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165" yWindow="15" windowWidth="13575" windowHeight="12315" activeTab="4"/>
  </bookViews>
  <sheets>
    <sheet name="Colophon" sheetId="28" r:id="rId1"/>
    <sheet name="Index" sheetId="29" r:id="rId2"/>
    <sheet name="Glossary + Refs" sheetId="31" r:id="rId3"/>
    <sheet name="Manual" sheetId="30" r:id="rId4"/>
    <sheet name="DCS (EUNIS)" sheetId="3" r:id="rId5"/>
    <sheet name="Klaverbank" sheetId="4" r:id="rId6"/>
    <sheet name="KB-managem." sheetId="6" r:id="rId7"/>
    <sheet name="Centrale Oestergronden" sheetId="8" r:id="rId8"/>
    <sheet name="Friese Front" sheetId="9" r:id="rId9"/>
    <sheet name="DMU (EUNIS)" sheetId="10" r:id="rId10"/>
    <sheet name="Doggersbank" sheetId="11" r:id="rId11"/>
    <sheet name="H1110c" sheetId="12" r:id="rId12"/>
    <sheet name="DB-managem." sheetId="13" r:id="rId13"/>
    <sheet name="Bruine Bank" sheetId="14" r:id="rId14"/>
    <sheet name="DSA (EUNIS)" sheetId="15" r:id="rId15"/>
    <sheet name="SMU (EUNIS)" sheetId="24" r:id="rId16"/>
    <sheet name="Vlakte vd Raan" sheetId="18" r:id="rId17"/>
    <sheet name="VvdR-managem." sheetId="19" r:id="rId18"/>
    <sheet name="Voordelta" sheetId="20" r:id="rId19"/>
    <sheet name="Noordzeekustzone" sheetId="21" r:id="rId20"/>
    <sheet name="NZKZ-managem." sheetId="22" r:id="rId21"/>
    <sheet name="SCS (EUNIS)" sheetId="23" r:id="rId22"/>
    <sheet name="SSA (EUNIS)" sheetId="25" r:id="rId23"/>
    <sheet name="H1110b" sheetId="27" r:id="rId24"/>
  </sheets>
  <calcPr calcId="145621"/>
</workbook>
</file>

<file path=xl/calcChain.xml><?xml version="1.0" encoding="utf-8"?>
<calcChain xmlns="http://schemas.openxmlformats.org/spreadsheetml/2006/main">
  <c r="AP41" i="3" l="1"/>
  <c r="AU27" i="27" l="1"/>
  <c r="AV27" i="27" l="1"/>
  <c r="AW27" i="27"/>
  <c r="AX27" i="27"/>
  <c r="AY27" i="27"/>
  <c r="AZ27" i="27"/>
  <c r="BA27" i="27"/>
  <c r="BB27" i="27"/>
  <c r="BC27" i="27"/>
  <c r="BD27" i="27"/>
  <c r="AT27" i="27"/>
  <c r="AZ99" i="25"/>
  <c r="AY99" i="25"/>
  <c r="AX99" i="25"/>
  <c r="AW99" i="25"/>
  <c r="AV99" i="25"/>
  <c r="AU99" i="25"/>
  <c r="AT99" i="25"/>
  <c r="AS99" i="25"/>
  <c r="AR99" i="25"/>
  <c r="AQ99" i="25"/>
  <c r="AZ61" i="25"/>
  <c r="AY61" i="25"/>
  <c r="AX61" i="25"/>
  <c r="AW61" i="25"/>
  <c r="AV61" i="25"/>
  <c r="AU61" i="25"/>
  <c r="AT61" i="25"/>
  <c r="AS61" i="25"/>
  <c r="AR61" i="25"/>
  <c r="AQ61" i="25"/>
  <c r="AR29" i="25"/>
  <c r="AS29" i="25"/>
  <c r="AT29" i="25"/>
  <c r="AU29" i="25"/>
  <c r="AV29" i="25"/>
  <c r="AW29" i="25"/>
  <c r="AX29" i="25"/>
  <c r="AY29" i="25"/>
  <c r="AZ29" i="25"/>
  <c r="AQ29" i="25"/>
  <c r="AQ19" i="23"/>
  <c r="AR19" i="23"/>
  <c r="AS19" i="23"/>
  <c r="AT19" i="23"/>
  <c r="AU19" i="23"/>
  <c r="AV19" i="23"/>
  <c r="AW19" i="23"/>
  <c r="AX19" i="23"/>
  <c r="AY19" i="23"/>
  <c r="AP19" i="23"/>
  <c r="AZ43" i="22"/>
  <c r="AY43" i="22"/>
  <c r="AX43" i="22"/>
  <c r="AW43" i="22"/>
  <c r="AV43" i="22"/>
  <c r="AU43" i="22"/>
  <c r="AT43" i="22"/>
  <c r="AS43" i="22"/>
  <c r="AR43" i="22"/>
  <c r="AQ43" i="22"/>
  <c r="AP43" i="22"/>
  <c r="AQ20" i="22"/>
  <c r="AR20" i="22"/>
  <c r="AS20" i="22"/>
  <c r="AT20" i="22"/>
  <c r="AU20" i="22"/>
  <c r="AV20" i="22"/>
  <c r="AW20" i="22"/>
  <c r="AX20" i="22"/>
  <c r="AY20" i="22"/>
  <c r="AZ20" i="22"/>
  <c r="AP20" i="22"/>
  <c r="AQ30" i="21"/>
  <c r="AR30" i="21"/>
  <c r="AS30" i="21"/>
  <c r="AT30" i="21"/>
  <c r="AU30" i="21"/>
  <c r="AV30" i="21"/>
  <c r="AW30" i="21"/>
  <c r="AX30" i="21"/>
  <c r="AY30" i="21"/>
  <c r="AZ30" i="21"/>
  <c r="AP30" i="21"/>
  <c r="AQ28" i="20"/>
  <c r="AR28" i="20"/>
  <c r="AS28" i="20"/>
  <c r="AT28" i="20"/>
  <c r="AU28" i="20"/>
  <c r="AV28" i="20"/>
  <c r="AW28" i="20"/>
  <c r="AX28" i="20"/>
  <c r="AY28" i="20"/>
  <c r="AZ28" i="20"/>
  <c r="AP28" i="20"/>
  <c r="AX35" i="19"/>
  <c r="AW35" i="19"/>
  <c r="AV35" i="19"/>
  <c r="AU35" i="19"/>
  <c r="AT35" i="19"/>
  <c r="AS35" i="19"/>
  <c r="AR35" i="19"/>
  <c r="AQ35" i="19"/>
  <c r="AP35" i="19"/>
  <c r="AO35" i="19"/>
  <c r="AN35" i="19"/>
  <c r="AO16" i="19"/>
  <c r="AP16" i="19"/>
  <c r="AQ16" i="19"/>
  <c r="AR16" i="19"/>
  <c r="AS16" i="19"/>
  <c r="AT16" i="19"/>
  <c r="AU16" i="19"/>
  <c r="AV16" i="19"/>
  <c r="AW16" i="19"/>
  <c r="AX16" i="19"/>
  <c r="AN16" i="19"/>
  <c r="AO27" i="18"/>
  <c r="AP27" i="18"/>
  <c r="AQ27" i="18"/>
  <c r="AR27" i="18"/>
  <c r="AS27" i="18"/>
  <c r="AT27" i="18"/>
  <c r="AU27" i="18"/>
  <c r="AV27" i="18"/>
  <c r="AW27" i="18"/>
  <c r="AX27" i="18"/>
  <c r="AN27" i="18"/>
  <c r="AM17" i="24"/>
  <c r="AN17" i="24"/>
  <c r="AO17" i="24"/>
  <c r="AP17" i="24"/>
  <c r="AQ17" i="24"/>
  <c r="AR17" i="24"/>
  <c r="AS17" i="24"/>
  <c r="AT17" i="24"/>
  <c r="AU17" i="24"/>
  <c r="AL17" i="24"/>
  <c r="BA141" i="15"/>
  <c r="AZ141" i="15"/>
  <c r="AY141" i="15"/>
  <c r="AX141" i="15"/>
  <c r="AW141" i="15"/>
  <c r="AV141" i="15"/>
  <c r="AU141" i="15"/>
  <c r="AT141" i="15"/>
  <c r="AS141" i="15"/>
  <c r="AR141" i="15"/>
  <c r="BA102" i="15"/>
  <c r="AZ102" i="15"/>
  <c r="AY102" i="15"/>
  <c r="AX102" i="15"/>
  <c r="AW102" i="15"/>
  <c r="AV102" i="15"/>
  <c r="AU102" i="15"/>
  <c r="AT102" i="15"/>
  <c r="AS102" i="15"/>
  <c r="AR102" i="15"/>
  <c r="BA63" i="15"/>
  <c r="AZ63" i="15"/>
  <c r="AY63" i="15"/>
  <c r="AX63" i="15"/>
  <c r="AW63" i="15"/>
  <c r="AV63" i="15"/>
  <c r="AU63" i="15"/>
  <c r="AT63" i="15"/>
  <c r="AS63" i="15"/>
  <c r="AR63" i="15"/>
  <c r="AS30" i="15"/>
  <c r="AT30" i="15"/>
  <c r="AU30" i="15"/>
  <c r="AV30" i="15"/>
  <c r="AW30" i="15"/>
  <c r="AX30" i="15"/>
  <c r="AY30" i="15"/>
  <c r="AZ30" i="15"/>
  <c r="BA30" i="15"/>
  <c r="AR30" i="15"/>
  <c r="AQ26" i="14"/>
  <c r="AR26" i="14"/>
  <c r="AS26" i="14"/>
  <c r="AT26" i="14"/>
  <c r="AU26" i="14"/>
  <c r="AV26" i="14"/>
  <c r="AW26" i="14"/>
  <c r="AX26" i="14"/>
  <c r="AY26" i="14"/>
  <c r="AP26" i="14"/>
  <c r="BB123" i="13"/>
  <c r="BA123" i="13"/>
  <c r="AZ123" i="13"/>
  <c r="AY123" i="13"/>
  <c r="AX123" i="13"/>
  <c r="AW123" i="13"/>
  <c r="AV123" i="13"/>
  <c r="AU123" i="13"/>
  <c r="AT123" i="13"/>
  <c r="AS123" i="13"/>
  <c r="AR123" i="13"/>
  <c r="BB93" i="13"/>
  <c r="BA93" i="13"/>
  <c r="AZ93" i="13"/>
  <c r="AY93" i="13"/>
  <c r="AX93" i="13"/>
  <c r="AW93" i="13"/>
  <c r="AV93" i="13"/>
  <c r="AU93" i="13"/>
  <c r="AT93" i="13"/>
  <c r="AS93" i="13"/>
  <c r="AR93" i="13"/>
  <c r="BB57" i="13"/>
  <c r="BA57" i="13"/>
  <c r="AZ57" i="13"/>
  <c r="AY57" i="13"/>
  <c r="AX57" i="13"/>
  <c r="AW57" i="13"/>
  <c r="AV57" i="13"/>
  <c r="AU57" i="13"/>
  <c r="AT57" i="13"/>
  <c r="AS57" i="13"/>
  <c r="AR57" i="13"/>
  <c r="AS27" i="13"/>
  <c r="AT27" i="13"/>
  <c r="AU27" i="13"/>
  <c r="AV27" i="13"/>
  <c r="AW27" i="13"/>
  <c r="AX27" i="13"/>
  <c r="AY27" i="13"/>
  <c r="AZ27" i="13"/>
  <c r="BA27" i="13"/>
  <c r="BB27" i="13"/>
  <c r="AR27" i="13"/>
  <c r="AS39" i="12"/>
  <c r="AT39" i="12"/>
  <c r="AU39" i="12"/>
  <c r="AV39" i="12"/>
  <c r="AW39" i="12"/>
  <c r="AX39" i="12"/>
  <c r="AY39" i="12"/>
  <c r="AZ39" i="12"/>
  <c r="BA39" i="12"/>
  <c r="BB39" i="12"/>
  <c r="AR39" i="12"/>
  <c r="AS39" i="11"/>
  <c r="AT39" i="11"/>
  <c r="AU39" i="11"/>
  <c r="AV39" i="11"/>
  <c r="AW39" i="11"/>
  <c r="AX39" i="11"/>
  <c r="AY39" i="11"/>
  <c r="AZ39" i="11"/>
  <c r="BA39" i="11"/>
  <c r="BB39" i="11"/>
  <c r="AR39" i="11"/>
  <c r="BA114" i="10"/>
  <c r="AZ114" i="10"/>
  <c r="AY114" i="10"/>
  <c r="AX114" i="10"/>
  <c r="AW114" i="10"/>
  <c r="AV114" i="10"/>
  <c r="AU114" i="10"/>
  <c r="AT114" i="10"/>
  <c r="AS114" i="10"/>
  <c r="AR114" i="10"/>
  <c r="BA71" i="10"/>
  <c r="AZ71" i="10"/>
  <c r="AY71" i="10"/>
  <c r="AX71" i="10"/>
  <c r="AW71" i="10"/>
  <c r="AV71" i="10"/>
  <c r="AU71" i="10"/>
  <c r="AT71" i="10"/>
  <c r="AS71" i="10"/>
  <c r="AR71" i="10"/>
  <c r="AS34" i="10"/>
  <c r="AT34" i="10"/>
  <c r="AU34" i="10"/>
  <c r="AV34" i="10"/>
  <c r="AW34" i="10"/>
  <c r="AX34" i="10"/>
  <c r="AY34" i="10"/>
  <c r="AZ34" i="10"/>
  <c r="BA34" i="10"/>
  <c r="AR34" i="10"/>
  <c r="AQ21" i="9"/>
  <c r="AR21" i="9"/>
  <c r="AS21" i="9"/>
  <c r="AT21" i="9"/>
  <c r="AU21" i="9"/>
  <c r="AV21" i="9"/>
  <c r="AW21" i="9"/>
  <c r="AX21" i="9"/>
  <c r="AY21" i="9"/>
  <c r="AP21" i="9"/>
  <c r="AQ25" i="8"/>
  <c r="AR25" i="8"/>
  <c r="AS25" i="8"/>
  <c r="AT25" i="8"/>
  <c r="AU25" i="8"/>
  <c r="AV25" i="8"/>
  <c r="AW25" i="8"/>
  <c r="AX25" i="8"/>
  <c r="AY25" i="8"/>
  <c r="AP25" i="8"/>
  <c r="BB73" i="6"/>
  <c r="BA73" i="6"/>
  <c r="AZ73" i="6"/>
  <c r="AY73" i="6"/>
  <c r="AX73" i="6"/>
  <c r="AW73" i="6"/>
  <c r="AV73" i="6"/>
  <c r="AU73" i="6"/>
  <c r="AT73" i="6"/>
  <c r="AS73" i="6"/>
  <c r="AR73" i="6"/>
  <c r="AS35" i="6"/>
  <c r="AT35" i="6"/>
  <c r="AU35" i="6"/>
  <c r="AV35" i="6"/>
  <c r="AW35" i="6"/>
  <c r="AX35" i="6"/>
  <c r="AY35" i="6"/>
  <c r="AZ35" i="6"/>
  <c r="BA35" i="6"/>
  <c r="BB35" i="6"/>
  <c r="AR35" i="6"/>
  <c r="AQ33" i="3"/>
  <c r="AR33" i="3"/>
  <c r="AS33" i="3"/>
  <c r="AT33" i="3"/>
  <c r="AU33" i="3"/>
  <c r="AV33" i="3"/>
  <c r="AW33" i="3"/>
  <c r="AX33" i="3"/>
  <c r="AY33" i="3"/>
  <c r="AP33" i="3"/>
  <c r="AT35" i="4"/>
  <c r="AU35" i="4"/>
  <c r="AV35" i="4"/>
  <c r="AW35" i="4"/>
  <c r="AX35" i="4"/>
  <c r="AY35" i="4"/>
  <c r="AZ35" i="4"/>
  <c r="BA35" i="4"/>
  <c r="BB35" i="4"/>
  <c r="BC35" i="4"/>
  <c r="AS35" i="4"/>
  <c r="T4" i="8"/>
  <c r="BE5" i="27" l="1"/>
  <c r="BF5" i="27"/>
  <c r="BG5" i="27"/>
  <c r="BH5" i="27"/>
  <c r="BI5" i="27"/>
  <c r="BJ5" i="27"/>
  <c r="BK5" i="27"/>
  <c r="BL5" i="27"/>
  <c r="BM5" i="27"/>
  <c r="BN5" i="27"/>
  <c r="BO5" i="27"/>
  <c r="BE6" i="27"/>
  <c r="BF6" i="27"/>
  <c r="BG6" i="27"/>
  <c r="BH6" i="27"/>
  <c r="BI6" i="27"/>
  <c r="BJ6" i="27"/>
  <c r="BK6" i="27"/>
  <c r="BL6" i="27"/>
  <c r="BM6" i="27"/>
  <c r="BN6" i="27"/>
  <c r="BO6" i="27"/>
  <c r="BE7" i="27"/>
  <c r="BF7" i="27"/>
  <c r="BG7" i="27"/>
  <c r="BH7" i="27"/>
  <c r="BI7" i="27"/>
  <c r="BJ7" i="27"/>
  <c r="BK7" i="27"/>
  <c r="BL7" i="27"/>
  <c r="BM7" i="27"/>
  <c r="BN7" i="27"/>
  <c r="BO7" i="27"/>
  <c r="BE8" i="27"/>
  <c r="BF8" i="27"/>
  <c r="BG8" i="27"/>
  <c r="BH8" i="27"/>
  <c r="BI8" i="27"/>
  <c r="BJ8" i="27"/>
  <c r="BK8" i="27"/>
  <c r="BL8" i="27"/>
  <c r="BM8" i="27"/>
  <c r="BN8" i="27"/>
  <c r="BO8" i="27"/>
  <c r="BE9" i="27"/>
  <c r="BF9" i="27"/>
  <c r="BG9" i="27"/>
  <c r="BH9" i="27"/>
  <c r="BI9" i="27"/>
  <c r="BJ9" i="27"/>
  <c r="BK9" i="27"/>
  <c r="BL9" i="27"/>
  <c r="BM9" i="27"/>
  <c r="BN9" i="27"/>
  <c r="BO9" i="27"/>
  <c r="BE10" i="27"/>
  <c r="BF10" i="27"/>
  <c r="BG10" i="27"/>
  <c r="BH10" i="27"/>
  <c r="BI10" i="27"/>
  <c r="BJ10" i="27"/>
  <c r="BK10" i="27"/>
  <c r="BL10" i="27"/>
  <c r="BM10" i="27"/>
  <c r="BN10" i="27"/>
  <c r="BO10" i="27"/>
  <c r="BE11" i="27"/>
  <c r="BF11" i="27"/>
  <c r="BG11" i="27"/>
  <c r="BH11" i="27"/>
  <c r="BI11" i="27"/>
  <c r="BJ11" i="27"/>
  <c r="BK11" i="27"/>
  <c r="BL11" i="27"/>
  <c r="BM11" i="27"/>
  <c r="BN11" i="27"/>
  <c r="BO11" i="27"/>
  <c r="BE12" i="27"/>
  <c r="BF12" i="27"/>
  <c r="BG12" i="27"/>
  <c r="BH12" i="27"/>
  <c r="BI12" i="27"/>
  <c r="BJ12" i="27"/>
  <c r="BK12" i="27"/>
  <c r="BL12" i="27"/>
  <c r="BM12" i="27"/>
  <c r="BN12" i="27"/>
  <c r="BO12" i="27"/>
  <c r="BE13" i="27"/>
  <c r="BF13" i="27"/>
  <c r="BG13" i="27"/>
  <c r="BH13" i="27"/>
  <c r="BI13" i="27"/>
  <c r="BJ13" i="27"/>
  <c r="BK13" i="27"/>
  <c r="BL13" i="27"/>
  <c r="BM13" i="27"/>
  <c r="BN13" i="27"/>
  <c r="BO13" i="27"/>
  <c r="BE14" i="27"/>
  <c r="BF14" i="27"/>
  <c r="BG14" i="27"/>
  <c r="BH14" i="27"/>
  <c r="BI14" i="27"/>
  <c r="BJ14" i="27"/>
  <c r="BK14" i="27"/>
  <c r="BL14" i="27"/>
  <c r="BM14" i="27"/>
  <c r="BN14" i="27"/>
  <c r="BO14" i="27"/>
  <c r="BE15" i="27"/>
  <c r="BF15" i="27"/>
  <c r="BG15" i="27"/>
  <c r="BH15" i="27"/>
  <c r="BI15" i="27"/>
  <c r="BJ15" i="27"/>
  <c r="BK15" i="27"/>
  <c r="BL15" i="27"/>
  <c r="BM15" i="27"/>
  <c r="BN15" i="27"/>
  <c r="BO15" i="27"/>
  <c r="BE16" i="27"/>
  <c r="BF16" i="27"/>
  <c r="BG16" i="27"/>
  <c r="BH16" i="27"/>
  <c r="BI16" i="27"/>
  <c r="BJ16" i="27"/>
  <c r="BK16" i="27"/>
  <c r="BL16" i="27"/>
  <c r="BM16" i="27"/>
  <c r="BN16" i="27"/>
  <c r="BO16" i="27"/>
  <c r="BE17" i="27"/>
  <c r="BF17" i="27"/>
  <c r="BG17" i="27"/>
  <c r="BH17" i="27"/>
  <c r="BI17" i="27"/>
  <c r="BJ17" i="27"/>
  <c r="BK17" i="27"/>
  <c r="BL17" i="27"/>
  <c r="BM17" i="27"/>
  <c r="BN17" i="27"/>
  <c r="BO17" i="27"/>
  <c r="BE18" i="27"/>
  <c r="BF18" i="27"/>
  <c r="BG18" i="27"/>
  <c r="BH18" i="27"/>
  <c r="BI18" i="27"/>
  <c r="BJ18" i="27"/>
  <c r="BK18" i="27"/>
  <c r="BL18" i="27"/>
  <c r="BM18" i="27"/>
  <c r="BN18" i="27"/>
  <c r="BO18" i="27"/>
  <c r="BE19" i="27"/>
  <c r="BF19" i="27"/>
  <c r="BG19" i="27"/>
  <c r="BH19" i="27"/>
  <c r="BI19" i="27"/>
  <c r="BJ19" i="27"/>
  <c r="BK19" i="27"/>
  <c r="BL19" i="27"/>
  <c r="BM19" i="27"/>
  <c r="BN19" i="27"/>
  <c r="BO19" i="27"/>
  <c r="BE20" i="27"/>
  <c r="BF20" i="27"/>
  <c r="BG20" i="27"/>
  <c r="BH20" i="27"/>
  <c r="BI20" i="27"/>
  <c r="BJ20" i="27"/>
  <c r="BK20" i="27"/>
  <c r="BL20" i="27"/>
  <c r="BM20" i="27"/>
  <c r="BN20" i="27"/>
  <c r="BO20" i="27"/>
  <c r="BE21" i="27"/>
  <c r="BF21" i="27"/>
  <c r="BG21" i="27"/>
  <c r="BH21" i="27"/>
  <c r="BI21" i="27"/>
  <c r="BJ21" i="27"/>
  <c r="BK21" i="27"/>
  <c r="BL21" i="27"/>
  <c r="BM21" i="27"/>
  <c r="BN21" i="27"/>
  <c r="BO21" i="27"/>
  <c r="BE22" i="27"/>
  <c r="BF22" i="27"/>
  <c r="BG22" i="27"/>
  <c r="BH22" i="27"/>
  <c r="BI22" i="27"/>
  <c r="BJ22" i="27"/>
  <c r="BK22" i="27"/>
  <c r="BL22" i="27"/>
  <c r="BM22" i="27"/>
  <c r="BN22" i="27"/>
  <c r="BO22" i="27"/>
  <c r="BE23" i="27"/>
  <c r="BF23" i="27"/>
  <c r="BG23" i="27"/>
  <c r="BH23" i="27"/>
  <c r="BI23" i="27"/>
  <c r="BJ23" i="27"/>
  <c r="BK23" i="27"/>
  <c r="BL23" i="27"/>
  <c r="BM23" i="27"/>
  <c r="BN23" i="27"/>
  <c r="BO23" i="27"/>
  <c r="BE24" i="27"/>
  <c r="BF24" i="27"/>
  <c r="BG24" i="27"/>
  <c r="BH24" i="27"/>
  <c r="BI24" i="27"/>
  <c r="BJ24" i="27"/>
  <c r="BK24" i="27"/>
  <c r="BL24" i="27"/>
  <c r="BM24" i="27"/>
  <c r="BN24" i="27"/>
  <c r="BO24" i="27"/>
  <c r="BE25" i="27"/>
  <c r="BF25" i="27"/>
  <c r="BG25" i="27"/>
  <c r="BH25" i="27"/>
  <c r="BI25" i="27"/>
  <c r="BJ25" i="27"/>
  <c r="BK25" i="27"/>
  <c r="BL25" i="27"/>
  <c r="BM25" i="27"/>
  <c r="BN25" i="27"/>
  <c r="BO25" i="27"/>
  <c r="BF4" i="27"/>
  <c r="BG4" i="27"/>
  <c r="BH4" i="27"/>
  <c r="BI4" i="27"/>
  <c r="BJ4" i="27"/>
  <c r="BK4" i="27"/>
  <c r="BL4" i="27"/>
  <c r="BM4" i="27"/>
  <c r="BN4" i="27"/>
  <c r="BO4" i="27"/>
  <c r="BE4" i="27"/>
  <c r="V25" i="27"/>
  <c r="V23" i="27"/>
  <c r="V22" i="27"/>
  <c r="V20" i="27"/>
  <c r="V18" i="27"/>
  <c r="V17" i="27"/>
  <c r="V16" i="27"/>
  <c r="V11" i="27"/>
  <c r="V10" i="27"/>
  <c r="V9" i="27"/>
  <c r="V6" i="27"/>
  <c r="V24" i="27"/>
  <c r="V21" i="27"/>
  <c r="V19" i="27"/>
  <c r="V15" i="27"/>
  <c r="V14" i="27"/>
  <c r="V13" i="27"/>
  <c r="V12" i="27"/>
  <c r="V8" i="27"/>
  <c r="V7" i="27"/>
  <c r="V5" i="27"/>
  <c r="V4" i="27"/>
  <c r="BA75" i="25"/>
  <c r="BB75" i="25"/>
  <c r="BC75" i="25"/>
  <c r="BD75" i="25"/>
  <c r="BE75" i="25"/>
  <c r="BF75" i="25"/>
  <c r="BG75" i="25"/>
  <c r="BH75" i="25"/>
  <c r="BI75" i="25"/>
  <c r="BJ75" i="25"/>
  <c r="BA76" i="25"/>
  <c r="BB76" i="25"/>
  <c r="BC76" i="25"/>
  <c r="BD76" i="25"/>
  <c r="BE76" i="25"/>
  <c r="BF76" i="25"/>
  <c r="BG76" i="25"/>
  <c r="BH76" i="25"/>
  <c r="BI76" i="25"/>
  <c r="BJ76" i="25"/>
  <c r="BA77" i="25"/>
  <c r="BB77" i="25"/>
  <c r="BC77" i="25"/>
  <c r="BD77" i="25"/>
  <c r="BE77" i="25"/>
  <c r="BF77" i="25"/>
  <c r="BG77" i="25"/>
  <c r="BH77" i="25"/>
  <c r="BI77" i="25"/>
  <c r="BJ77" i="25"/>
  <c r="BA78" i="25"/>
  <c r="BB78" i="25"/>
  <c r="BC78" i="25"/>
  <c r="BD78" i="25"/>
  <c r="BE78" i="25"/>
  <c r="BF78" i="25"/>
  <c r="BG78" i="25"/>
  <c r="BH78" i="25"/>
  <c r="BI78" i="25"/>
  <c r="BJ78" i="25"/>
  <c r="BA79" i="25"/>
  <c r="BB79" i="25"/>
  <c r="BC79" i="25"/>
  <c r="BD79" i="25"/>
  <c r="BE79" i="25"/>
  <c r="BF79" i="25"/>
  <c r="BG79" i="25"/>
  <c r="BH79" i="25"/>
  <c r="BI79" i="25"/>
  <c r="BJ79" i="25"/>
  <c r="BA80" i="25"/>
  <c r="BB80" i="25"/>
  <c r="BC80" i="25"/>
  <c r="BD80" i="25"/>
  <c r="BE80" i="25"/>
  <c r="BF80" i="25"/>
  <c r="BG80" i="25"/>
  <c r="BH80" i="25"/>
  <c r="BI80" i="25"/>
  <c r="BJ80" i="25"/>
  <c r="BA81" i="25"/>
  <c r="BB81" i="25"/>
  <c r="BC81" i="25"/>
  <c r="BD81" i="25"/>
  <c r="BE81" i="25"/>
  <c r="BF81" i="25"/>
  <c r="BG81" i="25"/>
  <c r="BH81" i="25"/>
  <c r="BI81" i="25"/>
  <c r="BJ81" i="25"/>
  <c r="BA82" i="25"/>
  <c r="BB82" i="25"/>
  <c r="BC82" i="25"/>
  <c r="BD82" i="25"/>
  <c r="BE82" i="25"/>
  <c r="BF82" i="25"/>
  <c r="BG82" i="25"/>
  <c r="BH82" i="25"/>
  <c r="BI82" i="25"/>
  <c r="BJ82" i="25"/>
  <c r="BA83" i="25"/>
  <c r="BB83" i="25"/>
  <c r="BC83" i="25"/>
  <c r="BD83" i="25"/>
  <c r="BE83" i="25"/>
  <c r="BF83" i="25"/>
  <c r="BG83" i="25"/>
  <c r="BH83" i="25"/>
  <c r="BI83" i="25"/>
  <c r="BJ83" i="25"/>
  <c r="BA84" i="25"/>
  <c r="BB84" i="25"/>
  <c r="BC84" i="25"/>
  <c r="BD84" i="25"/>
  <c r="BE84" i="25"/>
  <c r="BF84" i="25"/>
  <c r="BG84" i="25"/>
  <c r="BH84" i="25"/>
  <c r="BI84" i="25"/>
  <c r="BJ84" i="25"/>
  <c r="BA85" i="25"/>
  <c r="BB85" i="25"/>
  <c r="BC85" i="25"/>
  <c r="BD85" i="25"/>
  <c r="BE85" i="25"/>
  <c r="BF85" i="25"/>
  <c r="BG85" i="25"/>
  <c r="BH85" i="25"/>
  <c r="BI85" i="25"/>
  <c r="BJ85" i="25"/>
  <c r="BA86" i="25"/>
  <c r="BB86" i="25"/>
  <c r="BC86" i="25"/>
  <c r="BD86" i="25"/>
  <c r="BE86" i="25"/>
  <c r="BF86" i="25"/>
  <c r="BG86" i="25"/>
  <c r="BH86" i="25"/>
  <c r="BI86" i="25"/>
  <c r="BJ86" i="25"/>
  <c r="BA87" i="25"/>
  <c r="BB87" i="25"/>
  <c r="BC87" i="25"/>
  <c r="BD87" i="25"/>
  <c r="BE87" i="25"/>
  <c r="BF87" i="25"/>
  <c r="BG87" i="25"/>
  <c r="BH87" i="25"/>
  <c r="BI87" i="25"/>
  <c r="BJ87" i="25"/>
  <c r="BA88" i="25"/>
  <c r="BB88" i="25"/>
  <c r="BC88" i="25"/>
  <c r="BD88" i="25"/>
  <c r="BE88" i="25"/>
  <c r="BF88" i="25"/>
  <c r="BG88" i="25"/>
  <c r="BH88" i="25"/>
  <c r="BI88" i="25"/>
  <c r="BJ88" i="25"/>
  <c r="BA89" i="25"/>
  <c r="BB89" i="25"/>
  <c r="BC89" i="25"/>
  <c r="BD89" i="25"/>
  <c r="BE89" i="25"/>
  <c r="BF89" i="25"/>
  <c r="BG89" i="25"/>
  <c r="BH89" i="25"/>
  <c r="BI89" i="25"/>
  <c r="BJ89" i="25"/>
  <c r="BA90" i="25"/>
  <c r="BB90" i="25"/>
  <c r="BC90" i="25"/>
  <c r="BD90" i="25"/>
  <c r="BE90" i="25"/>
  <c r="BF90" i="25"/>
  <c r="BG90" i="25"/>
  <c r="BH90" i="25"/>
  <c r="BI90" i="25"/>
  <c r="BJ90" i="25"/>
  <c r="BA91" i="25"/>
  <c r="BB91" i="25"/>
  <c r="BC91" i="25"/>
  <c r="BD91" i="25"/>
  <c r="BE91" i="25"/>
  <c r="BF91" i="25"/>
  <c r="BG91" i="25"/>
  <c r="BH91" i="25"/>
  <c r="BI91" i="25"/>
  <c r="BJ91" i="25"/>
  <c r="BA92" i="25"/>
  <c r="BB92" i="25"/>
  <c r="BC92" i="25"/>
  <c r="BD92" i="25"/>
  <c r="BE92" i="25"/>
  <c r="BF92" i="25"/>
  <c r="BG92" i="25"/>
  <c r="BH92" i="25"/>
  <c r="BI92" i="25"/>
  <c r="BJ92" i="25"/>
  <c r="BA93" i="25"/>
  <c r="BB93" i="25"/>
  <c r="BC93" i="25"/>
  <c r="BD93" i="25"/>
  <c r="BE93" i="25"/>
  <c r="BF93" i="25"/>
  <c r="BG93" i="25"/>
  <c r="BH93" i="25"/>
  <c r="BI93" i="25"/>
  <c r="BJ93" i="25"/>
  <c r="BA94" i="25"/>
  <c r="BB94" i="25"/>
  <c r="BC94" i="25"/>
  <c r="BD94" i="25"/>
  <c r="BE94" i="25"/>
  <c r="BF94" i="25"/>
  <c r="BG94" i="25"/>
  <c r="BH94" i="25"/>
  <c r="BI94" i="25"/>
  <c r="BJ94" i="25"/>
  <c r="BA95" i="25"/>
  <c r="BB95" i="25"/>
  <c r="BC95" i="25"/>
  <c r="BD95" i="25"/>
  <c r="BE95" i="25"/>
  <c r="BF95" i="25"/>
  <c r="BG95" i="25"/>
  <c r="BH95" i="25"/>
  <c r="BI95" i="25"/>
  <c r="BJ95" i="25"/>
  <c r="BA96" i="25"/>
  <c r="BB96" i="25"/>
  <c r="BC96" i="25"/>
  <c r="BD96" i="25"/>
  <c r="BE96" i="25"/>
  <c r="BF96" i="25"/>
  <c r="BG96" i="25"/>
  <c r="BH96" i="25"/>
  <c r="BI96" i="25"/>
  <c r="BJ96" i="25"/>
  <c r="BA97" i="25"/>
  <c r="BB97" i="25"/>
  <c r="BC97" i="25"/>
  <c r="BD97" i="25"/>
  <c r="BE97" i="25"/>
  <c r="BF97" i="25"/>
  <c r="BG97" i="25"/>
  <c r="BH97" i="25"/>
  <c r="BI97" i="25"/>
  <c r="BJ97" i="25"/>
  <c r="BB74" i="25"/>
  <c r="BC74" i="25"/>
  <c r="BD74" i="25"/>
  <c r="BE74" i="25"/>
  <c r="BF74" i="25"/>
  <c r="BG74" i="25"/>
  <c r="BH74" i="25"/>
  <c r="BI74" i="25"/>
  <c r="BJ74" i="25"/>
  <c r="BA74" i="25"/>
  <c r="BA37" i="25"/>
  <c r="BB37" i="25"/>
  <c r="BC37" i="25"/>
  <c r="BD37" i="25"/>
  <c r="BE37" i="25"/>
  <c r="BF37" i="25"/>
  <c r="BG37" i="25"/>
  <c r="BH37" i="25"/>
  <c r="BI37" i="25"/>
  <c r="BJ37" i="25"/>
  <c r="BA38" i="25"/>
  <c r="BB38" i="25"/>
  <c r="BC38" i="25"/>
  <c r="BD38" i="25"/>
  <c r="BE38" i="25"/>
  <c r="BF38" i="25"/>
  <c r="BG38" i="25"/>
  <c r="BH38" i="25"/>
  <c r="BI38" i="25"/>
  <c r="BJ38" i="25"/>
  <c r="BA39" i="25"/>
  <c r="BB39" i="25"/>
  <c r="BC39" i="25"/>
  <c r="BD39" i="25"/>
  <c r="BE39" i="25"/>
  <c r="BF39" i="25"/>
  <c r="BG39" i="25"/>
  <c r="BH39" i="25"/>
  <c r="BI39" i="25"/>
  <c r="BJ39" i="25"/>
  <c r="BA40" i="25"/>
  <c r="BB40" i="25"/>
  <c r="BC40" i="25"/>
  <c r="BD40" i="25"/>
  <c r="BE40" i="25"/>
  <c r="BF40" i="25"/>
  <c r="BG40" i="25"/>
  <c r="BH40" i="25"/>
  <c r="BI40" i="25"/>
  <c r="BJ40" i="25"/>
  <c r="BA41" i="25"/>
  <c r="BB41" i="25"/>
  <c r="BC41" i="25"/>
  <c r="BD41" i="25"/>
  <c r="BE41" i="25"/>
  <c r="BF41" i="25"/>
  <c r="BG41" i="25"/>
  <c r="BH41" i="25"/>
  <c r="BI41" i="25"/>
  <c r="BJ41" i="25"/>
  <c r="BA42" i="25"/>
  <c r="BB42" i="25"/>
  <c r="BC42" i="25"/>
  <c r="BD42" i="25"/>
  <c r="BE42" i="25"/>
  <c r="BF42" i="25"/>
  <c r="BG42" i="25"/>
  <c r="BH42" i="25"/>
  <c r="BI42" i="25"/>
  <c r="BJ42" i="25"/>
  <c r="BA43" i="25"/>
  <c r="BB43" i="25"/>
  <c r="BC43" i="25"/>
  <c r="BD43" i="25"/>
  <c r="BE43" i="25"/>
  <c r="BF43" i="25"/>
  <c r="BG43" i="25"/>
  <c r="BH43" i="25"/>
  <c r="BI43" i="25"/>
  <c r="BJ43" i="25"/>
  <c r="BA44" i="25"/>
  <c r="BB44" i="25"/>
  <c r="BC44" i="25"/>
  <c r="BD44" i="25"/>
  <c r="BE44" i="25"/>
  <c r="BF44" i="25"/>
  <c r="BG44" i="25"/>
  <c r="BH44" i="25"/>
  <c r="BI44" i="25"/>
  <c r="BJ44" i="25"/>
  <c r="BA45" i="25"/>
  <c r="BB45" i="25"/>
  <c r="BC45" i="25"/>
  <c r="BD45" i="25"/>
  <c r="BE45" i="25"/>
  <c r="BF45" i="25"/>
  <c r="BG45" i="25"/>
  <c r="BH45" i="25"/>
  <c r="BI45" i="25"/>
  <c r="BJ45" i="25"/>
  <c r="BA46" i="25"/>
  <c r="BB46" i="25"/>
  <c r="BC46" i="25"/>
  <c r="BD46" i="25"/>
  <c r="BE46" i="25"/>
  <c r="BF46" i="25"/>
  <c r="BG46" i="25"/>
  <c r="BH46" i="25"/>
  <c r="BI46" i="25"/>
  <c r="BJ46" i="25"/>
  <c r="BA47" i="25"/>
  <c r="BB47" i="25"/>
  <c r="BC47" i="25"/>
  <c r="BD47" i="25"/>
  <c r="BE47" i="25"/>
  <c r="BF47" i="25"/>
  <c r="BG47" i="25"/>
  <c r="BH47" i="25"/>
  <c r="BI47" i="25"/>
  <c r="BJ47" i="25"/>
  <c r="BA48" i="25"/>
  <c r="BB48" i="25"/>
  <c r="BC48" i="25"/>
  <c r="BD48" i="25"/>
  <c r="BE48" i="25"/>
  <c r="BF48" i="25"/>
  <c r="BG48" i="25"/>
  <c r="BH48" i="25"/>
  <c r="BI48" i="25"/>
  <c r="BJ48" i="25"/>
  <c r="BA49" i="25"/>
  <c r="BB49" i="25"/>
  <c r="BC49" i="25"/>
  <c r="BD49" i="25"/>
  <c r="BE49" i="25"/>
  <c r="BF49" i="25"/>
  <c r="BG49" i="25"/>
  <c r="BH49" i="25"/>
  <c r="BI49" i="25"/>
  <c r="BJ49" i="25"/>
  <c r="BA50" i="25"/>
  <c r="BB50" i="25"/>
  <c r="BC50" i="25"/>
  <c r="BD50" i="25"/>
  <c r="BE50" i="25"/>
  <c r="BF50" i="25"/>
  <c r="BG50" i="25"/>
  <c r="BH50" i="25"/>
  <c r="BI50" i="25"/>
  <c r="BJ50" i="25"/>
  <c r="BA51" i="25"/>
  <c r="BB51" i="25"/>
  <c r="BC51" i="25"/>
  <c r="BD51" i="25"/>
  <c r="BE51" i="25"/>
  <c r="BF51" i="25"/>
  <c r="BG51" i="25"/>
  <c r="BH51" i="25"/>
  <c r="BI51" i="25"/>
  <c r="BJ51" i="25"/>
  <c r="BA52" i="25"/>
  <c r="BB52" i="25"/>
  <c r="BC52" i="25"/>
  <c r="BD52" i="25"/>
  <c r="BE52" i="25"/>
  <c r="BF52" i="25"/>
  <c r="BG52" i="25"/>
  <c r="BH52" i="25"/>
  <c r="BI52" i="25"/>
  <c r="BJ52" i="25"/>
  <c r="BA53" i="25"/>
  <c r="BB53" i="25"/>
  <c r="BC53" i="25"/>
  <c r="BD53" i="25"/>
  <c r="BE53" i="25"/>
  <c r="BF53" i="25"/>
  <c r="BG53" i="25"/>
  <c r="BH53" i="25"/>
  <c r="BI53" i="25"/>
  <c r="BJ53" i="25"/>
  <c r="BA54" i="25"/>
  <c r="BB54" i="25"/>
  <c r="BC54" i="25"/>
  <c r="BD54" i="25"/>
  <c r="BE54" i="25"/>
  <c r="BF54" i="25"/>
  <c r="BG54" i="25"/>
  <c r="BH54" i="25"/>
  <c r="BI54" i="25"/>
  <c r="BJ54" i="25"/>
  <c r="BA55" i="25"/>
  <c r="BB55" i="25"/>
  <c r="BC55" i="25"/>
  <c r="BD55" i="25"/>
  <c r="BE55" i="25"/>
  <c r="BF55" i="25"/>
  <c r="BG55" i="25"/>
  <c r="BH55" i="25"/>
  <c r="BI55" i="25"/>
  <c r="BJ55" i="25"/>
  <c r="BA56" i="25"/>
  <c r="BB56" i="25"/>
  <c r="BC56" i="25"/>
  <c r="BD56" i="25"/>
  <c r="BE56" i="25"/>
  <c r="BF56" i="25"/>
  <c r="BG56" i="25"/>
  <c r="BH56" i="25"/>
  <c r="BI56" i="25"/>
  <c r="BJ56" i="25"/>
  <c r="BA57" i="25"/>
  <c r="BB57" i="25"/>
  <c r="BC57" i="25"/>
  <c r="BD57" i="25"/>
  <c r="BE57" i="25"/>
  <c r="BF57" i="25"/>
  <c r="BG57" i="25"/>
  <c r="BH57" i="25"/>
  <c r="BI57" i="25"/>
  <c r="BJ57" i="25"/>
  <c r="BA58" i="25"/>
  <c r="BB58" i="25"/>
  <c r="BC58" i="25"/>
  <c r="BD58" i="25"/>
  <c r="BE58" i="25"/>
  <c r="BF58" i="25"/>
  <c r="BG58" i="25"/>
  <c r="BH58" i="25"/>
  <c r="BI58" i="25"/>
  <c r="BJ58" i="25"/>
  <c r="BA59" i="25"/>
  <c r="BB59" i="25"/>
  <c r="BC59" i="25"/>
  <c r="BD59" i="25"/>
  <c r="BE59" i="25"/>
  <c r="BF59" i="25"/>
  <c r="BG59" i="25"/>
  <c r="BH59" i="25"/>
  <c r="BI59" i="25"/>
  <c r="BJ59" i="25"/>
  <c r="BB36" i="25"/>
  <c r="BC36" i="25"/>
  <c r="BD36" i="25"/>
  <c r="BE36" i="25"/>
  <c r="BF36" i="25"/>
  <c r="BG36" i="25"/>
  <c r="BH36" i="25"/>
  <c r="BI36" i="25"/>
  <c r="BJ36" i="25"/>
  <c r="BA36" i="25"/>
  <c r="BA5" i="25"/>
  <c r="BB5" i="25"/>
  <c r="BC5" i="25"/>
  <c r="BD5" i="25"/>
  <c r="BE5" i="25"/>
  <c r="BF5" i="25"/>
  <c r="BG5" i="25"/>
  <c r="BH5" i="25"/>
  <c r="BI5" i="25"/>
  <c r="BJ5" i="25"/>
  <c r="BA6" i="25"/>
  <c r="BB6" i="25"/>
  <c r="BC6" i="25"/>
  <c r="BD6" i="25"/>
  <c r="BE6" i="25"/>
  <c r="BF6" i="25"/>
  <c r="BG6" i="25"/>
  <c r="BH6" i="25"/>
  <c r="BI6" i="25"/>
  <c r="BJ6" i="25"/>
  <c r="BA7" i="25"/>
  <c r="BB7" i="25"/>
  <c r="BC7" i="25"/>
  <c r="BD7" i="25"/>
  <c r="BE7" i="25"/>
  <c r="BF7" i="25"/>
  <c r="BG7" i="25"/>
  <c r="BH7" i="25"/>
  <c r="BI7" i="25"/>
  <c r="BJ7" i="25"/>
  <c r="BA8" i="25"/>
  <c r="BB8" i="25"/>
  <c r="BC8" i="25"/>
  <c r="BD8" i="25"/>
  <c r="BE8" i="25"/>
  <c r="BF8" i="25"/>
  <c r="BG8" i="25"/>
  <c r="BH8" i="25"/>
  <c r="BI8" i="25"/>
  <c r="BJ8" i="25"/>
  <c r="BA9" i="25"/>
  <c r="BB9" i="25"/>
  <c r="BC9" i="25"/>
  <c r="BD9" i="25"/>
  <c r="BE9" i="25"/>
  <c r="BF9" i="25"/>
  <c r="BG9" i="25"/>
  <c r="BH9" i="25"/>
  <c r="BI9" i="25"/>
  <c r="BJ9" i="25"/>
  <c r="BA10" i="25"/>
  <c r="BB10" i="25"/>
  <c r="BC10" i="25"/>
  <c r="BD10" i="25"/>
  <c r="BE10" i="25"/>
  <c r="BF10" i="25"/>
  <c r="BG10" i="25"/>
  <c r="BH10" i="25"/>
  <c r="BI10" i="25"/>
  <c r="BJ10" i="25"/>
  <c r="BA11" i="25"/>
  <c r="BB11" i="25"/>
  <c r="BC11" i="25"/>
  <c r="BD11" i="25"/>
  <c r="BE11" i="25"/>
  <c r="BF11" i="25"/>
  <c r="BG11" i="25"/>
  <c r="BH11" i="25"/>
  <c r="BI11" i="25"/>
  <c r="BJ11" i="25"/>
  <c r="BA12" i="25"/>
  <c r="BB12" i="25"/>
  <c r="BC12" i="25"/>
  <c r="BD12" i="25"/>
  <c r="BE12" i="25"/>
  <c r="BF12" i="25"/>
  <c r="BG12" i="25"/>
  <c r="BH12" i="25"/>
  <c r="BI12" i="25"/>
  <c r="BJ12" i="25"/>
  <c r="BA13" i="25"/>
  <c r="BB13" i="25"/>
  <c r="BC13" i="25"/>
  <c r="BD13" i="25"/>
  <c r="BE13" i="25"/>
  <c r="BF13" i="25"/>
  <c r="BG13" i="25"/>
  <c r="BH13" i="25"/>
  <c r="BI13" i="25"/>
  <c r="BJ13" i="25"/>
  <c r="BA14" i="25"/>
  <c r="BB14" i="25"/>
  <c r="BC14" i="25"/>
  <c r="BD14" i="25"/>
  <c r="BE14" i="25"/>
  <c r="BF14" i="25"/>
  <c r="BG14" i="25"/>
  <c r="BH14" i="25"/>
  <c r="BI14" i="25"/>
  <c r="BJ14" i="25"/>
  <c r="BA15" i="25"/>
  <c r="BB15" i="25"/>
  <c r="BC15" i="25"/>
  <c r="BD15" i="25"/>
  <c r="BE15" i="25"/>
  <c r="BF15" i="25"/>
  <c r="BG15" i="25"/>
  <c r="BH15" i="25"/>
  <c r="BI15" i="25"/>
  <c r="BJ15" i="25"/>
  <c r="BA16" i="25"/>
  <c r="BB16" i="25"/>
  <c r="BC16" i="25"/>
  <c r="BD16" i="25"/>
  <c r="BE16" i="25"/>
  <c r="BF16" i="25"/>
  <c r="BG16" i="25"/>
  <c r="BH16" i="25"/>
  <c r="BI16" i="25"/>
  <c r="BJ16" i="25"/>
  <c r="BA17" i="25"/>
  <c r="BB17" i="25"/>
  <c r="BC17" i="25"/>
  <c r="BD17" i="25"/>
  <c r="BE17" i="25"/>
  <c r="BF17" i="25"/>
  <c r="BG17" i="25"/>
  <c r="BH17" i="25"/>
  <c r="BI17" i="25"/>
  <c r="BJ17" i="25"/>
  <c r="BA18" i="25"/>
  <c r="BB18" i="25"/>
  <c r="BC18" i="25"/>
  <c r="BD18" i="25"/>
  <c r="BE18" i="25"/>
  <c r="BF18" i="25"/>
  <c r="BG18" i="25"/>
  <c r="BH18" i="25"/>
  <c r="BI18" i="25"/>
  <c r="BJ18" i="25"/>
  <c r="BA19" i="25"/>
  <c r="BB19" i="25"/>
  <c r="BC19" i="25"/>
  <c r="BD19" i="25"/>
  <c r="BE19" i="25"/>
  <c r="BF19" i="25"/>
  <c r="BG19" i="25"/>
  <c r="BH19" i="25"/>
  <c r="BI19" i="25"/>
  <c r="BJ19" i="25"/>
  <c r="BA20" i="25"/>
  <c r="BB20" i="25"/>
  <c r="BC20" i="25"/>
  <c r="BD20" i="25"/>
  <c r="BE20" i="25"/>
  <c r="BF20" i="25"/>
  <c r="BG20" i="25"/>
  <c r="BH20" i="25"/>
  <c r="BI20" i="25"/>
  <c r="BJ20" i="25"/>
  <c r="BA21" i="25"/>
  <c r="BB21" i="25"/>
  <c r="BC21" i="25"/>
  <c r="BD21" i="25"/>
  <c r="BE21" i="25"/>
  <c r="BF21" i="25"/>
  <c r="BG21" i="25"/>
  <c r="BH21" i="25"/>
  <c r="BI21" i="25"/>
  <c r="BJ21" i="25"/>
  <c r="BA22" i="25"/>
  <c r="BB22" i="25"/>
  <c r="BC22" i="25"/>
  <c r="BD22" i="25"/>
  <c r="BE22" i="25"/>
  <c r="BF22" i="25"/>
  <c r="BG22" i="25"/>
  <c r="BH22" i="25"/>
  <c r="BI22" i="25"/>
  <c r="BJ22" i="25"/>
  <c r="BA23" i="25"/>
  <c r="BB23" i="25"/>
  <c r="BC23" i="25"/>
  <c r="BD23" i="25"/>
  <c r="BE23" i="25"/>
  <c r="BF23" i="25"/>
  <c r="BG23" i="25"/>
  <c r="BH23" i="25"/>
  <c r="BI23" i="25"/>
  <c r="BJ23" i="25"/>
  <c r="BA24" i="25"/>
  <c r="BB24" i="25"/>
  <c r="BC24" i="25"/>
  <c r="BD24" i="25"/>
  <c r="BE24" i="25"/>
  <c r="BF24" i="25"/>
  <c r="BG24" i="25"/>
  <c r="BH24" i="25"/>
  <c r="BI24" i="25"/>
  <c r="BJ24" i="25"/>
  <c r="BA25" i="25"/>
  <c r="BB25" i="25"/>
  <c r="BC25" i="25"/>
  <c r="BD25" i="25"/>
  <c r="BE25" i="25"/>
  <c r="BF25" i="25"/>
  <c r="BG25" i="25"/>
  <c r="BH25" i="25"/>
  <c r="BI25" i="25"/>
  <c r="BJ25" i="25"/>
  <c r="BA26" i="25"/>
  <c r="BB26" i="25"/>
  <c r="BC26" i="25"/>
  <c r="BD26" i="25"/>
  <c r="BE26" i="25"/>
  <c r="BF26" i="25"/>
  <c r="BG26" i="25"/>
  <c r="BH26" i="25"/>
  <c r="BI26" i="25"/>
  <c r="BJ26" i="25"/>
  <c r="BA27" i="25"/>
  <c r="BB27" i="25"/>
  <c r="BC27" i="25"/>
  <c r="BD27" i="25"/>
  <c r="BE27" i="25"/>
  <c r="BF27" i="25"/>
  <c r="BG27" i="25"/>
  <c r="BH27" i="25"/>
  <c r="BI27" i="25"/>
  <c r="BJ27" i="25"/>
  <c r="BB4" i="25"/>
  <c r="BC4" i="25"/>
  <c r="BD4" i="25"/>
  <c r="BE4" i="25"/>
  <c r="BF4" i="25"/>
  <c r="BG4" i="25"/>
  <c r="BH4" i="25"/>
  <c r="BI4" i="25"/>
  <c r="BJ4" i="25"/>
  <c r="BA4" i="25"/>
  <c r="U97" i="25"/>
  <c r="U96" i="25"/>
  <c r="U95" i="25"/>
  <c r="U94" i="25"/>
  <c r="U93" i="25"/>
  <c r="U92" i="25"/>
  <c r="U91" i="25"/>
  <c r="U90" i="25"/>
  <c r="U89" i="25"/>
  <c r="U88" i="25"/>
  <c r="U87" i="25"/>
  <c r="U86" i="25"/>
  <c r="U85" i="25"/>
  <c r="U84" i="25"/>
  <c r="U83" i="25"/>
  <c r="U82" i="25"/>
  <c r="U81" i="25"/>
  <c r="U80" i="25"/>
  <c r="U79" i="25"/>
  <c r="U78" i="25"/>
  <c r="U77" i="25"/>
  <c r="U76" i="25"/>
  <c r="U75" i="25"/>
  <c r="U74" i="25"/>
  <c r="U59" i="25"/>
  <c r="U58" i="25"/>
  <c r="U57" i="25"/>
  <c r="U56" i="25"/>
  <c r="U55" i="25"/>
  <c r="U54" i="25"/>
  <c r="U53" i="25"/>
  <c r="U52" i="25"/>
  <c r="U51" i="25"/>
  <c r="U50" i="25"/>
  <c r="U49" i="25"/>
  <c r="U48" i="25"/>
  <c r="U47" i="25"/>
  <c r="U46" i="25"/>
  <c r="U45" i="25"/>
  <c r="U44" i="25"/>
  <c r="U43" i="25"/>
  <c r="U42" i="25"/>
  <c r="U41" i="25"/>
  <c r="U40" i="25"/>
  <c r="U39" i="25"/>
  <c r="U38" i="25"/>
  <c r="U37" i="25"/>
  <c r="U36" i="25"/>
  <c r="U6" i="25"/>
  <c r="U27" i="25"/>
  <c r="U25" i="25"/>
  <c r="U24" i="25"/>
  <c r="U23" i="25"/>
  <c r="U21" i="25"/>
  <c r="U19" i="25"/>
  <c r="U17" i="25"/>
  <c r="U13" i="25"/>
  <c r="U12" i="25"/>
  <c r="U11" i="25"/>
  <c r="U26" i="25"/>
  <c r="U22" i="25"/>
  <c r="U20" i="25"/>
  <c r="U18" i="25"/>
  <c r="U16" i="25"/>
  <c r="U15" i="25"/>
  <c r="U14" i="25"/>
  <c r="U10" i="25"/>
  <c r="U9" i="25"/>
  <c r="U8" i="25"/>
  <c r="U7" i="25"/>
  <c r="U5" i="25"/>
  <c r="U4" i="25"/>
  <c r="AZ5" i="23"/>
  <c r="BA5" i="23"/>
  <c r="BB5" i="23"/>
  <c r="BC5" i="23"/>
  <c r="BD5" i="23"/>
  <c r="BE5" i="23"/>
  <c r="BF5" i="23"/>
  <c r="BG5" i="23"/>
  <c r="BH5" i="23"/>
  <c r="BI5" i="23"/>
  <c r="AZ6" i="23"/>
  <c r="BA6" i="23"/>
  <c r="BB6" i="23"/>
  <c r="BC6" i="23"/>
  <c r="BD6" i="23"/>
  <c r="BE6" i="23"/>
  <c r="BF6" i="23"/>
  <c r="BG6" i="23"/>
  <c r="BH6" i="23"/>
  <c r="BI6" i="23"/>
  <c r="AZ7" i="23"/>
  <c r="BA7" i="23"/>
  <c r="BB7" i="23"/>
  <c r="BC7" i="23"/>
  <c r="BD7" i="23"/>
  <c r="BE7" i="23"/>
  <c r="BF7" i="23"/>
  <c r="BG7" i="23"/>
  <c r="BH7" i="23"/>
  <c r="BI7" i="23"/>
  <c r="AZ8" i="23"/>
  <c r="BA8" i="23"/>
  <c r="BB8" i="23"/>
  <c r="BC8" i="23"/>
  <c r="BD8" i="23"/>
  <c r="BE8" i="23"/>
  <c r="BF8" i="23"/>
  <c r="BG8" i="23"/>
  <c r="BH8" i="23"/>
  <c r="BI8" i="23"/>
  <c r="AZ9" i="23"/>
  <c r="BA9" i="23"/>
  <c r="BB9" i="23"/>
  <c r="BC9" i="23"/>
  <c r="BD9" i="23"/>
  <c r="BE9" i="23"/>
  <c r="BF9" i="23"/>
  <c r="BG9" i="23"/>
  <c r="BH9" i="23"/>
  <c r="BI9" i="23"/>
  <c r="AZ10" i="23"/>
  <c r="BA10" i="23"/>
  <c r="BB10" i="23"/>
  <c r="BC10" i="23"/>
  <c r="BD10" i="23"/>
  <c r="BE10" i="23"/>
  <c r="BF10" i="23"/>
  <c r="BG10" i="23"/>
  <c r="BH10" i="23"/>
  <c r="BI10" i="23"/>
  <c r="AZ11" i="23"/>
  <c r="BA11" i="23"/>
  <c r="BB11" i="23"/>
  <c r="BC11" i="23"/>
  <c r="BD11" i="23"/>
  <c r="BE11" i="23"/>
  <c r="BF11" i="23"/>
  <c r="BG11" i="23"/>
  <c r="BH11" i="23"/>
  <c r="BI11" i="23"/>
  <c r="AZ12" i="23"/>
  <c r="BA12" i="23"/>
  <c r="BB12" i="23"/>
  <c r="BC12" i="23"/>
  <c r="BD12" i="23"/>
  <c r="BE12" i="23"/>
  <c r="BF12" i="23"/>
  <c r="BG12" i="23"/>
  <c r="BH12" i="23"/>
  <c r="BI12" i="23"/>
  <c r="AZ13" i="23"/>
  <c r="BA13" i="23"/>
  <c r="BB13" i="23"/>
  <c r="BC13" i="23"/>
  <c r="BD13" i="23"/>
  <c r="BE13" i="23"/>
  <c r="BF13" i="23"/>
  <c r="BG13" i="23"/>
  <c r="BH13" i="23"/>
  <c r="BI13" i="23"/>
  <c r="AZ14" i="23"/>
  <c r="BA14" i="23"/>
  <c r="BB14" i="23"/>
  <c r="BC14" i="23"/>
  <c r="BD14" i="23"/>
  <c r="BE14" i="23"/>
  <c r="BF14" i="23"/>
  <c r="BG14" i="23"/>
  <c r="BH14" i="23"/>
  <c r="BI14" i="23"/>
  <c r="AZ15" i="23"/>
  <c r="BA15" i="23"/>
  <c r="BB15" i="23"/>
  <c r="BC15" i="23"/>
  <c r="BD15" i="23"/>
  <c r="BE15" i="23"/>
  <c r="BF15" i="23"/>
  <c r="BG15" i="23"/>
  <c r="BH15" i="23"/>
  <c r="BI15" i="23"/>
  <c r="AZ16" i="23"/>
  <c r="BA16" i="23"/>
  <c r="BB16" i="23"/>
  <c r="BC16" i="23"/>
  <c r="BD16" i="23"/>
  <c r="BE16" i="23"/>
  <c r="BF16" i="23"/>
  <c r="BG16" i="23"/>
  <c r="BH16" i="23"/>
  <c r="BI16" i="23"/>
  <c r="AZ17" i="23"/>
  <c r="BA17" i="23"/>
  <c r="BB17" i="23"/>
  <c r="BC17" i="23"/>
  <c r="BD17" i="23"/>
  <c r="BE17" i="23"/>
  <c r="BF17" i="23"/>
  <c r="BG17" i="23"/>
  <c r="BH17" i="23"/>
  <c r="BI17" i="23"/>
  <c r="BA4" i="23"/>
  <c r="BB4" i="23"/>
  <c r="BC4" i="23"/>
  <c r="BD4" i="23"/>
  <c r="BE4" i="23"/>
  <c r="BF4" i="23"/>
  <c r="BG4" i="23"/>
  <c r="BH4" i="23"/>
  <c r="BI4" i="23"/>
  <c r="AZ4" i="23"/>
  <c r="T16" i="23"/>
  <c r="T15" i="23"/>
  <c r="T14" i="23"/>
  <c r="T13" i="23"/>
  <c r="T9" i="23"/>
  <c r="T8" i="23"/>
  <c r="T17" i="23"/>
  <c r="T12" i="23"/>
  <c r="T11" i="23"/>
  <c r="T10" i="23"/>
  <c r="T7" i="23"/>
  <c r="T6" i="23"/>
  <c r="T5" i="23"/>
  <c r="T4" i="23"/>
  <c r="BA28" i="22"/>
  <c r="BB28" i="22"/>
  <c r="BC28" i="22"/>
  <c r="BD28" i="22"/>
  <c r="BE28" i="22"/>
  <c r="BF28" i="22"/>
  <c r="BG28" i="22"/>
  <c r="BH28" i="22"/>
  <c r="BI28" i="22"/>
  <c r="BJ28" i="22"/>
  <c r="BK28" i="22"/>
  <c r="BA29" i="22"/>
  <c r="BB29" i="22"/>
  <c r="BC29" i="22"/>
  <c r="BD29" i="22"/>
  <c r="BE29" i="22"/>
  <c r="BF29" i="22"/>
  <c r="BG29" i="22"/>
  <c r="BH29" i="22"/>
  <c r="BI29" i="22"/>
  <c r="BJ29" i="22"/>
  <c r="BK29" i="22"/>
  <c r="BA30" i="22"/>
  <c r="BB30" i="22"/>
  <c r="BC30" i="22"/>
  <c r="BD30" i="22"/>
  <c r="BE30" i="22"/>
  <c r="BF30" i="22"/>
  <c r="BG30" i="22"/>
  <c r="BH30" i="22"/>
  <c r="BI30" i="22"/>
  <c r="BJ30" i="22"/>
  <c r="BK30" i="22"/>
  <c r="BA31" i="22"/>
  <c r="BB31" i="22"/>
  <c r="BC31" i="22"/>
  <c r="BD31" i="22"/>
  <c r="BE31" i="22"/>
  <c r="BF31" i="22"/>
  <c r="BG31" i="22"/>
  <c r="BH31" i="22"/>
  <c r="BI31" i="22"/>
  <c r="BJ31" i="22"/>
  <c r="BK31" i="22"/>
  <c r="BA32" i="22"/>
  <c r="BB32" i="22"/>
  <c r="BC32" i="22"/>
  <c r="BD32" i="22"/>
  <c r="BE32" i="22"/>
  <c r="BF32" i="22"/>
  <c r="BG32" i="22"/>
  <c r="BH32" i="22"/>
  <c r="BI32" i="22"/>
  <c r="BJ32" i="22"/>
  <c r="BK32" i="22"/>
  <c r="BA33" i="22"/>
  <c r="BB33" i="22"/>
  <c r="BC33" i="22"/>
  <c r="BD33" i="22"/>
  <c r="BE33" i="22"/>
  <c r="BF33" i="22"/>
  <c r="BG33" i="22"/>
  <c r="BH33" i="22"/>
  <c r="BI33" i="22"/>
  <c r="BJ33" i="22"/>
  <c r="BK33" i="22"/>
  <c r="BA34" i="22"/>
  <c r="BB34" i="22"/>
  <c r="BC34" i="22"/>
  <c r="BD34" i="22"/>
  <c r="BE34" i="22"/>
  <c r="BF34" i="22"/>
  <c r="BG34" i="22"/>
  <c r="BH34" i="22"/>
  <c r="BI34" i="22"/>
  <c r="BJ34" i="22"/>
  <c r="BK34" i="22"/>
  <c r="BA35" i="22"/>
  <c r="BB35" i="22"/>
  <c r="BC35" i="22"/>
  <c r="BD35" i="22"/>
  <c r="BE35" i="22"/>
  <c r="BF35" i="22"/>
  <c r="BG35" i="22"/>
  <c r="BH35" i="22"/>
  <c r="BI35" i="22"/>
  <c r="BJ35" i="22"/>
  <c r="BK35" i="22"/>
  <c r="BA36" i="22"/>
  <c r="BB36" i="22"/>
  <c r="BC36" i="22"/>
  <c r="BD36" i="22"/>
  <c r="BE36" i="22"/>
  <c r="BF36" i="22"/>
  <c r="BG36" i="22"/>
  <c r="BH36" i="22"/>
  <c r="BI36" i="22"/>
  <c r="BJ36" i="22"/>
  <c r="BK36" i="22"/>
  <c r="BA37" i="22"/>
  <c r="BB37" i="22"/>
  <c r="BC37" i="22"/>
  <c r="BD37" i="22"/>
  <c r="BE37" i="22"/>
  <c r="BF37" i="22"/>
  <c r="BG37" i="22"/>
  <c r="BH37" i="22"/>
  <c r="BI37" i="22"/>
  <c r="BJ37" i="22"/>
  <c r="BK37" i="22"/>
  <c r="BA38" i="22"/>
  <c r="BB38" i="22"/>
  <c r="BC38" i="22"/>
  <c r="BD38" i="22"/>
  <c r="BE38" i="22"/>
  <c r="BF38" i="22"/>
  <c r="BG38" i="22"/>
  <c r="BH38" i="22"/>
  <c r="BI38" i="22"/>
  <c r="BJ38" i="22"/>
  <c r="BK38" i="22"/>
  <c r="BA39" i="22"/>
  <c r="BB39" i="22"/>
  <c r="BC39" i="22"/>
  <c r="BD39" i="22"/>
  <c r="BE39" i="22"/>
  <c r="BF39" i="22"/>
  <c r="BG39" i="22"/>
  <c r="BH39" i="22"/>
  <c r="BI39" i="22"/>
  <c r="BJ39" i="22"/>
  <c r="BK39" i="22"/>
  <c r="BA40" i="22"/>
  <c r="BB40" i="22"/>
  <c r="BC40" i="22"/>
  <c r="BD40" i="22"/>
  <c r="BE40" i="22"/>
  <c r="BF40" i="22"/>
  <c r="BG40" i="22"/>
  <c r="BH40" i="22"/>
  <c r="BI40" i="22"/>
  <c r="BJ40" i="22"/>
  <c r="BK40" i="22"/>
  <c r="BA41" i="22"/>
  <c r="BB41" i="22"/>
  <c r="BC41" i="22"/>
  <c r="BD41" i="22"/>
  <c r="BE41" i="22"/>
  <c r="BF41" i="22"/>
  <c r="BG41" i="22"/>
  <c r="BH41" i="22"/>
  <c r="BI41" i="22"/>
  <c r="BJ41" i="22"/>
  <c r="BK41" i="22"/>
  <c r="BB27" i="22"/>
  <c r="BC27" i="22"/>
  <c r="BD27" i="22"/>
  <c r="BE27" i="22"/>
  <c r="BF27" i="22"/>
  <c r="BG27" i="22"/>
  <c r="BH27" i="22"/>
  <c r="BI27" i="22"/>
  <c r="BJ27" i="22"/>
  <c r="BK27" i="22"/>
  <c r="BA27" i="22"/>
  <c r="BA5" i="22"/>
  <c r="BB5" i="22"/>
  <c r="BC5" i="22"/>
  <c r="BD5" i="22"/>
  <c r="BE5" i="22"/>
  <c r="BF5" i="22"/>
  <c r="BG5" i="22"/>
  <c r="BH5" i="22"/>
  <c r="BI5" i="22"/>
  <c r="BJ5" i="22"/>
  <c r="BK5" i="22"/>
  <c r="BA6" i="22"/>
  <c r="BB6" i="22"/>
  <c r="BC6" i="22"/>
  <c r="BD6" i="22"/>
  <c r="BE6" i="22"/>
  <c r="BF6" i="22"/>
  <c r="BG6" i="22"/>
  <c r="BH6" i="22"/>
  <c r="BI6" i="22"/>
  <c r="BJ6" i="22"/>
  <c r="BK6" i="22"/>
  <c r="BA7" i="22"/>
  <c r="BB7" i="22"/>
  <c r="BC7" i="22"/>
  <c r="BD7" i="22"/>
  <c r="BE7" i="22"/>
  <c r="BF7" i="22"/>
  <c r="BG7" i="22"/>
  <c r="BH7" i="22"/>
  <c r="BI7" i="22"/>
  <c r="BJ7" i="22"/>
  <c r="BK7" i="22"/>
  <c r="BA8" i="22"/>
  <c r="BB8" i="22"/>
  <c r="BC8" i="22"/>
  <c r="BD8" i="22"/>
  <c r="BE8" i="22"/>
  <c r="BF8" i="22"/>
  <c r="BG8" i="22"/>
  <c r="BH8" i="22"/>
  <c r="BI8" i="22"/>
  <c r="BJ8" i="22"/>
  <c r="BK8" i="22"/>
  <c r="BA9" i="22"/>
  <c r="BB9" i="22"/>
  <c r="BC9" i="22"/>
  <c r="BD9" i="22"/>
  <c r="BE9" i="22"/>
  <c r="BF9" i="22"/>
  <c r="BG9" i="22"/>
  <c r="BH9" i="22"/>
  <c r="BI9" i="22"/>
  <c r="BJ9" i="22"/>
  <c r="BK9" i="22"/>
  <c r="BA10" i="22"/>
  <c r="BB10" i="22"/>
  <c r="BC10" i="22"/>
  <c r="BD10" i="22"/>
  <c r="BE10" i="22"/>
  <c r="BF10" i="22"/>
  <c r="BG10" i="22"/>
  <c r="BH10" i="22"/>
  <c r="BI10" i="22"/>
  <c r="BJ10" i="22"/>
  <c r="BK10" i="22"/>
  <c r="BA11" i="22"/>
  <c r="BB11" i="22"/>
  <c r="BC11" i="22"/>
  <c r="BD11" i="22"/>
  <c r="BE11" i="22"/>
  <c r="BF11" i="22"/>
  <c r="BG11" i="22"/>
  <c r="BH11" i="22"/>
  <c r="BI11" i="22"/>
  <c r="BJ11" i="22"/>
  <c r="BK11" i="22"/>
  <c r="BA12" i="22"/>
  <c r="BB12" i="22"/>
  <c r="BC12" i="22"/>
  <c r="BD12" i="22"/>
  <c r="BE12" i="22"/>
  <c r="BF12" i="22"/>
  <c r="BG12" i="22"/>
  <c r="BH12" i="22"/>
  <c r="BI12" i="22"/>
  <c r="BJ12" i="22"/>
  <c r="BK12" i="22"/>
  <c r="BA13" i="22"/>
  <c r="BB13" i="22"/>
  <c r="BC13" i="22"/>
  <c r="BD13" i="22"/>
  <c r="BE13" i="22"/>
  <c r="BF13" i="22"/>
  <c r="BG13" i="22"/>
  <c r="BH13" i="22"/>
  <c r="BI13" i="22"/>
  <c r="BJ13" i="22"/>
  <c r="BK13" i="22"/>
  <c r="BA14" i="22"/>
  <c r="BB14" i="22"/>
  <c r="BC14" i="22"/>
  <c r="BD14" i="22"/>
  <c r="BE14" i="22"/>
  <c r="BF14" i="22"/>
  <c r="BG14" i="22"/>
  <c r="BH14" i="22"/>
  <c r="BI14" i="22"/>
  <c r="BJ14" i="22"/>
  <c r="BK14" i="22"/>
  <c r="BA15" i="22"/>
  <c r="BB15" i="22"/>
  <c r="BC15" i="22"/>
  <c r="BD15" i="22"/>
  <c r="BE15" i="22"/>
  <c r="BF15" i="22"/>
  <c r="BG15" i="22"/>
  <c r="BH15" i="22"/>
  <c r="BI15" i="22"/>
  <c r="BJ15" i="22"/>
  <c r="BK15" i="22"/>
  <c r="BA16" i="22"/>
  <c r="BB16" i="22"/>
  <c r="BC16" i="22"/>
  <c r="BD16" i="22"/>
  <c r="BE16" i="22"/>
  <c r="BF16" i="22"/>
  <c r="BG16" i="22"/>
  <c r="BH16" i="22"/>
  <c r="BI16" i="22"/>
  <c r="BJ16" i="22"/>
  <c r="BK16" i="22"/>
  <c r="BA17" i="22"/>
  <c r="BB17" i="22"/>
  <c r="BC17" i="22"/>
  <c r="BD17" i="22"/>
  <c r="BE17" i="22"/>
  <c r="BF17" i="22"/>
  <c r="BG17" i="22"/>
  <c r="BH17" i="22"/>
  <c r="BI17" i="22"/>
  <c r="BJ17" i="22"/>
  <c r="BK17" i="22"/>
  <c r="BA18" i="22"/>
  <c r="BB18" i="22"/>
  <c r="BC18" i="22"/>
  <c r="BD18" i="22"/>
  <c r="BE18" i="22"/>
  <c r="BF18" i="22"/>
  <c r="BG18" i="22"/>
  <c r="BH18" i="22"/>
  <c r="BI18" i="22"/>
  <c r="BJ18" i="22"/>
  <c r="BK18" i="22"/>
  <c r="BB4" i="22"/>
  <c r="BC4" i="22"/>
  <c r="BD4" i="22"/>
  <c r="BE4" i="22"/>
  <c r="BF4" i="22"/>
  <c r="BG4" i="22"/>
  <c r="BH4" i="22"/>
  <c r="BI4" i="22"/>
  <c r="BJ4" i="22"/>
  <c r="BK4" i="22"/>
  <c r="BA4" i="22"/>
  <c r="R41" i="22"/>
  <c r="R40" i="22"/>
  <c r="R39" i="22"/>
  <c r="R38" i="22"/>
  <c r="R37" i="22"/>
  <c r="R36" i="22"/>
  <c r="R35" i="22"/>
  <c r="R34" i="22"/>
  <c r="R33" i="22"/>
  <c r="R32" i="22"/>
  <c r="R31" i="22"/>
  <c r="R30" i="22"/>
  <c r="R29" i="22"/>
  <c r="R28" i="22"/>
  <c r="R27" i="22"/>
  <c r="R5" i="22"/>
  <c r="R6" i="22"/>
  <c r="R7" i="22"/>
  <c r="R8" i="22"/>
  <c r="R9" i="22"/>
  <c r="R10" i="22"/>
  <c r="R11" i="22"/>
  <c r="R12" i="22"/>
  <c r="R13" i="22"/>
  <c r="R14" i="22"/>
  <c r="R15" i="22"/>
  <c r="R16" i="22"/>
  <c r="R17" i="22"/>
  <c r="R18" i="22"/>
  <c r="R4" i="22"/>
  <c r="BA5" i="21"/>
  <c r="BB5" i="21"/>
  <c r="BC5" i="21"/>
  <c r="BD5" i="21"/>
  <c r="BE5" i="21"/>
  <c r="BF5" i="21"/>
  <c r="BG5" i="21"/>
  <c r="BH5" i="21"/>
  <c r="BI5" i="21"/>
  <c r="BJ5" i="21"/>
  <c r="BK5" i="21"/>
  <c r="BA6" i="21"/>
  <c r="BB6" i="21"/>
  <c r="BC6" i="21"/>
  <c r="BD6" i="21"/>
  <c r="BE6" i="21"/>
  <c r="BF6" i="21"/>
  <c r="BG6" i="21"/>
  <c r="BH6" i="21"/>
  <c r="BI6" i="21"/>
  <c r="BJ6" i="21"/>
  <c r="BK6" i="21"/>
  <c r="BA7" i="21"/>
  <c r="BB7" i="21"/>
  <c r="BC7" i="21"/>
  <c r="BD7" i="21"/>
  <c r="BE7" i="21"/>
  <c r="BF7" i="21"/>
  <c r="BG7" i="21"/>
  <c r="BH7" i="21"/>
  <c r="BI7" i="21"/>
  <c r="BJ7" i="21"/>
  <c r="BK7" i="21"/>
  <c r="BA8" i="21"/>
  <c r="BB8" i="21"/>
  <c r="BC8" i="21"/>
  <c r="BD8" i="21"/>
  <c r="BE8" i="21"/>
  <c r="BF8" i="21"/>
  <c r="BG8" i="21"/>
  <c r="BH8" i="21"/>
  <c r="BI8" i="21"/>
  <c r="BJ8" i="21"/>
  <c r="BK8" i="21"/>
  <c r="BA9" i="21"/>
  <c r="BB9" i="21"/>
  <c r="BC9" i="21"/>
  <c r="BD9" i="21"/>
  <c r="BE9" i="21"/>
  <c r="BF9" i="21"/>
  <c r="BG9" i="21"/>
  <c r="BH9" i="21"/>
  <c r="BI9" i="21"/>
  <c r="BJ9" i="21"/>
  <c r="BK9" i="21"/>
  <c r="BA10" i="21"/>
  <c r="BB10" i="21"/>
  <c r="BC10" i="21"/>
  <c r="BD10" i="21"/>
  <c r="BE10" i="21"/>
  <c r="BF10" i="21"/>
  <c r="BG10" i="21"/>
  <c r="BH10" i="21"/>
  <c r="BI10" i="21"/>
  <c r="BJ10" i="21"/>
  <c r="BK10" i="21"/>
  <c r="BA11" i="21"/>
  <c r="BB11" i="21"/>
  <c r="BC11" i="21"/>
  <c r="BD11" i="21"/>
  <c r="BE11" i="21"/>
  <c r="BF11" i="21"/>
  <c r="BG11" i="21"/>
  <c r="BH11" i="21"/>
  <c r="BI11" i="21"/>
  <c r="BJ11" i="21"/>
  <c r="BK11" i="21"/>
  <c r="BA12" i="21"/>
  <c r="BB12" i="21"/>
  <c r="BC12" i="21"/>
  <c r="BD12" i="21"/>
  <c r="BE12" i="21"/>
  <c r="BF12" i="21"/>
  <c r="BG12" i="21"/>
  <c r="BH12" i="21"/>
  <c r="BI12" i="21"/>
  <c r="BJ12" i="21"/>
  <c r="BK12" i="21"/>
  <c r="BA13" i="21"/>
  <c r="BB13" i="21"/>
  <c r="BC13" i="21"/>
  <c r="BD13" i="21"/>
  <c r="BE13" i="21"/>
  <c r="BF13" i="21"/>
  <c r="BG13" i="21"/>
  <c r="BH13" i="21"/>
  <c r="BI13" i="21"/>
  <c r="BJ13" i="21"/>
  <c r="BK13" i="21"/>
  <c r="BA14" i="21"/>
  <c r="BB14" i="21"/>
  <c r="BC14" i="21"/>
  <c r="BD14" i="21"/>
  <c r="BE14" i="21"/>
  <c r="BF14" i="21"/>
  <c r="BG14" i="21"/>
  <c r="BH14" i="21"/>
  <c r="BI14" i="21"/>
  <c r="BJ14" i="21"/>
  <c r="BK14" i="21"/>
  <c r="BA15" i="21"/>
  <c r="BB15" i="21"/>
  <c r="BC15" i="21"/>
  <c r="BD15" i="21"/>
  <c r="BE15" i="21"/>
  <c r="BF15" i="21"/>
  <c r="BG15" i="21"/>
  <c r="BH15" i="21"/>
  <c r="BI15" i="21"/>
  <c r="BJ15" i="21"/>
  <c r="BK15" i="21"/>
  <c r="BA16" i="21"/>
  <c r="BB16" i="21"/>
  <c r="BC16" i="21"/>
  <c r="BD16" i="21"/>
  <c r="BE16" i="21"/>
  <c r="BF16" i="21"/>
  <c r="BG16" i="21"/>
  <c r="BH16" i="21"/>
  <c r="BI16" i="21"/>
  <c r="BJ16" i="21"/>
  <c r="BK16" i="21"/>
  <c r="BA17" i="21"/>
  <c r="BB17" i="21"/>
  <c r="BC17" i="21"/>
  <c r="BD17" i="21"/>
  <c r="BE17" i="21"/>
  <c r="BF17" i="21"/>
  <c r="BG17" i="21"/>
  <c r="BH17" i="21"/>
  <c r="BI17" i="21"/>
  <c r="BJ17" i="21"/>
  <c r="BK17" i="21"/>
  <c r="BA18" i="21"/>
  <c r="BB18" i="21"/>
  <c r="BC18" i="21"/>
  <c r="BD18" i="21"/>
  <c r="BE18" i="21"/>
  <c r="BF18" i="21"/>
  <c r="BG18" i="21"/>
  <c r="BH18" i="21"/>
  <c r="BI18" i="21"/>
  <c r="BJ18" i="21"/>
  <c r="BK18" i="21"/>
  <c r="BA19" i="21"/>
  <c r="BB19" i="21"/>
  <c r="BC19" i="21"/>
  <c r="BD19" i="21"/>
  <c r="BE19" i="21"/>
  <c r="BF19" i="21"/>
  <c r="BG19" i="21"/>
  <c r="BH19" i="21"/>
  <c r="BI19" i="21"/>
  <c r="BJ19" i="21"/>
  <c r="BK19" i="21"/>
  <c r="BA20" i="21"/>
  <c r="BB20" i="21"/>
  <c r="BC20" i="21"/>
  <c r="BD20" i="21"/>
  <c r="BE20" i="21"/>
  <c r="BF20" i="21"/>
  <c r="BG20" i="21"/>
  <c r="BH20" i="21"/>
  <c r="BI20" i="21"/>
  <c r="BJ20" i="21"/>
  <c r="BK20" i="21"/>
  <c r="BA21" i="21"/>
  <c r="BB21" i="21"/>
  <c r="BC21" i="21"/>
  <c r="BD21" i="21"/>
  <c r="BE21" i="21"/>
  <c r="BF21" i="21"/>
  <c r="BG21" i="21"/>
  <c r="BH21" i="21"/>
  <c r="BI21" i="21"/>
  <c r="BJ21" i="21"/>
  <c r="BK21" i="21"/>
  <c r="BA22" i="21"/>
  <c r="BB22" i="21"/>
  <c r="BC22" i="21"/>
  <c r="BD22" i="21"/>
  <c r="BE22" i="21"/>
  <c r="BF22" i="21"/>
  <c r="BG22" i="21"/>
  <c r="BH22" i="21"/>
  <c r="BI22" i="21"/>
  <c r="BJ22" i="21"/>
  <c r="BK22" i="21"/>
  <c r="BA23" i="21"/>
  <c r="BB23" i="21"/>
  <c r="BC23" i="21"/>
  <c r="BD23" i="21"/>
  <c r="BE23" i="21"/>
  <c r="BF23" i="21"/>
  <c r="BG23" i="21"/>
  <c r="BH23" i="21"/>
  <c r="BI23" i="21"/>
  <c r="BJ23" i="21"/>
  <c r="BK23" i="21"/>
  <c r="BA24" i="21"/>
  <c r="BB24" i="21"/>
  <c r="BC24" i="21"/>
  <c r="BD24" i="21"/>
  <c r="BE24" i="21"/>
  <c r="BF24" i="21"/>
  <c r="BG24" i="21"/>
  <c r="BH24" i="21"/>
  <c r="BI24" i="21"/>
  <c r="BJ24" i="21"/>
  <c r="BK24" i="21"/>
  <c r="BA25" i="21"/>
  <c r="BB25" i="21"/>
  <c r="BC25" i="21"/>
  <c r="BD25" i="21"/>
  <c r="BE25" i="21"/>
  <c r="BF25" i="21"/>
  <c r="BG25" i="21"/>
  <c r="BH25" i="21"/>
  <c r="BI25" i="21"/>
  <c r="BJ25" i="21"/>
  <c r="BK25" i="21"/>
  <c r="BA26" i="21"/>
  <c r="BB26" i="21"/>
  <c r="BC26" i="21"/>
  <c r="BD26" i="21"/>
  <c r="BE26" i="21"/>
  <c r="BF26" i="21"/>
  <c r="BG26" i="21"/>
  <c r="BH26" i="21"/>
  <c r="BI26" i="21"/>
  <c r="BJ26" i="21"/>
  <c r="BK26" i="21"/>
  <c r="BA27" i="21"/>
  <c r="BB27" i="21"/>
  <c r="BC27" i="21"/>
  <c r="BD27" i="21"/>
  <c r="BE27" i="21"/>
  <c r="BF27" i="21"/>
  <c r="BG27" i="21"/>
  <c r="BH27" i="21"/>
  <c r="BI27" i="21"/>
  <c r="BJ27" i="21"/>
  <c r="BK27" i="21"/>
  <c r="BA28" i="21"/>
  <c r="BB28" i="21"/>
  <c r="BC28" i="21"/>
  <c r="BD28" i="21"/>
  <c r="BE28" i="21"/>
  <c r="BF28" i="21"/>
  <c r="BG28" i="21"/>
  <c r="BH28" i="21"/>
  <c r="BI28" i="21"/>
  <c r="BJ28" i="21"/>
  <c r="BK28" i="21"/>
  <c r="BB4" i="21"/>
  <c r="BC4" i="21"/>
  <c r="BD4" i="21"/>
  <c r="BE4" i="21"/>
  <c r="BF4" i="21"/>
  <c r="BG4" i="21"/>
  <c r="BH4" i="21"/>
  <c r="BI4" i="21"/>
  <c r="BJ4" i="21"/>
  <c r="BK4" i="21"/>
  <c r="BA4" i="21"/>
  <c r="R27" i="21"/>
  <c r="R24" i="21"/>
  <c r="R22" i="21"/>
  <c r="R19" i="21"/>
  <c r="R17" i="21"/>
  <c r="R16" i="21"/>
  <c r="R15" i="21"/>
  <c r="R14" i="21"/>
  <c r="R12" i="21"/>
  <c r="R9" i="21"/>
  <c r="R8" i="21"/>
  <c r="R7" i="21"/>
  <c r="R28" i="21"/>
  <c r="R26" i="21"/>
  <c r="R25" i="21"/>
  <c r="R23" i="21"/>
  <c r="R21" i="21"/>
  <c r="R20" i="21"/>
  <c r="R18" i="21"/>
  <c r="R13" i="21"/>
  <c r="R6" i="21"/>
  <c r="R5" i="21"/>
  <c r="R4" i="21"/>
  <c r="R11" i="21"/>
  <c r="R10" i="21"/>
  <c r="BA5" i="20"/>
  <c r="BB5" i="20"/>
  <c r="BC5" i="20"/>
  <c r="BD5" i="20"/>
  <c r="BE5" i="20"/>
  <c r="BF5" i="20"/>
  <c r="BG5" i="20"/>
  <c r="BH5" i="20"/>
  <c r="BI5" i="20"/>
  <c r="BJ5" i="20"/>
  <c r="BK5" i="20"/>
  <c r="BA6" i="20"/>
  <c r="BB6" i="20"/>
  <c r="BC6" i="20"/>
  <c r="BD6" i="20"/>
  <c r="BE6" i="20"/>
  <c r="BF6" i="20"/>
  <c r="BG6" i="20"/>
  <c r="BH6" i="20"/>
  <c r="BI6" i="20"/>
  <c r="BJ6" i="20"/>
  <c r="BK6" i="20"/>
  <c r="BA7" i="20"/>
  <c r="BB7" i="20"/>
  <c r="BC7" i="20"/>
  <c r="BD7" i="20"/>
  <c r="BE7" i="20"/>
  <c r="BF7" i="20"/>
  <c r="BG7" i="20"/>
  <c r="BH7" i="20"/>
  <c r="BI7" i="20"/>
  <c r="BJ7" i="20"/>
  <c r="BK7" i="20"/>
  <c r="BA8" i="20"/>
  <c r="BB8" i="20"/>
  <c r="BC8" i="20"/>
  <c r="BD8" i="20"/>
  <c r="BE8" i="20"/>
  <c r="BF8" i="20"/>
  <c r="BG8" i="20"/>
  <c r="BH8" i="20"/>
  <c r="BI8" i="20"/>
  <c r="BJ8" i="20"/>
  <c r="BK8" i="20"/>
  <c r="BA9" i="20"/>
  <c r="BB9" i="20"/>
  <c r="BC9" i="20"/>
  <c r="BD9" i="20"/>
  <c r="BE9" i="20"/>
  <c r="BF9" i="20"/>
  <c r="BG9" i="20"/>
  <c r="BH9" i="20"/>
  <c r="BI9" i="20"/>
  <c r="BJ9" i="20"/>
  <c r="BK9" i="20"/>
  <c r="BA10" i="20"/>
  <c r="BB10" i="20"/>
  <c r="BC10" i="20"/>
  <c r="BD10" i="20"/>
  <c r="BE10" i="20"/>
  <c r="BF10" i="20"/>
  <c r="BG10" i="20"/>
  <c r="BH10" i="20"/>
  <c r="BI10" i="20"/>
  <c r="BJ10" i="20"/>
  <c r="BK10" i="20"/>
  <c r="BA11" i="20"/>
  <c r="BB11" i="20"/>
  <c r="BC11" i="20"/>
  <c r="BD11" i="20"/>
  <c r="BE11" i="20"/>
  <c r="BF11" i="20"/>
  <c r="BG11" i="20"/>
  <c r="BH11" i="20"/>
  <c r="BI11" i="20"/>
  <c r="BJ11" i="20"/>
  <c r="BK11" i="20"/>
  <c r="BA12" i="20"/>
  <c r="BB12" i="20"/>
  <c r="BC12" i="20"/>
  <c r="BD12" i="20"/>
  <c r="BE12" i="20"/>
  <c r="BF12" i="20"/>
  <c r="BG12" i="20"/>
  <c r="BH12" i="20"/>
  <c r="BI12" i="20"/>
  <c r="BJ12" i="20"/>
  <c r="BK12" i="20"/>
  <c r="BA13" i="20"/>
  <c r="BB13" i="20"/>
  <c r="BC13" i="20"/>
  <c r="BD13" i="20"/>
  <c r="BE13" i="20"/>
  <c r="BF13" i="20"/>
  <c r="BG13" i="20"/>
  <c r="BH13" i="20"/>
  <c r="BI13" i="20"/>
  <c r="BJ13" i="20"/>
  <c r="BK13" i="20"/>
  <c r="BA14" i="20"/>
  <c r="BB14" i="20"/>
  <c r="BC14" i="20"/>
  <c r="BD14" i="20"/>
  <c r="BE14" i="20"/>
  <c r="BF14" i="20"/>
  <c r="BG14" i="20"/>
  <c r="BH14" i="20"/>
  <c r="BI14" i="20"/>
  <c r="BJ14" i="20"/>
  <c r="BK14" i="20"/>
  <c r="BA15" i="20"/>
  <c r="BB15" i="20"/>
  <c r="BC15" i="20"/>
  <c r="BD15" i="20"/>
  <c r="BE15" i="20"/>
  <c r="BF15" i="20"/>
  <c r="BG15" i="20"/>
  <c r="BH15" i="20"/>
  <c r="BI15" i="20"/>
  <c r="BJ15" i="20"/>
  <c r="BK15" i="20"/>
  <c r="BA16" i="20"/>
  <c r="BB16" i="20"/>
  <c r="BC16" i="20"/>
  <c r="BD16" i="20"/>
  <c r="BE16" i="20"/>
  <c r="BF16" i="20"/>
  <c r="BG16" i="20"/>
  <c r="BH16" i="20"/>
  <c r="BI16" i="20"/>
  <c r="BJ16" i="20"/>
  <c r="BK16" i="20"/>
  <c r="BA17" i="20"/>
  <c r="BB17" i="20"/>
  <c r="BC17" i="20"/>
  <c r="BD17" i="20"/>
  <c r="BE17" i="20"/>
  <c r="BF17" i="20"/>
  <c r="BG17" i="20"/>
  <c r="BH17" i="20"/>
  <c r="BI17" i="20"/>
  <c r="BJ17" i="20"/>
  <c r="BK17" i="20"/>
  <c r="BA18" i="20"/>
  <c r="BB18" i="20"/>
  <c r="BC18" i="20"/>
  <c r="BD18" i="20"/>
  <c r="BE18" i="20"/>
  <c r="BF18" i="20"/>
  <c r="BG18" i="20"/>
  <c r="BH18" i="20"/>
  <c r="BI18" i="20"/>
  <c r="BJ18" i="20"/>
  <c r="BK18" i="20"/>
  <c r="BA19" i="20"/>
  <c r="BB19" i="20"/>
  <c r="BC19" i="20"/>
  <c r="BD19" i="20"/>
  <c r="BE19" i="20"/>
  <c r="BF19" i="20"/>
  <c r="BG19" i="20"/>
  <c r="BH19" i="20"/>
  <c r="BI19" i="20"/>
  <c r="BJ19" i="20"/>
  <c r="BK19" i="20"/>
  <c r="BA20" i="20"/>
  <c r="BB20" i="20"/>
  <c r="BC20" i="20"/>
  <c r="BD20" i="20"/>
  <c r="BE20" i="20"/>
  <c r="BF20" i="20"/>
  <c r="BG20" i="20"/>
  <c r="BH20" i="20"/>
  <c r="BI20" i="20"/>
  <c r="BJ20" i="20"/>
  <c r="BK20" i="20"/>
  <c r="BA21" i="20"/>
  <c r="BB21" i="20"/>
  <c r="BC21" i="20"/>
  <c r="BD21" i="20"/>
  <c r="BE21" i="20"/>
  <c r="BF21" i="20"/>
  <c r="BG21" i="20"/>
  <c r="BH21" i="20"/>
  <c r="BI21" i="20"/>
  <c r="BJ21" i="20"/>
  <c r="BK21" i="20"/>
  <c r="BA22" i="20"/>
  <c r="BB22" i="20"/>
  <c r="BC22" i="20"/>
  <c r="BD22" i="20"/>
  <c r="BE22" i="20"/>
  <c r="BF22" i="20"/>
  <c r="BG22" i="20"/>
  <c r="BH22" i="20"/>
  <c r="BI22" i="20"/>
  <c r="BJ22" i="20"/>
  <c r="BK22" i="20"/>
  <c r="BA23" i="20"/>
  <c r="BB23" i="20"/>
  <c r="BC23" i="20"/>
  <c r="BD23" i="20"/>
  <c r="BE23" i="20"/>
  <c r="BF23" i="20"/>
  <c r="BG23" i="20"/>
  <c r="BH23" i="20"/>
  <c r="BI23" i="20"/>
  <c r="BJ23" i="20"/>
  <c r="BK23" i="20"/>
  <c r="BA24" i="20"/>
  <c r="BB24" i="20"/>
  <c r="BC24" i="20"/>
  <c r="BD24" i="20"/>
  <c r="BE24" i="20"/>
  <c r="BF24" i="20"/>
  <c r="BG24" i="20"/>
  <c r="BH24" i="20"/>
  <c r="BI24" i="20"/>
  <c r="BJ24" i="20"/>
  <c r="BK24" i="20"/>
  <c r="BA25" i="20"/>
  <c r="BB25" i="20"/>
  <c r="BC25" i="20"/>
  <c r="BD25" i="20"/>
  <c r="BE25" i="20"/>
  <c r="BF25" i="20"/>
  <c r="BG25" i="20"/>
  <c r="BH25" i="20"/>
  <c r="BI25" i="20"/>
  <c r="BJ25" i="20"/>
  <c r="BK25" i="20"/>
  <c r="BA26" i="20"/>
  <c r="BB26" i="20"/>
  <c r="BC26" i="20"/>
  <c r="BD26" i="20"/>
  <c r="BE26" i="20"/>
  <c r="BF26" i="20"/>
  <c r="BG26" i="20"/>
  <c r="BH26" i="20"/>
  <c r="BI26" i="20"/>
  <c r="BJ26" i="20"/>
  <c r="BK26" i="20"/>
  <c r="BB4" i="20"/>
  <c r="BC4" i="20"/>
  <c r="BD4" i="20"/>
  <c r="BE4" i="20"/>
  <c r="BF4" i="20"/>
  <c r="BG4" i="20"/>
  <c r="BH4" i="20"/>
  <c r="BI4" i="20"/>
  <c r="BJ4" i="20"/>
  <c r="BK4" i="20"/>
  <c r="BA4" i="20"/>
  <c r="R26" i="20"/>
  <c r="R23" i="20"/>
  <c r="R22" i="20"/>
  <c r="R20" i="20"/>
  <c r="R18" i="20"/>
  <c r="R17" i="20"/>
  <c r="R16" i="20"/>
  <c r="R11" i="20"/>
  <c r="R10" i="20"/>
  <c r="R9" i="20"/>
  <c r="R6" i="20"/>
  <c r="R25" i="20"/>
  <c r="R24" i="20"/>
  <c r="R21" i="20"/>
  <c r="R19" i="20"/>
  <c r="R15" i="20"/>
  <c r="R14" i="20"/>
  <c r="R13" i="20"/>
  <c r="R12" i="20"/>
  <c r="R8" i="20"/>
  <c r="R7" i="20"/>
  <c r="R5" i="20"/>
  <c r="R4" i="20"/>
  <c r="AY24" i="19"/>
  <c r="AZ24" i="19"/>
  <c r="BA24" i="19"/>
  <c r="BB24" i="19"/>
  <c r="BC24" i="19"/>
  <c r="BD24" i="19"/>
  <c r="BE24" i="19"/>
  <c r="BF24" i="19"/>
  <c r="BG24" i="19"/>
  <c r="BH24" i="19"/>
  <c r="BI24" i="19"/>
  <c r="AY25" i="19"/>
  <c r="AZ25" i="19"/>
  <c r="BA25" i="19"/>
  <c r="BB25" i="19"/>
  <c r="BC25" i="19"/>
  <c r="BD25" i="19"/>
  <c r="BE25" i="19"/>
  <c r="BF25" i="19"/>
  <c r="BG25" i="19"/>
  <c r="BH25" i="19"/>
  <c r="BI25" i="19"/>
  <c r="AY26" i="19"/>
  <c r="AZ26" i="19"/>
  <c r="BA26" i="19"/>
  <c r="BB26" i="19"/>
  <c r="BC26" i="19"/>
  <c r="BD26" i="19"/>
  <c r="BE26" i="19"/>
  <c r="BF26" i="19"/>
  <c r="BG26" i="19"/>
  <c r="BH26" i="19"/>
  <c r="BI26" i="19"/>
  <c r="AY27" i="19"/>
  <c r="AZ27" i="19"/>
  <c r="BA27" i="19"/>
  <c r="BB27" i="19"/>
  <c r="BC27" i="19"/>
  <c r="BD27" i="19"/>
  <c r="BE27" i="19"/>
  <c r="BF27" i="19"/>
  <c r="BG27" i="19"/>
  <c r="BH27" i="19"/>
  <c r="BI27" i="19"/>
  <c r="AY28" i="19"/>
  <c r="AZ28" i="19"/>
  <c r="BA28" i="19"/>
  <c r="BB28" i="19"/>
  <c r="BC28" i="19"/>
  <c r="BD28" i="19"/>
  <c r="BE28" i="19"/>
  <c r="BF28" i="19"/>
  <c r="BG28" i="19"/>
  <c r="BH28" i="19"/>
  <c r="BI28" i="19"/>
  <c r="AY29" i="19"/>
  <c r="AZ29" i="19"/>
  <c r="BA29" i="19"/>
  <c r="BB29" i="19"/>
  <c r="BC29" i="19"/>
  <c r="BD29" i="19"/>
  <c r="BE29" i="19"/>
  <c r="BF29" i="19"/>
  <c r="BG29" i="19"/>
  <c r="BH29" i="19"/>
  <c r="BI29" i="19"/>
  <c r="AY30" i="19"/>
  <c r="AZ30" i="19"/>
  <c r="BA30" i="19"/>
  <c r="BB30" i="19"/>
  <c r="BC30" i="19"/>
  <c r="BD30" i="19"/>
  <c r="BE30" i="19"/>
  <c r="BF30" i="19"/>
  <c r="BG30" i="19"/>
  <c r="BH30" i="19"/>
  <c r="BI30" i="19"/>
  <c r="AY31" i="19"/>
  <c r="AZ31" i="19"/>
  <c r="BA31" i="19"/>
  <c r="BB31" i="19"/>
  <c r="BC31" i="19"/>
  <c r="BD31" i="19"/>
  <c r="BE31" i="19"/>
  <c r="BF31" i="19"/>
  <c r="BG31" i="19"/>
  <c r="BH31" i="19"/>
  <c r="BI31" i="19"/>
  <c r="AY32" i="19"/>
  <c r="AZ32" i="19"/>
  <c r="BA32" i="19"/>
  <c r="BB32" i="19"/>
  <c r="BC32" i="19"/>
  <c r="BD32" i="19"/>
  <c r="BE32" i="19"/>
  <c r="BF32" i="19"/>
  <c r="BG32" i="19"/>
  <c r="BH32" i="19"/>
  <c r="BI32" i="19"/>
  <c r="AY33" i="19"/>
  <c r="AZ33" i="19"/>
  <c r="BA33" i="19"/>
  <c r="BB33" i="19"/>
  <c r="BC33" i="19"/>
  <c r="BD33" i="19"/>
  <c r="BE33" i="19"/>
  <c r="BF33" i="19"/>
  <c r="BG33" i="19"/>
  <c r="BH33" i="19"/>
  <c r="BI33" i="19"/>
  <c r="AZ23" i="19"/>
  <c r="BA23" i="19"/>
  <c r="BB23" i="19"/>
  <c r="BC23" i="19"/>
  <c r="BD23" i="19"/>
  <c r="BE23" i="19"/>
  <c r="BF23" i="19"/>
  <c r="BG23" i="19"/>
  <c r="BH23" i="19"/>
  <c r="BI23" i="19"/>
  <c r="AY23" i="19"/>
  <c r="AY4" i="19"/>
  <c r="AY5" i="19"/>
  <c r="AZ5" i="19"/>
  <c r="BA5" i="19"/>
  <c r="BB5" i="19"/>
  <c r="BC5" i="19"/>
  <c r="BD5" i="19"/>
  <c r="BE5" i="19"/>
  <c r="BF5" i="19"/>
  <c r="BG5" i="19"/>
  <c r="BH5" i="19"/>
  <c r="BI5" i="19"/>
  <c r="AY6" i="19"/>
  <c r="AZ6" i="19"/>
  <c r="BA6" i="19"/>
  <c r="BB6" i="19"/>
  <c r="BC6" i="19"/>
  <c r="BD6" i="19"/>
  <c r="BE6" i="19"/>
  <c r="BF6" i="19"/>
  <c r="BG6" i="19"/>
  <c r="BH6" i="19"/>
  <c r="BI6" i="19"/>
  <c r="AY7" i="19"/>
  <c r="AZ7" i="19"/>
  <c r="BA7" i="19"/>
  <c r="BB7" i="19"/>
  <c r="BC7" i="19"/>
  <c r="BD7" i="19"/>
  <c r="BE7" i="19"/>
  <c r="BF7" i="19"/>
  <c r="BG7" i="19"/>
  <c r="BH7" i="19"/>
  <c r="BI7" i="19"/>
  <c r="AY8" i="19"/>
  <c r="AZ8" i="19"/>
  <c r="BA8" i="19"/>
  <c r="BB8" i="19"/>
  <c r="BC8" i="19"/>
  <c r="BD8" i="19"/>
  <c r="BE8" i="19"/>
  <c r="BF8" i="19"/>
  <c r="BG8" i="19"/>
  <c r="BH8" i="19"/>
  <c r="BI8" i="19"/>
  <c r="AY9" i="19"/>
  <c r="AZ9" i="19"/>
  <c r="BA9" i="19"/>
  <c r="BB9" i="19"/>
  <c r="BC9" i="19"/>
  <c r="BD9" i="19"/>
  <c r="BE9" i="19"/>
  <c r="BF9" i="19"/>
  <c r="BG9" i="19"/>
  <c r="BH9" i="19"/>
  <c r="BI9" i="19"/>
  <c r="AY10" i="19"/>
  <c r="AZ10" i="19"/>
  <c r="BA10" i="19"/>
  <c r="BB10" i="19"/>
  <c r="BC10" i="19"/>
  <c r="BD10" i="19"/>
  <c r="BE10" i="19"/>
  <c r="BF10" i="19"/>
  <c r="BG10" i="19"/>
  <c r="BH10" i="19"/>
  <c r="BI10" i="19"/>
  <c r="AY11" i="19"/>
  <c r="AZ11" i="19"/>
  <c r="BA11" i="19"/>
  <c r="BB11" i="19"/>
  <c r="BC11" i="19"/>
  <c r="BD11" i="19"/>
  <c r="BE11" i="19"/>
  <c r="BF11" i="19"/>
  <c r="BG11" i="19"/>
  <c r="BH11" i="19"/>
  <c r="BI11" i="19"/>
  <c r="AY12" i="19"/>
  <c r="AZ12" i="19"/>
  <c r="BA12" i="19"/>
  <c r="BB12" i="19"/>
  <c r="BC12" i="19"/>
  <c r="BD12" i="19"/>
  <c r="BE12" i="19"/>
  <c r="BF12" i="19"/>
  <c r="BG12" i="19"/>
  <c r="BH12" i="19"/>
  <c r="BI12" i="19"/>
  <c r="AY13" i="19"/>
  <c r="AZ13" i="19"/>
  <c r="BA13" i="19"/>
  <c r="BB13" i="19"/>
  <c r="BC13" i="19"/>
  <c r="BD13" i="19"/>
  <c r="BE13" i="19"/>
  <c r="BF13" i="19"/>
  <c r="BG13" i="19"/>
  <c r="BH13" i="19"/>
  <c r="BI13" i="19"/>
  <c r="AY14" i="19"/>
  <c r="AZ14" i="19"/>
  <c r="BA14" i="19"/>
  <c r="BB14" i="19"/>
  <c r="BC14" i="19"/>
  <c r="BD14" i="19"/>
  <c r="BE14" i="19"/>
  <c r="BF14" i="19"/>
  <c r="BG14" i="19"/>
  <c r="BH14" i="19"/>
  <c r="BI14" i="19"/>
  <c r="AZ4" i="19"/>
  <c r="BA4" i="19"/>
  <c r="BB4" i="19"/>
  <c r="BC4" i="19"/>
  <c r="BD4" i="19"/>
  <c r="BE4" i="19"/>
  <c r="BF4" i="19"/>
  <c r="BG4" i="19"/>
  <c r="BH4" i="19"/>
  <c r="BI4" i="19"/>
  <c r="P33" i="19"/>
  <c r="P32" i="19"/>
  <c r="P31" i="19"/>
  <c r="P30" i="19"/>
  <c r="P29" i="19"/>
  <c r="P28" i="19"/>
  <c r="P27" i="19"/>
  <c r="P26" i="19"/>
  <c r="P25" i="19"/>
  <c r="P24" i="19"/>
  <c r="P23" i="19"/>
  <c r="P14" i="19"/>
  <c r="P13" i="19"/>
  <c r="P12" i="19"/>
  <c r="P11" i="19"/>
  <c r="P10" i="19"/>
  <c r="P9" i="19"/>
  <c r="P8" i="19"/>
  <c r="P7" i="19"/>
  <c r="P6" i="19"/>
  <c r="P5" i="19"/>
  <c r="P4" i="19"/>
  <c r="AY5" i="18"/>
  <c r="AZ5" i="18"/>
  <c r="BA5" i="18"/>
  <c r="BB5" i="18"/>
  <c r="BC5" i="18"/>
  <c r="BD5" i="18"/>
  <c r="BE5" i="18"/>
  <c r="BF5" i="18"/>
  <c r="BG5" i="18"/>
  <c r="BH5" i="18"/>
  <c r="BI5" i="18"/>
  <c r="AY6" i="18"/>
  <c r="AZ6" i="18"/>
  <c r="BA6" i="18"/>
  <c r="BB6" i="18"/>
  <c r="BC6" i="18"/>
  <c r="BD6" i="18"/>
  <c r="BE6" i="18"/>
  <c r="BF6" i="18"/>
  <c r="BG6" i="18"/>
  <c r="BH6" i="18"/>
  <c r="BI6" i="18"/>
  <c r="AY7" i="18"/>
  <c r="AZ7" i="18"/>
  <c r="BA7" i="18"/>
  <c r="BB7" i="18"/>
  <c r="BC7" i="18"/>
  <c r="BD7" i="18"/>
  <c r="BE7" i="18"/>
  <c r="BF7" i="18"/>
  <c r="BG7" i="18"/>
  <c r="BH7" i="18"/>
  <c r="BI7" i="18"/>
  <c r="AY8" i="18"/>
  <c r="AZ8" i="18"/>
  <c r="BA8" i="18"/>
  <c r="BB8" i="18"/>
  <c r="BC8" i="18"/>
  <c r="BD8" i="18"/>
  <c r="BE8" i="18"/>
  <c r="BF8" i="18"/>
  <c r="BG8" i="18"/>
  <c r="BH8" i="18"/>
  <c r="BI8" i="18"/>
  <c r="AY9" i="18"/>
  <c r="AZ9" i="18"/>
  <c r="BA9" i="18"/>
  <c r="BB9" i="18"/>
  <c r="BC9" i="18"/>
  <c r="BD9" i="18"/>
  <c r="BE9" i="18"/>
  <c r="BF9" i="18"/>
  <c r="BG9" i="18"/>
  <c r="BH9" i="18"/>
  <c r="BI9" i="18"/>
  <c r="AY10" i="18"/>
  <c r="AZ10" i="18"/>
  <c r="BA10" i="18"/>
  <c r="BB10" i="18"/>
  <c r="BC10" i="18"/>
  <c r="BD10" i="18"/>
  <c r="BE10" i="18"/>
  <c r="BF10" i="18"/>
  <c r="BG10" i="18"/>
  <c r="BH10" i="18"/>
  <c r="BI10" i="18"/>
  <c r="AY11" i="18"/>
  <c r="AZ11" i="18"/>
  <c r="BA11" i="18"/>
  <c r="BB11" i="18"/>
  <c r="BC11" i="18"/>
  <c r="BD11" i="18"/>
  <c r="BE11" i="18"/>
  <c r="BF11" i="18"/>
  <c r="BG11" i="18"/>
  <c r="BH11" i="18"/>
  <c r="BI11" i="18"/>
  <c r="AY12" i="18"/>
  <c r="AZ12" i="18"/>
  <c r="BA12" i="18"/>
  <c r="BB12" i="18"/>
  <c r="BC12" i="18"/>
  <c r="BD12" i="18"/>
  <c r="BE12" i="18"/>
  <c r="BF12" i="18"/>
  <c r="BG12" i="18"/>
  <c r="BH12" i="18"/>
  <c r="BI12" i="18"/>
  <c r="AY13" i="18"/>
  <c r="AZ13" i="18"/>
  <c r="BA13" i="18"/>
  <c r="BB13" i="18"/>
  <c r="BC13" i="18"/>
  <c r="BD13" i="18"/>
  <c r="BE13" i="18"/>
  <c r="BF13" i="18"/>
  <c r="BG13" i="18"/>
  <c r="BH13" i="18"/>
  <c r="BI13" i="18"/>
  <c r="AY14" i="18"/>
  <c r="AZ14" i="18"/>
  <c r="BA14" i="18"/>
  <c r="BB14" i="18"/>
  <c r="BC14" i="18"/>
  <c r="BD14" i="18"/>
  <c r="BE14" i="18"/>
  <c r="BF14" i="18"/>
  <c r="BG14" i="18"/>
  <c r="BH14" i="18"/>
  <c r="BI14" i="18"/>
  <c r="AY15" i="18"/>
  <c r="AZ15" i="18"/>
  <c r="BA15" i="18"/>
  <c r="BB15" i="18"/>
  <c r="BC15" i="18"/>
  <c r="BD15" i="18"/>
  <c r="BE15" i="18"/>
  <c r="BF15" i="18"/>
  <c r="BG15" i="18"/>
  <c r="BH15" i="18"/>
  <c r="BI15" i="18"/>
  <c r="AY16" i="18"/>
  <c r="AZ16" i="18"/>
  <c r="BA16" i="18"/>
  <c r="BB16" i="18"/>
  <c r="BC16" i="18"/>
  <c r="BD16" i="18"/>
  <c r="BE16" i="18"/>
  <c r="BF16" i="18"/>
  <c r="BG16" i="18"/>
  <c r="BH16" i="18"/>
  <c r="BI16" i="18"/>
  <c r="AY17" i="18"/>
  <c r="AZ17" i="18"/>
  <c r="BA17" i="18"/>
  <c r="BB17" i="18"/>
  <c r="BC17" i="18"/>
  <c r="BD17" i="18"/>
  <c r="BE17" i="18"/>
  <c r="BF17" i="18"/>
  <c r="BG17" i="18"/>
  <c r="BH17" i="18"/>
  <c r="BI17" i="18"/>
  <c r="AY18" i="18"/>
  <c r="AZ18" i="18"/>
  <c r="BA18" i="18"/>
  <c r="BB18" i="18"/>
  <c r="BC18" i="18"/>
  <c r="BD18" i="18"/>
  <c r="BE18" i="18"/>
  <c r="BF18" i="18"/>
  <c r="BG18" i="18"/>
  <c r="BH18" i="18"/>
  <c r="BI18" i="18"/>
  <c r="AY19" i="18"/>
  <c r="AZ19" i="18"/>
  <c r="BA19" i="18"/>
  <c r="BB19" i="18"/>
  <c r="BC19" i="18"/>
  <c r="BD19" i="18"/>
  <c r="BE19" i="18"/>
  <c r="BF19" i="18"/>
  <c r="BG19" i="18"/>
  <c r="BH19" i="18"/>
  <c r="BI19" i="18"/>
  <c r="AY20" i="18"/>
  <c r="AZ20" i="18"/>
  <c r="BA20" i="18"/>
  <c r="BB20" i="18"/>
  <c r="BC20" i="18"/>
  <c r="BD20" i="18"/>
  <c r="BE20" i="18"/>
  <c r="BF20" i="18"/>
  <c r="BG20" i="18"/>
  <c r="BH20" i="18"/>
  <c r="BI20" i="18"/>
  <c r="AY21" i="18"/>
  <c r="AZ21" i="18"/>
  <c r="BA21" i="18"/>
  <c r="BB21" i="18"/>
  <c r="BC21" i="18"/>
  <c r="BD21" i="18"/>
  <c r="BE21" i="18"/>
  <c r="BF21" i="18"/>
  <c r="BG21" i="18"/>
  <c r="BH21" i="18"/>
  <c r="BI21" i="18"/>
  <c r="AY22" i="18"/>
  <c r="AZ22" i="18"/>
  <c r="BA22" i="18"/>
  <c r="BB22" i="18"/>
  <c r="BC22" i="18"/>
  <c r="BD22" i="18"/>
  <c r="BE22" i="18"/>
  <c r="BF22" i="18"/>
  <c r="BG22" i="18"/>
  <c r="BH22" i="18"/>
  <c r="BI22" i="18"/>
  <c r="AY23" i="18"/>
  <c r="AZ23" i="18"/>
  <c r="BA23" i="18"/>
  <c r="BB23" i="18"/>
  <c r="BC23" i="18"/>
  <c r="BD23" i="18"/>
  <c r="BE23" i="18"/>
  <c r="BF23" i="18"/>
  <c r="BG23" i="18"/>
  <c r="BH23" i="18"/>
  <c r="BI23" i="18"/>
  <c r="AY24" i="18"/>
  <c r="AZ24" i="18"/>
  <c r="BA24" i="18"/>
  <c r="BB24" i="18"/>
  <c r="BC24" i="18"/>
  <c r="BD24" i="18"/>
  <c r="BE24" i="18"/>
  <c r="BF24" i="18"/>
  <c r="BG24" i="18"/>
  <c r="BH24" i="18"/>
  <c r="BI24" i="18"/>
  <c r="AY25" i="18"/>
  <c r="AZ25" i="18"/>
  <c r="BA25" i="18"/>
  <c r="BB25" i="18"/>
  <c r="BC25" i="18"/>
  <c r="BD25" i="18"/>
  <c r="BE25" i="18"/>
  <c r="BF25" i="18"/>
  <c r="BG25" i="18"/>
  <c r="BH25" i="18"/>
  <c r="BI25" i="18"/>
  <c r="AZ4" i="18"/>
  <c r="BA4" i="18"/>
  <c r="BB4" i="18"/>
  <c r="BC4" i="18"/>
  <c r="BD4" i="18"/>
  <c r="BE4" i="18"/>
  <c r="BF4" i="18"/>
  <c r="BG4" i="18"/>
  <c r="BH4" i="18"/>
  <c r="BI4" i="18"/>
  <c r="AY4" i="18"/>
  <c r="P25" i="18"/>
  <c r="P23" i="18"/>
  <c r="P22" i="18"/>
  <c r="P20" i="18"/>
  <c r="P18" i="18"/>
  <c r="P17" i="18"/>
  <c r="P16" i="18"/>
  <c r="P11" i="18"/>
  <c r="P10" i="18"/>
  <c r="P9" i="18"/>
  <c r="P6" i="18"/>
  <c r="P24" i="18"/>
  <c r="P21" i="18"/>
  <c r="P19" i="18"/>
  <c r="P15" i="18"/>
  <c r="P14" i="18"/>
  <c r="P13" i="18"/>
  <c r="P12" i="18"/>
  <c r="P8" i="18"/>
  <c r="P7" i="18"/>
  <c r="P5" i="18"/>
  <c r="P4" i="18"/>
  <c r="AV5" i="24"/>
  <c r="AW5" i="24"/>
  <c r="AX5" i="24"/>
  <c r="AY5" i="24"/>
  <c r="AZ5" i="24"/>
  <c r="BA5" i="24"/>
  <c r="BB5" i="24"/>
  <c r="BC5" i="24"/>
  <c r="BD5" i="24"/>
  <c r="BE5" i="24"/>
  <c r="AV6" i="24"/>
  <c r="AW6" i="24"/>
  <c r="AX6" i="24"/>
  <c r="AY6" i="24"/>
  <c r="AZ6" i="24"/>
  <c r="BA6" i="24"/>
  <c r="BB6" i="24"/>
  <c r="BC6" i="24"/>
  <c r="BD6" i="24"/>
  <c r="BE6" i="24"/>
  <c r="AV7" i="24"/>
  <c r="AW7" i="24"/>
  <c r="AX7" i="24"/>
  <c r="AY7" i="24"/>
  <c r="AZ7" i="24"/>
  <c r="BA7" i="24"/>
  <c r="BB7" i="24"/>
  <c r="BC7" i="24"/>
  <c r="BD7" i="24"/>
  <c r="BE7" i="24"/>
  <c r="AV8" i="24"/>
  <c r="AW8" i="24"/>
  <c r="AX8" i="24"/>
  <c r="AY8" i="24"/>
  <c r="AZ8" i="24"/>
  <c r="BA8" i="24"/>
  <c r="BB8" i="24"/>
  <c r="BC8" i="24"/>
  <c r="BD8" i="24"/>
  <c r="BE8" i="24"/>
  <c r="AV9" i="24"/>
  <c r="AW9" i="24"/>
  <c r="AX9" i="24"/>
  <c r="AY9" i="24"/>
  <c r="AZ9" i="24"/>
  <c r="BA9" i="24"/>
  <c r="BB9" i="24"/>
  <c r="BC9" i="24"/>
  <c r="BD9" i="24"/>
  <c r="BE9" i="24"/>
  <c r="AV10" i="24"/>
  <c r="AW10" i="24"/>
  <c r="AX10" i="24"/>
  <c r="AY10" i="24"/>
  <c r="AZ10" i="24"/>
  <c r="BA10" i="24"/>
  <c r="BB10" i="24"/>
  <c r="BC10" i="24"/>
  <c r="BD10" i="24"/>
  <c r="BE10" i="24"/>
  <c r="AV11" i="24"/>
  <c r="AW11" i="24"/>
  <c r="AX11" i="24"/>
  <c r="AY11" i="24"/>
  <c r="AZ11" i="24"/>
  <c r="BA11" i="24"/>
  <c r="BB11" i="24"/>
  <c r="BC11" i="24"/>
  <c r="BD11" i="24"/>
  <c r="BE11" i="24"/>
  <c r="AV12" i="24"/>
  <c r="AW12" i="24"/>
  <c r="AX12" i="24"/>
  <c r="AY12" i="24"/>
  <c r="AZ12" i="24"/>
  <c r="BA12" i="24"/>
  <c r="BB12" i="24"/>
  <c r="BC12" i="24"/>
  <c r="BD12" i="24"/>
  <c r="BE12" i="24"/>
  <c r="AV13" i="24"/>
  <c r="AW13" i="24"/>
  <c r="AX13" i="24"/>
  <c r="AY13" i="24"/>
  <c r="AZ13" i="24"/>
  <c r="BA13" i="24"/>
  <c r="BB13" i="24"/>
  <c r="BC13" i="24"/>
  <c r="BD13" i="24"/>
  <c r="BE13" i="24"/>
  <c r="AV14" i="24"/>
  <c r="AW14" i="24"/>
  <c r="AX14" i="24"/>
  <c r="AY14" i="24"/>
  <c r="AZ14" i="24"/>
  <c r="BA14" i="24"/>
  <c r="BB14" i="24"/>
  <c r="BC14" i="24"/>
  <c r="BD14" i="24"/>
  <c r="BE14" i="24"/>
  <c r="AV15" i="24"/>
  <c r="AW15" i="24"/>
  <c r="AX15" i="24"/>
  <c r="AY15" i="24"/>
  <c r="AZ15" i="24"/>
  <c r="BA15" i="24"/>
  <c r="BB15" i="24"/>
  <c r="BC15" i="24"/>
  <c r="BD15" i="24"/>
  <c r="BE15" i="24"/>
  <c r="AW4" i="24"/>
  <c r="AX4" i="24"/>
  <c r="AY4" i="24"/>
  <c r="AZ4" i="24"/>
  <c r="BA4" i="24"/>
  <c r="BB4" i="24"/>
  <c r="BC4" i="24"/>
  <c r="BD4" i="24"/>
  <c r="BE4" i="24"/>
  <c r="AV4" i="24"/>
  <c r="P13" i="24"/>
  <c r="P15" i="24"/>
  <c r="P12" i="24"/>
  <c r="P9" i="24"/>
  <c r="P8" i="24"/>
  <c r="P5" i="24"/>
  <c r="P4" i="24"/>
  <c r="P14" i="24"/>
  <c r="P11" i="24"/>
  <c r="P10" i="24"/>
  <c r="P7" i="24"/>
  <c r="P6" i="24"/>
  <c r="BB116" i="15"/>
  <c r="BC116" i="15"/>
  <c r="BD116" i="15"/>
  <c r="BE116" i="15"/>
  <c r="BF116" i="15"/>
  <c r="BG116" i="15"/>
  <c r="BH116" i="15"/>
  <c r="BI116" i="15"/>
  <c r="BJ116" i="15"/>
  <c r="BK116" i="15"/>
  <c r="BB117" i="15"/>
  <c r="BC117" i="15"/>
  <c r="BD117" i="15"/>
  <c r="BE117" i="15"/>
  <c r="BF117" i="15"/>
  <c r="BG117" i="15"/>
  <c r="BH117" i="15"/>
  <c r="BI117" i="15"/>
  <c r="BJ117" i="15"/>
  <c r="BK117" i="15"/>
  <c r="BB118" i="15"/>
  <c r="BC118" i="15"/>
  <c r="BD118" i="15"/>
  <c r="BE118" i="15"/>
  <c r="BF118" i="15"/>
  <c r="BG118" i="15"/>
  <c r="BH118" i="15"/>
  <c r="BI118" i="15"/>
  <c r="BJ118" i="15"/>
  <c r="BK118" i="15"/>
  <c r="BB119" i="15"/>
  <c r="BC119" i="15"/>
  <c r="BD119" i="15"/>
  <c r="BE119" i="15"/>
  <c r="BF119" i="15"/>
  <c r="BG119" i="15"/>
  <c r="BH119" i="15"/>
  <c r="BI119" i="15"/>
  <c r="BJ119" i="15"/>
  <c r="BK119" i="15"/>
  <c r="BB120" i="15"/>
  <c r="BC120" i="15"/>
  <c r="BD120" i="15"/>
  <c r="BE120" i="15"/>
  <c r="BF120" i="15"/>
  <c r="BG120" i="15"/>
  <c r="BH120" i="15"/>
  <c r="BI120" i="15"/>
  <c r="BJ120" i="15"/>
  <c r="BK120" i="15"/>
  <c r="BB121" i="15"/>
  <c r="BC121" i="15"/>
  <c r="BD121" i="15"/>
  <c r="BE121" i="15"/>
  <c r="BF121" i="15"/>
  <c r="BG121" i="15"/>
  <c r="BH121" i="15"/>
  <c r="BI121" i="15"/>
  <c r="BJ121" i="15"/>
  <c r="BK121" i="15"/>
  <c r="BB122" i="15"/>
  <c r="BC122" i="15"/>
  <c r="BD122" i="15"/>
  <c r="BE122" i="15"/>
  <c r="BF122" i="15"/>
  <c r="BG122" i="15"/>
  <c r="BH122" i="15"/>
  <c r="BI122" i="15"/>
  <c r="BJ122" i="15"/>
  <c r="BK122" i="15"/>
  <c r="BB123" i="15"/>
  <c r="BC123" i="15"/>
  <c r="BD123" i="15"/>
  <c r="BE123" i="15"/>
  <c r="BF123" i="15"/>
  <c r="BG123" i="15"/>
  <c r="BH123" i="15"/>
  <c r="BI123" i="15"/>
  <c r="BJ123" i="15"/>
  <c r="BK123" i="15"/>
  <c r="BB124" i="15"/>
  <c r="BC124" i="15"/>
  <c r="BD124" i="15"/>
  <c r="BE124" i="15"/>
  <c r="BF124" i="15"/>
  <c r="BG124" i="15"/>
  <c r="BH124" i="15"/>
  <c r="BI124" i="15"/>
  <c r="BJ124" i="15"/>
  <c r="BK124" i="15"/>
  <c r="BB125" i="15"/>
  <c r="BC125" i="15"/>
  <c r="BD125" i="15"/>
  <c r="BE125" i="15"/>
  <c r="BF125" i="15"/>
  <c r="BG125" i="15"/>
  <c r="BH125" i="15"/>
  <c r="BI125" i="15"/>
  <c r="BJ125" i="15"/>
  <c r="BK125" i="15"/>
  <c r="BB126" i="15"/>
  <c r="BC126" i="15"/>
  <c r="BD126" i="15"/>
  <c r="BE126" i="15"/>
  <c r="BF126" i="15"/>
  <c r="BG126" i="15"/>
  <c r="BH126" i="15"/>
  <c r="BI126" i="15"/>
  <c r="BJ126" i="15"/>
  <c r="BK126" i="15"/>
  <c r="BB127" i="15"/>
  <c r="BC127" i="15"/>
  <c r="BD127" i="15"/>
  <c r="BE127" i="15"/>
  <c r="BF127" i="15"/>
  <c r="BG127" i="15"/>
  <c r="BH127" i="15"/>
  <c r="BI127" i="15"/>
  <c r="BJ127" i="15"/>
  <c r="BK127" i="15"/>
  <c r="BB128" i="15"/>
  <c r="BC128" i="15"/>
  <c r="BD128" i="15"/>
  <c r="BE128" i="15"/>
  <c r="BF128" i="15"/>
  <c r="BG128" i="15"/>
  <c r="BH128" i="15"/>
  <c r="BI128" i="15"/>
  <c r="BJ128" i="15"/>
  <c r="BK128" i="15"/>
  <c r="BB129" i="15"/>
  <c r="BC129" i="15"/>
  <c r="BD129" i="15"/>
  <c r="BE129" i="15"/>
  <c r="BF129" i="15"/>
  <c r="BG129" i="15"/>
  <c r="BH129" i="15"/>
  <c r="BI129" i="15"/>
  <c r="BJ129" i="15"/>
  <c r="BK129" i="15"/>
  <c r="BB130" i="15"/>
  <c r="BC130" i="15"/>
  <c r="BD130" i="15"/>
  <c r="BE130" i="15"/>
  <c r="BF130" i="15"/>
  <c r="BG130" i="15"/>
  <c r="BH130" i="15"/>
  <c r="BI130" i="15"/>
  <c r="BJ130" i="15"/>
  <c r="BK130" i="15"/>
  <c r="BB131" i="15"/>
  <c r="BC131" i="15"/>
  <c r="BD131" i="15"/>
  <c r="BE131" i="15"/>
  <c r="BF131" i="15"/>
  <c r="BG131" i="15"/>
  <c r="BH131" i="15"/>
  <c r="BI131" i="15"/>
  <c r="BJ131" i="15"/>
  <c r="BK131" i="15"/>
  <c r="BB132" i="15"/>
  <c r="BC132" i="15"/>
  <c r="BD132" i="15"/>
  <c r="BE132" i="15"/>
  <c r="BF132" i="15"/>
  <c r="BG132" i="15"/>
  <c r="BH132" i="15"/>
  <c r="BI132" i="15"/>
  <c r="BJ132" i="15"/>
  <c r="BK132" i="15"/>
  <c r="BB133" i="15"/>
  <c r="BC133" i="15"/>
  <c r="BD133" i="15"/>
  <c r="BE133" i="15"/>
  <c r="BF133" i="15"/>
  <c r="BG133" i="15"/>
  <c r="BH133" i="15"/>
  <c r="BI133" i="15"/>
  <c r="BJ133" i="15"/>
  <c r="BK133" i="15"/>
  <c r="BB134" i="15"/>
  <c r="BC134" i="15"/>
  <c r="BD134" i="15"/>
  <c r="BE134" i="15"/>
  <c r="BF134" i="15"/>
  <c r="BG134" i="15"/>
  <c r="BH134" i="15"/>
  <c r="BI134" i="15"/>
  <c r="BJ134" i="15"/>
  <c r="BK134" i="15"/>
  <c r="BB135" i="15"/>
  <c r="BC135" i="15"/>
  <c r="BD135" i="15"/>
  <c r="BE135" i="15"/>
  <c r="BF135" i="15"/>
  <c r="BG135" i="15"/>
  <c r="BH135" i="15"/>
  <c r="BI135" i="15"/>
  <c r="BJ135" i="15"/>
  <c r="BK135" i="15"/>
  <c r="BB136" i="15"/>
  <c r="BC136" i="15"/>
  <c r="BD136" i="15"/>
  <c r="BE136" i="15"/>
  <c r="BF136" i="15"/>
  <c r="BG136" i="15"/>
  <c r="BH136" i="15"/>
  <c r="BI136" i="15"/>
  <c r="BJ136" i="15"/>
  <c r="BK136" i="15"/>
  <c r="BB137" i="15"/>
  <c r="BC137" i="15"/>
  <c r="BD137" i="15"/>
  <c r="BE137" i="15"/>
  <c r="BF137" i="15"/>
  <c r="BG137" i="15"/>
  <c r="BH137" i="15"/>
  <c r="BI137" i="15"/>
  <c r="BJ137" i="15"/>
  <c r="BK137" i="15"/>
  <c r="BB138" i="15"/>
  <c r="BC138" i="15"/>
  <c r="BD138" i="15"/>
  <c r="BE138" i="15"/>
  <c r="BF138" i="15"/>
  <c r="BG138" i="15"/>
  <c r="BH138" i="15"/>
  <c r="BI138" i="15"/>
  <c r="BJ138" i="15"/>
  <c r="BK138" i="15"/>
  <c r="BB139" i="15"/>
  <c r="BC139" i="15"/>
  <c r="BD139" i="15"/>
  <c r="BE139" i="15"/>
  <c r="BF139" i="15"/>
  <c r="BG139" i="15"/>
  <c r="BH139" i="15"/>
  <c r="BI139" i="15"/>
  <c r="BJ139" i="15"/>
  <c r="BK139" i="15"/>
  <c r="BC115" i="15"/>
  <c r="BD115" i="15"/>
  <c r="BE115" i="15"/>
  <c r="BF115" i="15"/>
  <c r="BG115" i="15"/>
  <c r="BH115" i="15"/>
  <c r="BI115" i="15"/>
  <c r="BJ115" i="15"/>
  <c r="BK115" i="15"/>
  <c r="BB115" i="15"/>
  <c r="BB83" i="15"/>
  <c r="BC83" i="15"/>
  <c r="BD83" i="15"/>
  <c r="BE83" i="15"/>
  <c r="BF83" i="15"/>
  <c r="BG83" i="15"/>
  <c r="BH83" i="15"/>
  <c r="BI83" i="15"/>
  <c r="BJ83" i="15"/>
  <c r="BK83" i="15"/>
  <c r="BB84" i="15"/>
  <c r="BC84" i="15"/>
  <c r="BD84" i="15"/>
  <c r="BE84" i="15"/>
  <c r="BF84" i="15"/>
  <c r="BG84" i="15"/>
  <c r="BH84" i="15"/>
  <c r="BI84" i="15"/>
  <c r="BJ84" i="15"/>
  <c r="BK84" i="15"/>
  <c r="BB85" i="15"/>
  <c r="BC85" i="15"/>
  <c r="BD85" i="15"/>
  <c r="BE85" i="15"/>
  <c r="BF85" i="15"/>
  <c r="BG85" i="15"/>
  <c r="BH85" i="15"/>
  <c r="BI85" i="15"/>
  <c r="BJ85" i="15"/>
  <c r="BK85" i="15"/>
  <c r="BB86" i="15"/>
  <c r="BC86" i="15"/>
  <c r="BD86" i="15"/>
  <c r="BE86" i="15"/>
  <c r="BF86" i="15"/>
  <c r="BG86" i="15"/>
  <c r="BH86" i="15"/>
  <c r="BI86" i="15"/>
  <c r="BJ86" i="15"/>
  <c r="BK86" i="15"/>
  <c r="BB87" i="15"/>
  <c r="BC87" i="15"/>
  <c r="BD87" i="15"/>
  <c r="BE87" i="15"/>
  <c r="BF87" i="15"/>
  <c r="BG87" i="15"/>
  <c r="BH87" i="15"/>
  <c r="BI87" i="15"/>
  <c r="BJ87" i="15"/>
  <c r="BK87" i="15"/>
  <c r="BB88" i="15"/>
  <c r="BC88" i="15"/>
  <c r="BD88" i="15"/>
  <c r="BE88" i="15"/>
  <c r="BF88" i="15"/>
  <c r="BG88" i="15"/>
  <c r="BH88" i="15"/>
  <c r="BI88" i="15"/>
  <c r="BJ88" i="15"/>
  <c r="BK88" i="15"/>
  <c r="BB89" i="15"/>
  <c r="BC89" i="15"/>
  <c r="BD89" i="15"/>
  <c r="BE89" i="15"/>
  <c r="BF89" i="15"/>
  <c r="BG89" i="15"/>
  <c r="BH89" i="15"/>
  <c r="BI89" i="15"/>
  <c r="BJ89" i="15"/>
  <c r="BK89" i="15"/>
  <c r="BB90" i="15"/>
  <c r="BC90" i="15"/>
  <c r="BD90" i="15"/>
  <c r="BE90" i="15"/>
  <c r="BF90" i="15"/>
  <c r="BG90" i="15"/>
  <c r="BH90" i="15"/>
  <c r="BI90" i="15"/>
  <c r="BJ90" i="15"/>
  <c r="BK90" i="15"/>
  <c r="BB91" i="15"/>
  <c r="BC91" i="15"/>
  <c r="BD91" i="15"/>
  <c r="BE91" i="15"/>
  <c r="BF91" i="15"/>
  <c r="BG91" i="15"/>
  <c r="BH91" i="15"/>
  <c r="BI91" i="15"/>
  <c r="BJ91" i="15"/>
  <c r="BK91" i="15"/>
  <c r="BB92" i="15"/>
  <c r="BC92" i="15"/>
  <c r="BD92" i="15"/>
  <c r="BE92" i="15"/>
  <c r="BF92" i="15"/>
  <c r="BG92" i="15"/>
  <c r="BH92" i="15"/>
  <c r="BI92" i="15"/>
  <c r="BJ92" i="15"/>
  <c r="BK92" i="15"/>
  <c r="BB93" i="15"/>
  <c r="BC93" i="15"/>
  <c r="BD93" i="15"/>
  <c r="BE93" i="15"/>
  <c r="BF93" i="15"/>
  <c r="BG93" i="15"/>
  <c r="BH93" i="15"/>
  <c r="BI93" i="15"/>
  <c r="BJ93" i="15"/>
  <c r="BK93" i="15"/>
  <c r="BB94" i="15"/>
  <c r="BC94" i="15"/>
  <c r="BD94" i="15"/>
  <c r="BE94" i="15"/>
  <c r="BF94" i="15"/>
  <c r="BG94" i="15"/>
  <c r="BH94" i="15"/>
  <c r="BI94" i="15"/>
  <c r="BJ94" i="15"/>
  <c r="BK94" i="15"/>
  <c r="BB95" i="15"/>
  <c r="BC95" i="15"/>
  <c r="BD95" i="15"/>
  <c r="BE95" i="15"/>
  <c r="BF95" i="15"/>
  <c r="BG95" i="15"/>
  <c r="BH95" i="15"/>
  <c r="BI95" i="15"/>
  <c r="BJ95" i="15"/>
  <c r="BK95" i="15"/>
  <c r="BB96" i="15"/>
  <c r="BC96" i="15"/>
  <c r="BD96" i="15"/>
  <c r="BE96" i="15"/>
  <c r="BF96" i="15"/>
  <c r="BG96" i="15"/>
  <c r="BH96" i="15"/>
  <c r="BI96" i="15"/>
  <c r="BJ96" i="15"/>
  <c r="BK96" i="15"/>
  <c r="BB97" i="15"/>
  <c r="BC97" i="15"/>
  <c r="BD97" i="15"/>
  <c r="BE97" i="15"/>
  <c r="BF97" i="15"/>
  <c r="BG97" i="15"/>
  <c r="BH97" i="15"/>
  <c r="BI97" i="15"/>
  <c r="BJ97" i="15"/>
  <c r="BK97" i="15"/>
  <c r="BB98" i="15"/>
  <c r="BC98" i="15"/>
  <c r="BD98" i="15"/>
  <c r="BE98" i="15"/>
  <c r="BF98" i="15"/>
  <c r="BG98" i="15"/>
  <c r="BH98" i="15"/>
  <c r="BI98" i="15"/>
  <c r="BJ98" i="15"/>
  <c r="BK98" i="15"/>
  <c r="BB99" i="15"/>
  <c r="BC99" i="15"/>
  <c r="BD99" i="15"/>
  <c r="BE99" i="15"/>
  <c r="BF99" i="15"/>
  <c r="BG99" i="15"/>
  <c r="BH99" i="15"/>
  <c r="BI99" i="15"/>
  <c r="BJ99" i="15"/>
  <c r="BK99" i="15"/>
  <c r="BB100" i="15"/>
  <c r="BC100" i="15"/>
  <c r="BD100" i="15"/>
  <c r="BE100" i="15"/>
  <c r="BF100" i="15"/>
  <c r="BG100" i="15"/>
  <c r="BH100" i="15"/>
  <c r="BI100" i="15"/>
  <c r="BJ100" i="15"/>
  <c r="BK100" i="15"/>
  <c r="BB76" i="15"/>
  <c r="BC76" i="15"/>
  <c r="BD76" i="15"/>
  <c r="BE76" i="15"/>
  <c r="BF76" i="15"/>
  <c r="BG76" i="15"/>
  <c r="BH76" i="15"/>
  <c r="BI76" i="15"/>
  <c r="BJ76" i="15"/>
  <c r="BK76" i="15"/>
  <c r="BB77" i="15"/>
  <c r="BC77" i="15"/>
  <c r="BD77" i="15"/>
  <c r="BE77" i="15"/>
  <c r="BF77" i="15"/>
  <c r="BG77" i="15"/>
  <c r="BH77" i="15"/>
  <c r="BI77" i="15"/>
  <c r="BJ77" i="15"/>
  <c r="BK77" i="15"/>
  <c r="BB78" i="15"/>
  <c r="BC78" i="15"/>
  <c r="BD78" i="15"/>
  <c r="BE78" i="15"/>
  <c r="BF78" i="15"/>
  <c r="BG78" i="15"/>
  <c r="BH78" i="15"/>
  <c r="BI78" i="15"/>
  <c r="BJ78" i="15"/>
  <c r="BK78" i="15"/>
  <c r="BB79" i="15"/>
  <c r="BC79" i="15"/>
  <c r="BD79" i="15"/>
  <c r="BE79" i="15"/>
  <c r="BF79" i="15"/>
  <c r="BG79" i="15"/>
  <c r="BH79" i="15"/>
  <c r="BI79" i="15"/>
  <c r="BJ79" i="15"/>
  <c r="BK79" i="15"/>
  <c r="BB80" i="15"/>
  <c r="BC80" i="15"/>
  <c r="BD80" i="15"/>
  <c r="BE80" i="15"/>
  <c r="BF80" i="15"/>
  <c r="BG80" i="15"/>
  <c r="BH80" i="15"/>
  <c r="BI80" i="15"/>
  <c r="BJ80" i="15"/>
  <c r="BK80" i="15"/>
  <c r="BB81" i="15"/>
  <c r="BC81" i="15"/>
  <c r="BD81" i="15"/>
  <c r="BE81" i="15"/>
  <c r="BF81" i="15"/>
  <c r="BG81" i="15"/>
  <c r="BH81" i="15"/>
  <c r="BI81" i="15"/>
  <c r="BJ81" i="15"/>
  <c r="BK81" i="15"/>
  <c r="BC82" i="15"/>
  <c r="BD82" i="15"/>
  <c r="BE82" i="15"/>
  <c r="BF82" i="15"/>
  <c r="BG82" i="15"/>
  <c r="BH82" i="15"/>
  <c r="BI82" i="15"/>
  <c r="BJ82" i="15"/>
  <c r="BK82" i="15"/>
  <c r="BB82" i="15"/>
  <c r="BB38" i="15"/>
  <c r="BC38" i="15"/>
  <c r="BD38" i="15"/>
  <c r="BE38" i="15"/>
  <c r="BF38" i="15"/>
  <c r="BG38" i="15"/>
  <c r="BH38" i="15"/>
  <c r="BI38" i="15"/>
  <c r="BJ38" i="15"/>
  <c r="BK38" i="15"/>
  <c r="BB39" i="15"/>
  <c r="BC39" i="15"/>
  <c r="BD39" i="15"/>
  <c r="BE39" i="15"/>
  <c r="BF39" i="15"/>
  <c r="BG39" i="15"/>
  <c r="BH39" i="15"/>
  <c r="BI39" i="15"/>
  <c r="BJ39" i="15"/>
  <c r="BK39" i="15"/>
  <c r="BB40" i="15"/>
  <c r="BC40" i="15"/>
  <c r="BD40" i="15"/>
  <c r="BE40" i="15"/>
  <c r="BF40" i="15"/>
  <c r="BG40" i="15"/>
  <c r="BH40" i="15"/>
  <c r="BI40" i="15"/>
  <c r="BJ40" i="15"/>
  <c r="BK40" i="15"/>
  <c r="BB41" i="15"/>
  <c r="BC41" i="15"/>
  <c r="BD41" i="15"/>
  <c r="BE41" i="15"/>
  <c r="BF41" i="15"/>
  <c r="BG41" i="15"/>
  <c r="BH41" i="15"/>
  <c r="BI41" i="15"/>
  <c r="BJ41" i="15"/>
  <c r="BK41" i="15"/>
  <c r="BB42" i="15"/>
  <c r="BC42" i="15"/>
  <c r="BD42" i="15"/>
  <c r="BE42" i="15"/>
  <c r="BF42" i="15"/>
  <c r="BG42" i="15"/>
  <c r="BH42" i="15"/>
  <c r="BI42" i="15"/>
  <c r="BJ42" i="15"/>
  <c r="BK42" i="15"/>
  <c r="BB43" i="15"/>
  <c r="BC43" i="15"/>
  <c r="BD43" i="15"/>
  <c r="BE43" i="15"/>
  <c r="BF43" i="15"/>
  <c r="BG43" i="15"/>
  <c r="BH43" i="15"/>
  <c r="BI43" i="15"/>
  <c r="BJ43" i="15"/>
  <c r="BK43" i="15"/>
  <c r="BB44" i="15"/>
  <c r="BC44" i="15"/>
  <c r="BD44" i="15"/>
  <c r="BE44" i="15"/>
  <c r="BF44" i="15"/>
  <c r="BG44" i="15"/>
  <c r="BH44" i="15"/>
  <c r="BI44" i="15"/>
  <c r="BJ44" i="15"/>
  <c r="BK44" i="15"/>
  <c r="BB45" i="15"/>
  <c r="BC45" i="15"/>
  <c r="BD45" i="15"/>
  <c r="BE45" i="15"/>
  <c r="BF45" i="15"/>
  <c r="BG45" i="15"/>
  <c r="BH45" i="15"/>
  <c r="BI45" i="15"/>
  <c r="BJ45" i="15"/>
  <c r="BK45" i="15"/>
  <c r="BB46" i="15"/>
  <c r="BC46" i="15"/>
  <c r="BD46" i="15"/>
  <c r="BE46" i="15"/>
  <c r="BF46" i="15"/>
  <c r="BG46" i="15"/>
  <c r="BH46" i="15"/>
  <c r="BI46" i="15"/>
  <c r="BJ46" i="15"/>
  <c r="BK46" i="15"/>
  <c r="BB47" i="15"/>
  <c r="BC47" i="15"/>
  <c r="BD47" i="15"/>
  <c r="BE47" i="15"/>
  <c r="BF47" i="15"/>
  <c r="BG47" i="15"/>
  <c r="BH47" i="15"/>
  <c r="BI47" i="15"/>
  <c r="BJ47" i="15"/>
  <c r="BK47" i="15"/>
  <c r="BB48" i="15"/>
  <c r="BC48" i="15"/>
  <c r="BD48" i="15"/>
  <c r="BE48" i="15"/>
  <c r="BF48" i="15"/>
  <c r="BG48" i="15"/>
  <c r="BH48" i="15"/>
  <c r="BI48" i="15"/>
  <c r="BJ48" i="15"/>
  <c r="BK48" i="15"/>
  <c r="BB49" i="15"/>
  <c r="BC49" i="15"/>
  <c r="BD49" i="15"/>
  <c r="BE49" i="15"/>
  <c r="BF49" i="15"/>
  <c r="BG49" i="15"/>
  <c r="BH49" i="15"/>
  <c r="BI49" i="15"/>
  <c r="BJ49" i="15"/>
  <c r="BK49" i="15"/>
  <c r="BB50" i="15"/>
  <c r="BC50" i="15"/>
  <c r="BD50" i="15"/>
  <c r="BE50" i="15"/>
  <c r="BF50" i="15"/>
  <c r="BG50" i="15"/>
  <c r="BH50" i="15"/>
  <c r="BI50" i="15"/>
  <c r="BJ50" i="15"/>
  <c r="BK50" i="15"/>
  <c r="BB51" i="15"/>
  <c r="BC51" i="15"/>
  <c r="BD51" i="15"/>
  <c r="BE51" i="15"/>
  <c r="BF51" i="15"/>
  <c r="BG51" i="15"/>
  <c r="BH51" i="15"/>
  <c r="BI51" i="15"/>
  <c r="BJ51" i="15"/>
  <c r="BK51" i="15"/>
  <c r="BB52" i="15"/>
  <c r="BC52" i="15"/>
  <c r="BD52" i="15"/>
  <c r="BE52" i="15"/>
  <c r="BF52" i="15"/>
  <c r="BG52" i="15"/>
  <c r="BH52" i="15"/>
  <c r="BI52" i="15"/>
  <c r="BJ52" i="15"/>
  <c r="BK52" i="15"/>
  <c r="BB53" i="15"/>
  <c r="BC53" i="15"/>
  <c r="BD53" i="15"/>
  <c r="BE53" i="15"/>
  <c r="BF53" i="15"/>
  <c r="BG53" i="15"/>
  <c r="BH53" i="15"/>
  <c r="BI53" i="15"/>
  <c r="BJ53" i="15"/>
  <c r="BK53" i="15"/>
  <c r="BB54" i="15"/>
  <c r="BC54" i="15"/>
  <c r="BD54" i="15"/>
  <c r="BE54" i="15"/>
  <c r="BF54" i="15"/>
  <c r="BG54" i="15"/>
  <c r="BH54" i="15"/>
  <c r="BI54" i="15"/>
  <c r="BJ54" i="15"/>
  <c r="BK54" i="15"/>
  <c r="BB55" i="15"/>
  <c r="BC55" i="15"/>
  <c r="BD55" i="15"/>
  <c r="BE55" i="15"/>
  <c r="BF55" i="15"/>
  <c r="BG55" i="15"/>
  <c r="BH55" i="15"/>
  <c r="BI55" i="15"/>
  <c r="BJ55" i="15"/>
  <c r="BK55" i="15"/>
  <c r="BB56" i="15"/>
  <c r="BC56" i="15"/>
  <c r="BD56" i="15"/>
  <c r="BE56" i="15"/>
  <c r="BF56" i="15"/>
  <c r="BG56" i="15"/>
  <c r="BH56" i="15"/>
  <c r="BI56" i="15"/>
  <c r="BJ56" i="15"/>
  <c r="BK56" i="15"/>
  <c r="BB57" i="15"/>
  <c r="BC57" i="15"/>
  <c r="BD57" i="15"/>
  <c r="BE57" i="15"/>
  <c r="BF57" i="15"/>
  <c r="BG57" i="15"/>
  <c r="BH57" i="15"/>
  <c r="BI57" i="15"/>
  <c r="BJ57" i="15"/>
  <c r="BK57" i="15"/>
  <c r="BB58" i="15"/>
  <c r="BC58" i="15"/>
  <c r="BD58" i="15"/>
  <c r="BE58" i="15"/>
  <c r="BF58" i="15"/>
  <c r="BG58" i="15"/>
  <c r="BH58" i="15"/>
  <c r="BI58" i="15"/>
  <c r="BJ58" i="15"/>
  <c r="BK58" i="15"/>
  <c r="BB59" i="15"/>
  <c r="BC59" i="15"/>
  <c r="BD59" i="15"/>
  <c r="BE59" i="15"/>
  <c r="BF59" i="15"/>
  <c r="BG59" i="15"/>
  <c r="BH59" i="15"/>
  <c r="BI59" i="15"/>
  <c r="BJ59" i="15"/>
  <c r="BK59" i="15"/>
  <c r="BB60" i="15"/>
  <c r="BC60" i="15"/>
  <c r="BD60" i="15"/>
  <c r="BE60" i="15"/>
  <c r="BF60" i="15"/>
  <c r="BG60" i="15"/>
  <c r="BH60" i="15"/>
  <c r="BI60" i="15"/>
  <c r="BJ60" i="15"/>
  <c r="BK60" i="15"/>
  <c r="BB61" i="15"/>
  <c r="BC61" i="15"/>
  <c r="BD61" i="15"/>
  <c r="BE61" i="15"/>
  <c r="BF61" i="15"/>
  <c r="BG61" i="15"/>
  <c r="BH61" i="15"/>
  <c r="BI61" i="15"/>
  <c r="BJ61" i="15"/>
  <c r="BK61" i="15"/>
  <c r="BC37" i="15"/>
  <c r="BD37" i="15"/>
  <c r="BE37" i="15"/>
  <c r="BF37" i="15"/>
  <c r="BG37" i="15"/>
  <c r="BH37" i="15"/>
  <c r="BI37" i="15"/>
  <c r="BJ37" i="15"/>
  <c r="BK37" i="15"/>
  <c r="BB37" i="15"/>
  <c r="BB5" i="15"/>
  <c r="BC5" i="15"/>
  <c r="BD5" i="15"/>
  <c r="BE5" i="15"/>
  <c r="BF5" i="15"/>
  <c r="BG5" i="15"/>
  <c r="BH5" i="15"/>
  <c r="BI5" i="15"/>
  <c r="BJ5" i="15"/>
  <c r="BK5" i="15"/>
  <c r="BB6" i="15"/>
  <c r="BC6" i="15"/>
  <c r="BD6" i="15"/>
  <c r="BE6" i="15"/>
  <c r="BF6" i="15"/>
  <c r="BG6" i="15"/>
  <c r="BH6" i="15"/>
  <c r="BI6" i="15"/>
  <c r="BJ6" i="15"/>
  <c r="BK6" i="15"/>
  <c r="BB7" i="15"/>
  <c r="BC7" i="15"/>
  <c r="BD7" i="15"/>
  <c r="BE7" i="15"/>
  <c r="BF7" i="15"/>
  <c r="BG7" i="15"/>
  <c r="BH7" i="15"/>
  <c r="BI7" i="15"/>
  <c r="BJ7" i="15"/>
  <c r="BK7" i="15"/>
  <c r="BB8" i="15"/>
  <c r="BC8" i="15"/>
  <c r="BD8" i="15"/>
  <c r="BE8" i="15"/>
  <c r="BF8" i="15"/>
  <c r="BG8" i="15"/>
  <c r="BH8" i="15"/>
  <c r="BI8" i="15"/>
  <c r="BJ8" i="15"/>
  <c r="BK8" i="15"/>
  <c r="BB9" i="15"/>
  <c r="BC9" i="15"/>
  <c r="BD9" i="15"/>
  <c r="BE9" i="15"/>
  <c r="BF9" i="15"/>
  <c r="BG9" i="15"/>
  <c r="BH9" i="15"/>
  <c r="BI9" i="15"/>
  <c r="BJ9" i="15"/>
  <c r="BK9" i="15"/>
  <c r="BB10" i="15"/>
  <c r="BC10" i="15"/>
  <c r="BD10" i="15"/>
  <c r="BE10" i="15"/>
  <c r="BF10" i="15"/>
  <c r="BG10" i="15"/>
  <c r="BH10" i="15"/>
  <c r="BI10" i="15"/>
  <c r="BJ10" i="15"/>
  <c r="BK10" i="15"/>
  <c r="BB11" i="15"/>
  <c r="BC11" i="15"/>
  <c r="BD11" i="15"/>
  <c r="BE11" i="15"/>
  <c r="BF11" i="15"/>
  <c r="BG11" i="15"/>
  <c r="BH11" i="15"/>
  <c r="BI11" i="15"/>
  <c r="BJ11" i="15"/>
  <c r="BK11" i="15"/>
  <c r="BB12" i="15"/>
  <c r="BC12" i="15"/>
  <c r="BD12" i="15"/>
  <c r="BE12" i="15"/>
  <c r="BF12" i="15"/>
  <c r="BG12" i="15"/>
  <c r="BH12" i="15"/>
  <c r="BI12" i="15"/>
  <c r="BJ12" i="15"/>
  <c r="BK12" i="15"/>
  <c r="BB13" i="15"/>
  <c r="BC13" i="15"/>
  <c r="BD13" i="15"/>
  <c r="BE13" i="15"/>
  <c r="BF13" i="15"/>
  <c r="BG13" i="15"/>
  <c r="BH13" i="15"/>
  <c r="BI13" i="15"/>
  <c r="BJ13" i="15"/>
  <c r="BK13" i="15"/>
  <c r="BB14" i="15"/>
  <c r="BC14" i="15"/>
  <c r="BD14" i="15"/>
  <c r="BE14" i="15"/>
  <c r="BF14" i="15"/>
  <c r="BG14" i="15"/>
  <c r="BH14" i="15"/>
  <c r="BI14" i="15"/>
  <c r="BJ14" i="15"/>
  <c r="BK14" i="15"/>
  <c r="BB15" i="15"/>
  <c r="BC15" i="15"/>
  <c r="BD15" i="15"/>
  <c r="BE15" i="15"/>
  <c r="BF15" i="15"/>
  <c r="BG15" i="15"/>
  <c r="BH15" i="15"/>
  <c r="BI15" i="15"/>
  <c r="BJ15" i="15"/>
  <c r="BK15" i="15"/>
  <c r="BB16" i="15"/>
  <c r="BC16" i="15"/>
  <c r="BD16" i="15"/>
  <c r="BE16" i="15"/>
  <c r="BF16" i="15"/>
  <c r="BG16" i="15"/>
  <c r="BH16" i="15"/>
  <c r="BI16" i="15"/>
  <c r="BJ16" i="15"/>
  <c r="BK16" i="15"/>
  <c r="BB17" i="15"/>
  <c r="BC17" i="15"/>
  <c r="BD17" i="15"/>
  <c r="BE17" i="15"/>
  <c r="BF17" i="15"/>
  <c r="BG17" i="15"/>
  <c r="BH17" i="15"/>
  <c r="BI17" i="15"/>
  <c r="BJ17" i="15"/>
  <c r="BK17" i="15"/>
  <c r="BB18" i="15"/>
  <c r="BC18" i="15"/>
  <c r="BD18" i="15"/>
  <c r="BE18" i="15"/>
  <c r="BF18" i="15"/>
  <c r="BG18" i="15"/>
  <c r="BH18" i="15"/>
  <c r="BI18" i="15"/>
  <c r="BJ18" i="15"/>
  <c r="BK18" i="15"/>
  <c r="BB19" i="15"/>
  <c r="BC19" i="15"/>
  <c r="BD19" i="15"/>
  <c r="BE19" i="15"/>
  <c r="BF19" i="15"/>
  <c r="BG19" i="15"/>
  <c r="BH19" i="15"/>
  <c r="BI19" i="15"/>
  <c r="BJ19" i="15"/>
  <c r="BK19" i="15"/>
  <c r="BB20" i="15"/>
  <c r="BC20" i="15"/>
  <c r="BD20" i="15"/>
  <c r="BE20" i="15"/>
  <c r="BF20" i="15"/>
  <c r="BG20" i="15"/>
  <c r="BH20" i="15"/>
  <c r="BI20" i="15"/>
  <c r="BJ20" i="15"/>
  <c r="BK20" i="15"/>
  <c r="BB21" i="15"/>
  <c r="BC21" i="15"/>
  <c r="BD21" i="15"/>
  <c r="BE21" i="15"/>
  <c r="BF21" i="15"/>
  <c r="BG21" i="15"/>
  <c r="BH21" i="15"/>
  <c r="BI21" i="15"/>
  <c r="BJ21" i="15"/>
  <c r="BK21" i="15"/>
  <c r="BB22" i="15"/>
  <c r="BC22" i="15"/>
  <c r="BD22" i="15"/>
  <c r="BE22" i="15"/>
  <c r="BF22" i="15"/>
  <c r="BG22" i="15"/>
  <c r="BH22" i="15"/>
  <c r="BI22" i="15"/>
  <c r="BJ22" i="15"/>
  <c r="BK22" i="15"/>
  <c r="BB23" i="15"/>
  <c r="BC23" i="15"/>
  <c r="BD23" i="15"/>
  <c r="BE23" i="15"/>
  <c r="BF23" i="15"/>
  <c r="BG23" i="15"/>
  <c r="BH23" i="15"/>
  <c r="BI23" i="15"/>
  <c r="BJ23" i="15"/>
  <c r="BK23" i="15"/>
  <c r="BB24" i="15"/>
  <c r="BC24" i="15"/>
  <c r="BD24" i="15"/>
  <c r="BE24" i="15"/>
  <c r="BF24" i="15"/>
  <c r="BG24" i="15"/>
  <c r="BH24" i="15"/>
  <c r="BI24" i="15"/>
  <c r="BJ24" i="15"/>
  <c r="BK24" i="15"/>
  <c r="BB25" i="15"/>
  <c r="BC25" i="15"/>
  <c r="BD25" i="15"/>
  <c r="BE25" i="15"/>
  <c r="BF25" i="15"/>
  <c r="BG25" i="15"/>
  <c r="BH25" i="15"/>
  <c r="BI25" i="15"/>
  <c r="BJ25" i="15"/>
  <c r="BK25" i="15"/>
  <c r="BB26" i="15"/>
  <c r="BC26" i="15"/>
  <c r="BD26" i="15"/>
  <c r="BE26" i="15"/>
  <c r="BF26" i="15"/>
  <c r="BG26" i="15"/>
  <c r="BH26" i="15"/>
  <c r="BI26" i="15"/>
  <c r="BJ26" i="15"/>
  <c r="BK26" i="15"/>
  <c r="BB27" i="15"/>
  <c r="BC27" i="15"/>
  <c r="BD27" i="15"/>
  <c r="BE27" i="15"/>
  <c r="BF27" i="15"/>
  <c r="BG27" i="15"/>
  <c r="BH27" i="15"/>
  <c r="BI27" i="15"/>
  <c r="BJ27" i="15"/>
  <c r="BK27" i="15"/>
  <c r="BB28" i="15"/>
  <c r="BC28" i="15"/>
  <c r="BD28" i="15"/>
  <c r="BE28" i="15"/>
  <c r="BF28" i="15"/>
  <c r="BG28" i="15"/>
  <c r="BH28" i="15"/>
  <c r="BI28" i="15"/>
  <c r="BJ28" i="15"/>
  <c r="BK28" i="15"/>
  <c r="BC4" i="15"/>
  <c r="BD4" i="15"/>
  <c r="BE4" i="15"/>
  <c r="BF4" i="15"/>
  <c r="BG4" i="15"/>
  <c r="BH4" i="15"/>
  <c r="BI4" i="15"/>
  <c r="BJ4" i="15"/>
  <c r="BK4" i="15"/>
  <c r="BB4" i="15"/>
  <c r="V139" i="15"/>
  <c r="V136" i="15"/>
  <c r="V131" i="15"/>
  <c r="V129" i="15"/>
  <c r="V128" i="15"/>
  <c r="V126" i="15"/>
  <c r="V123" i="15"/>
  <c r="V122" i="15"/>
  <c r="V121" i="15"/>
  <c r="V118" i="15"/>
  <c r="V117" i="15"/>
  <c r="V115" i="15"/>
  <c r="V99" i="15"/>
  <c r="V98" i="15"/>
  <c r="V96" i="15"/>
  <c r="V95" i="15"/>
  <c r="V94" i="15"/>
  <c r="V93" i="15"/>
  <c r="V91" i="15"/>
  <c r="V88" i="15"/>
  <c r="V86" i="15"/>
  <c r="V85" i="15"/>
  <c r="V81" i="15"/>
  <c r="V80" i="15"/>
  <c r="V77" i="15"/>
  <c r="V100" i="15"/>
  <c r="V97" i="15"/>
  <c r="V92" i="15"/>
  <c r="V90" i="15"/>
  <c r="V89" i="15"/>
  <c r="V87" i="15"/>
  <c r="V84" i="15"/>
  <c r="V83" i="15"/>
  <c r="V82" i="15"/>
  <c r="V79" i="15"/>
  <c r="V78" i="15"/>
  <c r="V76" i="15"/>
  <c r="V61" i="15"/>
  <c r="V58" i="15"/>
  <c r="V53" i="15"/>
  <c r="V51" i="15"/>
  <c r="V50" i="15"/>
  <c r="V48" i="15"/>
  <c r="V45" i="15"/>
  <c r="V44" i="15"/>
  <c r="V43" i="15"/>
  <c r="V40" i="15"/>
  <c r="V39" i="15"/>
  <c r="V37" i="15"/>
  <c r="V28" i="15"/>
  <c r="V25" i="15"/>
  <c r="V20" i="15"/>
  <c r="V18" i="15"/>
  <c r="V17" i="15"/>
  <c r="V15" i="15"/>
  <c r="V12" i="15"/>
  <c r="V11" i="15"/>
  <c r="V10" i="15"/>
  <c r="V7" i="15"/>
  <c r="V6" i="15"/>
  <c r="V4" i="15"/>
  <c r="AZ5" i="14"/>
  <c r="BA5" i="14"/>
  <c r="BB5" i="14"/>
  <c r="BC5" i="14"/>
  <c r="BD5" i="14"/>
  <c r="BE5" i="14"/>
  <c r="BF5" i="14"/>
  <c r="BG5" i="14"/>
  <c r="BH5" i="14"/>
  <c r="BI5" i="14"/>
  <c r="AZ6" i="14"/>
  <c r="BA6" i="14"/>
  <c r="BB6" i="14"/>
  <c r="BC6" i="14"/>
  <c r="BD6" i="14"/>
  <c r="BE6" i="14"/>
  <c r="BF6" i="14"/>
  <c r="BG6" i="14"/>
  <c r="BH6" i="14"/>
  <c r="BI6" i="14"/>
  <c r="AZ7" i="14"/>
  <c r="BA7" i="14"/>
  <c r="BB7" i="14"/>
  <c r="BC7" i="14"/>
  <c r="BD7" i="14"/>
  <c r="BE7" i="14"/>
  <c r="BF7" i="14"/>
  <c r="BG7" i="14"/>
  <c r="BH7" i="14"/>
  <c r="BI7" i="14"/>
  <c r="AZ8" i="14"/>
  <c r="BA8" i="14"/>
  <c r="BB8" i="14"/>
  <c r="BC8" i="14"/>
  <c r="BD8" i="14"/>
  <c r="BE8" i="14"/>
  <c r="BF8" i="14"/>
  <c r="BG8" i="14"/>
  <c r="BH8" i="14"/>
  <c r="BI8" i="14"/>
  <c r="AZ9" i="14"/>
  <c r="BA9" i="14"/>
  <c r="BB9" i="14"/>
  <c r="BC9" i="14"/>
  <c r="BD9" i="14"/>
  <c r="BE9" i="14"/>
  <c r="BF9" i="14"/>
  <c r="BG9" i="14"/>
  <c r="BH9" i="14"/>
  <c r="BI9" i="14"/>
  <c r="AZ10" i="14"/>
  <c r="BA10" i="14"/>
  <c r="BB10" i="14"/>
  <c r="BC10" i="14"/>
  <c r="BD10" i="14"/>
  <c r="BE10" i="14"/>
  <c r="BF10" i="14"/>
  <c r="BG10" i="14"/>
  <c r="BH10" i="14"/>
  <c r="BI10" i="14"/>
  <c r="AZ11" i="14"/>
  <c r="BA11" i="14"/>
  <c r="BB11" i="14"/>
  <c r="BC11" i="14"/>
  <c r="BD11" i="14"/>
  <c r="BE11" i="14"/>
  <c r="BF11" i="14"/>
  <c r="BG11" i="14"/>
  <c r="BH11" i="14"/>
  <c r="BI11" i="14"/>
  <c r="AZ12" i="14"/>
  <c r="BA12" i="14"/>
  <c r="BB12" i="14"/>
  <c r="BC12" i="14"/>
  <c r="BD12" i="14"/>
  <c r="BE12" i="14"/>
  <c r="BF12" i="14"/>
  <c r="BG12" i="14"/>
  <c r="BH12" i="14"/>
  <c r="BI12" i="14"/>
  <c r="AZ13" i="14"/>
  <c r="BA13" i="14"/>
  <c r="BB13" i="14"/>
  <c r="BC13" i="14"/>
  <c r="BD13" i="14"/>
  <c r="BE13" i="14"/>
  <c r="BF13" i="14"/>
  <c r="BG13" i="14"/>
  <c r="BH13" i="14"/>
  <c r="BI13" i="14"/>
  <c r="AZ14" i="14"/>
  <c r="BA14" i="14"/>
  <c r="BB14" i="14"/>
  <c r="BC14" i="14"/>
  <c r="BD14" i="14"/>
  <c r="BE14" i="14"/>
  <c r="BF14" i="14"/>
  <c r="BG14" i="14"/>
  <c r="BH14" i="14"/>
  <c r="BI14" i="14"/>
  <c r="AZ15" i="14"/>
  <c r="BA15" i="14"/>
  <c r="BB15" i="14"/>
  <c r="BC15" i="14"/>
  <c r="BD15" i="14"/>
  <c r="BE15" i="14"/>
  <c r="BF15" i="14"/>
  <c r="BG15" i="14"/>
  <c r="BH15" i="14"/>
  <c r="BI15" i="14"/>
  <c r="AZ16" i="14"/>
  <c r="BA16" i="14"/>
  <c r="BB16" i="14"/>
  <c r="BC16" i="14"/>
  <c r="BD16" i="14"/>
  <c r="BE16" i="14"/>
  <c r="BF16" i="14"/>
  <c r="BG16" i="14"/>
  <c r="BH16" i="14"/>
  <c r="BI16" i="14"/>
  <c r="AZ17" i="14"/>
  <c r="BA17" i="14"/>
  <c r="BB17" i="14"/>
  <c r="BC17" i="14"/>
  <c r="BD17" i="14"/>
  <c r="BE17" i="14"/>
  <c r="BF17" i="14"/>
  <c r="BG17" i="14"/>
  <c r="BH17" i="14"/>
  <c r="BI17" i="14"/>
  <c r="AZ18" i="14"/>
  <c r="BA18" i="14"/>
  <c r="BB18" i="14"/>
  <c r="BC18" i="14"/>
  <c r="BD18" i="14"/>
  <c r="BE18" i="14"/>
  <c r="BF18" i="14"/>
  <c r="BG18" i="14"/>
  <c r="BH18" i="14"/>
  <c r="BI18" i="14"/>
  <c r="AZ19" i="14"/>
  <c r="BA19" i="14"/>
  <c r="BB19" i="14"/>
  <c r="BC19" i="14"/>
  <c r="BD19" i="14"/>
  <c r="BE19" i="14"/>
  <c r="BF19" i="14"/>
  <c r="BG19" i="14"/>
  <c r="BH19" i="14"/>
  <c r="BI19" i="14"/>
  <c r="AZ20" i="14"/>
  <c r="BA20" i="14"/>
  <c r="BB20" i="14"/>
  <c r="BC20" i="14"/>
  <c r="BD20" i="14"/>
  <c r="BE20" i="14"/>
  <c r="BF20" i="14"/>
  <c r="BG20" i="14"/>
  <c r="BH20" i="14"/>
  <c r="BI20" i="14"/>
  <c r="AZ21" i="14"/>
  <c r="BA21" i="14"/>
  <c r="BB21" i="14"/>
  <c r="BC21" i="14"/>
  <c r="BD21" i="14"/>
  <c r="BE21" i="14"/>
  <c r="BF21" i="14"/>
  <c r="BG21" i="14"/>
  <c r="BH21" i="14"/>
  <c r="BI21" i="14"/>
  <c r="AZ22" i="14"/>
  <c r="BA22" i="14"/>
  <c r="BB22" i="14"/>
  <c r="BC22" i="14"/>
  <c r="BD22" i="14"/>
  <c r="BE22" i="14"/>
  <c r="BF22" i="14"/>
  <c r="BG22" i="14"/>
  <c r="BH22" i="14"/>
  <c r="BI22" i="14"/>
  <c r="AZ23" i="14"/>
  <c r="BA23" i="14"/>
  <c r="BB23" i="14"/>
  <c r="BC23" i="14"/>
  <c r="BD23" i="14"/>
  <c r="BE23" i="14"/>
  <c r="BF23" i="14"/>
  <c r="BG23" i="14"/>
  <c r="BH23" i="14"/>
  <c r="BI23" i="14"/>
  <c r="AZ24" i="14"/>
  <c r="BA24" i="14"/>
  <c r="BB24" i="14"/>
  <c r="BC24" i="14"/>
  <c r="BD24" i="14"/>
  <c r="BE24" i="14"/>
  <c r="BF24" i="14"/>
  <c r="BG24" i="14"/>
  <c r="BH24" i="14"/>
  <c r="BI24" i="14"/>
  <c r="BA4" i="14"/>
  <c r="BB4" i="14"/>
  <c r="BC4" i="14"/>
  <c r="BD4" i="14"/>
  <c r="BE4" i="14"/>
  <c r="BF4" i="14"/>
  <c r="BG4" i="14"/>
  <c r="BH4" i="14"/>
  <c r="BI4" i="14"/>
  <c r="AZ4" i="14"/>
  <c r="T24" i="14"/>
  <c r="T21" i="14"/>
  <c r="T17" i="14"/>
  <c r="T15" i="14"/>
  <c r="T14" i="14"/>
  <c r="T10" i="14"/>
  <c r="T5" i="14"/>
  <c r="T4" i="14"/>
  <c r="T23" i="14"/>
  <c r="T22" i="14"/>
  <c r="T20" i="14"/>
  <c r="T19" i="14"/>
  <c r="T18" i="14"/>
  <c r="T16" i="14"/>
  <c r="T13" i="14"/>
  <c r="T12" i="14"/>
  <c r="T11" i="14"/>
  <c r="T9" i="14"/>
  <c r="T8" i="14"/>
  <c r="T7" i="14"/>
  <c r="T6" i="14"/>
  <c r="BC101" i="13"/>
  <c r="BD101" i="13"/>
  <c r="BE101" i="13"/>
  <c r="BF101" i="13"/>
  <c r="BG101" i="13"/>
  <c r="BH101" i="13"/>
  <c r="BI101" i="13"/>
  <c r="BJ101" i="13"/>
  <c r="BK101" i="13"/>
  <c r="BL101" i="13"/>
  <c r="BM101" i="13"/>
  <c r="BC102" i="13"/>
  <c r="BD102" i="13"/>
  <c r="BE102" i="13"/>
  <c r="BF102" i="13"/>
  <c r="BG102" i="13"/>
  <c r="BH102" i="13"/>
  <c r="BI102" i="13"/>
  <c r="BJ102" i="13"/>
  <c r="BK102" i="13"/>
  <c r="BL102" i="13"/>
  <c r="BM102" i="13"/>
  <c r="BC103" i="13"/>
  <c r="BD103" i="13"/>
  <c r="BE103" i="13"/>
  <c r="BF103" i="13"/>
  <c r="BG103" i="13"/>
  <c r="BH103" i="13"/>
  <c r="BI103" i="13"/>
  <c r="BJ103" i="13"/>
  <c r="BK103" i="13"/>
  <c r="BL103" i="13"/>
  <c r="BM103" i="13"/>
  <c r="BC104" i="13"/>
  <c r="BD104" i="13"/>
  <c r="BE104" i="13"/>
  <c r="BF104" i="13"/>
  <c r="BG104" i="13"/>
  <c r="BH104" i="13"/>
  <c r="BI104" i="13"/>
  <c r="BJ104" i="13"/>
  <c r="BK104" i="13"/>
  <c r="BL104" i="13"/>
  <c r="BM104" i="13"/>
  <c r="BC105" i="13"/>
  <c r="BD105" i="13"/>
  <c r="BE105" i="13"/>
  <c r="BF105" i="13"/>
  <c r="BG105" i="13"/>
  <c r="BH105" i="13"/>
  <c r="BI105" i="13"/>
  <c r="BJ105" i="13"/>
  <c r="BK105" i="13"/>
  <c r="BL105" i="13"/>
  <c r="BM105" i="13"/>
  <c r="BC106" i="13"/>
  <c r="BD106" i="13"/>
  <c r="BE106" i="13"/>
  <c r="BF106" i="13"/>
  <c r="BG106" i="13"/>
  <c r="BH106" i="13"/>
  <c r="BI106" i="13"/>
  <c r="BJ106" i="13"/>
  <c r="BK106" i="13"/>
  <c r="BL106" i="13"/>
  <c r="BM106" i="13"/>
  <c r="BC107" i="13"/>
  <c r="BD107" i="13"/>
  <c r="BE107" i="13"/>
  <c r="BF107" i="13"/>
  <c r="BG107" i="13"/>
  <c r="BH107" i="13"/>
  <c r="BI107" i="13"/>
  <c r="BJ107" i="13"/>
  <c r="BK107" i="13"/>
  <c r="BL107" i="13"/>
  <c r="BM107" i="13"/>
  <c r="BC108" i="13"/>
  <c r="BD108" i="13"/>
  <c r="BE108" i="13"/>
  <c r="BF108" i="13"/>
  <c r="BG108" i="13"/>
  <c r="BH108" i="13"/>
  <c r="BI108" i="13"/>
  <c r="BJ108" i="13"/>
  <c r="BK108" i="13"/>
  <c r="BL108" i="13"/>
  <c r="BM108" i="13"/>
  <c r="BC109" i="13"/>
  <c r="BD109" i="13"/>
  <c r="BE109" i="13"/>
  <c r="BF109" i="13"/>
  <c r="BG109" i="13"/>
  <c r="BH109" i="13"/>
  <c r="BI109" i="13"/>
  <c r="BJ109" i="13"/>
  <c r="BK109" i="13"/>
  <c r="BL109" i="13"/>
  <c r="BM109" i="13"/>
  <c r="BC110" i="13"/>
  <c r="BD110" i="13"/>
  <c r="BE110" i="13"/>
  <c r="BF110" i="13"/>
  <c r="BG110" i="13"/>
  <c r="BH110" i="13"/>
  <c r="BI110" i="13"/>
  <c r="BJ110" i="13"/>
  <c r="BK110" i="13"/>
  <c r="BL110" i="13"/>
  <c r="BM110" i="13"/>
  <c r="BC111" i="13"/>
  <c r="BD111" i="13"/>
  <c r="BE111" i="13"/>
  <c r="BF111" i="13"/>
  <c r="BG111" i="13"/>
  <c r="BH111" i="13"/>
  <c r="BI111" i="13"/>
  <c r="BJ111" i="13"/>
  <c r="BK111" i="13"/>
  <c r="BL111" i="13"/>
  <c r="BM111" i="13"/>
  <c r="BC112" i="13"/>
  <c r="BD112" i="13"/>
  <c r="BE112" i="13"/>
  <c r="BF112" i="13"/>
  <c r="BG112" i="13"/>
  <c r="BH112" i="13"/>
  <c r="BI112" i="13"/>
  <c r="BJ112" i="13"/>
  <c r="BK112" i="13"/>
  <c r="BL112" i="13"/>
  <c r="BM112" i="13"/>
  <c r="BC113" i="13"/>
  <c r="BD113" i="13"/>
  <c r="BE113" i="13"/>
  <c r="BF113" i="13"/>
  <c r="BG113" i="13"/>
  <c r="BH113" i="13"/>
  <c r="BI113" i="13"/>
  <c r="BJ113" i="13"/>
  <c r="BK113" i="13"/>
  <c r="BL113" i="13"/>
  <c r="BM113" i="13"/>
  <c r="BC114" i="13"/>
  <c r="BD114" i="13"/>
  <c r="BE114" i="13"/>
  <c r="BF114" i="13"/>
  <c r="BG114" i="13"/>
  <c r="BH114" i="13"/>
  <c r="BI114" i="13"/>
  <c r="BJ114" i="13"/>
  <c r="BK114" i="13"/>
  <c r="BL114" i="13"/>
  <c r="BM114" i="13"/>
  <c r="BC115" i="13"/>
  <c r="BD115" i="13"/>
  <c r="BE115" i="13"/>
  <c r="BF115" i="13"/>
  <c r="BG115" i="13"/>
  <c r="BH115" i="13"/>
  <c r="BI115" i="13"/>
  <c r="BJ115" i="13"/>
  <c r="BK115" i="13"/>
  <c r="BL115" i="13"/>
  <c r="BM115" i="13"/>
  <c r="BC116" i="13"/>
  <c r="BD116" i="13"/>
  <c r="BE116" i="13"/>
  <c r="BF116" i="13"/>
  <c r="BG116" i="13"/>
  <c r="BH116" i="13"/>
  <c r="BI116" i="13"/>
  <c r="BJ116" i="13"/>
  <c r="BK116" i="13"/>
  <c r="BL116" i="13"/>
  <c r="BM116" i="13"/>
  <c r="BC117" i="13"/>
  <c r="BD117" i="13"/>
  <c r="BE117" i="13"/>
  <c r="BF117" i="13"/>
  <c r="BG117" i="13"/>
  <c r="BH117" i="13"/>
  <c r="BI117" i="13"/>
  <c r="BJ117" i="13"/>
  <c r="BK117" i="13"/>
  <c r="BL117" i="13"/>
  <c r="BM117" i="13"/>
  <c r="BC118" i="13"/>
  <c r="BD118" i="13"/>
  <c r="BE118" i="13"/>
  <c r="BF118" i="13"/>
  <c r="BG118" i="13"/>
  <c r="BH118" i="13"/>
  <c r="BI118" i="13"/>
  <c r="BJ118" i="13"/>
  <c r="BK118" i="13"/>
  <c r="BL118" i="13"/>
  <c r="BM118" i="13"/>
  <c r="BC119" i="13"/>
  <c r="BD119" i="13"/>
  <c r="BE119" i="13"/>
  <c r="BF119" i="13"/>
  <c r="BG119" i="13"/>
  <c r="BH119" i="13"/>
  <c r="BI119" i="13"/>
  <c r="BJ119" i="13"/>
  <c r="BK119" i="13"/>
  <c r="BL119" i="13"/>
  <c r="BM119" i="13"/>
  <c r="BC120" i="13"/>
  <c r="BD120" i="13"/>
  <c r="BE120" i="13"/>
  <c r="BF120" i="13"/>
  <c r="BG120" i="13"/>
  <c r="BH120" i="13"/>
  <c r="BI120" i="13"/>
  <c r="BJ120" i="13"/>
  <c r="BK120" i="13"/>
  <c r="BL120" i="13"/>
  <c r="BM120" i="13"/>
  <c r="BC121" i="13"/>
  <c r="BD121" i="13"/>
  <c r="BE121" i="13"/>
  <c r="BF121" i="13"/>
  <c r="BG121" i="13"/>
  <c r="BH121" i="13"/>
  <c r="BI121" i="13"/>
  <c r="BJ121" i="13"/>
  <c r="BK121" i="13"/>
  <c r="BL121" i="13"/>
  <c r="BM121" i="13"/>
  <c r="BD100" i="13"/>
  <c r="BE100" i="13"/>
  <c r="BF100" i="13"/>
  <c r="BG100" i="13"/>
  <c r="BH100" i="13"/>
  <c r="BI100" i="13"/>
  <c r="BJ100" i="13"/>
  <c r="BK100" i="13"/>
  <c r="BL100" i="13"/>
  <c r="BM100" i="13"/>
  <c r="BC100" i="13"/>
  <c r="BC71" i="13"/>
  <c r="BD71" i="13"/>
  <c r="BE71" i="13"/>
  <c r="BF71" i="13"/>
  <c r="BG71" i="13"/>
  <c r="BH71" i="13"/>
  <c r="BI71" i="13"/>
  <c r="BJ71" i="13"/>
  <c r="BK71" i="13"/>
  <c r="BL71" i="13"/>
  <c r="BM71" i="13"/>
  <c r="BC72" i="13"/>
  <c r="BD72" i="13"/>
  <c r="BE72" i="13"/>
  <c r="BF72" i="13"/>
  <c r="BG72" i="13"/>
  <c r="BH72" i="13"/>
  <c r="BI72" i="13"/>
  <c r="BJ72" i="13"/>
  <c r="BK72" i="13"/>
  <c r="BL72" i="13"/>
  <c r="BM72" i="13"/>
  <c r="BC73" i="13"/>
  <c r="BD73" i="13"/>
  <c r="BE73" i="13"/>
  <c r="BF73" i="13"/>
  <c r="BG73" i="13"/>
  <c r="BH73" i="13"/>
  <c r="BI73" i="13"/>
  <c r="BJ73" i="13"/>
  <c r="BK73" i="13"/>
  <c r="BL73" i="13"/>
  <c r="BM73" i="13"/>
  <c r="BC74" i="13"/>
  <c r="BD74" i="13"/>
  <c r="BE74" i="13"/>
  <c r="BF74" i="13"/>
  <c r="BG74" i="13"/>
  <c r="BH74" i="13"/>
  <c r="BI74" i="13"/>
  <c r="BJ74" i="13"/>
  <c r="BK74" i="13"/>
  <c r="BL74" i="13"/>
  <c r="BM74" i="13"/>
  <c r="BC75" i="13"/>
  <c r="BD75" i="13"/>
  <c r="BE75" i="13"/>
  <c r="BF75" i="13"/>
  <c r="BG75" i="13"/>
  <c r="BH75" i="13"/>
  <c r="BI75" i="13"/>
  <c r="BJ75" i="13"/>
  <c r="BK75" i="13"/>
  <c r="BL75" i="13"/>
  <c r="BM75" i="13"/>
  <c r="BC76" i="13"/>
  <c r="BD76" i="13"/>
  <c r="BE76" i="13"/>
  <c r="BF76" i="13"/>
  <c r="BG76" i="13"/>
  <c r="BH76" i="13"/>
  <c r="BI76" i="13"/>
  <c r="BJ76" i="13"/>
  <c r="BK76" i="13"/>
  <c r="BL76" i="13"/>
  <c r="BM76" i="13"/>
  <c r="BC77" i="13"/>
  <c r="BD77" i="13"/>
  <c r="BE77" i="13"/>
  <c r="BF77" i="13"/>
  <c r="BG77" i="13"/>
  <c r="BH77" i="13"/>
  <c r="BI77" i="13"/>
  <c r="BJ77" i="13"/>
  <c r="BK77" i="13"/>
  <c r="BL77" i="13"/>
  <c r="BM77" i="13"/>
  <c r="BC78" i="13"/>
  <c r="BD78" i="13"/>
  <c r="BE78" i="13"/>
  <c r="BF78" i="13"/>
  <c r="BG78" i="13"/>
  <c r="BH78" i="13"/>
  <c r="BI78" i="13"/>
  <c r="BJ78" i="13"/>
  <c r="BK78" i="13"/>
  <c r="BL78" i="13"/>
  <c r="BM78" i="13"/>
  <c r="BC79" i="13"/>
  <c r="BD79" i="13"/>
  <c r="BE79" i="13"/>
  <c r="BF79" i="13"/>
  <c r="BG79" i="13"/>
  <c r="BH79" i="13"/>
  <c r="BI79" i="13"/>
  <c r="BJ79" i="13"/>
  <c r="BK79" i="13"/>
  <c r="BL79" i="13"/>
  <c r="BM79" i="13"/>
  <c r="BC80" i="13"/>
  <c r="BD80" i="13"/>
  <c r="BE80" i="13"/>
  <c r="BF80" i="13"/>
  <c r="BG80" i="13"/>
  <c r="BH80" i="13"/>
  <c r="BI80" i="13"/>
  <c r="BJ80" i="13"/>
  <c r="BK80" i="13"/>
  <c r="BL80" i="13"/>
  <c r="BM80" i="13"/>
  <c r="BC81" i="13"/>
  <c r="BD81" i="13"/>
  <c r="BE81" i="13"/>
  <c r="BF81" i="13"/>
  <c r="BG81" i="13"/>
  <c r="BH81" i="13"/>
  <c r="BI81" i="13"/>
  <c r="BJ81" i="13"/>
  <c r="BK81" i="13"/>
  <c r="BL81" i="13"/>
  <c r="BM81" i="13"/>
  <c r="BC82" i="13"/>
  <c r="BD82" i="13"/>
  <c r="BE82" i="13"/>
  <c r="BF82" i="13"/>
  <c r="BG82" i="13"/>
  <c r="BH82" i="13"/>
  <c r="BI82" i="13"/>
  <c r="BJ82" i="13"/>
  <c r="BK82" i="13"/>
  <c r="BL82" i="13"/>
  <c r="BM82" i="13"/>
  <c r="BC83" i="13"/>
  <c r="BD83" i="13"/>
  <c r="BE83" i="13"/>
  <c r="BF83" i="13"/>
  <c r="BG83" i="13"/>
  <c r="BH83" i="13"/>
  <c r="BI83" i="13"/>
  <c r="BJ83" i="13"/>
  <c r="BK83" i="13"/>
  <c r="BL83" i="13"/>
  <c r="BM83" i="13"/>
  <c r="BC84" i="13"/>
  <c r="BD84" i="13"/>
  <c r="BE84" i="13"/>
  <c r="BF84" i="13"/>
  <c r="BG84" i="13"/>
  <c r="BH84" i="13"/>
  <c r="BI84" i="13"/>
  <c r="BJ84" i="13"/>
  <c r="BK84" i="13"/>
  <c r="BL84" i="13"/>
  <c r="BM84" i="13"/>
  <c r="BC85" i="13"/>
  <c r="BD85" i="13"/>
  <c r="BE85" i="13"/>
  <c r="BF85" i="13"/>
  <c r="BG85" i="13"/>
  <c r="BH85" i="13"/>
  <c r="BI85" i="13"/>
  <c r="BJ85" i="13"/>
  <c r="BK85" i="13"/>
  <c r="BL85" i="13"/>
  <c r="BM85" i="13"/>
  <c r="BC86" i="13"/>
  <c r="BD86" i="13"/>
  <c r="BE86" i="13"/>
  <c r="BF86" i="13"/>
  <c r="BG86" i="13"/>
  <c r="BH86" i="13"/>
  <c r="BI86" i="13"/>
  <c r="BJ86" i="13"/>
  <c r="BK86" i="13"/>
  <c r="BL86" i="13"/>
  <c r="BM86" i="13"/>
  <c r="BC87" i="13"/>
  <c r="BD87" i="13"/>
  <c r="BE87" i="13"/>
  <c r="BF87" i="13"/>
  <c r="BG87" i="13"/>
  <c r="BH87" i="13"/>
  <c r="BI87" i="13"/>
  <c r="BJ87" i="13"/>
  <c r="BK87" i="13"/>
  <c r="BL87" i="13"/>
  <c r="BM87" i="13"/>
  <c r="BC88" i="13"/>
  <c r="BD88" i="13"/>
  <c r="BE88" i="13"/>
  <c r="BF88" i="13"/>
  <c r="BG88" i="13"/>
  <c r="BH88" i="13"/>
  <c r="BI88" i="13"/>
  <c r="BJ88" i="13"/>
  <c r="BK88" i="13"/>
  <c r="BL88" i="13"/>
  <c r="BM88" i="13"/>
  <c r="BC89" i="13"/>
  <c r="BD89" i="13"/>
  <c r="BE89" i="13"/>
  <c r="BF89" i="13"/>
  <c r="BG89" i="13"/>
  <c r="BH89" i="13"/>
  <c r="BI89" i="13"/>
  <c r="BJ89" i="13"/>
  <c r="BK89" i="13"/>
  <c r="BL89" i="13"/>
  <c r="BM89" i="13"/>
  <c r="BC90" i="13"/>
  <c r="BD90" i="13"/>
  <c r="BE90" i="13"/>
  <c r="BF90" i="13"/>
  <c r="BG90" i="13"/>
  <c r="BH90" i="13"/>
  <c r="BI90" i="13"/>
  <c r="BJ90" i="13"/>
  <c r="BK90" i="13"/>
  <c r="BL90" i="13"/>
  <c r="BM90" i="13"/>
  <c r="BC91" i="13"/>
  <c r="BD91" i="13"/>
  <c r="BE91" i="13"/>
  <c r="BF91" i="13"/>
  <c r="BG91" i="13"/>
  <c r="BH91" i="13"/>
  <c r="BI91" i="13"/>
  <c r="BJ91" i="13"/>
  <c r="BK91" i="13"/>
  <c r="BL91" i="13"/>
  <c r="BM91" i="13"/>
  <c r="BD70" i="13"/>
  <c r="BE70" i="13"/>
  <c r="BF70" i="13"/>
  <c r="BG70" i="13"/>
  <c r="BH70" i="13"/>
  <c r="BI70" i="13"/>
  <c r="BJ70" i="13"/>
  <c r="BK70" i="13"/>
  <c r="BL70" i="13"/>
  <c r="BM70" i="13"/>
  <c r="BC70" i="13"/>
  <c r="BC35" i="13"/>
  <c r="BD35" i="13"/>
  <c r="BE35" i="13"/>
  <c r="BF35" i="13"/>
  <c r="BG35" i="13"/>
  <c r="BH35" i="13"/>
  <c r="BI35" i="13"/>
  <c r="BJ35" i="13"/>
  <c r="BK35" i="13"/>
  <c r="BL35" i="13"/>
  <c r="BM35" i="13"/>
  <c r="BC36" i="13"/>
  <c r="BD36" i="13"/>
  <c r="BE36" i="13"/>
  <c r="BF36" i="13"/>
  <c r="BG36" i="13"/>
  <c r="BH36" i="13"/>
  <c r="BI36" i="13"/>
  <c r="BJ36" i="13"/>
  <c r="BK36" i="13"/>
  <c r="BL36" i="13"/>
  <c r="BM36" i="13"/>
  <c r="BC37" i="13"/>
  <c r="BD37" i="13"/>
  <c r="BE37" i="13"/>
  <c r="BF37" i="13"/>
  <c r="BG37" i="13"/>
  <c r="BH37" i="13"/>
  <c r="BI37" i="13"/>
  <c r="BJ37" i="13"/>
  <c r="BK37" i="13"/>
  <c r="BL37" i="13"/>
  <c r="BM37" i="13"/>
  <c r="BC38" i="13"/>
  <c r="BD38" i="13"/>
  <c r="BE38" i="13"/>
  <c r="BF38" i="13"/>
  <c r="BG38" i="13"/>
  <c r="BH38" i="13"/>
  <c r="BI38" i="13"/>
  <c r="BJ38" i="13"/>
  <c r="BK38" i="13"/>
  <c r="BL38" i="13"/>
  <c r="BM38" i="13"/>
  <c r="BC39" i="13"/>
  <c r="BD39" i="13"/>
  <c r="BE39" i="13"/>
  <c r="BF39" i="13"/>
  <c r="BG39" i="13"/>
  <c r="BH39" i="13"/>
  <c r="BI39" i="13"/>
  <c r="BJ39" i="13"/>
  <c r="BK39" i="13"/>
  <c r="BL39" i="13"/>
  <c r="BM39" i="13"/>
  <c r="BC40" i="13"/>
  <c r="BD40" i="13"/>
  <c r="BE40" i="13"/>
  <c r="BF40" i="13"/>
  <c r="BG40" i="13"/>
  <c r="BH40" i="13"/>
  <c r="BI40" i="13"/>
  <c r="BJ40" i="13"/>
  <c r="BK40" i="13"/>
  <c r="BL40" i="13"/>
  <c r="BM40" i="13"/>
  <c r="BC41" i="13"/>
  <c r="BD41" i="13"/>
  <c r="BE41" i="13"/>
  <c r="BF41" i="13"/>
  <c r="BG41" i="13"/>
  <c r="BH41" i="13"/>
  <c r="BI41" i="13"/>
  <c r="BJ41" i="13"/>
  <c r="BK41" i="13"/>
  <c r="BL41" i="13"/>
  <c r="BM41" i="13"/>
  <c r="BC42" i="13"/>
  <c r="BD42" i="13"/>
  <c r="BE42" i="13"/>
  <c r="BF42" i="13"/>
  <c r="BG42" i="13"/>
  <c r="BH42" i="13"/>
  <c r="BI42" i="13"/>
  <c r="BJ42" i="13"/>
  <c r="BK42" i="13"/>
  <c r="BL42" i="13"/>
  <c r="BM42" i="13"/>
  <c r="BC43" i="13"/>
  <c r="BD43" i="13"/>
  <c r="BE43" i="13"/>
  <c r="BF43" i="13"/>
  <c r="BG43" i="13"/>
  <c r="BH43" i="13"/>
  <c r="BI43" i="13"/>
  <c r="BJ43" i="13"/>
  <c r="BK43" i="13"/>
  <c r="BL43" i="13"/>
  <c r="BM43" i="13"/>
  <c r="BC44" i="13"/>
  <c r="BD44" i="13"/>
  <c r="BE44" i="13"/>
  <c r="BF44" i="13"/>
  <c r="BG44" i="13"/>
  <c r="BH44" i="13"/>
  <c r="BI44" i="13"/>
  <c r="BJ44" i="13"/>
  <c r="BK44" i="13"/>
  <c r="BL44" i="13"/>
  <c r="BM44" i="13"/>
  <c r="BC45" i="13"/>
  <c r="BD45" i="13"/>
  <c r="BE45" i="13"/>
  <c r="BF45" i="13"/>
  <c r="BG45" i="13"/>
  <c r="BH45" i="13"/>
  <c r="BI45" i="13"/>
  <c r="BJ45" i="13"/>
  <c r="BK45" i="13"/>
  <c r="BL45" i="13"/>
  <c r="BM45" i="13"/>
  <c r="BC46" i="13"/>
  <c r="BD46" i="13"/>
  <c r="BE46" i="13"/>
  <c r="BF46" i="13"/>
  <c r="BG46" i="13"/>
  <c r="BH46" i="13"/>
  <c r="BI46" i="13"/>
  <c r="BJ46" i="13"/>
  <c r="BK46" i="13"/>
  <c r="BL46" i="13"/>
  <c r="BM46" i="13"/>
  <c r="BC47" i="13"/>
  <c r="BD47" i="13"/>
  <c r="BE47" i="13"/>
  <c r="BF47" i="13"/>
  <c r="BG47" i="13"/>
  <c r="BH47" i="13"/>
  <c r="BI47" i="13"/>
  <c r="BJ47" i="13"/>
  <c r="BK47" i="13"/>
  <c r="BL47" i="13"/>
  <c r="BM47" i="13"/>
  <c r="BC48" i="13"/>
  <c r="BD48" i="13"/>
  <c r="BE48" i="13"/>
  <c r="BF48" i="13"/>
  <c r="BG48" i="13"/>
  <c r="BH48" i="13"/>
  <c r="BI48" i="13"/>
  <c r="BJ48" i="13"/>
  <c r="BK48" i="13"/>
  <c r="BL48" i="13"/>
  <c r="BM48" i="13"/>
  <c r="BC49" i="13"/>
  <c r="BD49" i="13"/>
  <c r="BE49" i="13"/>
  <c r="BF49" i="13"/>
  <c r="BG49" i="13"/>
  <c r="BH49" i="13"/>
  <c r="BI49" i="13"/>
  <c r="BJ49" i="13"/>
  <c r="BK49" i="13"/>
  <c r="BL49" i="13"/>
  <c r="BM49" i="13"/>
  <c r="BC50" i="13"/>
  <c r="BD50" i="13"/>
  <c r="BE50" i="13"/>
  <c r="BF50" i="13"/>
  <c r="BG50" i="13"/>
  <c r="BH50" i="13"/>
  <c r="BI50" i="13"/>
  <c r="BJ50" i="13"/>
  <c r="BK50" i="13"/>
  <c r="BL50" i="13"/>
  <c r="BM50" i="13"/>
  <c r="BC51" i="13"/>
  <c r="BD51" i="13"/>
  <c r="BE51" i="13"/>
  <c r="BF51" i="13"/>
  <c r="BG51" i="13"/>
  <c r="BH51" i="13"/>
  <c r="BI51" i="13"/>
  <c r="BJ51" i="13"/>
  <c r="BK51" i="13"/>
  <c r="BL51" i="13"/>
  <c r="BM51" i="13"/>
  <c r="BC52" i="13"/>
  <c r="BD52" i="13"/>
  <c r="BE52" i="13"/>
  <c r="BF52" i="13"/>
  <c r="BG52" i="13"/>
  <c r="BH52" i="13"/>
  <c r="BI52" i="13"/>
  <c r="BJ52" i="13"/>
  <c r="BK52" i="13"/>
  <c r="BL52" i="13"/>
  <c r="BM52" i="13"/>
  <c r="BC53" i="13"/>
  <c r="BD53" i="13"/>
  <c r="BE53" i="13"/>
  <c r="BF53" i="13"/>
  <c r="BG53" i="13"/>
  <c r="BH53" i="13"/>
  <c r="BI53" i="13"/>
  <c r="BJ53" i="13"/>
  <c r="BK53" i="13"/>
  <c r="BL53" i="13"/>
  <c r="BM53" i="13"/>
  <c r="BC54" i="13"/>
  <c r="BD54" i="13"/>
  <c r="BE54" i="13"/>
  <c r="BF54" i="13"/>
  <c r="BG54" i="13"/>
  <c r="BH54" i="13"/>
  <c r="BI54" i="13"/>
  <c r="BJ54" i="13"/>
  <c r="BK54" i="13"/>
  <c r="BL54" i="13"/>
  <c r="BM54" i="13"/>
  <c r="BC55" i="13"/>
  <c r="BD55" i="13"/>
  <c r="BE55" i="13"/>
  <c r="BF55" i="13"/>
  <c r="BG55" i="13"/>
  <c r="BH55" i="13"/>
  <c r="BI55" i="13"/>
  <c r="BJ55" i="13"/>
  <c r="BK55" i="13"/>
  <c r="BL55" i="13"/>
  <c r="BM55" i="13"/>
  <c r="BD34" i="13"/>
  <c r="BE34" i="13"/>
  <c r="BF34" i="13"/>
  <c r="BG34" i="13"/>
  <c r="BH34" i="13"/>
  <c r="BI34" i="13"/>
  <c r="BJ34" i="13"/>
  <c r="BK34" i="13"/>
  <c r="BL34" i="13"/>
  <c r="BM34" i="13"/>
  <c r="BC34" i="13"/>
  <c r="BC5" i="13"/>
  <c r="BD5" i="13"/>
  <c r="BE5" i="13"/>
  <c r="BF5" i="13"/>
  <c r="BG5" i="13"/>
  <c r="BH5" i="13"/>
  <c r="BI5" i="13"/>
  <c r="BJ5" i="13"/>
  <c r="BK5" i="13"/>
  <c r="BL5" i="13"/>
  <c r="BM5" i="13"/>
  <c r="BC6" i="13"/>
  <c r="BD6" i="13"/>
  <c r="BE6" i="13"/>
  <c r="BF6" i="13"/>
  <c r="BG6" i="13"/>
  <c r="BH6" i="13"/>
  <c r="BI6" i="13"/>
  <c r="BJ6" i="13"/>
  <c r="BK6" i="13"/>
  <c r="BL6" i="13"/>
  <c r="BM6" i="13"/>
  <c r="BC7" i="13"/>
  <c r="BD7" i="13"/>
  <c r="BE7" i="13"/>
  <c r="BF7" i="13"/>
  <c r="BG7" i="13"/>
  <c r="BH7" i="13"/>
  <c r="BI7" i="13"/>
  <c r="BJ7" i="13"/>
  <c r="BK7" i="13"/>
  <c r="BL7" i="13"/>
  <c r="BM7" i="13"/>
  <c r="BC8" i="13"/>
  <c r="BD8" i="13"/>
  <c r="BE8" i="13"/>
  <c r="BF8" i="13"/>
  <c r="BG8" i="13"/>
  <c r="BH8" i="13"/>
  <c r="BI8" i="13"/>
  <c r="BJ8" i="13"/>
  <c r="BK8" i="13"/>
  <c r="BL8" i="13"/>
  <c r="BM8" i="13"/>
  <c r="BC9" i="13"/>
  <c r="BD9" i="13"/>
  <c r="BE9" i="13"/>
  <c r="BF9" i="13"/>
  <c r="BG9" i="13"/>
  <c r="BH9" i="13"/>
  <c r="BI9" i="13"/>
  <c r="BJ9" i="13"/>
  <c r="BK9" i="13"/>
  <c r="BL9" i="13"/>
  <c r="BM9" i="13"/>
  <c r="BC10" i="13"/>
  <c r="BD10" i="13"/>
  <c r="BE10" i="13"/>
  <c r="BF10" i="13"/>
  <c r="BG10" i="13"/>
  <c r="BH10" i="13"/>
  <c r="BI10" i="13"/>
  <c r="BJ10" i="13"/>
  <c r="BK10" i="13"/>
  <c r="BL10" i="13"/>
  <c r="BM10" i="13"/>
  <c r="BC11" i="13"/>
  <c r="BD11" i="13"/>
  <c r="BE11" i="13"/>
  <c r="BF11" i="13"/>
  <c r="BG11" i="13"/>
  <c r="BH11" i="13"/>
  <c r="BI11" i="13"/>
  <c r="BJ11" i="13"/>
  <c r="BK11" i="13"/>
  <c r="BL11" i="13"/>
  <c r="BM11" i="13"/>
  <c r="BC12" i="13"/>
  <c r="BD12" i="13"/>
  <c r="BE12" i="13"/>
  <c r="BF12" i="13"/>
  <c r="BG12" i="13"/>
  <c r="BH12" i="13"/>
  <c r="BI12" i="13"/>
  <c r="BJ12" i="13"/>
  <c r="BK12" i="13"/>
  <c r="BL12" i="13"/>
  <c r="BM12" i="13"/>
  <c r="BC13" i="13"/>
  <c r="BD13" i="13"/>
  <c r="BE13" i="13"/>
  <c r="BF13" i="13"/>
  <c r="BG13" i="13"/>
  <c r="BH13" i="13"/>
  <c r="BI13" i="13"/>
  <c r="BJ13" i="13"/>
  <c r="BK13" i="13"/>
  <c r="BL13" i="13"/>
  <c r="BM13" i="13"/>
  <c r="BC14" i="13"/>
  <c r="BD14" i="13"/>
  <c r="BE14" i="13"/>
  <c r="BF14" i="13"/>
  <c r="BG14" i="13"/>
  <c r="BH14" i="13"/>
  <c r="BI14" i="13"/>
  <c r="BJ14" i="13"/>
  <c r="BK14" i="13"/>
  <c r="BL14" i="13"/>
  <c r="BM14" i="13"/>
  <c r="BC15" i="13"/>
  <c r="BD15" i="13"/>
  <c r="BE15" i="13"/>
  <c r="BF15" i="13"/>
  <c r="BG15" i="13"/>
  <c r="BH15" i="13"/>
  <c r="BI15" i="13"/>
  <c r="BJ15" i="13"/>
  <c r="BK15" i="13"/>
  <c r="BL15" i="13"/>
  <c r="BM15" i="13"/>
  <c r="BC16" i="13"/>
  <c r="BD16" i="13"/>
  <c r="BE16" i="13"/>
  <c r="BF16" i="13"/>
  <c r="BG16" i="13"/>
  <c r="BH16" i="13"/>
  <c r="BI16" i="13"/>
  <c r="BJ16" i="13"/>
  <c r="BK16" i="13"/>
  <c r="BL16" i="13"/>
  <c r="BM16" i="13"/>
  <c r="BC17" i="13"/>
  <c r="BD17" i="13"/>
  <c r="BE17" i="13"/>
  <c r="BF17" i="13"/>
  <c r="BG17" i="13"/>
  <c r="BH17" i="13"/>
  <c r="BI17" i="13"/>
  <c r="BJ17" i="13"/>
  <c r="BK17" i="13"/>
  <c r="BL17" i="13"/>
  <c r="BM17" i="13"/>
  <c r="BC18" i="13"/>
  <c r="BD18" i="13"/>
  <c r="BE18" i="13"/>
  <c r="BF18" i="13"/>
  <c r="BG18" i="13"/>
  <c r="BH18" i="13"/>
  <c r="BI18" i="13"/>
  <c r="BJ18" i="13"/>
  <c r="BK18" i="13"/>
  <c r="BL18" i="13"/>
  <c r="BM18" i="13"/>
  <c r="BC19" i="13"/>
  <c r="BD19" i="13"/>
  <c r="BE19" i="13"/>
  <c r="BF19" i="13"/>
  <c r="BG19" i="13"/>
  <c r="BH19" i="13"/>
  <c r="BI19" i="13"/>
  <c r="BJ19" i="13"/>
  <c r="BK19" i="13"/>
  <c r="BL19" i="13"/>
  <c r="BM19" i="13"/>
  <c r="BC20" i="13"/>
  <c r="BD20" i="13"/>
  <c r="BE20" i="13"/>
  <c r="BF20" i="13"/>
  <c r="BG20" i="13"/>
  <c r="BH20" i="13"/>
  <c r="BI20" i="13"/>
  <c r="BJ20" i="13"/>
  <c r="BK20" i="13"/>
  <c r="BL20" i="13"/>
  <c r="BM20" i="13"/>
  <c r="BC21" i="13"/>
  <c r="BD21" i="13"/>
  <c r="BE21" i="13"/>
  <c r="BF21" i="13"/>
  <c r="BG21" i="13"/>
  <c r="BH21" i="13"/>
  <c r="BI21" i="13"/>
  <c r="BJ21" i="13"/>
  <c r="BK21" i="13"/>
  <c r="BL21" i="13"/>
  <c r="BM21" i="13"/>
  <c r="BC22" i="13"/>
  <c r="BD22" i="13"/>
  <c r="BE22" i="13"/>
  <c r="BF22" i="13"/>
  <c r="BG22" i="13"/>
  <c r="BH22" i="13"/>
  <c r="BI22" i="13"/>
  <c r="BJ22" i="13"/>
  <c r="BK22" i="13"/>
  <c r="BL22" i="13"/>
  <c r="BM22" i="13"/>
  <c r="BC23" i="13"/>
  <c r="BD23" i="13"/>
  <c r="BE23" i="13"/>
  <c r="BF23" i="13"/>
  <c r="BG23" i="13"/>
  <c r="BH23" i="13"/>
  <c r="BI23" i="13"/>
  <c r="BJ23" i="13"/>
  <c r="BK23" i="13"/>
  <c r="BL23" i="13"/>
  <c r="BM23" i="13"/>
  <c r="BC24" i="13"/>
  <c r="BD24" i="13"/>
  <c r="BE24" i="13"/>
  <c r="BF24" i="13"/>
  <c r="BG24" i="13"/>
  <c r="BH24" i="13"/>
  <c r="BI24" i="13"/>
  <c r="BJ24" i="13"/>
  <c r="BK24" i="13"/>
  <c r="BL24" i="13"/>
  <c r="BM24" i="13"/>
  <c r="BC25" i="13"/>
  <c r="BD25" i="13"/>
  <c r="BE25" i="13"/>
  <c r="BF25" i="13"/>
  <c r="BG25" i="13"/>
  <c r="BH25" i="13"/>
  <c r="BI25" i="13"/>
  <c r="BJ25" i="13"/>
  <c r="BK25" i="13"/>
  <c r="BL25" i="13"/>
  <c r="BM25" i="13"/>
  <c r="BD4" i="13"/>
  <c r="BE4" i="13"/>
  <c r="BF4" i="13"/>
  <c r="BG4" i="13"/>
  <c r="BH4" i="13"/>
  <c r="BI4" i="13"/>
  <c r="BJ4" i="13"/>
  <c r="BK4" i="13"/>
  <c r="BL4" i="13"/>
  <c r="BM4" i="13"/>
  <c r="BC4" i="13"/>
  <c r="T121" i="13"/>
  <c r="T120" i="13"/>
  <c r="T119" i="13"/>
  <c r="T118" i="13"/>
  <c r="T117" i="13"/>
  <c r="T116" i="13"/>
  <c r="T115" i="13"/>
  <c r="T114" i="13"/>
  <c r="T113" i="13"/>
  <c r="T112" i="13"/>
  <c r="T111" i="13"/>
  <c r="T110" i="13"/>
  <c r="T109" i="13"/>
  <c r="T108" i="13"/>
  <c r="T107" i="13"/>
  <c r="T106" i="13"/>
  <c r="T105" i="13"/>
  <c r="T104" i="13"/>
  <c r="T103" i="13"/>
  <c r="T102" i="13"/>
  <c r="T101" i="13"/>
  <c r="T100" i="13"/>
  <c r="T91" i="13"/>
  <c r="T90" i="13"/>
  <c r="T89" i="13"/>
  <c r="T88" i="13"/>
  <c r="T87" i="13"/>
  <c r="T86" i="13"/>
  <c r="T85" i="13"/>
  <c r="T84" i="13"/>
  <c r="T83" i="13"/>
  <c r="T82" i="13"/>
  <c r="T81" i="13"/>
  <c r="T80" i="13"/>
  <c r="T79" i="13"/>
  <c r="T78" i="13"/>
  <c r="T77" i="13"/>
  <c r="T76" i="13"/>
  <c r="T75" i="13"/>
  <c r="T74" i="13"/>
  <c r="T73" i="13"/>
  <c r="T72" i="13"/>
  <c r="T71" i="13"/>
  <c r="T70" i="13"/>
  <c r="T55" i="13"/>
  <c r="T54" i="13"/>
  <c r="T53" i="13"/>
  <c r="T52" i="13"/>
  <c r="T51" i="13"/>
  <c r="T50" i="13"/>
  <c r="T49" i="13"/>
  <c r="T48" i="13"/>
  <c r="T47" i="13"/>
  <c r="T46" i="13"/>
  <c r="T45" i="13"/>
  <c r="T44" i="13"/>
  <c r="T43" i="13"/>
  <c r="T42" i="13"/>
  <c r="T41" i="13"/>
  <c r="T40" i="13"/>
  <c r="T39" i="13"/>
  <c r="T38" i="13"/>
  <c r="T37" i="13"/>
  <c r="T36" i="13"/>
  <c r="T35" i="13"/>
  <c r="T34" i="13"/>
  <c r="T5" i="13"/>
  <c r="T6" i="13"/>
  <c r="T7" i="13"/>
  <c r="T8" i="13"/>
  <c r="T9" i="13"/>
  <c r="T10" i="13"/>
  <c r="T11" i="13"/>
  <c r="T12" i="13"/>
  <c r="T13" i="13"/>
  <c r="T14" i="13"/>
  <c r="T15" i="13"/>
  <c r="T16" i="13"/>
  <c r="T17" i="13"/>
  <c r="T18" i="13"/>
  <c r="T19" i="13"/>
  <c r="T20" i="13"/>
  <c r="T21" i="13"/>
  <c r="T22" i="13"/>
  <c r="T23" i="13"/>
  <c r="T24" i="13"/>
  <c r="T25" i="13"/>
  <c r="T4" i="13"/>
  <c r="BC5" i="12"/>
  <c r="BD5" i="12"/>
  <c r="BE5" i="12"/>
  <c r="BF5" i="12"/>
  <c r="BG5" i="12"/>
  <c r="BH5" i="12"/>
  <c r="BI5" i="12"/>
  <c r="BJ5" i="12"/>
  <c r="BK5" i="12"/>
  <c r="BL5" i="12"/>
  <c r="BM5" i="12"/>
  <c r="BC6" i="12"/>
  <c r="BD6" i="12"/>
  <c r="BE6" i="12"/>
  <c r="BF6" i="12"/>
  <c r="BG6" i="12"/>
  <c r="BH6" i="12"/>
  <c r="BI6" i="12"/>
  <c r="BJ6" i="12"/>
  <c r="BK6" i="12"/>
  <c r="BL6" i="12"/>
  <c r="BM6" i="12"/>
  <c r="BC7" i="12"/>
  <c r="BD7" i="12"/>
  <c r="BE7" i="12"/>
  <c r="BF7" i="12"/>
  <c r="BG7" i="12"/>
  <c r="BH7" i="12"/>
  <c r="BI7" i="12"/>
  <c r="BJ7" i="12"/>
  <c r="BK7" i="12"/>
  <c r="BL7" i="12"/>
  <c r="BM7" i="12"/>
  <c r="BC8" i="12"/>
  <c r="BD8" i="12"/>
  <c r="BE8" i="12"/>
  <c r="BF8" i="12"/>
  <c r="BG8" i="12"/>
  <c r="BH8" i="12"/>
  <c r="BI8" i="12"/>
  <c r="BJ8" i="12"/>
  <c r="BK8" i="12"/>
  <c r="BL8" i="12"/>
  <c r="BM8" i="12"/>
  <c r="BC9" i="12"/>
  <c r="BD9" i="12"/>
  <c r="BE9" i="12"/>
  <c r="BF9" i="12"/>
  <c r="BG9" i="12"/>
  <c r="BH9" i="12"/>
  <c r="BI9" i="12"/>
  <c r="BJ9" i="12"/>
  <c r="BK9" i="12"/>
  <c r="BL9" i="12"/>
  <c r="BM9" i="12"/>
  <c r="BC10" i="12"/>
  <c r="BD10" i="12"/>
  <c r="BE10" i="12"/>
  <c r="BF10" i="12"/>
  <c r="BG10" i="12"/>
  <c r="BH10" i="12"/>
  <c r="BI10" i="12"/>
  <c r="BJ10" i="12"/>
  <c r="BK10" i="12"/>
  <c r="BL10" i="12"/>
  <c r="BM10" i="12"/>
  <c r="BC11" i="12"/>
  <c r="BD11" i="12"/>
  <c r="BE11" i="12"/>
  <c r="BF11" i="12"/>
  <c r="BG11" i="12"/>
  <c r="BH11" i="12"/>
  <c r="BI11" i="12"/>
  <c r="BJ11" i="12"/>
  <c r="BK11" i="12"/>
  <c r="BL11" i="12"/>
  <c r="BM11" i="12"/>
  <c r="BC12" i="12"/>
  <c r="BD12" i="12"/>
  <c r="BE12" i="12"/>
  <c r="BF12" i="12"/>
  <c r="BG12" i="12"/>
  <c r="BH12" i="12"/>
  <c r="BI12" i="12"/>
  <c r="BJ12" i="12"/>
  <c r="BK12" i="12"/>
  <c r="BL12" i="12"/>
  <c r="BM12" i="12"/>
  <c r="BC13" i="12"/>
  <c r="BD13" i="12"/>
  <c r="BE13" i="12"/>
  <c r="BF13" i="12"/>
  <c r="BG13" i="12"/>
  <c r="BH13" i="12"/>
  <c r="BI13" i="12"/>
  <c r="BJ13" i="12"/>
  <c r="BK13" i="12"/>
  <c r="BL13" i="12"/>
  <c r="BM13" i="12"/>
  <c r="BC14" i="12"/>
  <c r="BD14" i="12"/>
  <c r="BE14" i="12"/>
  <c r="BF14" i="12"/>
  <c r="BG14" i="12"/>
  <c r="BH14" i="12"/>
  <c r="BI14" i="12"/>
  <c r="BJ14" i="12"/>
  <c r="BK14" i="12"/>
  <c r="BL14" i="12"/>
  <c r="BM14" i="12"/>
  <c r="BC15" i="12"/>
  <c r="BD15" i="12"/>
  <c r="BE15" i="12"/>
  <c r="BF15" i="12"/>
  <c r="BG15" i="12"/>
  <c r="BH15" i="12"/>
  <c r="BI15" i="12"/>
  <c r="BJ15" i="12"/>
  <c r="BK15" i="12"/>
  <c r="BL15" i="12"/>
  <c r="BM15" i="12"/>
  <c r="BC16" i="12"/>
  <c r="BD16" i="12"/>
  <c r="BE16" i="12"/>
  <c r="BF16" i="12"/>
  <c r="BG16" i="12"/>
  <c r="BH16" i="12"/>
  <c r="BI16" i="12"/>
  <c r="BJ16" i="12"/>
  <c r="BK16" i="12"/>
  <c r="BL16" i="12"/>
  <c r="BM16" i="12"/>
  <c r="BC17" i="12"/>
  <c r="BD17" i="12"/>
  <c r="BE17" i="12"/>
  <c r="BF17" i="12"/>
  <c r="BG17" i="12"/>
  <c r="BH17" i="12"/>
  <c r="BI17" i="12"/>
  <c r="BJ17" i="12"/>
  <c r="BK17" i="12"/>
  <c r="BL17" i="12"/>
  <c r="BM17" i="12"/>
  <c r="BC18" i="12"/>
  <c r="BD18" i="12"/>
  <c r="BE18" i="12"/>
  <c r="BF18" i="12"/>
  <c r="BG18" i="12"/>
  <c r="BH18" i="12"/>
  <c r="BI18" i="12"/>
  <c r="BJ18" i="12"/>
  <c r="BK18" i="12"/>
  <c r="BL18" i="12"/>
  <c r="BM18" i="12"/>
  <c r="BC19" i="12"/>
  <c r="BD19" i="12"/>
  <c r="BE19" i="12"/>
  <c r="BF19" i="12"/>
  <c r="BG19" i="12"/>
  <c r="BH19" i="12"/>
  <c r="BI19" i="12"/>
  <c r="BJ19" i="12"/>
  <c r="BK19" i="12"/>
  <c r="BL19" i="12"/>
  <c r="BM19" i="12"/>
  <c r="BC20" i="12"/>
  <c r="BD20" i="12"/>
  <c r="BE20" i="12"/>
  <c r="BF20" i="12"/>
  <c r="BG20" i="12"/>
  <c r="BH20" i="12"/>
  <c r="BI20" i="12"/>
  <c r="BJ20" i="12"/>
  <c r="BK20" i="12"/>
  <c r="BL20" i="12"/>
  <c r="BM20" i="12"/>
  <c r="BC21" i="12"/>
  <c r="BD21" i="12"/>
  <c r="BE21" i="12"/>
  <c r="BF21" i="12"/>
  <c r="BG21" i="12"/>
  <c r="BH21" i="12"/>
  <c r="BI21" i="12"/>
  <c r="BJ21" i="12"/>
  <c r="BK21" i="12"/>
  <c r="BL21" i="12"/>
  <c r="BM21" i="12"/>
  <c r="BC22" i="12"/>
  <c r="BD22" i="12"/>
  <c r="BE22" i="12"/>
  <c r="BF22" i="12"/>
  <c r="BG22" i="12"/>
  <c r="BH22" i="12"/>
  <c r="BI22" i="12"/>
  <c r="BJ22" i="12"/>
  <c r="BK22" i="12"/>
  <c r="BL22" i="12"/>
  <c r="BM22" i="12"/>
  <c r="BC23" i="12"/>
  <c r="BD23" i="12"/>
  <c r="BE23" i="12"/>
  <c r="BF23" i="12"/>
  <c r="BG23" i="12"/>
  <c r="BH23" i="12"/>
  <c r="BI23" i="12"/>
  <c r="BJ23" i="12"/>
  <c r="BK23" i="12"/>
  <c r="BL23" i="12"/>
  <c r="BM23" i="12"/>
  <c r="BC24" i="12"/>
  <c r="BD24" i="12"/>
  <c r="BE24" i="12"/>
  <c r="BF24" i="12"/>
  <c r="BG24" i="12"/>
  <c r="BH24" i="12"/>
  <c r="BI24" i="12"/>
  <c r="BJ24" i="12"/>
  <c r="BK24" i="12"/>
  <c r="BL24" i="12"/>
  <c r="BM24" i="12"/>
  <c r="BC25" i="12"/>
  <c r="BD25" i="12"/>
  <c r="BE25" i="12"/>
  <c r="BF25" i="12"/>
  <c r="BG25" i="12"/>
  <c r="BH25" i="12"/>
  <c r="BI25" i="12"/>
  <c r="BJ25" i="12"/>
  <c r="BK25" i="12"/>
  <c r="BL25" i="12"/>
  <c r="BM25" i="12"/>
  <c r="BC26" i="12"/>
  <c r="BD26" i="12"/>
  <c r="BE26" i="12"/>
  <c r="BF26" i="12"/>
  <c r="BG26" i="12"/>
  <c r="BH26" i="12"/>
  <c r="BI26" i="12"/>
  <c r="BJ26" i="12"/>
  <c r="BK26" i="12"/>
  <c r="BL26" i="12"/>
  <c r="BM26" i="12"/>
  <c r="BC27" i="12"/>
  <c r="BD27" i="12"/>
  <c r="BE27" i="12"/>
  <c r="BF27" i="12"/>
  <c r="BG27" i="12"/>
  <c r="BH27" i="12"/>
  <c r="BI27" i="12"/>
  <c r="BJ27" i="12"/>
  <c r="BK27" i="12"/>
  <c r="BL27" i="12"/>
  <c r="BM27" i="12"/>
  <c r="BC28" i="12"/>
  <c r="BD28" i="12"/>
  <c r="BE28" i="12"/>
  <c r="BF28" i="12"/>
  <c r="BG28" i="12"/>
  <c r="BH28" i="12"/>
  <c r="BI28" i="12"/>
  <c r="BJ28" i="12"/>
  <c r="BK28" i="12"/>
  <c r="BL28" i="12"/>
  <c r="BM28" i="12"/>
  <c r="BC29" i="12"/>
  <c r="BD29" i="12"/>
  <c r="BE29" i="12"/>
  <c r="BF29" i="12"/>
  <c r="BG29" i="12"/>
  <c r="BH29" i="12"/>
  <c r="BI29" i="12"/>
  <c r="BJ29" i="12"/>
  <c r="BK29" i="12"/>
  <c r="BL29" i="12"/>
  <c r="BM29" i="12"/>
  <c r="BC30" i="12"/>
  <c r="BD30" i="12"/>
  <c r="BE30" i="12"/>
  <c r="BF30" i="12"/>
  <c r="BG30" i="12"/>
  <c r="BH30" i="12"/>
  <c r="BI30" i="12"/>
  <c r="BJ30" i="12"/>
  <c r="BK30" i="12"/>
  <c r="BL30" i="12"/>
  <c r="BM30" i="12"/>
  <c r="BC31" i="12"/>
  <c r="BD31" i="12"/>
  <c r="BE31" i="12"/>
  <c r="BF31" i="12"/>
  <c r="BG31" i="12"/>
  <c r="BH31" i="12"/>
  <c r="BI31" i="12"/>
  <c r="BJ31" i="12"/>
  <c r="BK31" i="12"/>
  <c r="BL31" i="12"/>
  <c r="BM31" i="12"/>
  <c r="BC32" i="12"/>
  <c r="BD32" i="12"/>
  <c r="BE32" i="12"/>
  <c r="BF32" i="12"/>
  <c r="BG32" i="12"/>
  <c r="BH32" i="12"/>
  <c r="BI32" i="12"/>
  <c r="BJ32" i="12"/>
  <c r="BK32" i="12"/>
  <c r="BL32" i="12"/>
  <c r="BM32" i="12"/>
  <c r="BC33" i="12"/>
  <c r="BD33" i="12"/>
  <c r="BE33" i="12"/>
  <c r="BF33" i="12"/>
  <c r="BG33" i="12"/>
  <c r="BH33" i="12"/>
  <c r="BI33" i="12"/>
  <c r="BJ33" i="12"/>
  <c r="BK33" i="12"/>
  <c r="BL33" i="12"/>
  <c r="BM33" i="12"/>
  <c r="BC34" i="12"/>
  <c r="BD34" i="12"/>
  <c r="BE34" i="12"/>
  <c r="BF34" i="12"/>
  <c r="BG34" i="12"/>
  <c r="BH34" i="12"/>
  <c r="BI34" i="12"/>
  <c r="BJ34" i="12"/>
  <c r="BK34" i="12"/>
  <c r="BL34" i="12"/>
  <c r="BM34" i="12"/>
  <c r="BC35" i="12"/>
  <c r="BD35" i="12"/>
  <c r="BE35" i="12"/>
  <c r="BF35" i="12"/>
  <c r="BG35" i="12"/>
  <c r="BH35" i="12"/>
  <c r="BI35" i="12"/>
  <c r="BJ35" i="12"/>
  <c r="BK35" i="12"/>
  <c r="BL35" i="12"/>
  <c r="BM35" i="12"/>
  <c r="BC36" i="12"/>
  <c r="BD36" i="12"/>
  <c r="BE36" i="12"/>
  <c r="BF36" i="12"/>
  <c r="BG36" i="12"/>
  <c r="BH36" i="12"/>
  <c r="BI36" i="12"/>
  <c r="BJ36" i="12"/>
  <c r="BK36" i="12"/>
  <c r="BL36" i="12"/>
  <c r="BM36" i="12"/>
  <c r="BC37" i="12"/>
  <c r="BD37" i="12"/>
  <c r="BE37" i="12"/>
  <c r="BF37" i="12"/>
  <c r="BG37" i="12"/>
  <c r="BH37" i="12"/>
  <c r="BI37" i="12"/>
  <c r="BJ37" i="12"/>
  <c r="BK37" i="12"/>
  <c r="BL37" i="12"/>
  <c r="BM37" i="12"/>
  <c r="BM4" i="12"/>
  <c r="BL4" i="12"/>
  <c r="BK4" i="12"/>
  <c r="BJ4" i="12"/>
  <c r="BI4" i="12"/>
  <c r="BH4" i="12"/>
  <c r="BG4" i="12"/>
  <c r="BF4" i="12"/>
  <c r="BE4" i="12"/>
  <c r="BD4" i="12"/>
  <c r="BC4" i="12"/>
  <c r="T9" i="12"/>
  <c r="T8" i="12"/>
  <c r="T7" i="12"/>
  <c r="T13" i="12"/>
  <c r="T12" i="12"/>
  <c r="T16" i="12"/>
  <c r="T15" i="12"/>
  <c r="T18" i="12"/>
  <c r="T24" i="12"/>
  <c r="T23" i="12"/>
  <c r="T31" i="12"/>
  <c r="T30" i="12"/>
  <c r="T29" i="12"/>
  <c r="T34" i="12"/>
  <c r="T33" i="12"/>
  <c r="T37" i="12"/>
  <c r="T36" i="12"/>
  <c r="T35" i="12"/>
  <c r="T32" i="12"/>
  <c r="T28" i="12"/>
  <c r="T27" i="12"/>
  <c r="T26" i="12"/>
  <c r="T25" i="12"/>
  <c r="T22" i="12"/>
  <c r="T21" i="12"/>
  <c r="T20" i="12"/>
  <c r="T19" i="12"/>
  <c r="T17" i="12"/>
  <c r="T14" i="12"/>
  <c r="T11" i="12"/>
  <c r="T10" i="12"/>
  <c r="T6" i="12"/>
  <c r="T5" i="12"/>
  <c r="T4" i="12"/>
  <c r="BC5" i="11"/>
  <c r="BD5" i="11"/>
  <c r="BE5" i="11"/>
  <c r="BF5" i="11"/>
  <c r="BG5" i="11"/>
  <c r="BH5" i="11"/>
  <c r="BI5" i="11"/>
  <c r="BJ5" i="11"/>
  <c r="BK5" i="11"/>
  <c r="BL5" i="11"/>
  <c r="BM5" i="11"/>
  <c r="BC6" i="11"/>
  <c r="BD6" i="11"/>
  <c r="BE6" i="11"/>
  <c r="BF6" i="11"/>
  <c r="BG6" i="11"/>
  <c r="BH6" i="11"/>
  <c r="BI6" i="11"/>
  <c r="BJ6" i="11"/>
  <c r="BK6" i="11"/>
  <c r="BL6" i="11"/>
  <c r="BM6" i="11"/>
  <c r="BC7" i="11"/>
  <c r="BD7" i="11"/>
  <c r="BE7" i="11"/>
  <c r="BF7" i="11"/>
  <c r="BG7" i="11"/>
  <c r="BH7" i="11"/>
  <c r="BI7" i="11"/>
  <c r="BJ7" i="11"/>
  <c r="BK7" i="11"/>
  <c r="BL7" i="11"/>
  <c r="BM7" i="11"/>
  <c r="BC8" i="11"/>
  <c r="BD8" i="11"/>
  <c r="BE8" i="11"/>
  <c r="BF8" i="11"/>
  <c r="BG8" i="11"/>
  <c r="BH8" i="11"/>
  <c r="BI8" i="11"/>
  <c r="BJ8" i="11"/>
  <c r="BK8" i="11"/>
  <c r="BL8" i="11"/>
  <c r="BM8" i="11"/>
  <c r="BC9" i="11"/>
  <c r="BD9" i="11"/>
  <c r="BE9" i="11"/>
  <c r="BF9" i="11"/>
  <c r="BG9" i="11"/>
  <c r="BH9" i="11"/>
  <c r="BI9" i="11"/>
  <c r="BJ9" i="11"/>
  <c r="BK9" i="11"/>
  <c r="BL9" i="11"/>
  <c r="BM9" i="11"/>
  <c r="BC10" i="11"/>
  <c r="BD10" i="11"/>
  <c r="BE10" i="11"/>
  <c r="BF10" i="11"/>
  <c r="BG10" i="11"/>
  <c r="BH10" i="11"/>
  <c r="BI10" i="11"/>
  <c r="BJ10" i="11"/>
  <c r="BK10" i="11"/>
  <c r="BL10" i="11"/>
  <c r="BM10" i="11"/>
  <c r="BC11" i="11"/>
  <c r="BD11" i="11"/>
  <c r="BE11" i="11"/>
  <c r="BF11" i="11"/>
  <c r="BG11" i="11"/>
  <c r="BH11" i="11"/>
  <c r="BI11" i="11"/>
  <c r="BJ11" i="11"/>
  <c r="BK11" i="11"/>
  <c r="BL11" i="11"/>
  <c r="BM11" i="11"/>
  <c r="BC12" i="11"/>
  <c r="BD12" i="11"/>
  <c r="BE12" i="11"/>
  <c r="BF12" i="11"/>
  <c r="BG12" i="11"/>
  <c r="BH12" i="11"/>
  <c r="BI12" i="11"/>
  <c r="BJ12" i="11"/>
  <c r="BK12" i="11"/>
  <c r="BL12" i="11"/>
  <c r="BM12" i="11"/>
  <c r="BC13" i="11"/>
  <c r="BD13" i="11"/>
  <c r="BE13" i="11"/>
  <c r="BF13" i="11"/>
  <c r="BG13" i="11"/>
  <c r="BH13" i="11"/>
  <c r="BI13" i="11"/>
  <c r="BJ13" i="11"/>
  <c r="BK13" i="11"/>
  <c r="BL13" i="11"/>
  <c r="BM13" i="11"/>
  <c r="BC14" i="11"/>
  <c r="BD14" i="11"/>
  <c r="BE14" i="11"/>
  <c r="BF14" i="11"/>
  <c r="BG14" i="11"/>
  <c r="BH14" i="11"/>
  <c r="BI14" i="11"/>
  <c r="BJ14" i="11"/>
  <c r="BK14" i="11"/>
  <c r="BL14" i="11"/>
  <c r="BM14" i="11"/>
  <c r="BC15" i="11"/>
  <c r="BD15" i="11"/>
  <c r="BE15" i="11"/>
  <c r="BF15" i="11"/>
  <c r="BG15" i="11"/>
  <c r="BH15" i="11"/>
  <c r="BI15" i="11"/>
  <c r="BJ15" i="11"/>
  <c r="BK15" i="11"/>
  <c r="BL15" i="11"/>
  <c r="BM15" i="11"/>
  <c r="BC16" i="11"/>
  <c r="BD16" i="11"/>
  <c r="BE16" i="11"/>
  <c r="BF16" i="11"/>
  <c r="BG16" i="11"/>
  <c r="BH16" i="11"/>
  <c r="BI16" i="11"/>
  <c r="BJ16" i="11"/>
  <c r="BK16" i="11"/>
  <c r="BL16" i="11"/>
  <c r="BM16" i="11"/>
  <c r="BC17" i="11"/>
  <c r="BD17" i="11"/>
  <c r="BE17" i="11"/>
  <c r="BF17" i="11"/>
  <c r="BG17" i="11"/>
  <c r="BH17" i="11"/>
  <c r="BI17" i="11"/>
  <c r="BJ17" i="11"/>
  <c r="BK17" i="11"/>
  <c r="BL17" i="11"/>
  <c r="BM17" i="11"/>
  <c r="BC18" i="11"/>
  <c r="BD18" i="11"/>
  <c r="BE18" i="11"/>
  <c r="BF18" i="11"/>
  <c r="BG18" i="11"/>
  <c r="BH18" i="11"/>
  <c r="BI18" i="11"/>
  <c r="BJ18" i="11"/>
  <c r="BK18" i="11"/>
  <c r="BL18" i="11"/>
  <c r="BM18" i="11"/>
  <c r="BC19" i="11"/>
  <c r="BD19" i="11"/>
  <c r="BE19" i="11"/>
  <c r="BF19" i="11"/>
  <c r="BG19" i="11"/>
  <c r="BH19" i="11"/>
  <c r="BI19" i="11"/>
  <c r="BJ19" i="11"/>
  <c r="BK19" i="11"/>
  <c r="BL19" i="11"/>
  <c r="BM19" i="11"/>
  <c r="BC20" i="11"/>
  <c r="BD20" i="11"/>
  <c r="BE20" i="11"/>
  <c r="BF20" i="11"/>
  <c r="BG20" i="11"/>
  <c r="BH20" i="11"/>
  <c r="BI20" i="11"/>
  <c r="BJ20" i="11"/>
  <c r="BK20" i="11"/>
  <c r="BL20" i="11"/>
  <c r="BM20" i="11"/>
  <c r="BC21" i="11"/>
  <c r="BD21" i="11"/>
  <c r="BE21" i="11"/>
  <c r="BF21" i="11"/>
  <c r="BG21" i="11"/>
  <c r="BH21" i="11"/>
  <c r="BI21" i="11"/>
  <c r="BJ21" i="11"/>
  <c r="BK21" i="11"/>
  <c r="BL21" i="11"/>
  <c r="BM21" i="11"/>
  <c r="BC22" i="11"/>
  <c r="BD22" i="11"/>
  <c r="BE22" i="11"/>
  <c r="BF22" i="11"/>
  <c r="BG22" i="11"/>
  <c r="BH22" i="11"/>
  <c r="BI22" i="11"/>
  <c r="BJ22" i="11"/>
  <c r="BK22" i="11"/>
  <c r="BL22" i="11"/>
  <c r="BM22" i="11"/>
  <c r="BC23" i="11"/>
  <c r="BD23" i="11"/>
  <c r="BE23" i="11"/>
  <c r="BF23" i="11"/>
  <c r="BG23" i="11"/>
  <c r="BH23" i="11"/>
  <c r="BI23" i="11"/>
  <c r="BJ23" i="11"/>
  <c r="BK23" i="11"/>
  <c r="BL23" i="11"/>
  <c r="BM23" i="11"/>
  <c r="BC24" i="11"/>
  <c r="BD24" i="11"/>
  <c r="BE24" i="11"/>
  <c r="BF24" i="11"/>
  <c r="BG24" i="11"/>
  <c r="BH24" i="11"/>
  <c r="BI24" i="11"/>
  <c r="BJ24" i="11"/>
  <c r="BK24" i="11"/>
  <c r="BL24" i="11"/>
  <c r="BM24" i="11"/>
  <c r="BC25" i="11"/>
  <c r="BD25" i="11"/>
  <c r="BE25" i="11"/>
  <c r="BF25" i="11"/>
  <c r="BG25" i="11"/>
  <c r="BH25" i="11"/>
  <c r="BI25" i="11"/>
  <c r="BJ25" i="11"/>
  <c r="BK25" i="11"/>
  <c r="BL25" i="11"/>
  <c r="BM25" i="11"/>
  <c r="BC26" i="11"/>
  <c r="BD26" i="11"/>
  <c r="BE26" i="11"/>
  <c r="BF26" i="11"/>
  <c r="BG26" i="11"/>
  <c r="BH26" i="11"/>
  <c r="BI26" i="11"/>
  <c r="BJ26" i="11"/>
  <c r="BK26" i="11"/>
  <c r="BL26" i="11"/>
  <c r="BM26" i="11"/>
  <c r="BC27" i="11"/>
  <c r="BD27" i="11"/>
  <c r="BE27" i="11"/>
  <c r="BF27" i="11"/>
  <c r="BG27" i="11"/>
  <c r="BH27" i="11"/>
  <c r="BI27" i="11"/>
  <c r="BJ27" i="11"/>
  <c r="BK27" i="11"/>
  <c r="BL27" i="11"/>
  <c r="BM27" i="11"/>
  <c r="BC28" i="11"/>
  <c r="BD28" i="11"/>
  <c r="BE28" i="11"/>
  <c r="BF28" i="11"/>
  <c r="BG28" i="11"/>
  <c r="BH28" i="11"/>
  <c r="BI28" i="11"/>
  <c r="BJ28" i="11"/>
  <c r="BK28" i="11"/>
  <c r="BL28" i="11"/>
  <c r="BM28" i="11"/>
  <c r="BC29" i="11"/>
  <c r="BD29" i="11"/>
  <c r="BE29" i="11"/>
  <c r="BF29" i="11"/>
  <c r="BG29" i="11"/>
  <c r="BH29" i="11"/>
  <c r="BI29" i="11"/>
  <c r="BJ29" i="11"/>
  <c r="BK29" i="11"/>
  <c r="BL29" i="11"/>
  <c r="BM29" i="11"/>
  <c r="BC30" i="11"/>
  <c r="BD30" i="11"/>
  <c r="BE30" i="11"/>
  <c r="BF30" i="11"/>
  <c r="BG30" i="11"/>
  <c r="BH30" i="11"/>
  <c r="BI30" i="11"/>
  <c r="BJ30" i="11"/>
  <c r="BK30" i="11"/>
  <c r="BL30" i="11"/>
  <c r="BM30" i="11"/>
  <c r="BC31" i="11"/>
  <c r="BD31" i="11"/>
  <c r="BE31" i="11"/>
  <c r="BF31" i="11"/>
  <c r="BG31" i="11"/>
  <c r="BH31" i="11"/>
  <c r="BI31" i="11"/>
  <c r="BJ31" i="11"/>
  <c r="BK31" i="11"/>
  <c r="BL31" i="11"/>
  <c r="BM31" i="11"/>
  <c r="BC32" i="11"/>
  <c r="BD32" i="11"/>
  <c r="BE32" i="11"/>
  <c r="BF32" i="11"/>
  <c r="BG32" i="11"/>
  <c r="BH32" i="11"/>
  <c r="BI32" i="11"/>
  <c r="BJ32" i="11"/>
  <c r="BK32" i="11"/>
  <c r="BL32" i="11"/>
  <c r="BM32" i="11"/>
  <c r="BC33" i="11"/>
  <c r="BD33" i="11"/>
  <c r="BE33" i="11"/>
  <c r="BF33" i="11"/>
  <c r="BG33" i="11"/>
  <c r="BH33" i="11"/>
  <c r="BI33" i="11"/>
  <c r="BJ33" i="11"/>
  <c r="BK33" i="11"/>
  <c r="BL33" i="11"/>
  <c r="BM33" i="11"/>
  <c r="BC34" i="11"/>
  <c r="BD34" i="11"/>
  <c r="BE34" i="11"/>
  <c r="BF34" i="11"/>
  <c r="BG34" i="11"/>
  <c r="BH34" i="11"/>
  <c r="BI34" i="11"/>
  <c r="BJ34" i="11"/>
  <c r="BK34" i="11"/>
  <c r="BL34" i="11"/>
  <c r="BM34" i="11"/>
  <c r="BC35" i="11"/>
  <c r="BD35" i="11"/>
  <c r="BE35" i="11"/>
  <c r="BF35" i="11"/>
  <c r="BG35" i="11"/>
  <c r="BH35" i="11"/>
  <c r="BI35" i="11"/>
  <c r="BJ35" i="11"/>
  <c r="BK35" i="11"/>
  <c r="BL35" i="11"/>
  <c r="BM35" i="11"/>
  <c r="BC36" i="11"/>
  <c r="BD36" i="11"/>
  <c r="BE36" i="11"/>
  <c r="BF36" i="11"/>
  <c r="BG36" i="11"/>
  <c r="BH36" i="11"/>
  <c r="BI36" i="11"/>
  <c r="BJ36" i="11"/>
  <c r="BK36" i="11"/>
  <c r="BL36" i="11"/>
  <c r="BM36" i="11"/>
  <c r="BC37" i="11"/>
  <c r="BD37" i="11"/>
  <c r="BE37" i="11"/>
  <c r="BF37" i="11"/>
  <c r="BG37" i="11"/>
  <c r="BH37" i="11"/>
  <c r="BI37" i="11"/>
  <c r="BJ37" i="11"/>
  <c r="BK37" i="11"/>
  <c r="BL37" i="11"/>
  <c r="BM37" i="11"/>
  <c r="BD4" i="11"/>
  <c r="BE4" i="11"/>
  <c r="BF4" i="11"/>
  <c r="BG4" i="11"/>
  <c r="BH4" i="11"/>
  <c r="BI4" i="11"/>
  <c r="BJ4" i="11"/>
  <c r="BK4" i="11"/>
  <c r="BL4" i="11"/>
  <c r="BM4" i="11"/>
  <c r="BC4" i="11"/>
  <c r="T34" i="11"/>
  <c r="T33" i="11"/>
  <c r="T31" i="11"/>
  <c r="T30" i="11"/>
  <c r="T29" i="11"/>
  <c r="T24" i="11"/>
  <c r="T23" i="11"/>
  <c r="T18" i="11"/>
  <c r="T16" i="11"/>
  <c r="T15" i="11"/>
  <c r="T13" i="11"/>
  <c r="T12" i="11"/>
  <c r="T9" i="11"/>
  <c r="T8" i="11"/>
  <c r="T7" i="11"/>
  <c r="T5" i="11"/>
  <c r="T37" i="11"/>
  <c r="T36" i="11"/>
  <c r="T35" i="11"/>
  <c r="T32" i="11"/>
  <c r="T28" i="11"/>
  <c r="T27" i="11"/>
  <c r="T26" i="11"/>
  <c r="T25" i="11"/>
  <c r="T22" i="11"/>
  <c r="T21" i="11"/>
  <c r="T20" i="11"/>
  <c r="T19" i="11"/>
  <c r="T17" i="11"/>
  <c r="T14" i="11"/>
  <c r="T11" i="11"/>
  <c r="T10" i="11"/>
  <c r="T6" i="11"/>
  <c r="T4" i="11"/>
  <c r="BB85" i="10"/>
  <c r="BC85" i="10"/>
  <c r="BD85" i="10"/>
  <c r="BE85" i="10"/>
  <c r="BF85" i="10"/>
  <c r="BG85" i="10"/>
  <c r="BH85" i="10"/>
  <c r="BI85" i="10"/>
  <c r="BJ85" i="10"/>
  <c r="BK85" i="10"/>
  <c r="BB86" i="10"/>
  <c r="BC86" i="10"/>
  <c r="BD86" i="10"/>
  <c r="BE86" i="10"/>
  <c r="BF86" i="10"/>
  <c r="BG86" i="10"/>
  <c r="BH86" i="10"/>
  <c r="BI86" i="10"/>
  <c r="BJ86" i="10"/>
  <c r="BK86" i="10"/>
  <c r="BB87" i="10"/>
  <c r="BC87" i="10"/>
  <c r="BD87" i="10"/>
  <c r="BE87" i="10"/>
  <c r="BF87" i="10"/>
  <c r="BG87" i="10"/>
  <c r="BH87" i="10"/>
  <c r="BI87" i="10"/>
  <c r="BJ87" i="10"/>
  <c r="BK87" i="10"/>
  <c r="BB88" i="10"/>
  <c r="BC88" i="10"/>
  <c r="BD88" i="10"/>
  <c r="BE88" i="10"/>
  <c r="BF88" i="10"/>
  <c r="BG88" i="10"/>
  <c r="BH88" i="10"/>
  <c r="BI88" i="10"/>
  <c r="BJ88" i="10"/>
  <c r="BK88" i="10"/>
  <c r="BB89" i="10"/>
  <c r="BC89" i="10"/>
  <c r="BD89" i="10"/>
  <c r="BE89" i="10"/>
  <c r="BF89" i="10"/>
  <c r="BG89" i="10"/>
  <c r="BH89" i="10"/>
  <c r="BI89" i="10"/>
  <c r="BJ89" i="10"/>
  <c r="BK89" i="10"/>
  <c r="BB90" i="10"/>
  <c r="BC90" i="10"/>
  <c r="BD90" i="10"/>
  <c r="BE90" i="10"/>
  <c r="BF90" i="10"/>
  <c r="BG90" i="10"/>
  <c r="BH90" i="10"/>
  <c r="BI90" i="10"/>
  <c r="BJ90" i="10"/>
  <c r="BK90" i="10"/>
  <c r="BB91" i="10"/>
  <c r="BC91" i="10"/>
  <c r="BD91" i="10"/>
  <c r="BE91" i="10"/>
  <c r="BF91" i="10"/>
  <c r="BG91" i="10"/>
  <c r="BH91" i="10"/>
  <c r="BI91" i="10"/>
  <c r="BJ91" i="10"/>
  <c r="BK91" i="10"/>
  <c r="BB92" i="10"/>
  <c r="BC92" i="10"/>
  <c r="BD92" i="10"/>
  <c r="BE92" i="10"/>
  <c r="BF92" i="10"/>
  <c r="BG92" i="10"/>
  <c r="BH92" i="10"/>
  <c r="BI92" i="10"/>
  <c r="BJ92" i="10"/>
  <c r="BK92" i="10"/>
  <c r="BB93" i="10"/>
  <c r="BC93" i="10"/>
  <c r="BD93" i="10"/>
  <c r="BE93" i="10"/>
  <c r="BF93" i="10"/>
  <c r="BG93" i="10"/>
  <c r="BH93" i="10"/>
  <c r="BI93" i="10"/>
  <c r="BJ93" i="10"/>
  <c r="BK93" i="10"/>
  <c r="BB94" i="10"/>
  <c r="BC94" i="10"/>
  <c r="BD94" i="10"/>
  <c r="BE94" i="10"/>
  <c r="BF94" i="10"/>
  <c r="BG94" i="10"/>
  <c r="BH94" i="10"/>
  <c r="BI94" i="10"/>
  <c r="BJ94" i="10"/>
  <c r="BK94" i="10"/>
  <c r="BB95" i="10"/>
  <c r="BC95" i="10"/>
  <c r="BD95" i="10"/>
  <c r="BE95" i="10"/>
  <c r="BF95" i="10"/>
  <c r="BG95" i="10"/>
  <c r="BH95" i="10"/>
  <c r="BI95" i="10"/>
  <c r="BJ95" i="10"/>
  <c r="BK95" i="10"/>
  <c r="BB96" i="10"/>
  <c r="BC96" i="10"/>
  <c r="BD96" i="10"/>
  <c r="BE96" i="10"/>
  <c r="BF96" i="10"/>
  <c r="BG96" i="10"/>
  <c r="BH96" i="10"/>
  <c r="BI96" i="10"/>
  <c r="BJ96" i="10"/>
  <c r="BK96" i="10"/>
  <c r="BB97" i="10"/>
  <c r="BC97" i="10"/>
  <c r="BD97" i="10"/>
  <c r="BE97" i="10"/>
  <c r="BF97" i="10"/>
  <c r="BG97" i="10"/>
  <c r="BH97" i="10"/>
  <c r="BI97" i="10"/>
  <c r="BJ97" i="10"/>
  <c r="BK97" i="10"/>
  <c r="BB98" i="10"/>
  <c r="BC98" i="10"/>
  <c r="BD98" i="10"/>
  <c r="BE98" i="10"/>
  <c r="BF98" i="10"/>
  <c r="BG98" i="10"/>
  <c r="BH98" i="10"/>
  <c r="BI98" i="10"/>
  <c r="BJ98" i="10"/>
  <c r="BK98" i="10"/>
  <c r="BB99" i="10"/>
  <c r="BC99" i="10"/>
  <c r="BD99" i="10"/>
  <c r="BE99" i="10"/>
  <c r="BF99" i="10"/>
  <c r="BG99" i="10"/>
  <c r="BH99" i="10"/>
  <c r="BI99" i="10"/>
  <c r="BJ99" i="10"/>
  <c r="BK99" i="10"/>
  <c r="BB100" i="10"/>
  <c r="BC100" i="10"/>
  <c r="BD100" i="10"/>
  <c r="BE100" i="10"/>
  <c r="BF100" i="10"/>
  <c r="BG100" i="10"/>
  <c r="BH100" i="10"/>
  <c r="BI100" i="10"/>
  <c r="BJ100" i="10"/>
  <c r="BK100" i="10"/>
  <c r="BB101" i="10"/>
  <c r="BC101" i="10"/>
  <c r="BD101" i="10"/>
  <c r="BE101" i="10"/>
  <c r="BF101" i="10"/>
  <c r="BG101" i="10"/>
  <c r="BH101" i="10"/>
  <c r="BI101" i="10"/>
  <c r="BJ101" i="10"/>
  <c r="BK101" i="10"/>
  <c r="BB102" i="10"/>
  <c r="BC102" i="10"/>
  <c r="BD102" i="10"/>
  <c r="BE102" i="10"/>
  <c r="BF102" i="10"/>
  <c r="BG102" i="10"/>
  <c r="BH102" i="10"/>
  <c r="BI102" i="10"/>
  <c r="BJ102" i="10"/>
  <c r="BK102" i="10"/>
  <c r="BB103" i="10"/>
  <c r="BC103" i="10"/>
  <c r="BD103" i="10"/>
  <c r="BE103" i="10"/>
  <c r="BF103" i="10"/>
  <c r="BG103" i="10"/>
  <c r="BH103" i="10"/>
  <c r="BI103" i="10"/>
  <c r="BJ103" i="10"/>
  <c r="BK103" i="10"/>
  <c r="BB104" i="10"/>
  <c r="BC104" i="10"/>
  <c r="BD104" i="10"/>
  <c r="BE104" i="10"/>
  <c r="BF104" i="10"/>
  <c r="BG104" i="10"/>
  <c r="BH104" i="10"/>
  <c r="BI104" i="10"/>
  <c r="BJ104" i="10"/>
  <c r="BK104" i="10"/>
  <c r="BB105" i="10"/>
  <c r="BC105" i="10"/>
  <c r="BD105" i="10"/>
  <c r="BE105" i="10"/>
  <c r="BF105" i="10"/>
  <c r="BG105" i="10"/>
  <c r="BH105" i="10"/>
  <c r="BI105" i="10"/>
  <c r="BJ105" i="10"/>
  <c r="BK105" i="10"/>
  <c r="BB106" i="10"/>
  <c r="BC106" i="10"/>
  <c r="BD106" i="10"/>
  <c r="BE106" i="10"/>
  <c r="BF106" i="10"/>
  <c r="BG106" i="10"/>
  <c r="BH106" i="10"/>
  <c r="BI106" i="10"/>
  <c r="BJ106" i="10"/>
  <c r="BK106" i="10"/>
  <c r="BB107" i="10"/>
  <c r="BC107" i="10"/>
  <c r="BD107" i="10"/>
  <c r="BE107" i="10"/>
  <c r="BF107" i="10"/>
  <c r="BG107" i="10"/>
  <c r="BH107" i="10"/>
  <c r="BI107" i="10"/>
  <c r="BJ107" i="10"/>
  <c r="BK107" i="10"/>
  <c r="BB108" i="10"/>
  <c r="BC108" i="10"/>
  <c r="BD108" i="10"/>
  <c r="BE108" i="10"/>
  <c r="BF108" i="10"/>
  <c r="BG108" i="10"/>
  <c r="BH108" i="10"/>
  <c r="BI108" i="10"/>
  <c r="BJ108" i="10"/>
  <c r="BK108" i="10"/>
  <c r="BB109" i="10"/>
  <c r="BC109" i="10"/>
  <c r="BD109" i="10"/>
  <c r="BE109" i="10"/>
  <c r="BF109" i="10"/>
  <c r="BG109" i="10"/>
  <c r="BH109" i="10"/>
  <c r="BI109" i="10"/>
  <c r="BJ109" i="10"/>
  <c r="BK109" i="10"/>
  <c r="BB110" i="10"/>
  <c r="BC110" i="10"/>
  <c r="BD110" i="10"/>
  <c r="BE110" i="10"/>
  <c r="BF110" i="10"/>
  <c r="BG110" i="10"/>
  <c r="BH110" i="10"/>
  <c r="BI110" i="10"/>
  <c r="BJ110" i="10"/>
  <c r="BK110" i="10"/>
  <c r="BB111" i="10"/>
  <c r="BC111" i="10"/>
  <c r="BD111" i="10"/>
  <c r="BE111" i="10"/>
  <c r="BF111" i="10"/>
  <c r="BG111" i="10"/>
  <c r="BH111" i="10"/>
  <c r="BI111" i="10"/>
  <c r="BJ111" i="10"/>
  <c r="BK111" i="10"/>
  <c r="BB112" i="10"/>
  <c r="BC112" i="10"/>
  <c r="BD112" i="10"/>
  <c r="BE112" i="10"/>
  <c r="BF112" i="10"/>
  <c r="BG112" i="10"/>
  <c r="BH112" i="10"/>
  <c r="BI112" i="10"/>
  <c r="BJ112" i="10"/>
  <c r="BK112" i="10"/>
  <c r="BC84" i="10"/>
  <c r="BD84" i="10"/>
  <c r="BE84" i="10"/>
  <c r="BF84" i="10"/>
  <c r="BG84" i="10"/>
  <c r="BH84" i="10"/>
  <c r="BI84" i="10"/>
  <c r="BJ84" i="10"/>
  <c r="BK84" i="10"/>
  <c r="BB84" i="10"/>
  <c r="BB42" i="10"/>
  <c r="BC42" i="10"/>
  <c r="BD42" i="10"/>
  <c r="BE42" i="10"/>
  <c r="BF42" i="10"/>
  <c r="BG42" i="10"/>
  <c r="BH42" i="10"/>
  <c r="BI42" i="10"/>
  <c r="BJ42" i="10"/>
  <c r="BK42" i="10"/>
  <c r="BB43" i="10"/>
  <c r="BC43" i="10"/>
  <c r="BD43" i="10"/>
  <c r="BE43" i="10"/>
  <c r="BF43" i="10"/>
  <c r="BG43" i="10"/>
  <c r="BH43" i="10"/>
  <c r="BI43" i="10"/>
  <c r="BJ43" i="10"/>
  <c r="BK43" i="10"/>
  <c r="BB44" i="10"/>
  <c r="BC44" i="10"/>
  <c r="BD44" i="10"/>
  <c r="BE44" i="10"/>
  <c r="BF44" i="10"/>
  <c r="BG44" i="10"/>
  <c r="BH44" i="10"/>
  <c r="BI44" i="10"/>
  <c r="BJ44" i="10"/>
  <c r="BK44" i="10"/>
  <c r="BB45" i="10"/>
  <c r="BC45" i="10"/>
  <c r="BD45" i="10"/>
  <c r="BE45" i="10"/>
  <c r="BF45" i="10"/>
  <c r="BG45" i="10"/>
  <c r="BH45" i="10"/>
  <c r="BI45" i="10"/>
  <c r="BJ45" i="10"/>
  <c r="BK45" i="10"/>
  <c r="BB46" i="10"/>
  <c r="BC46" i="10"/>
  <c r="BD46" i="10"/>
  <c r="BE46" i="10"/>
  <c r="BF46" i="10"/>
  <c r="BG46" i="10"/>
  <c r="BH46" i="10"/>
  <c r="BI46" i="10"/>
  <c r="BJ46" i="10"/>
  <c r="BK46" i="10"/>
  <c r="BB47" i="10"/>
  <c r="BC47" i="10"/>
  <c r="BD47" i="10"/>
  <c r="BE47" i="10"/>
  <c r="BF47" i="10"/>
  <c r="BG47" i="10"/>
  <c r="BH47" i="10"/>
  <c r="BI47" i="10"/>
  <c r="BJ47" i="10"/>
  <c r="BK47" i="10"/>
  <c r="BB48" i="10"/>
  <c r="BC48" i="10"/>
  <c r="BD48" i="10"/>
  <c r="BE48" i="10"/>
  <c r="BF48" i="10"/>
  <c r="BG48" i="10"/>
  <c r="BH48" i="10"/>
  <c r="BI48" i="10"/>
  <c r="BJ48" i="10"/>
  <c r="BK48" i="10"/>
  <c r="BB49" i="10"/>
  <c r="BC49" i="10"/>
  <c r="BD49" i="10"/>
  <c r="BE49" i="10"/>
  <c r="BF49" i="10"/>
  <c r="BG49" i="10"/>
  <c r="BH49" i="10"/>
  <c r="BI49" i="10"/>
  <c r="BJ49" i="10"/>
  <c r="BK49" i="10"/>
  <c r="BB50" i="10"/>
  <c r="BC50" i="10"/>
  <c r="BD50" i="10"/>
  <c r="BE50" i="10"/>
  <c r="BF50" i="10"/>
  <c r="BG50" i="10"/>
  <c r="BH50" i="10"/>
  <c r="BI50" i="10"/>
  <c r="BJ50" i="10"/>
  <c r="BK50" i="10"/>
  <c r="BB51" i="10"/>
  <c r="BC51" i="10"/>
  <c r="BD51" i="10"/>
  <c r="BE51" i="10"/>
  <c r="BF51" i="10"/>
  <c r="BG51" i="10"/>
  <c r="BH51" i="10"/>
  <c r="BI51" i="10"/>
  <c r="BJ51" i="10"/>
  <c r="BK51" i="10"/>
  <c r="BB52" i="10"/>
  <c r="BC52" i="10"/>
  <c r="BD52" i="10"/>
  <c r="BE52" i="10"/>
  <c r="BF52" i="10"/>
  <c r="BG52" i="10"/>
  <c r="BH52" i="10"/>
  <c r="BI52" i="10"/>
  <c r="BJ52" i="10"/>
  <c r="BK52" i="10"/>
  <c r="BB53" i="10"/>
  <c r="BC53" i="10"/>
  <c r="BD53" i="10"/>
  <c r="BE53" i="10"/>
  <c r="BF53" i="10"/>
  <c r="BG53" i="10"/>
  <c r="BH53" i="10"/>
  <c r="BI53" i="10"/>
  <c r="BJ53" i="10"/>
  <c r="BK53" i="10"/>
  <c r="BB54" i="10"/>
  <c r="BC54" i="10"/>
  <c r="BD54" i="10"/>
  <c r="BE54" i="10"/>
  <c r="BF54" i="10"/>
  <c r="BG54" i="10"/>
  <c r="BH54" i="10"/>
  <c r="BI54" i="10"/>
  <c r="BJ54" i="10"/>
  <c r="BK54" i="10"/>
  <c r="BB55" i="10"/>
  <c r="BC55" i="10"/>
  <c r="BD55" i="10"/>
  <c r="BE55" i="10"/>
  <c r="BF55" i="10"/>
  <c r="BG55" i="10"/>
  <c r="BH55" i="10"/>
  <c r="BI55" i="10"/>
  <c r="BJ55" i="10"/>
  <c r="BK55" i="10"/>
  <c r="BB56" i="10"/>
  <c r="BC56" i="10"/>
  <c r="BD56" i="10"/>
  <c r="BE56" i="10"/>
  <c r="BF56" i="10"/>
  <c r="BG56" i="10"/>
  <c r="BH56" i="10"/>
  <c r="BI56" i="10"/>
  <c r="BJ56" i="10"/>
  <c r="BK56" i="10"/>
  <c r="BB57" i="10"/>
  <c r="BC57" i="10"/>
  <c r="BD57" i="10"/>
  <c r="BE57" i="10"/>
  <c r="BF57" i="10"/>
  <c r="BG57" i="10"/>
  <c r="BH57" i="10"/>
  <c r="BI57" i="10"/>
  <c r="BJ57" i="10"/>
  <c r="BK57" i="10"/>
  <c r="BB58" i="10"/>
  <c r="BC58" i="10"/>
  <c r="BD58" i="10"/>
  <c r="BE58" i="10"/>
  <c r="BF58" i="10"/>
  <c r="BG58" i="10"/>
  <c r="BH58" i="10"/>
  <c r="BI58" i="10"/>
  <c r="BJ58" i="10"/>
  <c r="BK58" i="10"/>
  <c r="BB59" i="10"/>
  <c r="BC59" i="10"/>
  <c r="BD59" i="10"/>
  <c r="BE59" i="10"/>
  <c r="BF59" i="10"/>
  <c r="BG59" i="10"/>
  <c r="BH59" i="10"/>
  <c r="BI59" i="10"/>
  <c r="BJ59" i="10"/>
  <c r="BK59" i="10"/>
  <c r="BB60" i="10"/>
  <c r="BC60" i="10"/>
  <c r="BD60" i="10"/>
  <c r="BE60" i="10"/>
  <c r="BF60" i="10"/>
  <c r="BG60" i="10"/>
  <c r="BH60" i="10"/>
  <c r="BI60" i="10"/>
  <c r="BJ60" i="10"/>
  <c r="BK60" i="10"/>
  <c r="BB61" i="10"/>
  <c r="BC61" i="10"/>
  <c r="BD61" i="10"/>
  <c r="BE61" i="10"/>
  <c r="BF61" i="10"/>
  <c r="BG61" i="10"/>
  <c r="BH61" i="10"/>
  <c r="BI61" i="10"/>
  <c r="BJ61" i="10"/>
  <c r="BK61" i="10"/>
  <c r="BB62" i="10"/>
  <c r="BC62" i="10"/>
  <c r="BD62" i="10"/>
  <c r="BE62" i="10"/>
  <c r="BF62" i="10"/>
  <c r="BG62" i="10"/>
  <c r="BH62" i="10"/>
  <c r="BI62" i="10"/>
  <c r="BJ62" i="10"/>
  <c r="BK62" i="10"/>
  <c r="BB63" i="10"/>
  <c r="BC63" i="10"/>
  <c r="BD63" i="10"/>
  <c r="BE63" i="10"/>
  <c r="BF63" i="10"/>
  <c r="BG63" i="10"/>
  <c r="BH63" i="10"/>
  <c r="BI63" i="10"/>
  <c r="BJ63" i="10"/>
  <c r="BK63" i="10"/>
  <c r="BB64" i="10"/>
  <c r="BC64" i="10"/>
  <c r="BD64" i="10"/>
  <c r="BE64" i="10"/>
  <c r="BF64" i="10"/>
  <c r="BG64" i="10"/>
  <c r="BH64" i="10"/>
  <c r="BI64" i="10"/>
  <c r="BJ64" i="10"/>
  <c r="BK64" i="10"/>
  <c r="BB65" i="10"/>
  <c r="BC65" i="10"/>
  <c r="BD65" i="10"/>
  <c r="BE65" i="10"/>
  <c r="BF65" i="10"/>
  <c r="BG65" i="10"/>
  <c r="BH65" i="10"/>
  <c r="BI65" i="10"/>
  <c r="BJ65" i="10"/>
  <c r="BK65" i="10"/>
  <c r="BB66" i="10"/>
  <c r="BC66" i="10"/>
  <c r="BD66" i="10"/>
  <c r="BE66" i="10"/>
  <c r="BF66" i="10"/>
  <c r="BG66" i="10"/>
  <c r="BH66" i="10"/>
  <c r="BI66" i="10"/>
  <c r="BJ66" i="10"/>
  <c r="BK66" i="10"/>
  <c r="BB67" i="10"/>
  <c r="BC67" i="10"/>
  <c r="BD67" i="10"/>
  <c r="BE67" i="10"/>
  <c r="BF67" i="10"/>
  <c r="BG67" i="10"/>
  <c r="BH67" i="10"/>
  <c r="BI67" i="10"/>
  <c r="BJ67" i="10"/>
  <c r="BK67" i="10"/>
  <c r="BB68" i="10"/>
  <c r="BC68" i="10"/>
  <c r="BD68" i="10"/>
  <c r="BE68" i="10"/>
  <c r="BF68" i="10"/>
  <c r="BG68" i="10"/>
  <c r="BH68" i="10"/>
  <c r="BI68" i="10"/>
  <c r="BJ68" i="10"/>
  <c r="BK68" i="10"/>
  <c r="BB69" i="10"/>
  <c r="BC69" i="10"/>
  <c r="BD69" i="10"/>
  <c r="BE69" i="10"/>
  <c r="BF69" i="10"/>
  <c r="BG69" i="10"/>
  <c r="BH69" i="10"/>
  <c r="BI69" i="10"/>
  <c r="BJ69" i="10"/>
  <c r="BK69" i="10"/>
  <c r="BC41" i="10"/>
  <c r="BD41" i="10"/>
  <c r="BE41" i="10"/>
  <c r="BF41" i="10"/>
  <c r="BG41" i="10"/>
  <c r="BH41" i="10"/>
  <c r="BI41" i="10"/>
  <c r="BJ41" i="10"/>
  <c r="BK41" i="10"/>
  <c r="BB41" i="10"/>
  <c r="BB5" i="10"/>
  <c r="BC5" i="10"/>
  <c r="BD5" i="10"/>
  <c r="BE5" i="10"/>
  <c r="BF5" i="10"/>
  <c r="BG5" i="10"/>
  <c r="BH5" i="10"/>
  <c r="BI5" i="10"/>
  <c r="BJ5" i="10"/>
  <c r="BK5" i="10"/>
  <c r="BB6" i="10"/>
  <c r="BC6" i="10"/>
  <c r="BD6" i="10"/>
  <c r="BE6" i="10"/>
  <c r="BF6" i="10"/>
  <c r="BG6" i="10"/>
  <c r="BH6" i="10"/>
  <c r="BI6" i="10"/>
  <c r="BJ6" i="10"/>
  <c r="BK6" i="10"/>
  <c r="BB7" i="10"/>
  <c r="BC7" i="10"/>
  <c r="BD7" i="10"/>
  <c r="BE7" i="10"/>
  <c r="BF7" i="10"/>
  <c r="BG7" i="10"/>
  <c r="BH7" i="10"/>
  <c r="BI7" i="10"/>
  <c r="BJ7" i="10"/>
  <c r="BK7" i="10"/>
  <c r="BB8" i="10"/>
  <c r="BC8" i="10"/>
  <c r="BD8" i="10"/>
  <c r="BE8" i="10"/>
  <c r="BF8" i="10"/>
  <c r="BG8" i="10"/>
  <c r="BH8" i="10"/>
  <c r="BI8" i="10"/>
  <c r="BJ8" i="10"/>
  <c r="BK8" i="10"/>
  <c r="BB9" i="10"/>
  <c r="BC9" i="10"/>
  <c r="BD9" i="10"/>
  <c r="BE9" i="10"/>
  <c r="BF9" i="10"/>
  <c r="BG9" i="10"/>
  <c r="BH9" i="10"/>
  <c r="BI9" i="10"/>
  <c r="BJ9" i="10"/>
  <c r="BK9" i="10"/>
  <c r="BB10" i="10"/>
  <c r="BC10" i="10"/>
  <c r="BD10" i="10"/>
  <c r="BE10" i="10"/>
  <c r="BF10" i="10"/>
  <c r="BG10" i="10"/>
  <c r="BH10" i="10"/>
  <c r="BI10" i="10"/>
  <c r="BJ10" i="10"/>
  <c r="BK10" i="10"/>
  <c r="BB11" i="10"/>
  <c r="BC11" i="10"/>
  <c r="BD11" i="10"/>
  <c r="BE11" i="10"/>
  <c r="BF11" i="10"/>
  <c r="BG11" i="10"/>
  <c r="BH11" i="10"/>
  <c r="BI11" i="10"/>
  <c r="BJ11" i="10"/>
  <c r="BK11" i="10"/>
  <c r="BB12" i="10"/>
  <c r="BC12" i="10"/>
  <c r="BD12" i="10"/>
  <c r="BE12" i="10"/>
  <c r="BF12" i="10"/>
  <c r="BG12" i="10"/>
  <c r="BH12" i="10"/>
  <c r="BI12" i="10"/>
  <c r="BJ12" i="10"/>
  <c r="BK12" i="10"/>
  <c r="BB13" i="10"/>
  <c r="BC13" i="10"/>
  <c r="BD13" i="10"/>
  <c r="BE13" i="10"/>
  <c r="BF13" i="10"/>
  <c r="BG13" i="10"/>
  <c r="BH13" i="10"/>
  <c r="BI13" i="10"/>
  <c r="BJ13" i="10"/>
  <c r="BK13" i="10"/>
  <c r="BB14" i="10"/>
  <c r="BC14" i="10"/>
  <c r="BD14" i="10"/>
  <c r="BE14" i="10"/>
  <c r="BF14" i="10"/>
  <c r="BG14" i="10"/>
  <c r="BH14" i="10"/>
  <c r="BI14" i="10"/>
  <c r="BJ14" i="10"/>
  <c r="BK14" i="10"/>
  <c r="BB15" i="10"/>
  <c r="BC15" i="10"/>
  <c r="BD15" i="10"/>
  <c r="BE15" i="10"/>
  <c r="BF15" i="10"/>
  <c r="BG15" i="10"/>
  <c r="BH15" i="10"/>
  <c r="BI15" i="10"/>
  <c r="BJ15" i="10"/>
  <c r="BK15" i="10"/>
  <c r="BB16" i="10"/>
  <c r="BC16" i="10"/>
  <c r="BD16" i="10"/>
  <c r="BE16" i="10"/>
  <c r="BF16" i="10"/>
  <c r="BG16" i="10"/>
  <c r="BH16" i="10"/>
  <c r="BI16" i="10"/>
  <c r="BJ16" i="10"/>
  <c r="BK16" i="10"/>
  <c r="BB17" i="10"/>
  <c r="BC17" i="10"/>
  <c r="BD17" i="10"/>
  <c r="BE17" i="10"/>
  <c r="BF17" i="10"/>
  <c r="BG17" i="10"/>
  <c r="BH17" i="10"/>
  <c r="BI17" i="10"/>
  <c r="BJ17" i="10"/>
  <c r="BK17" i="10"/>
  <c r="BB18" i="10"/>
  <c r="BC18" i="10"/>
  <c r="BD18" i="10"/>
  <c r="BE18" i="10"/>
  <c r="BF18" i="10"/>
  <c r="BG18" i="10"/>
  <c r="BH18" i="10"/>
  <c r="BI18" i="10"/>
  <c r="BJ18" i="10"/>
  <c r="BK18" i="10"/>
  <c r="BB19" i="10"/>
  <c r="BC19" i="10"/>
  <c r="BD19" i="10"/>
  <c r="BE19" i="10"/>
  <c r="BF19" i="10"/>
  <c r="BG19" i="10"/>
  <c r="BH19" i="10"/>
  <c r="BI19" i="10"/>
  <c r="BJ19" i="10"/>
  <c r="BK19" i="10"/>
  <c r="BB20" i="10"/>
  <c r="BC20" i="10"/>
  <c r="BD20" i="10"/>
  <c r="BE20" i="10"/>
  <c r="BF20" i="10"/>
  <c r="BG20" i="10"/>
  <c r="BH20" i="10"/>
  <c r="BI20" i="10"/>
  <c r="BJ20" i="10"/>
  <c r="BK20" i="10"/>
  <c r="BB21" i="10"/>
  <c r="BC21" i="10"/>
  <c r="BD21" i="10"/>
  <c r="BE21" i="10"/>
  <c r="BF21" i="10"/>
  <c r="BG21" i="10"/>
  <c r="BH21" i="10"/>
  <c r="BI21" i="10"/>
  <c r="BJ21" i="10"/>
  <c r="BK21" i="10"/>
  <c r="BB22" i="10"/>
  <c r="BC22" i="10"/>
  <c r="BD22" i="10"/>
  <c r="BE22" i="10"/>
  <c r="BF22" i="10"/>
  <c r="BG22" i="10"/>
  <c r="BH22" i="10"/>
  <c r="BI22" i="10"/>
  <c r="BJ22" i="10"/>
  <c r="BK22" i="10"/>
  <c r="BB23" i="10"/>
  <c r="BC23" i="10"/>
  <c r="BD23" i="10"/>
  <c r="BE23" i="10"/>
  <c r="BF23" i="10"/>
  <c r="BG23" i="10"/>
  <c r="BH23" i="10"/>
  <c r="BI23" i="10"/>
  <c r="BJ23" i="10"/>
  <c r="BK23" i="10"/>
  <c r="BB24" i="10"/>
  <c r="BC24" i="10"/>
  <c r="BD24" i="10"/>
  <c r="BE24" i="10"/>
  <c r="BF24" i="10"/>
  <c r="BG24" i="10"/>
  <c r="BH24" i="10"/>
  <c r="BI24" i="10"/>
  <c r="BJ24" i="10"/>
  <c r="BK24" i="10"/>
  <c r="BB25" i="10"/>
  <c r="BC25" i="10"/>
  <c r="BD25" i="10"/>
  <c r="BE25" i="10"/>
  <c r="BF25" i="10"/>
  <c r="BG25" i="10"/>
  <c r="BH25" i="10"/>
  <c r="BI25" i="10"/>
  <c r="BJ25" i="10"/>
  <c r="BK25" i="10"/>
  <c r="BB26" i="10"/>
  <c r="BC26" i="10"/>
  <c r="BD26" i="10"/>
  <c r="BE26" i="10"/>
  <c r="BF26" i="10"/>
  <c r="BG26" i="10"/>
  <c r="BH26" i="10"/>
  <c r="BI26" i="10"/>
  <c r="BJ26" i="10"/>
  <c r="BK26" i="10"/>
  <c r="BB27" i="10"/>
  <c r="BC27" i="10"/>
  <c r="BD27" i="10"/>
  <c r="BE27" i="10"/>
  <c r="BF27" i="10"/>
  <c r="BG27" i="10"/>
  <c r="BH27" i="10"/>
  <c r="BI27" i="10"/>
  <c r="BJ27" i="10"/>
  <c r="BK27" i="10"/>
  <c r="BB28" i="10"/>
  <c r="BC28" i="10"/>
  <c r="BD28" i="10"/>
  <c r="BE28" i="10"/>
  <c r="BF28" i="10"/>
  <c r="BG28" i="10"/>
  <c r="BH28" i="10"/>
  <c r="BI28" i="10"/>
  <c r="BJ28" i="10"/>
  <c r="BK28" i="10"/>
  <c r="BB29" i="10"/>
  <c r="BC29" i="10"/>
  <c r="BD29" i="10"/>
  <c r="BE29" i="10"/>
  <c r="BF29" i="10"/>
  <c r="BG29" i="10"/>
  <c r="BH29" i="10"/>
  <c r="BI29" i="10"/>
  <c r="BJ29" i="10"/>
  <c r="BK29" i="10"/>
  <c r="BB30" i="10"/>
  <c r="BC30" i="10"/>
  <c r="BD30" i="10"/>
  <c r="BE30" i="10"/>
  <c r="BF30" i="10"/>
  <c r="BG30" i="10"/>
  <c r="BH30" i="10"/>
  <c r="BI30" i="10"/>
  <c r="BJ30" i="10"/>
  <c r="BK30" i="10"/>
  <c r="BB31" i="10"/>
  <c r="BC31" i="10"/>
  <c r="BD31" i="10"/>
  <c r="BE31" i="10"/>
  <c r="BF31" i="10"/>
  <c r="BG31" i="10"/>
  <c r="BH31" i="10"/>
  <c r="BI31" i="10"/>
  <c r="BJ31" i="10"/>
  <c r="BK31" i="10"/>
  <c r="BB32" i="10"/>
  <c r="BC32" i="10"/>
  <c r="BD32" i="10"/>
  <c r="BE32" i="10"/>
  <c r="BF32" i="10"/>
  <c r="BG32" i="10"/>
  <c r="BH32" i="10"/>
  <c r="BI32" i="10"/>
  <c r="BJ32" i="10"/>
  <c r="BK32" i="10"/>
  <c r="BC4" i="10"/>
  <c r="BD4" i="10"/>
  <c r="BE4" i="10"/>
  <c r="BF4" i="10"/>
  <c r="BG4" i="10"/>
  <c r="BH4" i="10"/>
  <c r="BI4" i="10"/>
  <c r="BJ4" i="10"/>
  <c r="BK4" i="10"/>
  <c r="BB4" i="10"/>
  <c r="V112" i="10"/>
  <c r="V110" i="10"/>
  <c r="V109" i="10"/>
  <c r="V104" i="10"/>
  <c r="V100" i="10"/>
  <c r="V98" i="10"/>
  <c r="V96" i="10"/>
  <c r="V94" i="10"/>
  <c r="V89" i="10"/>
  <c r="V87" i="10"/>
  <c r="V86" i="10"/>
  <c r="V84" i="10"/>
  <c r="V111" i="10"/>
  <c r="V108" i="10"/>
  <c r="V107" i="10"/>
  <c r="V106" i="10"/>
  <c r="V105" i="10"/>
  <c r="V103" i="10"/>
  <c r="V102" i="10"/>
  <c r="V101" i="10"/>
  <c r="V99" i="10"/>
  <c r="V97" i="10"/>
  <c r="V95" i="10"/>
  <c r="V93" i="10"/>
  <c r="V92" i="10"/>
  <c r="V91" i="10"/>
  <c r="V90" i="10"/>
  <c r="V88" i="10"/>
  <c r="V85" i="10"/>
  <c r="V68" i="10"/>
  <c r="V65" i="10"/>
  <c r="V64" i="10"/>
  <c r="V63" i="10"/>
  <c r="V62" i="10"/>
  <c r="V60" i="10"/>
  <c r="V59" i="10"/>
  <c r="V58" i="10"/>
  <c r="V56" i="10"/>
  <c r="V54" i="10"/>
  <c r="V52" i="10"/>
  <c r="V50" i="10"/>
  <c r="V49" i="10"/>
  <c r="V48" i="10"/>
  <c r="V47" i="10"/>
  <c r="V45" i="10"/>
  <c r="V42" i="10"/>
  <c r="V31" i="10"/>
  <c r="V28" i="10"/>
  <c r="V27" i="10"/>
  <c r="V26" i="10"/>
  <c r="V25" i="10"/>
  <c r="V23" i="10"/>
  <c r="V22" i="10"/>
  <c r="V21" i="10"/>
  <c r="V19" i="10"/>
  <c r="V17" i="10"/>
  <c r="V15" i="10"/>
  <c r="V13" i="10"/>
  <c r="V12" i="10"/>
  <c r="V11" i="10"/>
  <c r="V10" i="10"/>
  <c r="V8" i="10"/>
  <c r="V5" i="10"/>
  <c r="AZ5" i="9"/>
  <c r="BA5" i="9"/>
  <c r="BB5" i="9"/>
  <c r="BC5" i="9"/>
  <c r="BD5" i="9"/>
  <c r="BE5" i="9"/>
  <c r="BF5" i="9"/>
  <c r="BG5" i="9"/>
  <c r="BH5" i="9"/>
  <c r="BI5" i="9"/>
  <c r="AZ6" i="9"/>
  <c r="BA6" i="9"/>
  <c r="BB6" i="9"/>
  <c r="BC6" i="9"/>
  <c r="BD6" i="9"/>
  <c r="BE6" i="9"/>
  <c r="BF6" i="9"/>
  <c r="BG6" i="9"/>
  <c r="BH6" i="9"/>
  <c r="BI6" i="9"/>
  <c r="AZ7" i="9"/>
  <c r="BA7" i="9"/>
  <c r="BB7" i="9"/>
  <c r="BC7" i="9"/>
  <c r="BD7" i="9"/>
  <c r="BE7" i="9"/>
  <c r="BF7" i="9"/>
  <c r="BG7" i="9"/>
  <c r="BH7" i="9"/>
  <c r="BI7" i="9"/>
  <c r="AZ8" i="9"/>
  <c r="BA8" i="9"/>
  <c r="BB8" i="9"/>
  <c r="BC8" i="9"/>
  <c r="BD8" i="9"/>
  <c r="BE8" i="9"/>
  <c r="BF8" i="9"/>
  <c r="BG8" i="9"/>
  <c r="BH8" i="9"/>
  <c r="BI8" i="9"/>
  <c r="AZ9" i="9"/>
  <c r="BA9" i="9"/>
  <c r="BB9" i="9"/>
  <c r="BC9" i="9"/>
  <c r="BD9" i="9"/>
  <c r="BE9" i="9"/>
  <c r="BF9" i="9"/>
  <c r="BG9" i="9"/>
  <c r="BH9" i="9"/>
  <c r="BI9" i="9"/>
  <c r="AZ10" i="9"/>
  <c r="BA10" i="9"/>
  <c r="BB10" i="9"/>
  <c r="BC10" i="9"/>
  <c r="BD10" i="9"/>
  <c r="BE10" i="9"/>
  <c r="BF10" i="9"/>
  <c r="BG10" i="9"/>
  <c r="BH10" i="9"/>
  <c r="BI10" i="9"/>
  <c r="AZ11" i="9"/>
  <c r="BA11" i="9"/>
  <c r="BB11" i="9"/>
  <c r="BC11" i="9"/>
  <c r="BD11" i="9"/>
  <c r="BE11" i="9"/>
  <c r="BF11" i="9"/>
  <c r="BG11" i="9"/>
  <c r="BH11" i="9"/>
  <c r="BI11" i="9"/>
  <c r="AZ12" i="9"/>
  <c r="BA12" i="9"/>
  <c r="BB12" i="9"/>
  <c r="BC12" i="9"/>
  <c r="BD12" i="9"/>
  <c r="BE12" i="9"/>
  <c r="BF12" i="9"/>
  <c r="BG12" i="9"/>
  <c r="BH12" i="9"/>
  <c r="BI12" i="9"/>
  <c r="AZ13" i="9"/>
  <c r="BA13" i="9"/>
  <c r="BB13" i="9"/>
  <c r="BC13" i="9"/>
  <c r="BD13" i="9"/>
  <c r="BE13" i="9"/>
  <c r="BF13" i="9"/>
  <c r="BG13" i="9"/>
  <c r="BH13" i="9"/>
  <c r="BI13" i="9"/>
  <c r="AZ14" i="9"/>
  <c r="BA14" i="9"/>
  <c r="BB14" i="9"/>
  <c r="BC14" i="9"/>
  <c r="BD14" i="9"/>
  <c r="BE14" i="9"/>
  <c r="BF14" i="9"/>
  <c r="BG14" i="9"/>
  <c r="BH14" i="9"/>
  <c r="BI14" i="9"/>
  <c r="AZ15" i="9"/>
  <c r="BA15" i="9"/>
  <c r="BB15" i="9"/>
  <c r="BC15" i="9"/>
  <c r="BD15" i="9"/>
  <c r="BE15" i="9"/>
  <c r="BF15" i="9"/>
  <c r="BG15" i="9"/>
  <c r="BH15" i="9"/>
  <c r="BI15" i="9"/>
  <c r="AZ16" i="9"/>
  <c r="BA16" i="9"/>
  <c r="BB16" i="9"/>
  <c r="BC16" i="9"/>
  <c r="BD16" i="9"/>
  <c r="BE16" i="9"/>
  <c r="BF16" i="9"/>
  <c r="BG16" i="9"/>
  <c r="BH16" i="9"/>
  <c r="BI16" i="9"/>
  <c r="AZ17" i="9"/>
  <c r="BA17" i="9"/>
  <c r="BB17" i="9"/>
  <c r="BC17" i="9"/>
  <c r="BD17" i="9"/>
  <c r="BE17" i="9"/>
  <c r="BF17" i="9"/>
  <c r="BG17" i="9"/>
  <c r="BH17" i="9"/>
  <c r="BI17" i="9"/>
  <c r="AZ18" i="9"/>
  <c r="BA18" i="9"/>
  <c r="BB18" i="9"/>
  <c r="BC18" i="9"/>
  <c r="BD18" i="9"/>
  <c r="BE18" i="9"/>
  <c r="BF18" i="9"/>
  <c r="BG18" i="9"/>
  <c r="BH18" i="9"/>
  <c r="BI18" i="9"/>
  <c r="AZ19" i="9"/>
  <c r="BA19" i="9"/>
  <c r="BB19" i="9"/>
  <c r="BC19" i="9"/>
  <c r="BD19" i="9"/>
  <c r="BE19" i="9"/>
  <c r="BF19" i="9"/>
  <c r="BG19" i="9"/>
  <c r="BH19" i="9"/>
  <c r="BI19" i="9"/>
  <c r="BA4" i="9"/>
  <c r="BB4" i="9"/>
  <c r="BC4" i="9"/>
  <c r="BD4" i="9"/>
  <c r="BE4" i="9"/>
  <c r="BF4" i="9"/>
  <c r="BG4" i="9"/>
  <c r="BH4" i="9"/>
  <c r="BI4" i="9"/>
  <c r="AZ4" i="9"/>
  <c r="T16" i="9"/>
  <c r="T14" i="9"/>
  <c r="T13" i="9"/>
  <c r="T12" i="9"/>
  <c r="T6" i="9"/>
  <c r="T5" i="9"/>
  <c r="T4" i="9"/>
  <c r="T19" i="9"/>
  <c r="T18" i="9"/>
  <c r="T17" i="9"/>
  <c r="T15" i="9"/>
  <c r="T11" i="9"/>
  <c r="T10" i="9"/>
  <c r="T7" i="9"/>
  <c r="T9" i="9"/>
  <c r="T8" i="9"/>
  <c r="AZ5" i="8"/>
  <c r="BA5" i="8"/>
  <c r="BB5" i="8"/>
  <c r="BC5" i="8"/>
  <c r="BD5" i="8"/>
  <c r="BE5" i="8"/>
  <c r="BF5" i="8"/>
  <c r="BG5" i="8"/>
  <c r="BH5" i="8"/>
  <c r="BI5" i="8"/>
  <c r="AZ6" i="8"/>
  <c r="BA6" i="8"/>
  <c r="BB6" i="8"/>
  <c r="BC6" i="8"/>
  <c r="BD6" i="8"/>
  <c r="BE6" i="8"/>
  <c r="BF6" i="8"/>
  <c r="BG6" i="8"/>
  <c r="BH6" i="8"/>
  <c r="BI6" i="8"/>
  <c r="AZ7" i="8"/>
  <c r="BA7" i="8"/>
  <c r="BB7" i="8"/>
  <c r="BC7" i="8"/>
  <c r="BD7" i="8"/>
  <c r="BE7" i="8"/>
  <c r="BF7" i="8"/>
  <c r="BG7" i="8"/>
  <c r="BH7" i="8"/>
  <c r="BI7" i="8"/>
  <c r="AZ8" i="8"/>
  <c r="BA8" i="8"/>
  <c r="BB8" i="8"/>
  <c r="BC8" i="8"/>
  <c r="BD8" i="8"/>
  <c r="BE8" i="8"/>
  <c r="BF8" i="8"/>
  <c r="BG8" i="8"/>
  <c r="BH8" i="8"/>
  <c r="BI8" i="8"/>
  <c r="AZ9" i="8"/>
  <c r="BA9" i="8"/>
  <c r="BB9" i="8"/>
  <c r="BC9" i="8"/>
  <c r="BD9" i="8"/>
  <c r="BE9" i="8"/>
  <c r="BF9" i="8"/>
  <c r="BG9" i="8"/>
  <c r="BH9" i="8"/>
  <c r="BI9" i="8"/>
  <c r="AZ10" i="8"/>
  <c r="BA10" i="8"/>
  <c r="BB10" i="8"/>
  <c r="BC10" i="8"/>
  <c r="BD10" i="8"/>
  <c r="BE10" i="8"/>
  <c r="BF10" i="8"/>
  <c r="BG10" i="8"/>
  <c r="BH10" i="8"/>
  <c r="BI10" i="8"/>
  <c r="AZ11" i="8"/>
  <c r="BA11" i="8"/>
  <c r="BB11" i="8"/>
  <c r="BC11" i="8"/>
  <c r="BD11" i="8"/>
  <c r="BE11" i="8"/>
  <c r="BF11" i="8"/>
  <c r="BG11" i="8"/>
  <c r="BH11" i="8"/>
  <c r="BI11" i="8"/>
  <c r="AZ12" i="8"/>
  <c r="BA12" i="8"/>
  <c r="BB12" i="8"/>
  <c r="BC12" i="8"/>
  <c r="BD12" i="8"/>
  <c r="BE12" i="8"/>
  <c r="BF12" i="8"/>
  <c r="BG12" i="8"/>
  <c r="BH12" i="8"/>
  <c r="BI12" i="8"/>
  <c r="AZ13" i="8"/>
  <c r="BA13" i="8"/>
  <c r="BB13" i="8"/>
  <c r="BC13" i="8"/>
  <c r="BD13" i="8"/>
  <c r="BE13" i="8"/>
  <c r="BF13" i="8"/>
  <c r="BG13" i="8"/>
  <c r="BH13" i="8"/>
  <c r="BI13" i="8"/>
  <c r="AZ14" i="8"/>
  <c r="BA14" i="8"/>
  <c r="BB14" i="8"/>
  <c r="BC14" i="8"/>
  <c r="BD14" i="8"/>
  <c r="BE14" i="8"/>
  <c r="BF14" i="8"/>
  <c r="BG14" i="8"/>
  <c r="BH14" i="8"/>
  <c r="BI14" i="8"/>
  <c r="AZ15" i="8"/>
  <c r="BA15" i="8"/>
  <c r="BB15" i="8"/>
  <c r="BC15" i="8"/>
  <c r="BD15" i="8"/>
  <c r="BE15" i="8"/>
  <c r="BF15" i="8"/>
  <c r="BG15" i="8"/>
  <c r="BH15" i="8"/>
  <c r="BI15" i="8"/>
  <c r="AZ16" i="8"/>
  <c r="BA16" i="8"/>
  <c r="BB16" i="8"/>
  <c r="BC16" i="8"/>
  <c r="BD16" i="8"/>
  <c r="BE16" i="8"/>
  <c r="BF16" i="8"/>
  <c r="BG16" i="8"/>
  <c r="BH16" i="8"/>
  <c r="BI16" i="8"/>
  <c r="AZ17" i="8"/>
  <c r="BA17" i="8"/>
  <c r="BB17" i="8"/>
  <c r="BC17" i="8"/>
  <c r="BD17" i="8"/>
  <c r="BE17" i="8"/>
  <c r="BF17" i="8"/>
  <c r="BG17" i="8"/>
  <c r="BH17" i="8"/>
  <c r="BI17" i="8"/>
  <c r="AZ18" i="8"/>
  <c r="BA18" i="8"/>
  <c r="BB18" i="8"/>
  <c r="BC18" i="8"/>
  <c r="BD18" i="8"/>
  <c r="BE18" i="8"/>
  <c r="BF18" i="8"/>
  <c r="BG18" i="8"/>
  <c r="BH18" i="8"/>
  <c r="BI18" i="8"/>
  <c r="AZ19" i="8"/>
  <c r="BA19" i="8"/>
  <c r="BB19" i="8"/>
  <c r="BC19" i="8"/>
  <c r="BD19" i="8"/>
  <c r="BE19" i="8"/>
  <c r="BF19" i="8"/>
  <c r="BG19" i="8"/>
  <c r="BH19" i="8"/>
  <c r="BI19" i="8"/>
  <c r="AZ20" i="8"/>
  <c r="BA20" i="8"/>
  <c r="BB20" i="8"/>
  <c r="BC20" i="8"/>
  <c r="BD20" i="8"/>
  <c r="BE20" i="8"/>
  <c r="BF20" i="8"/>
  <c r="BG20" i="8"/>
  <c r="BH20" i="8"/>
  <c r="BI20" i="8"/>
  <c r="AZ21" i="8"/>
  <c r="BA21" i="8"/>
  <c r="BB21" i="8"/>
  <c r="BC21" i="8"/>
  <c r="BD21" i="8"/>
  <c r="BE21" i="8"/>
  <c r="BF21" i="8"/>
  <c r="BG21" i="8"/>
  <c r="BH21" i="8"/>
  <c r="BI21" i="8"/>
  <c r="AZ22" i="8"/>
  <c r="BA22" i="8"/>
  <c r="BB22" i="8"/>
  <c r="BC22" i="8"/>
  <c r="BD22" i="8"/>
  <c r="BE22" i="8"/>
  <c r="BF22" i="8"/>
  <c r="BG22" i="8"/>
  <c r="BH22" i="8"/>
  <c r="BI22" i="8"/>
  <c r="AZ23" i="8"/>
  <c r="BA23" i="8"/>
  <c r="BB23" i="8"/>
  <c r="BC23" i="8"/>
  <c r="BD23" i="8"/>
  <c r="BE23" i="8"/>
  <c r="BF23" i="8"/>
  <c r="BG23" i="8"/>
  <c r="BH23" i="8"/>
  <c r="BI23" i="8"/>
  <c r="BA4" i="8"/>
  <c r="BB4" i="8"/>
  <c r="BC4" i="8"/>
  <c r="BD4" i="8"/>
  <c r="BE4" i="8"/>
  <c r="BF4" i="8"/>
  <c r="BG4" i="8"/>
  <c r="BH4" i="8"/>
  <c r="BI4" i="8"/>
  <c r="AZ4" i="8"/>
  <c r="T23" i="8"/>
  <c r="T22" i="8"/>
  <c r="T21" i="8"/>
  <c r="T16" i="8"/>
  <c r="T15" i="8"/>
  <c r="T14" i="8"/>
  <c r="T11" i="8"/>
  <c r="T8" i="8"/>
  <c r="T7" i="8"/>
  <c r="T6" i="8"/>
  <c r="T20" i="8"/>
  <c r="T19" i="8"/>
  <c r="T18" i="8"/>
  <c r="T17" i="8"/>
  <c r="T13" i="8"/>
  <c r="T12" i="8"/>
  <c r="T10" i="8"/>
  <c r="T9" i="8"/>
  <c r="T5" i="8"/>
  <c r="BD5" i="4" l="1"/>
  <c r="BE5" i="4"/>
  <c r="BF5" i="4"/>
  <c r="BG5" i="4"/>
  <c r="BH5" i="4"/>
  <c r="BI5" i="4"/>
  <c r="BJ5" i="4"/>
  <c r="BK5" i="4"/>
  <c r="BL5" i="4"/>
  <c r="BM5" i="4"/>
  <c r="BN5" i="4"/>
  <c r="BD6" i="4"/>
  <c r="BE6" i="4"/>
  <c r="BF6" i="4"/>
  <c r="BG6" i="4"/>
  <c r="BH6" i="4"/>
  <c r="BI6" i="4"/>
  <c r="BJ6" i="4"/>
  <c r="BK6" i="4"/>
  <c r="BL6" i="4"/>
  <c r="BM6" i="4"/>
  <c r="BN6" i="4"/>
  <c r="BD7" i="4"/>
  <c r="BE7" i="4"/>
  <c r="BF7" i="4"/>
  <c r="BG7" i="4"/>
  <c r="BH7" i="4"/>
  <c r="BI7" i="4"/>
  <c r="BJ7" i="4"/>
  <c r="BK7" i="4"/>
  <c r="BL7" i="4"/>
  <c r="BM7" i="4"/>
  <c r="BN7" i="4"/>
  <c r="BD8" i="4"/>
  <c r="BE8" i="4"/>
  <c r="BF8" i="4"/>
  <c r="BG8" i="4"/>
  <c r="BH8" i="4"/>
  <c r="BI8" i="4"/>
  <c r="BJ8" i="4"/>
  <c r="BK8" i="4"/>
  <c r="BL8" i="4"/>
  <c r="BM8" i="4"/>
  <c r="BN8" i="4"/>
  <c r="BD9" i="4"/>
  <c r="BE9" i="4"/>
  <c r="BF9" i="4"/>
  <c r="BG9" i="4"/>
  <c r="BH9" i="4"/>
  <c r="BI9" i="4"/>
  <c r="BJ9" i="4"/>
  <c r="BK9" i="4"/>
  <c r="BL9" i="4"/>
  <c r="BM9" i="4"/>
  <c r="BN9" i="4"/>
  <c r="BD10" i="4"/>
  <c r="BE10" i="4"/>
  <c r="BF10" i="4"/>
  <c r="BG10" i="4"/>
  <c r="BH10" i="4"/>
  <c r="BI10" i="4"/>
  <c r="BJ10" i="4"/>
  <c r="BK10" i="4"/>
  <c r="BL10" i="4"/>
  <c r="BM10" i="4"/>
  <c r="BN10" i="4"/>
  <c r="BD11" i="4"/>
  <c r="BE11" i="4"/>
  <c r="BF11" i="4"/>
  <c r="BG11" i="4"/>
  <c r="BH11" i="4"/>
  <c r="BI11" i="4"/>
  <c r="BJ11" i="4"/>
  <c r="BK11" i="4"/>
  <c r="BL11" i="4"/>
  <c r="BM11" i="4"/>
  <c r="BN11" i="4"/>
  <c r="BD12" i="4"/>
  <c r="BE12" i="4"/>
  <c r="BF12" i="4"/>
  <c r="BG12" i="4"/>
  <c r="BH12" i="4"/>
  <c r="BI12" i="4"/>
  <c r="BJ12" i="4"/>
  <c r="BK12" i="4"/>
  <c r="BL12" i="4"/>
  <c r="BM12" i="4"/>
  <c r="BN12" i="4"/>
  <c r="BD13" i="4"/>
  <c r="BE13" i="4"/>
  <c r="BF13" i="4"/>
  <c r="BG13" i="4"/>
  <c r="BH13" i="4"/>
  <c r="BI13" i="4"/>
  <c r="BJ13" i="4"/>
  <c r="BK13" i="4"/>
  <c r="BL13" i="4"/>
  <c r="BM13" i="4"/>
  <c r="BN13" i="4"/>
  <c r="BD14" i="4"/>
  <c r="BE14" i="4"/>
  <c r="BF14" i="4"/>
  <c r="BG14" i="4"/>
  <c r="BH14" i="4"/>
  <c r="BI14" i="4"/>
  <c r="BJ14" i="4"/>
  <c r="BK14" i="4"/>
  <c r="BL14" i="4"/>
  <c r="BM14" i="4"/>
  <c r="BN14" i="4"/>
  <c r="BD15" i="4"/>
  <c r="BE15" i="4"/>
  <c r="BF15" i="4"/>
  <c r="BG15" i="4"/>
  <c r="BH15" i="4"/>
  <c r="BI15" i="4"/>
  <c r="BJ15" i="4"/>
  <c r="BK15" i="4"/>
  <c r="BL15" i="4"/>
  <c r="BM15" i="4"/>
  <c r="BN15" i="4"/>
  <c r="BD16" i="4"/>
  <c r="BE16" i="4"/>
  <c r="BF16" i="4"/>
  <c r="BG16" i="4"/>
  <c r="BH16" i="4"/>
  <c r="BI16" i="4"/>
  <c r="BJ16" i="4"/>
  <c r="BK16" i="4"/>
  <c r="BL16" i="4"/>
  <c r="BM16" i="4"/>
  <c r="BN16" i="4"/>
  <c r="BD17" i="4"/>
  <c r="BE17" i="4"/>
  <c r="BF17" i="4"/>
  <c r="BG17" i="4"/>
  <c r="BH17" i="4"/>
  <c r="BI17" i="4"/>
  <c r="BJ17" i="4"/>
  <c r="BK17" i="4"/>
  <c r="BL17" i="4"/>
  <c r="BM17" i="4"/>
  <c r="BN17" i="4"/>
  <c r="BD18" i="4"/>
  <c r="BE18" i="4"/>
  <c r="BF18" i="4"/>
  <c r="BG18" i="4"/>
  <c r="BH18" i="4"/>
  <c r="BI18" i="4"/>
  <c r="BJ18" i="4"/>
  <c r="BK18" i="4"/>
  <c r="BL18" i="4"/>
  <c r="BM18" i="4"/>
  <c r="BN18" i="4"/>
  <c r="BD19" i="4"/>
  <c r="BE19" i="4"/>
  <c r="BF19" i="4"/>
  <c r="BG19" i="4"/>
  <c r="BH19" i="4"/>
  <c r="BI19" i="4"/>
  <c r="BJ19" i="4"/>
  <c r="BK19" i="4"/>
  <c r="BL19" i="4"/>
  <c r="BM19" i="4"/>
  <c r="BN19" i="4"/>
  <c r="BD20" i="4"/>
  <c r="BE20" i="4"/>
  <c r="BF20" i="4"/>
  <c r="BG20" i="4"/>
  <c r="BH20" i="4"/>
  <c r="BI20" i="4"/>
  <c r="BJ20" i="4"/>
  <c r="BK20" i="4"/>
  <c r="BL20" i="4"/>
  <c r="BM20" i="4"/>
  <c r="BN20" i="4"/>
  <c r="BD21" i="4"/>
  <c r="BE21" i="4"/>
  <c r="BF21" i="4"/>
  <c r="BG21" i="4"/>
  <c r="BH21" i="4"/>
  <c r="BI21" i="4"/>
  <c r="BJ21" i="4"/>
  <c r="BK21" i="4"/>
  <c r="BL21" i="4"/>
  <c r="BM21" i="4"/>
  <c r="BN21" i="4"/>
  <c r="BD22" i="4"/>
  <c r="BE22" i="4"/>
  <c r="BF22" i="4"/>
  <c r="BG22" i="4"/>
  <c r="BH22" i="4"/>
  <c r="BI22" i="4"/>
  <c r="BJ22" i="4"/>
  <c r="BK22" i="4"/>
  <c r="BL22" i="4"/>
  <c r="BM22" i="4"/>
  <c r="BN22" i="4"/>
  <c r="BD23" i="4"/>
  <c r="BE23" i="4"/>
  <c r="BF23" i="4"/>
  <c r="BG23" i="4"/>
  <c r="BH23" i="4"/>
  <c r="BI23" i="4"/>
  <c r="BJ23" i="4"/>
  <c r="BK23" i="4"/>
  <c r="BL23" i="4"/>
  <c r="BM23" i="4"/>
  <c r="BN23" i="4"/>
  <c r="BD24" i="4"/>
  <c r="BE24" i="4"/>
  <c r="BF24" i="4"/>
  <c r="BG24" i="4"/>
  <c r="BH24" i="4"/>
  <c r="BI24" i="4"/>
  <c r="BJ24" i="4"/>
  <c r="BK24" i="4"/>
  <c r="BL24" i="4"/>
  <c r="BM24" i="4"/>
  <c r="BN24" i="4"/>
  <c r="BD25" i="4"/>
  <c r="BE25" i="4"/>
  <c r="BF25" i="4"/>
  <c r="BG25" i="4"/>
  <c r="BH25" i="4"/>
  <c r="BI25" i="4"/>
  <c r="BJ25" i="4"/>
  <c r="BK25" i="4"/>
  <c r="BL25" i="4"/>
  <c r="BM25" i="4"/>
  <c r="BN25" i="4"/>
  <c r="BD26" i="4"/>
  <c r="BE26" i="4"/>
  <c r="BF26" i="4"/>
  <c r="BG26" i="4"/>
  <c r="BH26" i="4"/>
  <c r="BI26" i="4"/>
  <c r="BJ26" i="4"/>
  <c r="BK26" i="4"/>
  <c r="BL26" i="4"/>
  <c r="BM26" i="4"/>
  <c r="BN26" i="4"/>
  <c r="BD27" i="4"/>
  <c r="BE27" i="4"/>
  <c r="BF27" i="4"/>
  <c r="BG27" i="4"/>
  <c r="BH27" i="4"/>
  <c r="BI27" i="4"/>
  <c r="BJ27" i="4"/>
  <c r="BK27" i="4"/>
  <c r="BL27" i="4"/>
  <c r="BM27" i="4"/>
  <c r="BN27" i="4"/>
  <c r="BD28" i="4"/>
  <c r="BE28" i="4"/>
  <c r="BF28" i="4"/>
  <c r="BG28" i="4"/>
  <c r="BH28" i="4"/>
  <c r="BI28" i="4"/>
  <c r="BJ28" i="4"/>
  <c r="BK28" i="4"/>
  <c r="BL28" i="4"/>
  <c r="BM28" i="4"/>
  <c r="BN28" i="4"/>
  <c r="BD29" i="4"/>
  <c r="BE29" i="4"/>
  <c r="BF29" i="4"/>
  <c r="BG29" i="4"/>
  <c r="BH29" i="4"/>
  <c r="BI29" i="4"/>
  <c r="BJ29" i="4"/>
  <c r="BK29" i="4"/>
  <c r="BL29" i="4"/>
  <c r="BM29" i="4"/>
  <c r="BN29" i="4"/>
  <c r="BD30" i="4"/>
  <c r="BE30" i="4"/>
  <c r="BF30" i="4"/>
  <c r="BG30" i="4"/>
  <c r="BH30" i="4"/>
  <c r="BI30" i="4"/>
  <c r="BJ30" i="4"/>
  <c r="BK30" i="4"/>
  <c r="BL30" i="4"/>
  <c r="BM30" i="4"/>
  <c r="BN30" i="4"/>
  <c r="BD31" i="4"/>
  <c r="BE31" i="4"/>
  <c r="BF31" i="4"/>
  <c r="BG31" i="4"/>
  <c r="BH31" i="4"/>
  <c r="BI31" i="4"/>
  <c r="BJ31" i="4"/>
  <c r="BK31" i="4"/>
  <c r="BL31" i="4"/>
  <c r="BM31" i="4"/>
  <c r="BN31" i="4"/>
  <c r="BD32" i="4"/>
  <c r="BE32" i="4"/>
  <c r="BF32" i="4"/>
  <c r="BG32" i="4"/>
  <c r="BH32" i="4"/>
  <c r="BI32" i="4"/>
  <c r="BJ32" i="4"/>
  <c r="BK32" i="4"/>
  <c r="BL32" i="4"/>
  <c r="BM32" i="4"/>
  <c r="BN32" i="4"/>
  <c r="BD33" i="4"/>
  <c r="BE33" i="4"/>
  <c r="BF33" i="4"/>
  <c r="BG33" i="4"/>
  <c r="BH33" i="4"/>
  <c r="BI33" i="4"/>
  <c r="BJ33" i="4"/>
  <c r="BK33" i="4"/>
  <c r="BL33" i="4"/>
  <c r="BM33" i="4"/>
  <c r="BN33" i="4"/>
  <c r="BE4" i="4"/>
  <c r="BF4" i="4"/>
  <c r="BG4" i="4"/>
  <c r="BH4" i="4"/>
  <c r="BI4" i="4"/>
  <c r="BJ4" i="4"/>
  <c r="BK4" i="4"/>
  <c r="BL4" i="4"/>
  <c r="BM4" i="4"/>
  <c r="BN4" i="4"/>
  <c r="BD4" i="4"/>
  <c r="BC43" i="6"/>
  <c r="BD43" i="6"/>
  <c r="BE43" i="6"/>
  <c r="BF43" i="6"/>
  <c r="BG43" i="6"/>
  <c r="BH43" i="6"/>
  <c r="BI43" i="6"/>
  <c r="BJ43" i="6"/>
  <c r="BK43" i="6"/>
  <c r="BL43" i="6"/>
  <c r="BM43" i="6"/>
  <c r="BC44" i="6"/>
  <c r="BD44" i="6"/>
  <c r="BE44" i="6"/>
  <c r="BF44" i="6"/>
  <c r="BG44" i="6"/>
  <c r="BH44" i="6"/>
  <c r="BI44" i="6"/>
  <c r="BJ44" i="6"/>
  <c r="BK44" i="6"/>
  <c r="BL44" i="6"/>
  <c r="BM44" i="6"/>
  <c r="BC45" i="6"/>
  <c r="BD45" i="6"/>
  <c r="BE45" i="6"/>
  <c r="BF45" i="6"/>
  <c r="BG45" i="6"/>
  <c r="BH45" i="6"/>
  <c r="BI45" i="6"/>
  <c r="BJ45" i="6"/>
  <c r="BK45" i="6"/>
  <c r="BL45" i="6"/>
  <c r="BM45" i="6"/>
  <c r="BC46" i="6"/>
  <c r="BD46" i="6"/>
  <c r="BE46" i="6"/>
  <c r="BF46" i="6"/>
  <c r="BG46" i="6"/>
  <c r="BH46" i="6"/>
  <c r="BI46" i="6"/>
  <c r="BJ46" i="6"/>
  <c r="BK46" i="6"/>
  <c r="BL46" i="6"/>
  <c r="BM46" i="6"/>
  <c r="BC47" i="6"/>
  <c r="BD47" i="6"/>
  <c r="BE47" i="6"/>
  <c r="BF47" i="6"/>
  <c r="BG47" i="6"/>
  <c r="BH47" i="6"/>
  <c r="BI47" i="6"/>
  <c r="BJ47" i="6"/>
  <c r="BK47" i="6"/>
  <c r="BL47" i="6"/>
  <c r="BM47" i="6"/>
  <c r="BC48" i="6"/>
  <c r="BD48" i="6"/>
  <c r="BE48" i="6"/>
  <c r="BF48" i="6"/>
  <c r="BG48" i="6"/>
  <c r="BH48" i="6"/>
  <c r="BI48" i="6"/>
  <c r="BJ48" i="6"/>
  <c r="BK48" i="6"/>
  <c r="BL48" i="6"/>
  <c r="BM48" i="6"/>
  <c r="BC49" i="6"/>
  <c r="BD49" i="6"/>
  <c r="BE49" i="6"/>
  <c r="BF49" i="6"/>
  <c r="BG49" i="6"/>
  <c r="BH49" i="6"/>
  <c r="BI49" i="6"/>
  <c r="BJ49" i="6"/>
  <c r="BK49" i="6"/>
  <c r="BL49" i="6"/>
  <c r="BM49" i="6"/>
  <c r="BC50" i="6"/>
  <c r="BD50" i="6"/>
  <c r="BE50" i="6"/>
  <c r="BF50" i="6"/>
  <c r="BG50" i="6"/>
  <c r="BH50" i="6"/>
  <c r="BI50" i="6"/>
  <c r="BJ50" i="6"/>
  <c r="BK50" i="6"/>
  <c r="BL50" i="6"/>
  <c r="BM50" i="6"/>
  <c r="BC51" i="6"/>
  <c r="BD51" i="6"/>
  <c r="BE51" i="6"/>
  <c r="BF51" i="6"/>
  <c r="BG51" i="6"/>
  <c r="BH51" i="6"/>
  <c r="BI51" i="6"/>
  <c r="BJ51" i="6"/>
  <c r="BK51" i="6"/>
  <c r="BL51" i="6"/>
  <c r="BM51" i="6"/>
  <c r="BC52" i="6"/>
  <c r="BD52" i="6"/>
  <c r="BE52" i="6"/>
  <c r="BF52" i="6"/>
  <c r="BG52" i="6"/>
  <c r="BH52" i="6"/>
  <c r="BI52" i="6"/>
  <c r="BJ52" i="6"/>
  <c r="BK52" i="6"/>
  <c r="BL52" i="6"/>
  <c r="BM52" i="6"/>
  <c r="BC53" i="6"/>
  <c r="BD53" i="6"/>
  <c r="BE53" i="6"/>
  <c r="BF53" i="6"/>
  <c r="BG53" i="6"/>
  <c r="BH53" i="6"/>
  <c r="BI53" i="6"/>
  <c r="BJ53" i="6"/>
  <c r="BK53" i="6"/>
  <c r="BL53" i="6"/>
  <c r="BM53" i="6"/>
  <c r="BC54" i="6"/>
  <c r="BD54" i="6"/>
  <c r="BE54" i="6"/>
  <c r="BF54" i="6"/>
  <c r="BG54" i="6"/>
  <c r="BH54" i="6"/>
  <c r="BI54" i="6"/>
  <c r="BJ54" i="6"/>
  <c r="BK54" i="6"/>
  <c r="BL54" i="6"/>
  <c r="BM54" i="6"/>
  <c r="BC55" i="6"/>
  <c r="BD55" i="6"/>
  <c r="BE55" i="6"/>
  <c r="BF55" i="6"/>
  <c r="BG55" i="6"/>
  <c r="BH55" i="6"/>
  <c r="BI55" i="6"/>
  <c r="BJ55" i="6"/>
  <c r="BK55" i="6"/>
  <c r="BL55" i="6"/>
  <c r="BM55" i="6"/>
  <c r="BC56" i="6"/>
  <c r="BD56" i="6"/>
  <c r="BE56" i="6"/>
  <c r="BF56" i="6"/>
  <c r="BG56" i="6"/>
  <c r="BH56" i="6"/>
  <c r="BI56" i="6"/>
  <c r="BJ56" i="6"/>
  <c r="BK56" i="6"/>
  <c r="BL56" i="6"/>
  <c r="BM56" i="6"/>
  <c r="BC57" i="6"/>
  <c r="BD57" i="6"/>
  <c r="BE57" i="6"/>
  <c r="BF57" i="6"/>
  <c r="BG57" i="6"/>
  <c r="BH57" i="6"/>
  <c r="BI57" i="6"/>
  <c r="BJ57" i="6"/>
  <c r="BK57" i="6"/>
  <c r="BL57" i="6"/>
  <c r="BM57" i="6"/>
  <c r="BC58" i="6"/>
  <c r="BD58" i="6"/>
  <c r="BE58" i="6"/>
  <c r="BF58" i="6"/>
  <c r="BG58" i="6"/>
  <c r="BH58" i="6"/>
  <c r="BI58" i="6"/>
  <c r="BJ58" i="6"/>
  <c r="BK58" i="6"/>
  <c r="BL58" i="6"/>
  <c r="BM58" i="6"/>
  <c r="BC59" i="6"/>
  <c r="BD59" i="6"/>
  <c r="BE59" i="6"/>
  <c r="BF59" i="6"/>
  <c r="BG59" i="6"/>
  <c r="BH59" i="6"/>
  <c r="BI59" i="6"/>
  <c r="BJ59" i="6"/>
  <c r="BK59" i="6"/>
  <c r="BL59" i="6"/>
  <c r="BM59" i="6"/>
  <c r="BC60" i="6"/>
  <c r="BD60" i="6"/>
  <c r="BE60" i="6"/>
  <c r="BF60" i="6"/>
  <c r="BG60" i="6"/>
  <c r="BH60" i="6"/>
  <c r="BI60" i="6"/>
  <c r="BJ60" i="6"/>
  <c r="BK60" i="6"/>
  <c r="BL60" i="6"/>
  <c r="BM60" i="6"/>
  <c r="BC61" i="6"/>
  <c r="BD61" i="6"/>
  <c r="BE61" i="6"/>
  <c r="BF61" i="6"/>
  <c r="BG61" i="6"/>
  <c r="BH61" i="6"/>
  <c r="BI61" i="6"/>
  <c r="BJ61" i="6"/>
  <c r="BK61" i="6"/>
  <c r="BL61" i="6"/>
  <c r="BM61" i="6"/>
  <c r="BC62" i="6"/>
  <c r="BD62" i="6"/>
  <c r="BE62" i="6"/>
  <c r="BF62" i="6"/>
  <c r="BG62" i="6"/>
  <c r="BH62" i="6"/>
  <c r="BI62" i="6"/>
  <c r="BJ62" i="6"/>
  <c r="BK62" i="6"/>
  <c r="BL62" i="6"/>
  <c r="BM62" i="6"/>
  <c r="BC63" i="6"/>
  <c r="BD63" i="6"/>
  <c r="BE63" i="6"/>
  <c r="BF63" i="6"/>
  <c r="BG63" i="6"/>
  <c r="BH63" i="6"/>
  <c r="BI63" i="6"/>
  <c r="BJ63" i="6"/>
  <c r="BK63" i="6"/>
  <c r="BL63" i="6"/>
  <c r="BM63" i="6"/>
  <c r="BC64" i="6"/>
  <c r="BD64" i="6"/>
  <c r="BE64" i="6"/>
  <c r="BF64" i="6"/>
  <c r="BG64" i="6"/>
  <c r="BH64" i="6"/>
  <c r="BI64" i="6"/>
  <c r="BJ64" i="6"/>
  <c r="BK64" i="6"/>
  <c r="BL64" i="6"/>
  <c r="BM64" i="6"/>
  <c r="BC65" i="6"/>
  <c r="BD65" i="6"/>
  <c r="BE65" i="6"/>
  <c r="BF65" i="6"/>
  <c r="BG65" i="6"/>
  <c r="BH65" i="6"/>
  <c r="BI65" i="6"/>
  <c r="BJ65" i="6"/>
  <c r="BK65" i="6"/>
  <c r="BL65" i="6"/>
  <c r="BM65" i="6"/>
  <c r="BC66" i="6"/>
  <c r="BD66" i="6"/>
  <c r="BE66" i="6"/>
  <c r="BF66" i="6"/>
  <c r="BG66" i="6"/>
  <c r="BH66" i="6"/>
  <c r="BI66" i="6"/>
  <c r="BJ66" i="6"/>
  <c r="BK66" i="6"/>
  <c r="BL66" i="6"/>
  <c r="BM66" i="6"/>
  <c r="BC67" i="6"/>
  <c r="BD67" i="6"/>
  <c r="BE67" i="6"/>
  <c r="BF67" i="6"/>
  <c r="BG67" i="6"/>
  <c r="BH67" i="6"/>
  <c r="BI67" i="6"/>
  <c r="BJ67" i="6"/>
  <c r="BK67" i="6"/>
  <c r="BL67" i="6"/>
  <c r="BM67" i="6"/>
  <c r="BC68" i="6"/>
  <c r="BD68" i="6"/>
  <c r="BE68" i="6"/>
  <c r="BF68" i="6"/>
  <c r="BG68" i="6"/>
  <c r="BH68" i="6"/>
  <c r="BI68" i="6"/>
  <c r="BJ68" i="6"/>
  <c r="BK68" i="6"/>
  <c r="BL68" i="6"/>
  <c r="BM68" i="6"/>
  <c r="BC69" i="6"/>
  <c r="BD69" i="6"/>
  <c r="BE69" i="6"/>
  <c r="BF69" i="6"/>
  <c r="BG69" i="6"/>
  <c r="BH69" i="6"/>
  <c r="BI69" i="6"/>
  <c r="BJ69" i="6"/>
  <c r="BK69" i="6"/>
  <c r="BL69" i="6"/>
  <c r="BM69" i="6"/>
  <c r="BC70" i="6"/>
  <c r="BD70" i="6"/>
  <c r="BE70" i="6"/>
  <c r="BF70" i="6"/>
  <c r="BG70" i="6"/>
  <c r="BH70" i="6"/>
  <c r="BI70" i="6"/>
  <c r="BJ70" i="6"/>
  <c r="BK70" i="6"/>
  <c r="BL70" i="6"/>
  <c r="BM70" i="6"/>
  <c r="BC71" i="6"/>
  <c r="BD71" i="6"/>
  <c r="BE71" i="6"/>
  <c r="BF71" i="6"/>
  <c r="BG71" i="6"/>
  <c r="BH71" i="6"/>
  <c r="BI71" i="6"/>
  <c r="BJ71" i="6"/>
  <c r="BK71" i="6"/>
  <c r="BL71" i="6"/>
  <c r="BM71" i="6"/>
  <c r="BD42" i="6"/>
  <c r="BE42" i="6"/>
  <c r="BF42" i="6"/>
  <c r="BG42" i="6"/>
  <c r="BH42" i="6"/>
  <c r="BI42" i="6"/>
  <c r="BJ42" i="6"/>
  <c r="BK42" i="6"/>
  <c r="BL42" i="6"/>
  <c r="BM42" i="6"/>
  <c r="BC42" i="6"/>
  <c r="BC5" i="6"/>
  <c r="BD5" i="6"/>
  <c r="BE5" i="6"/>
  <c r="BF5" i="6"/>
  <c r="BG5" i="6"/>
  <c r="BH5" i="6"/>
  <c r="BI5" i="6"/>
  <c r="BJ5" i="6"/>
  <c r="BK5" i="6"/>
  <c r="BL5" i="6"/>
  <c r="BM5" i="6"/>
  <c r="BC6" i="6"/>
  <c r="BD6" i="6"/>
  <c r="BE6" i="6"/>
  <c r="BF6" i="6"/>
  <c r="BG6" i="6"/>
  <c r="BH6" i="6"/>
  <c r="BI6" i="6"/>
  <c r="BJ6" i="6"/>
  <c r="BK6" i="6"/>
  <c r="BL6" i="6"/>
  <c r="BM6" i="6"/>
  <c r="BC7" i="6"/>
  <c r="BD7" i="6"/>
  <c r="BE7" i="6"/>
  <c r="BF7" i="6"/>
  <c r="BG7" i="6"/>
  <c r="BH7" i="6"/>
  <c r="BI7" i="6"/>
  <c r="BJ7" i="6"/>
  <c r="BK7" i="6"/>
  <c r="BL7" i="6"/>
  <c r="BM7" i="6"/>
  <c r="BC8" i="6"/>
  <c r="BD8" i="6"/>
  <c r="BE8" i="6"/>
  <c r="BF8" i="6"/>
  <c r="BG8" i="6"/>
  <c r="BH8" i="6"/>
  <c r="BI8" i="6"/>
  <c r="BJ8" i="6"/>
  <c r="BK8" i="6"/>
  <c r="BL8" i="6"/>
  <c r="BM8" i="6"/>
  <c r="BC9" i="6"/>
  <c r="BD9" i="6"/>
  <c r="BE9" i="6"/>
  <c r="BF9" i="6"/>
  <c r="BG9" i="6"/>
  <c r="BH9" i="6"/>
  <c r="BI9" i="6"/>
  <c r="BJ9" i="6"/>
  <c r="BK9" i="6"/>
  <c r="BL9" i="6"/>
  <c r="BM9" i="6"/>
  <c r="BC10" i="6"/>
  <c r="BD10" i="6"/>
  <c r="BE10" i="6"/>
  <c r="BF10" i="6"/>
  <c r="BG10" i="6"/>
  <c r="BH10" i="6"/>
  <c r="BI10" i="6"/>
  <c r="BJ10" i="6"/>
  <c r="BK10" i="6"/>
  <c r="BL10" i="6"/>
  <c r="BM10" i="6"/>
  <c r="BC11" i="6"/>
  <c r="BD11" i="6"/>
  <c r="BE11" i="6"/>
  <c r="BF11" i="6"/>
  <c r="BG11" i="6"/>
  <c r="BH11" i="6"/>
  <c r="BI11" i="6"/>
  <c r="BJ11" i="6"/>
  <c r="BK11" i="6"/>
  <c r="BL11" i="6"/>
  <c r="BM11" i="6"/>
  <c r="BC12" i="6"/>
  <c r="BD12" i="6"/>
  <c r="BE12" i="6"/>
  <c r="BF12" i="6"/>
  <c r="BG12" i="6"/>
  <c r="BH12" i="6"/>
  <c r="BI12" i="6"/>
  <c r="BJ12" i="6"/>
  <c r="BK12" i="6"/>
  <c r="BL12" i="6"/>
  <c r="BM12" i="6"/>
  <c r="BC13" i="6"/>
  <c r="BD13" i="6"/>
  <c r="BE13" i="6"/>
  <c r="BF13" i="6"/>
  <c r="BG13" i="6"/>
  <c r="BH13" i="6"/>
  <c r="BI13" i="6"/>
  <c r="BJ13" i="6"/>
  <c r="BK13" i="6"/>
  <c r="BL13" i="6"/>
  <c r="BM13" i="6"/>
  <c r="BC14" i="6"/>
  <c r="BD14" i="6"/>
  <c r="BE14" i="6"/>
  <c r="BF14" i="6"/>
  <c r="BG14" i="6"/>
  <c r="BH14" i="6"/>
  <c r="BI14" i="6"/>
  <c r="BJ14" i="6"/>
  <c r="BK14" i="6"/>
  <c r="BL14" i="6"/>
  <c r="BM14" i="6"/>
  <c r="BC15" i="6"/>
  <c r="BD15" i="6"/>
  <c r="BE15" i="6"/>
  <c r="BF15" i="6"/>
  <c r="BG15" i="6"/>
  <c r="BH15" i="6"/>
  <c r="BI15" i="6"/>
  <c r="BJ15" i="6"/>
  <c r="BK15" i="6"/>
  <c r="BL15" i="6"/>
  <c r="BM15" i="6"/>
  <c r="BC16" i="6"/>
  <c r="BD16" i="6"/>
  <c r="BE16" i="6"/>
  <c r="BF16" i="6"/>
  <c r="BG16" i="6"/>
  <c r="BH16" i="6"/>
  <c r="BI16" i="6"/>
  <c r="BJ16" i="6"/>
  <c r="BK16" i="6"/>
  <c r="BL16" i="6"/>
  <c r="BM16" i="6"/>
  <c r="BC17" i="6"/>
  <c r="BD17" i="6"/>
  <c r="BE17" i="6"/>
  <c r="BF17" i="6"/>
  <c r="BG17" i="6"/>
  <c r="BH17" i="6"/>
  <c r="BI17" i="6"/>
  <c r="BJ17" i="6"/>
  <c r="BK17" i="6"/>
  <c r="BL17" i="6"/>
  <c r="BM17" i="6"/>
  <c r="BC18" i="6"/>
  <c r="BD18" i="6"/>
  <c r="BE18" i="6"/>
  <c r="BF18" i="6"/>
  <c r="BG18" i="6"/>
  <c r="BH18" i="6"/>
  <c r="BI18" i="6"/>
  <c r="BJ18" i="6"/>
  <c r="BK18" i="6"/>
  <c r="BL18" i="6"/>
  <c r="BM18" i="6"/>
  <c r="BC19" i="6"/>
  <c r="BD19" i="6"/>
  <c r="BE19" i="6"/>
  <c r="BF19" i="6"/>
  <c r="BG19" i="6"/>
  <c r="BH19" i="6"/>
  <c r="BI19" i="6"/>
  <c r="BJ19" i="6"/>
  <c r="BK19" i="6"/>
  <c r="BL19" i="6"/>
  <c r="BM19" i="6"/>
  <c r="BC20" i="6"/>
  <c r="BD20" i="6"/>
  <c r="BE20" i="6"/>
  <c r="BF20" i="6"/>
  <c r="BG20" i="6"/>
  <c r="BH20" i="6"/>
  <c r="BI20" i="6"/>
  <c r="BJ20" i="6"/>
  <c r="BK20" i="6"/>
  <c r="BL20" i="6"/>
  <c r="BM20" i="6"/>
  <c r="BC21" i="6"/>
  <c r="BD21" i="6"/>
  <c r="BE21" i="6"/>
  <c r="BF21" i="6"/>
  <c r="BG21" i="6"/>
  <c r="BH21" i="6"/>
  <c r="BI21" i="6"/>
  <c r="BJ21" i="6"/>
  <c r="BK21" i="6"/>
  <c r="BL21" i="6"/>
  <c r="BM21" i="6"/>
  <c r="BC22" i="6"/>
  <c r="BD22" i="6"/>
  <c r="BE22" i="6"/>
  <c r="BF22" i="6"/>
  <c r="BG22" i="6"/>
  <c r="BH22" i="6"/>
  <c r="BI22" i="6"/>
  <c r="BJ22" i="6"/>
  <c r="BK22" i="6"/>
  <c r="BL22" i="6"/>
  <c r="BM22" i="6"/>
  <c r="BC23" i="6"/>
  <c r="BD23" i="6"/>
  <c r="BE23" i="6"/>
  <c r="BF23" i="6"/>
  <c r="BG23" i="6"/>
  <c r="BH23" i="6"/>
  <c r="BI23" i="6"/>
  <c r="BJ23" i="6"/>
  <c r="BK23" i="6"/>
  <c r="BL23" i="6"/>
  <c r="BM23" i="6"/>
  <c r="BC24" i="6"/>
  <c r="BD24" i="6"/>
  <c r="BE24" i="6"/>
  <c r="BF24" i="6"/>
  <c r="BG24" i="6"/>
  <c r="BH24" i="6"/>
  <c r="BI24" i="6"/>
  <c r="BJ24" i="6"/>
  <c r="BK24" i="6"/>
  <c r="BL24" i="6"/>
  <c r="BM24" i="6"/>
  <c r="BC25" i="6"/>
  <c r="BD25" i="6"/>
  <c r="BE25" i="6"/>
  <c r="BF25" i="6"/>
  <c r="BG25" i="6"/>
  <c r="BH25" i="6"/>
  <c r="BI25" i="6"/>
  <c r="BJ25" i="6"/>
  <c r="BK25" i="6"/>
  <c r="BL25" i="6"/>
  <c r="BM25" i="6"/>
  <c r="BC26" i="6"/>
  <c r="BD26" i="6"/>
  <c r="BE26" i="6"/>
  <c r="BF26" i="6"/>
  <c r="BG26" i="6"/>
  <c r="BH26" i="6"/>
  <c r="BI26" i="6"/>
  <c r="BJ26" i="6"/>
  <c r="BK26" i="6"/>
  <c r="BL26" i="6"/>
  <c r="BM26" i="6"/>
  <c r="BC27" i="6"/>
  <c r="BD27" i="6"/>
  <c r="BE27" i="6"/>
  <c r="BF27" i="6"/>
  <c r="BG27" i="6"/>
  <c r="BH27" i="6"/>
  <c r="BI27" i="6"/>
  <c r="BJ27" i="6"/>
  <c r="BK27" i="6"/>
  <c r="BL27" i="6"/>
  <c r="BM27" i="6"/>
  <c r="BC28" i="6"/>
  <c r="BD28" i="6"/>
  <c r="BE28" i="6"/>
  <c r="BF28" i="6"/>
  <c r="BG28" i="6"/>
  <c r="BH28" i="6"/>
  <c r="BI28" i="6"/>
  <c r="BJ28" i="6"/>
  <c r="BK28" i="6"/>
  <c r="BL28" i="6"/>
  <c r="BM28" i="6"/>
  <c r="BC29" i="6"/>
  <c r="BD29" i="6"/>
  <c r="BE29" i="6"/>
  <c r="BF29" i="6"/>
  <c r="BG29" i="6"/>
  <c r="BH29" i="6"/>
  <c r="BI29" i="6"/>
  <c r="BJ29" i="6"/>
  <c r="BK29" i="6"/>
  <c r="BL29" i="6"/>
  <c r="BM29" i="6"/>
  <c r="BC30" i="6"/>
  <c r="BD30" i="6"/>
  <c r="BE30" i="6"/>
  <c r="BF30" i="6"/>
  <c r="BG30" i="6"/>
  <c r="BH30" i="6"/>
  <c r="BI30" i="6"/>
  <c r="BJ30" i="6"/>
  <c r="BK30" i="6"/>
  <c r="BL30" i="6"/>
  <c r="BM30" i="6"/>
  <c r="BC31" i="6"/>
  <c r="BD31" i="6"/>
  <c r="BE31" i="6"/>
  <c r="BF31" i="6"/>
  <c r="BG31" i="6"/>
  <c r="BH31" i="6"/>
  <c r="BI31" i="6"/>
  <c r="BJ31" i="6"/>
  <c r="BK31" i="6"/>
  <c r="BL31" i="6"/>
  <c r="BM31" i="6"/>
  <c r="BC32" i="6"/>
  <c r="BD32" i="6"/>
  <c r="BE32" i="6"/>
  <c r="BF32" i="6"/>
  <c r="BG32" i="6"/>
  <c r="BH32" i="6"/>
  <c r="BI32" i="6"/>
  <c r="BJ32" i="6"/>
  <c r="BK32" i="6"/>
  <c r="BL32" i="6"/>
  <c r="BM32" i="6"/>
  <c r="BC33" i="6"/>
  <c r="BD33" i="6"/>
  <c r="BE33" i="6"/>
  <c r="BF33" i="6"/>
  <c r="BG33" i="6"/>
  <c r="BH33" i="6"/>
  <c r="BI33" i="6"/>
  <c r="BJ33" i="6"/>
  <c r="BK33" i="6"/>
  <c r="BL33" i="6"/>
  <c r="BM33" i="6"/>
  <c r="BD4" i="6"/>
  <c r="BE4" i="6"/>
  <c r="BF4" i="6"/>
  <c r="BG4" i="6"/>
  <c r="BH4" i="6"/>
  <c r="BI4" i="6"/>
  <c r="BJ4" i="6"/>
  <c r="BK4" i="6"/>
  <c r="BL4" i="6"/>
  <c r="BM4" i="6"/>
  <c r="BC4" i="6"/>
  <c r="AZ5" i="3"/>
  <c r="BA5" i="3"/>
  <c r="BB5" i="3"/>
  <c r="BC5" i="3"/>
  <c r="BD5" i="3"/>
  <c r="BE5" i="3"/>
  <c r="BF5" i="3"/>
  <c r="BG5" i="3"/>
  <c r="BH5" i="3"/>
  <c r="BI5" i="3"/>
  <c r="AZ6" i="3"/>
  <c r="BA6" i="3"/>
  <c r="BB6" i="3"/>
  <c r="BC6" i="3"/>
  <c r="BD6" i="3"/>
  <c r="BE6" i="3"/>
  <c r="BF6" i="3"/>
  <c r="BG6" i="3"/>
  <c r="BH6" i="3"/>
  <c r="BI6" i="3"/>
  <c r="AZ7" i="3"/>
  <c r="BA7" i="3"/>
  <c r="BB7" i="3"/>
  <c r="BC7" i="3"/>
  <c r="BD7" i="3"/>
  <c r="BE7" i="3"/>
  <c r="BF7" i="3"/>
  <c r="BG7" i="3"/>
  <c r="BH7" i="3"/>
  <c r="BI7" i="3"/>
  <c r="AZ8" i="3"/>
  <c r="BA8" i="3"/>
  <c r="BB8" i="3"/>
  <c r="BC8" i="3"/>
  <c r="BD8" i="3"/>
  <c r="BE8" i="3"/>
  <c r="BF8" i="3"/>
  <c r="BG8" i="3"/>
  <c r="BH8" i="3"/>
  <c r="BI8" i="3"/>
  <c r="AZ9" i="3"/>
  <c r="BA9" i="3"/>
  <c r="BB9" i="3"/>
  <c r="BC9" i="3"/>
  <c r="BD9" i="3"/>
  <c r="BE9" i="3"/>
  <c r="BF9" i="3"/>
  <c r="BG9" i="3"/>
  <c r="BH9" i="3"/>
  <c r="BI9" i="3"/>
  <c r="AZ10" i="3"/>
  <c r="BA10" i="3"/>
  <c r="BB10" i="3"/>
  <c r="BC10" i="3"/>
  <c r="BD10" i="3"/>
  <c r="BE10" i="3"/>
  <c r="BF10" i="3"/>
  <c r="BG10" i="3"/>
  <c r="BH10" i="3"/>
  <c r="BI10" i="3"/>
  <c r="AZ11" i="3"/>
  <c r="BA11" i="3"/>
  <c r="BB11" i="3"/>
  <c r="BC11" i="3"/>
  <c r="BD11" i="3"/>
  <c r="BE11" i="3"/>
  <c r="BF11" i="3"/>
  <c r="BG11" i="3"/>
  <c r="BH11" i="3"/>
  <c r="BI11" i="3"/>
  <c r="AZ12" i="3"/>
  <c r="BA12" i="3"/>
  <c r="BB12" i="3"/>
  <c r="BC12" i="3"/>
  <c r="BD12" i="3"/>
  <c r="BE12" i="3"/>
  <c r="BF12" i="3"/>
  <c r="BG12" i="3"/>
  <c r="BH12" i="3"/>
  <c r="BI12" i="3"/>
  <c r="AZ13" i="3"/>
  <c r="BA13" i="3"/>
  <c r="BB13" i="3"/>
  <c r="BC13" i="3"/>
  <c r="BD13" i="3"/>
  <c r="BE13" i="3"/>
  <c r="BF13" i="3"/>
  <c r="BG13" i="3"/>
  <c r="BH13" i="3"/>
  <c r="BI13" i="3"/>
  <c r="AZ14" i="3"/>
  <c r="BA14" i="3"/>
  <c r="BB14" i="3"/>
  <c r="BC14" i="3"/>
  <c r="BD14" i="3"/>
  <c r="BE14" i="3"/>
  <c r="BF14" i="3"/>
  <c r="BG14" i="3"/>
  <c r="BH14" i="3"/>
  <c r="BI14" i="3"/>
  <c r="AZ15" i="3"/>
  <c r="BA15" i="3"/>
  <c r="BB15" i="3"/>
  <c r="BC15" i="3"/>
  <c r="BD15" i="3"/>
  <c r="BE15" i="3"/>
  <c r="BF15" i="3"/>
  <c r="BG15" i="3"/>
  <c r="BH15" i="3"/>
  <c r="BI15" i="3"/>
  <c r="AZ16" i="3"/>
  <c r="BA16" i="3"/>
  <c r="BB16" i="3"/>
  <c r="BC16" i="3"/>
  <c r="BD16" i="3"/>
  <c r="BE16" i="3"/>
  <c r="BF16" i="3"/>
  <c r="BG16" i="3"/>
  <c r="BH16" i="3"/>
  <c r="BI16" i="3"/>
  <c r="AZ17" i="3"/>
  <c r="BA17" i="3"/>
  <c r="BB17" i="3"/>
  <c r="BC17" i="3"/>
  <c r="BD17" i="3"/>
  <c r="BE17" i="3"/>
  <c r="BF17" i="3"/>
  <c r="BG17" i="3"/>
  <c r="BH17" i="3"/>
  <c r="BI17" i="3"/>
  <c r="AZ18" i="3"/>
  <c r="BA18" i="3"/>
  <c r="BB18" i="3"/>
  <c r="BC18" i="3"/>
  <c r="BD18" i="3"/>
  <c r="BE18" i="3"/>
  <c r="BF18" i="3"/>
  <c r="BG18" i="3"/>
  <c r="BH18" i="3"/>
  <c r="BI18" i="3"/>
  <c r="AZ19" i="3"/>
  <c r="BA19" i="3"/>
  <c r="BB19" i="3"/>
  <c r="BC19" i="3"/>
  <c r="BD19" i="3"/>
  <c r="BE19" i="3"/>
  <c r="BF19" i="3"/>
  <c r="BG19" i="3"/>
  <c r="BH19" i="3"/>
  <c r="BI19" i="3"/>
  <c r="AZ20" i="3"/>
  <c r="BA20" i="3"/>
  <c r="BB20" i="3"/>
  <c r="BC20" i="3"/>
  <c r="BD20" i="3"/>
  <c r="BE20" i="3"/>
  <c r="BF20" i="3"/>
  <c r="BG20" i="3"/>
  <c r="BH20" i="3"/>
  <c r="BI20" i="3"/>
  <c r="AZ21" i="3"/>
  <c r="BA21" i="3"/>
  <c r="BB21" i="3"/>
  <c r="BC21" i="3"/>
  <c r="BD21" i="3"/>
  <c r="BE21" i="3"/>
  <c r="BF21" i="3"/>
  <c r="BG21" i="3"/>
  <c r="BH21" i="3"/>
  <c r="BI21" i="3"/>
  <c r="AZ22" i="3"/>
  <c r="BA22" i="3"/>
  <c r="BB22" i="3"/>
  <c r="BC22" i="3"/>
  <c r="BD22" i="3"/>
  <c r="BE22" i="3"/>
  <c r="BF22" i="3"/>
  <c r="BG22" i="3"/>
  <c r="BH22" i="3"/>
  <c r="BI22" i="3"/>
  <c r="AZ23" i="3"/>
  <c r="BA23" i="3"/>
  <c r="BB23" i="3"/>
  <c r="BC23" i="3"/>
  <c r="BD23" i="3"/>
  <c r="BE23" i="3"/>
  <c r="BF23" i="3"/>
  <c r="BG23" i="3"/>
  <c r="BH23" i="3"/>
  <c r="BI23" i="3"/>
  <c r="AZ24" i="3"/>
  <c r="BA24" i="3"/>
  <c r="BB24" i="3"/>
  <c r="BC24" i="3"/>
  <c r="BD24" i="3"/>
  <c r="BE24" i="3"/>
  <c r="BF24" i="3"/>
  <c r="BG24" i="3"/>
  <c r="BH24" i="3"/>
  <c r="BI24" i="3"/>
  <c r="AZ25" i="3"/>
  <c r="BA25" i="3"/>
  <c r="BB25" i="3"/>
  <c r="BC25" i="3"/>
  <c r="BD25" i="3"/>
  <c r="BE25" i="3"/>
  <c r="BF25" i="3"/>
  <c r="BG25" i="3"/>
  <c r="BH25" i="3"/>
  <c r="BI25" i="3"/>
  <c r="AZ26" i="3"/>
  <c r="BA26" i="3"/>
  <c r="BB26" i="3"/>
  <c r="BC26" i="3"/>
  <c r="BD26" i="3"/>
  <c r="BE26" i="3"/>
  <c r="BF26" i="3"/>
  <c r="BG26" i="3"/>
  <c r="BH26" i="3"/>
  <c r="BI26" i="3"/>
  <c r="AZ27" i="3"/>
  <c r="BA27" i="3"/>
  <c r="BB27" i="3"/>
  <c r="BC27" i="3"/>
  <c r="BD27" i="3"/>
  <c r="BE27" i="3"/>
  <c r="BF27" i="3"/>
  <c r="BG27" i="3"/>
  <c r="BH27" i="3"/>
  <c r="BI27" i="3"/>
  <c r="AZ28" i="3"/>
  <c r="BA28" i="3"/>
  <c r="BB28" i="3"/>
  <c r="BC28" i="3"/>
  <c r="BD28" i="3"/>
  <c r="BE28" i="3"/>
  <c r="BF28" i="3"/>
  <c r="BG28" i="3"/>
  <c r="BH28" i="3"/>
  <c r="BI28" i="3"/>
  <c r="AZ29" i="3"/>
  <c r="BA29" i="3"/>
  <c r="BB29" i="3"/>
  <c r="BC29" i="3"/>
  <c r="BD29" i="3"/>
  <c r="BE29" i="3"/>
  <c r="BF29" i="3"/>
  <c r="BG29" i="3"/>
  <c r="BH29" i="3"/>
  <c r="BI29" i="3"/>
  <c r="AZ30" i="3"/>
  <c r="BA30" i="3"/>
  <c r="BB30" i="3"/>
  <c r="BC30" i="3"/>
  <c r="BD30" i="3"/>
  <c r="BE30" i="3"/>
  <c r="BF30" i="3"/>
  <c r="BG30" i="3"/>
  <c r="BH30" i="3"/>
  <c r="BI30" i="3"/>
  <c r="AZ31" i="3"/>
  <c r="BA31" i="3"/>
  <c r="BB31" i="3"/>
  <c r="BC31" i="3"/>
  <c r="BD31" i="3"/>
  <c r="BE31" i="3"/>
  <c r="BF31" i="3"/>
  <c r="BG31" i="3"/>
  <c r="BH31" i="3"/>
  <c r="BI31" i="3"/>
  <c r="BA4" i="3"/>
  <c r="BB4" i="3"/>
  <c r="BC4" i="3"/>
  <c r="BD4" i="3"/>
  <c r="BE4" i="3"/>
  <c r="BF4" i="3"/>
  <c r="BG4" i="3"/>
  <c r="BH4" i="3"/>
  <c r="BI4" i="3"/>
  <c r="AZ4" i="3"/>
  <c r="T31" i="3"/>
  <c r="T21" i="3"/>
  <c r="T19" i="3"/>
  <c r="T17" i="3"/>
  <c r="T10" i="3"/>
  <c r="T6" i="3"/>
  <c r="T30" i="3"/>
  <c r="T29" i="3"/>
  <c r="T28" i="3"/>
  <c r="T27" i="3"/>
  <c r="T26" i="3"/>
  <c r="T25" i="3"/>
  <c r="T24" i="3"/>
  <c r="T23" i="3"/>
  <c r="T22" i="3"/>
  <c r="T20" i="3"/>
  <c r="T18" i="3"/>
  <c r="T16" i="3"/>
  <c r="T15" i="3"/>
  <c r="T14" i="3"/>
  <c r="T13" i="3"/>
  <c r="T12" i="3"/>
  <c r="T11" i="3"/>
  <c r="T9" i="3"/>
  <c r="T8" i="3"/>
  <c r="T7" i="3"/>
  <c r="T5" i="3"/>
  <c r="T4" i="3"/>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5" i="4"/>
  <c r="U4" i="4"/>
  <c r="T71" i="6"/>
  <c r="T70" i="6"/>
  <c r="T69" i="6"/>
  <c r="T68" i="6"/>
  <c r="T67" i="6"/>
  <c r="T66" i="6"/>
  <c r="T65" i="6"/>
  <c r="T64" i="6"/>
  <c r="T63" i="6"/>
  <c r="T62" i="6"/>
  <c r="T61" i="6"/>
  <c r="T60" i="6"/>
  <c r="T59" i="6"/>
  <c r="T58" i="6"/>
  <c r="T57" i="6"/>
  <c r="T56" i="6"/>
  <c r="T55" i="6"/>
  <c r="T54" i="6"/>
  <c r="T53" i="6"/>
  <c r="T52" i="6"/>
  <c r="T51" i="6"/>
  <c r="T50" i="6"/>
  <c r="T49" i="6"/>
  <c r="T48" i="6"/>
  <c r="T47" i="6"/>
  <c r="T46" i="6"/>
  <c r="T45" i="6"/>
  <c r="T44" i="6"/>
  <c r="T43" i="6"/>
  <c r="T42" i="6"/>
  <c r="T32" i="6"/>
  <c r="T31" i="6"/>
  <c r="T30" i="6"/>
  <c r="T29" i="6"/>
  <c r="T28" i="6"/>
  <c r="T27" i="6"/>
  <c r="T26" i="6"/>
  <c r="T25" i="6"/>
  <c r="T24" i="6"/>
  <c r="T22" i="6"/>
  <c r="T20" i="6"/>
  <c r="T16" i="6"/>
  <c r="T15" i="6"/>
  <c r="T14" i="6"/>
  <c r="T13" i="6"/>
  <c r="T12" i="6"/>
  <c r="T11" i="6"/>
  <c r="T9" i="6"/>
  <c r="T8" i="6"/>
  <c r="T7" i="6"/>
  <c r="T33" i="6"/>
  <c r="T23" i="6"/>
  <c r="T21" i="6"/>
  <c r="T19" i="6"/>
  <c r="T18" i="6"/>
  <c r="T17" i="6"/>
  <c r="T10" i="6"/>
  <c r="T6" i="6"/>
  <c r="T5" i="6"/>
  <c r="T4" i="6"/>
  <c r="AU33" i="27" l="1"/>
  <c r="AV33" i="27"/>
  <c r="AW33" i="27"/>
  <c r="AX33" i="27"/>
  <c r="AY33" i="27"/>
  <c r="AZ33" i="27"/>
  <c r="BA33" i="27"/>
  <c r="BB33" i="27"/>
  <c r="BC33" i="27"/>
  <c r="BD33" i="27"/>
  <c r="AR105" i="25"/>
  <c r="AS105" i="25"/>
  <c r="AT105" i="25"/>
  <c r="AU105" i="25"/>
  <c r="AV105" i="25"/>
  <c r="AW105" i="25"/>
  <c r="AX105" i="25"/>
  <c r="AY105" i="25"/>
  <c r="AZ105" i="25"/>
  <c r="AQ25" i="23"/>
  <c r="AR25" i="23"/>
  <c r="AS25" i="23"/>
  <c r="AT25" i="23"/>
  <c r="AU25" i="23"/>
  <c r="AV25" i="23"/>
  <c r="AW25" i="23"/>
  <c r="AX25" i="23"/>
  <c r="AY25" i="23"/>
  <c r="AQ36" i="21"/>
  <c r="AR36" i="21"/>
  <c r="AS36" i="21"/>
  <c r="AT36" i="21"/>
  <c r="AU36" i="21"/>
  <c r="AV36" i="21"/>
  <c r="AW36" i="21"/>
  <c r="AX36" i="21"/>
  <c r="AY36" i="21"/>
  <c r="AZ36" i="21"/>
  <c r="AQ34" i="20"/>
  <c r="AR34" i="20"/>
  <c r="AS34" i="20"/>
  <c r="AT34" i="20"/>
  <c r="AU34" i="20"/>
  <c r="AV34" i="20"/>
  <c r="AW34" i="20"/>
  <c r="AX34" i="20"/>
  <c r="AY34" i="20"/>
  <c r="AZ34" i="20"/>
  <c r="AO33" i="18"/>
  <c r="AP33" i="18"/>
  <c r="AQ33" i="18"/>
  <c r="AR33" i="18"/>
  <c r="AS33" i="18"/>
  <c r="AT33" i="18"/>
  <c r="AU33" i="18"/>
  <c r="AV33" i="18"/>
  <c r="AW33" i="18"/>
  <c r="AX33" i="18"/>
  <c r="AM23" i="24"/>
  <c r="AN23" i="24"/>
  <c r="AO23" i="24"/>
  <c r="AP23" i="24"/>
  <c r="AQ23" i="24"/>
  <c r="AR23" i="24"/>
  <c r="AS23" i="24"/>
  <c r="AT23" i="24"/>
  <c r="AU23" i="24"/>
  <c r="AS147" i="15"/>
  <c r="AT147" i="15"/>
  <c r="AU147" i="15"/>
  <c r="AV147" i="15"/>
  <c r="AW147" i="15"/>
  <c r="AX147" i="15"/>
  <c r="AY147" i="15"/>
  <c r="AZ147" i="15"/>
  <c r="BA147" i="15"/>
  <c r="AQ32" i="14"/>
  <c r="AR32" i="14"/>
  <c r="AS32" i="14"/>
  <c r="AT32" i="14"/>
  <c r="AU32" i="14"/>
  <c r="AV32" i="14"/>
  <c r="AW32" i="14"/>
  <c r="AX32" i="14"/>
  <c r="AY32" i="14"/>
  <c r="AS45" i="12"/>
  <c r="AT45" i="12"/>
  <c r="AU45" i="12"/>
  <c r="AV45" i="12"/>
  <c r="AW45" i="12"/>
  <c r="AX45" i="12"/>
  <c r="AY45" i="12"/>
  <c r="AZ45" i="12"/>
  <c r="BA45" i="12"/>
  <c r="BB45" i="12"/>
  <c r="AS45" i="11"/>
  <c r="AT45" i="11"/>
  <c r="AU45" i="11"/>
  <c r="AV45" i="11"/>
  <c r="AW45" i="11"/>
  <c r="AX45" i="11"/>
  <c r="AY45" i="11"/>
  <c r="AZ45" i="11"/>
  <c r="BA45" i="11"/>
  <c r="BB45" i="11"/>
  <c r="AS120" i="10"/>
  <c r="AT120" i="10"/>
  <c r="AU120" i="10"/>
  <c r="AV120" i="10"/>
  <c r="AW120" i="10"/>
  <c r="AX120" i="10"/>
  <c r="AY120" i="10"/>
  <c r="AZ120" i="10"/>
  <c r="BA120" i="10"/>
  <c r="AR4" i="10" l="1"/>
  <c r="AS4" i="10"/>
  <c r="AT4" i="10"/>
  <c r="AU4" i="10"/>
  <c r="AV4" i="10"/>
  <c r="AW4" i="10"/>
  <c r="AX4" i="10"/>
  <c r="AY4" i="10"/>
  <c r="AZ4" i="10"/>
  <c r="BA4" i="10"/>
  <c r="AR5" i="10"/>
  <c r="AS5" i="10"/>
  <c r="AT5" i="10"/>
  <c r="AU5" i="10"/>
  <c r="AV5" i="10"/>
  <c r="AW5" i="10"/>
  <c r="AX5" i="10"/>
  <c r="AY5" i="10"/>
  <c r="AZ5" i="10"/>
  <c r="BA5" i="10"/>
  <c r="AR6" i="10"/>
  <c r="AS6" i="10"/>
  <c r="AT6" i="10"/>
  <c r="AU6" i="10"/>
  <c r="AV6" i="10"/>
  <c r="AW6" i="10"/>
  <c r="AX6" i="10"/>
  <c r="AY6" i="10"/>
  <c r="AZ6" i="10"/>
  <c r="BA6" i="10"/>
  <c r="AQ35" i="3"/>
  <c r="AR35" i="3"/>
  <c r="AS35" i="3"/>
  <c r="AT35" i="3"/>
  <c r="AU35" i="3"/>
  <c r="AV35" i="3"/>
  <c r="AW35" i="3"/>
  <c r="AX35" i="3"/>
  <c r="AY35" i="3"/>
  <c r="AP35" i="3"/>
  <c r="AP5" i="3"/>
  <c r="AQ5" i="3"/>
  <c r="AR5" i="3"/>
  <c r="AS5" i="3"/>
  <c r="AT5" i="3"/>
  <c r="AU5" i="3"/>
  <c r="AV5" i="3"/>
  <c r="AW5" i="3"/>
  <c r="AX5" i="3"/>
  <c r="AY5" i="3"/>
  <c r="AP6" i="3"/>
  <c r="AQ6" i="3"/>
  <c r="AR6" i="3"/>
  <c r="AS6" i="3"/>
  <c r="AT6" i="3"/>
  <c r="AU6" i="3"/>
  <c r="AV6" i="3"/>
  <c r="AW6" i="3"/>
  <c r="AX6" i="3"/>
  <c r="AY6" i="3"/>
  <c r="AP7" i="3"/>
  <c r="AQ7" i="3"/>
  <c r="AR7" i="3"/>
  <c r="AS7" i="3"/>
  <c r="AT7" i="3"/>
  <c r="AU7" i="3"/>
  <c r="AV7" i="3"/>
  <c r="AW7" i="3"/>
  <c r="AX7" i="3"/>
  <c r="AY7" i="3"/>
  <c r="AP8" i="3"/>
  <c r="AQ8" i="3"/>
  <c r="AR8" i="3"/>
  <c r="AS8" i="3"/>
  <c r="AT8" i="3"/>
  <c r="AU8" i="3"/>
  <c r="AV8" i="3"/>
  <c r="AW8" i="3"/>
  <c r="AX8" i="3"/>
  <c r="AY8" i="3"/>
  <c r="AP9" i="3"/>
  <c r="AQ9" i="3"/>
  <c r="AR9" i="3"/>
  <c r="AS9" i="3"/>
  <c r="AT9" i="3"/>
  <c r="AU9" i="3"/>
  <c r="AV9" i="3"/>
  <c r="AW9" i="3"/>
  <c r="AX9" i="3"/>
  <c r="AY9" i="3"/>
  <c r="AP10" i="3"/>
  <c r="AQ10" i="3"/>
  <c r="AR10" i="3"/>
  <c r="AS10" i="3"/>
  <c r="AT10" i="3"/>
  <c r="AU10" i="3"/>
  <c r="AV10" i="3"/>
  <c r="AW10" i="3"/>
  <c r="AX10" i="3"/>
  <c r="AY10" i="3"/>
  <c r="AP11" i="3"/>
  <c r="AQ11" i="3"/>
  <c r="AR11" i="3"/>
  <c r="AS11" i="3"/>
  <c r="AT11" i="3"/>
  <c r="AU11" i="3"/>
  <c r="AV11" i="3"/>
  <c r="AW11" i="3"/>
  <c r="AX11" i="3"/>
  <c r="AY11" i="3"/>
  <c r="AP12" i="3"/>
  <c r="AQ12" i="3"/>
  <c r="AR12" i="3"/>
  <c r="AS12" i="3"/>
  <c r="AT12" i="3"/>
  <c r="AU12" i="3"/>
  <c r="AV12" i="3"/>
  <c r="AW12" i="3"/>
  <c r="AX12" i="3"/>
  <c r="AY12" i="3"/>
  <c r="AP13" i="3"/>
  <c r="AQ13" i="3"/>
  <c r="AR13" i="3"/>
  <c r="AS13" i="3"/>
  <c r="AT13" i="3"/>
  <c r="AU13" i="3"/>
  <c r="AV13" i="3"/>
  <c r="AW13" i="3"/>
  <c r="AX13" i="3"/>
  <c r="AY13" i="3"/>
  <c r="AP14" i="3"/>
  <c r="AQ14" i="3"/>
  <c r="AR14" i="3"/>
  <c r="AS14" i="3"/>
  <c r="AT14" i="3"/>
  <c r="AU14" i="3"/>
  <c r="AV14" i="3"/>
  <c r="AW14" i="3"/>
  <c r="AX14" i="3"/>
  <c r="AY14" i="3"/>
  <c r="AP15" i="3"/>
  <c r="AQ15" i="3"/>
  <c r="AR15" i="3"/>
  <c r="AS15" i="3"/>
  <c r="AT15" i="3"/>
  <c r="AU15" i="3"/>
  <c r="AV15" i="3"/>
  <c r="AW15" i="3"/>
  <c r="AX15" i="3"/>
  <c r="AY15" i="3"/>
  <c r="AP16" i="3"/>
  <c r="AQ16" i="3"/>
  <c r="AR16" i="3"/>
  <c r="AS16" i="3"/>
  <c r="AT16" i="3"/>
  <c r="AU16" i="3"/>
  <c r="AV16" i="3"/>
  <c r="AW16" i="3"/>
  <c r="AX16" i="3"/>
  <c r="AY16" i="3"/>
  <c r="AP17" i="3"/>
  <c r="AQ17" i="3"/>
  <c r="AR17" i="3"/>
  <c r="AS17" i="3"/>
  <c r="AT17" i="3"/>
  <c r="AU17" i="3"/>
  <c r="AV17" i="3"/>
  <c r="AW17" i="3"/>
  <c r="AX17" i="3"/>
  <c r="AY17" i="3"/>
  <c r="AP18" i="3"/>
  <c r="AQ18" i="3"/>
  <c r="AR18" i="3"/>
  <c r="AS18" i="3"/>
  <c r="AT18" i="3"/>
  <c r="AU18" i="3"/>
  <c r="AV18" i="3"/>
  <c r="AW18" i="3"/>
  <c r="AX18" i="3"/>
  <c r="AY18" i="3"/>
  <c r="AP19" i="3"/>
  <c r="AQ19" i="3"/>
  <c r="AR19" i="3"/>
  <c r="AS19" i="3"/>
  <c r="AT19" i="3"/>
  <c r="AU19" i="3"/>
  <c r="AV19" i="3"/>
  <c r="AW19" i="3"/>
  <c r="AX19" i="3"/>
  <c r="AY19" i="3"/>
  <c r="AP20" i="3"/>
  <c r="AQ20" i="3"/>
  <c r="AR20" i="3"/>
  <c r="AS20" i="3"/>
  <c r="AT20" i="3"/>
  <c r="AU20" i="3"/>
  <c r="AV20" i="3"/>
  <c r="AW20" i="3"/>
  <c r="AX20" i="3"/>
  <c r="AY20" i="3"/>
  <c r="AP21" i="3"/>
  <c r="AQ21" i="3"/>
  <c r="AR21" i="3"/>
  <c r="AS21" i="3"/>
  <c r="AT21" i="3"/>
  <c r="AU21" i="3"/>
  <c r="AV21" i="3"/>
  <c r="AW21" i="3"/>
  <c r="AX21" i="3"/>
  <c r="AY21" i="3"/>
  <c r="AP22" i="3"/>
  <c r="AQ22" i="3"/>
  <c r="AR22" i="3"/>
  <c r="AS22" i="3"/>
  <c r="AT22" i="3"/>
  <c r="AU22" i="3"/>
  <c r="AV22" i="3"/>
  <c r="AW22" i="3"/>
  <c r="AX22" i="3"/>
  <c r="AY22" i="3"/>
  <c r="AP23" i="3"/>
  <c r="AQ23" i="3"/>
  <c r="AR23" i="3"/>
  <c r="AS23" i="3"/>
  <c r="AT23" i="3"/>
  <c r="AU23" i="3"/>
  <c r="AV23" i="3"/>
  <c r="AW23" i="3"/>
  <c r="AX23" i="3"/>
  <c r="AY23" i="3"/>
  <c r="AP24" i="3"/>
  <c r="AQ24" i="3"/>
  <c r="AR24" i="3"/>
  <c r="AS24" i="3"/>
  <c r="AT24" i="3"/>
  <c r="AU24" i="3"/>
  <c r="AV24" i="3"/>
  <c r="AW24" i="3"/>
  <c r="AX24" i="3"/>
  <c r="AY24" i="3"/>
  <c r="AP25" i="3"/>
  <c r="AQ25" i="3"/>
  <c r="AR25" i="3"/>
  <c r="AS25" i="3"/>
  <c r="AT25" i="3"/>
  <c r="AU25" i="3"/>
  <c r="AV25" i="3"/>
  <c r="AW25" i="3"/>
  <c r="AX25" i="3"/>
  <c r="AY25" i="3"/>
  <c r="AP26" i="3"/>
  <c r="AQ26" i="3"/>
  <c r="AR26" i="3"/>
  <c r="AS26" i="3"/>
  <c r="AT26" i="3"/>
  <c r="AU26" i="3"/>
  <c r="AV26" i="3"/>
  <c r="AW26" i="3"/>
  <c r="AX26" i="3"/>
  <c r="AY26" i="3"/>
  <c r="AP27" i="3"/>
  <c r="AQ27" i="3"/>
  <c r="AR27" i="3"/>
  <c r="AS27" i="3"/>
  <c r="AT27" i="3"/>
  <c r="AU27" i="3"/>
  <c r="AV27" i="3"/>
  <c r="AW27" i="3"/>
  <c r="AX27" i="3"/>
  <c r="AY27" i="3"/>
  <c r="AP28" i="3"/>
  <c r="AQ28" i="3"/>
  <c r="AR28" i="3"/>
  <c r="AS28" i="3"/>
  <c r="AT28" i="3"/>
  <c r="AU28" i="3"/>
  <c r="AV28" i="3"/>
  <c r="AW28" i="3"/>
  <c r="AX28" i="3"/>
  <c r="AY28" i="3"/>
  <c r="AP29" i="3"/>
  <c r="AQ29" i="3"/>
  <c r="AR29" i="3"/>
  <c r="AS29" i="3"/>
  <c r="AT29" i="3"/>
  <c r="AU29" i="3"/>
  <c r="AV29" i="3"/>
  <c r="AW29" i="3"/>
  <c r="AX29" i="3"/>
  <c r="AY29" i="3"/>
  <c r="AP30" i="3"/>
  <c r="AQ30" i="3"/>
  <c r="AR30" i="3"/>
  <c r="AS30" i="3"/>
  <c r="AT30" i="3"/>
  <c r="AU30" i="3"/>
  <c r="AV30" i="3"/>
  <c r="AW30" i="3"/>
  <c r="AX30" i="3"/>
  <c r="AY30" i="3"/>
  <c r="AP31" i="3"/>
  <c r="AQ31" i="3"/>
  <c r="AR31" i="3"/>
  <c r="AS31" i="3"/>
  <c r="AT31" i="3"/>
  <c r="AU31" i="3"/>
  <c r="AV31" i="3"/>
  <c r="AW31" i="3"/>
  <c r="AX31" i="3"/>
  <c r="AY31" i="3"/>
  <c r="AQ4" i="3"/>
  <c r="AR4" i="3"/>
  <c r="AS4" i="3"/>
  <c r="AT4" i="3"/>
  <c r="AU4" i="3"/>
  <c r="AV4" i="3"/>
  <c r="AW4" i="3"/>
  <c r="AX4" i="3"/>
  <c r="AY4" i="3"/>
  <c r="AP4" i="3"/>
  <c r="AT37" i="4"/>
  <c r="AU37" i="4"/>
  <c r="AV37" i="4"/>
  <c r="AW37" i="4"/>
  <c r="AX37" i="4"/>
  <c r="AY37" i="4"/>
  <c r="AZ37" i="4"/>
  <c r="BA37" i="4"/>
  <c r="BB37" i="4"/>
  <c r="BC37" i="4"/>
  <c r="AS37" i="4"/>
  <c r="AS5" i="4"/>
  <c r="AT5" i="4"/>
  <c r="AU5" i="4"/>
  <c r="AV5" i="4"/>
  <c r="AW5" i="4"/>
  <c r="AX5" i="4"/>
  <c r="AY5" i="4"/>
  <c r="AZ5" i="4"/>
  <c r="BA5" i="4"/>
  <c r="BB5" i="4"/>
  <c r="BC5" i="4"/>
  <c r="AS6" i="4"/>
  <c r="AT6" i="4"/>
  <c r="AU6" i="4"/>
  <c r="AV6" i="4"/>
  <c r="AW6" i="4"/>
  <c r="AX6" i="4"/>
  <c r="AY6" i="4"/>
  <c r="AZ6" i="4"/>
  <c r="BA6" i="4"/>
  <c r="BB6" i="4"/>
  <c r="BC6" i="4"/>
  <c r="AS7" i="4"/>
  <c r="AT7" i="4"/>
  <c r="AU7" i="4"/>
  <c r="AV7" i="4"/>
  <c r="AW7" i="4"/>
  <c r="AX7" i="4"/>
  <c r="AY7" i="4"/>
  <c r="AZ7" i="4"/>
  <c r="BA7" i="4"/>
  <c r="BB7" i="4"/>
  <c r="BC7" i="4"/>
  <c r="AS8" i="4"/>
  <c r="AT8" i="4"/>
  <c r="AU8" i="4"/>
  <c r="AV8" i="4"/>
  <c r="AW8" i="4"/>
  <c r="AX8" i="4"/>
  <c r="AY8" i="4"/>
  <c r="AZ8" i="4"/>
  <c r="BA8" i="4"/>
  <c r="BB8" i="4"/>
  <c r="BC8" i="4"/>
  <c r="AS9" i="4"/>
  <c r="AT9" i="4"/>
  <c r="AU9" i="4"/>
  <c r="AV9" i="4"/>
  <c r="AW9" i="4"/>
  <c r="AX9" i="4"/>
  <c r="AY9" i="4"/>
  <c r="AZ9" i="4"/>
  <c r="BA9" i="4"/>
  <c r="BB9" i="4"/>
  <c r="BC9" i="4"/>
  <c r="AS10" i="4"/>
  <c r="AT10" i="4"/>
  <c r="AU10" i="4"/>
  <c r="AV10" i="4"/>
  <c r="AW10" i="4"/>
  <c r="AX10" i="4"/>
  <c r="AY10" i="4"/>
  <c r="AZ10" i="4"/>
  <c r="BA10" i="4"/>
  <c r="BB10" i="4"/>
  <c r="BC10" i="4"/>
  <c r="AS11" i="4"/>
  <c r="AT11" i="4"/>
  <c r="AU11" i="4"/>
  <c r="AV11" i="4"/>
  <c r="AW11" i="4"/>
  <c r="AX11" i="4"/>
  <c r="AY11" i="4"/>
  <c r="AZ11" i="4"/>
  <c r="BA11" i="4"/>
  <c r="BB11" i="4"/>
  <c r="BC11" i="4"/>
  <c r="AS12" i="4"/>
  <c r="AT12" i="4"/>
  <c r="AU12" i="4"/>
  <c r="AV12" i="4"/>
  <c r="AW12" i="4"/>
  <c r="AX12" i="4"/>
  <c r="AY12" i="4"/>
  <c r="AZ12" i="4"/>
  <c r="BA12" i="4"/>
  <c r="BB12" i="4"/>
  <c r="BC12" i="4"/>
  <c r="AS13" i="4"/>
  <c r="AT13" i="4"/>
  <c r="AU13" i="4"/>
  <c r="AV13" i="4"/>
  <c r="AW13" i="4"/>
  <c r="AX13" i="4"/>
  <c r="AY13" i="4"/>
  <c r="AZ13" i="4"/>
  <c r="BA13" i="4"/>
  <c r="BB13" i="4"/>
  <c r="BC13" i="4"/>
  <c r="AS14" i="4"/>
  <c r="AT14" i="4"/>
  <c r="AU14" i="4"/>
  <c r="AV14" i="4"/>
  <c r="AW14" i="4"/>
  <c r="AX14" i="4"/>
  <c r="AY14" i="4"/>
  <c r="AZ14" i="4"/>
  <c r="BA14" i="4"/>
  <c r="BB14" i="4"/>
  <c r="BC14" i="4"/>
  <c r="AS15" i="4"/>
  <c r="AT15" i="4"/>
  <c r="AU15" i="4"/>
  <c r="AV15" i="4"/>
  <c r="AW15" i="4"/>
  <c r="AX15" i="4"/>
  <c r="AY15" i="4"/>
  <c r="AZ15" i="4"/>
  <c r="BA15" i="4"/>
  <c r="BB15" i="4"/>
  <c r="BC15" i="4"/>
  <c r="AS16" i="4"/>
  <c r="AT16" i="4"/>
  <c r="AU16" i="4"/>
  <c r="AV16" i="4"/>
  <c r="AW16" i="4"/>
  <c r="AX16" i="4"/>
  <c r="AY16" i="4"/>
  <c r="AZ16" i="4"/>
  <c r="BA16" i="4"/>
  <c r="BB16" i="4"/>
  <c r="BC16" i="4"/>
  <c r="AS17" i="4"/>
  <c r="AT17" i="4"/>
  <c r="AU17" i="4"/>
  <c r="AV17" i="4"/>
  <c r="AW17" i="4"/>
  <c r="AX17" i="4"/>
  <c r="AY17" i="4"/>
  <c r="AZ17" i="4"/>
  <c r="BA17" i="4"/>
  <c r="BB17" i="4"/>
  <c r="BC17" i="4"/>
  <c r="AS18" i="4"/>
  <c r="AT18" i="4"/>
  <c r="AU18" i="4"/>
  <c r="AV18" i="4"/>
  <c r="AW18" i="4"/>
  <c r="AX18" i="4"/>
  <c r="AY18" i="4"/>
  <c r="AZ18" i="4"/>
  <c r="BA18" i="4"/>
  <c r="BB18" i="4"/>
  <c r="BC18" i="4"/>
  <c r="AS19" i="4"/>
  <c r="AT19" i="4"/>
  <c r="AU19" i="4"/>
  <c r="AV19" i="4"/>
  <c r="AW19" i="4"/>
  <c r="AX19" i="4"/>
  <c r="AY19" i="4"/>
  <c r="AZ19" i="4"/>
  <c r="BA19" i="4"/>
  <c r="BB19" i="4"/>
  <c r="BC19" i="4"/>
  <c r="AS20" i="4"/>
  <c r="AT20" i="4"/>
  <c r="AU20" i="4"/>
  <c r="AV20" i="4"/>
  <c r="AW20" i="4"/>
  <c r="AX20" i="4"/>
  <c r="AY20" i="4"/>
  <c r="AZ20" i="4"/>
  <c r="BA20" i="4"/>
  <c r="BB20" i="4"/>
  <c r="BC20" i="4"/>
  <c r="AS21" i="4"/>
  <c r="AT21" i="4"/>
  <c r="AU21" i="4"/>
  <c r="AV21" i="4"/>
  <c r="AW21" i="4"/>
  <c r="AX21" i="4"/>
  <c r="AY21" i="4"/>
  <c r="AZ21" i="4"/>
  <c r="BA21" i="4"/>
  <c r="BB21" i="4"/>
  <c r="BC21" i="4"/>
  <c r="AS22" i="4"/>
  <c r="AT22" i="4"/>
  <c r="AU22" i="4"/>
  <c r="AV22" i="4"/>
  <c r="AW22" i="4"/>
  <c r="AX22" i="4"/>
  <c r="AY22" i="4"/>
  <c r="AZ22" i="4"/>
  <c r="BA22" i="4"/>
  <c r="BB22" i="4"/>
  <c r="BC22" i="4"/>
  <c r="AS23" i="4"/>
  <c r="AT23" i="4"/>
  <c r="AU23" i="4"/>
  <c r="AV23" i="4"/>
  <c r="AW23" i="4"/>
  <c r="AX23" i="4"/>
  <c r="AY23" i="4"/>
  <c r="AZ23" i="4"/>
  <c r="BA23" i="4"/>
  <c r="BB23" i="4"/>
  <c r="BC23" i="4"/>
  <c r="AS24" i="4"/>
  <c r="AT24" i="4"/>
  <c r="AU24" i="4"/>
  <c r="AV24" i="4"/>
  <c r="AW24" i="4"/>
  <c r="AX24" i="4"/>
  <c r="AY24" i="4"/>
  <c r="AZ24" i="4"/>
  <c r="BA24" i="4"/>
  <c r="BB24" i="4"/>
  <c r="BC24" i="4"/>
  <c r="AS25" i="4"/>
  <c r="AT25" i="4"/>
  <c r="AU25" i="4"/>
  <c r="AV25" i="4"/>
  <c r="AW25" i="4"/>
  <c r="AX25" i="4"/>
  <c r="AY25" i="4"/>
  <c r="AZ25" i="4"/>
  <c r="BA25" i="4"/>
  <c r="BB25" i="4"/>
  <c r="BC25" i="4"/>
  <c r="AS26" i="4"/>
  <c r="AT26" i="4"/>
  <c r="AU26" i="4"/>
  <c r="AV26" i="4"/>
  <c r="AW26" i="4"/>
  <c r="AX26" i="4"/>
  <c r="AY26" i="4"/>
  <c r="AZ26" i="4"/>
  <c r="BA26" i="4"/>
  <c r="BB26" i="4"/>
  <c r="BC26" i="4"/>
  <c r="AS27" i="4"/>
  <c r="AT27" i="4"/>
  <c r="AU27" i="4"/>
  <c r="AV27" i="4"/>
  <c r="AW27" i="4"/>
  <c r="AX27" i="4"/>
  <c r="AY27" i="4"/>
  <c r="AZ27" i="4"/>
  <c r="BA27" i="4"/>
  <c r="BB27" i="4"/>
  <c r="BC27" i="4"/>
  <c r="AS28" i="4"/>
  <c r="AT28" i="4"/>
  <c r="AU28" i="4"/>
  <c r="AV28" i="4"/>
  <c r="AW28" i="4"/>
  <c r="AX28" i="4"/>
  <c r="AY28" i="4"/>
  <c r="AZ28" i="4"/>
  <c r="BA28" i="4"/>
  <c r="BB28" i="4"/>
  <c r="BC28" i="4"/>
  <c r="AS29" i="4"/>
  <c r="AT29" i="4"/>
  <c r="AU29" i="4"/>
  <c r="AV29" i="4"/>
  <c r="AW29" i="4"/>
  <c r="AX29" i="4"/>
  <c r="AY29" i="4"/>
  <c r="AZ29" i="4"/>
  <c r="BA29" i="4"/>
  <c r="BB29" i="4"/>
  <c r="BC29" i="4"/>
  <c r="AS30" i="4"/>
  <c r="AT30" i="4"/>
  <c r="AU30" i="4"/>
  <c r="AV30" i="4"/>
  <c r="AW30" i="4"/>
  <c r="AX30" i="4"/>
  <c r="AY30" i="4"/>
  <c r="AZ30" i="4"/>
  <c r="BA30" i="4"/>
  <c r="BB30" i="4"/>
  <c r="BC30" i="4"/>
  <c r="AS31" i="4"/>
  <c r="AT31" i="4"/>
  <c r="AU31" i="4"/>
  <c r="AV31" i="4"/>
  <c r="AW31" i="4"/>
  <c r="AX31" i="4"/>
  <c r="AY31" i="4"/>
  <c r="AZ31" i="4"/>
  <c r="BA31" i="4"/>
  <c r="BB31" i="4"/>
  <c r="BC31" i="4"/>
  <c r="AS32" i="4"/>
  <c r="AT32" i="4"/>
  <c r="AU32" i="4"/>
  <c r="AV32" i="4"/>
  <c r="AW32" i="4"/>
  <c r="AX32" i="4"/>
  <c r="AY32" i="4"/>
  <c r="AZ32" i="4"/>
  <c r="BA32" i="4"/>
  <c r="BB32" i="4"/>
  <c r="BC32" i="4"/>
  <c r="AS33" i="4"/>
  <c r="AT33" i="4"/>
  <c r="AU33" i="4"/>
  <c r="AV33" i="4"/>
  <c r="AW33" i="4"/>
  <c r="AX33" i="4"/>
  <c r="AY33" i="4"/>
  <c r="AZ33" i="4"/>
  <c r="BA33" i="4"/>
  <c r="BB33" i="4"/>
  <c r="BC33" i="4"/>
  <c r="AT4" i="4"/>
  <c r="AU4" i="4"/>
  <c r="AV4" i="4"/>
  <c r="AW4" i="4"/>
  <c r="AX4" i="4"/>
  <c r="AY4" i="4"/>
  <c r="AZ4" i="4"/>
  <c r="BA4" i="4"/>
  <c r="BB4" i="4"/>
  <c r="BC4" i="4"/>
  <c r="AS4" i="4"/>
  <c r="AS75" i="6"/>
  <c r="AT75" i="6"/>
  <c r="AU75" i="6"/>
  <c r="AV75" i="6"/>
  <c r="AW75" i="6"/>
  <c r="AX75" i="6"/>
  <c r="AY75" i="6"/>
  <c r="AZ75" i="6"/>
  <c r="BA75" i="6"/>
  <c r="BB75" i="6"/>
  <c r="AR75" i="6"/>
  <c r="AR43" i="6"/>
  <c r="AS43" i="6"/>
  <c r="AT43" i="6"/>
  <c r="AU43" i="6"/>
  <c r="AV43" i="6"/>
  <c r="AW43" i="6"/>
  <c r="AX43" i="6"/>
  <c r="AY43" i="6"/>
  <c r="AZ43" i="6"/>
  <c r="BA43" i="6"/>
  <c r="BB43" i="6"/>
  <c r="AR44" i="6"/>
  <c r="AS44" i="6"/>
  <c r="AT44" i="6"/>
  <c r="AU44" i="6"/>
  <c r="AV44" i="6"/>
  <c r="AW44" i="6"/>
  <c r="AX44" i="6"/>
  <c r="AY44" i="6"/>
  <c r="AZ44" i="6"/>
  <c r="BA44" i="6"/>
  <c r="BB44" i="6"/>
  <c r="AR45" i="6"/>
  <c r="AS45" i="6"/>
  <c r="AT45" i="6"/>
  <c r="AU45" i="6"/>
  <c r="AV45" i="6"/>
  <c r="AW45" i="6"/>
  <c r="AX45" i="6"/>
  <c r="AY45" i="6"/>
  <c r="AZ45" i="6"/>
  <c r="BA45" i="6"/>
  <c r="BB45" i="6"/>
  <c r="AR46" i="6"/>
  <c r="AS46" i="6"/>
  <c r="AT46" i="6"/>
  <c r="AU46" i="6"/>
  <c r="AV46" i="6"/>
  <c r="AW46" i="6"/>
  <c r="AX46" i="6"/>
  <c r="AY46" i="6"/>
  <c r="AZ46" i="6"/>
  <c r="BA46" i="6"/>
  <c r="BB46" i="6"/>
  <c r="AR47" i="6"/>
  <c r="AS47" i="6"/>
  <c r="AT47" i="6"/>
  <c r="AU47" i="6"/>
  <c r="AV47" i="6"/>
  <c r="AW47" i="6"/>
  <c r="AX47" i="6"/>
  <c r="AY47" i="6"/>
  <c r="AZ47" i="6"/>
  <c r="BA47" i="6"/>
  <c r="BB47" i="6"/>
  <c r="AR48" i="6"/>
  <c r="AS48" i="6"/>
  <c r="AT48" i="6"/>
  <c r="AU48" i="6"/>
  <c r="AV48" i="6"/>
  <c r="AW48" i="6"/>
  <c r="AX48" i="6"/>
  <c r="AY48" i="6"/>
  <c r="AZ48" i="6"/>
  <c r="BA48" i="6"/>
  <c r="BB48" i="6"/>
  <c r="AR49" i="6"/>
  <c r="AS49" i="6"/>
  <c r="AT49" i="6"/>
  <c r="AU49" i="6"/>
  <c r="AV49" i="6"/>
  <c r="AW49" i="6"/>
  <c r="AX49" i="6"/>
  <c r="AY49" i="6"/>
  <c r="AZ49" i="6"/>
  <c r="BA49" i="6"/>
  <c r="BB49" i="6"/>
  <c r="AR50" i="6"/>
  <c r="AS50" i="6"/>
  <c r="AT50" i="6"/>
  <c r="AU50" i="6"/>
  <c r="AV50" i="6"/>
  <c r="AW50" i="6"/>
  <c r="AX50" i="6"/>
  <c r="AY50" i="6"/>
  <c r="AZ50" i="6"/>
  <c r="BA50" i="6"/>
  <c r="BB50" i="6"/>
  <c r="AR51" i="6"/>
  <c r="AS51" i="6"/>
  <c r="AT51" i="6"/>
  <c r="AU51" i="6"/>
  <c r="AV51" i="6"/>
  <c r="AW51" i="6"/>
  <c r="AX51" i="6"/>
  <c r="AY51" i="6"/>
  <c r="AZ51" i="6"/>
  <c r="BA51" i="6"/>
  <c r="BB51" i="6"/>
  <c r="AR52" i="6"/>
  <c r="AS52" i="6"/>
  <c r="AT52" i="6"/>
  <c r="AU52" i="6"/>
  <c r="AV52" i="6"/>
  <c r="AW52" i="6"/>
  <c r="AX52" i="6"/>
  <c r="AY52" i="6"/>
  <c r="AZ52" i="6"/>
  <c r="BA52" i="6"/>
  <c r="BB52" i="6"/>
  <c r="AR53" i="6"/>
  <c r="AS53" i="6"/>
  <c r="AT53" i="6"/>
  <c r="AU53" i="6"/>
  <c r="AV53" i="6"/>
  <c r="AW53" i="6"/>
  <c r="AX53" i="6"/>
  <c r="AY53" i="6"/>
  <c r="AZ53" i="6"/>
  <c r="BA53" i="6"/>
  <c r="BB53" i="6"/>
  <c r="AR54" i="6"/>
  <c r="AS54" i="6"/>
  <c r="AT54" i="6"/>
  <c r="AU54" i="6"/>
  <c r="AV54" i="6"/>
  <c r="AW54" i="6"/>
  <c r="AX54" i="6"/>
  <c r="AY54" i="6"/>
  <c r="AZ54" i="6"/>
  <c r="BA54" i="6"/>
  <c r="BB54" i="6"/>
  <c r="AR55" i="6"/>
  <c r="AS55" i="6"/>
  <c r="AT55" i="6"/>
  <c r="AU55" i="6"/>
  <c r="AV55" i="6"/>
  <c r="AW55" i="6"/>
  <c r="AX55" i="6"/>
  <c r="AY55" i="6"/>
  <c r="AZ55" i="6"/>
  <c r="BA55" i="6"/>
  <c r="BB55" i="6"/>
  <c r="AR56" i="6"/>
  <c r="AS56" i="6"/>
  <c r="AT56" i="6"/>
  <c r="AU56" i="6"/>
  <c r="AV56" i="6"/>
  <c r="AW56" i="6"/>
  <c r="AX56" i="6"/>
  <c r="AY56" i="6"/>
  <c r="AZ56" i="6"/>
  <c r="BA56" i="6"/>
  <c r="BB56" i="6"/>
  <c r="AR57" i="6"/>
  <c r="AS57" i="6"/>
  <c r="AT57" i="6"/>
  <c r="AU57" i="6"/>
  <c r="AV57" i="6"/>
  <c r="AW57" i="6"/>
  <c r="AX57" i="6"/>
  <c r="AY57" i="6"/>
  <c r="AZ57" i="6"/>
  <c r="BA57" i="6"/>
  <c r="BB57" i="6"/>
  <c r="AR58" i="6"/>
  <c r="AS58" i="6"/>
  <c r="AT58" i="6"/>
  <c r="AU58" i="6"/>
  <c r="AV58" i="6"/>
  <c r="AW58" i="6"/>
  <c r="AX58" i="6"/>
  <c r="AY58" i="6"/>
  <c r="AZ58" i="6"/>
  <c r="BA58" i="6"/>
  <c r="BB58" i="6"/>
  <c r="AR59" i="6"/>
  <c r="AS59" i="6"/>
  <c r="AT59" i="6"/>
  <c r="AU59" i="6"/>
  <c r="AV59" i="6"/>
  <c r="AW59" i="6"/>
  <c r="AX59" i="6"/>
  <c r="AY59" i="6"/>
  <c r="AZ59" i="6"/>
  <c r="BA59" i="6"/>
  <c r="BB59" i="6"/>
  <c r="AR60" i="6"/>
  <c r="AS60" i="6"/>
  <c r="AT60" i="6"/>
  <c r="AU60" i="6"/>
  <c r="AV60" i="6"/>
  <c r="AW60" i="6"/>
  <c r="AX60" i="6"/>
  <c r="AY60" i="6"/>
  <c r="AZ60" i="6"/>
  <c r="BA60" i="6"/>
  <c r="BB60" i="6"/>
  <c r="AR61" i="6"/>
  <c r="AS61" i="6"/>
  <c r="AT61" i="6"/>
  <c r="AU61" i="6"/>
  <c r="AV61" i="6"/>
  <c r="AW61" i="6"/>
  <c r="AX61" i="6"/>
  <c r="AY61" i="6"/>
  <c r="AZ61" i="6"/>
  <c r="BA61" i="6"/>
  <c r="BB61" i="6"/>
  <c r="AR62" i="6"/>
  <c r="AS62" i="6"/>
  <c r="AT62" i="6"/>
  <c r="AU62" i="6"/>
  <c r="AV62" i="6"/>
  <c r="AW62" i="6"/>
  <c r="AX62" i="6"/>
  <c r="AY62" i="6"/>
  <c r="AZ62" i="6"/>
  <c r="BA62" i="6"/>
  <c r="BB62" i="6"/>
  <c r="AR63" i="6"/>
  <c r="AS63" i="6"/>
  <c r="AT63" i="6"/>
  <c r="AU63" i="6"/>
  <c r="AV63" i="6"/>
  <c r="AW63" i="6"/>
  <c r="AX63" i="6"/>
  <c r="AY63" i="6"/>
  <c r="AZ63" i="6"/>
  <c r="BA63" i="6"/>
  <c r="BB63" i="6"/>
  <c r="AR64" i="6"/>
  <c r="AS64" i="6"/>
  <c r="AT64" i="6"/>
  <c r="AU64" i="6"/>
  <c r="AV64" i="6"/>
  <c r="AW64" i="6"/>
  <c r="AX64" i="6"/>
  <c r="AY64" i="6"/>
  <c r="AZ64" i="6"/>
  <c r="BA64" i="6"/>
  <c r="BB64" i="6"/>
  <c r="AR65" i="6"/>
  <c r="AS65" i="6"/>
  <c r="AT65" i="6"/>
  <c r="AU65" i="6"/>
  <c r="AV65" i="6"/>
  <c r="AW65" i="6"/>
  <c r="AX65" i="6"/>
  <c r="AY65" i="6"/>
  <c r="AZ65" i="6"/>
  <c r="BA65" i="6"/>
  <c r="BB65" i="6"/>
  <c r="AR66" i="6"/>
  <c r="AS66" i="6"/>
  <c r="AT66" i="6"/>
  <c r="AU66" i="6"/>
  <c r="AV66" i="6"/>
  <c r="AW66" i="6"/>
  <c r="AX66" i="6"/>
  <c r="AY66" i="6"/>
  <c r="AZ66" i="6"/>
  <c r="BA66" i="6"/>
  <c r="BB66" i="6"/>
  <c r="AR67" i="6"/>
  <c r="AS67" i="6"/>
  <c r="AT67" i="6"/>
  <c r="AU67" i="6"/>
  <c r="AV67" i="6"/>
  <c r="AW67" i="6"/>
  <c r="AX67" i="6"/>
  <c r="AY67" i="6"/>
  <c r="AZ67" i="6"/>
  <c r="BA67" i="6"/>
  <c r="BB67" i="6"/>
  <c r="AR68" i="6"/>
  <c r="AS68" i="6"/>
  <c r="AT68" i="6"/>
  <c r="AU68" i="6"/>
  <c r="AV68" i="6"/>
  <c r="AW68" i="6"/>
  <c r="AX68" i="6"/>
  <c r="AY68" i="6"/>
  <c r="AZ68" i="6"/>
  <c r="BA68" i="6"/>
  <c r="BB68" i="6"/>
  <c r="AR69" i="6"/>
  <c r="AS69" i="6"/>
  <c r="AT69" i="6"/>
  <c r="AU69" i="6"/>
  <c r="AV69" i="6"/>
  <c r="AW69" i="6"/>
  <c r="AX69" i="6"/>
  <c r="AY69" i="6"/>
  <c r="AZ69" i="6"/>
  <c r="BA69" i="6"/>
  <c r="BB69" i="6"/>
  <c r="AR70" i="6"/>
  <c r="AS70" i="6"/>
  <c r="AT70" i="6"/>
  <c r="AU70" i="6"/>
  <c r="AV70" i="6"/>
  <c r="AW70" i="6"/>
  <c r="AX70" i="6"/>
  <c r="AY70" i="6"/>
  <c r="AZ70" i="6"/>
  <c r="BA70" i="6"/>
  <c r="BB70" i="6"/>
  <c r="AR71" i="6"/>
  <c r="AS71" i="6"/>
  <c r="AT71" i="6"/>
  <c r="AU71" i="6"/>
  <c r="AV71" i="6"/>
  <c r="AW71" i="6"/>
  <c r="AX71" i="6"/>
  <c r="AY71" i="6"/>
  <c r="AZ71" i="6"/>
  <c r="BA71" i="6"/>
  <c r="BB71" i="6"/>
  <c r="AS42" i="6"/>
  <c r="AT42" i="6"/>
  <c r="AU42" i="6"/>
  <c r="AV42" i="6"/>
  <c r="AW42" i="6"/>
  <c r="AX42" i="6"/>
  <c r="AY42" i="6"/>
  <c r="AZ42" i="6"/>
  <c r="BA42" i="6"/>
  <c r="BB42" i="6"/>
  <c r="AR42" i="6"/>
  <c r="AS37" i="6"/>
  <c r="AT37" i="6"/>
  <c r="AU37" i="6"/>
  <c r="AV37" i="6"/>
  <c r="AW37" i="6"/>
  <c r="AX37" i="6"/>
  <c r="AY37" i="6"/>
  <c r="AZ37" i="6"/>
  <c r="BA37" i="6"/>
  <c r="BB37" i="6"/>
  <c r="AR37" i="6"/>
  <c r="AR5" i="6"/>
  <c r="AS5" i="6"/>
  <c r="AT5" i="6"/>
  <c r="AU5" i="6"/>
  <c r="AV5" i="6"/>
  <c r="AW5" i="6"/>
  <c r="AX5" i="6"/>
  <c r="AY5" i="6"/>
  <c r="AZ5" i="6"/>
  <c r="BA5" i="6"/>
  <c r="BB5" i="6"/>
  <c r="AR6" i="6"/>
  <c r="AS6" i="6"/>
  <c r="AT6" i="6"/>
  <c r="AU6" i="6"/>
  <c r="AV6" i="6"/>
  <c r="AW6" i="6"/>
  <c r="AX6" i="6"/>
  <c r="AY6" i="6"/>
  <c r="AZ6" i="6"/>
  <c r="BA6" i="6"/>
  <c r="BB6" i="6"/>
  <c r="AR7" i="6"/>
  <c r="AS7" i="6"/>
  <c r="AT7" i="6"/>
  <c r="AU7" i="6"/>
  <c r="AV7" i="6"/>
  <c r="AW7" i="6"/>
  <c r="AX7" i="6"/>
  <c r="AY7" i="6"/>
  <c r="AZ7" i="6"/>
  <c r="BA7" i="6"/>
  <c r="BB7" i="6"/>
  <c r="AR8" i="6"/>
  <c r="AS8" i="6"/>
  <c r="AT8" i="6"/>
  <c r="AU8" i="6"/>
  <c r="AV8" i="6"/>
  <c r="AW8" i="6"/>
  <c r="AX8" i="6"/>
  <c r="AY8" i="6"/>
  <c r="AZ8" i="6"/>
  <c r="BA8" i="6"/>
  <c r="BB8" i="6"/>
  <c r="AR9" i="6"/>
  <c r="AS9" i="6"/>
  <c r="AT9" i="6"/>
  <c r="AU9" i="6"/>
  <c r="AV9" i="6"/>
  <c r="AW9" i="6"/>
  <c r="AX9" i="6"/>
  <c r="AY9" i="6"/>
  <c r="AZ9" i="6"/>
  <c r="BA9" i="6"/>
  <c r="BB9" i="6"/>
  <c r="AR10" i="6"/>
  <c r="AS10" i="6"/>
  <c r="AT10" i="6"/>
  <c r="AU10" i="6"/>
  <c r="AV10" i="6"/>
  <c r="AW10" i="6"/>
  <c r="AX10" i="6"/>
  <c r="AY10" i="6"/>
  <c r="AZ10" i="6"/>
  <c r="BA10" i="6"/>
  <c r="BB10" i="6"/>
  <c r="AR11" i="6"/>
  <c r="AS11" i="6"/>
  <c r="AT11" i="6"/>
  <c r="AU11" i="6"/>
  <c r="AV11" i="6"/>
  <c r="AW11" i="6"/>
  <c r="AX11" i="6"/>
  <c r="AY11" i="6"/>
  <c r="AZ11" i="6"/>
  <c r="BA11" i="6"/>
  <c r="BB11" i="6"/>
  <c r="AR12" i="6"/>
  <c r="AS12" i="6"/>
  <c r="AT12" i="6"/>
  <c r="AU12" i="6"/>
  <c r="AV12" i="6"/>
  <c r="AW12" i="6"/>
  <c r="AX12" i="6"/>
  <c r="AY12" i="6"/>
  <c r="AZ12" i="6"/>
  <c r="BA12" i="6"/>
  <c r="BB12" i="6"/>
  <c r="AR13" i="6"/>
  <c r="AS13" i="6"/>
  <c r="AT13" i="6"/>
  <c r="AU13" i="6"/>
  <c r="AV13" i="6"/>
  <c r="AW13" i="6"/>
  <c r="AX13" i="6"/>
  <c r="AY13" i="6"/>
  <c r="AZ13" i="6"/>
  <c r="BA13" i="6"/>
  <c r="BB13" i="6"/>
  <c r="AR14" i="6"/>
  <c r="AS14" i="6"/>
  <c r="AT14" i="6"/>
  <c r="AU14" i="6"/>
  <c r="AV14" i="6"/>
  <c r="AW14" i="6"/>
  <c r="AX14" i="6"/>
  <c r="AY14" i="6"/>
  <c r="AZ14" i="6"/>
  <c r="BA14" i="6"/>
  <c r="BB14" i="6"/>
  <c r="AR15" i="6"/>
  <c r="AS15" i="6"/>
  <c r="AT15" i="6"/>
  <c r="AU15" i="6"/>
  <c r="AV15" i="6"/>
  <c r="AW15" i="6"/>
  <c r="AX15" i="6"/>
  <c r="AY15" i="6"/>
  <c r="AZ15" i="6"/>
  <c r="BA15" i="6"/>
  <c r="BB15" i="6"/>
  <c r="AR16" i="6"/>
  <c r="AS16" i="6"/>
  <c r="AT16" i="6"/>
  <c r="AU16" i="6"/>
  <c r="AV16" i="6"/>
  <c r="AW16" i="6"/>
  <c r="AX16" i="6"/>
  <c r="AY16" i="6"/>
  <c r="AZ16" i="6"/>
  <c r="BA16" i="6"/>
  <c r="BB16" i="6"/>
  <c r="AR17" i="6"/>
  <c r="AS17" i="6"/>
  <c r="AT17" i="6"/>
  <c r="AU17" i="6"/>
  <c r="AV17" i="6"/>
  <c r="AW17" i="6"/>
  <c r="AX17" i="6"/>
  <c r="AY17" i="6"/>
  <c r="AZ17" i="6"/>
  <c r="BA17" i="6"/>
  <c r="BB17" i="6"/>
  <c r="AR18" i="6"/>
  <c r="AS18" i="6"/>
  <c r="AT18" i="6"/>
  <c r="AU18" i="6"/>
  <c r="AV18" i="6"/>
  <c r="AW18" i="6"/>
  <c r="AX18" i="6"/>
  <c r="AY18" i="6"/>
  <c r="AZ18" i="6"/>
  <c r="BA18" i="6"/>
  <c r="BB18" i="6"/>
  <c r="AR19" i="6"/>
  <c r="AS19" i="6"/>
  <c r="AT19" i="6"/>
  <c r="AU19" i="6"/>
  <c r="AV19" i="6"/>
  <c r="AW19" i="6"/>
  <c r="AX19" i="6"/>
  <c r="AY19" i="6"/>
  <c r="AZ19" i="6"/>
  <c r="BA19" i="6"/>
  <c r="BB19" i="6"/>
  <c r="AR20" i="6"/>
  <c r="AS20" i="6"/>
  <c r="AT20" i="6"/>
  <c r="AU20" i="6"/>
  <c r="AV20" i="6"/>
  <c r="AW20" i="6"/>
  <c r="AX20" i="6"/>
  <c r="AY20" i="6"/>
  <c r="AZ20" i="6"/>
  <c r="BA20" i="6"/>
  <c r="BB20" i="6"/>
  <c r="AR21" i="6"/>
  <c r="AS21" i="6"/>
  <c r="AT21" i="6"/>
  <c r="AU21" i="6"/>
  <c r="AV21" i="6"/>
  <c r="AW21" i="6"/>
  <c r="AX21" i="6"/>
  <c r="AY21" i="6"/>
  <c r="AZ21" i="6"/>
  <c r="BA21" i="6"/>
  <c r="BB21" i="6"/>
  <c r="AR22" i="6"/>
  <c r="AS22" i="6"/>
  <c r="AT22" i="6"/>
  <c r="AU22" i="6"/>
  <c r="AV22" i="6"/>
  <c r="AW22" i="6"/>
  <c r="AX22" i="6"/>
  <c r="AY22" i="6"/>
  <c r="AZ22" i="6"/>
  <c r="BA22" i="6"/>
  <c r="BB22" i="6"/>
  <c r="AR23" i="6"/>
  <c r="AS23" i="6"/>
  <c r="AT23" i="6"/>
  <c r="AU23" i="6"/>
  <c r="AV23" i="6"/>
  <c r="AW23" i="6"/>
  <c r="AX23" i="6"/>
  <c r="AY23" i="6"/>
  <c r="AZ23" i="6"/>
  <c r="BA23" i="6"/>
  <c r="BB23" i="6"/>
  <c r="AR24" i="6"/>
  <c r="AS24" i="6"/>
  <c r="AT24" i="6"/>
  <c r="AU24" i="6"/>
  <c r="AV24" i="6"/>
  <c r="AW24" i="6"/>
  <c r="AX24" i="6"/>
  <c r="AY24" i="6"/>
  <c r="AZ24" i="6"/>
  <c r="BA24" i="6"/>
  <c r="BB24" i="6"/>
  <c r="AR25" i="6"/>
  <c r="AS25" i="6"/>
  <c r="AT25" i="6"/>
  <c r="AU25" i="6"/>
  <c r="AV25" i="6"/>
  <c r="AW25" i="6"/>
  <c r="AX25" i="6"/>
  <c r="AY25" i="6"/>
  <c r="AZ25" i="6"/>
  <c r="BA25" i="6"/>
  <c r="BB25" i="6"/>
  <c r="AR26" i="6"/>
  <c r="AS26" i="6"/>
  <c r="AT26" i="6"/>
  <c r="AU26" i="6"/>
  <c r="AV26" i="6"/>
  <c r="AW26" i="6"/>
  <c r="AX26" i="6"/>
  <c r="AY26" i="6"/>
  <c r="AZ26" i="6"/>
  <c r="BA26" i="6"/>
  <c r="BB26" i="6"/>
  <c r="AR27" i="6"/>
  <c r="AS27" i="6"/>
  <c r="AT27" i="6"/>
  <c r="AU27" i="6"/>
  <c r="AV27" i="6"/>
  <c r="AW27" i="6"/>
  <c r="AX27" i="6"/>
  <c r="AY27" i="6"/>
  <c r="AZ27" i="6"/>
  <c r="BA27" i="6"/>
  <c r="BB27" i="6"/>
  <c r="AR28" i="6"/>
  <c r="AS28" i="6"/>
  <c r="AT28" i="6"/>
  <c r="AU28" i="6"/>
  <c r="AV28" i="6"/>
  <c r="AW28" i="6"/>
  <c r="AX28" i="6"/>
  <c r="AY28" i="6"/>
  <c r="AZ28" i="6"/>
  <c r="BA28" i="6"/>
  <c r="BB28" i="6"/>
  <c r="AR29" i="6"/>
  <c r="AS29" i="6"/>
  <c r="AT29" i="6"/>
  <c r="AU29" i="6"/>
  <c r="AV29" i="6"/>
  <c r="AW29" i="6"/>
  <c r="AX29" i="6"/>
  <c r="AY29" i="6"/>
  <c r="AZ29" i="6"/>
  <c r="BA29" i="6"/>
  <c r="BB29" i="6"/>
  <c r="AR30" i="6"/>
  <c r="AS30" i="6"/>
  <c r="AT30" i="6"/>
  <c r="AU30" i="6"/>
  <c r="AV30" i="6"/>
  <c r="AW30" i="6"/>
  <c r="AX30" i="6"/>
  <c r="AY30" i="6"/>
  <c r="AZ30" i="6"/>
  <c r="BA30" i="6"/>
  <c r="BB30" i="6"/>
  <c r="AR31" i="6"/>
  <c r="AS31" i="6"/>
  <c r="AT31" i="6"/>
  <c r="AU31" i="6"/>
  <c r="AV31" i="6"/>
  <c r="AW31" i="6"/>
  <c r="AX31" i="6"/>
  <c r="AY31" i="6"/>
  <c r="AZ31" i="6"/>
  <c r="BA31" i="6"/>
  <c r="BB31" i="6"/>
  <c r="AR32" i="6"/>
  <c r="AS32" i="6"/>
  <c r="AT32" i="6"/>
  <c r="AU32" i="6"/>
  <c r="AV32" i="6"/>
  <c r="AW32" i="6"/>
  <c r="AX32" i="6"/>
  <c r="AY32" i="6"/>
  <c r="AZ32" i="6"/>
  <c r="BA32" i="6"/>
  <c r="BB32" i="6"/>
  <c r="AR33" i="6"/>
  <c r="AS33" i="6"/>
  <c r="AT33" i="6"/>
  <c r="AU33" i="6"/>
  <c r="AV33" i="6"/>
  <c r="AW33" i="6"/>
  <c r="AX33" i="6"/>
  <c r="AY33" i="6"/>
  <c r="AZ33" i="6"/>
  <c r="BA33" i="6"/>
  <c r="BB33" i="6"/>
  <c r="AS4" i="6"/>
  <c r="AT4" i="6"/>
  <c r="AU4" i="6"/>
  <c r="AV4" i="6"/>
  <c r="AW4" i="6"/>
  <c r="AX4" i="6"/>
  <c r="AY4" i="6"/>
  <c r="AZ4" i="6"/>
  <c r="BA4" i="6"/>
  <c r="BB4" i="6"/>
  <c r="AR4" i="6"/>
  <c r="AQ27" i="8"/>
  <c r="AR27" i="8"/>
  <c r="AS27" i="8"/>
  <c r="AT27" i="8"/>
  <c r="AU27" i="8"/>
  <c r="AV27" i="8"/>
  <c r="AW27" i="8"/>
  <c r="AX27" i="8"/>
  <c r="AY27" i="8"/>
  <c r="AP27" i="8"/>
  <c r="AP5" i="8"/>
  <c r="AQ5" i="8"/>
  <c r="AR5" i="8"/>
  <c r="AS5" i="8"/>
  <c r="AT5" i="8"/>
  <c r="AU5" i="8"/>
  <c r="AV5" i="8"/>
  <c r="AW5" i="8"/>
  <c r="AX5" i="8"/>
  <c r="AY5" i="8"/>
  <c r="AP6" i="8"/>
  <c r="AQ6" i="8"/>
  <c r="AR6" i="8"/>
  <c r="AS6" i="8"/>
  <c r="AT6" i="8"/>
  <c r="AU6" i="8"/>
  <c r="AV6" i="8"/>
  <c r="AW6" i="8"/>
  <c r="AX6" i="8"/>
  <c r="AY6" i="8"/>
  <c r="AP7" i="8"/>
  <c r="AQ7" i="8"/>
  <c r="AR7" i="8"/>
  <c r="AS7" i="8"/>
  <c r="AT7" i="8"/>
  <c r="AU7" i="8"/>
  <c r="AV7" i="8"/>
  <c r="AW7" i="8"/>
  <c r="AX7" i="8"/>
  <c r="AY7" i="8"/>
  <c r="AP8" i="8"/>
  <c r="AQ8" i="8"/>
  <c r="AR8" i="8"/>
  <c r="AS8" i="8"/>
  <c r="AT8" i="8"/>
  <c r="AU8" i="8"/>
  <c r="AV8" i="8"/>
  <c r="AW8" i="8"/>
  <c r="AX8" i="8"/>
  <c r="AY8" i="8"/>
  <c r="AP9" i="8"/>
  <c r="AQ9" i="8"/>
  <c r="AR9" i="8"/>
  <c r="AS9" i="8"/>
  <c r="AT9" i="8"/>
  <c r="AU9" i="8"/>
  <c r="AV9" i="8"/>
  <c r="AW9" i="8"/>
  <c r="AX9" i="8"/>
  <c r="AY9" i="8"/>
  <c r="AP10" i="8"/>
  <c r="AQ10" i="8"/>
  <c r="AR10" i="8"/>
  <c r="AS10" i="8"/>
  <c r="AT10" i="8"/>
  <c r="AU10" i="8"/>
  <c r="AV10" i="8"/>
  <c r="AW10" i="8"/>
  <c r="AX10" i="8"/>
  <c r="AY10" i="8"/>
  <c r="AP11" i="8"/>
  <c r="AQ11" i="8"/>
  <c r="AR11" i="8"/>
  <c r="AS11" i="8"/>
  <c r="AT11" i="8"/>
  <c r="AU11" i="8"/>
  <c r="AV11" i="8"/>
  <c r="AW11" i="8"/>
  <c r="AX11" i="8"/>
  <c r="AY11" i="8"/>
  <c r="AP12" i="8"/>
  <c r="AQ12" i="8"/>
  <c r="AR12" i="8"/>
  <c r="AS12" i="8"/>
  <c r="AT12" i="8"/>
  <c r="AU12" i="8"/>
  <c r="AV12" i="8"/>
  <c r="AW12" i="8"/>
  <c r="AX12" i="8"/>
  <c r="AY12" i="8"/>
  <c r="AP13" i="8"/>
  <c r="AQ13" i="8"/>
  <c r="AR13" i="8"/>
  <c r="AS13" i="8"/>
  <c r="AT13" i="8"/>
  <c r="AU13" i="8"/>
  <c r="AV13" i="8"/>
  <c r="AW13" i="8"/>
  <c r="AX13" i="8"/>
  <c r="AY13" i="8"/>
  <c r="AP14" i="8"/>
  <c r="AQ14" i="8"/>
  <c r="AR14" i="8"/>
  <c r="AS14" i="8"/>
  <c r="AT14" i="8"/>
  <c r="AU14" i="8"/>
  <c r="AV14" i="8"/>
  <c r="AW14" i="8"/>
  <c r="AX14" i="8"/>
  <c r="AY14" i="8"/>
  <c r="AP15" i="8"/>
  <c r="AQ15" i="8"/>
  <c r="AR15" i="8"/>
  <c r="AS15" i="8"/>
  <c r="AT15" i="8"/>
  <c r="AU15" i="8"/>
  <c r="AV15" i="8"/>
  <c r="AW15" i="8"/>
  <c r="AX15" i="8"/>
  <c r="AY15" i="8"/>
  <c r="AP16" i="8"/>
  <c r="AQ16" i="8"/>
  <c r="AR16" i="8"/>
  <c r="AS16" i="8"/>
  <c r="AT16" i="8"/>
  <c r="AU16" i="8"/>
  <c r="AV16" i="8"/>
  <c r="AW16" i="8"/>
  <c r="AX16" i="8"/>
  <c r="AY16" i="8"/>
  <c r="AP17" i="8"/>
  <c r="AQ17" i="8"/>
  <c r="AR17" i="8"/>
  <c r="AS17" i="8"/>
  <c r="AT17" i="8"/>
  <c r="AU17" i="8"/>
  <c r="AV17" i="8"/>
  <c r="AW17" i="8"/>
  <c r="AX17" i="8"/>
  <c r="AY17" i="8"/>
  <c r="AP18" i="8"/>
  <c r="AQ18" i="8"/>
  <c r="AR18" i="8"/>
  <c r="AS18" i="8"/>
  <c r="AT18" i="8"/>
  <c r="AU18" i="8"/>
  <c r="AV18" i="8"/>
  <c r="AW18" i="8"/>
  <c r="AX18" i="8"/>
  <c r="AY18" i="8"/>
  <c r="AP19" i="8"/>
  <c r="AQ19" i="8"/>
  <c r="AR19" i="8"/>
  <c r="AS19" i="8"/>
  <c r="AT19" i="8"/>
  <c r="AU19" i="8"/>
  <c r="AV19" i="8"/>
  <c r="AW19" i="8"/>
  <c r="AX19" i="8"/>
  <c r="AY19" i="8"/>
  <c r="AP20" i="8"/>
  <c r="AQ20" i="8"/>
  <c r="AR20" i="8"/>
  <c r="AS20" i="8"/>
  <c r="AT20" i="8"/>
  <c r="AU20" i="8"/>
  <c r="AV20" i="8"/>
  <c r="AW20" i="8"/>
  <c r="AX20" i="8"/>
  <c r="AY20" i="8"/>
  <c r="AP21" i="8"/>
  <c r="AQ21" i="8"/>
  <c r="AR21" i="8"/>
  <c r="AS21" i="8"/>
  <c r="AT21" i="8"/>
  <c r="AU21" i="8"/>
  <c r="AV21" i="8"/>
  <c r="AW21" i="8"/>
  <c r="AX21" i="8"/>
  <c r="AY21" i="8"/>
  <c r="AP22" i="8"/>
  <c r="AQ22" i="8"/>
  <c r="AR22" i="8"/>
  <c r="AS22" i="8"/>
  <c r="AT22" i="8"/>
  <c r="AU22" i="8"/>
  <c r="AV22" i="8"/>
  <c r="AW22" i="8"/>
  <c r="AX22" i="8"/>
  <c r="AY22" i="8"/>
  <c r="AP23" i="8"/>
  <c r="AQ23" i="8"/>
  <c r="AR23" i="8"/>
  <c r="AS23" i="8"/>
  <c r="AT23" i="8"/>
  <c r="AU23" i="8"/>
  <c r="AV23" i="8"/>
  <c r="AW23" i="8"/>
  <c r="AX23" i="8"/>
  <c r="AY23" i="8"/>
  <c r="AQ4" i="8"/>
  <c r="AR4" i="8"/>
  <c r="AS4" i="8"/>
  <c r="AT4" i="8"/>
  <c r="AU4" i="8"/>
  <c r="AV4" i="8"/>
  <c r="AW4" i="8"/>
  <c r="AX4" i="8"/>
  <c r="AY4" i="8"/>
  <c r="AP4" i="8"/>
  <c r="AQ23" i="9"/>
  <c r="AR23" i="9"/>
  <c r="AS23" i="9"/>
  <c r="AT23" i="9"/>
  <c r="AU23" i="9"/>
  <c r="AV23" i="9"/>
  <c r="AW23" i="9"/>
  <c r="AX23" i="9"/>
  <c r="AY23" i="9"/>
  <c r="AP23" i="9"/>
  <c r="AP5" i="9"/>
  <c r="AQ5" i="9"/>
  <c r="AR5" i="9"/>
  <c r="AS5" i="9"/>
  <c r="AT5" i="9"/>
  <c r="AU5" i="9"/>
  <c r="AV5" i="9"/>
  <c r="AW5" i="9"/>
  <c r="AX5" i="9"/>
  <c r="AY5" i="9"/>
  <c r="AP6" i="9"/>
  <c r="AQ6" i="9"/>
  <c r="AR6" i="9"/>
  <c r="AS6" i="9"/>
  <c r="AT6" i="9"/>
  <c r="AU6" i="9"/>
  <c r="AV6" i="9"/>
  <c r="AW6" i="9"/>
  <c r="AX6" i="9"/>
  <c r="AY6" i="9"/>
  <c r="AP7" i="9"/>
  <c r="AQ7" i="9"/>
  <c r="AR7" i="9"/>
  <c r="AS7" i="9"/>
  <c r="AT7" i="9"/>
  <c r="AU7" i="9"/>
  <c r="AV7" i="9"/>
  <c r="AW7" i="9"/>
  <c r="AX7" i="9"/>
  <c r="AY7" i="9"/>
  <c r="AP8" i="9"/>
  <c r="AQ8" i="9"/>
  <c r="AR8" i="9"/>
  <c r="AS8" i="9"/>
  <c r="AT8" i="9"/>
  <c r="AU8" i="9"/>
  <c r="AV8" i="9"/>
  <c r="AW8" i="9"/>
  <c r="AX8" i="9"/>
  <c r="AY8" i="9"/>
  <c r="AP9" i="9"/>
  <c r="AQ9" i="9"/>
  <c r="AR9" i="9"/>
  <c r="AS9" i="9"/>
  <c r="AT9" i="9"/>
  <c r="AU9" i="9"/>
  <c r="AV9" i="9"/>
  <c r="AW9" i="9"/>
  <c r="AX9" i="9"/>
  <c r="AY9" i="9"/>
  <c r="AP10" i="9"/>
  <c r="AQ10" i="9"/>
  <c r="AR10" i="9"/>
  <c r="AS10" i="9"/>
  <c r="AT10" i="9"/>
  <c r="AU10" i="9"/>
  <c r="AV10" i="9"/>
  <c r="AW10" i="9"/>
  <c r="AX10" i="9"/>
  <c r="AY10" i="9"/>
  <c r="AP11" i="9"/>
  <c r="AQ11" i="9"/>
  <c r="AR11" i="9"/>
  <c r="AS11" i="9"/>
  <c r="AT11" i="9"/>
  <c r="AU11" i="9"/>
  <c r="AV11" i="9"/>
  <c r="AW11" i="9"/>
  <c r="AX11" i="9"/>
  <c r="AY11" i="9"/>
  <c r="AP12" i="9"/>
  <c r="AQ12" i="9"/>
  <c r="AR12" i="9"/>
  <c r="AS12" i="9"/>
  <c r="AT12" i="9"/>
  <c r="AU12" i="9"/>
  <c r="AV12" i="9"/>
  <c r="AW12" i="9"/>
  <c r="AX12" i="9"/>
  <c r="AY12" i="9"/>
  <c r="AP13" i="9"/>
  <c r="AQ13" i="9"/>
  <c r="AR13" i="9"/>
  <c r="AS13" i="9"/>
  <c r="AT13" i="9"/>
  <c r="AU13" i="9"/>
  <c r="AV13" i="9"/>
  <c r="AW13" i="9"/>
  <c r="AX13" i="9"/>
  <c r="AY13" i="9"/>
  <c r="AP14" i="9"/>
  <c r="AQ14" i="9"/>
  <c r="AR14" i="9"/>
  <c r="AS14" i="9"/>
  <c r="AT14" i="9"/>
  <c r="AU14" i="9"/>
  <c r="AV14" i="9"/>
  <c r="AW14" i="9"/>
  <c r="AX14" i="9"/>
  <c r="AY14" i="9"/>
  <c r="AP15" i="9"/>
  <c r="AQ15" i="9"/>
  <c r="AR15" i="9"/>
  <c r="AS15" i="9"/>
  <c r="AT15" i="9"/>
  <c r="AU15" i="9"/>
  <c r="AV15" i="9"/>
  <c r="AW15" i="9"/>
  <c r="AX15" i="9"/>
  <c r="AY15" i="9"/>
  <c r="AP16" i="9"/>
  <c r="AQ16" i="9"/>
  <c r="AR16" i="9"/>
  <c r="AS16" i="9"/>
  <c r="AT16" i="9"/>
  <c r="AU16" i="9"/>
  <c r="AV16" i="9"/>
  <c r="AW16" i="9"/>
  <c r="AX16" i="9"/>
  <c r="AY16" i="9"/>
  <c r="AP17" i="9"/>
  <c r="AQ17" i="9"/>
  <c r="AR17" i="9"/>
  <c r="AS17" i="9"/>
  <c r="AT17" i="9"/>
  <c r="AU17" i="9"/>
  <c r="AV17" i="9"/>
  <c r="AW17" i="9"/>
  <c r="AX17" i="9"/>
  <c r="AY17" i="9"/>
  <c r="AP18" i="9"/>
  <c r="AQ18" i="9"/>
  <c r="AR18" i="9"/>
  <c r="AS18" i="9"/>
  <c r="AT18" i="9"/>
  <c r="AU18" i="9"/>
  <c r="AV18" i="9"/>
  <c r="AW18" i="9"/>
  <c r="AX18" i="9"/>
  <c r="AY18" i="9"/>
  <c r="AP19" i="9"/>
  <c r="AQ19" i="9"/>
  <c r="AR19" i="9"/>
  <c r="AS19" i="9"/>
  <c r="AT19" i="9"/>
  <c r="AU19" i="9"/>
  <c r="AV19" i="9"/>
  <c r="AW19" i="9"/>
  <c r="AX19" i="9"/>
  <c r="AY19" i="9"/>
  <c r="AQ4" i="9"/>
  <c r="AR4" i="9"/>
  <c r="AS4" i="9"/>
  <c r="AT4" i="9"/>
  <c r="AU4" i="9"/>
  <c r="AV4" i="9"/>
  <c r="AW4" i="9"/>
  <c r="AX4" i="9"/>
  <c r="AY4" i="9"/>
  <c r="AP4" i="9"/>
  <c r="AR116" i="10"/>
  <c r="AS116" i="10" l="1"/>
  <c r="AT116" i="10"/>
  <c r="AU116" i="10"/>
  <c r="AV116" i="10"/>
  <c r="AW116" i="10"/>
  <c r="AX116" i="10"/>
  <c r="AY116" i="10"/>
  <c r="AZ116" i="10"/>
  <c r="BA116" i="10"/>
  <c r="AR85" i="10"/>
  <c r="AS85" i="10"/>
  <c r="AT85" i="10"/>
  <c r="AU85" i="10"/>
  <c r="AV85" i="10"/>
  <c r="AW85" i="10"/>
  <c r="AX85" i="10"/>
  <c r="AY85" i="10"/>
  <c r="AZ85" i="10"/>
  <c r="BA85" i="10"/>
  <c r="AR86" i="10"/>
  <c r="AS86" i="10"/>
  <c r="AT86" i="10"/>
  <c r="AU86" i="10"/>
  <c r="AV86" i="10"/>
  <c r="AW86" i="10"/>
  <c r="AX86" i="10"/>
  <c r="AY86" i="10"/>
  <c r="AZ86" i="10"/>
  <c r="BA86" i="10"/>
  <c r="AR87" i="10"/>
  <c r="AS87" i="10"/>
  <c r="AT87" i="10"/>
  <c r="AU87" i="10"/>
  <c r="AV87" i="10"/>
  <c r="AW87" i="10"/>
  <c r="AX87" i="10"/>
  <c r="AY87" i="10"/>
  <c r="AZ87" i="10"/>
  <c r="BA87" i="10"/>
  <c r="AR88" i="10"/>
  <c r="AS88" i="10"/>
  <c r="AT88" i="10"/>
  <c r="AU88" i="10"/>
  <c r="AV88" i="10"/>
  <c r="AW88" i="10"/>
  <c r="AX88" i="10"/>
  <c r="AY88" i="10"/>
  <c r="AZ88" i="10"/>
  <c r="BA88" i="10"/>
  <c r="AR89" i="10"/>
  <c r="AS89" i="10"/>
  <c r="AT89" i="10"/>
  <c r="AU89" i="10"/>
  <c r="AV89" i="10"/>
  <c r="AW89" i="10"/>
  <c r="AX89" i="10"/>
  <c r="AY89" i="10"/>
  <c r="AZ89" i="10"/>
  <c r="BA89" i="10"/>
  <c r="AR90" i="10"/>
  <c r="AS90" i="10"/>
  <c r="AT90" i="10"/>
  <c r="AU90" i="10"/>
  <c r="AV90" i="10"/>
  <c r="AW90" i="10"/>
  <c r="AX90" i="10"/>
  <c r="AY90" i="10"/>
  <c r="AZ90" i="10"/>
  <c r="BA90" i="10"/>
  <c r="AR91" i="10"/>
  <c r="AS91" i="10"/>
  <c r="AT91" i="10"/>
  <c r="AU91" i="10"/>
  <c r="AV91" i="10"/>
  <c r="AW91" i="10"/>
  <c r="AX91" i="10"/>
  <c r="AY91" i="10"/>
  <c r="AZ91" i="10"/>
  <c r="BA91" i="10"/>
  <c r="AR92" i="10"/>
  <c r="AS92" i="10"/>
  <c r="AT92" i="10"/>
  <c r="AU92" i="10"/>
  <c r="AV92" i="10"/>
  <c r="AW92" i="10"/>
  <c r="AX92" i="10"/>
  <c r="AY92" i="10"/>
  <c r="AZ92" i="10"/>
  <c r="BA92" i="10"/>
  <c r="AR93" i="10"/>
  <c r="AS93" i="10"/>
  <c r="AT93" i="10"/>
  <c r="AU93" i="10"/>
  <c r="AV93" i="10"/>
  <c r="AW93" i="10"/>
  <c r="AX93" i="10"/>
  <c r="AY93" i="10"/>
  <c r="AZ93" i="10"/>
  <c r="BA93" i="10"/>
  <c r="AR94" i="10"/>
  <c r="AS94" i="10"/>
  <c r="AT94" i="10"/>
  <c r="AU94" i="10"/>
  <c r="AV94" i="10"/>
  <c r="AW94" i="10"/>
  <c r="AX94" i="10"/>
  <c r="AY94" i="10"/>
  <c r="AZ94" i="10"/>
  <c r="BA94" i="10"/>
  <c r="AR95" i="10"/>
  <c r="AS95" i="10"/>
  <c r="AT95" i="10"/>
  <c r="AU95" i="10"/>
  <c r="AV95" i="10"/>
  <c r="AW95" i="10"/>
  <c r="AX95" i="10"/>
  <c r="AY95" i="10"/>
  <c r="AZ95" i="10"/>
  <c r="BA95" i="10"/>
  <c r="AR96" i="10"/>
  <c r="AS96" i="10"/>
  <c r="AT96" i="10"/>
  <c r="AU96" i="10"/>
  <c r="AV96" i="10"/>
  <c r="AW96" i="10"/>
  <c r="AX96" i="10"/>
  <c r="AY96" i="10"/>
  <c r="AZ96" i="10"/>
  <c r="BA96" i="10"/>
  <c r="AR97" i="10"/>
  <c r="AS97" i="10"/>
  <c r="AT97" i="10"/>
  <c r="AU97" i="10"/>
  <c r="AV97" i="10"/>
  <c r="AW97" i="10"/>
  <c r="AX97" i="10"/>
  <c r="AY97" i="10"/>
  <c r="AZ97" i="10"/>
  <c r="BA97" i="10"/>
  <c r="AR98" i="10"/>
  <c r="AS98" i="10"/>
  <c r="AT98" i="10"/>
  <c r="AU98" i="10"/>
  <c r="AV98" i="10"/>
  <c r="AW98" i="10"/>
  <c r="AX98" i="10"/>
  <c r="AY98" i="10"/>
  <c r="AZ98" i="10"/>
  <c r="BA98" i="10"/>
  <c r="AR99" i="10"/>
  <c r="AS99" i="10"/>
  <c r="AT99" i="10"/>
  <c r="AU99" i="10"/>
  <c r="AV99" i="10"/>
  <c r="AW99" i="10"/>
  <c r="AX99" i="10"/>
  <c r="AY99" i="10"/>
  <c r="AZ99" i="10"/>
  <c r="BA99" i="10"/>
  <c r="AR100" i="10"/>
  <c r="AS100" i="10"/>
  <c r="AT100" i="10"/>
  <c r="AU100" i="10"/>
  <c r="AV100" i="10"/>
  <c r="AW100" i="10"/>
  <c r="AX100" i="10"/>
  <c r="AY100" i="10"/>
  <c r="AZ100" i="10"/>
  <c r="BA100" i="10"/>
  <c r="AR101" i="10"/>
  <c r="AS101" i="10"/>
  <c r="AT101" i="10"/>
  <c r="AU101" i="10"/>
  <c r="AV101" i="10"/>
  <c r="AW101" i="10"/>
  <c r="AX101" i="10"/>
  <c r="AY101" i="10"/>
  <c r="AZ101" i="10"/>
  <c r="BA101" i="10"/>
  <c r="AR102" i="10"/>
  <c r="AS102" i="10"/>
  <c r="AT102" i="10"/>
  <c r="AU102" i="10"/>
  <c r="AV102" i="10"/>
  <c r="AW102" i="10"/>
  <c r="AX102" i="10"/>
  <c r="AY102" i="10"/>
  <c r="AZ102" i="10"/>
  <c r="BA102" i="10"/>
  <c r="AR103" i="10"/>
  <c r="AS103" i="10"/>
  <c r="AT103" i="10"/>
  <c r="AU103" i="10"/>
  <c r="AV103" i="10"/>
  <c r="AW103" i="10"/>
  <c r="AX103" i="10"/>
  <c r="AY103" i="10"/>
  <c r="AZ103" i="10"/>
  <c r="BA103" i="10"/>
  <c r="AR104" i="10"/>
  <c r="AS104" i="10"/>
  <c r="AT104" i="10"/>
  <c r="AU104" i="10"/>
  <c r="AV104" i="10"/>
  <c r="AW104" i="10"/>
  <c r="AX104" i="10"/>
  <c r="AY104" i="10"/>
  <c r="AZ104" i="10"/>
  <c r="BA104" i="10"/>
  <c r="AR105" i="10"/>
  <c r="AS105" i="10"/>
  <c r="AT105" i="10"/>
  <c r="AU105" i="10"/>
  <c r="AV105" i="10"/>
  <c r="AW105" i="10"/>
  <c r="AX105" i="10"/>
  <c r="AY105" i="10"/>
  <c r="AZ105" i="10"/>
  <c r="BA105" i="10"/>
  <c r="AR106" i="10"/>
  <c r="AS106" i="10"/>
  <c r="AT106" i="10"/>
  <c r="AU106" i="10"/>
  <c r="AV106" i="10"/>
  <c r="AW106" i="10"/>
  <c r="AX106" i="10"/>
  <c r="AY106" i="10"/>
  <c r="AZ106" i="10"/>
  <c r="BA106" i="10"/>
  <c r="AR107" i="10"/>
  <c r="AS107" i="10"/>
  <c r="AT107" i="10"/>
  <c r="AU107" i="10"/>
  <c r="AV107" i="10"/>
  <c r="AW107" i="10"/>
  <c r="AX107" i="10"/>
  <c r="AY107" i="10"/>
  <c r="AZ107" i="10"/>
  <c r="BA107" i="10"/>
  <c r="AR108" i="10"/>
  <c r="AS108" i="10"/>
  <c r="AT108" i="10"/>
  <c r="AU108" i="10"/>
  <c r="AV108" i="10"/>
  <c r="AW108" i="10"/>
  <c r="AX108" i="10"/>
  <c r="AY108" i="10"/>
  <c r="AZ108" i="10"/>
  <c r="BA108" i="10"/>
  <c r="AR109" i="10"/>
  <c r="AS109" i="10"/>
  <c r="AT109" i="10"/>
  <c r="AU109" i="10"/>
  <c r="AV109" i="10"/>
  <c r="AW109" i="10"/>
  <c r="AX109" i="10"/>
  <c r="AY109" i="10"/>
  <c r="AZ109" i="10"/>
  <c r="BA109" i="10"/>
  <c r="AR110" i="10"/>
  <c r="AS110" i="10"/>
  <c r="AT110" i="10"/>
  <c r="AU110" i="10"/>
  <c r="AV110" i="10"/>
  <c r="AW110" i="10"/>
  <c r="AX110" i="10"/>
  <c r="AY110" i="10"/>
  <c r="AZ110" i="10"/>
  <c r="BA110" i="10"/>
  <c r="AR111" i="10"/>
  <c r="AS111" i="10"/>
  <c r="AT111" i="10"/>
  <c r="AU111" i="10"/>
  <c r="AV111" i="10"/>
  <c r="AW111" i="10"/>
  <c r="AX111" i="10"/>
  <c r="AY111" i="10"/>
  <c r="AZ111" i="10"/>
  <c r="BA111" i="10"/>
  <c r="AR112" i="10"/>
  <c r="AS112" i="10"/>
  <c r="AT112" i="10"/>
  <c r="AU112" i="10"/>
  <c r="AV112" i="10"/>
  <c r="AW112" i="10"/>
  <c r="AX112" i="10"/>
  <c r="AY112" i="10"/>
  <c r="AZ112" i="10"/>
  <c r="BA112" i="10"/>
  <c r="AS84" i="10"/>
  <c r="AT84" i="10"/>
  <c r="AU84" i="10"/>
  <c r="AV84" i="10"/>
  <c r="AW84" i="10"/>
  <c r="AX84" i="10"/>
  <c r="AY84" i="10"/>
  <c r="AZ84" i="10"/>
  <c r="BA84" i="10"/>
  <c r="AR84" i="10"/>
  <c r="AS73" i="10"/>
  <c r="AT73" i="10"/>
  <c r="AU73" i="10"/>
  <c r="AV73" i="10"/>
  <c r="AW73" i="10"/>
  <c r="AX73" i="10"/>
  <c r="AY73" i="10"/>
  <c r="AZ73" i="10"/>
  <c r="BA73" i="10"/>
  <c r="AR73" i="10"/>
  <c r="AR42" i="10"/>
  <c r="AS42" i="10"/>
  <c r="AT42" i="10"/>
  <c r="AU42" i="10"/>
  <c r="AV42" i="10"/>
  <c r="AW42" i="10"/>
  <c r="AX42" i="10"/>
  <c r="AY42" i="10"/>
  <c r="AZ42" i="10"/>
  <c r="BA42" i="10"/>
  <c r="AR43" i="10"/>
  <c r="AS43" i="10"/>
  <c r="AT43" i="10"/>
  <c r="AU43" i="10"/>
  <c r="AV43" i="10"/>
  <c r="AW43" i="10"/>
  <c r="AX43" i="10"/>
  <c r="AY43" i="10"/>
  <c r="AZ43" i="10"/>
  <c r="BA43" i="10"/>
  <c r="AR44" i="10"/>
  <c r="AS44" i="10"/>
  <c r="AT44" i="10"/>
  <c r="AU44" i="10"/>
  <c r="AV44" i="10"/>
  <c r="AW44" i="10"/>
  <c r="AX44" i="10"/>
  <c r="AY44" i="10"/>
  <c r="AZ44" i="10"/>
  <c r="BA44" i="10"/>
  <c r="AR45" i="10"/>
  <c r="AS45" i="10"/>
  <c r="AT45" i="10"/>
  <c r="AU45" i="10"/>
  <c r="AV45" i="10"/>
  <c r="AW45" i="10"/>
  <c r="AX45" i="10"/>
  <c r="AY45" i="10"/>
  <c r="AZ45" i="10"/>
  <c r="BA45" i="10"/>
  <c r="AR46" i="10"/>
  <c r="AS46" i="10"/>
  <c r="AT46" i="10"/>
  <c r="AU46" i="10"/>
  <c r="AV46" i="10"/>
  <c r="AW46" i="10"/>
  <c r="AX46" i="10"/>
  <c r="AY46" i="10"/>
  <c r="AZ46" i="10"/>
  <c r="BA46" i="10"/>
  <c r="AR47" i="10"/>
  <c r="AS47" i="10"/>
  <c r="AT47" i="10"/>
  <c r="AU47" i="10"/>
  <c r="AV47" i="10"/>
  <c r="AW47" i="10"/>
  <c r="AX47" i="10"/>
  <c r="AY47" i="10"/>
  <c r="AZ47" i="10"/>
  <c r="BA47" i="10"/>
  <c r="AR48" i="10"/>
  <c r="AS48" i="10"/>
  <c r="AT48" i="10"/>
  <c r="AU48" i="10"/>
  <c r="AV48" i="10"/>
  <c r="AW48" i="10"/>
  <c r="AX48" i="10"/>
  <c r="AY48" i="10"/>
  <c r="AZ48" i="10"/>
  <c r="BA48" i="10"/>
  <c r="AR49" i="10"/>
  <c r="AS49" i="10"/>
  <c r="AT49" i="10"/>
  <c r="AU49" i="10"/>
  <c r="AV49" i="10"/>
  <c r="AW49" i="10"/>
  <c r="AX49" i="10"/>
  <c r="AY49" i="10"/>
  <c r="AZ49" i="10"/>
  <c r="BA49" i="10"/>
  <c r="AR50" i="10"/>
  <c r="AS50" i="10"/>
  <c r="AT50" i="10"/>
  <c r="AU50" i="10"/>
  <c r="AV50" i="10"/>
  <c r="AW50" i="10"/>
  <c r="AX50" i="10"/>
  <c r="AY50" i="10"/>
  <c r="AZ50" i="10"/>
  <c r="BA50" i="10"/>
  <c r="AR51" i="10"/>
  <c r="AS51" i="10"/>
  <c r="AT51" i="10"/>
  <c r="AU51" i="10"/>
  <c r="AV51" i="10"/>
  <c r="AW51" i="10"/>
  <c r="AX51" i="10"/>
  <c r="AY51" i="10"/>
  <c r="AZ51" i="10"/>
  <c r="BA51" i="10"/>
  <c r="AR52" i="10"/>
  <c r="AS52" i="10"/>
  <c r="AT52" i="10"/>
  <c r="AU52" i="10"/>
  <c r="AV52" i="10"/>
  <c r="AW52" i="10"/>
  <c r="AX52" i="10"/>
  <c r="AY52" i="10"/>
  <c r="AZ52" i="10"/>
  <c r="BA52" i="10"/>
  <c r="AR53" i="10"/>
  <c r="AS53" i="10"/>
  <c r="AT53" i="10"/>
  <c r="AU53" i="10"/>
  <c r="AV53" i="10"/>
  <c r="AW53" i="10"/>
  <c r="AX53" i="10"/>
  <c r="AY53" i="10"/>
  <c r="AZ53" i="10"/>
  <c r="BA53" i="10"/>
  <c r="AR54" i="10"/>
  <c r="AS54" i="10"/>
  <c r="AT54" i="10"/>
  <c r="AU54" i="10"/>
  <c r="AV54" i="10"/>
  <c r="AW54" i="10"/>
  <c r="AX54" i="10"/>
  <c r="AY54" i="10"/>
  <c r="AZ54" i="10"/>
  <c r="BA54" i="10"/>
  <c r="AR55" i="10"/>
  <c r="AS55" i="10"/>
  <c r="AT55" i="10"/>
  <c r="AU55" i="10"/>
  <c r="AV55" i="10"/>
  <c r="AW55" i="10"/>
  <c r="AX55" i="10"/>
  <c r="AY55" i="10"/>
  <c r="AZ55" i="10"/>
  <c r="BA55" i="10"/>
  <c r="AR56" i="10"/>
  <c r="AS56" i="10"/>
  <c r="AT56" i="10"/>
  <c r="AU56" i="10"/>
  <c r="AV56" i="10"/>
  <c r="AW56" i="10"/>
  <c r="AX56" i="10"/>
  <c r="AY56" i="10"/>
  <c r="AZ56" i="10"/>
  <c r="BA56" i="10"/>
  <c r="AR57" i="10"/>
  <c r="AS57" i="10"/>
  <c r="AT57" i="10"/>
  <c r="AU57" i="10"/>
  <c r="AV57" i="10"/>
  <c r="AW57" i="10"/>
  <c r="AX57" i="10"/>
  <c r="AY57" i="10"/>
  <c r="AZ57" i="10"/>
  <c r="BA57" i="10"/>
  <c r="AR58" i="10"/>
  <c r="AS58" i="10"/>
  <c r="AT58" i="10"/>
  <c r="AU58" i="10"/>
  <c r="AV58" i="10"/>
  <c r="AW58" i="10"/>
  <c r="AX58" i="10"/>
  <c r="AY58" i="10"/>
  <c r="AZ58" i="10"/>
  <c r="BA58" i="10"/>
  <c r="AR59" i="10"/>
  <c r="AS59" i="10"/>
  <c r="AT59" i="10"/>
  <c r="AU59" i="10"/>
  <c r="AV59" i="10"/>
  <c r="AW59" i="10"/>
  <c r="AX59" i="10"/>
  <c r="AY59" i="10"/>
  <c r="AZ59" i="10"/>
  <c r="BA59" i="10"/>
  <c r="AR60" i="10"/>
  <c r="AS60" i="10"/>
  <c r="AT60" i="10"/>
  <c r="AU60" i="10"/>
  <c r="AV60" i="10"/>
  <c r="AW60" i="10"/>
  <c r="AX60" i="10"/>
  <c r="AY60" i="10"/>
  <c r="AZ60" i="10"/>
  <c r="BA60" i="10"/>
  <c r="AR61" i="10"/>
  <c r="AS61" i="10"/>
  <c r="AT61" i="10"/>
  <c r="AU61" i="10"/>
  <c r="AV61" i="10"/>
  <c r="AW61" i="10"/>
  <c r="AX61" i="10"/>
  <c r="AY61" i="10"/>
  <c r="AZ61" i="10"/>
  <c r="BA61" i="10"/>
  <c r="AR62" i="10"/>
  <c r="AS62" i="10"/>
  <c r="AT62" i="10"/>
  <c r="AU62" i="10"/>
  <c r="AV62" i="10"/>
  <c r="AW62" i="10"/>
  <c r="AX62" i="10"/>
  <c r="AY62" i="10"/>
  <c r="AZ62" i="10"/>
  <c r="BA62" i="10"/>
  <c r="AR63" i="10"/>
  <c r="AS63" i="10"/>
  <c r="AT63" i="10"/>
  <c r="AU63" i="10"/>
  <c r="AV63" i="10"/>
  <c r="AW63" i="10"/>
  <c r="AX63" i="10"/>
  <c r="AY63" i="10"/>
  <c r="AZ63" i="10"/>
  <c r="BA63" i="10"/>
  <c r="AR64" i="10"/>
  <c r="AS64" i="10"/>
  <c r="AT64" i="10"/>
  <c r="AU64" i="10"/>
  <c r="AV64" i="10"/>
  <c r="AW64" i="10"/>
  <c r="AX64" i="10"/>
  <c r="AY64" i="10"/>
  <c r="AZ64" i="10"/>
  <c r="BA64" i="10"/>
  <c r="AR65" i="10"/>
  <c r="AS65" i="10"/>
  <c r="AT65" i="10"/>
  <c r="AU65" i="10"/>
  <c r="AV65" i="10"/>
  <c r="AW65" i="10"/>
  <c r="AX65" i="10"/>
  <c r="AY65" i="10"/>
  <c r="AZ65" i="10"/>
  <c r="BA65" i="10"/>
  <c r="AR66" i="10"/>
  <c r="AS66" i="10"/>
  <c r="AT66" i="10"/>
  <c r="AU66" i="10"/>
  <c r="AV66" i="10"/>
  <c r="AW66" i="10"/>
  <c r="AX66" i="10"/>
  <c r="AY66" i="10"/>
  <c r="AZ66" i="10"/>
  <c r="BA66" i="10"/>
  <c r="AR67" i="10"/>
  <c r="AS67" i="10"/>
  <c r="AT67" i="10"/>
  <c r="AU67" i="10"/>
  <c r="AV67" i="10"/>
  <c r="AW67" i="10"/>
  <c r="AX67" i="10"/>
  <c r="AY67" i="10"/>
  <c r="AZ67" i="10"/>
  <c r="BA67" i="10"/>
  <c r="AR68" i="10"/>
  <c r="AS68" i="10"/>
  <c r="AT68" i="10"/>
  <c r="AU68" i="10"/>
  <c r="AV68" i="10"/>
  <c r="AW68" i="10"/>
  <c r="AX68" i="10"/>
  <c r="AY68" i="10"/>
  <c r="AZ68" i="10"/>
  <c r="BA68" i="10"/>
  <c r="AR69" i="10"/>
  <c r="AS69" i="10"/>
  <c r="AT69" i="10"/>
  <c r="AU69" i="10"/>
  <c r="AV69" i="10"/>
  <c r="AW69" i="10"/>
  <c r="AX69" i="10"/>
  <c r="AY69" i="10"/>
  <c r="AZ69" i="10"/>
  <c r="BA69" i="10"/>
  <c r="AS41" i="10"/>
  <c r="AT41" i="10"/>
  <c r="AU41" i="10"/>
  <c r="AV41" i="10"/>
  <c r="AW41" i="10"/>
  <c r="AX41" i="10"/>
  <c r="AY41" i="10"/>
  <c r="AZ41" i="10"/>
  <c r="BA41" i="10"/>
  <c r="AR41" i="10"/>
  <c r="AS36" i="10"/>
  <c r="AT36" i="10"/>
  <c r="AU36" i="10"/>
  <c r="AV36" i="10"/>
  <c r="AW36" i="10"/>
  <c r="AX36" i="10"/>
  <c r="AY36" i="10"/>
  <c r="AZ36" i="10"/>
  <c r="BA36" i="10"/>
  <c r="AR36" i="10"/>
  <c r="AR8" i="10"/>
  <c r="AS8" i="10"/>
  <c r="AT8" i="10"/>
  <c r="AU8" i="10"/>
  <c r="AV8" i="10"/>
  <c r="AW8" i="10"/>
  <c r="AX8" i="10"/>
  <c r="AY8" i="10"/>
  <c r="AZ8" i="10"/>
  <c r="BA8" i="10"/>
  <c r="AR9" i="10"/>
  <c r="AS9" i="10"/>
  <c r="AT9" i="10"/>
  <c r="AU9" i="10"/>
  <c r="AV9" i="10"/>
  <c r="AW9" i="10"/>
  <c r="AX9" i="10"/>
  <c r="AY9" i="10"/>
  <c r="AZ9" i="10"/>
  <c r="BA9" i="10"/>
  <c r="AR10" i="10"/>
  <c r="AS10" i="10"/>
  <c r="AT10" i="10"/>
  <c r="AU10" i="10"/>
  <c r="AV10" i="10"/>
  <c r="AW10" i="10"/>
  <c r="AX10" i="10"/>
  <c r="AY10" i="10"/>
  <c r="AZ10" i="10"/>
  <c r="BA10" i="10"/>
  <c r="AR11" i="10"/>
  <c r="AS11" i="10"/>
  <c r="AT11" i="10"/>
  <c r="AU11" i="10"/>
  <c r="AV11" i="10"/>
  <c r="AW11" i="10"/>
  <c r="AX11" i="10"/>
  <c r="AY11" i="10"/>
  <c r="AZ11" i="10"/>
  <c r="BA11" i="10"/>
  <c r="AR12" i="10"/>
  <c r="AS12" i="10"/>
  <c r="AT12" i="10"/>
  <c r="AU12" i="10"/>
  <c r="AV12" i="10"/>
  <c r="AW12" i="10"/>
  <c r="AX12" i="10"/>
  <c r="AY12" i="10"/>
  <c r="AZ12" i="10"/>
  <c r="BA12" i="10"/>
  <c r="AR13" i="10"/>
  <c r="AS13" i="10"/>
  <c r="AT13" i="10"/>
  <c r="AU13" i="10"/>
  <c r="AV13" i="10"/>
  <c r="AW13" i="10"/>
  <c r="AX13" i="10"/>
  <c r="AY13" i="10"/>
  <c r="AZ13" i="10"/>
  <c r="BA13" i="10"/>
  <c r="AR14" i="10"/>
  <c r="AS14" i="10"/>
  <c r="AT14" i="10"/>
  <c r="AU14" i="10"/>
  <c r="AV14" i="10"/>
  <c r="AW14" i="10"/>
  <c r="AX14" i="10"/>
  <c r="AY14" i="10"/>
  <c r="AZ14" i="10"/>
  <c r="BA14" i="10"/>
  <c r="AR15" i="10"/>
  <c r="AS15" i="10"/>
  <c r="AT15" i="10"/>
  <c r="AU15" i="10"/>
  <c r="AV15" i="10"/>
  <c r="AW15" i="10"/>
  <c r="AX15" i="10"/>
  <c r="AY15" i="10"/>
  <c r="AZ15" i="10"/>
  <c r="BA15" i="10"/>
  <c r="AR16" i="10"/>
  <c r="AS16" i="10"/>
  <c r="AT16" i="10"/>
  <c r="AU16" i="10"/>
  <c r="AV16" i="10"/>
  <c r="AW16" i="10"/>
  <c r="AX16" i="10"/>
  <c r="AY16" i="10"/>
  <c r="AZ16" i="10"/>
  <c r="BA16" i="10"/>
  <c r="AR17" i="10"/>
  <c r="AS17" i="10"/>
  <c r="AT17" i="10"/>
  <c r="AU17" i="10"/>
  <c r="AV17" i="10"/>
  <c r="AW17" i="10"/>
  <c r="AX17" i="10"/>
  <c r="AY17" i="10"/>
  <c r="AZ17" i="10"/>
  <c r="BA17" i="10"/>
  <c r="AR18" i="10"/>
  <c r="AS18" i="10"/>
  <c r="AT18" i="10"/>
  <c r="AU18" i="10"/>
  <c r="AV18" i="10"/>
  <c r="AW18" i="10"/>
  <c r="AX18" i="10"/>
  <c r="AY18" i="10"/>
  <c r="AZ18" i="10"/>
  <c r="BA18" i="10"/>
  <c r="AR19" i="10"/>
  <c r="AS19" i="10"/>
  <c r="AT19" i="10"/>
  <c r="AU19" i="10"/>
  <c r="AV19" i="10"/>
  <c r="AW19" i="10"/>
  <c r="AX19" i="10"/>
  <c r="AY19" i="10"/>
  <c r="AZ19" i="10"/>
  <c r="BA19" i="10"/>
  <c r="AR20" i="10"/>
  <c r="AS20" i="10"/>
  <c r="AT20" i="10"/>
  <c r="AU20" i="10"/>
  <c r="AV20" i="10"/>
  <c r="AW20" i="10"/>
  <c r="AX20" i="10"/>
  <c r="AY20" i="10"/>
  <c r="AZ20" i="10"/>
  <c r="BA20" i="10"/>
  <c r="AR21" i="10"/>
  <c r="AS21" i="10"/>
  <c r="AT21" i="10"/>
  <c r="AU21" i="10"/>
  <c r="AV21" i="10"/>
  <c r="AW21" i="10"/>
  <c r="AX21" i="10"/>
  <c r="AY21" i="10"/>
  <c r="AZ21" i="10"/>
  <c r="BA21" i="10"/>
  <c r="AR22" i="10"/>
  <c r="AS22" i="10"/>
  <c r="AT22" i="10"/>
  <c r="AU22" i="10"/>
  <c r="AV22" i="10"/>
  <c r="AW22" i="10"/>
  <c r="AX22" i="10"/>
  <c r="AY22" i="10"/>
  <c r="AZ22" i="10"/>
  <c r="BA22" i="10"/>
  <c r="AR23" i="10"/>
  <c r="AS23" i="10"/>
  <c r="AT23" i="10"/>
  <c r="AU23" i="10"/>
  <c r="AV23" i="10"/>
  <c r="AW23" i="10"/>
  <c r="AX23" i="10"/>
  <c r="AY23" i="10"/>
  <c r="AZ23" i="10"/>
  <c r="BA23" i="10"/>
  <c r="AR24" i="10"/>
  <c r="AS24" i="10"/>
  <c r="AT24" i="10"/>
  <c r="AU24" i="10"/>
  <c r="AV24" i="10"/>
  <c r="AW24" i="10"/>
  <c r="AX24" i="10"/>
  <c r="AY24" i="10"/>
  <c r="AZ24" i="10"/>
  <c r="BA24" i="10"/>
  <c r="AR25" i="10"/>
  <c r="AS25" i="10"/>
  <c r="AT25" i="10"/>
  <c r="AU25" i="10"/>
  <c r="AV25" i="10"/>
  <c r="AW25" i="10"/>
  <c r="AX25" i="10"/>
  <c r="AY25" i="10"/>
  <c r="AZ25" i="10"/>
  <c r="BA25" i="10"/>
  <c r="AR26" i="10"/>
  <c r="AS26" i="10"/>
  <c r="AT26" i="10"/>
  <c r="AU26" i="10"/>
  <c r="AV26" i="10"/>
  <c r="AW26" i="10"/>
  <c r="AX26" i="10"/>
  <c r="AY26" i="10"/>
  <c r="AZ26" i="10"/>
  <c r="BA26" i="10"/>
  <c r="AR27" i="10"/>
  <c r="AS27" i="10"/>
  <c r="AT27" i="10"/>
  <c r="AU27" i="10"/>
  <c r="AV27" i="10"/>
  <c r="AW27" i="10"/>
  <c r="AX27" i="10"/>
  <c r="AY27" i="10"/>
  <c r="AZ27" i="10"/>
  <c r="BA27" i="10"/>
  <c r="AR28" i="10"/>
  <c r="AS28" i="10"/>
  <c r="AT28" i="10"/>
  <c r="AU28" i="10"/>
  <c r="AV28" i="10"/>
  <c r="AW28" i="10"/>
  <c r="AX28" i="10"/>
  <c r="AY28" i="10"/>
  <c r="AZ28" i="10"/>
  <c r="BA28" i="10"/>
  <c r="AR29" i="10"/>
  <c r="AS29" i="10"/>
  <c r="AT29" i="10"/>
  <c r="AU29" i="10"/>
  <c r="AV29" i="10"/>
  <c r="AW29" i="10"/>
  <c r="AX29" i="10"/>
  <c r="AY29" i="10"/>
  <c r="AZ29" i="10"/>
  <c r="BA29" i="10"/>
  <c r="AR30" i="10"/>
  <c r="AS30" i="10"/>
  <c r="AT30" i="10"/>
  <c r="AU30" i="10"/>
  <c r="AV30" i="10"/>
  <c r="AW30" i="10"/>
  <c r="AX30" i="10"/>
  <c r="AY30" i="10"/>
  <c r="AZ30" i="10"/>
  <c r="BA30" i="10"/>
  <c r="AR31" i="10"/>
  <c r="AS31" i="10"/>
  <c r="AT31" i="10"/>
  <c r="AU31" i="10"/>
  <c r="AV31" i="10"/>
  <c r="AW31" i="10"/>
  <c r="AX31" i="10"/>
  <c r="AY31" i="10"/>
  <c r="AZ31" i="10"/>
  <c r="BA31" i="10"/>
  <c r="AR32" i="10"/>
  <c r="AS32" i="10"/>
  <c r="AT32" i="10"/>
  <c r="AU32" i="10"/>
  <c r="AV32" i="10"/>
  <c r="AW32" i="10"/>
  <c r="AX32" i="10"/>
  <c r="AY32" i="10"/>
  <c r="AZ32" i="10"/>
  <c r="BA32" i="10"/>
  <c r="AS7" i="10"/>
  <c r="AT7" i="10"/>
  <c r="AU7" i="10"/>
  <c r="AV7" i="10"/>
  <c r="AW7" i="10"/>
  <c r="AX7" i="10"/>
  <c r="AY7" i="10"/>
  <c r="AZ7" i="10"/>
  <c r="BA7" i="10"/>
  <c r="AR7" i="10"/>
  <c r="AS41" i="11"/>
  <c r="AT41" i="11"/>
  <c r="AU41" i="11"/>
  <c r="AV41" i="11"/>
  <c r="AW41" i="11"/>
  <c r="AX41" i="11"/>
  <c r="AY41" i="11"/>
  <c r="AZ41" i="11"/>
  <c r="BA41" i="11"/>
  <c r="BB41" i="11"/>
  <c r="AR41" i="11"/>
  <c r="AR5" i="11"/>
  <c r="AS5" i="11"/>
  <c r="AT5" i="11"/>
  <c r="AU5" i="11"/>
  <c r="AV5" i="11"/>
  <c r="AW5" i="11"/>
  <c r="AX5" i="11"/>
  <c r="AY5" i="11"/>
  <c r="AZ5" i="11"/>
  <c r="BA5" i="11"/>
  <c r="BB5" i="11"/>
  <c r="AR6" i="11"/>
  <c r="AS6" i="11"/>
  <c r="AT6" i="11"/>
  <c r="AU6" i="11"/>
  <c r="AV6" i="11"/>
  <c r="AW6" i="11"/>
  <c r="AX6" i="11"/>
  <c r="AY6" i="11"/>
  <c r="AZ6" i="11"/>
  <c r="BA6" i="11"/>
  <c r="BB6" i="11"/>
  <c r="AR7" i="11"/>
  <c r="AS7" i="11"/>
  <c r="AT7" i="11"/>
  <c r="AU7" i="11"/>
  <c r="AV7" i="11"/>
  <c r="AW7" i="11"/>
  <c r="AX7" i="11"/>
  <c r="AY7" i="11"/>
  <c r="AZ7" i="11"/>
  <c r="BA7" i="11"/>
  <c r="BB7" i="11"/>
  <c r="AR8" i="11"/>
  <c r="AS8" i="11"/>
  <c r="AT8" i="11"/>
  <c r="AU8" i="11"/>
  <c r="AV8" i="11"/>
  <c r="AW8" i="11"/>
  <c r="AX8" i="11"/>
  <c r="AY8" i="11"/>
  <c r="AZ8" i="11"/>
  <c r="BA8" i="11"/>
  <c r="BB8" i="11"/>
  <c r="AR9" i="11"/>
  <c r="AS9" i="11"/>
  <c r="AT9" i="11"/>
  <c r="AU9" i="11"/>
  <c r="AV9" i="11"/>
  <c r="AW9" i="11"/>
  <c r="AX9" i="11"/>
  <c r="AY9" i="11"/>
  <c r="AZ9" i="11"/>
  <c r="BA9" i="11"/>
  <c r="BB9" i="11"/>
  <c r="AR10" i="11"/>
  <c r="AS10" i="11"/>
  <c r="AT10" i="11"/>
  <c r="AU10" i="11"/>
  <c r="AV10" i="11"/>
  <c r="AW10" i="11"/>
  <c r="AX10" i="11"/>
  <c r="AY10" i="11"/>
  <c r="AZ10" i="11"/>
  <c r="BA10" i="11"/>
  <c r="BB10" i="11"/>
  <c r="AR11" i="11"/>
  <c r="AS11" i="11"/>
  <c r="AT11" i="11"/>
  <c r="AU11" i="11"/>
  <c r="AV11" i="11"/>
  <c r="AW11" i="11"/>
  <c r="AX11" i="11"/>
  <c r="AY11" i="11"/>
  <c r="AZ11" i="11"/>
  <c r="BA11" i="11"/>
  <c r="BB11" i="11"/>
  <c r="AR12" i="11"/>
  <c r="AS12" i="11"/>
  <c r="AT12" i="11"/>
  <c r="AU12" i="11"/>
  <c r="AV12" i="11"/>
  <c r="AW12" i="11"/>
  <c r="AX12" i="11"/>
  <c r="AY12" i="11"/>
  <c r="AZ12" i="11"/>
  <c r="BA12" i="11"/>
  <c r="BB12" i="11"/>
  <c r="AR13" i="11"/>
  <c r="AS13" i="11"/>
  <c r="AT13" i="11"/>
  <c r="AU13" i="11"/>
  <c r="AV13" i="11"/>
  <c r="AW13" i="11"/>
  <c r="AX13" i="11"/>
  <c r="AY13" i="11"/>
  <c r="AZ13" i="11"/>
  <c r="BA13" i="11"/>
  <c r="BB13" i="11"/>
  <c r="AR14" i="11"/>
  <c r="AS14" i="11"/>
  <c r="AT14" i="11"/>
  <c r="AU14" i="11"/>
  <c r="AV14" i="11"/>
  <c r="AW14" i="11"/>
  <c r="AX14" i="11"/>
  <c r="AY14" i="11"/>
  <c r="AZ14" i="11"/>
  <c r="BA14" i="11"/>
  <c r="BB14" i="11"/>
  <c r="AR15" i="11"/>
  <c r="AS15" i="11"/>
  <c r="AT15" i="11"/>
  <c r="AU15" i="11"/>
  <c r="AV15" i="11"/>
  <c r="AW15" i="11"/>
  <c r="AX15" i="11"/>
  <c r="AY15" i="11"/>
  <c r="AZ15" i="11"/>
  <c r="BA15" i="11"/>
  <c r="BB15" i="11"/>
  <c r="AR16" i="11"/>
  <c r="AS16" i="11"/>
  <c r="AT16" i="11"/>
  <c r="AU16" i="11"/>
  <c r="AV16" i="11"/>
  <c r="AW16" i="11"/>
  <c r="AX16" i="11"/>
  <c r="AY16" i="11"/>
  <c r="AZ16" i="11"/>
  <c r="BA16" i="11"/>
  <c r="BB16" i="11"/>
  <c r="AR17" i="11"/>
  <c r="AS17" i="11"/>
  <c r="AT17" i="11"/>
  <c r="AU17" i="11"/>
  <c r="AV17" i="11"/>
  <c r="AW17" i="11"/>
  <c r="AX17" i="11"/>
  <c r="AY17" i="11"/>
  <c r="AZ17" i="11"/>
  <c r="BA17" i="11"/>
  <c r="BB17" i="11"/>
  <c r="AR18" i="11"/>
  <c r="AS18" i="11"/>
  <c r="AT18" i="11"/>
  <c r="AU18" i="11"/>
  <c r="AV18" i="11"/>
  <c r="AW18" i="11"/>
  <c r="AX18" i="11"/>
  <c r="AY18" i="11"/>
  <c r="AZ18" i="11"/>
  <c r="BA18" i="11"/>
  <c r="BB18" i="11"/>
  <c r="AR19" i="11"/>
  <c r="AS19" i="11"/>
  <c r="AT19" i="11"/>
  <c r="AU19" i="11"/>
  <c r="AV19" i="11"/>
  <c r="AW19" i="11"/>
  <c r="AX19" i="11"/>
  <c r="AY19" i="11"/>
  <c r="AZ19" i="11"/>
  <c r="BA19" i="11"/>
  <c r="BB19" i="11"/>
  <c r="AR20" i="11"/>
  <c r="AS20" i="11"/>
  <c r="AT20" i="11"/>
  <c r="AU20" i="11"/>
  <c r="AV20" i="11"/>
  <c r="AW20" i="11"/>
  <c r="AX20" i="11"/>
  <c r="AY20" i="11"/>
  <c r="AZ20" i="11"/>
  <c r="BA20" i="11"/>
  <c r="BB20" i="11"/>
  <c r="AR21" i="11"/>
  <c r="AS21" i="11"/>
  <c r="AT21" i="11"/>
  <c r="AU21" i="11"/>
  <c r="AV21" i="11"/>
  <c r="AW21" i="11"/>
  <c r="AX21" i="11"/>
  <c r="AY21" i="11"/>
  <c r="AZ21" i="11"/>
  <c r="BA21" i="11"/>
  <c r="BB21" i="11"/>
  <c r="AR22" i="11"/>
  <c r="AS22" i="11"/>
  <c r="AT22" i="11"/>
  <c r="AU22" i="11"/>
  <c r="AV22" i="11"/>
  <c r="AW22" i="11"/>
  <c r="AX22" i="11"/>
  <c r="AY22" i="11"/>
  <c r="AZ22" i="11"/>
  <c r="BA22" i="11"/>
  <c r="BB22" i="11"/>
  <c r="AR23" i="11"/>
  <c r="AS23" i="11"/>
  <c r="AT23" i="11"/>
  <c r="AU23" i="11"/>
  <c r="AV23" i="11"/>
  <c r="AW23" i="11"/>
  <c r="AX23" i="11"/>
  <c r="AY23" i="11"/>
  <c r="AZ23" i="11"/>
  <c r="BA23" i="11"/>
  <c r="BB23" i="11"/>
  <c r="AR24" i="11"/>
  <c r="AS24" i="11"/>
  <c r="AT24" i="11"/>
  <c r="AU24" i="11"/>
  <c r="AV24" i="11"/>
  <c r="AW24" i="11"/>
  <c r="AX24" i="11"/>
  <c r="AY24" i="11"/>
  <c r="AZ24" i="11"/>
  <c r="BA24" i="11"/>
  <c r="BB24" i="11"/>
  <c r="AR25" i="11"/>
  <c r="AS25" i="11"/>
  <c r="AT25" i="11"/>
  <c r="AU25" i="11"/>
  <c r="AV25" i="11"/>
  <c r="AW25" i="11"/>
  <c r="AX25" i="11"/>
  <c r="AY25" i="11"/>
  <c r="AZ25" i="11"/>
  <c r="BA25" i="11"/>
  <c r="BB25" i="11"/>
  <c r="AR26" i="11"/>
  <c r="AS26" i="11"/>
  <c r="AT26" i="11"/>
  <c r="AU26" i="11"/>
  <c r="AV26" i="11"/>
  <c r="AW26" i="11"/>
  <c r="AX26" i="11"/>
  <c r="AY26" i="11"/>
  <c r="AZ26" i="11"/>
  <c r="BA26" i="11"/>
  <c r="BB26" i="11"/>
  <c r="AR27" i="11"/>
  <c r="AS27" i="11"/>
  <c r="AT27" i="11"/>
  <c r="AU27" i="11"/>
  <c r="AV27" i="11"/>
  <c r="AW27" i="11"/>
  <c r="AX27" i="11"/>
  <c r="AY27" i="11"/>
  <c r="AZ27" i="11"/>
  <c r="BA27" i="11"/>
  <c r="BB27" i="11"/>
  <c r="AR28" i="11"/>
  <c r="AS28" i="11"/>
  <c r="AT28" i="11"/>
  <c r="AU28" i="11"/>
  <c r="AV28" i="11"/>
  <c r="AW28" i="11"/>
  <c r="AX28" i="11"/>
  <c r="AY28" i="11"/>
  <c r="AZ28" i="11"/>
  <c r="BA28" i="11"/>
  <c r="BB28" i="11"/>
  <c r="AR29" i="11"/>
  <c r="AS29" i="11"/>
  <c r="AT29" i="11"/>
  <c r="AU29" i="11"/>
  <c r="AV29" i="11"/>
  <c r="AW29" i="11"/>
  <c r="AX29" i="11"/>
  <c r="AY29" i="11"/>
  <c r="AZ29" i="11"/>
  <c r="BA29" i="11"/>
  <c r="BB29" i="11"/>
  <c r="AR30" i="11"/>
  <c r="AS30" i="11"/>
  <c r="AT30" i="11"/>
  <c r="AU30" i="11"/>
  <c r="AV30" i="11"/>
  <c r="AW30" i="11"/>
  <c r="AX30" i="11"/>
  <c r="AY30" i="11"/>
  <c r="AZ30" i="11"/>
  <c r="BA30" i="11"/>
  <c r="BB30" i="11"/>
  <c r="AR31" i="11"/>
  <c r="AS31" i="11"/>
  <c r="AT31" i="11"/>
  <c r="AU31" i="11"/>
  <c r="AV31" i="11"/>
  <c r="AW31" i="11"/>
  <c r="AX31" i="11"/>
  <c r="AY31" i="11"/>
  <c r="AZ31" i="11"/>
  <c r="BA31" i="11"/>
  <c r="BB31" i="11"/>
  <c r="AR32" i="11"/>
  <c r="AS32" i="11"/>
  <c r="AT32" i="11"/>
  <c r="AU32" i="11"/>
  <c r="AV32" i="11"/>
  <c r="AW32" i="11"/>
  <c r="AX32" i="11"/>
  <c r="AY32" i="11"/>
  <c r="AZ32" i="11"/>
  <c r="BA32" i="11"/>
  <c r="BB32" i="11"/>
  <c r="AR33" i="11"/>
  <c r="AS33" i="11"/>
  <c r="AT33" i="11"/>
  <c r="AU33" i="11"/>
  <c r="AV33" i="11"/>
  <c r="AW33" i="11"/>
  <c r="AX33" i="11"/>
  <c r="AY33" i="11"/>
  <c r="AZ33" i="11"/>
  <c r="BA33" i="11"/>
  <c r="BB33" i="11"/>
  <c r="AR34" i="11"/>
  <c r="AS34" i="11"/>
  <c r="AT34" i="11"/>
  <c r="AU34" i="11"/>
  <c r="AV34" i="11"/>
  <c r="AW34" i="11"/>
  <c r="AX34" i="11"/>
  <c r="AY34" i="11"/>
  <c r="AZ34" i="11"/>
  <c r="BA34" i="11"/>
  <c r="BB34" i="11"/>
  <c r="AR35" i="11"/>
  <c r="AS35" i="11"/>
  <c r="AT35" i="11"/>
  <c r="AU35" i="11"/>
  <c r="AV35" i="11"/>
  <c r="AW35" i="11"/>
  <c r="AX35" i="11"/>
  <c r="AY35" i="11"/>
  <c r="AZ35" i="11"/>
  <c r="BA35" i="11"/>
  <c r="BB35" i="11"/>
  <c r="AR36" i="11"/>
  <c r="AS36" i="11"/>
  <c r="AT36" i="11"/>
  <c r="AU36" i="11"/>
  <c r="AV36" i="11"/>
  <c r="AW36" i="11"/>
  <c r="AX36" i="11"/>
  <c r="AY36" i="11"/>
  <c r="AZ36" i="11"/>
  <c r="BA36" i="11"/>
  <c r="BB36" i="11"/>
  <c r="AR37" i="11"/>
  <c r="AS37" i="11"/>
  <c r="AT37" i="11"/>
  <c r="AU37" i="11"/>
  <c r="AV37" i="11"/>
  <c r="AW37" i="11"/>
  <c r="AX37" i="11"/>
  <c r="AY37" i="11"/>
  <c r="AZ37" i="11"/>
  <c r="BA37" i="11"/>
  <c r="BB37" i="11"/>
  <c r="AS4" i="11"/>
  <c r="AT4" i="11"/>
  <c r="AU4" i="11"/>
  <c r="AV4" i="11"/>
  <c r="AW4" i="11"/>
  <c r="AX4" i="11"/>
  <c r="AY4" i="11"/>
  <c r="AZ4" i="11"/>
  <c r="BA4" i="11"/>
  <c r="BB4" i="11"/>
  <c r="AR4" i="11"/>
  <c r="AS41" i="12"/>
  <c r="AT41" i="12"/>
  <c r="AU41" i="12"/>
  <c r="AV41" i="12"/>
  <c r="AW41" i="12"/>
  <c r="AX41" i="12"/>
  <c r="AY41" i="12"/>
  <c r="AZ41" i="12"/>
  <c r="BA41" i="12"/>
  <c r="BB41" i="12"/>
  <c r="AR41" i="12"/>
  <c r="AR5" i="12"/>
  <c r="AS5" i="12"/>
  <c r="AT5" i="12"/>
  <c r="AU5" i="12"/>
  <c r="AV5" i="12"/>
  <c r="AW5" i="12"/>
  <c r="AX5" i="12"/>
  <c r="AY5" i="12"/>
  <c r="AZ5" i="12"/>
  <c r="BA5" i="12"/>
  <c r="BB5" i="12"/>
  <c r="AR6" i="12"/>
  <c r="AS6" i="12"/>
  <c r="AT6" i="12"/>
  <c r="AU6" i="12"/>
  <c r="AV6" i="12"/>
  <c r="AW6" i="12"/>
  <c r="AX6" i="12"/>
  <c r="AY6" i="12"/>
  <c r="AZ6" i="12"/>
  <c r="BA6" i="12"/>
  <c r="BB6" i="12"/>
  <c r="AR7" i="12"/>
  <c r="AS7" i="12"/>
  <c r="AT7" i="12"/>
  <c r="AU7" i="12"/>
  <c r="AV7" i="12"/>
  <c r="AW7" i="12"/>
  <c r="AX7" i="12"/>
  <c r="AY7" i="12"/>
  <c r="AZ7" i="12"/>
  <c r="BA7" i="12"/>
  <c r="BB7" i="12"/>
  <c r="AR8" i="12"/>
  <c r="AS8" i="12"/>
  <c r="AT8" i="12"/>
  <c r="AU8" i="12"/>
  <c r="AV8" i="12"/>
  <c r="AW8" i="12"/>
  <c r="AX8" i="12"/>
  <c r="AY8" i="12"/>
  <c r="AZ8" i="12"/>
  <c r="BA8" i="12"/>
  <c r="BB8" i="12"/>
  <c r="AR9" i="12"/>
  <c r="AS9" i="12"/>
  <c r="AT9" i="12"/>
  <c r="AU9" i="12"/>
  <c r="AV9" i="12"/>
  <c r="AW9" i="12"/>
  <c r="AX9" i="12"/>
  <c r="AY9" i="12"/>
  <c r="AZ9" i="12"/>
  <c r="BA9" i="12"/>
  <c r="BB9" i="12"/>
  <c r="AR10" i="12"/>
  <c r="AS10" i="12"/>
  <c r="AT10" i="12"/>
  <c r="AU10" i="12"/>
  <c r="AV10" i="12"/>
  <c r="AW10" i="12"/>
  <c r="AX10" i="12"/>
  <c r="AY10" i="12"/>
  <c r="AZ10" i="12"/>
  <c r="BA10" i="12"/>
  <c r="BB10" i="12"/>
  <c r="AR11" i="12"/>
  <c r="AS11" i="12"/>
  <c r="AT11" i="12"/>
  <c r="AU11" i="12"/>
  <c r="AV11" i="12"/>
  <c r="AW11" i="12"/>
  <c r="AX11" i="12"/>
  <c r="AY11" i="12"/>
  <c r="AZ11" i="12"/>
  <c r="BA11" i="12"/>
  <c r="BB11" i="12"/>
  <c r="AR12" i="12"/>
  <c r="AS12" i="12"/>
  <c r="AT12" i="12"/>
  <c r="AU12" i="12"/>
  <c r="AV12" i="12"/>
  <c r="AW12" i="12"/>
  <c r="AX12" i="12"/>
  <c r="AY12" i="12"/>
  <c r="AZ12" i="12"/>
  <c r="BA12" i="12"/>
  <c r="BB12" i="12"/>
  <c r="AR13" i="12"/>
  <c r="AS13" i="12"/>
  <c r="AT13" i="12"/>
  <c r="AU13" i="12"/>
  <c r="AV13" i="12"/>
  <c r="AW13" i="12"/>
  <c r="AX13" i="12"/>
  <c r="AY13" i="12"/>
  <c r="AZ13" i="12"/>
  <c r="BA13" i="12"/>
  <c r="BB13" i="12"/>
  <c r="AR14" i="12"/>
  <c r="AS14" i="12"/>
  <c r="AT14" i="12"/>
  <c r="AU14" i="12"/>
  <c r="AV14" i="12"/>
  <c r="AW14" i="12"/>
  <c r="AX14" i="12"/>
  <c r="AY14" i="12"/>
  <c r="AZ14" i="12"/>
  <c r="BA14" i="12"/>
  <c r="BB14" i="12"/>
  <c r="AR15" i="12"/>
  <c r="AS15" i="12"/>
  <c r="AT15" i="12"/>
  <c r="AU15" i="12"/>
  <c r="AV15" i="12"/>
  <c r="AW15" i="12"/>
  <c r="AX15" i="12"/>
  <c r="AY15" i="12"/>
  <c r="AZ15" i="12"/>
  <c r="BA15" i="12"/>
  <c r="BB15" i="12"/>
  <c r="AR16" i="12"/>
  <c r="AS16" i="12"/>
  <c r="AT16" i="12"/>
  <c r="AU16" i="12"/>
  <c r="AV16" i="12"/>
  <c r="AW16" i="12"/>
  <c r="AX16" i="12"/>
  <c r="AY16" i="12"/>
  <c r="AZ16" i="12"/>
  <c r="BA16" i="12"/>
  <c r="BB16" i="12"/>
  <c r="AR17" i="12"/>
  <c r="AS17" i="12"/>
  <c r="AT17" i="12"/>
  <c r="AU17" i="12"/>
  <c r="AV17" i="12"/>
  <c r="AW17" i="12"/>
  <c r="AX17" i="12"/>
  <c r="AY17" i="12"/>
  <c r="AZ17" i="12"/>
  <c r="BA17" i="12"/>
  <c r="BB17" i="12"/>
  <c r="AR18" i="12"/>
  <c r="AS18" i="12"/>
  <c r="AT18" i="12"/>
  <c r="AU18" i="12"/>
  <c r="AV18" i="12"/>
  <c r="AW18" i="12"/>
  <c r="AX18" i="12"/>
  <c r="AY18" i="12"/>
  <c r="AZ18" i="12"/>
  <c r="BA18" i="12"/>
  <c r="BB18" i="12"/>
  <c r="AR19" i="12"/>
  <c r="AS19" i="12"/>
  <c r="AT19" i="12"/>
  <c r="AU19" i="12"/>
  <c r="AV19" i="12"/>
  <c r="AW19" i="12"/>
  <c r="AX19" i="12"/>
  <c r="AY19" i="12"/>
  <c r="AZ19" i="12"/>
  <c r="BA19" i="12"/>
  <c r="BB19" i="12"/>
  <c r="AR20" i="12"/>
  <c r="AS20" i="12"/>
  <c r="AT20" i="12"/>
  <c r="AU20" i="12"/>
  <c r="AV20" i="12"/>
  <c r="AW20" i="12"/>
  <c r="AX20" i="12"/>
  <c r="AY20" i="12"/>
  <c r="AZ20" i="12"/>
  <c r="BA20" i="12"/>
  <c r="BB20" i="12"/>
  <c r="AR21" i="12"/>
  <c r="AS21" i="12"/>
  <c r="AT21" i="12"/>
  <c r="AU21" i="12"/>
  <c r="AV21" i="12"/>
  <c r="AW21" i="12"/>
  <c r="AX21" i="12"/>
  <c r="AY21" i="12"/>
  <c r="AZ21" i="12"/>
  <c r="BA21" i="12"/>
  <c r="BB21" i="12"/>
  <c r="AR22" i="12"/>
  <c r="AS22" i="12"/>
  <c r="AT22" i="12"/>
  <c r="AU22" i="12"/>
  <c r="AV22" i="12"/>
  <c r="AW22" i="12"/>
  <c r="AX22" i="12"/>
  <c r="AY22" i="12"/>
  <c r="AZ22" i="12"/>
  <c r="BA22" i="12"/>
  <c r="BB22" i="12"/>
  <c r="AR23" i="12"/>
  <c r="AS23" i="12"/>
  <c r="AT23" i="12"/>
  <c r="AU23" i="12"/>
  <c r="AV23" i="12"/>
  <c r="AW23" i="12"/>
  <c r="AX23" i="12"/>
  <c r="AY23" i="12"/>
  <c r="AZ23" i="12"/>
  <c r="BA23" i="12"/>
  <c r="BB23" i="12"/>
  <c r="AR24" i="12"/>
  <c r="AS24" i="12"/>
  <c r="AT24" i="12"/>
  <c r="AU24" i="12"/>
  <c r="AV24" i="12"/>
  <c r="AW24" i="12"/>
  <c r="AX24" i="12"/>
  <c r="AY24" i="12"/>
  <c r="AZ24" i="12"/>
  <c r="BA24" i="12"/>
  <c r="BB24" i="12"/>
  <c r="AR25" i="12"/>
  <c r="AS25" i="12"/>
  <c r="AT25" i="12"/>
  <c r="AU25" i="12"/>
  <c r="AV25" i="12"/>
  <c r="AW25" i="12"/>
  <c r="AX25" i="12"/>
  <c r="AY25" i="12"/>
  <c r="AZ25" i="12"/>
  <c r="BA25" i="12"/>
  <c r="BB25" i="12"/>
  <c r="AR26" i="12"/>
  <c r="AS26" i="12"/>
  <c r="AT26" i="12"/>
  <c r="AU26" i="12"/>
  <c r="AV26" i="12"/>
  <c r="AW26" i="12"/>
  <c r="AX26" i="12"/>
  <c r="AY26" i="12"/>
  <c r="AZ26" i="12"/>
  <c r="BA26" i="12"/>
  <c r="BB26" i="12"/>
  <c r="AR27" i="12"/>
  <c r="AS27" i="12"/>
  <c r="AT27" i="12"/>
  <c r="AU27" i="12"/>
  <c r="AV27" i="12"/>
  <c r="AW27" i="12"/>
  <c r="AX27" i="12"/>
  <c r="AY27" i="12"/>
  <c r="AZ27" i="12"/>
  <c r="BA27" i="12"/>
  <c r="BB27" i="12"/>
  <c r="AR28" i="12"/>
  <c r="AS28" i="12"/>
  <c r="AT28" i="12"/>
  <c r="AU28" i="12"/>
  <c r="AV28" i="12"/>
  <c r="AW28" i="12"/>
  <c r="AX28" i="12"/>
  <c r="AY28" i="12"/>
  <c r="AZ28" i="12"/>
  <c r="BA28" i="12"/>
  <c r="BB28" i="12"/>
  <c r="AR29" i="12"/>
  <c r="AS29" i="12"/>
  <c r="AT29" i="12"/>
  <c r="AU29" i="12"/>
  <c r="AV29" i="12"/>
  <c r="AW29" i="12"/>
  <c r="AX29" i="12"/>
  <c r="AY29" i="12"/>
  <c r="AZ29" i="12"/>
  <c r="BA29" i="12"/>
  <c r="BB29" i="12"/>
  <c r="AR30" i="12"/>
  <c r="AS30" i="12"/>
  <c r="AT30" i="12"/>
  <c r="AU30" i="12"/>
  <c r="AV30" i="12"/>
  <c r="AW30" i="12"/>
  <c r="AX30" i="12"/>
  <c r="AY30" i="12"/>
  <c r="AZ30" i="12"/>
  <c r="BA30" i="12"/>
  <c r="BB30" i="12"/>
  <c r="AR31" i="12"/>
  <c r="AS31" i="12"/>
  <c r="AT31" i="12"/>
  <c r="AU31" i="12"/>
  <c r="AV31" i="12"/>
  <c r="AW31" i="12"/>
  <c r="AX31" i="12"/>
  <c r="AY31" i="12"/>
  <c r="AZ31" i="12"/>
  <c r="BA31" i="12"/>
  <c r="BB31" i="12"/>
  <c r="AR32" i="12"/>
  <c r="AS32" i="12"/>
  <c r="AT32" i="12"/>
  <c r="AU32" i="12"/>
  <c r="AV32" i="12"/>
  <c r="AW32" i="12"/>
  <c r="AX32" i="12"/>
  <c r="AY32" i="12"/>
  <c r="AZ32" i="12"/>
  <c r="BA32" i="12"/>
  <c r="BB32" i="12"/>
  <c r="AR33" i="12"/>
  <c r="AS33" i="12"/>
  <c r="AT33" i="12"/>
  <c r="AU33" i="12"/>
  <c r="AV33" i="12"/>
  <c r="AW33" i="12"/>
  <c r="AX33" i="12"/>
  <c r="AY33" i="12"/>
  <c r="AZ33" i="12"/>
  <c r="BA33" i="12"/>
  <c r="BB33" i="12"/>
  <c r="AR34" i="12"/>
  <c r="AS34" i="12"/>
  <c r="AT34" i="12"/>
  <c r="AU34" i="12"/>
  <c r="AV34" i="12"/>
  <c r="AW34" i="12"/>
  <c r="AX34" i="12"/>
  <c r="AY34" i="12"/>
  <c r="AZ34" i="12"/>
  <c r="BA34" i="12"/>
  <c r="BB34" i="12"/>
  <c r="AR35" i="12"/>
  <c r="AS35" i="12"/>
  <c r="AT35" i="12"/>
  <c r="AU35" i="12"/>
  <c r="AV35" i="12"/>
  <c r="AW35" i="12"/>
  <c r="AX35" i="12"/>
  <c r="AY35" i="12"/>
  <c r="AZ35" i="12"/>
  <c r="BA35" i="12"/>
  <c r="BB35" i="12"/>
  <c r="AR36" i="12"/>
  <c r="AS36" i="12"/>
  <c r="AT36" i="12"/>
  <c r="AU36" i="12"/>
  <c r="AV36" i="12"/>
  <c r="AW36" i="12"/>
  <c r="AX36" i="12"/>
  <c r="AY36" i="12"/>
  <c r="AZ36" i="12"/>
  <c r="BA36" i="12"/>
  <c r="BB36" i="12"/>
  <c r="AR37" i="12"/>
  <c r="AS37" i="12"/>
  <c r="AT37" i="12"/>
  <c r="AU37" i="12"/>
  <c r="AV37" i="12"/>
  <c r="AW37" i="12"/>
  <c r="AX37" i="12"/>
  <c r="AY37" i="12"/>
  <c r="AZ37" i="12"/>
  <c r="BA37" i="12"/>
  <c r="BB37" i="12"/>
  <c r="AS4" i="12"/>
  <c r="AT4" i="12"/>
  <c r="AU4" i="12"/>
  <c r="AV4" i="12"/>
  <c r="AW4" i="12"/>
  <c r="AX4" i="12"/>
  <c r="AY4" i="12"/>
  <c r="AZ4" i="12"/>
  <c r="BA4" i="12"/>
  <c r="BB4" i="12"/>
  <c r="AR4" i="12"/>
  <c r="AS125" i="13"/>
  <c r="AT125" i="13"/>
  <c r="AU125" i="13"/>
  <c r="AV125" i="13"/>
  <c r="AW125" i="13"/>
  <c r="AX125" i="13"/>
  <c r="AY125" i="13"/>
  <c r="AZ125" i="13"/>
  <c r="BA125" i="13"/>
  <c r="BB125" i="13"/>
  <c r="AR125" i="13"/>
  <c r="AR101" i="13"/>
  <c r="AS101" i="13"/>
  <c r="AT101" i="13"/>
  <c r="AU101" i="13"/>
  <c r="AV101" i="13"/>
  <c r="AW101" i="13"/>
  <c r="AX101" i="13"/>
  <c r="AY101" i="13"/>
  <c r="AZ101" i="13"/>
  <c r="BA101" i="13"/>
  <c r="BB101" i="13"/>
  <c r="AR102" i="13"/>
  <c r="AS102" i="13"/>
  <c r="AT102" i="13"/>
  <c r="AU102" i="13"/>
  <c r="AV102" i="13"/>
  <c r="AW102" i="13"/>
  <c r="AX102" i="13"/>
  <c r="AY102" i="13"/>
  <c r="AZ102" i="13"/>
  <c r="BA102" i="13"/>
  <c r="BB102" i="13"/>
  <c r="AR103" i="13"/>
  <c r="AS103" i="13"/>
  <c r="AT103" i="13"/>
  <c r="AU103" i="13"/>
  <c r="AV103" i="13"/>
  <c r="AW103" i="13"/>
  <c r="AX103" i="13"/>
  <c r="AY103" i="13"/>
  <c r="AZ103" i="13"/>
  <c r="BA103" i="13"/>
  <c r="BB103" i="13"/>
  <c r="AR104" i="13"/>
  <c r="AS104" i="13"/>
  <c r="AT104" i="13"/>
  <c r="AU104" i="13"/>
  <c r="AV104" i="13"/>
  <c r="AW104" i="13"/>
  <c r="AX104" i="13"/>
  <c r="AY104" i="13"/>
  <c r="AZ104" i="13"/>
  <c r="BA104" i="13"/>
  <c r="BB104" i="13"/>
  <c r="AR105" i="13"/>
  <c r="AS105" i="13"/>
  <c r="AT105" i="13"/>
  <c r="AU105" i="13"/>
  <c r="AV105" i="13"/>
  <c r="AW105" i="13"/>
  <c r="AX105" i="13"/>
  <c r="AY105" i="13"/>
  <c r="AZ105" i="13"/>
  <c r="BA105" i="13"/>
  <c r="BB105" i="13"/>
  <c r="AR106" i="13"/>
  <c r="AS106" i="13"/>
  <c r="AT106" i="13"/>
  <c r="AU106" i="13"/>
  <c r="AV106" i="13"/>
  <c r="AW106" i="13"/>
  <c r="AX106" i="13"/>
  <c r="AY106" i="13"/>
  <c r="AZ106" i="13"/>
  <c r="BA106" i="13"/>
  <c r="BB106" i="13"/>
  <c r="AR107" i="13"/>
  <c r="AS107" i="13"/>
  <c r="AT107" i="13"/>
  <c r="AU107" i="13"/>
  <c r="AV107" i="13"/>
  <c r="AW107" i="13"/>
  <c r="AX107" i="13"/>
  <c r="AY107" i="13"/>
  <c r="AZ107" i="13"/>
  <c r="BA107" i="13"/>
  <c r="BB107" i="13"/>
  <c r="AR108" i="13"/>
  <c r="AS108" i="13"/>
  <c r="AT108" i="13"/>
  <c r="AU108" i="13"/>
  <c r="AV108" i="13"/>
  <c r="AW108" i="13"/>
  <c r="AX108" i="13"/>
  <c r="AY108" i="13"/>
  <c r="AZ108" i="13"/>
  <c r="BA108" i="13"/>
  <c r="BB108" i="13"/>
  <c r="AR109" i="13"/>
  <c r="AS109" i="13"/>
  <c r="AT109" i="13"/>
  <c r="AU109" i="13"/>
  <c r="AV109" i="13"/>
  <c r="AW109" i="13"/>
  <c r="AX109" i="13"/>
  <c r="AY109" i="13"/>
  <c r="AZ109" i="13"/>
  <c r="BA109" i="13"/>
  <c r="BB109" i="13"/>
  <c r="AR110" i="13"/>
  <c r="AS110" i="13"/>
  <c r="AT110" i="13"/>
  <c r="AU110" i="13"/>
  <c r="AV110" i="13"/>
  <c r="AW110" i="13"/>
  <c r="AX110" i="13"/>
  <c r="AY110" i="13"/>
  <c r="AZ110" i="13"/>
  <c r="BA110" i="13"/>
  <c r="BB110" i="13"/>
  <c r="AR111" i="13"/>
  <c r="AS111" i="13"/>
  <c r="AT111" i="13"/>
  <c r="AU111" i="13"/>
  <c r="AV111" i="13"/>
  <c r="AW111" i="13"/>
  <c r="AX111" i="13"/>
  <c r="AY111" i="13"/>
  <c r="AZ111" i="13"/>
  <c r="BA111" i="13"/>
  <c r="BB111" i="13"/>
  <c r="AR112" i="13"/>
  <c r="AS112" i="13"/>
  <c r="AT112" i="13"/>
  <c r="AU112" i="13"/>
  <c r="AV112" i="13"/>
  <c r="AW112" i="13"/>
  <c r="AX112" i="13"/>
  <c r="AY112" i="13"/>
  <c r="AZ112" i="13"/>
  <c r="BA112" i="13"/>
  <c r="BB112" i="13"/>
  <c r="AR113" i="13"/>
  <c r="AS113" i="13"/>
  <c r="AT113" i="13"/>
  <c r="AU113" i="13"/>
  <c r="AV113" i="13"/>
  <c r="AW113" i="13"/>
  <c r="AX113" i="13"/>
  <c r="AY113" i="13"/>
  <c r="AZ113" i="13"/>
  <c r="BA113" i="13"/>
  <c r="BB113" i="13"/>
  <c r="AR114" i="13"/>
  <c r="AS114" i="13"/>
  <c r="AT114" i="13"/>
  <c r="AU114" i="13"/>
  <c r="AV114" i="13"/>
  <c r="AW114" i="13"/>
  <c r="AX114" i="13"/>
  <c r="AY114" i="13"/>
  <c r="AZ114" i="13"/>
  <c r="BA114" i="13"/>
  <c r="BB114" i="13"/>
  <c r="AR115" i="13"/>
  <c r="AS115" i="13"/>
  <c r="AT115" i="13"/>
  <c r="AU115" i="13"/>
  <c r="AV115" i="13"/>
  <c r="AW115" i="13"/>
  <c r="AX115" i="13"/>
  <c r="AY115" i="13"/>
  <c r="AZ115" i="13"/>
  <c r="BA115" i="13"/>
  <c r="BB115" i="13"/>
  <c r="AR116" i="13"/>
  <c r="AS116" i="13"/>
  <c r="AT116" i="13"/>
  <c r="AU116" i="13"/>
  <c r="AV116" i="13"/>
  <c r="AW116" i="13"/>
  <c r="AX116" i="13"/>
  <c r="AY116" i="13"/>
  <c r="AZ116" i="13"/>
  <c r="BA116" i="13"/>
  <c r="BB116" i="13"/>
  <c r="AR117" i="13"/>
  <c r="AS117" i="13"/>
  <c r="AT117" i="13"/>
  <c r="AU117" i="13"/>
  <c r="AV117" i="13"/>
  <c r="AW117" i="13"/>
  <c r="AX117" i="13"/>
  <c r="AY117" i="13"/>
  <c r="AZ117" i="13"/>
  <c r="BA117" i="13"/>
  <c r="BB117" i="13"/>
  <c r="AR118" i="13"/>
  <c r="AS118" i="13"/>
  <c r="AT118" i="13"/>
  <c r="AU118" i="13"/>
  <c r="AV118" i="13"/>
  <c r="AW118" i="13"/>
  <c r="AX118" i="13"/>
  <c r="AY118" i="13"/>
  <c r="AZ118" i="13"/>
  <c r="BA118" i="13"/>
  <c r="BB118" i="13"/>
  <c r="AR119" i="13"/>
  <c r="AS119" i="13"/>
  <c r="AT119" i="13"/>
  <c r="AU119" i="13"/>
  <c r="AV119" i="13"/>
  <c r="AW119" i="13"/>
  <c r="AX119" i="13"/>
  <c r="AY119" i="13"/>
  <c r="AZ119" i="13"/>
  <c r="BA119" i="13"/>
  <c r="BB119" i="13"/>
  <c r="AR120" i="13"/>
  <c r="AS120" i="13"/>
  <c r="AT120" i="13"/>
  <c r="AU120" i="13"/>
  <c r="AV120" i="13"/>
  <c r="AW120" i="13"/>
  <c r="AX120" i="13"/>
  <c r="AY120" i="13"/>
  <c r="AZ120" i="13"/>
  <c r="BA120" i="13"/>
  <c r="BB120" i="13"/>
  <c r="AR121" i="13"/>
  <c r="AS121" i="13"/>
  <c r="AT121" i="13"/>
  <c r="AU121" i="13"/>
  <c r="AV121" i="13"/>
  <c r="AW121" i="13"/>
  <c r="AX121" i="13"/>
  <c r="AY121" i="13"/>
  <c r="AZ121" i="13"/>
  <c r="BA121" i="13"/>
  <c r="BB121" i="13"/>
  <c r="AS100" i="13"/>
  <c r="AT100" i="13"/>
  <c r="AU100" i="13"/>
  <c r="AV100" i="13"/>
  <c r="AW100" i="13"/>
  <c r="AX100" i="13"/>
  <c r="AY100" i="13"/>
  <c r="AZ100" i="13"/>
  <c r="BA100" i="13"/>
  <c r="BB100" i="13"/>
  <c r="AR100" i="13"/>
  <c r="AS95" i="13"/>
  <c r="AT95" i="13"/>
  <c r="AU95" i="13"/>
  <c r="AV95" i="13"/>
  <c r="AW95" i="13"/>
  <c r="AX95" i="13"/>
  <c r="AY95" i="13"/>
  <c r="AZ95" i="13"/>
  <c r="BA95" i="13"/>
  <c r="BB95" i="13"/>
  <c r="AR95" i="13"/>
  <c r="AR71" i="13"/>
  <c r="AS71" i="13"/>
  <c r="AT71" i="13"/>
  <c r="AU71" i="13"/>
  <c r="AV71" i="13"/>
  <c r="AW71" i="13"/>
  <c r="AX71" i="13"/>
  <c r="AY71" i="13"/>
  <c r="AZ71" i="13"/>
  <c r="BA71" i="13"/>
  <c r="BB71" i="13"/>
  <c r="AR72" i="13"/>
  <c r="AS72" i="13"/>
  <c r="AT72" i="13"/>
  <c r="AU72" i="13"/>
  <c r="AV72" i="13"/>
  <c r="AW72" i="13"/>
  <c r="AX72" i="13"/>
  <c r="AY72" i="13"/>
  <c r="AZ72" i="13"/>
  <c r="BA72" i="13"/>
  <c r="BB72" i="13"/>
  <c r="AR73" i="13"/>
  <c r="AS73" i="13"/>
  <c r="AT73" i="13"/>
  <c r="AU73" i="13"/>
  <c r="AV73" i="13"/>
  <c r="AW73" i="13"/>
  <c r="AX73" i="13"/>
  <c r="AY73" i="13"/>
  <c r="AZ73" i="13"/>
  <c r="BA73" i="13"/>
  <c r="BB73" i="13"/>
  <c r="AR74" i="13"/>
  <c r="AS74" i="13"/>
  <c r="AT74" i="13"/>
  <c r="AU74" i="13"/>
  <c r="AV74" i="13"/>
  <c r="AW74" i="13"/>
  <c r="AX74" i="13"/>
  <c r="AY74" i="13"/>
  <c r="AZ74" i="13"/>
  <c r="BA74" i="13"/>
  <c r="BB74" i="13"/>
  <c r="AR75" i="13"/>
  <c r="AS75" i="13"/>
  <c r="AT75" i="13"/>
  <c r="AU75" i="13"/>
  <c r="AV75" i="13"/>
  <c r="AW75" i="13"/>
  <c r="AX75" i="13"/>
  <c r="AY75" i="13"/>
  <c r="AZ75" i="13"/>
  <c r="BA75" i="13"/>
  <c r="BB75" i="13"/>
  <c r="AR76" i="13"/>
  <c r="AS76" i="13"/>
  <c r="AT76" i="13"/>
  <c r="AU76" i="13"/>
  <c r="AV76" i="13"/>
  <c r="AW76" i="13"/>
  <c r="AX76" i="13"/>
  <c r="AY76" i="13"/>
  <c r="AZ76" i="13"/>
  <c r="BA76" i="13"/>
  <c r="BB76" i="13"/>
  <c r="AR77" i="13"/>
  <c r="AS77" i="13"/>
  <c r="AT77" i="13"/>
  <c r="AU77" i="13"/>
  <c r="AV77" i="13"/>
  <c r="AW77" i="13"/>
  <c r="AX77" i="13"/>
  <c r="AY77" i="13"/>
  <c r="AZ77" i="13"/>
  <c r="BA77" i="13"/>
  <c r="BB77" i="13"/>
  <c r="AR78" i="13"/>
  <c r="AS78" i="13"/>
  <c r="AT78" i="13"/>
  <c r="AU78" i="13"/>
  <c r="AV78" i="13"/>
  <c r="AW78" i="13"/>
  <c r="AX78" i="13"/>
  <c r="AY78" i="13"/>
  <c r="AZ78" i="13"/>
  <c r="BA78" i="13"/>
  <c r="BB78" i="13"/>
  <c r="AR79" i="13"/>
  <c r="AS79" i="13"/>
  <c r="AT79" i="13"/>
  <c r="AU79" i="13"/>
  <c r="AV79" i="13"/>
  <c r="AW79" i="13"/>
  <c r="AX79" i="13"/>
  <c r="AY79" i="13"/>
  <c r="AZ79" i="13"/>
  <c r="BA79" i="13"/>
  <c r="BB79" i="13"/>
  <c r="AR80" i="13"/>
  <c r="AS80" i="13"/>
  <c r="AT80" i="13"/>
  <c r="AU80" i="13"/>
  <c r="AV80" i="13"/>
  <c r="AW80" i="13"/>
  <c r="AX80" i="13"/>
  <c r="AY80" i="13"/>
  <c r="AZ80" i="13"/>
  <c r="BA80" i="13"/>
  <c r="BB80" i="13"/>
  <c r="AR81" i="13"/>
  <c r="AS81" i="13"/>
  <c r="AT81" i="13"/>
  <c r="AU81" i="13"/>
  <c r="AV81" i="13"/>
  <c r="AW81" i="13"/>
  <c r="AX81" i="13"/>
  <c r="AY81" i="13"/>
  <c r="AZ81" i="13"/>
  <c r="BA81" i="13"/>
  <c r="BB81" i="13"/>
  <c r="AR82" i="13"/>
  <c r="AS82" i="13"/>
  <c r="AT82" i="13"/>
  <c r="AU82" i="13"/>
  <c r="AV82" i="13"/>
  <c r="AW82" i="13"/>
  <c r="AX82" i="13"/>
  <c r="AY82" i="13"/>
  <c r="AZ82" i="13"/>
  <c r="BA82" i="13"/>
  <c r="BB82" i="13"/>
  <c r="AR83" i="13"/>
  <c r="AS83" i="13"/>
  <c r="AT83" i="13"/>
  <c r="AU83" i="13"/>
  <c r="AV83" i="13"/>
  <c r="AW83" i="13"/>
  <c r="AX83" i="13"/>
  <c r="AY83" i="13"/>
  <c r="AZ83" i="13"/>
  <c r="BA83" i="13"/>
  <c r="BB83" i="13"/>
  <c r="AR84" i="13"/>
  <c r="AS84" i="13"/>
  <c r="AT84" i="13"/>
  <c r="AU84" i="13"/>
  <c r="AV84" i="13"/>
  <c r="AW84" i="13"/>
  <c r="AX84" i="13"/>
  <c r="AY84" i="13"/>
  <c r="AZ84" i="13"/>
  <c r="BA84" i="13"/>
  <c r="BB84" i="13"/>
  <c r="AR85" i="13"/>
  <c r="AS85" i="13"/>
  <c r="AT85" i="13"/>
  <c r="AU85" i="13"/>
  <c r="AV85" i="13"/>
  <c r="AW85" i="13"/>
  <c r="AX85" i="13"/>
  <c r="AY85" i="13"/>
  <c r="AZ85" i="13"/>
  <c r="BA85" i="13"/>
  <c r="BB85" i="13"/>
  <c r="AR86" i="13"/>
  <c r="AS86" i="13"/>
  <c r="AT86" i="13"/>
  <c r="AU86" i="13"/>
  <c r="AV86" i="13"/>
  <c r="AW86" i="13"/>
  <c r="AX86" i="13"/>
  <c r="AY86" i="13"/>
  <c r="AZ86" i="13"/>
  <c r="BA86" i="13"/>
  <c r="BB86" i="13"/>
  <c r="AR87" i="13"/>
  <c r="AS87" i="13"/>
  <c r="AT87" i="13"/>
  <c r="AU87" i="13"/>
  <c r="AV87" i="13"/>
  <c r="AW87" i="13"/>
  <c r="AX87" i="13"/>
  <c r="AY87" i="13"/>
  <c r="AZ87" i="13"/>
  <c r="BA87" i="13"/>
  <c r="BB87" i="13"/>
  <c r="AR88" i="13"/>
  <c r="AS88" i="13"/>
  <c r="AT88" i="13"/>
  <c r="AU88" i="13"/>
  <c r="AV88" i="13"/>
  <c r="AW88" i="13"/>
  <c r="AX88" i="13"/>
  <c r="AY88" i="13"/>
  <c r="AZ88" i="13"/>
  <c r="BA88" i="13"/>
  <c r="BB88" i="13"/>
  <c r="AR89" i="13"/>
  <c r="AS89" i="13"/>
  <c r="AT89" i="13"/>
  <c r="AU89" i="13"/>
  <c r="AV89" i="13"/>
  <c r="AW89" i="13"/>
  <c r="AX89" i="13"/>
  <c r="AY89" i="13"/>
  <c r="AZ89" i="13"/>
  <c r="BA89" i="13"/>
  <c r="BB89" i="13"/>
  <c r="AR90" i="13"/>
  <c r="AS90" i="13"/>
  <c r="AT90" i="13"/>
  <c r="AU90" i="13"/>
  <c r="AV90" i="13"/>
  <c r="AW90" i="13"/>
  <c r="AX90" i="13"/>
  <c r="AY90" i="13"/>
  <c r="AZ90" i="13"/>
  <c r="BA90" i="13"/>
  <c r="BB90" i="13"/>
  <c r="AR91" i="13"/>
  <c r="AS91" i="13"/>
  <c r="AT91" i="13"/>
  <c r="AU91" i="13"/>
  <c r="AV91" i="13"/>
  <c r="AW91" i="13"/>
  <c r="AX91" i="13"/>
  <c r="AY91" i="13"/>
  <c r="AZ91" i="13"/>
  <c r="BA91" i="13"/>
  <c r="BB91" i="13"/>
  <c r="AS70" i="13"/>
  <c r="AT70" i="13"/>
  <c r="AU70" i="13"/>
  <c r="AV70" i="13"/>
  <c r="AW70" i="13"/>
  <c r="AX70" i="13"/>
  <c r="AY70" i="13"/>
  <c r="AZ70" i="13"/>
  <c r="BA70" i="13"/>
  <c r="BB70" i="13"/>
  <c r="AR70" i="13"/>
  <c r="AS59" i="13"/>
  <c r="AT59" i="13"/>
  <c r="AU59" i="13"/>
  <c r="AV59" i="13"/>
  <c r="AW59" i="13"/>
  <c r="AX59" i="13"/>
  <c r="AY59" i="13"/>
  <c r="AZ59" i="13"/>
  <c r="BA59" i="13"/>
  <c r="BB59" i="13"/>
  <c r="AR59" i="13"/>
  <c r="AR35" i="13"/>
  <c r="AS35" i="13"/>
  <c r="AT35" i="13"/>
  <c r="AU35" i="13"/>
  <c r="AV35" i="13"/>
  <c r="AW35" i="13"/>
  <c r="AX35" i="13"/>
  <c r="AY35" i="13"/>
  <c r="AZ35" i="13"/>
  <c r="BA35" i="13"/>
  <c r="BB35" i="13"/>
  <c r="AR36" i="13"/>
  <c r="AS36" i="13"/>
  <c r="AT36" i="13"/>
  <c r="AU36" i="13"/>
  <c r="AV36" i="13"/>
  <c r="AW36" i="13"/>
  <c r="AX36" i="13"/>
  <c r="AY36" i="13"/>
  <c r="AZ36" i="13"/>
  <c r="BA36" i="13"/>
  <c r="BB36" i="13"/>
  <c r="AR37" i="13"/>
  <c r="AS37" i="13"/>
  <c r="AT37" i="13"/>
  <c r="AU37" i="13"/>
  <c r="AV37" i="13"/>
  <c r="AW37" i="13"/>
  <c r="AX37" i="13"/>
  <c r="AY37" i="13"/>
  <c r="AZ37" i="13"/>
  <c r="BA37" i="13"/>
  <c r="BB37" i="13"/>
  <c r="AR38" i="13"/>
  <c r="AS38" i="13"/>
  <c r="AT38" i="13"/>
  <c r="AU38" i="13"/>
  <c r="AV38" i="13"/>
  <c r="AW38" i="13"/>
  <c r="AX38" i="13"/>
  <c r="AY38" i="13"/>
  <c r="AZ38" i="13"/>
  <c r="BA38" i="13"/>
  <c r="BB38" i="13"/>
  <c r="AR39" i="13"/>
  <c r="AS39" i="13"/>
  <c r="AT39" i="13"/>
  <c r="AU39" i="13"/>
  <c r="AV39" i="13"/>
  <c r="AW39" i="13"/>
  <c r="AX39" i="13"/>
  <c r="AY39" i="13"/>
  <c r="AZ39" i="13"/>
  <c r="BA39" i="13"/>
  <c r="BB39" i="13"/>
  <c r="AR40" i="13"/>
  <c r="AS40" i="13"/>
  <c r="AT40" i="13"/>
  <c r="AU40" i="13"/>
  <c r="AV40" i="13"/>
  <c r="AW40" i="13"/>
  <c r="AX40" i="13"/>
  <c r="AY40" i="13"/>
  <c r="AZ40" i="13"/>
  <c r="BA40" i="13"/>
  <c r="BB40" i="13"/>
  <c r="AR41" i="13"/>
  <c r="AS41" i="13"/>
  <c r="AT41" i="13"/>
  <c r="AU41" i="13"/>
  <c r="AV41" i="13"/>
  <c r="AW41" i="13"/>
  <c r="AX41" i="13"/>
  <c r="AY41" i="13"/>
  <c r="AZ41" i="13"/>
  <c r="BA41" i="13"/>
  <c r="BB41" i="13"/>
  <c r="AR42" i="13"/>
  <c r="AS42" i="13"/>
  <c r="AT42" i="13"/>
  <c r="AU42" i="13"/>
  <c r="AV42" i="13"/>
  <c r="AW42" i="13"/>
  <c r="AX42" i="13"/>
  <c r="AY42" i="13"/>
  <c r="AZ42" i="13"/>
  <c r="BA42" i="13"/>
  <c r="BB42" i="13"/>
  <c r="AR43" i="13"/>
  <c r="AS43" i="13"/>
  <c r="AT43" i="13"/>
  <c r="AU43" i="13"/>
  <c r="AV43" i="13"/>
  <c r="AW43" i="13"/>
  <c r="AX43" i="13"/>
  <c r="AY43" i="13"/>
  <c r="AZ43" i="13"/>
  <c r="BA43" i="13"/>
  <c r="BB43" i="13"/>
  <c r="AR44" i="13"/>
  <c r="AS44" i="13"/>
  <c r="AT44" i="13"/>
  <c r="AU44" i="13"/>
  <c r="AV44" i="13"/>
  <c r="AW44" i="13"/>
  <c r="AX44" i="13"/>
  <c r="AY44" i="13"/>
  <c r="AZ44" i="13"/>
  <c r="BA44" i="13"/>
  <c r="BB44" i="13"/>
  <c r="AR45" i="13"/>
  <c r="AS45" i="13"/>
  <c r="AT45" i="13"/>
  <c r="AU45" i="13"/>
  <c r="AV45" i="13"/>
  <c r="AW45" i="13"/>
  <c r="AX45" i="13"/>
  <c r="AY45" i="13"/>
  <c r="AZ45" i="13"/>
  <c r="BA45" i="13"/>
  <c r="BB45" i="13"/>
  <c r="AR46" i="13"/>
  <c r="AS46" i="13"/>
  <c r="AT46" i="13"/>
  <c r="AU46" i="13"/>
  <c r="AV46" i="13"/>
  <c r="AW46" i="13"/>
  <c r="AX46" i="13"/>
  <c r="AY46" i="13"/>
  <c r="AZ46" i="13"/>
  <c r="BA46" i="13"/>
  <c r="BB46" i="13"/>
  <c r="AR47" i="13"/>
  <c r="AS47" i="13"/>
  <c r="AT47" i="13"/>
  <c r="AU47" i="13"/>
  <c r="AV47" i="13"/>
  <c r="AW47" i="13"/>
  <c r="AX47" i="13"/>
  <c r="AY47" i="13"/>
  <c r="AZ47" i="13"/>
  <c r="BA47" i="13"/>
  <c r="BB47" i="13"/>
  <c r="AR48" i="13"/>
  <c r="AS48" i="13"/>
  <c r="AT48" i="13"/>
  <c r="AU48" i="13"/>
  <c r="AV48" i="13"/>
  <c r="AW48" i="13"/>
  <c r="AX48" i="13"/>
  <c r="AY48" i="13"/>
  <c r="AZ48" i="13"/>
  <c r="BA48" i="13"/>
  <c r="BB48" i="13"/>
  <c r="AR49" i="13"/>
  <c r="AS49" i="13"/>
  <c r="AT49" i="13"/>
  <c r="AU49" i="13"/>
  <c r="AV49" i="13"/>
  <c r="AW49" i="13"/>
  <c r="AX49" i="13"/>
  <c r="AY49" i="13"/>
  <c r="AZ49" i="13"/>
  <c r="BA49" i="13"/>
  <c r="BB49" i="13"/>
  <c r="AR50" i="13"/>
  <c r="AS50" i="13"/>
  <c r="AT50" i="13"/>
  <c r="AU50" i="13"/>
  <c r="AV50" i="13"/>
  <c r="AW50" i="13"/>
  <c r="AX50" i="13"/>
  <c r="AY50" i="13"/>
  <c r="AZ50" i="13"/>
  <c r="BA50" i="13"/>
  <c r="BB50" i="13"/>
  <c r="AR51" i="13"/>
  <c r="AS51" i="13"/>
  <c r="AT51" i="13"/>
  <c r="AU51" i="13"/>
  <c r="AV51" i="13"/>
  <c r="AW51" i="13"/>
  <c r="AX51" i="13"/>
  <c r="AY51" i="13"/>
  <c r="AZ51" i="13"/>
  <c r="BA51" i="13"/>
  <c r="BB51" i="13"/>
  <c r="AR52" i="13"/>
  <c r="AS52" i="13"/>
  <c r="AT52" i="13"/>
  <c r="AU52" i="13"/>
  <c r="AV52" i="13"/>
  <c r="AW52" i="13"/>
  <c r="AX52" i="13"/>
  <c r="AY52" i="13"/>
  <c r="AZ52" i="13"/>
  <c r="BA52" i="13"/>
  <c r="BB52" i="13"/>
  <c r="AR53" i="13"/>
  <c r="AS53" i="13"/>
  <c r="AT53" i="13"/>
  <c r="AU53" i="13"/>
  <c r="AV53" i="13"/>
  <c r="AW53" i="13"/>
  <c r="AX53" i="13"/>
  <c r="AY53" i="13"/>
  <c r="AZ53" i="13"/>
  <c r="BA53" i="13"/>
  <c r="BB53" i="13"/>
  <c r="AR54" i="13"/>
  <c r="AS54" i="13"/>
  <c r="AT54" i="13"/>
  <c r="AU54" i="13"/>
  <c r="AV54" i="13"/>
  <c r="AW54" i="13"/>
  <c r="AX54" i="13"/>
  <c r="AY54" i="13"/>
  <c r="AZ54" i="13"/>
  <c r="BA54" i="13"/>
  <c r="BB54" i="13"/>
  <c r="AR55" i="13"/>
  <c r="AS55" i="13"/>
  <c r="AT55" i="13"/>
  <c r="AU55" i="13"/>
  <c r="AV55" i="13"/>
  <c r="AW55" i="13"/>
  <c r="AX55" i="13"/>
  <c r="AY55" i="13"/>
  <c r="AZ55" i="13"/>
  <c r="BA55" i="13"/>
  <c r="BB55" i="13"/>
  <c r="AS34" i="13"/>
  <c r="AT34" i="13"/>
  <c r="AU34" i="13"/>
  <c r="AV34" i="13"/>
  <c r="AW34" i="13"/>
  <c r="AX34" i="13"/>
  <c r="AY34" i="13"/>
  <c r="AZ34" i="13"/>
  <c r="BA34" i="13"/>
  <c r="BB34" i="13"/>
  <c r="AR34" i="13"/>
  <c r="AS29" i="13"/>
  <c r="AT29" i="13"/>
  <c r="AU29" i="13"/>
  <c r="AV29" i="13"/>
  <c r="AW29" i="13"/>
  <c r="AX29" i="13"/>
  <c r="AY29" i="13"/>
  <c r="AZ29" i="13"/>
  <c r="BA29" i="13"/>
  <c r="BB29" i="13"/>
  <c r="AR29" i="13"/>
  <c r="AR5" i="13"/>
  <c r="AS5" i="13"/>
  <c r="AT5" i="13"/>
  <c r="AU5" i="13"/>
  <c r="AV5" i="13"/>
  <c r="AW5" i="13"/>
  <c r="AX5" i="13"/>
  <c r="AY5" i="13"/>
  <c r="AZ5" i="13"/>
  <c r="BA5" i="13"/>
  <c r="BB5" i="13"/>
  <c r="AR6" i="13"/>
  <c r="AS6" i="13"/>
  <c r="AT6" i="13"/>
  <c r="AU6" i="13"/>
  <c r="AV6" i="13"/>
  <c r="AW6" i="13"/>
  <c r="AX6" i="13"/>
  <c r="AY6" i="13"/>
  <c r="AZ6" i="13"/>
  <c r="BA6" i="13"/>
  <c r="BB6" i="13"/>
  <c r="AR7" i="13"/>
  <c r="AS7" i="13"/>
  <c r="AT7" i="13"/>
  <c r="AU7" i="13"/>
  <c r="AV7" i="13"/>
  <c r="AW7" i="13"/>
  <c r="AX7" i="13"/>
  <c r="AY7" i="13"/>
  <c r="AZ7" i="13"/>
  <c r="BA7" i="13"/>
  <c r="BB7" i="13"/>
  <c r="AR8" i="13"/>
  <c r="AS8" i="13"/>
  <c r="AT8" i="13"/>
  <c r="AU8" i="13"/>
  <c r="AV8" i="13"/>
  <c r="AW8" i="13"/>
  <c r="AX8" i="13"/>
  <c r="AY8" i="13"/>
  <c r="AZ8" i="13"/>
  <c r="BA8" i="13"/>
  <c r="BB8" i="13"/>
  <c r="AR9" i="13"/>
  <c r="AS9" i="13"/>
  <c r="AT9" i="13"/>
  <c r="AU9" i="13"/>
  <c r="AV9" i="13"/>
  <c r="AW9" i="13"/>
  <c r="AX9" i="13"/>
  <c r="AY9" i="13"/>
  <c r="AZ9" i="13"/>
  <c r="BA9" i="13"/>
  <c r="BB9" i="13"/>
  <c r="AR10" i="13"/>
  <c r="AS10" i="13"/>
  <c r="AT10" i="13"/>
  <c r="AU10" i="13"/>
  <c r="AV10" i="13"/>
  <c r="AW10" i="13"/>
  <c r="AX10" i="13"/>
  <c r="AY10" i="13"/>
  <c r="AZ10" i="13"/>
  <c r="BA10" i="13"/>
  <c r="BB10" i="13"/>
  <c r="AR11" i="13"/>
  <c r="AS11" i="13"/>
  <c r="AT11" i="13"/>
  <c r="AU11" i="13"/>
  <c r="AV11" i="13"/>
  <c r="AW11" i="13"/>
  <c r="AX11" i="13"/>
  <c r="AY11" i="13"/>
  <c r="AZ11" i="13"/>
  <c r="BA11" i="13"/>
  <c r="BB11" i="13"/>
  <c r="AR12" i="13"/>
  <c r="AS12" i="13"/>
  <c r="AT12" i="13"/>
  <c r="AU12" i="13"/>
  <c r="AV12" i="13"/>
  <c r="AW12" i="13"/>
  <c r="AX12" i="13"/>
  <c r="AY12" i="13"/>
  <c r="AZ12" i="13"/>
  <c r="BA12" i="13"/>
  <c r="BB12" i="13"/>
  <c r="AR13" i="13"/>
  <c r="AS13" i="13"/>
  <c r="AT13" i="13"/>
  <c r="AU13" i="13"/>
  <c r="AV13" i="13"/>
  <c r="AW13" i="13"/>
  <c r="AX13" i="13"/>
  <c r="AY13" i="13"/>
  <c r="AZ13" i="13"/>
  <c r="BA13" i="13"/>
  <c r="BB13" i="13"/>
  <c r="AR14" i="13"/>
  <c r="AS14" i="13"/>
  <c r="AT14" i="13"/>
  <c r="AU14" i="13"/>
  <c r="AV14" i="13"/>
  <c r="AW14" i="13"/>
  <c r="AX14" i="13"/>
  <c r="AY14" i="13"/>
  <c r="AZ14" i="13"/>
  <c r="BA14" i="13"/>
  <c r="BB14" i="13"/>
  <c r="AR15" i="13"/>
  <c r="AS15" i="13"/>
  <c r="AT15" i="13"/>
  <c r="AU15" i="13"/>
  <c r="AV15" i="13"/>
  <c r="AW15" i="13"/>
  <c r="AX15" i="13"/>
  <c r="AY15" i="13"/>
  <c r="AZ15" i="13"/>
  <c r="BA15" i="13"/>
  <c r="BB15" i="13"/>
  <c r="AR16" i="13"/>
  <c r="AS16" i="13"/>
  <c r="AT16" i="13"/>
  <c r="AU16" i="13"/>
  <c r="AV16" i="13"/>
  <c r="AW16" i="13"/>
  <c r="AX16" i="13"/>
  <c r="AY16" i="13"/>
  <c r="AZ16" i="13"/>
  <c r="BA16" i="13"/>
  <c r="BB16" i="13"/>
  <c r="AR17" i="13"/>
  <c r="AS17" i="13"/>
  <c r="AT17" i="13"/>
  <c r="AU17" i="13"/>
  <c r="AV17" i="13"/>
  <c r="AW17" i="13"/>
  <c r="AX17" i="13"/>
  <c r="AY17" i="13"/>
  <c r="AZ17" i="13"/>
  <c r="BA17" i="13"/>
  <c r="BB17" i="13"/>
  <c r="AR18" i="13"/>
  <c r="AS18" i="13"/>
  <c r="AT18" i="13"/>
  <c r="AU18" i="13"/>
  <c r="AV18" i="13"/>
  <c r="AW18" i="13"/>
  <c r="AX18" i="13"/>
  <c r="AY18" i="13"/>
  <c r="AZ18" i="13"/>
  <c r="BA18" i="13"/>
  <c r="BB18" i="13"/>
  <c r="AR19" i="13"/>
  <c r="AS19" i="13"/>
  <c r="AT19" i="13"/>
  <c r="AU19" i="13"/>
  <c r="AV19" i="13"/>
  <c r="AW19" i="13"/>
  <c r="AX19" i="13"/>
  <c r="AY19" i="13"/>
  <c r="AZ19" i="13"/>
  <c r="BA19" i="13"/>
  <c r="BB19" i="13"/>
  <c r="AR20" i="13"/>
  <c r="AS20" i="13"/>
  <c r="AT20" i="13"/>
  <c r="AU20" i="13"/>
  <c r="AV20" i="13"/>
  <c r="AW20" i="13"/>
  <c r="AX20" i="13"/>
  <c r="AY20" i="13"/>
  <c r="AZ20" i="13"/>
  <c r="BA20" i="13"/>
  <c r="BB20" i="13"/>
  <c r="AR21" i="13"/>
  <c r="AS21" i="13"/>
  <c r="AT21" i="13"/>
  <c r="AU21" i="13"/>
  <c r="AV21" i="13"/>
  <c r="AW21" i="13"/>
  <c r="AX21" i="13"/>
  <c r="AY21" i="13"/>
  <c r="AZ21" i="13"/>
  <c r="BA21" i="13"/>
  <c r="BB21" i="13"/>
  <c r="AR22" i="13"/>
  <c r="AS22" i="13"/>
  <c r="AT22" i="13"/>
  <c r="AU22" i="13"/>
  <c r="AV22" i="13"/>
  <c r="AW22" i="13"/>
  <c r="AX22" i="13"/>
  <c r="AY22" i="13"/>
  <c r="AZ22" i="13"/>
  <c r="BA22" i="13"/>
  <c r="BB22" i="13"/>
  <c r="AR23" i="13"/>
  <c r="AS23" i="13"/>
  <c r="AT23" i="13"/>
  <c r="AU23" i="13"/>
  <c r="AV23" i="13"/>
  <c r="AW23" i="13"/>
  <c r="AX23" i="13"/>
  <c r="AY23" i="13"/>
  <c r="AZ23" i="13"/>
  <c r="BA23" i="13"/>
  <c r="BB23" i="13"/>
  <c r="AR24" i="13"/>
  <c r="AS24" i="13"/>
  <c r="AT24" i="13"/>
  <c r="AU24" i="13"/>
  <c r="AV24" i="13"/>
  <c r="AW24" i="13"/>
  <c r="AX24" i="13"/>
  <c r="AY24" i="13"/>
  <c r="AZ24" i="13"/>
  <c r="BA24" i="13"/>
  <c r="BB24" i="13"/>
  <c r="AR25" i="13"/>
  <c r="AS25" i="13"/>
  <c r="AT25" i="13"/>
  <c r="AU25" i="13"/>
  <c r="AV25" i="13"/>
  <c r="AW25" i="13"/>
  <c r="AX25" i="13"/>
  <c r="AY25" i="13"/>
  <c r="AZ25" i="13"/>
  <c r="BA25" i="13"/>
  <c r="BB25" i="13"/>
  <c r="AS4" i="13"/>
  <c r="AT4" i="13"/>
  <c r="AU4" i="13"/>
  <c r="AV4" i="13"/>
  <c r="AW4" i="13"/>
  <c r="AX4" i="13"/>
  <c r="AY4" i="13"/>
  <c r="AZ4" i="13"/>
  <c r="BA4" i="13"/>
  <c r="BB4" i="13"/>
  <c r="AR4" i="13"/>
  <c r="AQ28" i="14"/>
  <c r="AR28" i="14"/>
  <c r="AS28" i="14"/>
  <c r="AT28" i="14"/>
  <c r="AU28" i="14"/>
  <c r="AV28" i="14"/>
  <c r="AW28" i="14"/>
  <c r="AX28" i="14"/>
  <c r="AY28" i="14"/>
  <c r="AP28" i="14"/>
  <c r="AP5" i="14"/>
  <c r="AQ5" i="14"/>
  <c r="AR5" i="14"/>
  <c r="AS5" i="14"/>
  <c r="AT5" i="14"/>
  <c r="AU5" i="14"/>
  <c r="AV5" i="14"/>
  <c r="AW5" i="14"/>
  <c r="AX5" i="14"/>
  <c r="AY5" i="14"/>
  <c r="AP6" i="14"/>
  <c r="AQ6" i="14"/>
  <c r="AR6" i="14"/>
  <c r="AS6" i="14"/>
  <c r="AT6" i="14"/>
  <c r="AU6" i="14"/>
  <c r="AV6" i="14"/>
  <c r="AW6" i="14"/>
  <c r="AX6" i="14"/>
  <c r="AY6" i="14"/>
  <c r="AP7" i="14"/>
  <c r="AQ7" i="14"/>
  <c r="AR7" i="14"/>
  <c r="AS7" i="14"/>
  <c r="AT7" i="14"/>
  <c r="AU7" i="14"/>
  <c r="AV7" i="14"/>
  <c r="AW7" i="14"/>
  <c r="AX7" i="14"/>
  <c r="AY7" i="14"/>
  <c r="AP8" i="14"/>
  <c r="AQ8" i="14"/>
  <c r="AR8" i="14"/>
  <c r="AS8" i="14"/>
  <c r="AT8" i="14"/>
  <c r="AU8" i="14"/>
  <c r="AV8" i="14"/>
  <c r="AW8" i="14"/>
  <c r="AX8" i="14"/>
  <c r="AY8" i="14"/>
  <c r="AP9" i="14"/>
  <c r="AQ9" i="14"/>
  <c r="AR9" i="14"/>
  <c r="AS9" i="14"/>
  <c r="AT9" i="14"/>
  <c r="AU9" i="14"/>
  <c r="AV9" i="14"/>
  <c r="AW9" i="14"/>
  <c r="AX9" i="14"/>
  <c r="AY9" i="14"/>
  <c r="AP10" i="14"/>
  <c r="AQ10" i="14"/>
  <c r="AR10" i="14"/>
  <c r="AS10" i="14"/>
  <c r="AT10" i="14"/>
  <c r="AU10" i="14"/>
  <c r="AV10" i="14"/>
  <c r="AW10" i="14"/>
  <c r="AX10" i="14"/>
  <c r="AY10" i="14"/>
  <c r="AP11" i="14"/>
  <c r="AQ11" i="14"/>
  <c r="AR11" i="14"/>
  <c r="AS11" i="14"/>
  <c r="AT11" i="14"/>
  <c r="AU11" i="14"/>
  <c r="AV11" i="14"/>
  <c r="AW11" i="14"/>
  <c r="AX11" i="14"/>
  <c r="AY11" i="14"/>
  <c r="AP12" i="14"/>
  <c r="AQ12" i="14"/>
  <c r="AR12" i="14"/>
  <c r="AS12" i="14"/>
  <c r="AT12" i="14"/>
  <c r="AU12" i="14"/>
  <c r="AV12" i="14"/>
  <c r="AW12" i="14"/>
  <c r="AX12" i="14"/>
  <c r="AY12" i="14"/>
  <c r="AP13" i="14"/>
  <c r="AQ13" i="14"/>
  <c r="AR13" i="14"/>
  <c r="AS13" i="14"/>
  <c r="AT13" i="14"/>
  <c r="AU13" i="14"/>
  <c r="AV13" i="14"/>
  <c r="AW13" i="14"/>
  <c r="AX13" i="14"/>
  <c r="AY13" i="14"/>
  <c r="AP14" i="14"/>
  <c r="AQ14" i="14"/>
  <c r="AR14" i="14"/>
  <c r="AS14" i="14"/>
  <c r="AT14" i="14"/>
  <c r="AU14" i="14"/>
  <c r="AV14" i="14"/>
  <c r="AW14" i="14"/>
  <c r="AX14" i="14"/>
  <c r="AY14" i="14"/>
  <c r="AP15" i="14"/>
  <c r="AQ15" i="14"/>
  <c r="AR15" i="14"/>
  <c r="AS15" i="14"/>
  <c r="AT15" i="14"/>
  <c r="AU15" i="14"/>
  <c r="AV15" i="14"/>
  <c r="AW15" i="14"/>
  <c r="AX15" i="14"/>
  <c r="AY15" i="14"/>
  <c r="AP16" i="14"/>
  <c r="AQ16" i="14"/>
  <c r="AR16" i="14"/>
  <c r="AS16" i="14"/>
  <c r="AT16" i="14"/>
  <c r="AU16" i="14"/>
  <c r="AV16" i="14"/>
  <c r="AW16" i="14"/>
  <c r="AX16" i="14"/>
  <c r="AY16" i="14"/>
  <c r="AP17" i="14"/>
  <c r="AQ17" i="14"/>
  <c r="AR17" i="14"/>
  <c r="AS17" i="14"/>
  <c r="AT17" i="14"/>
  <c r="AU17" i="14"/>
  <c r="AV17" i="14"/>
  <c r="AW17" i="14"/>
  <c r="AX17" i="14"/>
  <c r="AY17" i="14"/>
  <c r="AP18" i="14"/>
  <c r="AQ18" i="14"/>
  <c r="AR18" i="14"/>
  <c r="AS18" i="14"/>
  <c r="AT18" i="14"/>
  <c r="AU18" i="14"/>
  <c r="AV18" i="14"/>
  <c r="AW18" i="14"/>
  <c r="AX18" i="14"/>
  <c r="AY18" i="14"/>
  <c r="AP19" i="14"/>
  <c r="AQ19" i="14"/>
  <c r="AR19" i="14"/>
  <c r="AS19" i="14"/>
  <c r="AT19" i="14"/>
  <c r="AU19" i="14"/>
  <c r="AV19" i="14"/>
  <c r="AW19" i="14"/>
  <c r="AX19" i="14"/>
  <c r="AY19" i="14"/>
  <c r="AP20" i="14"/>
  <c r="AQ20" i="14"/>
  <c r="AR20" i="14"/>
  <c r="AS20" i="14"/>
  <c r="AT20" i="14"/>
  <c r="AU20" i="14"/>
  <c r="AV20" i="14"/>
  <c r="AW20" i="14"/>
  <c r="AX20" i="14"/>
  <c r="AY20" i="14"/>
  <c r="AP21" i="14"/>
  <c r="AQ21" i="14"/>
  <c r="AR21" i="14"/>
  <c r="AS21" i="14"/>
  <c r="AT21" i="14"/>
  <c r="AU21" i="14"/>
  <c r="AV21" i="14"/>
  <c r="AW21" i="14"/>
  <c r="AX21" i="14"/>
  <c r="AY21" i="14"/>
  <c r="AP22" i="14"/>
  <c r="AQ22" i="14"/>
  <c r="AR22" i="14"/>
  <c r="AS22" i="14"/>
  <c r="AT22" i="14"/>
  <c r="AU22" i="14"/>
  <c r="AV22" i="14"/>
  <c r="AW22" i="14"/>
  <c r="AX22" i="14"/>
  <c r="AY22" i="14"/>
  <c r="AP23" i="14"/>
  <c r="AQ23" i="14"/>
  <c r="AR23" i="14"/>
  <c r="AS23" i="14"/>
  <c r="AT23" i="14"/>
  <c r="AU23" i="14"/>
  <c r="AV23" i="14"/>
  <c r="AW23" i="14"/>
  <c r="AX23" i="14"/>
  <c r="AY23" i="14"/>
  <c r="AP24" i="14"/>
  <c r="AQ24" i="14"/>
  <c r="AR24" i="14"/>
  <c r="AS24" i="14"/>
  <c r="AT24" i="14"/>
  <c r="AU24" i="14"/>
  <c r="AV24" i="14"/>
  <c r="AW24" i="14"/>
  <c r="AX24" i="14"/>
  <c r="AY24" i="14"/>
  <c r="AQ4" i="14"/>
  <c r="AR4" i="14"/>
  <c r="AS4" i="14"/>
  <c r="AT4" i="14"/>
  <c r="AU4" i="14"/>
  <c r="AV4" i="14"/>
  <c r="AW4" i="14"/>
  <c r="AX4" i="14"/>
  <c r="AY4" i="14"/>
  <c r="AP4" i="14"/>
  <c r="AS143" i="15"/>
  <c r="AT143" i="15"/>
  <c r="AU143" i="15"/>
  <c r="AV143" i="15"/>
  <c r="AW143" i="15"/>
  <c r="AX143" i="15"/>
  <c r="AY143" i="15"/>
  <c r="AZ143" i="15"/>
  <c r="BA143" i="15"/>
  <c r="AR143" i="15"/>
  <c r="AR116" i="15"/>
  <c r="AS116" i="15"/>
  <c r="AT116" i="15"/>
  <c r="AU116" i="15"/>
  <c r="AV116" i="15"/>
  <c r="AW116" i="15"/>
  <c r="AX116" i="15"/>
  <c r="AY116" i="15"/>
  <c r="AZ116" i="15"/>
  <c r="BA116" i="15"/>
  <c r="AR117" i="15"/>
  <c r="AS117" i="15"/>
  <c r="AT117" i="15"/>
  <c r="AU117" i="15"/>
  <c r="AV117" i="15"/>
  <c r="AW117" i="15"/>
  <c r="AX117" i="15"/>
  <c r="AY117" i="15"/>
  <c r="AZ117" i="15"/>
  <c r="BA117" i="15"/>
  <c r="AR118" i="15"/>
  <c r="AS118" i="15"/>
  <c r="AT118" i="15"/>
  <c r="AU118" i="15"/>
  <c r="AV118" i="15"/>
  <c r="AW118" i="15"/>
  <c r="AX118" i="15"/>
  <c r="AY118" i="15"/>
  <c r="AZ118" i="15"/>
  <c r="BA118" i="15"/>
  <c r="AR119" i="15"/>
  <c r="AS119" i="15"/>
  <c r="AT119" i="15"/>
  <c r="AU119" i="15"/>
  <c r="AV119" i="15"/>
  <c r="AW119" i="15"/>
  <c r="AX119" i="15"/>
  <c r="AY119" i="15"/>
  <c r="AZ119" i="15"/>
  <c r="BA119" i="15"/>
  <c r="AR120" i="15"/>
  <c r="AS120" i="15"/>
  <c r="AT120" i="15"/>
  <c r="AU120" i="15"/>
  <c r="AV120" i="15"/>
  <c r="AW120" i="15"/>
  <c r="AX120" i="15"/>
  <c r="AY120" i="15"/>
  <c r="AZ120" i="15"/>
  <c r="BA120" i="15"/>
  <c r="AR121" i="15"/>
  <c r="AS121" i="15"/>
  <c r="AT121" i="15"/>
  <c r="AU121" i="15"/>
  <c r="AV121" i="15"/>
  <c r="AW121" i="15"/>
  <c r="AX121" i="15"/>
  <c r="AY121" i="15"/>
  <c r="AZ121" i="15"/>
  <c r="BA121" i="15"/>
  <c r="AR122" i="15"/>
  <c r="AS122" i="15"/>
  <c r="AT122" i="15"/>
  <c r="AU122" i="15"/>
  <c r="AV122" i="15"/>
  <c r="AW122" i="15"/>
  <c r="AX122" i="15"/>
  <c r="AY122" i="15"/>
  <c r="AZ122" i="15"/>
  <c r="BA122" i="15"/>
  <c r="AR123" i="15"/>
  <c r="AS123" i="15"/>
  <c r="AT123" i="15"/>
  <c r="AU123" i="15"/>
  <c r="AV123" i="15"/>
  <c r="AW123" i="15"/>
  <c r="AX123" i="15"/>
  <c r="AY123" i="15"/>
  <c r="AZ123" i="15"/>
  <c r="BA123" i="15"/>
  <c r="AR124" i="15"/>
  <c r="AS124" i="15"/>
  <c r="AT124" i="15"/>
  <c r="AU124" i="15"/>
  <c r="AV124" i="15"/>
  <c r="AW124" i="15"/>
  <c r="AX124" i="15"/>
  <c r="AY124" i="15"/>
  <c r="AZ124" i="15"/>
  <c r="BA124" i="15"/>
  <c r="AR125" i="15"/>
  <c r="AS125" i="15"/>
  <c r="AT125" i="15"/>
  <c r="AU125" i="15"/>
  <c r="AV125" i="15"/>
  <c r="AW125" i="15"/>
  <c r="AX125" i="15"/>
  <c r="AY125" i="15"/>
  <c r="AZ125" i="15"/>
  <c r="BA125" i="15"/>
  <c r="AR126" i="15"/>
  <c r="AS126" i="15"/>
  <c r="AT126" i="15"/>
  <c r="AU126" i="15"/>
  <c r="AV126" i="15"/>
  <c r="AW126" i="15"/>
  <c r="AX126" i="15"/>
  <c r="AY126" i="15"/>
  <c r="AZ126" i="15"/>
  <c r="BA126" i="15"/>
  <c r="AR127" i="15"/>
  <c r="AS127" i="15"/>
  <c r="AT127" i="15"/>
  <c r="AU127" i="15"/>
  <c r="AV127" i="15"/>
  <c r="AW127" i="15"/>
  <c r="AX127" i="15"/>
  <c r="AY127" i="15"/>
  <c r="AZ127" i="15"/>
  <c r="BA127" i="15"/>
  <c r="AR128" i="15"/>
  <c r="AS128" i="15"/>
  <c r="AT128" i="15"/>
  <c r="AU128" i="15"/>
  <c r="AV128" i="15"/>
  <c r="AW128" i="15"/>
  <c r="AX128" i="15"/>
  <c r="AY128" i="15"/>
  <c r="AZ128" i="15"/>
  <c r="BA128" i="15"/>
  <c r="AR129" i="15"/>
  <c r="AS129" i="15"/>
  <c r="AT129" i="15"/>
  <c r="AU129" i="15"/>
  <c r="AV129" i="15"/>
  <c r="AW129" i="15"/>
  <c r="AX129" i="15"/>
  <c r="AY129" i="15"/>
  <c r="AZ129" i="15"/>
  <c r="BA129" i="15"/>
  <c r="AR130" i="15"/>
  <c r="AS130" i="15"/>
  <c r="AT130" i="15"/>
  <c r="AU130" i="15"/>
  <c r="AV130" i="15"/>
  <c r="AW130" i="15"/>
  <c r="AX130" i="15"/>
  <c r="AY130" i="15"/>
  <c r="AZ130" i="15"/>
  <c r="BA130" i="15"/>
  <c r="AR131" i="15"/>
  <c r="AS131" i="15"/>
  <c r="AT131" i="15"/>
  <c r="AU131" i="15"/>
  <c r="AV131" i="15"/>
  <c r="AW131" i="15"/>
  <c r="AX131" i="15"/>
  <c r="AY131" i="15"/>
  <c r="AZ131" i="15"/>
  <c r="BA131" i="15"/>
  <c r="AR132" i="15"/>
  <c r="AS132" i="15"/>
  <c r="AT132" i="15"/>
  <c r="AU132" i="15"/>
  <c r="AV132" i="15"/>
  <c r="AW132" i="15"/>
  <c r="AX132" i="15"/>
  <c r="AY132" i="15"/>
  <c r="AZ132" i="15"/>
  <c r="BA132" i="15"/>
  <c r="AR133" i="15"/>
  <c r="AS133" i="15"/>
  <c r="AT133" i="15"/>
  <c r="AU133" i="15"/>
  <c r="AV133" i="15"/>
  <c r="AW133" i="15"/>
  <c r="AX133" i="15"/>
  <c r="AY133" i="15"/>
  <c r="AZ133" i="15"/>
  <c r="BA133" i="15"/>
  <c r="AR134" i="15"/>
  <c r="AS134" i="15"/>
  <c r="AT134" i="15"/>
  <c r="AU134" i="15"/>
  <c r="AV134" i="15"/>
  <c r="AW134" i="15"/>
  <c r="AX134" i="15"/>
  <c r="AY134" i="15"/>
  <c r="AZ134" i="15"/>
  <c r="BA134" i="15"/>
  <c r="AR135" i="15"/>
  <c r="AS135" i="15"/>
  <c r="AT135" i="15"/>
  <c r="AU135" i="15"/>
  <c r="AV135" i="15"/>
  <c r="AW135" i="15"/>
  <c r="AX135" i="15"/>
  <c r="AY135" i="15"/>
  <c r="AZ135" i="15"/>
  <c r="BA135" i="15"/>
  <c r="AR136" i="15"/>
  <c r="AS136" i="15"/>
  <c r="AT136" i="15"/>
  <c r="AU136" i="15"/>
  <c r="AV136" i="15"/>
  <c r="AW136" i="15"/>
  <c r="AX136" i="15"/>
  <c r="AY136" i="15"/>
  <c r="AZ136" i="15"/>
  <c r="BA136" i="15"/>
  <c r="AR137" i="15"/>
  <c r="AS137" i="15"/>
  <c r="AT137" i="15"/>
  <c r="AU137" i="15"/>
  <c r="AV137" i="15"/>
  <c r="AW137" i="15"/>
  <c r="AX137" i="15"/>
  <c r="AY137" i="15"/>
  <c r="AZ137" i="15"/>
  <c r="BA137" i="15"/>
  <c r="AR138" i="15"/>
  <c r="AS138" i="15"/>
  <c r="AT138" i="15"/>
  <c r="AU138" i="15"/>
  <c r="AV138" i="15"/>
  <c r="AW138" i="15"/>
  <c r="AX138" i="15"/>
  <c r="AY138" i="15"/>
  <c r="AZ138" i="15"/>
  <c r="BA138" i="15"/>
  <c r="AR139" i="15"/>
  <c r="AS139" i="15"/>
  <c r="AT139" i="15"/>
  <c r="AU139" i="15"/>
  <c r="AV139" i="15"/>
  <c r="AW139" i="15"/>
  <c r="AX139" i="15"/>
  <c r="AY139" i="15"/>
  <c r="AZ139" i="15"/>
  <c r="BA139" i="15"/>
  <c r="AS115" i="15"/>
  <c r="AT115" i="15"/>
  <c r="AU115" i="15"/>
  <c r="AV115" i="15"/>
  <c r="AW115" i="15"/>
  <c r="AX115" i="15"/>
  <c r="AY115" i="15"/>
  <c r="AZ115" i="15"/>
  <c r="BA115" i="15"/>
  <c r="AR115" i="15"/>
  <c r="AS104" i="15"/>
  <c r="AT104" i="15"/>
  <c r="AU104" i="15"/>
  <c r="AV104" i="15"/>
  <c r="AW104" i="15"/>
  <c r="AX104" i="15"/>
  <c r="AY104" i="15"/>
  <c r="AZ104" i="15"/>
  <c r="BA104" i="15"/>
  <c r="AR104" i="15"/>
  <c r="AR77" i="15"/>
  <c r="AS77" i="15"/>
  <c r="AT77" i="15"/>
  <c r="AU77" i="15"/>
  <c r="AV77" i="15"/>
  <c r="AW77" i="15"/>
  <c r="AX77" i="15"/>
  <c r="AY77" i="15"/>
  <c r="AZ77" i="15"/>
  <c r="BA77" i="15"/>
  <c r="AR78" i="15"/>
  <c r="AS78" i="15"/>
  <c r="AT78" i="15"/>
  <c r="AU78" i="15"/>
  <c r="AV78" i="15"/>
  <c r="AW78" i="15"/>
  <c r="AX78" i="15"/>
  <c r="AY78" i="15"/>
  <c r="AZ78" i="15"/>
  <c r="BA78" i="15"/>
  <c r="AR79" i="15"/>
  <c r="AS79" i="15"/>
  <c r="AT79" i="15"/>
  <c r="AU79" i="15"/>
  <c r="AV79" i="15"/>
  <c r="AW79" i="15"/>
  <c r="AX79" i="15"/>
  <c r="AY79" i="15"/>
  <c r="AZ79" i="15"/>
  <c r="BA79" i="15"/>
  <c r="AR80" i="15"/>
  <c r="AS80" i="15"/>
  <c r="AT80" i="15"/>
  <c r="AU80" i="15"/>
  <c r="AV80" i="15"/>
  <c r="AW80" i="15"/>
  <c r="AX80" i="15"/>
  <c r="AY80" i="15"/>
  <c r="AZ80" i="15"/>
  <c r="BA80" i="15"/>
  <c r="AR81" i="15"/>
  <c r="AS81" i="15"/>
  <c r="AT81" i="15"/>
  <c r="AU81" i="15"/>
  <c r="AV81" i="15"/>
  <c r="AW81" i="15"/>
  <c r="AX81" i="15"/>
  <c r="AY81" i="15"/>
  <c r="AZ81" i="15"/>
  <c r="BA81" i="15"/>
  <c r="AR82" i="15"/>
  <c r="AS82" i="15"/>
  <c r="AT82" i="15"/>
  <c r="AU82" i="15"/>
  <c r="AV82" i="15"/>
  <c r="AW82" i="15"/>
  <c r="AX82" i="15"/>
  <c r="AY82" i="15"/>
  <c r="AZ82" i="15"/>
  <c r="BA82" i="15"/>
  <c r="AR83" i="15"/>
  <c r="AS83" i="15"/>
  <c r="AT83" i="15"/>
  <c r="AU83" i="15"/>
  <c r="AV83" i="15"/>
  <c r="AW83" i="15"/>
  <c r="AX83" i="15"/>
  <c r="AY83" i="15"/>
  <c r="AZ83" i="15"/>
  <c r="BA83" i="15"/>
  <c r="AR84" i="15"/>
  <c r="AS84" i="15"/>
  <c r="AT84" i="15"/>
  <c r="AU84" i="15"/>
  <c r="AV84" i="15"/>
  <c r="AW84" i="15"/>
  <c r="AX84" i="15"/>
  <c r="AY84" i="15"/>
  <c r="AZ84" i="15"/>
  <c r="BA84" i="15"/>
  <c r="AR85" i="15"/>
  <c r="AS85" i="15"/>
  <c r="AT85" i="15"/>
  <c r="AU85" i="15"/>
  <c r="AV85" i="15"/>
  <c r="AW85" i="15"/>
  <c r="AX85" i="15"/>
  <c r="AY85" i="15"/>
  <c r="AZ85" i="15"/>
  <c r="BA85" i="15"/>
  <c r="AR86" i="15"/>
  <c r="AS86" i="15"/>
  <c r="AT86" i="15"/>
  <c r="AU86" i="15"/>
  <c r="AV86" i="15"/>
  <c r="AW86" i="15"/>
  <c r="AX86" i="15"/>
  <c r="AY86" i="15"/>
  <c r="AZ86" i="15"/>
  <c r="BA86" i="15"/>
  <c r="AR87" i="15"/>
  <c r="AS87" i="15"/>
  <c r="AT87" i="15"/>
  <c r="AU87" i="15"/>
  <c r="AV87" i="15"/>
  <c r="AW87" i="15"/>
  <c r="AX87" i="15"/>
  <c r="AY87" i="15"/>
  <c r="AZ87" i="15"/>
  <c r="BA87" i="15"/>
  <c r="AR88" i="15"/>
  <c r="AS88" i="15"/>
  <c r="AT88" i="15"/>
  <c r="AU88" i="15"/>
  <c r="AV88" i="15"/>
  <c r="AW88" i="15"/>
  <c r="AX88" i="15"/>
  <c r="AY88" i="15"/>
  <c r="AZ88" i="15"/>
  <c r="BA88" i="15"/>
  <c r="AR89" i="15"/>
  <c r="AS89" i="15"/>
  <c r="AT89" i="15"/>
  <c r="AU89" i="15"/>
  <c r="AV89" i="15"/>
  <c r="AW89" i="15"/>
  <c r="AX89" i="15"/>
  <c r="AY89" i="15"/>
  <c r="AZ89" i="15"/>
  <c r="BA89" i="15"/>
  <c r="AR90" i="15"/>
  <c r="AS90" i="15"/>
  <c r="AT90" i="15"/>
  <c r="AU90" i="15"/>
  <c r="AV90" i="15"/>
  <c r="AW90" i="15"/>
  <c r="AX90" i="15"/>
  <c r="AY90" i="15"/>
  <c r="AZ90" i="15"/>
  <c r="BA90" i="15"/>
  <c r="AR91" i="15"/>
  <c r="AS91" i="15"/>
  <c r="AT91" i="15"/>
  <c r="AU91" i="15"/>
  <c r="AV91" i="15"/>
  <c r="AW91" i="15"/>
  <c r="AX91" i="15"/>
  <c r="AY91" i="15"/>
  <c r="AZ91" i="15"/>
  <c r="BA91" i="15"/>
  <c r="AR92" i="15"/>
  <c r="AS92" i="15"/>
  <c r="AT92" i="15"/>
  <c r="AU92" i="15"/>
  <c r="AV92" i="15"/>
  <c r="AW92" i="15"/>
  <c r="AX92" i="15"/>
  <c r="AY92" i="15"/>
  <c r="AZ92" i="15"/>
  <c r="BA92" i="15"/>
  <c r="AR93" i="15"/>
  <c r="AS93" i="15"/>
  <c r="AT93" i="15"/>
  <c r="AU93" i="15"/>
  <c r="AV93" i="15"/>
  <c r="AW93" i="15"/>
  <c r="AX93" i="15"/>
  <c r="AY93" i="15"/>
  <c r="AZ93" i="15"/>
  <c r="BA93" i="15"/>
  <c r="AR94" i="15"/>
  <c r="AS94" i="15"/>
  <c r="AT94" i="15"/>
  <c r="AU94" i="15"/>
  <c r="AV94" i="15"/>
  <c r="AW94" i="15"/>
  <c r="AX94" i="15"/>
  <c r="AY94" i="15"/>
  <c r="AZ94" i="15"/>
  <c r="BA94" i="15"/>
  <c r="AR95" i="15"/>
  <c r="AS95" i="15"/>
  <c r="AT95" i="15"/>
  <c r="AU95" i="15"/>
  <c r="AV95" i="15"/>
  <c r="AW95" i="15"/>
  <c r="AX95" i="15"/>
  <c r="AY95" i="15"/>
  <c r="AZ95" i="15"/>
  <c r="BA95" i="15"/>
  <c r="AR96" i="15"/>
  <c r="AS96" i="15"/>
  <c r="AT96" i="15"/>
  <c r="AU96" i="15"/>
  <c r="AV96" i="15"/>
  <c r="AW96" i="15"/>
  <c r="AX96" i="15"/>
  <c r="AY96" i="15"/>
  <c r="AZ96" i="15"/>
  <c r="BA96" i="15"/>
  <c r="AR97" i="15"/>
  <c r="AS97" i="15"/>
  <c r="AT97" i="15"/>
  <c r="AU97" i="15"/>
  <c r="AV97" i="15"/>
  <c r="AW97" i="15"/>
  <c r="AX97" i="15"/>
  <c r="AY97" i="15"/>
  <c r="AZ97" i="15"/>
  <c r="BA97" i="15"/>
  <c r="AR98" i="15"/>
  <c r="AS98" i="15"/>
  <c r="AT98" i="15"/>
  <c r="AU98" i="15"/>
  <c r="AV98" i="15"/>
  <c r="AW98" i="15"/>
  <c r="AX98" i="15"/>
  <c r="AY98" i="15"/>
  <c r="AZ98" i="15"/>
  <c r="BA98" i="15"/>
  <c r="AR99" i="15"/>
  <c r="AS99" i="15"/>
  <c r="AT99" i="15"/>
  <c r="AU99" i="15"/>
  <c r="AV99" i="15"/>
  <c r="AW99" i="15"/>
  <c r="AX99" i="15"/>
  <c r="AY99" i="15"/>
  <c r="AZ99" i="15"/>
  <c r="BA99" i="15"/>
  <c r="AR100" i="15"/>
  <c r="AS100" i="15"/>
  <c r="AT100" i="15"/>
  <c r="AU100" i="15"/>
  <c r="AV100" i="15"/>
  <c r="AW100" i="15"/>
  <c r="AX100" i="15"/>
  <c r="AY100" i="15"/>
  <c r="AZ100" i="15"/>
  <c r="BA100" i="15"/>
  <c r="AS76" i="15"/>
  <c r="AT76" i="15"/>
  <c r="AU76" i="15"/>
  <c r="AV76" i="15"/>
  <c r="AW76" i="15"/>
  <c r="AX76" i="15"/>
  <c r="AY76" i="15"/>
  <c r="AZ76" i="15"/>
  <c r="BA76" i="15"/>
  <c r="AR76" i="15"/>
  <c r="AS65" i="15"/>
  <c r="AT65" i="15"/>
  <c r="AU65" i="15"/>
  <c r="AV65" i="15"/>
  <c r="AW65" i="15"/>
  <c r="AX65" i="15"/>
  <c r="AY65" i="15"/>
  <c r="AZ65" i="15"/>
  <c r="BA65" i="15"/>
  <c r="AR65" i="15"/>
  <c r="AR38" i="15"/>
  <c r="AS38" i="15"/>
  <c r="AT38" i="15"/>
  <c r="AU38" i="15"/>
  <c r="AV38" i="15"/>
  <c r="AW38" i="15"/>
  <c r="AX38" i="15"/>
  <c r="AY38" i="15"/>
  <c r="AZ38" i="15"/>
  <c r="BA38" i="15"/>
  <c r="AR39" i="15"/>
  <c r="AS39" i="15"/>
  <c r="AT39" i="15"/>
  <c r="AU39" i="15"/>
  <c r="AV39" i="15"/>
  <c r="AW39" i="15"/>
  <c r="AX39" i="15"/>
  <c r="AY39" i="15"/>
  <c r="AZ39" i="15"/>
  <c r="BA39" i="15"/>
  <c r="AR40" i="15"/>
  <c r="AS40" i="15"/>
  <c r="AT40" i="15"/>
  <c r="AU40" i="15"/>
  <c r="AV40" i="15"/>
  <c r="AW40" i="15"/>
  <c r="AX40" i="15"/>
  <c r="AY40" i="15"/>
  <c r="AZ40" i="15"/>
  <c r="BA40" i="15"/>
  <c r="AR41" i="15"/>
  <c r="AS41" i="15"/>
  <c r="AT41" i="15"/>
  <c r="AU41" i="15"/>
  <c r="AV41" i="15"/>
  <c r="AW41" i="15"/>
  <c r="AX41" i="15"/>
  <c r="AY41" i="15"/>
  <c r="AZ41" i="15"/>
  <c r="BA41" i="15"/>
  <c r="AR42" i="15"/>
  <c r="AS42" i="15"/>
  <c r="AT42" i="15"/>
  <c r="AU42" i="15"/>
  <c r="AV42" i="15"/>
  <c r="AW42" i="15"/>
  <c r="AX42" i="15"/>
  <c r="AY42" i="15"/>
  <c r="AZ42" i="15"/>
  <c r="BA42" i="15"/>
  <c r="AR43" i="15"/>
  <c r="AS43" i="15"/>
  <c r="AT43" i="15"/>
  <c r="AU43" i="15"/>
  <c r="AV43" i="15"/>
  <c r="AW43" i="15"/>
  <c r="AX43" i="15"/>
  <c r="AY43" i="15"/>
  <c r="AZ43" i="15"/>
  <c r="BA43" i="15"/>
  <c r="AR44" i="15"/>
  <c r="AS44" i="15"/>
  <c r="AT44" i="15"/>
  <c r="AU44" i="15"/>
  <c r="AV44" i="15"/>
  <c r="AW44" i="15"/>
  <c r="AX44" i="15"/>
  <c r="AY44" i="15"/>
  <c r="AZ44" i="15"/>
  <c r="BA44" i="15"/>
  <c r="AR45" i="15"/>
  <c r="AS45" i="15"/>
  <c r="AT45" i="15"/>
  <c r="AU45" i="15"/>
  <c r="AV45" i="15"/>
  <c r="AW45" i="15"/>
  <c r="AX45" i="15"/>
  <c r="AY45" i="15"/>
  <c r="AZ45" i="15"/>
  <c r="BA45" i="15"/>
  <c r="AR46" i="15"/>
  <c r="AS46" i="15"/>
  <c r="AT46" i="15"/>
  <c r="AU46" i="15"/>
  <c r="AV46" i="15"/>
  <c r="AW46" i="15"/>
  <c r="AX46" i="15"/>
  <c r="AY46" i="15"/>
  <c r="AZ46" i="15"/>
  <c r="BA46" i="15"/>
  <c r="AR47" i="15"/>
  <c r="AS47" i="15"/>
  <c r="AT47" i="15"/>
  <c r="AU47" i="15"/>
  <c r="AV47" i="15"/>
  <c r="AW47" i="15"/>
  <c r="AX47" i="15"/>
  <c r="AY47" i="15"/>
  <c r="AZ47" i="15"/>
  <c r="BA47" i="15"/>
  <c r="AR48" i="15"/>
  <c r="AS48" i="15"/>
  <c r="AT48" i="15"/>
  <c r="AU48" i="15"/>
  <c r="AV48" i="15"/>
  <c r="AW48" i="15"/>
  <c r="AX48" i="15"/>
  <c r="AY48" i="15"/>
  <c r="AZ48" i="15"/>
  <c r="BA48" i="15"/>
  <c r="AR49" i="15"/>
  <c r="AS49" i="15"/>
  <c r="AT49" i="15"/>
  <c r="AU49" i="15"/>
  <c r="AV49" i="15"/>
  <c r="AW49" i="15"/>
  <c r="AX49" i="15"/>
  <c r="AY49" i="15"/>
  <c r="AZ49" i="15"/>
  <c r="BA49" i="15"/>
  <c r="AR50" i="15"/>
  <c r="AS50" i="15"/>
  <c r="AT50" i="15"/>
  <c r="AU50" i="15"/>
  <c r="AV50" i="15"/>
  <c r="AW50" i="15"/>
  <c r="AX50" i="15"/>
  <c r="AY50" i="15"/>
  <c r="AZ50" i="15"/>
  <c r="BA50" i="15"/>
  <c r="AR51" i="15"/>
  <c r="AS51" i="15"/>
  <c r="AT51" i="15"/>
  <c r="AU51" i="15"/>
  <c r="AV51" i="15"/>
  <c r="AW51" i="15"/>
  <c r="AX51" i="15"/>
  <c r="AY51" i="15"/>
  <c r="AZ51" i="15"/>
  <c r="BA51" i="15"/>
  <c r="AR52" i="15"/>
  <c r="AS52" i="15"/>
  <c r="AT52" i="15"/>
  <c r="AU52" i="15"/>
  <c r="AV52" i="15"/>
  <c r="AW52" i="15"/>
  <c r="AX52" i="15"/>
  <c r="AY52" i="15"/>
  <c r="AZ52" i="15"/>
  <c r="BA52" i="15"/>
  <c r="AR53" i="15"/>
  <c r="AS53" i="15"/>
  <c r="AT53" i="15"/>
  <c r="AU53" i="15"/>
  <c r="AV53" i="15"/>
  <c r="AW53" i="15"/>
  <c r="AX53" i="15"/>
  <c r="AY53" i="15"/>
  <c r="AZ53" i="15"/>
  <c r="BA53" i="15"/>
  <c r="AR54" i="15"/>
  <c r="AS54" i="15"/>
  <c r="AT54" i="15"/>
  <c r="AU54" i="15"/>
  <c r="AV54" i="15"/>
  <c r="AW54" i="15"/>
  <c r="AX54" i="15"/>
  <c r="AY54" i="15"/>
  <c r="AZ54" i="15"/>
  <c r="BA54" i="15"/>
  <c r="AR55" i="15"/>
  <c r="AS55" i="15"/>
  <c r="AT55" i="15"/>
  <c r="AU55" i="15"/>
  <c r="AV55" i="15"/>
  <c r="AW55" i="15"/>
  <c r="AX55" i="15"/>
  <c r="AY55" i="15"/>
  <c r="AZ55" i="15"/>
  <c r="BA55" i="15"/>
  <c r="AR56" i="15"/>
  <c r="AS56" i="15"/>
  <c r="AT56" i="15"/>
  <c r="AU56" i="15"/>
  <c r="AV56" i="15"/>
  <c r="AW56" i="15"/>
  <c r="AX56" i="15"/>
  <c r="AY56" i="15"/>
  <c r="AZ56" i="15"/>
  <c r="BA56" i="15"/>
  <c r="AR57" i="15"/>
  <c r="AS57" i="15"/>
  <c r="AT57" i="15"/>
  <c r="AU57" i="15"/>
  <c r="AV57" i="15"/>
  <c r="AW57" i="15"/>
  <c r="AX57" i="15"/>
  <c r="AY57" i="15"/>
  <c r="AZ57" i="15"/>
  <c r="BA57" i="15"/>
  <c r="AR58" i="15"/>
  <c r="AS58" i="15"/>
  <c r="AT58" i="15"/>
  <c r="AU58" i="15"/>
  <c r="AV58" i="15"/>
  <c r="AW58" i="15"/>
  <c r="AX58" i="15"/>
  <c r="AY58" i="15"/>
  <c r="AZ58" i="15"/>
  <c r="BA58" i="15"/>
  <c r="AR59" i="15"/>
  <c r="AS59" i="15"/>
  <c r="AT59" i="15"/>
  <c r="AU59" i="15"/>
  <c r="AV59" i="15"/>
  <c r="AW59" i="15"/>
  <c r="AX59" i="15"/>
  <c r="AY59" i="15"/>
  <c r="AZ59" i="15"/>
  <c r="BA59" i="15"/>
  <c r="AR60" i="15"/>
  <c r="AS60" i="15"/>
  <c r="AT60" i="15"/>
  <c r="AU60" i="15"/>
  <c r="AV60" i="15"/>
  <c r="AW60" i="15"/>
  <c r="AX60" i="15"/>
  <c r="AY60" i="15"/>
  <c r="AZ60" i="15"/>
  <c r="BA60" i="15"/>
  <c r="AR61" i="15"/>
  <c r="AS61" i="15"/>
  <c r="AT61" i="15"/>
  <c r="AU61" i="15"/>
  <c r="AV61" i="15"/>
  <c r="AW61" i="15"/>
  <c r="AX61" i="15"/>
  <c r="AY61" i="15"/>
  <c r="AZ61" i="15"/>
  <c r="BA61" i="15"/>
  <c r="AS37" i="15"/>
  <c r="AT37" i="15"/>
  <c r="AU37" i="15"/>
  <c r="AV37" i="15"/>
  <c r="AW37" i="15"/>
  <c r="AX37" i="15"/>
  <c r="AY37" i="15"/>
  <c r="AZ37" i="15"/>
  <c r="BA37" i="15"/>
  <c r="AR37" i="15"/>
  <c r="AS32" i="15"/>
  <c r="AT32" i="15"/>
  <c r="AU32" i="15"/>
  <c r="AV32" i="15"/>
  <c r="AW32" i="15"/>
  <c r="AX32" i="15"/>
  <c r="AY32" i="15"/>
  <c r="AZ32" i="15"/>
  <c r="BA32" i="15"/>
  <c r="AR32" i="15"/>
  <c r="AR5" i="15"/>
  <c r="AS5" i="15"/>
  <c r="AT5" i="15"/>
  <c r="AU5" i="15"/>
  <c r="AV5" i="15"/>
  <c r="AW5" i="15"/>
  <c r="AX5" i="15"/>
  <c r="AY5" i="15"/>
  <c r="AZ5" i="15"/>
  <c r="BA5" i="15"/>
  <c r="AR6" i="15"/>
  <c r="AS6" i="15"/>
  <c r="AT6" i="15"/>
  <c r="AU6" i="15"/>
  <c r="AV6" i="15"/>
  <c r="AW6" i="15"/>
  <c r="AX6" i="15"/>
  <c r="AY6" i="15"/>
  <c r="AZ6" i="15"/>
  <c r="BA6" i="15"/>
  <c r="AR7" i="15"/>
  <c r="AS7" i="15"/>
  <c r="AT7" i="15"/>
  <c r="AU7" i="15"/>
  <c r="AV7" i="15"/>
  <c r="AW7" i="15"/>
  <c r="AX7" i="15"/>
  <c r="AY7" i="15"/>
  <c r="AZ7" i="15"/>
  <c r="BA7" i="15"/>
  <c r="AR8" i="15"/>
  <c r="AS8" i="15"/>
  <c r="AT8" i="15"/>
  <c r="AU8" i="15"/>
  <c r="AV8" i="15"/>
  <c r="AW8" i="15"/>
  <c r="AX8" i="15"/>
  <c r="AY8" i="15"/>
  <c r="AZ8" i="15"/>
  <c r="BA8" i="15"/>
  <c r="AR9" i="15"/>
  <c r="AS9" i="15"/>
  <c r="AT9" i="15"/>
  <c r="AU9" i="15"/>
  <c r="AV9" i="15"/>
  <c r="AW9" i="15"/>
  <c r="AX9" i="15"/>
  <c r="AY9" i="15"/>
  <c r="AZ9" i="15"/>
  <c r="BA9" i="15"/>
  <c r="AR10" i="15"/>
  <c r="AS10" i="15"/>
  <c r="AT10" i="15"/>
  <c r="AU10" i="15"/>
  <c r="AV10" i="15"/>
  <c r="AW10" i="15"/>
  <c r="AX10" i="15"/>
  <c r="AY10" i="15"/>
  <c r="AZ10" i="15"/>
  <c r="BA10" i="15"/>
  <c r="AR11" i="15"/>
  <c r="AS11" i="15"/>
  <c r="AT11" i="15"/>
  <c r="AU11" i="15"/>
  <c r="AV11" i="15"/>
  <c r="AW11" i="15"/>
  <c r="AX11" i="15"/>
  <c r="AY11" i="15"/>
  <c r="AZ11" i="15"/>
  <c r="BA11" i="15"/>
  <c r="AR12" i="15"/>
  <c r="AS12" i="15"/>
  <c r="AT12" i="15"/>
  <c r="AU12" i="15"/>
  <c r="AV12" i="15"/>
  <c r="AW12" i="15"/>
  <c r="AX12" i="15"/>
  <c r="AY12" i="15"/>
  <c r="AZ12" i="15"/>
  <c r="BA12" i="15"/>
  <c r="AR13" i="15"/>
  <c r="AS13" i="15"/>
  <c r="AT13" i="15"/>
  <c r="AU13" i="15"/>
  <c r="AV13" i="15"/>
  <c r="AW13" i="15"/>
  <c r="AX13" i="15"/>
  <c r="AY13" i="15"/>
  <c r="AZ13" i="15"/>
  <c r="BA13" i="15"/>
  <c r="AR14" i="15"/>
  <c r="AS14" i="15"/>
  <c r="AT14" i="15"/>
  <c r="AU14" i="15"/>
  <c r="AV14" i="15"/>
  <c r="AW14" i="15"/>
  <c r="AX14" i="15"/>
  <c r="AY14" i="15"/>
  <c r="AZ14" i="15"/>
  <c r="BA14" i="15"/>
  <c r="AR15" i="15"/>
  <c r="AS15" i="15"/>
  <c r="AT15" i="15"/>
  <c r="AU15" i="15"/>
  <c r="AV15" i="15"/>
  <c r="AW15" i="15"/>
  <c r="AX15" i="15"/>
  <c r="AY15" i="15"/>
  <c r="AZ15" i="15"/>
  <c r="BA15" i="15"/>
  <c r="AR16" i="15"/>
  <c r="AS16" i="15"/>
  <c r="AT16" i="15"/>
  <c r="AU16" i="15"/>
  <c r="AV16" i="15"/>
  <c r="AW16" i="15"/>
  <c r="AX16" i="15"/>
  <c r="AY16" i="15"/>
  <c r="AZ16" i="15"/>
  <c r="BA16" i="15"/>
  <c r="AR17" i="15"/>
  <c r="AS17" i="15"/>
  <c r="AT17" i="15"/>
  <c r="AU17" i="15"/>
  <c r="AV17" i="15"/>
  <c r="AW17" i="15"/>
  <c r="AX17" i="15"/>
  <c r="AY17" i="15"/>
  <c r="AZ17" i="15"/>
  <c r="BA17" i="15"/>
  <c r="AR18" i="15"/>
  <c r="AS18" i="15"/>
  <c r="AT18" i="15"/>
  <c r="AU18" i="15"/>
  <c r="AV18" i="15"/>
  <c r="AW18" i="15"/>
  <c r="AX18" i="15"/>
  <c r="AY18" i="15"/>
  <c r="AZ18" i="15"/>
  <c r="BA18" i="15"/>
  <c r="AR19" i="15"/>
  <c r="AS19" i="15"/>
  <c r="AT19" i="15"/>
  <c r="AU19" i="15"/>
  <c r="AV19" i="15"/>
  <c r="AW19" i="15"/>
  <c r="AX19" i="15"/>
  <c r="AY19" i="15"/>
  <c r="AZ19" i="15"/>
  <c r="BA19" i="15"/>
  <c r="AR20" i="15"/>
  <c r="AS20" i="15"/>
  <c r="AT20" i="15"/>
  <c r="AU20" i="15"/>
  <c r="AV20" i="15"/>
  <c r="AW20" i="15"/>
  <c r="AX20" i="15"/>
  <c r="AY20" i="15"/>
  <c r="AZ20" i="15"/>
  <c r="BA20" i="15"/>
  <c r="AR21" i="15"/>
  <c r="AS21" i="15"/>
  <c r="AT21" i="15"/>
  <c r="AU21" i="15"/>
  <c r="AV21" i="15"/>
  <c r="AW21" i="15"/>
  <c r="AX21" i="15"/>
  <c r="AY21" i="15"/>
  <c r="AZ21" i="15"/>
  <c r="BA21" i="15"/>
  <c r="AR22" i="15"/>
  <c r="AS22" i="15"/>
  <c r="AT22" i="15"/>
  <c r="AU22" i="15"/>
  <c r="AV22" i="15"/>
  <c r="AW22" i="15"/>
  <c r="AX22" i="15"/>
  <c r="AY22" i="15"/>
  <c r="AZ22" i="15"/>
  <c r="BA22" i="15"/>
  <c r="AR23" i="15"/>
  <c r="AS23" i="15"/>
  <c r="AT23" i="15"/>
  <c r="AU23" i="15"/>
  <c r="AV23" i="15"/>
  <c r="AW23" i="15"/>
  <c r="AX23" i="15"/>
  <c r="AY23" i="15"/>
  <c r="AZ23" i="15"/>
  <c r="BA23" i="15"/>
  <c r="AR24" i="15"/>
  <c r="AS24" i="15"/>
  <c r="AT24" i="15"/>
  <c r="AU24" i="15"/>
  <c r="AV24" i="15"/>
  <c r="AW24" i="15"/>
  <c r="AX24" i="15"/>
  <c r="AY24" i="15"/>
  <c r="AZ24" i="15"/>
  <c r="BA24" i="15"/>
  <c r="AR25" i="15"/>
  <c r="AS25" i="15"/>
  <c r="AT25" i="15"/>
  <c r="AU25" i="15"/>
  <c r="AV25" i="15"/>
  <c r="AW25" i="15"/>
  <c r="AX25" i="15"/>
  <c r="AY25" i="15"/>
  <c r="AZ25" i="15"/>
  <c r="BA25" i="15"/>
  <c r="AR26" i="15"/>
  <c r="AS26" i="15"/>
  <c r="AT26" i="15"/>
  <c r="AU26" i="15"/>
  <c r="AV26" i="15"/>
  <c r="AW26" i="15"/>
  <c r="AX26" i="15"/>
  <c r="AY26" i="15"/>
  <c r="AZ26" i="15"/>
  <c r="BA26" i="15"/>
  <c r="AR27" i="15"/>
  <c r="AS27" i="15"/>
  <c r="AT27" i="15"/>
  <c r="AU27" i="15"/>
  <c r="AV27" i="15"/>
  <c r="AW27" i="15"/>
  <c r="AX27" i="15"/>
  <c r="AY27" i="15"/>
  <c r="AZ27" i="15"/>
  <c r="BA27" i="15"/>
  <c r="AR28" i="15"/>
  <c r="AS28" i="15"/>
  <c r="AT28" i="15"/>
  <c r="AU28" i="15"/>
  <c r="AV28" i="15"/>
  <c r="AW28" i="15"/>
  <c r="AX28" i="15"/>
  <c r="AY28" i="15"/>
  <c r="AZ28" i="15"/>
  <c r="BA28" i="15"/>
  <c r="AS4" i="15"/>
  <c r="AT4" i="15"/>
  <c r="AU4" i="15"/>
  <c r="AV4" i="15"/>
  <c r="AW4" i="15"/>
  <c r="AX4" i="15"/>
  <c r="AY4" i="15"/>
  <c r="AZ4" i="15"/>
  <c r="BA4" i="15"/>
  <c r="AR4" i="15"/>
  <c r="AM19" i="24"/>
  <c r="AN19" i="24"/>
  <c r="AO19" i="24"/>
  <c r="AP19" i="24"/>
  <c r="AQ19" i="24"/>
  <c r="AR19" i="24"/>
  <c r="AS19" i="24"/>
  <c r="AT19" i="24"/>
  <c r="AU19" i="24"/>
  <c r="AL19" i="24"/>
  <c r="AL5" i="24"/>
  <c r="AM5" i="24"/>
  <c r="AN5" i="24"/>
  <c r="AO5" i="24"/>
  <c r="AP5" i="24"/>
  <c r="AQ5" i="24"/>
  <c r="AR5" i="24"/>
  <c r="AS5" i="24"/>
  <c r="AT5" i="24"/>
  <c r="AU5" i="24"/>
  <c r="AL6" i="24"/>
  <c r="AM6" i="24"/>
  <c r="AN6" i="24"/>
  <c r="AO6" i="24"/>
  <c r="AP6" i="24"/>
  <c r="AQ6" i="24"/>
  <c r="AR6" i="24"/>
  <c r="AS6" i="24"/>
  <c r="AT6" i="24"/>
  <c r="AU6" i="24"/>
  <c r="AL7" i="24"/>
  <c r="AM7" i="24"/>
  <c r="AN7" i="24"/>
  <c r="AO7" i="24"/>
  <c r="AP7" i="24"/>
  <c r="AQ7" i="24"/>
  <c r="AR7" i="24"/>
  <c r="AS7" i="24"/>
  <c r="AT7" i="24"/>
  <c r="AU7" i="24"/>
  <c r="AL8" i="24"/>
  <c r="AM8" i="24"/>
  <c r="AN8" i="24"/>
  <c r="AO8" i="24"/>
  <c r="AP8" i="24"/>
  <c r="AQ8" i="24"/>
  <c r="AR8" i="24"/>
  <c r="AS8" i="24"/>
  <c r="AT8" i="24"/>
  <c r="AU8" i="24"/>
  <c r="AL9" i="24"/>
  <c r="AM9" i="24"/>
  <c r="AN9" i="24"/>
  <c r="AO9" i="24"/>
  <c r="AP9" i="24"/>
  <c r="AQ9" i="24"/>
  <c r="AR9" i="24"/>
  <c r="AS9" i="24"/>
  <c r="AT9" i="24"/>
  <c r="AU9" i="24"/>
  <c r="AL10" i="24"/>
  <c r="AM10" i="24"/>
  <c r="AN10" i="24"/>
  <c r="AO10" i="24"/>
  <c r="AP10" i="24"/>
  <c r="AQ10" i="24"/>
  <c r="AR10" i="24"/>
  <c r="AS10" i="24"/>
  <c r="AT10" i="24"/>
  <c r="AU10" i="24"/>
  <c r="AL11" i="24"/>
  <c r="AM11" i="24"/>
  <c r="AN11" i="24"/>
  <c r="AO11" i="24"/>
  <c r="AP11" i="24"/>
  <c r="AQ11" i="24"/>
  <c r="AR11" i="24"/>
  <c r="AS11" i="24"/>
  <c r="AT11" i="24"/>
  <c r="AU11" i="24"/>
  <c r="AL12" i="24"/>
  <c r="AM12" i="24"/>
  <c r="AN12" i="24"/>
  <c r="AO12" i="24"/>
  <c r="AP12" i="24"/>
  <c r="AQ12" i="24"/>
  <c r="AR12" i="24"/>
  <c r="AS12" i="24"/>
  <c r="AT12" i="24"/>
  <c r="AU12" i="24"/>
  <c r="AL13" i="24"/>
  <c r="AM13" i="24"/>
  <c r="AN13" i="24"/>
  <c r="AO13" i="24"/>
  <c r="AP13" i="24"/>
  <c r="AQ13" i="24"/>
  <c r="AR13" i="24"/>
  <c r="AS13" i="24"/>
  <c r="AT13" i="24"/>
  <c r="AU13" i="24"/>
  <c r="AL14" i="24"/>
  <c r="AM14" i="24"/>
  <c r="AN14" i="24"/>
  <c r="AO14" i="24"/>
  <c r="AP14" i="24"/>
  <c r="AQ14" i="24"/>
  <c r="AR14" i="24"/>
  <c r="AS14" i="24"/>
  <c r="AT14" i="24"/>
  <c r="AU14" i="24"/>
  <c r="AL15" i="24"/>
  <c r="AM15" i="24"/>
  <c r="AN15" i="24"/>
  <c r="AO15" i="24"/>
  <c r="AP15" i="24"/>
  <c r="AQ15" i="24"/>
  <c r="AR15" i="24"/>
  <c r="AS15" i="24"/>
  <c r="AT15" i="24"/>
  <c r="AU15" i="24"/>
  <c r="AM4" i="24"/>
  <c r="AN4" i="24"/>
  <c r="AO4" i="24"/>
  <c r="AP4" i="24"/>
  <c r="AQ4" i="24"/>
  <c r="AR4" i="24"/>
  <c r="AS4" i="24"/>
  <c r="AT4" i="24"/>
  <c r="AU4" i="24"/>
  <c r="AL4" i="24"/>
  <c r="AO29" i="18"/>
  <c r="AP29" i="18"/>
  <c r="AQ29" i="18"/>
  <c r="AR29" i="18"/>
  <c r="AS29" i="18"/>
  <c r="AT29" i="18"/>
  <c r="AU29" i="18"/>
  <c r="AV29" i="18"/>
  <c r="AW29" i="18"/>
  <c r="AX29" i="18"/>
  <c r="AN29" i="18"/>
  <c r="AN5" i="18"/>
  <c r="AO5" i="18"/>
  <c r="AP5" i="18"/>
  <c r="AQ5" i="18"/>
  <c r="AR5" i="18"/>
  <c r="AS5" i="18"/>
  <c r="AT5" i="18"/>
  <c r="AU5" i="18"/>
  <c r="AV5" i="18"/>
  <c r="AW5" i="18"/>
  <c r="AX5" i="18"/>
  <c r="AN6" i="18"/>
  <c r="AO6" i="18"/>
  <c r="AP6" i="18"/>
  <c r="AQ6" i="18"/>
  <c r="AR6" i="18"/>
  <c r="AS6" i="18"/>
  <c r="AT6" i="18"/>
  <c r="AU6" i="18"/>
  <c r="AV6" i="18"/>
  <c r="AW6" i="18"/>
  <c r="AX6" i="18"/>
  <c r="AN7" i="18"/>
  <c r="AO7" i="18"/>
  <c r="AP7" i="18"/>
  <c r="AQ7" i="18"/>
  <c r="AR7" i="18"/>
  <c r="AS7" i="18"/>
  <c r="AT7" i="18"/>
  <c r="AU7" i="18"/>
  <c r="AV7" i="18"/>
  <c r="AW7" i="18"/>
  <c r="AX7" i="18"/>
  <c r="AN8" i="18"/>
  <c r="AO8" i="18"/>
  <c r="AP8" i="18"/>
  <c r="AQ8" i="18"/>
  <c r="AR8" i="18"/>
  <c r="AS8" i="18"/>
  <c r="AT8" i="18"/>
  <c r="AU8" i="18"/>
  <c r="AV8" i="18"/>
  <c r="AW8" i="18"/>
  <c r="AX8" i="18"/>
  <c r="AN9" i="18"/>
  <c r="AO9" i="18"/>
  <c r="AP9" i="18"/>
  <c r="AQ9" i="18"/>
  <c r="AR9" i="18"/>
  <c r="AS9" i="18"/>
  <c r="AT9" i="18"/>
  <c r="AU9" i="18"/>
  <c r="AV9" i="18"/>
  <c r="AW9" i="18"/>
  <c r="AX9" i="18"/>
  <c r="AN10" i="18"/>
  <c r="AO10" i="18"/>
  <c r="AP10" i="18"/>
  <c r="AQ10" i="18"/>
  <c r="AR10" i="18"/>
  <c r="AS10" i="18"/>
  <c r="AT10" i="18"/>
  <c r="AU10" i="18"/>
  <c r="AV10" i="18"/>
  <c r="AW10" i="18"/>
  <c r="AX10" i="18"/>
  <c r="AN11" i="18"/>
  <c r="AO11" i="18"/>
  <c r="AP11" i="18"/>
  <c r="AQ11" i="18"/>
  <c r="AR11" i="18"/>
  <c r="AS11" i="18"/>
  <c r="AT11" i="18"/>
  <c r="AU11" i="18"/>
  <c r="AV11" i="18"/>
  <c r="AW11" i="18"/>
  <c r="AX11" i="18"/>
  <c r="AN12" i="18"/>
  <c r="AO12" i="18"/>
  <c r="AP12" i="18"/>
  <c r="AQ12" i="18"/>
  <c r="AR12" i="18"/>
  <c r="AS12" i="18"/>
  <c r="AT12" i="18"/>
  <c r="AU12" i="18"/>
  <c r="AV12" i="18"/>
  <c r="AW12" i="18"/>
  <c r="AX12" i="18"/>
  <c r="AN13" i="18"/>
  <c r="AO13" i="18"/>
  <c r="AP13" i="18"/>
  <c r="AQ13" i="18"/>
  <c r="AR13" i="18"/>
  <c r="AS13" i="18"/>
  <c r="AT13" i="18"/>
  <c r="AU13" i="18"/>
  <c r="AV13" i="18"/>
  <c r="AW13" i="18"/>
  <c r="AX13" i="18"/>
  <c r="AN14" i="18"/>
  <c r="AO14" i="18"/>
  <c r="AP14" i="18"/>
  <c r="AQ14" i="18"/>
  <c r="AR14" i="18"/>
  <c r="AS14" i="18"/>
  <c r="AT14" i="18"/>
  <c r="AU14" i="18"/>
  <c r="AV14" i="18"/>
  <c r="AW14" i="18"/>
  <c r="AX14" i="18"/>
  <c r="AN15" i="18"/>
  <c r="AO15" i="18"/>
  <c r="AP15" i="18"/>
  <c r="AQ15" i="18"/>
  <c r="AR15" i="18"/>
  <c r="AS15" i="18"/>
  <c r="AT15" i="18"/>
  <c r="AU15" i="18"/>
  <c r="AV15" i="18"/>
  <c r="AW15" i="18"/>
  <c r="AX15" i="18"/>
  <c r="AN16" i="18"/>
  <c r="AO16" i="18"/>
  <c r="AP16" i="18"/>
  <c r="AQ16" i="18"/>
  <c r="AR16" i="18"/>
  <c r="AS16" i="18"/>
  <c r="AT16" i="18"/>
  <c r="AU16" i="18"/>
  <c r="AV16" i="18"/>
  <c r="AW16" i="18"/>
  <c r="AX16" i="18"/>
  <c r="AN17" i="18"/>
  <c r="AO17" i="18"/>
  <c r="AP17" i="18"/>
  <c r="AQ17" i="18"/>
  <c r="AR17" i="18"/>
  <c r="AS17" i="18"/>
  <c r="AT17" i="18"/>
  <c r="AU17" i="18"/>
  <c r="AV17" i="18"/>
  <c r="AW17" i="18"/>
  <c r="AX17" i="18"/>
  <c r="AN18" i="18"/>
  <c r="AO18" i="18"/>
  <c r="AP18" i="18"/>
  <c r="AQ18" i="18"/>
  <c r="AR18" i="18"/>
  <c r="AS18" i="18"/>
  <c r="AT18" i="18"/>
  <c r="AU18" i="18"/>
  <c r="AV18" i="18"/>
  <c r="AW18" i="18"/>
  <c r="AX18" i="18"/>
  <c r="AN19" i="18"/>
  <c r="AO19" i="18"/>
  <c r="AP19" i="18"/>
  <c r="AQ19" i="18"/>
  <c r="AR19" i="18"/>
  <c r="AS19" i="18"/>
  <c r="AT19" i="18"/>
  <c r="AU19" i="18"/>
  <c r="AV19" i="18"/>
  <c r="AW19" i="18"/>
  <c r="AX19" i="18"/>
  <c r="AN20" i="18"/>
  <c r="AO20" i="18"/>
  <c r="AP20" i="18"/>
  <c r="AQ20" i="18"/>
  <c r="AR20" i="18"/>
  <c r="AS20" i="18"/>
  <c r="AT20" i="18"/>
  <c r="AU20" i="18"/>
  <c r="AV20" i="18"/>
  <c r="AW20" i="18"/>
  <c r="AX20" i="18"/>
  <c r="AN21" i="18"/>
  <c r="AO21" i="18"/>
  <c r="AP21" i="18"/>
  <c r="AQ21" i="18"/>
  <c r="AR21" i="18"/>
  <c r="AS21" i="18"/>
  <c r="AT21" i="18"/>
  <c r="AU21" i="18"/>
  <c r="AV21" i="18"/>
  <c r="AW21" i="18"/>
  <c r="AX21" i="18"/>
  <c r="AN22" i="18"/>
  <c r="AO22" i="18"/>
  <c r="AP22" i="18"/>
  <c r="AQ22" i="18"/>
  <c r="AR22" i="18"/>
  <c r="AS22" i="18"/>
  <c r="AT22" i="18"/>
  <c r="AU22" i="18"/>
  <c r="AV22" i="18"/>
  <c r="AW22" i="18"/>
  <c r="AX22" i="18"/>
  <c r="AN23" i="18"/>
  <c r="AO23" i="18"/>
  <c r="AP23" i="18"/>
  <c r="AQ23" i="18"/>
  <c r="AR23" i="18"/>
  <c r="AS23" i="18"/>
  <c r="AT23" i="18"/>
  <c r="AU23" i="18"/>
  <c r="AV23" i="18"/>
  <c r="AW23" i="18"/>
  <c r="AX23" i="18"/>
  <c r="AN24" i="18"/>
  <c r="AO24" i="18"/>
  <c r="AP24" i="18"/>
  <c r="AQ24" i="18"/>
  <c r="AR24" i="18"/>
  <c r="AS24" i="18"/>
  <c r="AT24" i="18"/>
  <c r="AU24" i="18"/>
  <c r="AV24" i="18"/>
  <c r="AW24" i="18"/>
  <c r="AX24" i="18"/>
  <c r="AN25" i="18"/>
  <c r="AO25" i="18"/>
  <c r="AP25" i="18"/>
  <c r="AQ25" i="18"/>
  <c r="AR25" i="18"/>
  <c r="AS25" i="18"/>
  <c r="AT25" i="18"/>
  <c r="AU25" i="18"/>
  <c r="AV25" i="18"/>
  <c r="AW25" i="18"/>
  <c r="AX25" i="18"/>
  <c r="AO4" i="18"/>
  <c r="AP4" i="18"/>
  <c r="AQ4" i="18"/>
  <c r="AR4" i="18"/>
  <c r="AS4" i="18"/>
  <c r="AT4" i="18"/>
  <c r="AU4" i="18"/>
  <c r="AV4" i="18"/>
  <c r="AW4" i="18"/>
  <c r="AX4" i="18"/>
  <c r="AN4" i="18"/>
  <c r="AO37" i="19"/>
  <c r="AP37" i="19"/>
  <c r="AQ37" i="19"/>
  <c r="AR37" i="19"/>
  <c r="AS37" i="19"/>
  <c r="AT37" i="19"/>
  <c r="AU37" i="19"/>
  <c r="AV37" i="19"/>
  <c r="AW37" i="19"/>
  <c r="AX37" i="19"/>
  <c r="AN37" i="19"/>
  <c r="AN24" i="19"/>
  <c r="AO24" i="19"/>
  <c r="AP24" i="19"/>
  <c r="AQ24" i="19"/>
  <c r="AR24" i="19"/>
  <c r="AS24" i="19"/>
  <c r="AT24" i="19"/>
  <c r="AU24" i="19"/>
  <c r="AV24" i="19"/>
  <c r="AW24" i="19"/>
  <c r="AX24" i="19"/>
  <c r="AN25" i="19"/>
  <c r="AO25" i="19"/>
  <c r="AP25" i="19"/>
  <c r="AQ25" i="19"/>
  <c r="AR25" i="19"/>
  <c r="AS25" i="19"/>
  <c r="AT25" i="19"/>
  <c r="AU25" i="19"/>
  <c r="AV25" i="19"/>
  <c r="AW25" i="19"/>
  <c r="AX25" i="19"/>
  <c r="AN26" i="19"/>
  <c r="AO26" i="19"/>
  <c r="AP26" i="19"/>
  <c r="AQ26" i="19"/>
  <c r="AR26" i="19"/>
  <c r="AS26" i="19"/>
  <c r="AT26" i="19"/>
  <c r="AU26" i="19"/>
  <c r="AV26" i="19"/>
  <c r="AW26" i="19"/>
  <c r="AX26" i="19"/>
  <c r="AN27" i="19"/>
  <c r="AO27" i="19"/>
  <c r="AP27" i="19"/>
  <c r="AQ27" i="19"/>
  <c r="AR27" i="19"/>
  <c r="AS27" i="19"/>
  <c r="AT27" i="19"/>
  <c r="AU27" i="19"/>
  <c r="AV27" i="19"/>
  <c r="AW27" i="19"/>
  <c r="AX27" i="19"/>
  <c r="AN28" i="19"/>
  <c r="AO28" i="19"/>
  <c r="AP28" i="19"/>
  <c r="AQ28" i="19"/>
  <c r="AR28" i="19"/>
  <c r="AS28" i="19"/>
  <c r="AT28" i="19"/>
  <c r="AU28" i="19"/>
  <c r="AV28" i="19"/>
  <c r="AW28" i="19"/>
  <c r="AX28" i="19"/>
  <c r="AN29" i="19"/>
  <c r="AO29" i="19"/>
  <c r="AP29" i="19"/>
  <c r="AQ29" i="19"/>
  <c r="AR29" i="19"/>
  <c r="AS29" i="19"/>
  <c r="AT29" i="19"/>
  <c r="AU29" i="19"/>
  <c r="AV29" i="19"/>
  <c r="AW29" i="19"/>
  <c r="AX29" i="19"/>
  <c r="AN30" i="19"/>
  <c r="AO30" i="19"/>
  <c r="AP30" i="19"/>
  <c r="AQ30" i="19"/>
  <c r="AR30" i="19"/>
  <c r="AS30" i="19"/>
  <c r="AT30" i="19"/>
  <c r="AU30" i="19"/>
  <c r="AV30" i="19"/>
  <c r="AW30" i="19"/>
  <c r="AX30" i="19"/>
  <c r="AN31" i="19"/>
  <c r="AO31" i="19"/>
  <c r="AP31" i="19"/>
  <c r="AQ31" i="19"/>
  <c r="AR31" i="19"/>
  <c r="AS31" i="19"/>
  <c r="AT31" i="19"/>
  <c r="AU31" i="19"/>
  <c r="AV31" i="19"/>
  <c r="AW31" i="19"/>
  <c r="AX31" i="19"/>
  <c r="AN32" i="19"/>
  <c r="AO32" i="19"/>
  <c r="AP32" i="19"/>
  <c r="AQ32" i="19"/>
  <c r="AR32" i="19"/>
  <c r="AS32" i="19"/>
  <c r="AT32" i="19"/>
  <c r="AU32" i="19"/>
  <c r="AV32" i="19"/>
  <c r="AW32" i="19"/>
  <c r="AX32" i="19"/>
  <c r="AN33" i="19"/>
  <c r="AO33" i="19"/>
  <c r="AP33" i="19"/>
  <c r="AQ33" i="19"/>
  <c r="AR33" i="19"/>
  <c r="AS33" i="19"/>
  <c r="AT33" i="19"/>
  <c r="AU33" i="19"/>
  <c r="AV33" i="19"/>
  <c r="AW33" i="19"/>
  <c r="AX33" i="19"/>
  <c r="AO23" i="19"/>
  <c r="AP23" i="19"/>
  <c r="AQ23" i="19"/>
  <c r="AR23" i="19"/>
  <c r="AS23" i="19"/>
  <c r="AT23" i="19"/>
  <c r="AU23" i="19"/>
  <c r="AV23" i="19"/>
  <c r="AW23" i="19"/>
  <c r="AX23" i="19"/>
  <c r="AN23" i="19"/>
  <c r="AO18" i="19"/>
  <c r="AP18" i="19"/>
  <c r="AQ18" i="19"/>
  <c r="AR18" i="19"/>
  <c r="AS18" i="19"/>
  <c r="AT18" i="19"/>
  <c r="AU18" i="19"/>
  <c r="AV18" i="19"/>
  <c r="AW18" i="19"/>
  <c r="AX18" i="19"/>
  <c r="AN18" i="19"/>
  <c r="AN5" i="19"/>
  <c r="AO5" i="19"/>
  <c r="AP5" i="19"/>
  <c r="AQ5" i="19"/>
  <c r="AR5" i="19"/>
  <c r="AS5" i="19"/>
  <c r="AT5" i="19"/>
  <c r="AU5" i="19"/>
  <c r="AV5" i="19"/>
  <c r="AW5" i="19"/>
  <c r="AX5" i="19"/>
  <c r="AN6" i="19"/>
  <c r="AO6" i="19"/>
  <c r="AP6" i="19"/>
  <c r="AQ6" i="19"/>
  <c r="AR6" i="19"/>
  <c r="AS6" i="19"/>
  <c r="AT6" i="19"/>
  <c r="AU6" i="19"/>
  <c r="AV6" i="19"/>
  <c r="AW6" i="19"/>
  <c r="AX6" i="19"/>
  <c r="AN7" i="19"/>
  <c r="AO7" i="19"/>
  <c r="AP7" i="19"/>
  <c r="AQ7" i="19"/>
  <c r="AR7" i="19"/>
  <c r="AS7" i="19"/>
  <c r="AT7" i="19"/>
  <c r="AU7" i="19"/>
  <c r="AV7" i="19"/>
  <c r="AW7" i="19"/>
  <c r="AX7" i="19"/>
  <c r="AN8" i="19"/>
  <c r="AO8" i="19"/>
  <c r="AP8" i="19"/>
  <c r="AQ8" i="19"/>
  <c r="AR8" i="19"/>
  <c r="AS8" i="19"/>
  <c r="AT8" i="19"/>
  <c r="AU8" i="19"/>
  <c r="AV8" i="19"/>
  <c r="AW8" i="19"/>
  <c r="AX8" i="19"/>
  <c r="AN9" i="19"/>
  <c r="AO9" i="19"/>
  <c r="AP9" i="19"/>
  <c r="AQ9" i="19"/>
  <c r="AR9" i="19"/>
  <c r="AS9" i="19"/>
  <c r="AT9" i="19"/>
  <c r="AU9" i="19"/>
  <c r="AV9" i="19"/>
  <c r="AW9" i="19"/>
  <c r="AX9" i="19"/>
  <c r="AN10" i="19"/>
  <c r="AO10" i="19"/>
  <c r="AP10" i="19"/>
  <c r="AQ10" i="19"/>
  <c r="AR10" i="19"/>
  <c r="AS10" i="19"/>
  <c r="AT10" i="19"/>
  <c r="AU10" i="19"/>
  <c r="AV10" i="19"/>
  <c r="AW10" i="19"/>
  <c r="AX10" i="19"/>
  <c r="AN11" i="19"/>
  <c r="AO11" i="19"/>
  <c r="AP11" i="19"/>
  <c r="AQ11" i="19"/>
  <c r="AR11" i="19"/>
  <c r="AS11" i="19"/>
  <c r="AT11" i="19"/>
  <c r="AU11" i="19"/>
  <c r="AV11" i="19"/>
  <c r="AW11" i="19"/>
  <c r="AX11" i="19"/>
  <c r="AN12" i="19"/>
  <c r="AO12" i="19"/>
  <c r="AP12" i="19"/>
  <c r="AQ12" i="19"/>
  <c r="AR12" i="19"/>
  <c r="AS12" i="19"/>
  <c r="AT12" i="19"/>
  <c r="AU12" i="19"/>
  <c r="AV12" i="19"/>
  <c r="AW12" i="19"/>
  <c r="AX12" i="19"/>
  <c r="AN13" i="19"/>
  <c r="AO13" i="19"/>
  <c r="AP13" i="19"/>
  <c r="AQ13" i="19"/>
  <c r="AR13" i="19"/>
  <c r="AS13" i="19"/>
  <c r="AT13" i="19"/>
  <c r="AU13" i="19"/>
  <c r="AV13" i="19"/>
  <c r="AW13" i="19"/>
  <c r="AX13" i="19"/>
  <c r="AN14" i="19"/>
  <c r="AO14" i="19"/>
  <c r="AP14" i="19"/>
  <c r="AQ14" i="19"/>
  <c r="AR14" i="19"/>
  <c r="AS14" i="19"/>
  <c r="AT14" i="19"/>
  <c r="AU14" i="19"/>
  <c r="AV14" i="19"/>
  <c r="AW14" i="19"/>
  <c r="AX14" i="19"/>
  <c r="AO4" i="19"/>
  <c r="AP4" i="19"/>
  <c r="AQ4" i="19"/>
  <c r="AR4" i="19"/>
  <c r="AS4" i="19"/>
  <c r="AT4" i="19"/>
  <c r="AU4" i="19"/>
  <c r="AV4" i="19"/>
  <c r="AW4" i="19"/>
  <c r="AX4" i="19"/>
  <c r="AN4" i="19"/>
  <c r="AQ30" i="20"/>
  <c r="AR30" i="20"/>
  <c r="AS30" i="20"/>
  <c r="AT30" i="20"/>
  <c r="AU30" i="20"/>
  <c r="AV30" i="20"/>
  <c r="AW30" i="20"/>
  <c r="AX30" i="20"/>
  <c r="AY30" i="20"/>
  <c r="AZ30" i="20"/>
  <c r="AP30" i="20"/>
  <c r="AP5" i="20"/>
  <c r="AQ5" i="20"/>
  <c r="AR5" i="20"/>
  <c r="AS5" i="20"/>
  <c r="AT5" i="20"/>
  <c r="AU5" i="20"/>
  <c r="AV5" i="20"/>
  <c r="AW5" i="20"/>
  <c r="AX5" i="20"/>
  <c r="AY5" i="20"/>
  <c r="AZ5" i="20"/>
  <c r="AP6" i="20"/>
  <c r="AQ6" i="20"/>
  <c r="AR6" i="20"/>
  <c r="AS6" i="20"/>
  <c r="AT6" i="20"/>
  <c r="AU6" i="20"/>
  <c r="AV6" i="20"/>
  <c r="AW6" i="20"/>
  <c r="AX6" i="20"/>
  <c r="AY6" i="20"/>
  <c r="AZ6" i="20"/>
  <c r="AP7" i="20"/>
  <c r="AQ7" i="20"/>
  <c r="AR7" i="20"/>
  <c r="AS7" i="20"/>
  <c r="AT7" i="20"/>
  <c r="AU7" i="20"/>
  <c r="AV7" i="20"/>
  <c r="AW7" i="20"/>
  <c r="AX7" i="20"/>
  <c r="AY7" i="20"/>
  <c r="AZ7" i="20"/>
  <c r="AP8" i="20"/>
  <c r="AQ8" i="20"/>
  <c r="AR8" i="20"/>
  <c r="AS8" i="20"/>
  <c r="AT8" i="20"/>
  <c r="AU8" i="20"/>
  <c r="AV8" i="20"/>
  <c r="AW8" i="20"/>
  <c r="AX8" i="20"/>
  <c r="AY8" i="20"/>
  <c r="AZ8" i="20"/>
  <c r="AP9" i="20"/>
  <c r="AQ9" i="20"/>
  <c r="AR9" i="20"/>
  <c r="AS9" i="20"/>
  <c r="AT9" i="20"/>
  <c r="AU9" i="20"/>
  <c r="AV9" i="20"/>
  <c r="AW9" i="20"/>
  <c r="AX9" i="20"/>
  <c r="AY9" i="20"/>
  <c r="AZ9" i="20"/>
  <c r="AP10" i="20"/>
  <c r="AQ10" i="20"/>
  <c r="AR10" i="20"/>
  <c r="AS10" i="20"/>
  <c r="AT10" i="20"/>
  <c r="AU10" i="20"/>
  <c r="AV10" i="20"/>
  <c r="AW10" i="20"/>
  <c r="AX10" i="20"/>
  <c r="AY10" i="20"/>
  <c r="AZ10" i="20"/>
  <c r="AP11" i="20"/>
  <c r="AQ11" i="20"/>
  <c r="AR11" i="20"/>
  <c r="AS11" i="20"/>
  <c r="AT11" i="20"/>
  <c r="AU11" i="20"/>
  <c r="AV11" i="20"/>
  <c r="AW11" i="20"/>
  <c r="AX11" i="20"/>
  <c r="AY11" i="20"/>
  <c r="AZ11" i="20"/>
  <c r="AP12" i="20"/>
  <c r="AQ12" i="20"/>
  <c r="AR12" i="20"/>
  <c r="AS12" i="20"/>
  <c r="AT12" i="20"/>
  <c r="AU12" i="20"/>
  <c r="AV12" i="20"/>
  <c r="AW12" i="20"/>
  <c r="AX12" i="20"/>
  <c r="AY12" i="20"/>
  <c r="AZ12" i="20"/>
  <c r="AP13" i="20"/>
  <c r="AQ13" i="20"/>
  <c r="AR13" i="20"/>
  <c r="AS13" i="20"/>
  <c r="AT13" i="20"/>
  <c r="AU13" i="20"/>
  <c r="AV13" i="20"/>
  <c r="AW13" i="20"/>
  <c r="AX13" i="20"/>
  <c r="AY13" i="20"/>
  <c r="AZ13" i="20"/>
  <c r="AP14" i="20"/>
  <c r="AQ14" i="20"/>
  <c r="AR14" i="20"/>
  <c r="AS14" i="20"/>
  <c r="AT14" i="20"/>
  <c r="AU14" i="20"/>
  <c r="AV14" i="20"/>
  <c r="AW14" i="20"/>
  <c r="AX14" i="20"/>
  <c r="AY14" i="20"/>
  <c r="AZ14" i="20"/>
  <c r="AP15" i="20"/>
  <c r="AQ15" i="20"/>
  <c r="AR15" i="20"/>
  <c r="AS15" i="20"/>
  <c r="AT15" i="20"/>
  <c r="AU15" i="20"/>
  <c r="AV15" i="20"/>
  <c r="AW15" i="20"/>
  <c r="AX15" i="20"/>
  <c r="AY15" i="20"/>
  <c r="AZ15" i="20"/>
  <c r="AP16" i="20"/>
  <c r="AQ16" i="20"/>
  <c r="AR16" i="20"/>
  <c r="AS16" i="20"/>
  <c r="AT16" i="20"/>
  <c r="AU16" i="20"/>
  <c r="AV16" i="20"/>
  <c r="AW16" i="20"/>
  <c r="AX16" i="20"/>
  <c r="AY16" i="20"/>
  <c r="AZ16" i="20"/>
  <c r="AP17" i="20"/>
  <c r="AQ17" i="20"/>
  <c r="AR17" i="20"/>
  <c r="AS17" i="20"/>
  <c r="AT17" i="20"/>
  <c r="AU17" i="20"/>
  <c r="AV17" i="20"/>
  <c r="AW17" i="20"/>
  <c r="AX17" i="20"/>
  <c r="AY17" i="20"/>
  <c r="AZ17" i="20"/>
  <c r="AP18" i="20"/>
  <c r="AQ18" i="20"/>
  <c r="AR18" i="20"/>
  <c r="AS18" i="20"/>
  <c r="AT18" i="20"/>
  <c r="AU18" i="20"/>
  <c r="AV18" i="20"/>
  <c r="AW18" i="20"/>
  <c r="AX18" i="20"/>
  <c r="AY18" i="20"/>
  <c r="AZ18" i="20"/>
  <c r="AP19" i="20"/>
  <c r="AQ19" i="20"/>
  <c r="AR19" i="20"/>
  <c r="AS19" i="20"/>
  <c r="AT19" i="20"/>
  <c r="AU19" i="20"/>
  <c r="AV19" i="20"/>
  <c r="AW19" i="20"/>
  <c r="AX19" i="20"/>
  <c r="AY19" i="20"/>
  <c r="AZ19" i="20"/>
  <c r="AP20" i="20"/>
  <c r="AQ20" i="20"/>
  <c r="AR20" i="20"/>
  <c r="AS20" i="20"/>
  <c r="AT20" i="20"/>
  <c r="AU20" i="20"/>
  <c r="AV20" i="20"/>
  <c r="AW20" i="20"/>
  <c r="AX20" i="20"/>
  <c r="AY20" i="20"/>
  <c r="AZ20" i="20"/>
  <c r="AP21" i="20"/>
  <c r="AQ21" i="20"/>
  <c r="AR21" i="20"/>
  <c r="AS21" i="20"/>
  <c r="AT21" i="20"/>
  <c r="AU21" i="20"/>
  <c r="AV21" i="20"/>
  <c r="AW21" i="20"/>
  <c r="AX21" i="20"/>
  <c r="AY21" i="20"/>
  <c r="AZ21" i="20"/>
  <c r="AP22" i="20"/>
  <c r="AQ22" i="20"/>
  <c r="AR22" i="20"/>
  <c r="AS22" i="20"/>
  <c r="AT22" i="20"/>
  <c r="AU22" i="20"/>
  <c r="AV22" i="20"/>
  <c r="AW22" i="20"/>
  <c r="AX22" i="20"/>
  <c r="AY22" i="20"/>
  <c r="AZ22" i="20"/>
  <c r="AP23" i="20"/>
  <c r="AQ23" i="20"/>
  <c r="AR23" i="20"/>
  <c r="AS23" i="20"/>
  <c r="AT23" i="20"/>
  <c r="AU23" i="20"/>
  <c r="AV23" i="20"/>
  <c r="AW23" i="20"/>
  <c r="AX23" i="20"/>
  <c r="AY23" i="20"/>
  <c r="AZ23" i="20"/>
  <c r="AP24" i="20"/>
  <c r="AQ24" i="20"/>
  <c r="AR24" i="20"/>
  <c r="AS24" i="20"/>
  <c r="AT24" i="20"/>
  <c r="AU24" i="20"/>
  <c r="AV24" i="20"/>
  <c r="AW24" i="20"/>
  <c r="AX24" i="20"/>
  <c r="AY24" i="20"/>
  <c r="AZ24" i="20"/>
  <c r="AP25" i="20"/>
  <c r="AQ25" i="20"/>
  <c r="AR25" i="20"/>
  <c r="AS25" i="20"/>
  <c r="AT25" i="20"/>
  <c r="AU25" i="20"/>
  <c r="AV25" i="20"/>
  <c r="AW25" i="20"/>
  <c r="AX25" i="20"/>
  <c r="AY25" i="20"/>
  <c r="AZ25" i="20"/>
  <c r="AP26" i="20"/>
  <c r="AQ26" i="20"/>
  <c r="AR26" i="20"/>
  <c r="AS26" i="20"/>
  <c r="AT26" i="20"/>
  <c r="AU26" i="20"/>
  <c r="AV26" i="20"/>
  <c r="AW26" i="20"/>
  <c r="AX26" i="20"/>
  <c r="AY26" i="20"/>
  <c r="AZ26" i="20"/>
  <c r="AQ4" i="20"/>
  <c r="AR4" i="20"/>
  <c r="AS4" i="20"/>
  <c r="AT4" i="20"/>
  <c r="AU4" i="20"/>
  <c r="AV4" i="20"/>
  <c r="AW4" i="20"/>
  <c r="AX4" i="20"/>
  <c r="AY4" i="20"/>
  <c r="AZ4" i="20"/>
  <c r="AP4" i="20"/>
  <c r="AQ32" i="21"/>
  <c r="AR32" i="21"/>
  <c r="AS32" i="21"/>
  <c r="AT32" i="21"/>
  <c r="AU32" i="21"/>
  <c r="AV32" i="21"/>
  <c r="AW32" i="21"/>
  <c r="AX32" i="21"/>
  <c r="AY32" i="21"/>
  <c r="AZ32" i="21"/>
  <c r="AP32" i="21"/>
  <c r="AP5" i="21"/>
  <c r="AQ5" i="21"/>
  <c r="AR5" i="21"/>
  <c r="AS5" i="21"/>
  <c r="AT5" i="21"/>
  <c r="AU5" i="21"/>
  <c r="AV5" i="21"/>
  <c r="AW5" i="21"/>
  <c r="AX5" i="21"/>
  <c r="AY5" i="21"/>
  <c r="AZ5" i="21"/>
  <c r="AP6" i="21"/>
  <c r="AQ6" i="21"/>
  <c r="AR6" i="21"/>
  <c r="AS6" i="21"/>
  <c r="AT6" i="21"/>
  <c r="AU6" i="21"/>
  <c r="AV6" i="21"/>
  <c r="AW6" i="21"/>
  <c r="AX6" i="21"/>
  <c r="AY6" i="21"/>
  <c r="AZ6" i="21"/>
  <c r="AP7" i="21"/>
  <c r="AQ7" i="21"/>
  <c r="AR7" i="21"/>
  <c r="AS7" i="21"/>
  <c r="AT7" i="21"/>
  <c r="AU7" i="21"/>
  <c r="AV7" i="21"/>
  <c r="AW7" i="21"/>
  <c r="AX7" i="21"/>
  <c r="AY7" i="21"/>
  <c r="AZ7" i="21"/>
  <c r="AP8" i="21"/>
  <c r="AQ8" i="21"/>
  <c r="AR8" i="21"/>
  <c r="AS8" i="21"/>
  <c r="AT8" i="21"/>
  <c r="AU8" i="21"/>
  <c r="AV8" i="21"/>
  <c r="AW8" i="21"/>
  <c r="AX8" i="21"/>
  <c r="AY8" i="21"/>
  <c r="AZ8" i="21"/>
  <c r="AP9" i="21"/>
  <c r="AQ9" i="21"/>
  <c r="AR9" i="21"/>
  <c r="AS9" i="21"/>
  <c r="AT9" i="21"/>
  <c r="AU9" i="21"/>
  <c r="AV9" i="21"/>
  <c r="AW9" i="21"/>
  <c r="AX9" i="21"/>
  <c r="AY9" i="21"/>
  <c r="AZ9" i="21"/>
  <c r="AP10" i="21"/>
  <c r="AQ10" i="21"/>
  <c r="AR10" i="21"/>
  <c r="AS10" i="21"/>
  <c r="AT10" i="21"/>
  <c r="AU10" i="21"/>
  <c r="AV10" i="21"/>
  <c r="AW10" i="21"/>
  <c r="AX10" i="21"/>
  <c r="AY10" i="21"/>
  <c r="AZ10" i="21"/>
  <c r="AP11" i="21"/>
  <c r="AQ11" i="21"/>
  <c r="AR11" i="21"/>
  <c r="AS11" i="21"/>
  <c r="AT11" i="21"/>
  <c r="AU11" i="21"/>
  <c r="AV11" i="21"/>
  <c r="AW11" i="21"/>
  <c r="AX11" i="21"/>
  <c r="AY11" i="21"/>
  <c r="AZ11" i="21"/>
  <c r="AP12" i="21"/>
  <c r="AQ12" i="21"/>
  <c r="AR12" i="21"/>
  <c r="AS12" i="21"/>
  <c r="AT12" i="21"/>
  <c r="AU12" i="21"/>
  <c r="AV12" i="21"/>
  <c r="AW12" i="21"/>
  <c r="AX12" i="21"/>
  <c r="AY12" i="21"/>
  <c r="AZ12" i="21"/>
  <c r="AP13" i="21"/>
  <c r="AQ13" i="21"/>
  <c r="AR13" i="21"/>
  <c r="AS13" i="21"/>
  <c r="AT13" i="21"/>
  <c r="AU13" i="21"/>
  <c r="AV13" i="21"/>
  <c r="AW13" i="21"/>
  <c r="AX13" i="21"/>
  <c r="AY13" i="21"/>
  <c r="AZ13" i="21"/>
  <c r="AP14" i="21"/>
  <c r="AQ14" i="21"/>
  <c r="AR14" i="21"/>
  <c r="AS14" i="21"/>
  <c r="AT14" i="21"/>
  <c r="AU14" i="21"/>
  <c r="AV14" i="21"/>
  <c r="AW14" i="21"/>
  <c r="AX14" i="21"/>
  <c r="AY14" i="21"/>
  <c r="AZ14" i="21"/>
  <c r="AP15" i="21"/>
  <c r="AQ15" i="21"/>
  <c r="AR15" i="21"/>
  <c r="AS15" i="21"/>
  <c r="AT15" i="21"/>
  <c r="AU15" i="21"/>
  <c r="AV15" i="21"/>
  <c r="AW15" i="21"/>
  <c r="AX15" i="21"/>
  <c r="AY15" i="21"/>
  <c r="AZ15" i="21"/>
  <c r="AP16" i="21"/>
  <c r="AQ16" i="21"/>
  <c r="AR16" i="21"/>
  <c r="AS16" i="21"/>
  <c r="AT16" i="21"/>
  <c r="AU16" i="21"/>
  <c r="AV16" i="21"/>
  <c r="AW16" i="21"/>
  <c r="AX16" i="21"/>
  <c r="AY16" i="21"/>
  <c r="AZ16" i="21"/>
  <c r="AP17" i="21"/>
  <c r="AQ17" i="21"/>
  <c r="AR17" i="21"/>
  <c r="AS17" i="21"/>
  <c r="AT17" i="21"/>
  <c r="AU17" i="21"/>
  <c r="AV17" i="21"/>
  <c r="AW17" i="21"/>
  <c r="AX17" i="21"/>
  <c r="AY17" i="21"/>
  <c r="AZ17" i="21"/>
  <c r="AP18" i="21"/>
  <c r="AQ18" i="21"/>
  <c r="AR18" i="21"/>
  <c r="AS18" i="21"/>
  <c r="AT18" i="21"/>
  <c r="AU18" i="21"/>
  <c r="AV18" i="21"/>
  <c r="AW18" i="21"/>
  <c r="AX18" i="21"/>
  <c r="AY18" i="21"/>
  <c r="AZ18" i="21"/>
  <c r="AP19" i="21"/>
  <c r="AQ19" i="21"/>
  <c r="AR19" i="21"/>
  <c r="AS19" i="21"/>
  <c r="AT19" i="21"/>
  <c r="AU19" i="21"/>
  <c r="AV19" i="21"/>
  <c r="AW19" i="21"/>
  <c r="AX19" i="21"/>
  <c r="AY19" i="21"/>
  <c r="AZ19" i="21"/>
  <c r="AP20" i="21"/>
  <c r="AQ20" i="21"/>
  <c r="AR20" i="21"/>
  <c r="AS20" i="21"/>
  <c r="AT20" i="21"/>
  <c r="AU20" i="21"/>
  <c r="AV20" i="21"/>
  <c r="AW20" i="21"/>
  <c r="AX20" i="21"/>
  <c r="AY20" i="21"/>
  <c r="AZ20" i="21"/>
  <c r="AP21" i="21"/>
  <c r="AQ21" i="21"/>
  <c r="AR21" i="21"/>
  <c r="AS21" i="21"/>
  <c r="AT21" i="21"/>
  <c r="AU21" i="21"/>
  <c r="AV21" i="21"/>
  <c r="AW21" i="21"/>
  <c r="AX21" i="21"/>
  <c r="AY21" i="21"/>
  <c r="AZ21" i="21"/>
  <c r="AP22" i="21"/>
  <c r="AQ22" i="21"/>
  <c r="AR22" i="21"/>
  <c r="AS22" i="21"/>
  <c r="AT22" i="21"/>
  <c r="AU22" i="21"/>
  <c r="AV22" i="21"/>
  <c r="AW22" i="21"/>
  <c r="AX22" i="21"/>
  <c r="AY22" i="21"/>
  <c r="AZ22" i="21"/>
  <c r="AP23" i="21"/>
  <c r="AQ23" i="21"/>
  <c r="AR23" i="21"/>
  <c r="AS23" i="21"/>
  <c r="AT23" i="21"/>
  <c r="AU23" i="21"/>
  <c r="AV23" i="21"/>
  <c r="AW23" i="21"/>
  <c r="AX23" i="21"/>
  <c r="AY23" i="21"/>
  <c r="AZ23" i="21"/>
  <c r="AP24" i="21"/>
  <c r="AQ24" i="21"/>
  <c r="AR24" i="21"/>
  <c r="AS24" i="21"/>
  <c r="AT24" i="21"/>
  <c r="AU24" i="21"/>
  <c r="AV24" i="21"/>
  <c r="AW24" i="21"/>
  <c r="AX24" i="21"/>
  <c r="AY24" i="21"/>
  <c r="AZ24" i="21"/>
  <c r="AP25" i="21"/>
  <c r="AQ25" i="21"/>
  <c r="AR25" i="21"/>
  <c r="AS25" i="21"/>
  <c r="AT25" i="21"/>
  <c r="AU25" i="21"/>
  <c r="AV25" i="21"/>
  <c r="AW25" i="21"/>
  <c r="AX25" i="21"/>
  <c r="AY25" i="21"/>
  <c r="AZ25" i="21"/>
  <c r="AP26" i="21"/>
  <c r="AQ26" i="21"/>
  <c r="AR26" i="21"/>
  <c r="AS26" i="21"/>
  <c r="AT26" i="21"/>
  <c r="AU26" i="21"/>
  <c r="AV26" i="21"/>
  <c r="AW26" i="21"/>
  <c r="AX26" i="21"/>
  <c r="AY26" i="21"/>
  <c r="AZ26" i="21"/>
  <c r="AP27" i="21"/>
  <c r="AQ27" i="21"/>
  <c r="AR27" i="21"/>
  <c r="AS27" i="21"/>
  <c r="AT27" i="21"/>
  <c r="AU27" i="21"/>
  <c r="AV27" i="21"/>
  <c r="AW27" i="21"/>
  <c r="AX27" i="21"/>
  <c r="AY27" i="21"/>
  <c r="AZ27" i="21"/>
  <c r="AP28" i="21"/>
  <c r="AQ28" i="21"/>
  <c r="AR28" i="21"/>
  <c r="AS28" i="21"/>
  <c r="AT28" i="21"/>
  <c r="AU28" i="21"/>
  <c r="AV28" i="21"/>
  <c r="AW28" i="21"/>
  <c r="AX28" i="21"/>
  <c r="AY28" i="21"/>
  <c r="AZ28" i="21"/>
  <c r="AQ4" i="21"/>
  <c r="AR4" i="21"/>
  <c r="AS4" i="21"/>
  <c r="AT4" i="21"/>
  <c r="AU4" i="21"/>
  <c r="AV4" i="21"/>
  <c r="AW4" i="21"/>
  <c r="AX4" i="21"/>
  <c r="AY4" i="21"/>
  <c r="AZ4" i="21"/>
  <c r="AP4" i="21"/>
  <c r="AQ45" i="22"/>
  <c r="AR45" i="22"/>
  <c r="AS45" i="22"/>
  <c r="AT45" i="22"/>
  <c r="AU45" i="22"/>
  <c r="AV45" i="22"/>
  <c r="AW45" i="22"/>
  <c r="AX45" i="22"/>
  <c r="AY45" i="22"/>
  <c r="AZ45" i="22"/>
  <c r="AP45" i="22"/>
  <c r="AP28" i="22"/>
  <c r="AQ28" i="22"/>
  <c r="AR28" i="22"/>
  <c r="AS28" i="22"/>
  <c r="AT28" i="22"/>
  <c r="AU28" i="22"/>
  <c r="AV28" i="22"/>
  <c r="AW28" i="22"/>
  <c r="AX28" i="22"/>
  <c r="AY28" i="22"/>
  <c r="AZ28" i="22"/>
  <c r="AP29" i="22"/>
  <c r="AQ29" i="22"/>
  <c r="AR29" i="22"/>
  <c r="AS29" i="22"/>
  <c r="AT29" i="22"/>
  <c r="AU29" i="22"/>
  <c r="AV29" i="22"/>
  <c r="AW29" i="22"/>
  <c r="AX29" i="22"/>
  <c r="AY29" i="22"/>
  <c r="AZ29" i="22"/>
  <c r="AP30" i="22"/>
  <c r="AQ30" i="22"/>
  <c r="AR30" i="22"/>
  <c r="AS30" i="22"/>
  <c r="AT30" i="22"/>
  <c r="AU30" i="22"/>
  <c r="AV30" i="22"/>
  <c r="AW30" i="22"/>
  <c r="AX30" i="22"/>
  <c r="AY30" i="22"/>
  <c r="AZ30" i="22"/>
  <c r="AP31" i="22"/>
  <c r="AQ31" i="22"/>
  <c r="AR31" i="22"/>
  <c r="AS31" i="22"/>
  <c r="AT31" i="22"/>
  <c r="AU31" i="22"/>
  <c r="AV31" i="22"/>
  <c r="AW31" i="22"/>
  <c r="AX31" i="22"/>
  <c r="AY31" i="22"/>
  <c r="AZ31" i="22"/>
  <c r="AP32" i="22"/>
  <c r="AQ32" i="22"/>
  <c r="AR32" i="22"/>
  <c r="AS32" i="22"/>
  <c r="AT32" i="22"/>
  <c r="AU32" i="22"/>
  <c r="AV32" i="22"/>
  <c r="AW32" i="22"/>
  <c r="AX32" i="22"/>
  <c r="AY32" i="22"/>
  <c r="AZ32" i="22"/>
  <c r="AP33" i="22"/>
  <c r="AQ33" i="22"/>
  <c r="AR33" i="22"/>
  <c r="AS33" i="22"/>
  <c r="AT33" i="22"/>
  <c r="AU33" i="22"/>
  <c r="AV33" i="22"/>
  <c r="AW33" i="22"/>
  <c r="AX33" i="22"/>
  <c r="AY33" i="22"/>
  <c r="AZ33" i="22"/>
  <c r="AP34" i="22"/>
  <c r="AQ34" i="22"/>
  <c r="AR34" i="22"/>
  <c r="AS34" i="22"/>
  <c r="AT34" i="22"/>
  <c r="AU34" i="22"/>
  <c r="AV34" i="22"/>
  <c r="AW34" i="22"/>
  <c r="AX34" i="22"/>
  <c r="AY34" i="22"/>
  <c r="AZ34" i="22"/>
  <c r="AP35" i="22"/>
  <c r="AQ35" i="22"/>
  <c r="AR35" i="22"/>
  <c r="AS35" i="22"/>
  <c r="AT35" i="22"/>
  <c r="AU35" i="22"/>
  <c r="AV35" i="22"/>
  <c r="AW35" i="22"/>
  <c r="AX35" i="22"/>
  <c r="AY35" i="22"/>
  <c r="AZ35" i="22"/>
  <c r="AP36" i="22"/>
  <c r="AQ36" i="22"/>
  <c r="AR36" i="22"/>
  <c r="AS36" i="22"/>
  <c r="AT36" i="22"/>
  <c r="AU36" i="22"/>
  <c r="AV36" i="22"/>
  <c r="AW36" i="22"/>
  <c r="AX36" i="22"/>
  <c r="AY36" i="22"/>
  <c r="AZ36" i="22"/>
  <c r="AP37" i="22"/>
  <c r="AQ37" i="22"/>
  <c r="AR37" i="22"/>
  <c r="AS37" i="22"/>
  <c r="AT37" i="22"/>
  <c r="AU37" i="22"/>
  <c r="AV37" i="22"/>
  <c r="AW37" i="22"/>
  <c r="AX37" i="22"/>
  <c r="AY37" i="22"/>
  <c r="AZ37" i="22"/>
  <c r="AP38" i="22"/>
  <c r="AQ38" i="22"/>
  <c r="AR38" i="22"/>
  <c r="AS38" i="22"/>
  <c r="AT38" i="22"/>
  <c r="AU38" i="22"/>
  <c r="AV38" i="22"/>
  <c r="AW38" i="22"/>
  <c r="AX38" i="22"/>
  <c r="AY38" i="22"/>
  <c r="AZ38" i="22"/>
  <c r="AP39" i="22"/>
  <c r="AQ39" i="22"/>
  <c r="AR39" i="22"/>
  <c r="AS39" i="22"/>
  <c r="AT39" i="22"/>
  <c r="AU39" i="22"/>
  <c r="AV39" i="22"/>
  <c r="AW39" i="22"/>
  <c r="AX39" i="22"/>
  <c r="AY39" i="22"/>
  <c r="AZ39" i="22"/>
  <c r="AP40" i="22"/>
  <c r="AQ40" i="22"/>
  <c r="AR40" i="22"/>
  <c r="AS40" i="22"/>
  <c r="AT40" i="22"/>
  <c r="AU40" i="22"/>
  <c r="AV40" i="22"/>
  <c r="AW40" i="22"/>
  <c r="AX40" i="22"/>
  <c r="AY40" i="22"/>
  <c r="AZ40" i="22"/>
  <c r="AP41" i="22"/>
  <c r="AQ41" i="22"/>
  <c r="AR41" i="22"/>
  <c r="AS41" i="22"/>
  <c r="AT41" i="22"/>
  <c r="AU41" i="22"/>
  <c r="AV41" i="22"/>
  <c r="AW41" i="22"/>
  <c r="AX41" i="22"/>
  <c r="AY41" i="22"/>
  <c r="AZ41" i="22"/>
  <c r="AQ27" i="22"/>
  <c r="AR27" i="22"/>
  <c r="AS27" i="22"/>
  <c r="AT27" i="22"/>
  <c r="AU27" i="22"/>
  <c r="AV27" i="22"/>
  <c r="AW27" i="22"/>
  <c r="AX27" i="22"/>
  <c r="AY27" i="22"/>
  <c r="AZ27" i="22"/>
  <c r="AP27" i="22"/>
  <c r="AQ22" i="22"/>
  <c r="AR22" i="22"/>
  <c r="AS22" i="22"/>
  <c r="AT22" i="22"/>
  <c r="AU22" i="22"/>
  <c r="AV22" i="22"/>
  <c r="AW22" i="22"/>
  <c r="AX22" i="22"/>
  <c r="AY22" i="22"/>
  <c r="AZ22" i="22"/>
  <c r="AP22" i="22"/>
  <c r="AP5" i="22"/>
  <c r="AQ5" i="22"/>
  <c r="AR5" i="22"/>
  <c r="AS5" i="22"/>
  <c r="AT5" i="22"/>
  <c r="AU5" i="22"/>
  <c r="AV5" i="22"/>
  <c r="AW5" i="22"/>
  <c r="AX5" i="22"/>
  <c r="AY5" i="22"/>
  <c r="AZ5" i="22"/>
  <c r="AP6" i="22"/>
  <c r="AQ6" i="22"/>
  <c r="AR6" i="22"/>
  <c r="AS6" i="22"/>
  <c r="AT6" i="22"/>
  <c r="AU6" i="22"/>
  <c r="AV6" i="22"/>
  <c r="AW6" i="22"/>
  <c r="AX6" i="22"/>
  <c r="AY6" i="22"/>
  <c r="AZ6" i="22"/>
  <c r="AP7" i="22"/>
  <c r="AQ7" i="22"/>
  <c r="AR7" i="22"/>
  <c r="AS7" i="22"/>
  <c r="AT7" i="22"/>
  <c r="AU7" i="22"/>
  <c r="AV7" i="22"/>
  <c r="AW7" i="22"/>
  <c r="AX7" i="22"/>
  <c r="AY7" i="22"/>
  <c r="AZ7" i="22"/>
  <c r="AP8" i="22"/>
  <c r="AQ8" i="22"/>
  <c r="AR8" i="22"/>
  <c r="AS8" i="22"/>
  <c r="AT8" i="22"/>
  <c r="AU8" i="22"/>
  <c r="AV8" i="22"/>
  <c r="AW8" i="22"/>
  <c r="AX8" i="22"/>
  <c r="AY8" i="22"/>
  <c r="AZ8" i="22"/>
  <c r="AP9" i="22"/>
  <c r="AQ9" i="22"/>
  <c r="AR9" i="22"/>
  <c r="AS9" i="22"/>
  <c r="AT9" i="22"/>
  <c r="AU9" i="22"/>
  <c r="AV9" i="22"/>
  <c r="AW9" i="22"/>
  <c r="AX9" i="22"/>
  <c r="AY9" i="22"/>
  <c r="AZ9" i="22"/>
  <c r="AP10" i="22"/>
  <c r="AQ10" i="22"/>
  <c r="AR10" i="22"/>
  <c r="AS10" i="22"/>
  <c r="AT10" i="22"/>
  <c r="AU10" i="22"/>
  <c r="AV10" i="22"/>
  <c r="AW10" i="22"/>
  <c r="AX10" i="22"/>
  <c r="AY10" i="22"/>
  <c r="AZ10" i="22"/>
  <c r="AP11" i="22"/>
  <c r="AQ11" i="22"/>
  <c r="AR11" i="22"/>
  <c r="AS11" i="22"/>
  <c r="AT11" i="22"/>
  <c r="AU11" i="22"/>
  <c r="AV11" i="22"/>
  <c r="AW11" i="22"/>
  <c r="AX11" i="22"/>
  <c r="AY11" i="22"/>
  <c r="AZ11" i="22"/>
  <c r="AP12" i="22"/>
  <c r="AQ12" i="22"/>
  <c r="AR12" i="22"/>
  <c r="AS12" i="22"/>
  <c r="AT12" i="22"/>
  <c r="AU12" i="22"/>
  <c r="AV12" i="22"/>
  <c r="AW12" i="22"/>
  <c r="AX12" i="22"/>
  <c r="AY12" i="22"/>
  <c r="AZ12" i="22"/>
  <c r="AP13" i="22"/>
  <c r="AQ13" i="22"/>
  <c r="AR13" i="22"/>
  <c r="AS13" i="22"/>
  <c r="AT13" i="22"/>
  <c r="AU13" i="22"/>
  <c r="AV13" i="22"/>
  <c r="AW13" i="22"/>
  <c r="AX13" i="22"/>
  <c r="AY13" i="22"/>
  <c r="AZ13" i="22"/>
  <c r="AP14" i="22"/>
  <c r="AQ14" i="22"/>
  <c r="AR14" i="22"/>
  <c r="AS14" i="22"/>
  <c r="AT14" i="22"/>
  <c r="AU14" i="22"/>
  <c r="AV14" i="22"/>
  <c r="AW14" i="22"/>
  <c r="AX14" i="22"/>
  <c r="AY14" i="22"/>
  <c r="AZ14" i="22"/>
  <c r="AP15" i="22"/>
  <c r="AQ15" i="22"/>
  <c r="AR15" i="22"/>
  <c r="AS15" i="22"/>
  <c r="AT15" i="22"/>
  <c r="AU15" i="22"/>
  <c r="AV15" i="22"/>
  <c r="AW15" i="22"/>
  <c r="AX15" i="22"/>
  <c r="AY15" i="22"/>
  <c r="AZ15" i="22"/>
  <c r="AP16" i="22"/>
  <c r="AQ16" i="22"/>
  <c r="AR16" i="22"/>
  <c r="AS16" i="22"/>
  <c r="AT16" i="22"/>
  <c r="AU16" i="22"/>
  <c r="AV16" i="22"/>
  <c r="AW16" i="22"/>
  <c r="AX16" i="22"/>
  <c r="AY16" i="22"/>
  <c r="AZ16" i="22"/>
  <c r="AP17" i="22"/>
  <c r="AQ17" i="22"/>
  <c r="AR17" i="22"/>
  <c r="AS17" i="22"/>
  <c r="AT17" i="22"/>
  <c r="AU17" i="22"/>
  <c r="AV17" i="22"/>
  <c r="AW17" i="22"/>
  <c r="AX17" i="22"/>
  <c r="AY17" i="22"/>
  <c r="AZ17" i="22"/>
  <c r="AP18" i="22"/>
  <c r="AQ18" i="22"/>
  <c r="AR18" i="22"/>
  <c r="AS18" i="22"/>
  <c r="AT18" i="22"/>
  <c r="AU18" i="22"/>
  <c r="AV18" i="22"/>
  <c r="AW18" i="22"/>
  <c r="AX18" i="22"/>
  <c r="AY18" i="22"/>
  <c r="AZ18" i="22"/>
  <c r="AQ4" i="22"/>
  <c r="AR4" i="22"/>
  <c r="AS4" i="22"/>
  <c r="AT4" i="22"/>
  <c r="AU4" i="22"/>
  <c r="AV4" i="22"/>
  <c r="AW4" i="22"/>
  <c r="AX4" i="22"/>
  <c r="AY4" i="22"/>
  <c r="AZ4" i="22"/>
  <c r="AP4" i="22"/>
  <c r="AQ21" i="23"/>
  <c r="AR21" i="23"/>
  <c r="AS21" i="23"/>
  <c r="AT21" i="23"/>
  <c r="AU21" i="23"/>
  <c r="AV21" i="23"/>
  <c r="AW21" i="23"/>
  <c r="AX21" i="23"/>
  <c r="AY21" i="23"/>
  <c r="AP21" i="23"/>
  <c r="AP5" i="23"/>
  <c r="AQ5" i="23"/>
  <c r="AR5" i="23"/>
  <c r="AS5" i="23"/>
  <c r="AT5" i="23"/>
  <c r="AU5" i="23"/>
  <c r="AV5" i="23"/>
  <c r="AW5" i="23"/>
  <c r="AX5" i="23"/>
  <c r="AY5" i="23"/>
  <c r="AP6" i="23"/>
  <c r="AQ6" i="23"/>
  <c r="AR6" i="23"/>
  <c r="AS6" i="23"/>
  <c r="AT6" i="23"/>
  <c r="AU6" i="23"/>
  <c r="AV6" i="23"/>
  <c r="AW6" i="23"/>
  <c r="AX6" i="23"/>
  <c r="AY6" i="23"/>
  <c r="AP7" i="23"/>
  <c r="AQ7" i="23"/>
  <c r="AR7" i="23"/>
  <c r="AS7" i="23"/>
  <c r="AT7" i="23"/>
  <c r="AU7" i="23"/>
  <c r="AV7" i="23"/>
  <c r="AW7" i="23"/>
  <c r="AX7" i="23"/>
  <c r="AY7" i="23"/>
  <c r="AP8" i="23"/>
  <c r="AQ8" i="23"/>
  <c r="AR8" i="23"/>
  <c r="AS8" i="23"/>
  <c r="AT8" i="23"/>
  <c r="AU8" i="23"/>
  <c r="AV8" i="23"/>
  <c r="AW8" i="23"/>
  <c r="AX8" i="23"/>
  <c r="AY8" i="23"/>
  <c r="AP9" i="23"/>
  <c r="AQ9" i="23"/>
  <c r="AR9" i="23"/>
  <c r="AS9" i="23"/>
  <c r="AT9" i="23"/>
  <c r="AU9" i="23"/>
  <c r="AV9" i="23"/>
  <c r="AW9" i="23"/>
  <c r="AX9" i="23"/>
  <c r="AY9" i="23"/>
  <c r="AP10" i="23"/>
  <c r="AQ10" i="23"/>
  <c r="AR10" i="23"/>
  <c r="AS10" i="23"/>
  <c r="AT10" i="23"/>
  <c r="AU10" i="23"/>
  <c r="AV10" i="23"/>
  <c r="AW10" i="23"/>
  <c r="AX10" i="23"/>
  <c r="AY10" i="23"/>
  <c r="AP11" i="23"/>
  <c r="AQ11" i="23"/>
  <c r="AR11" i="23"/>
  <c r="AS11" i="23"/>
  <c r="AT11" i="23"/>
  <c r="AU11" i="23"/>
  <c r="AV11" i="23"/>
  <c r="AW11" i="23"/>
  <c r="AX11" i="23"/>
  <c r="AY11" i="23"/>
  <c r="AP12" i="23"/>
  <c r="AQ12" i="23"/>
  <c r="AR12" i="23"/>
  <c r="AS12" i="23"/>
  <c r="AT12" i="23"/>
  <c r="AU12" i="23"/>
  <c r="AV12" i="23"/>
  <c r="AW12" i="23"/>
  <c r="AX12" i="23"/>
  <c r="AY12" i="23"/>
  <c r="AP13" i="23"/>
  <c r="AQ13" i="23"/>
  <c r="AR13" i="23"/>
  <c r="AS13" i="23"/>
  <c r="AT13" i="23"/>
  <c r="AU13" i="23"/>
  <c r="AV13" i="23"/>
  <c r="AW13" i="23"/>
  <c r="AX13" i="23"/>
  <c r="AY13" i="23"/>
  <c r="AP14" i="23"/>
  <c r="AQ14" i="23"/>
  <c r="AR14" i="23"/>
  <c r="AS14" i="23"/>
  <c r="AT14" i="23"/>
  <c r="AU14" i="23"/>
  <c r="AV14" i="23"/>
  <c r="AW14" i="23"/>
  <c r="AX14" i="23"/>
  <c r="AY14" i="23"/>
  <c r="AP15" i="23"/>
  <c r="AQ15" i="23"/>
  <c r="AR15" i="23"/>
  <c r="AS15" i="23"/>
  <c r="AT15" i="23"/>
  <c r="AU15" i="23"/>
  <c r="AV15" i="23"/>
  <c r="AW15" i="23"/>
  <c r="AX15" i="23"/>
  <c r="AY15" i="23"/>
  <c r="AP16" i="23"/>
  <c r="AQ16" i="23"/>
  <c r="AR16" i="23"/>
  <c r="AS16" i="23"/>
  <c r="AT16" i="23"/>
  <c r="AU16" i="23"/>
  <c r="AV16" i="23"/>
  <c r="AW16" i="23"/>
  <c r="AX16" i="23"/>
  <c r="AY16" i="23"/>
  <c r="AP17" i="23"/>
  <c r="AQ17" i="23"/>
  <c r="AR17" i="23"/>
  <c r="AS17" i="23"/>
  <c r="AT17" i="23"/>
  <c r="AU17" i="23"/>
  <c r="AV17" i="23"/>
  <c r="AW17" i="23"/>
  <c r="AX17" i="23"/>
  <c r="AY17" i="23"/>
  <c r="AQ4" i="23"/>
  <c r="AR4" i="23"/>
  <c r="AS4" i="23"/>
  <c r="AT4" i="23"/>
  <c r="AU4" i="23"/>
  <c r="AV4" i="23"/>
  <c r="AW4" i="23"/>
  <c r="AX4" i="23"/>
  <c r="AY4" i="23"/>
  <c r="AP4" i="23"/>
  <c r="AR101" i="25"/>
  <c r="AS101" i="25"/>
  <c r="AT101" i="25"/>
  <c r="AU101" i="25"/>
  <c r="AV101" i="25"/>
  <c r="AW101" i="25"/>
  <c r="AX101" i="25"/>
  <c r="AY101" i="25"/>
  <c r="AZ101" i="25"/>
  <c r="AQ101" i="25"/>
  <c r="AQ75" i="25"/>
  <c r="AR75" i="25"/>
  <c r="AS75" i="25"/>
  <c r="AT75" i="25"/>
  <c r="AU75" i="25"/>
  <c r="AV75" i="25"/>
  <c r="AW75" i="25"/>
  <c r="AX75" i="25"/>
  <c r="AY75" i="25"/>
  <c r="AZ75" i="25"/>
  <c r="AQ76" i="25"/>
  <c r="AR76" i="25"/>
  <c r="AS76" i="25"/>
  <c r="AT76" i="25"/>
  <c r="AU76" i="25"/>
  <c r="AV76" i="25"/>
  <c r="AW76" i="25"/>
  <c r="AX76" i="25"/>
  <c r="AY76" i="25"/>
  <c r="AZ76" i="25"/>
  <c r="AQ77" i="25"/>
  <c r="AR77" i="25"/>
  <c r="AS77" i="25"/>
  <c r="AT77" i="25"/>
  <c r="AU77" i="25"/>
  <c r="AV77" i="25"/>
  <c r="AW77" i="25"/>
  <c r="AX77" i="25"/>
  <c r="AY77" i="25"/>
  <c r="AZ77" i="25"/>
  <c r="AQ78" i="25"/>
  <c r="AR78" i="25"/>
  <c r="AS78" i="25"/>
  <c r="AT78" i="25"/>
  <c r="AU78" i="25"/>
  <c r="AV78" i="25"/>
  <c r="AW78" i="25"/>
  <c r="AX78" i="25"/>
  <c r="AY78" i="25"/>
  <c r="AZ78" i="25"/>
  <c r="AQ79" i="25"/>
  <c r="AR79" i="25"/>
  <c r="AS79" i="25"/>
  <c r="AT79" i="25"/>
  <c r="AU79" i="25"/>
  <c r="AV79" i="25"/>
  <c r="AW79" i="25"/>
  <c r="AX79" i="25"/>
  <c r="AY79" i="25"/>
  <c r="AZ79" i="25"/>
  <c r="AQ80" i="25"/>
  <c r="AR80" i="25"/>
  <c r="AS80" i="25"/>
  <c r="AT80" i="25"/>
  <c r="AU80" i="25"/>
  <c r="AV80" i="25"/>
  <c r="AW80" i="25"/>
  <c r="AX80" i="25"/>
  <c r="AY80" i="25"/>
  <c r="AZ80" i="25"/>
  <c r="AQ81" i="25"/>
  <c r="AR81" i="25"/>
  <c r="AS81" i="25"/>
  <c r="AT81" i="25"/>
  <c r="AU81" i="25"/>
  <c r="AV81" i="25"/>
  <c r="AW81" i="25"/>
  <c r="AX81" i="25"/>
  <c r="AY81" i="25"/>
  <c r="AZ81" i="25"/>
  <c r="AQ82" i="25"/>
  <c r="AR82" i="25"/>
  <c r="AS82" i="25"/>
  <c r="AT82" i="25"/>
  <c r="AU82" i="25"/>
  <c r="AV82" i="25"/>
  <c r="AW82" i="25"/>
  <c r="AX82" i="25"/>
  <c r="AY82" i="25"/>
  <c r="AZ82" i="25"/>
  <c r="AQ83" i="25"/>
  <c r="AR83" i="25"/>
  <c r="AS83" i="25"/>
  <c r="AT83" i="25"/>
  <c r="AU83" i="25"/>
  <c r="AV83" i="25"/>
  <c r="AW83" i="25"/>
  <c r="AX83" i="25"/>
  <c r="AY83" i="25"/>
  <c r="AZ83" i="25"/>
  <c r="AQ84" i="25"/>
  <c r="AR84" i="25"/>
  <c r="AS84" i="25"/>
  <c r="AT84" i="25"/>
  <c r="AU84" i="25"/>
  <c r="AV84" i="25"/>
  <c r="AW84" i="25"/>
  <c r="AX84" i="25"/>
  <c r="AY84" i="25"/>
  <c r="AZ84" i="25"/>
  <c r="AQ85" i="25"/>
  <c r="AR85" i="25"/>
  <c r="AS85" i="25"/>
  <c r="AT85" i="25"/>
  <c r="AU85" i="25"/>
  <c r="AV85" i="25"/>
  <c r="AW85" i="25"/>
  <c r="AX85" i="25"/>
  <c r="AY85" i="25"/>
  <c r="AZ85" i="25"/>
  <c r="AQ86" i="25"/>
  <c r="AR86" i="25"/>
  <c r="AS86" i="25"/>
  <c r="AT86" i="25"/>
  <c r="AU86" i="25"/>
  <c r="AV86" i="25"/>
  <c r="AW86" i="25"/>
  <c r="AX86" i="25"/>
  <c r="AY86" i="25"/>
  <c r="AZ86" i="25"/>
  <c r="AQ87" i="25"/>
  <c r="AR87" i="25"/>
  <c r="AS87" i="25"/>
  <c r="AT87" i="25"/>
  <c r="AU87" i="25"/>
  <c r="AV87" i="25"/>
  <c r="AW87" i="25"/>
  <c r="AX87" i="25"/>
  <c r="AY87" i="25"/>
  <c r="AZ87" i="25"/>
  <c r="AQ88" i="25"/>
  <c r="AR88" i="25"/>
  <c r="AS88" i="25"/>
  <c r="AT88" i="25"/>
  <c r="AU88" i="25"/>
  <c r="AV88" i="25"/>
  <c r="AW88" i="25"/>
  <c r="AX88" i="25"/>
  <c r="AY88" i="25"/>
  <c r="AZ88" i="25"/>
  <c r="AQ89" i="25"/>
  <c r="AR89" i="25"/>
  <c r="AS89" i="25"/>
  <c r="AT89" i="25"/>
  <c r="AU89" i="25"/>
  <c r="AV89" i="25"/>
  <c r="AW89" i="25"/>
  <c r="AX89" i="25"/>
  <c r="AY89" i="25"/>
  <c r="AZ89" i="25"/>
  <c r="AQ90" i="25"/>
  <c r="AR90" i="25"/>
  <c r="AS90" i="25"/>
  <c r="AT90" i="25"/>
  <c r="AU90" i="25"/>
  <c r="AV90" i="25"/>
  <c r="AW90" i="25"/>
  <c r="AX90" i="25"/>
  <c r="AY90" i="25"/>
  <c r="AZ90" i="25"/>
  <c r="AQ91" i="25"/>
  <c r="AR91" i="25"/>
  <c r="AS91" i="25"/>
  <c r="AT91" i="25"/>
  <c r="AU91" i="25"/>
  <c r="AV91" i="25"/>
  <c r="AW91" i="25"/>
  <c r="AX91" i="25"/>
  <c r="AY91" i="25"/>
  <c r="AZ91" i="25"/>
  <c r="AQ92" i="25"/>
  <c r="AR92" i="25"/>
  <c r="AS92" i="25"/>
  <c r="AT92" i="25"/>
  <c r="AU92" i="25"/>
  <c r="AV92" i="25"/>
  <c r="AW92" i="25"/>
  <c r="AX92" i="25"/>
  <c r="AY92" i="25"/>
  <c r="AZ92" i="25"/>
  <c r="AQ93" i="25"/>
  <c r="AR93" i="25"/>
  <c r="AS93" i="25"/>
  <c r="AT93" i="25"/>
  <c r="AU93" i="25"/>
  <c r="AV93" i="25"/>
  <c r="AW93" i="25"/>
  <c r="AX93" i="25"/>
  <c r="AY93" i="25"/>
  <c r="AZ93" i="25"/>
  <c r="AQ94" i="25"/>
  <c r="AR94" i="25"/>
  <c r="AS94" i="25"/>
  <c r="AT94" i="25"/>
  <c r="AU94" i="25"/>
  <c r="AV94" i="25"/>
  <c r="AW94" i="25"/>
  <c r="AX94" i="25"/>
  <c r="AY94" i="25"/>
  <c r="AZ94" i="25"/>
  <c r="AQ95" i="25"/>
  <c r="AR95" i="25"/>
  <c r="AS95" i="25"/>
  <c r="AT95" i="25"/>
  <c r="AU95" i="25"/>
  <c r="AV95" i="25"/>
  <c r="AW95" i="25"/>
  <c r="AX95" i="25"/>
  <c r="AY95" i="25"/>
  <c r="AZ95" i="25"/>
  <c r="AQ96" i="25"/>
  <c r="AR96" i="25"/>
  <c r="AS96" i="25"/>
  <c r="AT96" i="25"/>
  <c r="AU96" i="25"/>
  <c r="AV96" i="25"/>
  <c r="AW96" i="25"/>
  <c r="AX96" i="25"/>
  <c r="AY96" i="25"/>
  <c r="AZ96" i="25"/>
  <c r="AQ97" i="25"/>
  <c r="AR97" i="25"/>
  <c r="AS97" i="25"/>
  <c r="AT97" i="25"/>
  <c r="AU97" i="25"/>
  <c r="AV97" i="25"/>
  <c r="AW97" i="25"/>
  <c r="AX97" i="25"/>
  <c r="AY97" i="25"/>
  <c r="AZ97" i="25"/>
  <c r="AR74" i="25"/>
  <c r="AS74" i="25"/>
  <c r="AT74" i="25"/>
  <c r="AU74" i="25"/>
  <c r="AV74" i="25"/>
  <c r="AW74" i="25"/>
  <c r="AX74" i="25"/>
  <c r="AY74" i="25"/>
  <c r="AZ74" i="25"/>
  <c r="AQ74" i="25"/>
  <c r="AR63" i="25"/>
  <c r="AS63" i="25"/>
  <c r="AT63" i="25"/>
  <c r="AU63" i="25"/>
  <c r="AV63" i="25"/>
  <c r="AW63" i="25"/>
  <c r="AX63" i="25"/>
  <c r="AY63" i="25"/>
  <c r="AZ63" i="25"/>
  <c r="AQ63" i="25"/>
  <c r="AQ37" i="25"/>
  <c r="AR37" i="25"/>
  <c r="AS37" i="25"/>
  <c r="AT37" i="25"/>
  <c r="AU37" i="25"/>
  <c r="AV37" i="25"/>
  <c r="AW37" i="25"/>
  <c r="AX37" i="25"/>
  <c r="AY37" i="25"/>
  <c r="AZ37" i="25"/>
  <c r="AQ38" i="25"/>
  <c r="AR38" i="25"/>
  <c r="AS38" i="25"/>
  <c r="AT38" i="25"/>
  <c r="AU38" i="25"/>
  <c r="AV38" i="25"/>
  <c r="AW38" i="25"/>
  <c r="AX38" i="25"/>
  <c r="AY38" i="25"/>
  <c r="AZ38" i="25"/>
  <c r="AQ39" i="25"/>
  <c r="AR39" i="25"/>
  <c r="AS39" i="25"/>
  <c r="AT39" i="25"/>
  <c r="AU39" i="25"/>
  <c r="AV39" i="25"/>
  <c r="AW39" i="25"/>
  <c r="AX39" i="25"/>
  <c r="AY39" i="25"/>
  <c r="AZ39" i="25"/>
  <c r="AQ40" i="25"/>
  <c r="AR40" i="25"/>
  <c r="AS40" i="25"/>
  <c r="AT40" i="25"/>
  <c r="AU40" i="25"/>
  <c r="AV40" i="25"/>
  <c r="AW40" i="25"/>
  <c r="AX40" i="25"/>
  <c r="AY40" i="25"/>
  <c r="AZ40" i="25"/>
  <c r="AQ41" i="25"/>
  <c r="AR41" i="25"/>
  <c r="AS41" i="25"/>
  <c r="AT41" i="25"/>
  <c r="AU41" i="25"/>
  <c r="AV41" i="25"/>
  <c r="AW41" i="25"/>
  <c r="AX41" i="25"/>
  <c r="AY41" i="25"/>
  <c r="AZ41" i="25"/>
  <c r="AQ42" i="25"/>
  <c r="AR42" i="25"/>
  <c r="AS42" i="25"/>
  <c r="AT42" i="25"/>
  <c r="AU42" i="25"/>
  <c r="AV42" i="25"/>
  <c r="AW42" i="25"/>
  <c r="AX42" i="25"/>
  <c r="AY42" i="25"/>
  <c r="AZ42" i="25"/>
  <c r="AQ43" i="25"/>
  <c r="AR43" i="25"/>
  <c r="AS43" i="25"/>
  <c r="AT43" i="25"/>
  <c r="AU43" i="25"/>
  <c r="AV43" i="25"/>
  <c r="AW43" i="25"/>
  <c r="AX43" i="25"/>
  <c r="AY43" i="25"/>
  <c r="AZ43" i="25"/>
  <c r="AQ44" i="25"/>
  <c r="AR44" i="25"/>
  <c r="AS44" i="25"/>
  <c r="AT44" i="25"/>
  <c r="AU44" i="25"/>
  <c r="AV44" i="25"/>
  <c r="AW44" i="25"/>
  <c r="AX44" i="25"/>
  <c r="AY44" i="25"/>
  <c r="AZ44" i="25"/>
  <c r="AQ45" i="25"/>
  <c r="AR45" i="25"/>
  <c r="AS45" i="25"/>
  <c r="AT45" i="25"/>
  <c r="AU45" i="25"/>
  <c r="AV45" i="25"/>
  <c r="AW45" i="25"/>
  <c r="AX45" i="25"/>
  <c r="AY45" i="25"/>
  <c r="AZ45" i="25"/>
  <c r="AQ46" i="25"/>
  <c r="AR46" i="25"/>
  <c r="AS46" i="25"/>
  <c r="AT46" i="25"/>
  <c r="AU46" i="25"/>
  <c r="AV46" i="25"/>
  <c r="AW46" i="25"/>
  <c r="AX46" i="25"/>
  <c r="AY46" i="25"/>
  <c r="AZ46" i="25"/>
  <c r="AQ47" i="25"/>
  <c r="AR47" i="25"/>
  <c r="AS47" i="25"/>
  <c r="AT47" i="25"/>
  <c r="AU47" i="25"/>
  <c r="AV47" i="25"/>
  <c r="AW47" i="25"/>
  <c r="AX47" i="25"/>
  <c r="AY47" i="25"/>
  <c r="AZ47" i="25"/>
  <c r="AQ48" i="25"/>
  <c r="AR48" i="25"/>
  <c r="AS48" i="25"/>
  <c r="AT48" i="25"/>
  <c r="AU48" i="25"/>
  <c r="AV48" i="25"/>
  <c r="AW48" i="25"/>
  <c r="AX48" i="25"/>
  <c r="AY48" i="25"/>
  <c r="AZ48" i="25"/>
  <c r="AQ49" i="25"/>
  <c r="AR49" i="25"/>
  <c r="AS49" i="25"/>
  <c r="AT49" i="25"/>
  <c r="AU49" i="25"/>
  <c r="AV49" i="25"/>
  <c r="AW49" i="25"/>
  <c r="AX49" i="25"/>
  <c r="AY49" i="25"/>
  <c r="AZ49" i="25"/>
  <c r="AQ50" i="25"/>
  <c r="AR50" i="25"/>
  <c r="AS50" i="25"/>
  <c r="AT50" i="25"/>
  <c r="AU50" i="25"/>
  <c r="AV50" i="25"/>
  <c r="AW50" i="25"/>
  <c r="AX50" i="25"/>
  <c r="AY50" i="25"/>
  <c r="AZ50" i="25"/>
  <c r="AQ51" i="25"/>
  <c r="AR51" i="25"/>
  <c r="AS51" i="25"/>
  <c r="AT51" i="25"/>
  <c r="AU51" i="25"/>
  <c r="AV51" i="25"/>
  <c r="AW51" i="25"/>
  <c r="AX51" i="25"/>
  <c r="AY51" i="25"/>
  <c r="AZ51" i="25"/>
  <c r="AQ52" i="25"/>
  <c r="AR52" i="25"/>
  <c r="AS52" i="25"/>
  <c r="AT52" i="25"/>
  <c r="AU52" i="25"/>
  <c r="AV52" i="25"/>
  <c r="AW52" i="25"/>
  <c r="AX52" i="25"/>
  <c r="AY52" i="25"/>
  <c r="AZ52" i="25"/>
  <c r="AQ53" i="25"/>
  <c r="AR53" i="25"/>
  <c r="AS53" i="25"/>
  <c r="AT53" i="25"/>
  <c r="AU53" i="25"/>
  <c r="AV53" i="25"/>
  <c r="AW53" i="25"/>
  <c r="AX53" i="25"/>
  <c r="AY53" i="25"/>
  <c r="AZ53" i="25"/>
  <c r="AQ54" i="25"/>
  <c r="AR54" i="25"/>
  <c r="AS54" i="25"/>
  <c r="AT54" i="25"/>
  <c r="AU54" i="25"/>
  <c r="AV54" i="25"/>
  <c r="AW54" i="25"/>
  <c r="AX54" i="25"/>
  <c r="AY54" i="25"/>
  <c r="AZ54" i="25"/>
  <c r="AQ55" i="25"/>
  <c r="AR55" i="25"/>
  <c r="AS55" i="25"/>
  <c r="AT55" i="25"/>
  <c r="AU55" i="25"/>
  <c r="AV55" i="25"/>
  <c r="AW55" i="25"/>
  <c r="AX55" i="25"/>
  <c r="AY55" i="25"/>
  <c r="AZ55" i="25"/>
  <c r="AQ56" i="25"/>
  <c r="AR56" i="25"/>
  <c r="AS56" i="25"/>
  <c r="AT56" i="25"/>
  <c r="AU56" i="25"/>
  <c r="AV56" i="25"/>
  <c r="AW56" i="25"/>
  <c r="AX56" i="25"/>
  <c r="AY56" i="25"/>
  <c r="AZ56" i="25"/>
  <c r="AQ57" i="25"/>
  <c r="AR57" i="25"/>
  <c r="AS57" i="25"/>
  <c r="AT57" i="25"/>
  <c r="AU57" i="25"/>
  <c r="AV57" i="25"/>
  <c r="AW57" i="25"/>
  <c r="AX57" i="25"/>
  <c r="AY57" i="25"/>
  <c r="AZ57" i="25"/>
  <c r="AQ58" i="25"/>
  <c r="AR58" i="25"/>
  <c r="AS58" i="25"/>
  <c r="AT58" i="25"/>
  <c r="AU58" i="25"/>
  <c r="AV58" i="25"/>
  <c r="AW58" i="25"/>
  <c r="AX58" i="25"/>
  <c r="AY58" i="25"/>
  <c r="AZ58" i="25"/>
  <c r="AQ59" i="25"/>
  <c r="AR59" i="25"/>
  <c r="AS59" i="25"/>
  <c r="AT59" i="25"/>
  <c r="AU59" i="25"/>
  <c r="AV59" i="25"/>
  <c r="AW59" i="25"/>
  <c r="AX59" i="25"/>
  <c r="AY59" i="25"/>
  <c r="AZ59" i="25"/>
  <c r="AR36" i="25"/>
  <c r="AS36" i="25"/>
  <c r="AT36" i="25"/>
  <c r="AU36" i="25"/>
  <c r="AV36" i="25"/>
  <c r="AW36" i="25"/>
  <c r="AX36" i="25"/>
  <c r="AY36" i="25"/>
  <c r="AZ36" i="25"/>
  <c r="AQ36" i="25"/>
  <c r="AR31" i="25"/>
  <c r="AS31" i="25"/>
  <c r="AT31" i="25"/>
  <c r="AU31" i="25"/>
  <c r="AV31" i="25"/>
  <c r="AW31" i="25"/>
  <c r="AX31" i="25"/>
  <c r="AY31" i="25"/>
  <c r="AZ31" i="25"/>
  <c r="AQ31" i="25"/>
  <c r="AQ5" i="25"/>
  <c r="AR5" i="25"/>
  <c r="AS5" i="25"/>
  <c r="AT5" i="25"/>
  <c r="AU5" i="25"/>
  <c r="AV5" i="25"/>
  <c r="AW5" i="25"/>
  <c r="AX5" i="25"/>
  <c r="AY5" i="25"/>
  <c r="AZ5" i="25"/>
  <c r="AQ6" i="25"/>
  <c r="AR6" i="25"/>
  <c r="AS6" i="25"/>
  <c r="AT6" i="25"/>
  <c r="AU6" i="25"/>
  <c r="AV6" i="25"/>
  <c r="AW6" i="25"/>
  <c r="AX6" i="25"/>
  <c r="AY6" i="25"/>
  <c r="AZ6" i="25"/>
  <c r="AQ7" i="25"/>
  <c r="AR7" i="25"/>
  <c r="AS7" i="25"/>
  <c r="AT7" i="25"/>
  <c r="AU7" i="25"/>
  <c r="AV7" i="25"/>
  <c r="AW7" i="25"/>
  <c r="AX7" i="25"/>
  <c r="AY7" i="25"/>
  <c r="AZ7" i="25"/>
  <c r="AQ8" i="25"/>
  <c r="AR8" i="25"/>
  <c r="AS8" i="25"/>
  <c r="AT8" i="25"/>
  <c r="AU8" i="25"/>
  <c r="AV8" i="25"/>
  <c r="AW8" i="25"/>
  <c r="AX8" i="25"/>
  <c r="AY8" i="25"/>
  <c r="AZ8" i="25"/>
  <c r="AQ9" i="25"/>
  <c r="AR9" i="25"/>
  <c r="AS9" i="25"/>
  <c r="AT9" i="25"/>
  <c r="AU9" i="25"/>
  <c r="AV9" i="25"/>
  <c r="AW9" i="25"/>
  <c r="AX9" i="25"/>
  <c r="AY9" i="25"/>
  <c r="AZ9" i="25"/>
  <c r="AQ10" i="25"/>
  <c r="AR10" i="25"/>
  <c r="AS10" i="25"/>
  <c r="AT10" i="25"/>
  <c r="AU10" i="25"/>
  <c r="AV10" i="25"/>
  <c r="AW10" i="25"/>
  <c r="AX10" i="25"/>
  <c r="AY10" i="25"/>
  <c r="AZ10" i="25"/>
  <c r="AQ11" i="25"/>
  <c r="AR11" i="25"/>
  <c r="AS11" i="25"/>
  <c r="AT11" i="25"/>
  <c r="AU11" i="25"/>
  <c r="AV11" i="25"/>
  <c r="AW11" i="25"/>
  <c r="AX11" i="25"/>
  <c r="AY11" i="25"/>
  <c r="AZ11" i="25"/>
  <c r="AQ12" i="25"/>
  <c r="AR12" i="25"/>
  <c r="AS12" i="25"/>
  <c r="AT12" i="25"/>
  <c r="AU12" i="25"/>
  <c r="AV12" i="25"/>
  <c r="AW12" i="25"/>
  <c r="AX12" i="25"/>
  <c r="AY12" i="25"/>
  <c r="AZ12" i="25"/>
  <c r="AQ13" i="25"/>
  <c r="AR13" i="25"/>
  <c r="AS13" i="25"/>
  <c r="AT13" i="25"/>
  <c r="AU13" i="25"/>
  <c r="AV13" i="25"/>
  <c r="AW13" i="25"/>
  <c r="AX13" i="25"/>
  <c r="AY13" i="25"/>
  <c r="AZ13" i="25"/>
  <c r="AQ14" i="25"/>
  <c r="AR14" i="25"/>
  <c r="AS14" i="25"/>
  <c r="AT14" i="25"/>
  <c r="AU14" i="25"/>
  <c r="AV14" i="25"/>
  <c r="AW14" i="25"/>
  <c r="AX14" i="25"/>
  <c r="AY14" i="25"/>
  <c r="AZ14" i="25"/>
  <c r="AQ15" i="25"/>
  <c r="AR15" i="25"/>
  <c r="AS15" i="25"/>
  <c r="AT15" i="25"/>
  <c r="AU15" i="25"/>
  <c r="AV15" i="25"/>
  <c r="AW15" i="25"/>
  <c r="AX15" i="25"/>
  <c r="AY15" i="25"/>
  <c r="AZ15" i="25"/>
  <c r="AQ16" i="25"/>
  <c r="AR16" i="25"/>
  <c r="AS16" i="25"/>
  <c r="AT16" i="25"/>
  <c r="AU16" i="25"/>
  <c r="AV16" i="25"/>
  <c r="AW16" i="25"/>
  <c r="AX16" i="25"/>
  <c r="AY16" i="25"/>
  <c r="AZ16" i="25"/>
  <c r="AQ17" i="25"/>
  <c r="AR17" i="25"/>
  <c r="AS17" i="25"/>
  <c r="AT17" i="25"/>
  <c r="AU17" i="25"/>
  <c r="AV17" i="25"/>
  <c r="AW17" i="25"/>
  <c r="AX17" i="25"/>
  <c r="AY17" i="25"/>
  <c r="AZ17" i="25"/>
  <c r="AQ18" i="25"/>
  <c r="AR18" i="25"/>
  <c r="AS18" i="25"/>
  <c r="AT18" i="25"/>
  <c r="AU18" i="25"/>
  <c r="AV18" i="25"/>
  <c r="AW18" i="25"/>
  <c r="AX18" i="25"/>
  <c r="AY18" i="25"/>
  <c r="AZ18" i="25"/>
  <c r="AQ19" i="25"/>
  <c r="AR19" i="25"/>
  <c r="AS19" i="25"/>
  <c r="AT19" i="25"/>
  <c r="AU19" i="25"/>
  <c r="AV19" i="25"/>
  <c r="AW19" i="25"/>
  <c r="AX19" i="25"/>
  <c r="AY19" i="25"/>
  <c r="AZ19" i="25"/>
  <c r="AQ20" i="25"/>
  <c r="AR20" i="25"/>
  <c r="AS20" i="25"/>
  <c r="AT20" i="25"/>
  <c r="AU20" i="25"/>
  <c r="AV20" i="25"/>
  <c r="AW20" i="25"/>
  <c r="AX20" i="25"/>
  <c r="AY20" i="25"/>
  <c r="AZ20" i="25"/>
  <c r="AQ21" i="25"/>
  <c r="AR21" i="25"/>
  <c r="AS21" i="25"/>
  <c r="AT21" i="25"/>
  <c r="AU21" i="25"/>
  <c r="AV21" i="25"/>
  <c r="AW21" i="25"/>
  <c r="AX21" i="25"/>
  <c r="AY21" i="25"/>
  <c r="AZ21" i="25"/>
  <c r="AQ22" i="25"/>
  <c r="AR22" i="25"/>
  <c r="AS22" i="25"/>
  <c r="AT22" i="25"/>
  <c r="AU22" i="25"/>
  <c r="AV22" i="25"/>
  <c r="AW22" i="25"/>
  <c r="AX22" i="25"/>
  <c r="AY22" i="25"/>
  <c r="AZ22" i="25"/>
  <c r="AQ23" i="25"/>
  <c r="AR23" i="25"/>
  <c r="AS23" i="25"/>
  <c r="AT23" i="25"/>
  <c r="AU23" i="25"/>
  <c r="AV23" i="25"/>
  <c r="AW23" i="25"/>
  <c r="AX23" i="25"/>
  <c r="AY23" i="25"/>
  <c r="AZ23" i="25"/>
  <c r="AQ24" i="25"/>
  <c r="AR24" i="25"/>
  <c r="AS24" i="25"/>
  <c r="AT24" i="25"/>
  <c r="AU24" i="25"/>
  <c r="AV24" i="25"/>
  <c r="AW24" i="25"/>
  <c r="AX24" i="25"/>
  <c r="AY24" i="25"/>
  <c r="AZ24" i="25"/>
  <c r="AQ25" i="25"/>
  <c r="AR25" i="25"/>
  <c r="AS25" i="25"/>
  <c r="AT25" i="25"/>
  <c r="AU25" i="25"/>
  <c r="AV25" i="25"/>
  <c r="AW25" i="25"/>
  <c r="AX25" i="25"/>
  <c r="AY25" i="25"/>
  <c r="AZ25" i="25"/>
  <c r="AQ26" i="25"/>
  <c r="AR26" i="25"/>
  <c r="AS26" i="25"/>
  <c r="AT26" i="25"/>
  <c r="AU26" i="25"/>
  <c r="AV26" i="25"/>
  <c r="AW26" i="25"/>
  <c r="AX26" i="25"/>
  <c r="AY26" i="25"/>
  <c r="AZ26" i="25"/>
  <c r="AQ27" i="25"/>
  <c r="AR27" i="25"/>
  <c r="AS27" i="25"/>
  <c r="AT27" i="25"/>
  <c r="AU27" i="25"/>
  <c r="AV27" i="25"/>
  <c r="AW27" i="25"/>
  <c r="AX27" i="25"/>
  <c r="AY27" i="25"/>
  <c r="AZ27" i="25"/>
  <c r="AR4" i="25"/>
  <c r="AS4" i="25"/>
  <c r="AT4" i="25"/>
  <c r="AU4" i="25"/>
  <c r="AV4" i="25"/>
  <c r="AW4" i="25"/>
  <c r="AX4" i="25"/>
  <c r="AY4" i="25"/>
  <c r="AZ4" i="25"/>
  <c r="AQ4" i="25"/>
  <c r="AU29" i="27"/>
  <c r="AV29" i="27"/>
  <c r="AW29" i="27"/>
  <c r="AX29" i="27"/>
  <c r="AY29" i="27"/>
  <c r="AZ29" i="27"/>
  <c r="BA29" i="27"/>
  <c r="BB29" i="27"/>
  <c r="BC29" i="27"/>
  <c r="BD29" i="27"/>
  <c r="AT29" i="27"/>
  <c r="AT5" i="27"/>
  <c r="AU5" i="27"/>
  <c r="AV5" i="27"/>
  <c r="AW5" i="27"/>
  <c r="AX5" i="27"/>
  <c r="AY5" i="27"/>
  <c r="AZ5" i="27"/>
  <c r="BA5" i="27"/>
  <c r="BB5" i="27"/>
  <c r="BC5" i="27"/>
  <c r="BD5" i="27"/>
  <c r="AT6" i="27"/>
  <c r="AU6" i="27"/>
  <c r="AV6" i="27"/>
  <c r="AW6" i="27"/>
  <c r="AX6" i="27"/>
  <c r="AY6" i="27"/>
  <c r="AZ6" i="27"/>
  <c r="BA6" i="27"/>
  <c r="BB6" i="27"/>
  <c r="BC6" i="27"/>
  <c r="BD6" i="27"/>
  <c r="AT7" i="27"/>
  <c r="AU7" i="27"/>
  <c r="AV7" i="27"/>
  <c r="AW7" i="27"/>
  <c r="AX7" i="27"/>
  <c r="AY7" i="27"/>
  <c r="AZ7" i="27"/>
  <c r="BA7" i="27"/>
  <c r="BB7" i="27"/>
  <c r="BC7" i="27"/>
  <c r="BD7" i="27"/>
  <c r="AT8" i="27"/>
  <c r="AU8" i="27"/>
  <c r="AV8" i="27"/>
  <c r="AW8" i="27"/>
  <c r="AX8" i="27"/>
  <c r="AY8" i="27"/>
  <c r="AZ8" i="27"/>
  <c r="BA8" i="27"/>
  <c r="BB8" i="27"/>
  <c r="BC8" i="27"/>
  <c r="BD8" i="27"/>
  <c r="AT9" i="27"/>
  <c r="AU9" i="27"/>
  <c r="AV9" i="27"/>
  <c r="AW9" i="27"/>
  <c r="AX9" i="27"/>
  <c r="AY9" i="27"/>
  <c r="AZ9" i="27"/>
  <c r="BA9" i="27"/>
  <c r="BB9" i="27"/>
  <c r="BC9" i="27"/>
  <c r="BD9" i="27"/>
  <c r="AT10" i="27"/>
  <c r="AU10" i="27"/>
  <c r="AV10" i="27"/>
  <c r="AW10" i="27"/>
  <c r="AX10" i="27"/>
  <c r="AY10" i="27"/>
  <c r="AZ10" i="27"/>
  <c r="BA10" i="27"/>
  <c r="BB10" i="27"/>
  <c r="BC10" i="27"/>
  <c r="BD10" i="27"/>
  <c r="AT11" i="27"/>
  <c r="AU11" i="27"/>
  <c r="AV11" i="27"/>
  <c r="AW11" i="27"/>
  <c r="AX11" i="27"/>
  <c r="AY11" i="27"/>
  <c r="AZ11" i="27"/>
  <c r="BA11" i="27"/>
  <c r="BB11" i="27"/>
  <c r="BC11" i="27"/>
  <c r="BD11" i="27"/>
  <c r="AT12" i="27"/>
  <c r="AU12" i="27"/>
  <c r="AV12" i="27"/>
  <c r="AW12" i="27"/>
  <c r="AX12" i="27"/>
  <c r="AY12" i="27"/>
  <c r="AZ12" i="27"/>
  <c r="BA12" i="27"/>
  <c r="BB12" i="27"/>
  <c r="BC12" i="27"/>
  <c r="BD12" i="27"/>
  <c r="AT13" i="27"/>
  <c r="AU13" i="27"/>
  <c r="AV13" i="27"/>
  <c r="AW13" i="27"/>
  <c r="AX13" i="27"/>
  <c r="AY13" i="27"/>
  <c r="AZ13" i="27"/>
  <c r="BA13" i="27"/>
  <c r="BB13" i="27"/>
  <c r="BC13" i="27"/>
  <c r="BD13" i="27"/>
  <c r="AT14" i="27"/>
  <c r="AU14" i="27"/>
  <c r="AV14" i="27"/>
  <c r="AW14" i="27"/>
  <c r="AX14" i="27"/>
  <c r="AY14" i="27"/>
  <c r="AZ14" i="27"/>
  <c r="BA14" i="27"/>
  <c r="BB14" i="27"/>
  <c r="BC14" i="27"/>
  <c r="BD14" i="27"/>
  <c r="AT15" i="27"/>
  <c r="AU15" i="27"/>
  <c r="AV15" i="27"/>
  <c r="AW15" i="27"/>
  <c r="AX15" i="27"/>
  <c r="AY15" i="27"/>
  <c r="AZ15" i="27"/>
  <c r="BA15" i="27"/>
  <c r="BB15" i="27"/>
  <c r="BC15" i="27"/>
  <c r="BD15" i="27"/>
  <c r="AT16" i="27"/>
  <c r="AU16" i="27"/>
  <c r="AV16" i="27"/>
  <c r="AW16" i="27"/>
  <c r="AX16" i="27"/>
  <c r="AY16" i="27"/>
  <c r="AZ16" i="27"/>
  <c r="BA16" i="27"/>
  <c r="BB16" i="27"/>
  <c r="BC16" i="27"/>
  <c r="BD16" i="27"/>
  <c r="AT17" i="27"/>
  <c r="AU17" i="27"/>
  <c r="AV17" i="27"/>
  <c r="AW17" i="27"/>
  <c r="AX17" i="27"/>
  <c r="AY17" i="27"/>
  <c r="AZ17" i="27"/>
  <c r="BA17" i="27"/>
  <c r="BB17" i="27"/>
  <c r="BC17" i="27"/>
  <c r="BD17" i="27"/>
  <c r="AT18" i="27"/>
  <c r="AU18" i="27"/>
  <c r="AV18" i="27"/>
  <c r="AW18" i="27"/>
  <c r="AX18" i="27"/>
  <c r="AY18" i="27"/>
  <c r="AZ18" i="27"/>
  <c r="BA18" i="27"/>
  <c r="BB18" i="27"/>
  <c r="BC18" i="27"/>
  <c r="BD18" i="27"/>
  <c r="AT19" i="27"/>
  <c r="AU19" i="27"/>
  <c r="AV19" i="27"/>
  <c r="AW19" i="27"/>
  <c r="AX19" i="27"/>
  <c r="AY19" i="27"/>
  <c r="AZ19" i="27"/>
  <c r="BA19" i="27"/>
  <c r="BB19" i="27"/>
  <c r="BC19" i="27"/>
  <c r="BD19" i="27"/>
  <c r="AT20" i="27"/>
  <c r="AU20" i="27"/>
  <c r="AV20" i="27"/>
  <c r="AW20" i="27"/>
  <c r="AX20" i="27"/>
  <c r="AY20" i="27"/>
  <c r="AZ20" i="27"/>
  <c r="BA20" i="27"/>
  <c r="BB20" i="27"/>
  <c r="BC20" i="27"/>
  <c r="BD20" i="27"/>
  <c r="AT21" i="27"/>
  <c r="AU21" i="27"/>
  <c r="AV21" i="27"/>
  <c r="AW21" i="27"/>
  <c r="AX21" i="27"/>
  <c r="AY21" i="27"/>
  <c r="AZ21" i="27"/>
  <c r="BA21" i="27"/>
  <c r="BB21" i="27"/>
  <c r="BC21" i="27"/>
  <c r="BD21" i="27"/>
  <c r="AT22" i="27"/>
  <c r="AU22" i="27"/>
  <c r="AV22" i="27"/>
  <c r="AW22" i="27"/>
  <c r="AX22" i="27"/>
  <c r="AY22" i="27"/>
  <c r="AZ22" i="27"/>
  <c r="BA22" i="27"/>
  <c r="BB22" i="27"/>
  <c r="BC22" i="27"/>
  <c r="BD22" i="27"/>
  <c r="AT23" i="27"/>
  <c r="AU23" i="27"/>
  <c r="AV23" i="27"/>
  <c r="AW23" i="27"/>
  <c r="AX23" i="27"/>
  <c r="AY23" i="27"/>
  <c r="AZ23" i="27"/>
  <c r="BA23" i="27"/>
  <c r="BB23" i="27"/>
  <c r="BC23" i="27"/>
  <c r="BD23" i="27"/>
  <c r="AT24" i="27"/>
  <c r="AU24" i="27"/>
  <c r="AV24" i="27"/>
  <c r="AW24" i="27"/>
  <c r="AX24" i="27"/>
  <c r="AY24" i="27"/>
  <c r="AZ24" i="27"/>
  <c r="BA24" i="27"/>
  <c r="BB24" i="27"/>
  <c r="BC24" i="27"/>
  <c r="BD24" i="27"/>
  <c r="AT25" i="27"/>
  <c r="AU25" i="27"/>
  <c r="AV25" i="27"/>
  <c r="AW25" i="27"/>
  <c r="AX25" i="27"/>
  <c r="AY25" i="27"/>
  <c r="AZ25" i="27"/>
  <c r="BA25" i="27"/>
  <c r="BB25" i="27"/>
  <c r="BC25" i="27"/>
  <c r="BD25" i="27"/>
  <c r="AU4" i="27"/>
  <c r="AV4" i="27"/>
  <c r="AW4" i="27"/>
  <c r="AX4" i="27"/>
  <c r="AY4" i="27"/>
  <c r="AZ4" i="27"/>
  <c r="BA4" i="27"/>
  <c r="BB4" i="27"/>
  <c r="BC4" i="27"/>
  <c r="BD4" i="27"/>
  <c r="AT4" i="27"/>
  <c r="BR5" i="27" l="1"/>
  <c r="BW5" i="27"/>
  <c r="BX5" i="27"/>
  <c r="BY5" i="27"/>
  <c r="BQ6" i="27"/>
  <c r="BV6" i="27"/>
  <c r="BX6" i="27"/>
  <c r="BU7" i="27"/>
  <c r="BV7" i="27"/>
  <c r="BW7" i="27"/>
  <c r="BX7" i="27"/>
  <c r="BY7" i="27"/>
  <c r="BR8" i="27"/>
  <c r="BV8" i="27"/>
  <c r="BX8" i="27"/>
  <c r="BY8" i="27"/>
  <c r="BQ9" i="27"/>
  <c r="BV9" i="27"/>
  <c r="BX9" i="27"/>
  <c r="BQ10" i="27"/>
  <c r="BR10" i="27"/>
  <c r="BV10" i="27"/>
  <c r="BX10" i="27"/>
  <c r="BY10" i="27"/>
  <c r="BV11" i="27"/>
  <c r="BQ12" i="27"/>
  <c r="BR12" i="27"/>
  <c r="BV12" i="27"/>
  <c r="BX12" i="27"/>
  <c r="BY12" i="27"/>
  <c r="BR13" i="27"/>
  <c r="BV13" i="27"/>
  <c r="BW13" i="27"/>
  <c r="BX13" i="27"/>
  <c r="BY13" i="27"/>
  <c r="BZ13" i="27"/>
  <c r="BQ14" i="27"/>
  <c r="BR14" i="27"/>
  <c r="BX14" i="27"/>
  <c r="BY14" i="27"/>
  <c r="BR15" i="27"/>
  <c r="BV15" i="27"/>
  <c r="BW15" i="27"/>
  <c r="BX15" i="27"/>
  <c r="BY15" i="27"/>
  <c r="BQ16" i="27"/>
  <c r="BR16" i="27"/>
  <c r="BV16" i="27"/>
  <c r="BX16" i="27"/>
  <c r="BV17" i="27"/>
  <c r="BW17" i="27"/>
  <c r="BX17" i="27"/>
  <c r="BY17" i="27"/>
  <c r="BV18" i="27"/>
  <c r="BW18" i="27"/>
  <c r="BX18" i="27"/>
  <c r="BY18" i="27"/>
  <c r="BX19" i="27"/>
  <c r="BY19" i="27"/>
  <c r="BQ20" i="27"/>
  <c r="BV20" i="27"/>
  <c r="BZ20" i="27"/>
  <c r="BR21" i="27"/>
  <c r="BV21" i="27"/>
  <c r="BW21" i="27"/>
  <c r="BX21" i="27"/>
  <c r="BY21" i="27"/>
  <c r="BR22" i="27"/>
  <c r="BV22" i="27"/>
  <c r="BX22" i="27"/>
  <c r="BY22" i="27"/>
  <c r="BQ23" i="27"/>
  <c r="BR23" i="27"/>
  <c r="BV23" i="27"/>
  <c r="BW23" i="27"/>
  <c r="BX23" i="27"/>
  <c r="BR24" i="27"/>
  <c r="BX24" i="27"/>
  <c r="BQ25" i="27"/>
  <c r="BR25" i="27"/>
  <c r="BV25" i="27"/>
  <c r="BX25" i="27"/>
  <c r="BY25" i="27"/>
  <c r="BX4" i="27"/>
  <c r="BT97" i="25"/>
  <c r="BS97" i="25"/>
  <c r="BQ97" i="25"/>
  <c r="BM97" i="25"/>
  <c r="BL97" i="25"/>
  <c r="BS96" i="25"/>
  <c r="BM96" i="25"/>
  <c r="BS95" i="25"/>
  <c r="BR95" i="25"/>
  <c r="BQ95" i="25"/>
  <c r="BM95" i="25"/>
  <c r="BL95" i="25"/>
  <c r="BT94" i="25"/>
  <c r="BS94" i="25"/>
  <c r="BR94" i="25"/>
  <c r="BM94" i="25"/>
  <c r="BT93" i="25"/>
  <c r="BS93" i="25"/>
  <c r="BQ93" i="25"/>
  <c r="BM93" i="25"/>
  <c r="BT92" i="25"/>
  <c r="BS92" i="25"/>
  <c r="BR92" i="25"/>
  <c r="BQ92" i="25"/>
  <c r="BM92" i="25"/>
  <c r="BQ91" i="25"/>
  <c r="BL91" i="25"/>
  <c r="BT90" i="25"/>
  <c r="BS90" i="25"/>
  <c r="BT89" i="25"/>
  <c r="BS89" i="25"/>
  <c r="BR89" i="25"/>
  <c r="BQ89" i="25"/>
  <c r="BT88" i="25"/>
  <c r="BQ88" i="25"/>
  <c r="BM88" i="25"/>
  <c r="BS87" i="25"/>
  <c r="BQ87" i="25"/>
  <c r="BM87" i="25"/>
  <c r="BL87" i="25"/>
  <c r="BT86" i="25"/>
  <c r="BS86" i="25"/>
  <c r="BR86" i="25"/>
  <c r="BQ86" i="25"/>
  <c r="BM86" i="25"/>
  <c r="BT85" i="25"/>
  <c r="BS85" i="25"/>
  <c r="BR85" i="25"/>
  <c r="BQ85" i="25"/>
  <c r="BM85" i="25"/>
  <c r="BT84" i="25"/>
  <c r="BS84" i="25"/>
  <c r="BQ84" i="25"/>
  <c r="BM84" i="25"/>
  <c r="BL84" i="25"/>
  <c r="BQ83" i="25"/>
  <c r="BT82" i="25"/>
  <c r="BS82" i="25"/>
  <c r="BQ82" i="25"/>
  <c r="BM82" i="25"/>
  <c r="BL82" i="25"/>
  <c r="BS81" i="25"/>
  <c r="BQ81" i="25"/>
  <c r="BL81" i="25"/>
  <c r="BT80" i="25"/>
  <c r="BS80" i="25"/>
  <c r="BQ80" i="25"/>
  <c r="BM80" i="25"/>
  <c r="BS79" i="25"/>
  <c r="BQ79" i="25"/>
  <c r="BT78" i="25"/>
  <c r="BS78" i="25"/>
  <c r="BR78" i="25"/>
  <c r="BQ78" i="25"/>
  <c r="BM78" i="25"/>
  <c r="BT77" i="25"/>
  <c r="BS77" i="25"/>
  <c r="BR77" i="25"/>
  <c r="BQ77" i="25"/>
  <c r="BP77" i="25"/>
  <c r="BS76" i="25"/>
  <c r="BQ76" i="25"/>
  <c r="BL76" i="25"/>
  <c r="BT75" i="25"/>
  <c r="BS75" i="25"/>
  <c r="BR75" i="25"/>
  <c r="BM75" i="25"/>
  <c r="BS74" i="25"/>
  <c r="BT59" i="25"/>
  <c r="BS59" i="25"/>
  <c r="BQ59" i="25"/>
  <c r="BM59" i="25"/>
  <c r="BL59" i="25"/>
  <c r="BS58" i="25"/>
  <c r="BM58" i="25"/>
  <c r="BS57" i="25"/>
  <c r="BR57" i="25"/>
  <c r="BQ57" i="25"/>
  <c r="BM57" i="25"/>
  <c r="BL57" i="25"/>
  <c r="BT56" i="25"/>
  <c r="BS56" i="25"/>
  <c r="BR56" i="25"/>
  <c r="BM56" i="25"/>
  <c r="BT55" i="25"/>
  <c r="BS55" i="25"/>
  <c r="BQ55" i="25"/>
  <c r="BM55" i="25"/>
  <c r="BT54" i="25"/>
  <c r="BS54" i="25"/>
  <c r="BR54" i="25"/>
  <c r="BQ54" i="25"/>
  <c r="BM54" i="25"/>
  <c r="BQ53" i="25"/>
  <c r="BL53" i="25"/>
  <c r="BT52" i="25"/>
  <c r="BS52" i="25"/>
  <c r="BT51" i="25"/>
  <c r="BS51" i="25"/>
  <c r="BR51" i="25"/>
  <c r="BQ51" i="25"/>
  <c r="BT50" i="25"/>
  <c r="BQ50" i="25"/>
  <c r="BM50" i="25"/>
  <c r="BS49" i="25"/>
  <c r="BQ49" i="25"/>
  <c r="BM49" i="25"/>
  <c r="BL49" i="25"/>
  <c r="BT48" i="25"/>
  <c r="BS48" i="25"/>
  <c r="BR48" i="25"/>
  <c r="BQ48" i="25"/>
  <c r="BM48" i="25"/>
  <c r="BT47" i="25"/>
  <c r="BS47" i="25"/>
  <c r="BR47" i="25"/>
  <c r="BQ47" i="25"/>
  <c r="BM47" i="25"/>
  <c r="BT46" i="25"/>
  <c r="BS46" i="25"/>
  <c r="BQ46" i="25"/>
  <c r="BM46" i="25"/>
  <c r="BL46" i="25"/>
  <c r="BQ45" i="25"/>
  <c r="BT44" i="25"/>
  <c r="BS44" i="25"/>
  <c r="BQ44" i="25"/>
  <c r="BM44" i="25"/>
  <c r="BL44" i="25"/>
  <c r="BS43" i="25"/>
  <c r="BQ43" i="25"/>
  <c r="BL43" i="25"/>
  <c r="BT42" i="25"/>
  <c r="BS42" i="25"/>
  <c r="BQ42" i="25"/>
  <c r="BM42" i="25"/>
  <c r="BS41" i="25"/>
  <c r="BQ41" i="25"/>
  <c r="BT40" i="25"/>
  <c r="BS40" i="25"/>
  <c r="BR40" i="25"/>
  <c r="BQ40" i="25"/>
  <c r="BM40" i="25"/>
  <c r="BT39" i="25"/>
  <c r="BS39" i="25"/>
  <c r="BR39" i="25"/>
  <c r="BQ39" i="25"/>
  <c r="BP39" i="25"/>
  <c r="BS38" i="25"/>
  <c r="BQ38" i="25"/>
  <c r="BL38" i="25"/>
  <c r="BT37" i="25"/>
  <c r="BS37" i="25"/>
  <c r="BR37" i="25"/>
  <c r="BM37" i="25"/>
  <c r="BS36" i="25"/>
  <c r="BM5" i="25"/>
  <c r="BR5" i="25"/>
  <c r="BS5" i="25"/>
  <c r="BT5" i="25"/>
  <c r="BL6" i="25"/>
  <c r="BQ6" i="25"/>
  <c r="BS6" i="25"/>
  <c r="BP7" i="25"/>
  <c r="BQ7" i="25"/>
  <c r="BR7" i="25"/>
  <c r="BS7" i="25"/>
  <c r="BT7" i="25"/>
  <c r="BM8" i="25"/>
  <c r="BQ8" i="25"/>
  <c r="BR8" i="25"/>
  <c r="BS8" i="25"/>
  <c r="BT8" i="25"/>
  <c r="BQ9" i="25"/>
  <c r="BS9" i="25"/>
  <c r="BM10" i="25"/>
  <c r="BQ10" i="25"/>
  <c r="BS10" i="25"/>
  <c r="BT10" i="25"/>
  <c r="BL11" i="25"/>
  <c r="BQ11" i="25"/>
  <c r="BS11" i="25"/>
  <c r="BL12" i="25"/>
  <c r="BM12" i="25"/>
  <c r="BQ12" i="25"/>
  <c r="BS12" i="25"/>
  <c r="BT12" i="25"/>
  <c r="BQ13" i="25"/>
  <c r="BL14" i="25"/>
  <c r="BM14" i="25"/>
  <c r="BQ14" i="25"/>
  <c r="BS14" i="25"/>
  <c r="BT14" i="25"/>
  <c r="BM15" i="25"/>
  <c r="BQ15" i="25"/>
  <c r="BR15" i="25"/>
  <c r="BS15" i="25"/>
  <c r="BT15" i="25"/>
  <c r="BM16" i="25"/>
  <c r="BQ16" i="25"/>
  <c r="BR16" i="25"/>
  <c r="BS16" i="25"/>
  <c r="BT16" i="25"/>
  <c r="BL17" i="25"/>
  <c r="BM17" i="25"/>
  <c r="BQ17" i="25"/>
  <c r="BS17" i="25"/>
  <c r="BM18" i="25"/>
  <c r="BQ18" i="25"/>
  <c r="BT18" i="25"/>
  <c r="BQ19" i="25"/>
  <c r="BR19" i="25"/>
  <c r="BS19" i="25"/>
  <c r="BT19" i="25"/>
  <c r="BS20" i="25"/>
  <c r="BT20" i="25"/>
  <c r="BL21" i="25"/>
  <c r="BQ21" i="25"/>
  <c r="BM22" i="25"/>
  <c r="BQ22" i="25"/>
  <c r="BR22" i="25"/>
  <c r="BS22" i="25"/>
  <c r="BT22" i="25"/>
  <c r="BM23" i="25"/>
  <c r="BQ23" i="25"/>
  <c r="BS23" i="25"/>
  <c r="BT23" i="25"/>
  <c r="BM24" i="25"/>
  <c r="BR24" i="25"/>
  <c r="BS24" i="25"/>
  <c r="BT24" i="25"/>
  <c r="BL25" i="25"/>
  <c r="BM25" i="25"/>
  <c r="BQ25" i="25"/>
  <c r="BR25" i="25"/>
  <c r="BS25" i="25"/>
  <c r="BM26" i="25"/>
  <c r="BS26" i="25"/>
  <c r="BL27" i="25"/>
  <c r="BM27" i="25"/>
  <c r="BQ27" i="25"/>
  <c r="BS27" i="25"/>
  <c r="BT27" i="25"/>
  <c r="BS4" i="25"/>
  <c r="BL5" i="23"/>
  <c r="BQ5" i="23"/>
  <c r="BR5" i="23"/>
  <c r="BS5" i="23"/>
  <c r="BL6" i="23"/>
  <c r="BP6" i="23"/>
  <c r="BQ6" i="23"/>
  <c r="BR6" i="23"/>
  <c r="BS6" i="23"/>
  <c r="BK7" i="23"/>
  <c r="BR7" i="23"/>
  <c r="BL8" i="23"/>
  <c r="BP8" i="23"/>
  <c r="BQ8" i="23"/>
  <c r="BR8" i="23"/>
  <c r="BS8" i="23"/>
  <c r="BP9" i="23"/>
  <c r="BR9" i="23"/>
  <c r="BK10" i="23"/>
  <c r="BP10" i="23"/>
  <c r="BR10" i="23"/>
  <c r="BK11" i="23"/>
  <c r="BQ11" i="23"/>
  <c r="BR11" i="23"/>
  <c r="BS11" i="23"/>
  <c r="BK12" i="23"/>
  <c r="BL12" i="23"/>
  <c r="BP12" i="23"/>
  <c r="BR12" i="23"/>
  <c r="BS12" i="23"/>
  <c r="BK13" i="23"/>
  <c r="BL13" i="23"/>
  <c r="BP13" i="23"/>
  <c r="BR13" i="23"/>
  <c r="BS13" i="23"/>
  <c r="BL14" i="23"/>
  <c r="BP14" i="23"/>
  <c r="BQ14" i="23"/>
  <c r="BR14" i="23"/>
  <c r="BS14" i="23"/>
  <c r="BP15" i="23"/>
  <c r="BR15" i="23"/>
  <c r="BS15" i="23"/>
  <c r="BL16" i="23"/>
  <c r="BP16" i="23"/>
  <c r="BQ16" i="23"/>
  <c r="BR16" i="23"/>
  <c r="BS16" i="23"/>
  <c r="BL17" i="23"/>
  <c r="BQ17" i="23"/>
  <c r="BR17" i="23"/>
  <c r="BS17" i="23"/>
  <c r="BP4" i="23"/>
  <c r="BR4" i="23"/>
  <c r="BT41" i="22" l="1"/>
  <c r="BN41" i="22"/>
  <c r="BU40" i="22"/>
  <c r="BT40" i="22"/>
  <c r="BS40" i="22"/>
  <c r="BR40" i="22"/>
  <c r="BN40" i="22"/>
  <c r="BU39" i="22"/>
  <c r="BT39" i="22"/>
  <c r="BV38" i="22"/>
  <c r="BU38" i="22"/>
  <c r="BR38" i="22"/>
  <c r="BN38" i="22"/>
  <c r="BU37" i="22"/>
  <c r="BT37" i="22"/>
  <c r="BS37" i="22"/>
  <c r="BR37" i="22"/>
  <c r="BN37" i="22"/>
  <c r="BU36" i="22"/>
  <c r="BT36" i="22"/>
  <c r="BN36" i="22"/>
  <c r="BM36" i="22"/>
  <c r="BV35" i="22"/>
  <c r="BU35" i="22"/>
  <c r="BT35" i="22"/>
  <c r="BS35" i="22"/>
  <c r="BR35" i="22"/>
  <c r="BN35" i="22"/>
  <c r="BU34" i="22"/>
  <c r="BT34" i="22"/>
  <c r="BR34" i="22"/>
  <c r="BN34" i="22"/>
  <c r="BM34" i="22"/>
  <c r="BU33" i="22"/>
  <c r="BT33" i="22"/>
  <c r="BR33" i="22"/>
  <c r="BN33" i="22"/>
  <c r="BM33" i="22"/>
  <c r="BU32" i="22"/>
  <c r="BT32" i="22"/>
  <c r="BR32" i="22"/>
  <c r="BN32" i="22"/>
  <c r="BV31" i="22"/>
  <c r="BT31" i="22"/>
  <c r="BR31" i="22"/>
  <c r="BV30" i="22"/>
  <c r="BU30" i="22"/>
  <c r="BT30" i="22"/>
  <c r="BS30" i="22"/>
  <c r="BR30" i="22"/>
  <c r="BN30" i="22"/>
  <c r="BU29" i="22"/>
  <c r="BT29" i="22"/>
  <c r="BS29" i="22"/>
  <c r="BR29" i="22"/>
  <c r="BQ29" i="22"/>
  <c r="BU28" i="22"/>
  <c r="BT28" i="22"/>
  <c r="BS28" i="22"/>
  <c r="BN28" i="22"/>
  <c r="BT27" i="22"/>
  <c r="BN5" i="22"/>
  <c r="BS5" i="22"/>
  <c r="BT5" i="22"/>
  <c r="BU5" i="22"/>
  <c r="BQ6" i="22"/>
  <c r="BR6" i="22"/>
  <c r="BS6" i="22"/>
  <c r="BT6" i="22"/>
  <c r="BU6" i="22"/>
  <c r="BN7" i="22"/>
  <c r="BR7" i="22"/>
  <c r="BS7" i="22"/>
  <c r="BT7" i="22"/>
  <c r="BU7" i="22"/>
  <c r="BV7" i="22"/>
  <c r="BR8" i="22"/>
  <c r="BT8" i="22"/>
  <c r="BV8" i="22"/>
  <c r="BN9" i="22"/>
  <c r="BR9" i="22"/>
  <c r="BT9" i="22"/>
  <c r="BU9" i="22"/>
  <c r="BM10" i="22"/>
  <c r="BN10" i="22"/>
  <c r="BR10" i="22"/>
  <c r="BT10" i="22"/>
  <c r="BU10" i="22"/>
  <c r="BM11" i="22"/>
  <c r="BN11" i="22"/>
  <c r="BR11" i="22"/>
  <c r="BT11" i="22"/>
  <c r="BU11" i="22"/>
  <c r="BN12" i="22"/>
  <c r="BR12" i="22"/>
  <c r="BS12" i="22"/>
  <c r="BT12" i="22"/>
  <c r="BU12" i="22"/>
  <c r="BV12" i="22"/>
  <c r="BM13" i="22"/>
  <c r="BN13" i="22"/>
  <c r="BT13" i="22"/>
  <c r="BU13" i="22"/>
  <c r="BN14" i="22"/>
  <c r="BR14" i="22"/>
  <c r="BS14" i="22"/>
  <c r="BT14" i="22"/>
  <c r="BU14" i="22"/>
  <c r="BN15" i="22"/>
  <c r="BR15" i="22"/>
  <c r="BU15" i="22"/>
  <c r="BV15" i="22"/>
  <c r="BT16" i="22"/>
  <c r="BU16" i="22"/>
  <c r="BN17" i="22"/>
  <c r="BR17" i="22"/>
  <c r="BS17" i="22"/>
  <c r="BT17" i="22"/>
  <c r="BU17" i="22"/>
  <c r="BN18" i="22"/>
  <c r="BT18" i="22"/>
  <c r="BT4" i="22"/>
  <c r="BN5" i="21"/>
  <c r="BS5" i="21"/>
  <c r="BT5" i="21"/>
  <c r="BU5" i="21"/>
  <c r="BM6" i="21"/>
  <c r="BR6" i="21"/>
  <c r="BT6" i="21"/>
  <c r="BQ7" i="21"/>
  <c r="BR7" i="21"/>
  <c r="BS7" i="21"/>
  <c r="BT7" i="21"/>
  <c r="BU7" i="21"/>
  <c r="BN8" i="21"/>
  <c r="BR8" i="21"/>
  <c r="BS8" i="21"/>
  <c r="BT8" i="21"/>
  <c r="BU8" i="21"/>
  <c r="BV8" i="21"/>
  <c r="BR9" i="21"/>
  <c r="BT9" i="21"/>
  <c r="BV9" i="21"/>
  <c r="BN10" i="21"/>
  <c r="BR10" i="21"/>
  <c r="BT10" i="21"/>
  <c r="BU10" i="21"/>
  <c r="BM11" i="21"/>
  <c r="BR11" i="21"/>
  <c r="BT11" i="21"/>
  <c r="BM12" i="21"/>
  <c r="BN12" i="21"/>
  <c r="BR12" i="21"/>
  <c r="BT12" i="21"/>
  <c r="BU12" i="21"/>
  <c r="BR13" i="21"/>
  <c r="BM14" i="21"/>
  <c r="BN14" i="21"/>
  <c r="BR14" i="21"/>
  <c r="BT14" i="21"/>
  <c r="BU14" i="21"/>
  <c r="BN15" i="21"/>
  <c r="BR15" i="21"/>
  <c r="BS15" i="21"/>
  <c r="BT15" i="21"/>
  <c r="BU15" i="21"/>
  <c r="BV15" i="21"/>
  <c r="BM16" i="21"/>
  <c r="BN16" i="21"/>
  <c r="BT16" i="21"/>
  <c r="BU16" i="21"/>
  <c r="BN17" i="21"/>
  <c r="BR17" i="21"/>
  <c r="BS17" i="21"/>
  <c r="BT17" i="21"/>
  <c r="BU17" i="21"/>
  <c r="BM18" i="21"/>
  <c r="BN18" i="21"/>
  <c r="BR18" i="21"/>
  <c r="BT18" i="21"/>
  <c r="BN19" i="21"/>
  <c r="BR19" i="21"/>
  <c r="BU19" i="21"/>
  <c r="BV19" i="21"/>
  <c r="BR20" i="21"/>
  <c r="BS20" i="21"/>
  <c r="BT20" i="21"/>
  <c r="BU20" i="21"/>
  <c r="BR21" i="21"/>
  <c r="BS21" i="21"/>
  <c r="BT21" i="21"/>
  <c r="BU21" i="21"/>
  <c r="BT22" i="21"/>
  <c r="BU22" i="21"/>
  <c r="BM23" i="21"/>
  <c r="BR23" i="21"/>
  <c r="BV23" i="21"/>
  <c r="BN24" i="21"/>
  <c r="BR24" i="21"/>
  <c r="BS24" i="21"/>
  <c r="BT24" i="21"/>
  <c r="BU24" i="21"/>
  <c r="BN25" i="21"/>
  <c r="BR25" i="21"/>
  <c r="BT25" i="21"/>
  <c r="BU25" i="21"/>
  <c r="BM26" i="21"/>
  <c r="BN26" i="21"/>
  <c r="BR26" i="21"/>
  <c r="BS26" i="21"/>
  <c r="BT26" i="21"/>
  <c r="BN27" i="21"/>
  <c r="BT27" i="21"/>
  <c r="BM28" i="21"/>
  <c r="BN28" i="21"/>
  <c r="BR28" i="21"/>
  <c r="BT28" i="21"/>
  <c r="BU28" i="21"/>
  <c r="BT4" i="21"/>
  <c r="BN5" i="20"/>
  <c r="BS5" i="20"/>
  <c r="BT5" i="20"/>
  <c r="BU5" i="20"/>
  <c r="BM6" i="20"/>
  <c r="BR6" i="20"/>
  <c r="BT6" i="20"/>
  <c r="BQ7" i="20"/>
  <c r="BR7" i="20"/>
  <c r="BS7" i="20"/>
  <c r="BT7" i="20"/>
  <c r="BU7" i="20"/>
  <c r="BN8" i="20"/>
  <c r="BR8" i="20"/>
  <c r="BT8" i="20"/>
  <c r="BU8" i="20"/>
  <c r="BM9" i="20"/>
  <c r="BR9" i="20"/>
  <c r="BT9" i="20"/>
  <c r="BM10" i="20"/>
  <c r="BN10" i="20"/>
  <c r="BR10" i="20"/>
  <c r="BT10" i="20"/>
  <c r="BU10" i="20"/>
  <c r="BR11" i="20"/>
  <c r="BM12" i="20"/>
  <c r="BN12" i="20"/>
  <c r="BR12" i="20"/>
  <c r="BT12" i="20"/>
  <c r="BU12" i="20"/>
  <c r="BN13" i="20"/>
  <c r="BR13" i="20"/>
  <c r="BS13" i="20"/>
  <c r="BT13" i="20"/>
  <c r="BU13" i="20"/>
  <c r="BV13" i="20"/>
  <c r="BM14" i="20"/>
  <c r="BN14" i="20"/>
  <c r="BT14" i="20"/>
  <c r="BU14" i="20"/>
  <c r="BN15" i="20"/>
  <c r="BR15" i="20"/>
  <c r="BS15" i="20"/>
  <c r="BT15" i="20"/>
  <c r="BU15" i="20"/>
  <c r="BM16" i="20"/>
  <c r="BN16" i="20"/>
  <c r="BR16" i="20"/>
  <c r="BT16" i="20"/>
  <c r="BR17" i="20"/>
  <c r="BS17" i="20"/>
  <c r="BT17" i="20"/>
  <c r="BU17" i="20"/>
  <c r="BR18" i="20"/>
  <c r="BS18" i="20"/>
  <c r="BT18" i="20"/>
  <c r="BU18" i="20"/>
  <c r="BT19" i="20"/>
  <c r="BU19" i="20"/>
  <c r="BM20" i="20"/>
  <c r="BR20" i="20"/>
  <c r="BV20" i="20"/>
  <c r="BN21" i="20"/>
  <c r="BR21" i="20"/>
  <c r="BS21" i="20"/>
  <c r="BT21" i="20"/>
  <c r="BU21" i="20"/>
  <c r="BN22" i="20"/>
  <c r="BR22" i="20"/>
  <c r="BT22" i="20"/>
  <c r="BU22" i="20"/>
  <c r="BM23" i="20"/>
  <c r="BN23" i="20"/>
  <c r="BR23" i="20"/>
  <c r="BS23" i="20"/>
  <c r="BT23" i="20"/>
  <c r="BN24" i="20"/>
  <c r="BT24" i="20"/>
  <c r="BN25" i="20"/>
  <c r="BS25" i="20"/>
  <c r="BT25" i="20"/>
  <c r="BU25" i="20"/>
  <c r="BV25" i="20"/>
  <c r="BM26" i="20"/>
  <c r="BN26" i="20"/>
  <c r="BR26" i="20"/>
  <c r="BT26" i="20"/>
  <c r="BU26" i="20"/>
  <c r="BT4" i="20"/>
  <c r="S5" i="20"/>
  <c r="S4" i="20"/>
  <c r="BR33" i="19"/>
  <c r="BL33" i="19"/>
  <c r="BS32" i="19"/>
  <c r="BR32" i="19"/>
  <c r="BQ32" i="19"/>
  <c r="BP32" i="19"/>
  <c r="BL32" i="19"/>
  <c r="BS31" i="19"/>
  <c r="BR31" i="19"/>
  <c r="BS30" i="19"/>
  <c r="BR30" i="19"/>
  <c r="BQ30" i="19"/>
  <c r="BP30" i="19"/>
  <c r="BL30" i="19"/>
  <c r="BS29" i="19"/>
  <c r="BR29" i="19"/>
  <c r="BL29" i="19"/>
  <c r="BK29" i="19"/>
  <c r="BT28" i="19"/>
  <c r="BS28" i="19"/>
  <c r="BR28" i="19"/>
  <c r="BQ28" i="19"/>
  <c r="BP28" i="19"/>
  <c r="BL28" i="19"/>
  <c r="BS27" i="19"/>
  <c r="BR27" i="19"/>
  <c r="BP27" i="19"/>
  <c r="BL27" i="19"/>
  <c r="BK27" i="19"/>
  <c r="BS26" i="19"/>
  <c r="BR26" i="19"/>
  <c r="BP26" i="19"/>
  <c r="BL26" i="19"/>
  <c r="BS25" i="19"/>
  <c r="BR25" i="19"/>
  <c r="BQ25" i="19"/>
  <c r="BP25" i="19"/>
  <c r="BO25" i="19"/>
  <c r="BS24" i="19"/>
  <c r="BR24" i="19"/>
  <c r="BQ24" i="19"/>
  <c r="BL24" i="19"/>
  <c r="BR23" i="19"/>
  <c r="BL5" i="19"/>
  <c r="BQ5" i="19"/>
  <c r="BR5" i="19"/>
  <c r="BS5" i="19"/>
  <c r="BO6" i="19"/>
  <c r="BP6" i="19"/>
  <c r="BQ6" i="19"/>
  <c r="BR6" i="19"/>
  <c r="BS6" i="19"/>
  <c r="BL7" i="19"/>
  <c r="BP7" i="19"/>
  <c r="BR7" i="19"/>
  <c r="BS7" i="19"/>
  <c r="BK8" i="19"/>
  <c r="BL8" i="19"/>
  <c r="BP8" i="19"/>
  <c r="BR8" i="19"/>
  <c r="BS8" i="19"/>
  <c r="BL9" i="19"/>
  <c r="BP9" i="19"/>
  <c r="BQ9" i="19"/>
  <c r="BR9" i="19"/>
  <c r="BS9" i="19"/>
  <c r="BT9" i="19"/>
  <c r="BK10" i="19"/>
  <c r="BL10" i="19"/>
  <c r="BR10" i="19"/>
  <c r="BS10" i="19"/>
  <c r="BL11" i="19"/>
  <c r="BP11" i="19"/>
  <c r="BQ11" i="19"/>
  <c r="BR11" i="19"/>
  <c r="BS11" i="19"/>
  <c r="BR12" i="19"/>
  <c r="BS12" i="19"/>
  <c r="BL13" i="19"/>
  <c r="BP13" i="19"/>
  <c r="BQ13" i="19"/>
  <c r="BR13" i="19"/>
  <c r="BS13" i="19"/>
  <c r="BL14" i="19"/>
  <c r="BR14" i="19"/>
  <c r="BR4" i="19"/>
  <c r="BL5" i="18"/>
  <c r="BQ5" i="18"/>
  <c r="BR5" i="18"/>
  <c r="BS5" i="18"/>
  <c r="BK6" i="18"/>
  <c r="BP6" i="18"/>
  <c r="BR6" i="18"/>
  <c r="BO7" i="18"/>
  <c r="BP7" i="18"/>
  <c r="BQ7" i="18"/>
  <c r="BR7" i="18"/>
  <c r="BS7" i="18"/>
  <c r="BL8" i="18"/>
  <c r="BP8" i="18"/>
  <c r="BR8" i="18"/>
  <c r="BS8" i="18"/>
  <c r="BK9" i="18"/>
  <c r="BP9" i="18"/>
  <c r="BR9" i="18"/>
  <c r="BK10" i="18"/>
  <c r="BL10" i="18"/>
  <c r="BP10" i="18"/>
  <c r="BR10" i="18"/>
  <c r="BS10" i="18"/>
  <c r="BP11" i="18"/>
  <c r="BK12" i="18"/>
  <c r="BL12" i="18"/>
  <c r="BP12" i="18"/>
  <c r="BR12" i="18"/>
  <c r="BS12" i="18"/>
  <c r="BL13" i="18"/>
  <c r="BP13" i="18"/>
  <c r="BQ13" i="18"/>
  <c r="BR13" i="18"/>
  <c r="BS13" i="18"/>
  <c r="BT13" i="18"/>
  <c r="BK14" i="18"/>
  <c r="BL14" i="18"/>
  <c r="BR14" i="18"/>
  <c r="BS14" i="18"/>
  <c r="BL15" i="18"/>
  <c r="BP15" i="18"/>
  <c r="BQ15" i="18"/>
  <c r="BR15" i="18"/>
  <c r="BS15" i="18"/>
  <c r="BK16" i="18"/>
  <c r="BL16" i="18"/>
  <c r="BP16" i="18"/>
  <c r="BR16" i="18"/>
  <c r="BP17" i="18"/>
  <c r="BQ17" i="18"/>
  <c r="BR17" i="18"/>
  <c r="BS17" i="18"/>
  <c r="BP18" i="18"/>
  <c r="BQ18" i="18"/>
  <c r="BR18" i="18"/>
  <c r="BS18" i="18"/>
  <c r="BR19" i="18"/>
  <c r="BS19" i="18"/>
  <c r="BK20" i="18"/>
  <c r="BP20" i="18"/>
  <c r="BT20" i="18"/>
  <c r="BL21" i="18"/>
  <c r="BP21" i="18"/>
  <c r="BQ21" i="18"/>
  <c r="BR21" i="18"/>
  <c r="BS21" i="18"/>
  <c r="BL22" i="18"/>
  <c r="BP22" i="18"/>
  <c r="BR22" i="18"/>
  <c r="BS22" i="18"/>
  <c r="BK23" i="18"/>
  <c r="BL23" i="18"/>
  <c r="BP23" i="18"/>
  <c r="BQ23" i="18"/>
  <c r="BR23" i="18"/>
  <c r="BL24" i="18"/>
  <c r="BR24" i="18"/>
  <c r="BK25" i="18"/>
  <c r="BL25" i="18"/>
  <c r="BP25" i="18"/>
  <c r="BR25" i="18"/>
  <c r="BS25" i="18"/>
  <c r="BR4" i="18"/>
  <c r="BH5" i="24"/>
  <c r="BM5" i="24"/>
  <c r="BN5" i="24"/>
  <c r="BO5" i="24"/>
  <c r="BH6" i="24"/>
  <c r="BL6" i="24"/>
  <c r="BN6" i="24"/>
  <c r="BO6" i="24"/>
  <c r="BL7" i="24"/>
  <c r="BG8" i="24"/>
  <c r="BH8" i="24"/>
  <c r="BL8" i="24"/>
  <c r="BN8" i="24"/>
  <c r="BO8" i="24"/>
  <c r="BG9" i="24"/>
  <c r="BH9" i="24"/>
  <c r="BN9" i="24"/>
  <c r="BO9" i="24"/>
  <c r="BG10" i="24"/>
  <c r="BH10" i="24"/>
  <c r="BL10" i="24"/>
  <c r="BN10" i="24"/>
  <c r="BL11" i="24"/>
  <c r="BM11" i="24"/>
  <c r="BN11" i="24"/>
  <c r="BO11" i="24"/>
  <c r="BL12" i="24"/>
  <c r="BN12" i="24"/>
  <c r="BO12" i="24"/>
  <c r="BG13" i="24"/>
  <c r="BL13" i="24"/>
  <c r="BG14" i="24"/>
  <c r="BH14" i="24"/>
  <c r="BL14" i="24"/>
  <c r="BM14" i="24"/>
  <c r="BN14" i="24"/>
  <c r="BH15" i="24"/>
  <c r="BN15" i="24"/>
  <c r="BN4" i="24"/>
  <c r="BU139" i="15"/>
  <c r="BT139" i="15"/>
  <c r="BR139" i="15"/>
  <c r="BN139" i="15"/>
  <c r="BM139" i="15"/>
  <c r="BU138" i="15"/>
  <c r="BT138" i="15"/>
  <c r="BS138" i="15"/>
  <c r="BR138" i="15"/>
  <c r="BQ138" i="15"/>
  <c r="BP138" i="15"/>
  <c r="BO138" i="15"/>
  <c r="BN138" i="15"/>
  <c r="BM138" i="15"/>
  <c r="BL138" i="15"/>
  <c r="BU137" i="15"/>
  <c r="BT137" i="15"/>
  <c r="BS137" i="15"/>
  <c r="BR137" i="15"/>
  <c r="BQ137" i="15"/>
  <c r="BP137" i="15"/>
  <c r="BO137" i="15"/>
  <c r="BN137" i="15"/>
  <c r="BM137" i="15"/>
  <c r="BL137" i="15"/>
  <c r="BT136" i="15"/>
  <c r="BS136" i="15"/>
  <c r="BR136" i="15"/>
  <c r="BN136" i="15"/>
  <c r="BM136" i="15"/>
  <c r="BU135" i="15"/>
  <c r="BT135" i="15"/>
  <c r="BS135" i="15"/>
  <c r="BR135" i="15"/>
  <c r="BQ135" i="15"/>
  <c r="BP135" i="15"/>
  <c r="BO135" i="15"/>
  <c r="BN135" i="15"/>
  <c r="BM135" i="15"/>
  <c r="BL135" i="15"/>
  <c r="BU134" i="15"/>
  <c r="BT134" i="15"/>
  <c r="BS134" i="15"/>
  <c r="BR134" i="15"/>
  <c r="BQ134" i="15"/>
  <c r="BP134" i="15"/>
  <c r="BO134" i="15"/>
  <c r="BN134" i="15"/>
  <c r="BM134" i="15"/>
  <c r="BL134" i="15"/>
  <c r="BU133" i="15"/>
  <c r="BT133" i="15"/>
  <c r="BS133" i="15"/>
  <c r="BR133" i="15"/>
  <c r="BQ133" i="15"/>
  <c r="BP133" i="15"/>
  <c r="BO133" i="15"/>
  <c r="BN133" i="15"/>
  <c r="BM133" i="15"/>
  <c r="BL133" i="15"/>
  <c r="BU132" i="15"/>
  <c r="BT132" i="15"/>
  <c r="BS132" i="15"/>
  <c r="BR132" i="15"/>
  <c r="BQ132" i="15"/>
  <c r="BP132" i="15"/>
  <c r="BO132" i="15"/>
  <c r="BN132" i="15"/>
  <c r="BM132" i="15"/>
  <c r="BL132" i="15"/>
  <c r="BU131" i="15"/>
  <c r="BT131" i="15"/>
  <c r="BS131" i="15"/>
  <c r="BU130" i="15"/>
  <c r="BT130" i="15"/>
  <c r="BS130" i="15"/>
  <c r="BR130" i="15"/>
  <c r="BQ130" i="15"/>
  <c r="BP130" i="15"/>
  <c r="BO130" i="15"/>
  <c r="BN130" i="15"/>
  <c r="BM130" i="15"/>
  <c r="BL130" i="15"/>
  <c r="BR129" i="15"/>
  <c r="BU128" i="15"/>
  <c r="BT128" i="15"/>
  <c r="BR128" i="15"/>
  <c r="BO128" i="15"/>
  <c r="BN128" i="15"/>
  <c r="BM128" i="15"/>
  <c r="BU127" i="15"/>
  <c r="BT127" i="15"/>
  <c r="BS127" i="15"/>
  <c r="BR127" i="15"/>
  <c r="BQ127" i="15"/>
  <c r="BP127" i="15"/>
  <c r="BO127" i="15"/>
  <c r="BN127" i="15"/>
  <c r="BM127" i="15"/>
  <c r="BL127" i="15"/>
  <c r="BU126" i="15"/>
  <c r="BT126" i="15"/>
  <c r="BR126" i="15"/>
  <c r="BN126" i="15"/>
  <c r="BU125" i="15"/>
  <c r="BT125" i="15"/>
  <c r="BS125" i="15"/>
  <c r="BR125" i="15"/>
  <c r="BQ125" i="15"/>
  <c r="BP125" i="15"/>
  <c r="BO125" i="15"/>
  <c r="BN125" i="15"/>
  <c r="BM125" i="15"/>
  <c r="BL125" i="15"/>
  <c r="BU124" i="15"/>
  <c r="BT124" i="15"/>
  <c r="BS124" i="15"/>
  <c r="BR124" i="15"/>
  <c r="BQ124" i="15"/>
  <c r="BP124" i="15"/>
  <c r="BO124" i="15"/>
  <c r="BN124" i="15"/>
  <c r="BM124" i="15"/>
  <c r="BL124" i="15"/>
  <c r="BU123" i="15"/>
  <c r="BT123" i="15"/>
  <c r="BS123" i="15"/>
  <c r="BR123" i="15"/>
  <c r="BM123" i="15"/>
  <c r="BT122" i="15"/>
  <c r="BR122" i="15"/>
  <c r="BM122" i="15"/>
  <c r="BU121" i="15"/>
  <c r="BT121" i="15"/>
  <c r="BS121" i="15"/>
  <c r="BN121" i="15"/>
  <c r="BU120" i="15"/>
  <c r="BT120" i="15"/>
  <c r="BS120" i="15"/>
  <c r="BR120" i="15"/>
  <c r="BQ120" i="15"/>
  <c r="BP120" i="15"/>
  <c r="BO120" i="15"/>
  <c r="BN120" i="15"/>
  <c r="BM120" i="15"/>
  <c r="BL120" i="15"/>
  <c r="BU119" i="15"/>
  <c r="BT119" i="15"/>
  <c r="BS119" i="15"/>
  <c r="BR119" i="15"/>
  <c r="BQ119" i="15"/>
  <c r="BP119" i="15"/>
  <c r="BO119" i="15"/>
  <c r="BN119" i="15"/>
  <c r="BM119" i="15"/>
  <c r="BL119" i="15"/>
  <c r="BT118" i="15"/>
  <c r="BR118" i="15"/>
  <c r="BM118" i="15"/>
  <c r="BT117" i="15"/>
  <c r="BR117" i="15"/>
  <c r="BM117" i="15"/>
  <c r="BU116" i="15"/>
  <c r="BT116" i="15"/>
  <c r="BS116" i="15"/>
  <c r="BR116" i="15"/>
  <c r="BQ116" i="15"/>
  <c r="BP116" i="15"/>
  <c r="BO116" i="15"/>
  <c r="BN116" i="15"/>
  <c r="BM116" i="15"/>
  <c r="BL116" i="15"/>
  <c r="BU115" i="15"/>
  <c r="BT115" i="15"/>
  <c r="BS115" i="15"/>
  <c r="BR115" i="15"/>
  <c r="BN115" i="15"/>
  <c r="BU100" i="15"/>
  <c r="BT100" i="15"/>
  <c r="BR100" i="15"/>
  <c r="BN100" i="15"/>
  <c r="BM100" i="15"/>
  <c r="BU99" i="15"/>
  <c r="BT99" i="15"/>
  <c r="BS99" i="15"/>
  <c r="BN99" i="15"/>
  <c r="BT98" i="15"/>
  <c r="BN98" i="15"/>
  <c r="BT97" i="15"/>
  <c r="BS97" i="15"/>
  <c r="BR97" i="15"/>
  <c r="BN97" i="15"/>
  <c r="BM97" i="15"/>
  <c r="BU96" i="15"/>
  <c r="BT96" i="15"/>
  <c r="BS96" i="15"/>
  <c r="BU95" i="15"/>
  <c r="BT95" i="15"/>
  <c r="BS95" i="15"/>
  <c r="BR95" i="15"/>
  <c r="BN95" i="15"/>
  <c r="BU94" i="15"/>
  <c r="BT94" i="15"/>
  <c r="BT93" i="15"/>
  <c r="BU92" i="15"/>
  <c r="BT92" i="15"/>
  <c r="BS92" i="15"/>
  <c r="BU91" i="15"/>
  <c r="BT91" i="15"/>
  <c r="BR91" i="15"/>
  <c r="BN91" i="15"/>
  <c r="BM91" i="15"/>
  <c r="BR90" i="15"/>
  <c r="BU89" i="15"/>
  <c r="BT89" i="15"/>
  <c r="BR89" i="15"/>
  <c r="BO89" i="15"/>
  <c r="BN89" i="15"/>
  <c r="BM89" i="15"/>
  <c r="BU88" i="15"/>
  <c r="BT88" i="15"/>
  <c r="BS88" i="15"/>
  <c r="BN88" i="15"/>
  <c r="BU87" i="15"/>
  <c r="BT87" i="15"/>
  <c r="BR87" i="15"/>
  <c r="BN87" i="15"/>
  <c r="BU86" i="15"/>
  <c r="BT86" i="15"/>
  <c r="BN86" i="15"/>
  <c r="BU85" i="15"/>
  <c r="BT85" i="15"/>
  <c r="BN85" i="15"/>
  <c r="BU84" i="15"/>
  <c r="BT84" i="15"/>
  <c r="BS84" i="15"/>
  <c r="BR84" i="15"/>
  <c r="BM84" i="15"/>
  <c r="BT83" i="15"/>
  <c r="BR83" i="15"/>
  <c r="BM83" i="15"/>
  <c r="BU82" i="15"/>
  <c r="BT82" i="15"/>
  <c r="BS82" i="15"/>
  <c r="BN82" i="15"/>
  <c r="BU81" i="15"/>
  <c r="BT81" i="15"/>
  <c r="BN81" i="15"/>
  <c r="BT80" i="15"/>
  <c r="BT79" i="15"/>
  <c r="BR79" i="15"/>
  <c r="BM79" i="15"/>
  <c r="BT78" i="15"/>
  <c r="BR78" i="15"/>
  <c r="BM78" i="15"/>
  <c r="BU77" i="15"/>
  <c r="BT77" i="15"/>
  <c r="BS77" i="15"/>
  <c r="BR77" i="15"/>
  <c r="BU76" i="15"/>
  <c r="BT76" i="15"/>
  <c r="BS76" i="15"/>
  <c r="BR76" i="15"/>
  <c r="BN76" i="15"/>
  <c r="BU61" i="15"/>
  <c r="BT61" i="15"/>
  <c r="BR61" i="15"/>
  <c r="BN61" i="15"/>
  <c r="BM61" i="15"/>
  <c r="BU60" i="15"/>
  <c r="BT60" i="15"/>
  <c r="BS60" i="15"/>
  <c r="BR60" i="15"/>
  <c r="BQ60" i="15"/>
  <c r="BP60" i="15"/>
  <c r="BO60" i="15"/>
  <c r="BN60" i="15"/>
  <c r="BM60" i="15"/>
  <c r="BL60" i="15"/>
  <c r="BU59" i="15"/>
  <c r="BT59" i="15"/>
  <c r="BS59" i="15"/>
  <c r="BR59" i="15"/>
  <c r="BQ59" i="15"/>
  <c r="BP59" i="15"/>
  <c r="BO59" i="15"/>
  <c r="BN59" i="15"/>
  <c r="BM59" i="15"/>
  <c r="BL59" i="15"/>
  <c r="BT58" i="15"/>
  <c r="BS58" i="15"/>
  <c r="BR58" i="15"/>
  <c r="BN58" i="15"/>
  <c r="BM58" i="15"/>
  <c r="BU57" i="15"/>
  <c r="BT57" i="15"/>
  <c r="BS57" i="15"/>
  <c r="BR57" i="15"/>
  <c r="BQ57" i="15"/>
  <c r="BP57" i="15"/>
  <c r="BO57" i="15"/>
  <c r="BN57" i="15"/>
  <c r="BM57" i="15"/>
  <c r="BL57" i="15"/>
  <c r="BU56" i="15"/>
  <c r="BT56" i="15"/>
  <c r="BS56" i="15"/>
  <c r="BR56" i="15"/>
  <c r="BQ56" i="15"/>
  <c r="BP56" i="15"/>
  <c r="BO56" i="15"/>
  <c r="BN56" i="15"/>
  <c r="BM56" i="15"/>
  <c r="BL56" i="15"/>
  <c r="BU55" i="15"/>
  <c r="BT55" i="15"/>
  <c r="BS55" i="15"/>
  <c r="BR55" i="15"/>
  <c r="BQ55" i="15"/>
  <c r="BP55" i="15"/>
  <c r="BO55" i="15"/>
  <c r="BN55" i="15"/>
  <c r="BM55" i="15"/>
  <c r="BL55" i="15"/>
  <c r="BU54" i="15"/>
  <c r="BT54" i="15"/>
  <c r="BS54" i="15"/>
  <c r="BR54" i="15"/>
  <c r="BQ54" i="15"/>
  <c r="BP54" i="15"/>
  <c r="BO54" i="15"/>
  <c r="BN54" i="15"/>
  <c r="BM54" i="15"/>
  <c r="BL54" i="15"/>
  <c r="BU53" i="15"/>
  <c r="BT53" i="15"/>
  <c r="BS53" i="15"/>
  <c r="BU52" i="15"/>
  <c r="BT52" i="15"/>
  <c r="BS52" i="15"/>
  <c r="BR52" i="15"/>
  <c r="BQ52" i="15"/>
  <c r="BP52" i="15"/>
  <c r="BO52" i="15"/>
  <c r="BN52" i="15"/>
  <c r="BM52" i="15"/>
  <c r="BL52" i="15"/>
  <c r="BR51" i="15"/>
  <c r="BU50" i="15"/>
  <c r="BT50" i="15"/>
  <c r="BR50" i="15"/>
  <c r="BO50" i="15"/>
  <c r="BN50" i="15"/>
  <c r="BM50" i="15"/>
  <c r="BU49" i="15"/>
  <c r="BT49" i="15"/>
  <c r="BS49" i="15"/>
  <c r="BR49" i="15"/>
  <c r="BQ49" i="15"/>
  <c r="BP49" i="15"/>
  <c r="BO49" i="15"/>
  <c r="BN49" i="15"/>
  <c r="BM49" i="15"/>
  <c r="BL49" i="15"/>
  <c r="BU48" i="15"/>
  <c r="BT48" i="15"/>
  <c r="BR48" i="15"/>
  <c r="BN48" i="15"/>
  <c r="BU47" i="15"/>
  <c r="BT47" i="15"/>
  <c r="BS47" i="15"/>
  <c r="BR47" i="15"/>
  <c r="BQ47" i="15"/>
  <c r="BP47" i="15"/>
  <c r="BO47" i="15"/>
  <c r="BN47" i="15"/>
  <c r="BM47" i="15"/>
  <c r="BL47" i="15"/>
  <c r="BU46" i="15"/>
  <c r="BT46" i="15"/>
  <c r="BS46" i="15"/>
  <c r="BR46" i="15"/>
  <c r="BQ46" i="15"/>
  <c r="BP46" i="15"/>
  <c r="BO46" i="15"/>
  <c r="BN46" i="15"/>
  <c r="BM46" i="15"/>
  <c r="BL46" i="15"/>
  <c r="BU45" i="15"/>
  <c r="BT45" i="15"/>
  <c r="BS45" i="15"/>
  <c r="BR45" i="15"/>
  <c r="BM45" i="15"/>
  <c r="BT44" i="15"/>
  <c r="BR44" i="15"/>
  <c r="BM44" i="15"/>
  <c r="BU43" i="15"/>
  <c r="BT43" i="15"/>
  <c r="BS43" i="15"/>
  <c r="BN43" i="15"/>
  <c r="BU42" i="15"/>
  <c r="BT42" i="15"/>
  <c r="BS42" i="15"/>
  <c r="BR42" i="15"/>
  <c r="BQ42" i="15"/>
  <c r="BP42" i="15"/>
  <c r="BO42" i="15"/>
  <c r="BN42" i="15"/>
  <c r="BM42" i="15"/>
  <c r="BL42" i="15"/>
  <c r="BU41" i="15"/>
  <c r="BT41" i="15"/>
  <c r="BS41" i="15"/>
  <c r="BR41" i="15"/>
  <c r="BQ41" i="15"/>
  <c r="BP41" i="15"/>
  <c r="BO41" i="15"/>
  <c r="BN41" i="15"/>
  <c r="BM41" i="15"/>
  <c r="BL41" i="15"/>
  <c r="BT40" i="15"/>
  <c r="BR40" i="15"/>
  <c r="BM40" i="15"/>
  <c r="BT39" i="15"/>
  <c r="BR39" i="15"/>
  <c r="BM39" i="15"/>
  <c r="BU38" i="15"/>
  <c r="BT38" i="15"/>
  <c r="BS38" i="15"/>
  <c r="BR38" i="15"/>
  <c r="BQ38" i="15"/>
  <c r="BP38" i="15"/>
  <c r="BO38" i="15"/>
  <c r="BN38" i="15"/>
  <c r="BM38" i="15"/>
  <c r="BL38" i="15"/>
  <c r="BU37" i="15"/>
  <c r="BT37" i="15"/>
  <c r="BS37" i="15"/>
  <c r="BR37" i="15"/>
  <c r="BN37" i="15"/>
  <c r="BL5" i="15"/>
  <c r="BM5" i="15"/>
  <c r="BN5" i="15"/>
  <c r="BO5" i="15"/>
  <c r="BP5" i="15"/>
  <c r="BQ5" i="15"/>
  <c r="BR5" i="15"/>
  <c r="BS5" i="15"/>
  <c r="BT5" i="15"/>
  <c r="BU5" i="15"/>
  <c r="BM6" i="15"/>
  <c r="BR6" i="15"/>
  <c r="BT6" i="15"/>
  <c r="BM7" i="15"/>
  <c r="BR7" i="15"/>
  <c r="BT7" i="15"/>
  <c r="BL8" i="15"/>
  <c r="BM8" i="15"/>
  <c r="BN8" i="15"/>
  <c r="BO8" i="15"/>
  <c r="BP8" i="15"/>
  <c r="BQ8" i="15"/>
  <c r="BR8" i="15"/>
  <c r="BS8" i="15"/>
  <c r="BT8" i="15"/>
  <c r="BU8" i="15"/>
  <c r="BL9" i="15"/>
  <c r="BM9" i="15"/>
  <c r="BN9" i="15"/>
  <c r="BO9" i="15"/>
  <c r="BP9" i="15"/>
  <c r="BQ9" i="15"/>
  <c r="BR9" i="15"/>
  <c r="BS9" i="15"/>
  <c r="BT9" i="15"/>
  <c r="BU9" i="15"/>
  <c r="BN10" i="15"/>
  <c r="BS10" i="15"/>
  <c r="BT10" i="15"/>
  <c r="BU10" i="15"/>
  <c r="BM11" i="15"/>
  <c r="BR11" i="15"/>
  <c r="BT11" i="15"/>
  <c r="BM12" i="15"/>
  <c r="BR12" i="15"/>
  <c r="BS12" i="15"/>
  <c r="BT12" i="15"/>
  <c r="BU12" i="15"/>
  <c r="BL13" i="15"/>
  <c r="BM13" i="15"/>
  <c r="BN13" i="15"/>
  <c r="BO13" i="15"/>
  <c r="BP13" i="15"/>
  <c r="BQ13" i="15"/>
  <c r="BR13" i="15"/>
  <c r="BS13" i="15"/>
  <c r="BT13" i="15"/>
  <c r="BU13" i="15"/>
  <c r="BL14" i="15"/>
  <c r="BM14" i="15"/>
  <c r="BN14" i="15"/>
  <c r="BO14" i="15"/>
  <c r="BP14" i="15"/>
  <c r="BQ14" i="15"/>
  <c r="BR14" i="15"/>
  <c r="BS14" i="15"/>
  <c r="BT14" i="15"/>
  <c r="BU14" i="15"/>
  <c r="BN15" i="15"/>
  <c r="BR15" i="15"/>
  <c r="BT15" i="15"/>
  <c r="BU15" i="15"/>
  <c r="BL16" i="15"/>
  <c r="BM16" i="15"/>
  <c r="BN16" i="15"/>
  <c r="BO16" i="15"/>
  <c r="BP16" i="15"/>
  <c r="BQ16" i="15"/>
  <c r="BR16" i="15"/>
  <c r="BS16" i="15"/>
  <c r="BT16" i="15"/>
  <c r="BU16" i="15"/>
  <c r="BM17" i="15"/>
  <c r="BN17" i="15"/>
  <c r="BO17" i="15"/>
  <c r="BR17" i="15"/>
  <c r="BT17" i="15"/>
  <c r="BU17" i="15"/>
  <c r="BR18" i="15"/>
  <c r="BL19" i="15"/>
  <c r="BM19" i="15"/>
  <c r="BN19" i="15"/>
  <c r="BO19" i="15"/>
  <c r="BP19" i="15"/>
  <c r="BQ19" i="15"/>
  <c r="BR19" i="15"/>
  <c r="BS19" i="15"/>
  <c r="BT19" i="15"/>
  <c r="BU19" i="15"/>
  <c r="BS20" i="15"/>
  <c r="BT20" i="15"/>
  <c r="BU20" i="15"/>
  <c r="BL21" i="15"/>
  <c r="BM21" i="15"/>
  <c r="BN21" i="15"/>
  <c r="BO21" i="15"/>
  <c r="BP21" i="15"/>
  <c r="BQ21" i="15"/>
  <c r="BR21" i="15"/>
  <c r="BS21" i="15"/>
  <c r="BT21" i="15"/>
  <c r="BU21" i="15"/>
  <c r="BL22" i="15"/>
  <c r="BM22" i="15"/>
  <c r="BN22" i="15"/>
  <c r="BO22" i="15"/>
  <c r="BP22" i="15"/>
  <c r="BQ22" i="15"/>
  <c r="BR22" i="15"/>
  <c r="BS22" i="15"/>
  <c r="BT22" i="15"/>
  <c r="BU22" i="15"/>
  <c r="BL23" i="15"/>
  <c r="BM23" i="15"/>
  <c r="BN23" i="15"/>
  <c r="BO23" i="15"/>
  <c r="BP23" i="15"/>
  <c r="BQ23" i="15"/>
  <c r="BR23" i="15"/>
  <c r="BS23" i="15"/>
  <c r="BT23" i="15"/>
  <c r="BU23" i="15"/>
  <c r="BL24" i="15"/>
  <c r="BM24" i="15"/>
  <c r="BN24" i="15"/>
  <c r="BO24" i="15"/>
  <c r="BP24" i="15"/>
  <c r="BQ24" i="15"/>
  <c r="BR24" i="15"/>
  <c r="BS24" i="15"/>
  <c r="BT24" i="15"/>
  <c r="BU24" i="15"/>
  <c r="BM25" i="15"/>
  <c r="BN25" i="15"/>
  <c r="BR25" i="15"/>
  <c r="BS25" i="15"/>
  <c r="BT25" i="15"/>
  <c r="BL26" i="15"/>
  <c r="BM26" i="15"/>
  <c r="BN26" i="15"/>
  <c r="BO26" i="15"/>
  <c r="BP26" i="15"/>
  <c r="BQ26" i="15"/>
  <c r="BR26" i="15"/>
  <c r="BS26" i="15"/>
  <c r="BT26" i="15"/>
  <c r="BU26" i="15"/>
  <c r="BL27" i="15"/>
  <c r="BM27" i="15"/>
  <c r="BN27" i="15"/>
  <c r="BO27" i="15"/>
  <c r="BP27" i="15"/>
  <c r="BQ27" i="15"/>
  <c r="BR27" i="15"/>
  <c r="BS27" i="15"/>
  <c r="BT27" i="15"/>
  <c r="BU27" i="15"/>
  <c r="BM28" i="15"/>
  <c r="BN28" i="15"/>
  <c r="BR28" i="15"/>
  <c r="BT28" i="15"/>
  <c r="BU28" i="15"/>
  <c r="BN4" i="15"/>
  <c r="BR4" i="15"/>
  <c r="BS4" i="15"/>
  <c r="BT4" i="15"/>
  <c r="BU4" i="15"/>
  <c r="BK5" i="14"/>
  <c r="BP5" i="14"/>
  <c r="BR5" i="14"/>
  <c r="BK6" i="14"/>
  <c r="BP6" i="14"/>
  <c r="BR6" i="14"/>
  <c r="BR7" i="14"/>
  <c r="BL8" i="14"/>
  <c r="BR8" i="14"/>
  <c r="BS8" i="14"/>
  <c r="BK9" i="14"/>
  <c r="BP9" i="14"/>
  <c r="BR9" i="14"/>
  <c r="BK10" i="14"/>
  <c r="BP10" i="14"/>
  <c r="BQ10" i="14"/>
  <c r="BR10" i="14"/>
  <c r="BS10" i="14"/>
  <c r="BL11" i="14"/>
  <c r="BR11" i="14"/>
  <c r="BS11" i="14"/>
  <c r="BL12" i="14"/>
  <c r="BR12" i="14"/>
  <c r="BS12" i="14"/>
  <c r="BL13" i="14"/>
  <c r="BP13" i="14"/>
  <c r="BR13" i="14"/>
  <c r="BS13" i="14"/>
  <c r="BK14" i="14"/>
  <c r="BL14" i="14"/>
  <c r="BM14" i="14"/>
  <c r="BP14" i="14"/>
  <c r="BR14" i="14"/>
  <c r="BS14" i="14"/>
  <c r="BP15" i="14"/>
  <c r="BK16" i="14"/>
  <c r="BL16" i="14"/>
  <c r="BP16" i="14"/>
  <c r="BR16" i="14"/>
  <c r="BS16" i="14"/>
  <c r="BQ17" i="14"/>
  <c r="BR17" i="14"/>
  <c r="BS17" i="14"/>
  <c r="BR18" i="14"/>
  <c r="BR19" i="14"/>
  <c r="BS19" i="14"/>
  <c r="BL20" i="14"/>
  <c r="BP20" i="14"/>
  <c r="BQ20" i="14"/>
  <c r="BR20" i="14"/>
  <c r="BS20" i="14"/>
  <c r="BK21" i="14"/>
  <c r="BL21" i="14"/>
  <c r="BP21" i="14"/>
  <c r="BQ21" i="14"/>
  <c r="BR21" i="14"/>
  <c r="BL22" i="14"/>
  <c r="BR22" i="14"/>
  <c r="BL23" i="14"/>
  <c r="BQ23" i="14"/>
  <c r="BR23" i="14"/>
  <c r="BS23" i="14"/>
  <c r="BK24" i="14"/>
  <c r="BL24" i="14"/>
  <c r="BP24" i="14"/>
  <c r="BR24" i="14"/>
  <c r="BS24" i="14"/>
  <c r="BL4" i="14"/>
  <c r="BP4" i="14"/>
  <c r="BQ4" i="14"/>
  <c r="BR4" i="14"/>
  <c r="BS4" i="14"/>
  <c r="BW121" i="13"/>
  <c r="BV121" i="13"/>
  <c r="BU121" i="13"/>
  <c r="BP121" i="13"/>
  <c r="BX120" i="13"/>
  <c r="BW120" i="13"/>
  <c r="BV120" i="13"/>
  <c r="BU120" i="13"/>
  <c r="BW119" i="13"/>
  <c r="BV119" i="13"/>
  <c r="BU119" i="13"/>
  <c r="BT119" i="13"/>
  <c r="BP119" i="13"/>
  <c r="BX118" i="13"/>
  <c r="BT118" i="13"/>
  <c r="BO118" i="13"/>
  <c r="BW117" i="13"/>
  <c r="BV117" i="13"/>
  <c r="BT117" i="13"/>
  <c r="BW116" i="13"/>
  <c r="BV116" i="13"/>
  <c r="BU116" i="13"/>
  <c r="BS116" i="13"/>
  <c r="BR116" i="13"/>
  <c r="BQ116" i="13"/>
  <c r="BP116" i="13"/>
  <c r="BO116" i="13"/>
  <c r="BW115" i="13"/>
  <c r="BV115" i="13"/>
  <c r="BU115" i="13"/>
  <c r="BS115" i="13"/>
  <c r="BR115" i="13"/>
  <c r="BQ115" i="13"/>
  <c r="BP115" i="13"/>
  <c r="BO115" i="13"/>
  <c r="BW114" i="13"/>
  <c r="BV114" i="13"/>
  <c r="BU114" i="13"/>
  <c r="BS114" i="13"/>
  <c r="BR114" i="13"/>
  <c r="BQ114" i="13"/>
  <c r="BP114" i="13"/>
  <c r="BO114" i="13"/>
  <c r="BW113" i="13"/>
  <c r="BV113" i="13"/>
  <c r="BT113" i="13"/>
  <c r="BP113" i="13"/>
  <c r="BO113" i="13"/>
  <c r="BT112" i="13"/>
  <c r="BW111" i="13"/>
  <c r="BV111" i="13"/>
  <c r="BT111" i="13"/>
  <c r="BQ111" i="13"/>
  <c r="BP111" i="13"/>
  <c r="BO111" i="13"/>
  <c r="BW110" i="13"/>
  <c r="BV110" i="13"/>
  <c r="BU110" i="13"/>
  <c r="BP110" i="13"/>
  <c r="BW109" i="13"/>
  <c r="BV109" i="13"/>
  <c r="BT109" i="13"/>
  <c r="BP109" i="13"/>
  <c r="BX108" i="13"/>
  <c r="BW108" i="13"/>
  <c r="BV108" i="13"/>
  <c r="BP108" i="13"/>
  <c r="BW107" i="13"/>
  <c r="BV107" i="13"/>
  <c r="BP107" i="13"/>
  <c r="BV106" i="13"/>
  <c r="BT106" i="13"/>
  <c r="BW105" i="13"/>
  <c r="BV105" i="13"/>
  <c r="BU105" i="13"/>
  <c r="BS105" i="13"/>
  <c r="BW104" i="13"/>
  <c r="BV104" i="13"/>
  <c r="BU104" i="13"/>
  <c r="BP104" i="13"/>
  <c r="BW103" i="13"/>
  <c r="BV103" i="13"/>
  <c r="BU103" i="13"/>
  <c r="BT103" i="13"/>
  <c r="BW102" i="13"/>
  <c r="BV102" i="13"/>
  <c r="BU102" i="13"/>
  <c r="BW101" i="13"/>
  <c r="BV101" i="13"/>
  <c r="BU101" i="13"/>
  <c r="BP101" i="13"/>
  <c r="BV100" i="13"/>
  <c r="BP100" i="13"/>
  <c r="BO100" i="13"/>
  <c r="BW91" i="13"/>
  <c r="BV91" i="13"/>
  <c r="BU91" i="13"/>
  <c r="BP91" i="13"/>
  <c r="BX90" i="13"/>
  <c r="BW90" i="13"/>
  <c r="BV90" i="13"/>
  <c r="BU90" i="13"/>
  <c r="BW89" i="13"/>
  <c r="BV89" i="13"/>
  <c r="BU89" i="13"/>
  <c r="BT89" i="13"/>
  <c r="BP89" i="13"/>
  <c r="BX88" i="13"/>
  <c r="BT88" i="13"/>
  <c r="BO88" i="13"/>
  <c r="BW87" i="13"/>
  <c r="BV87" i="13"/>
  <c r="BT87" i="13"/>
  <c r="BW86" i="13"/>
  <c r="BV86" i="13"/>
  <c r="BU86" i="13"/>
  <c r="BS86" i="13"/>
  <c r="BR86" i="13"/>
  <c r="BQ86" i="13"/>
  <c r="BP86" i="13"/>
  <c r="BO86" i="13"/>
  <c r="BW85" i="13"/>
  <c r="BV85" i="13"/>
  <c r="BU85" i="13"/>
  <c r="BS85" i="13"/>
  <c r="BR85" i="13"/>
  <c r="BQ85" i="13"/>
  <c r="BP85" i="13"/>
  <c r="BO85" i="13"/>
  <c r="BW84" i="13"/>
  <c r="BV84" i="13"/>
  <c r="BU84" i="13"/>
  <c r="BS84" i="13"/>
  <c r="BR84" i="13"/>
  <c r="BQ84" i="13"/>
  <c r="BP84" i="13"/>
  <c r="BO84" i="13"/>
  <c r="BW83" i="13"/>
  <c r="BV83" i="13"/>
  <c r="BT83" i="13"/>
  <c r="BP83" i="13"/>
  <c r="BO83" i="13"/>
  <c r="BT82" i="13"/>
  <c r="BW81" i="13"/>
  <c r="BV81" i="13"/>
  <c r="BT81" i="13"/>
  <c r="BQ81" i="13"/>
  <c r="BP81" i="13"/>
  <c r="BO81" i="13"/>
  <c r="BW80" i="13"/>
  <c r="BV80" i="13"/>
  <c r="BU80" i="13"/>
  <c r="BP80" i="13"/>
  <c r="BW79" i="13"/>
  <c r="BV79" i="13"/>
  <c r="BT79" i="13"/>
  <c r="BP79" i="13"/>
  <c r="BX78" i="13"/>
  <c r="BW78" i="13"/>
  <c r="BV78" i="13"/>
  <c r="BP78" i="13"/>
  <c r="BW77" i="13"/>
  <c r="BV77" i="13"/>
  <c r="BP77" i="13"/>
  <c r="BV76" i="13"/>
  <c r="BT76" i="13"/>
  <c r="BW75" i="13"/>
  <c r="BV75" i="13"/>
  <c r="BU75" i="13"/>
  <c r="BS75" i="13"/>
  <c r="BW74" i="13"/>
  <c r="BV74" i="13"/>
  <c r="BU74" i="13"/>
  <c r="BP74" i="13"/>
  <c r="BW73" i="13"/>
  <c r="BV73" i="13"/>
  <c r="BU73" i="13"/>
  <c r="BT73" i="13"/>
  <c r="BW72" i="13"/>
  <c r="BV72" i="13"/>
  <c r="BU72" i="13"/>
  <c r="BW71" i="13"/>
  <c r="BV71" i="13"/>
  <c r="BU71" i="13"/>
  <c r="BP71" i="13"/>
  <c r="BV70" i="13"/>
  <c r="BP70" i="13"/>
  <c r="BO70" i="13"/>
  <c r="BW55" i="13"/>
  <c r="BV55" i="13"/>
  <c r="BU55" i="13"/>
  <c r="BP55" i="13"/>
  <c r="BX54" i="13"/>
  <c r="BW54" i="13"/>
  <c r="BV54" i="13"/>
  <c r="BU54" i="13"/>
  <c r="BW53" i="13"/>
  <c r="BV53" i="13"/>
  <c r="BU53" i="13"/>
  <c r="BT53" i="13"/>
  <c r="BP53" i="13"/>
  <c r="BX52" i="13"/>
  <c r="BT52" i="13"/>
  <c r="BO52" i="13"/>
  <c r="BW51" i="13"/>
  <c r="BV51" i="13"/>
  <c r="BT51" i="13"/>
  <c r="BW50" i="13"/>
  <c r="BV50" i="13"/>
  <c r="BU50" i="13"/>
  <c r="BS50" i="13"/>
  <c r="BR50" i="13"/>
  <c r="BQ50" i="13"/>
  <c r="BP50" i="13"/>
  <c r="BO50" i="13"/>
  <c r="BW49" i="13"/>
  <c r="BV49" i="13"/>
  <c r="BU49" i="13"/>
  <c r="BS49" i="13"/>
  <c r="BR49" i="13"/>
  <c r="BQ49" i="13"/>
  <c r="BP49" i="13"/>
  <c r="BO49" i="13"/>
  <c r="BW48" i="13"/>
  <c r="BV48" i="13"/>
  <c r="BU48" i="13"/>
  <c r="BS48" i="13"/>
  <c r="BR48" i="13"/>
  <c r="BQ48" i="13"/>
  <c r="BP48" i="13"/>
  <c r="BO48" i="13"/>
  <c r="BW47" i="13"/>
  <c r="BV47" i="13"/>
  <c r="BT47" i="13"/>
  <c r="BP47" i="13"/>
  <c r="BO47" i="13"/>
  <c r="BT46" i="13"/>
  <c r="BW45" i="13"/>
  <c r="BV45" i="13"/>
  <c r="BT45" i="13"/>
  <c r="BQ45" i="13"/>
  <c r="BP45" i="13"/>
  <c r="BO45" i="13"/>
  <c r="BW44" i="13"/>
  <c r="BV44" i="13"/>
  <c r="BU44" i="13"/>
  <c r="BP44" i="13"/>
  <c r="BW43" i="13"/>
  <c r="BV43" i="13"/>
  <c r="BT43" i="13"/>
  <c r="BP43" i="13"/>
  <c r="BX42" i="13"/>
  <c r="BW42" i="13"/>
  <c r="BV42" i="13"/>
  <c r="BP42" i="13"/>
  <c r="BW41" i="13"/>
  <c r="BV41" i="13"/>
  <c r="BP41" i="13"/>
  <c r="BV40" i="13"/>
  <c r="BT40" i="13"/>
  <c r="BW39" i="13"/>
  <c r="BV39" i="13"/>
  <c r="BU39" i="13"/>
  <c r="BS39" i="13"/>
  <c r="BW38" i="13"/>
  <c r="BV38" i="13"/>
  <c r="BU38" i="13"/>
  <c r="BP38" i="13"/>
  <c r="BW37" i="13"/>
  <c r="BV37" i="13"/>
  <c r="BU37" i="13"/>
  <c r="BT37" i="13"/>
  <c r="BW36" i="13"/>
  <c r="BV36" i="13"/>
  <c r="BU36" i="13"/>
  <c r="BW35" i="13"/>
  <c r="BV35" i="13"/>
  <c r="BU35" i="13"/>
  <c r="BP35" i="13"/>
  <c r="BV34" i="13"/>
  <c r="BP34" i="13"/>
  <c r="BO34" i="13"/>
  <c r="BP5" i="13"/>
  <c r="BU5" i="13"/>
  <c r="BV5" i="13"/>
  <c r="BW5" i="13"/>
  <c r="BU6" i="13"/>
  <c r="BV6" i="13"/>
  <c r="BW6" i="13"/>
  <c r="BT7" i="13"/>
  <c r="BU7" i="13"/>
  <c r="BV7" i="13"/>
  <c r="BW7" i="13"/>
  <c r="BP8" i="13"/>
  <c r="BU8" i="13"/>
  <c r="BV8" i="13"/>
  <c r="BW8" i="13"/>
  <c r="BS9" i="13"/>
  <c r="BU9" i="13"/>
  <c r="BV9" i="13"/>
  <c r="BW9" i="13"/>
  <c r="BT10" i="13"/>
  <c r="BV10" i="13"/>
  <c r="BP11" i="13"/>
  <c r="BV11" i="13"/>
  <c r="BW11" i="13"/>
  <c r="BP12" i="13"/>
  <c r="BV12" i="13"/>
  <c r="BW12" i="13"/>
  <c r="BX12" i="13"/>
  <c r="BP13" i="13"/>
  <c r="BT13" i="13"/>
  <c r="BV13" i="13"/>
  <c r="BW13" i="13"/>
  <c r="BP14" i="13"/>
  <c r="BU14" i="13"/>
  <c r="BV14" i="13"/>
  <c r="BW14" i="13"/>
  <c r="BO15" i="13"/>
  <c r="BP15" i="13"/>
  <c r="BQ15" i="13"/>
  <c r="BT15" i="13"/>
  <c r="BV15" i="13"/>
  <c r="BW15" i="13"/>
  <c r="BT16" i="13"/>
  <c r="BO17" i="13"/>
  <c r="BP17" i="13"/>
  <c r="BT17" i="13"/>
  <c r="BV17" i="13"/>
  <c r="BW17" i="13"/>
  <c r="BO18" i="13"/>
  <c r="BP18" i="13"/>
  <c r="BQ18" i="13"/>
  <c r="BR18" i="13"/>
  <c r="BS18" i="13"/>
  <c r="BU18" i="13"/>
  <c r="BV18" i="13"/>
  <c r="BW18" i="13"/>
  <c r="BO19" i="13"/>
  <c r="BP19" i="13"/>
  <c r="BQ19" i="13"/>
  <c r="BR19" i="13"/>
  <c r="BS19" i="13"/>
  <c r="BU19" i="13"/>
  <c r="BV19" i="13"/>
  <c r="BW19" i="13"/>
  <c r="BO20" i="13"/>
  <c r="BP20" i="13"/>
  <c r="BQ20" i="13"/>
  <c r="BR20" i="13"/>
  <c r="BS20" i="13"/>
  <c r="BU20" i="13"/>
  <c r="BV20" i="13"/>
  <c r="BW20" i="13"/>
  <c r="BT21" i="13"/>
  <c r="BV21" i="13"/>
  <c r="BW21" i="13"/>
  <c r="BO22" i="13"/>
  <c r="BT22" i="13"/>
  <c r="BX22" i="13"/>
  <c r="BP23" i="13"/>
  <c r="BT23" i="13"/>
  <c r="BU23" i="13"/>
  <c r="BV23" i="13"/>
  <c r="BW23" i="13"/>
  <c r="BU24" i="13"/>
  <c r="BV24" i="13"/>
  <c r="BW24" i="13"/>
  <c r="BX24" i="13"/>
  <c r="BP25" i="13"/>
  <c r="BU25" i="13"/>
  <c r="BV25" i="13"/>
  <c r="BW25" i="13"/>
  <c r="BO4" i="13"/>
  <c r="BP4" i="13"/>
  <c r="BV4" i="13"/>
  <c r="BW37" i="12"/>
  <c r="BV37" i="12"/>
  <c r="BT37" i="12"/>
  <c r="BP37" i="12"/>
  <c r="BO37" i="12"/>
  <c r="BV36" i="12"/>
  <c r="BU36" i="12"/>
  <c r="BT36" i="12"/>
  <c r="BP36" i="12"/>
  <c r="BO36" i="12"/>
  <c r="BW35" i="12"/>
  <c r="BV35" i="12"/>
  <c r="BU35" i="12"/>
  <c r="BP35" i="12"/>
  <c r="BX34" i="12"/>
  <c r="BW34" i="12"/>
  <c r="BV34" i="12"/>
  <c r="BU34" i="12"/>
  <c r="BW33" i="12"/>
  <c r="BV33" i="12"/>
  <c r="BU33" i="12"/>
  <c r="BT33" i="12"/>
  <c r="BP33" i="12"/>
  <c r="BX32" i="12"/>
  <c r="BT32" i="12"/>
  <c r="BO32" i="12"/>
  <c r="BW31" i="12"/>
  <c r="BV31" i="12"/>
  <c r="BT31" i="12"/>
  <c r="BW30" i="12"/>
  <c r="BV30" i="12"/>
  <c r="BU30" i="12"/>
  <c r="BS30" i="12"/>
  <c r="BR30" i="12"/>
  <c r="BQ30" i="12"/>
  <c r="BP30" i="12"/>
  <c r="BO30" i="12"/>
  <c r="BW29" i="12"/>
  <c r="BV29" i="12"/>
  <c r="BU29" i="12"/>
  <c r="BS29" i="12"/>
  <c r="BR29" i="12"/>
  <c r="BQ29" i="12"/>
  <c r="BP29" i="12"/>
  <c r="BO29" i="12"/>
  <c r="BW28" i="12"/>
  <c r="BV28" i="12"/>
  <c r="BU28" i="12"/>
  <c r="BT28" i="12"/>
  <c r="BW27" i="12"/>
  <c r="BV27" i="12"/>
  <c r="BU27" i="12"/>
  <c r="BT27" i="12"/>
  <c r="BX26" i="12"/>
  <c r="BW26" i="12"/>
  <c r="BV26" i="12"/>
  <c r="BU26" i="12"/>
  <c r="BV25" i="12"/>
  <c r="BT25" i="12"/>
  <c r="BP25" i="12"/>
  <c r="BO25" i="12"/>
  <c r="BW24" i="12"/>
  <c r="BV24" i="12"/>
  <c r="BU24" i="12"/>
  <c r="BS24" i="12"/>
  <c r="BR24" i="12"/>
  <c r="BQ24" i="12"/>
  <c r="BP24" i="12"/>
  <c r="BO24" i="12"/>
  <c r="BW23" i="12"/>
  <c r="BV23" i="12"/>
  <c r="BT23" i="12"/>
  <c r="BP23" i="12"/>
  <c r="BO23" i="12"/>
  <c r="BT22" i="12"/>
  <c r="BW21" i="12"/>
  <c r="BV21" i="12"/>
  <c r="BU21" i="12"/>
  <c r="BT21" i="12"/>
  <c r="BS21" i="12"/>
  <c r="BR21" i="12"/>
  <c r="BQ21" i="12"/>
  <c r="BP21" i="12"/>
  <c r="BO21" i="12"/>
  <c r="BX20" i="12"/>
  <c r="BW20" i="12"/>
  <c r="BV20" i="12"/>
  <c r="BU20" i="12"/>
  <c r="BT20" i="12"/>
  <c r="BP20" i="12"/>
  <c r="BO20" i="12"/>
  <c r="BW19" i="12"/>
  <c r="BV19" i="12"/>
  <c r="BT19" i="12"/>
  <c r="BQ19" i="12"/>
  <c r="BP19" i="12"/>
  <c r="BO19" i="12"/>
  <c r="BW18" i="12"/>
  <c r="BV18" i="12"/>
  <c r="BU18" i="12"/>
  <c r="BP18" i="12"/>
  <c r="BW17" i="12"/>
  <c r="BV17" i="12"/>
  <c r="BT17" i="12"/>
  <c r="BP17" i="12"/>
  <c r="BX16" i="12"/>
  <c r="BW16" i="12"/>
  <c r="BV16" i="12"/>
  <c r="BP16" i="12"/>
  <c r="BW15" i="12"/>
  <c r="BV15" i="12"/>
  <c r="BP15" i="12"/>
  <c r="BW14" i="12"/>
  <c r="BV14" i="12"/>
  <c r="BU14" i="12"/>
  <c r="BT14" i="12"/>
  <c r="BO14" i="12"/>
  <c r="BV13" i="12"/>
  <c r="BT13" i="12"/>
  <c r="BW12" i="12"/>
  <c r="BV12" i="12"/>
  <c r="BU12" i="12"/>
  <c r="BS12" i="12"/>
  <c r="BV11" i="12"/>
  <c r="BT11" i="12"/>
  <c r="BO11" i="12"/>
  <c r="BV10" i="12"/>
  <c r="BT10" i="12"/>
  <c r="BO10" i="12"/>
  <c r="BW9" i="12"/>
  <c r="BV9" i="12"/>
  <c r="BU9" i="12"/>
  <c r="BP9" i="12"/>
  <c r="BW8" i="12"/>
  <c r="BV8" i="12"/>
  <c r="BU8" i="12"/>
  <c r="BT8" i="12"/>
  <c r="BW7" i="12"/>
  <c r="BV7" i="12"/>
  <c r="BU7" i="12"/>
  <c r="BW6" i="12"/>
  <c r="BV6" i="12"/>
  <c r="BU6" i="12"/>
  <c r="BT6" i="12"/>
  <c r="BP6" i="12"/>
  <c r="BW5" i="12"/>
  <c r="BV5" i="12"/>
  <c r="BU5" i="12"/>
  <c r="BP5" i="12"/>
  <c r="BV4" i="12"/>
  <c r="BP4" i="12"/>
  <c r="BO4" i="12"/>
  <c r="BP5" i="11"/>
  <c r="BU5" i="11"/>
  <c r="BV5" i="11"/>
  <c r="BW5" i="11"/>
  <c r="BP6" i="11"/>
  <c r="BT6" i="11"/>
  <c r="BU6" i="11"/>
  <c r="BV6" i="11"/>
  <c r="BW6" i="11"/>
  <c r="BU7" i="11"/>
  <c r="BV7" i="11"/>
  <c r="BW7" i="11"/>
  <c r="BT8" i="11"/>
  <c r="BU8" i="11"/>
  <c r="BV8" i="11"/>
  <c r="BW8" i="11"/>
  <c r="BP9" i="11"/>
  <c r="BU9" i="11"/>
  <c r="BV9" i="11"/>
  <c r="BW9" i="11"/>
  <c r="BO10" i="11"/>
  <c r="BT10" i="11"/>
  <c r="BV10" i="11"/>
  <c r="BO11" i="11"/>
  <c r="BT11" i="11"/>
  <c r="BV11" i="11"/>
  <c r="BS12" i="11"/>
  <c r="BU12" i="11"/>
  <c r="BV12" i="11"/>
  <c r="BW12" i="11"/>
  <c r="BT13" i="11"/>
  <c r="BV13" i="11"/>
  <c r="BO14" i="11"/>
  <c r="BT14" i="11"/>
  <c r="BU14" i="11"/>
  <c r="BV14" i="11"/>
  <c r="BW14" i="11"/>
  <c r="BP15" i="11"/>
  <c r="BV15" i="11"/>
  <c r="BW15" i="11"/>
  <c r="BP16" i="11"/>
  <c r="BV16" i="11"/>
  <c r="BW16" i="11"/>
  <c r="BX16" i="11"/>
  <c r="BP17" i="11"/>
  <c r="BT17" i="11"/>
  <c r="BV17" i="11"/>
  <c r="BW17" i="11"/>
  <c r="BP18" i="11"/>
  <c r="BU18" i="11"/>
  <c r="BV18" i="11"/>
  <c r="BW18" i="11"/>
  <c r="BO19" i="11"/>
  <c r="BP19" i="11"/>
  <c r="BQ19" i="11"/>
  <c r="BT19" i="11"/>
  <c r="BV19" i="11"/>
  <c r="BW19" i="11"/>
  <c r="BO20" i="11"/>
  <c r="BP20" i="11"/>
  <c r="BT20" i="11"/>
  <c r="BU20" i="11"/>
  <c r="BV20" i="11"/>
  <c r="BW20" i="11"/>
  <c r="BX20" i="11"/>
  <c r="BO21" i="11"/>
  <c r="BP21" i="11"/>
  <c r="BQ21" i="11"/>
  <c r="BR21" i="11"/>
  <c r="BS21" i="11"/>
  <c r="BT21" i="11"/>
  <c r="BU21" i="11"/>
  <c r="BV21" i="11"/>
  <c r="BW21" i="11"/>
  <c r="BT22" i="11"/>
  <c r="BO23" i="11"/>
  <c r="BP23" i="11"/>
  <c r="BT23" i="11"/>
  <c r="BV23" i="11"/>
  <c r="BW23" i="11"/>
  <c r="BO24" i="11"/>
  <c r="BP24" i="11"/>
  <c r="BQ24" i="11"/>
  <c r="BR24" i="11"/>
  <c r="BS24" i="11"/>
  <c r="BU24" i="11"/>
  <c r="BV24" i="11"/>
  <c r="BW24" i="11"/>
  <c r="BO25" i="11"/>
  <c r="BP25" i="11"/>
  <c r="BT25" i="11"/>
  <c r="BV25" i="11"/>
  <c r="BU26" i="11"/>
  <c r="BV26" i="11"/>
  <c r="BW26" i="11"/>
  <c r="BX26" i="11"/>
  <c r="BT27" i="11"/>
  <c r="BU27" i="11"/>
  <c r="BV27" i="11"/>
  <c r="BW27" i="11"/>
  <c r="BT28" i="11"/>
  <c r="BU28" i="11"/>
  <c r="BV28" i="11"/>
  <c r="BW28" i="11"/>
  <c r="BO29" i="11"/>
  <c r="BP29" i="11"/>
  <c r="BQ29" i="11"/>
  <c r="BR29" i="11"/>
  <c r="BS29" i="11"/>
  <c r="BU29" i="11"/>
  <c r="BV29" i="11"/>
  <c r="BW29" i="11"/>
  <c r="BO30" i="11"/>
  <c r="BP30" i="11"/>
  <c r="BQ30" i="11"/>
  <c r="BR30" i="11"/>
  <c r="BS30" i="11"/>
  <c r="BU30" i="11"/>
  <c r="BV30" i="11"/>
  <c r="BW30" i="11"/>
  <c r="BT31" i="11"/>
  <c r="BV31" i="11"/>
  <c r="BW31" i="11"/>
  <c r="BO32" i="11"/>
  <c r="BT32" i="11"/>
  <c r="BX32" i="11"/>
  <c r="BP33" i="11"/>
  <c r="BT33" i="11"/>
  <c r="BU33" i="11"/>
  <c r="BV33" i="11"/>
  <c r="BW33" i="11"/>
  <c r="BU34" i="11"/>
  <c r="BV34" i="11"/>
  <c r="BW34" i="11"/>
  <c r="BX34" i="11"/>
  <c r="BP35" i="11"/>
  <c r="BU35" i="11"/>
  <c r="BV35" i="11"/>
  <c r="BW35" i="11"/>
  <c r="BO36" i="11"/>
  <c r="BP36" i="11"/>
  <c r="BT36" i="11"/>
  <c r="BU36" i="11"/>
  <c r="BV36" i="11"/>
  <c r="BO37" i="11"/>
  <c r="BP37" i="11"/>
  <c r="BT37" i="11"/>
  <c r="BV37" i="11"/>
  <c r="BW37" i="11"/>
  <c r="BO4" i="11"/>
  <c r="BP4" i="11"/>
  <c r="BV4" i="11"/>
  <c r="BN112" i="10"/>
  <c r="BN111" i="10"/>
  <c r="BU110" i="10"/>
  <c r="BT110" i="10"/>
  <c r="BS110" i="10"/>
  <c r="BN110" i="10"/>
  <c r="BU109" i="10"/>
  <c r="BT109" i="10"/>
  <c r="BS109" i="10"/>
  <c r="BU108" i="10"/>
  <c r="BS108" i="10"/>
  <c r="BN108" i="10"/>
  <c r="BU107" i="10"/>
  <c r="BT107" i="10"/>
  <c r="BS107" i="10"/>
  <c r="BR107" i="10"/>
  <c r="BU106" i="10"/>
  <c r="BT106" i="10"/>
  <c r="BS106" i="10"/>
  <c r="BN106" i="10"/>
  <c r="BM106" i="10"/>
  <c r="BU105" i="10"/>
  <c r="BT105" i="10"/>
  <c r="BN105" i="10"/>
  <c r="BM105" i="10"/>
  <c r="BT104" i="10"/>
  <c r="BU103" i="10"/>
  <c r="BT103" i="10"/>
  <c r="BS103" i="10"/>
  <c r="BN103" i="10"/>
  <c r="BU102" i="10"/>
  <c r="BT102" i="10"/>
  <c r="BS102" i="10"/>
  <c r="BT101" i="10"/>
  <c r="BS101" i="10"/>
  <c r="BN101" i="10"/>
  <c r="BN100" i="10"/>
  <c r="BU99" i="10"/>
  <c r="BT99" i="10"/>
  <c r="BS99" i="10"/>
  <c r="BR99" i="10"/>
  <c r="BN99" i="10"/>
  <c r="BT98" i="10"/>
  <c r="BS98" i="10"/>
  <c r="BN98" i="10"/>
  <c r="BM98" i="10"/>
  <c r="BT97" i="10"/>
  <c r="BR97" i="10"/>
  <c r="BM97" i="10"/>
  <c r="BU96" i="10"/>
  <c r="BT96" i="10"/>
  <c r="BS96" i="10"/>
  <c r="BN96" i="10"/>
  <c r="BU95" i="10"/>
  <c r="BT95" i="10"/>
  <c r="BS95" i="10"/>
  <c r="BN95" i="10"/>
  <c r="BM95" i="10"/>
  <c r="BT94" i="10"/>
  <c r="BU93" i="10"/>
  <c r="BT93" i="10"/>
  <c r="BN93" i="10"/>
  <c r="BU92" i="10"/>
  <c r="BT92" i="10"/>
  <c r="BS92" i="10"/>
  <c r="BR92" i="10"/>
  <c r="BN92" i="10"/>
  <c r="BU91" i="10"/>
  <c r="BS91" i="10"/>
  <c r="BN91" i="10"/>
  <c r="BT89" i="10"/>
  <c r="BS89" i="10"/>
  <c r="BU88" i="10"/>
  <c r="BT88" i="10"/>
  <c r="BS88" i="10"/>
  <c r="BN88" i="10"/>
  <c r="BM88" i="10"/>
  <c r="BU87" i="10"/>
  <c r="BT87" i="10"/>
  <c r="BS87" i="10"/>
  <c r="BR87" i="10"/>
  <c r="BU86" i="10"/>
  <c r="BT86" i="10"/>
  <c r="BS86" i="10"/>
  <c r="BN86" i="10"/>
  <c r="BU84" i="10"/>
  <c r="BT84" i="10"/>
  <c r="BS84" i="10"/>
  <c r="BN84" i="10"/>
  <c r="BU69" i="10"/>
  <c r="BT69" i="10"/>
  <c r="BS69" i="10"/>
  <c r="BR69" i="10"/>
  <c r="BQ69" i="10"/>
  <c r="BP69" i="10"/>
  <c r="BO69" i="10"/>
  <c r="BN69" i="10"/>
  <c r="BM69" i="10"/>
  <c r="BL69" i="10"/>
  <c r="BN68" i="10"/>
  <c r="BU67" i="10"/>
  <c r="BT67" i="10"/>
  <c r="BS67" i="10"/>
  <c r="BR67" i="10"/>
  <c r="BQ67" i="10"/>
  <c r="BP67" i="10"/>
  <c r="BO67" i="10"/>
  <c r="BN67" i="10"/>
  <c r="BM67" i="10"/>
  <c r="BL67" i="10"/>
  <c r="BU66" i="10"/>
  <c r="BT66" i="10"/>
  <c r="BS66" i="10"/>
  <c r="BR66" i="10"/>
  <c r="BQ66" i="10"/>
  <c r="BP66" i="10"/>
  <c r="BO66" i="10"/>
  <c r="BN66" i="10"/>
  <c r="BM66" i="10"/>
  <c r="BL66" i="10"/>
  <c r="BU65" i="10"/>
  <c r="BS65" i="10"/>
  <c r="BN65" i="10"/>
  <c r="BU64" i="10"/>
  <c r="BT64" i="10"/>
  <c r="BS64" i="10"/>
  <c r="BR64" i="10"/>
  <c r="BU63" i="10"/>
  <c r="BT63" i="10"/>
  <c r="BS63" i="10"/>
  <c r="BN63" i="10"/>
  <c r="BM63" i="10"/>
  <c r="BU62" i="10"/>
  <c r="BT62" i="10"/>
  <c r="BN62" i="10"/>
  <c r="BM62" i="10"/>
  <c r="BU61" i="10"/>
  <c r="BT61" i="10"/>
  <c r="BS61" i="10"/>
  <c r="BR61" i="10"/>
  <c r="BQ61" i="10"/>
  <c r="BP61" i="10"/>
  <c r="BO61" i="10"/>
  <c r="BN61" i="10"/>
  <c r="BM61" i="10"/>
  <c r="BL61" i="10"/>
  <c r="BU60" i="10"/>
  <c r="BT60" i="10"/>
  <c r="BS60" i="10"/>
  <c r="BN60" i="10"/>
  <c r="BU59" i="10"/>
  <c r="BT59" i="10"/>
  <c r="BS59" i="10"/>
  <c r="BT58" i="10"/>
  <c r="BS58" i="10"/>
  <c r="BN58" i="10"/>
  <c r="BU57" i="10"/>
  <c r="BT57" i="10"/>
  <c r="BS57" i="10"/>
  <c r="BR57" i="10"/>
  <c r="BQ57" i="10"/>
  <c r="BP57" i="10"/>
  <c r="BO57" i="10"/>
  <c r="BN57" i="10"/>
  <c r="BM57" i="10"/>
  <c r="BL57" i="10"/>
  <c r="BU56" i="10"/>
  <c r="BT56" i="10"/>
  <c r="BS56" i="10"/>
  <c r="BR56" i="10"/>
  <c r="BN56" i="10"/>
  <c r="BU55" i="10"/>
  <c r="BT55" i="10"/>
  <c r="BS55" i="10"/>
  <c r="BR55" i="10"/>
  <c r="BQ55" i="10"/>
  <c r="BP55" i="10"/>
  <c r="BO55" i="10"/>
  <c r="BN55" i="10"/>
  <c r="BM55" i="10"/>
  <c r="BL55" i="10"/>
  <c r="BT54" i="10"/>
  <c r="BR54" i="10"/>
  <c r="BM54" i="10"/>
  <c r="BU53" i="10"/>
  <c r="BT53" i="10"/>
  <c r="BS53" i="10"/>
  <c r="BR53" i="10"/>
  <c r="BQ53" i="10"/>
  <c r="BP53" i="10"/>
  <c r="BO53" i="10"/>
  <c r="BN53" i="10"/>
  <c r="BM53" i="10"/>
  <c r="BL53" i="10"/>
  <c r="BU52" i="10"/>
  <c r="BT52" i="10"/>
  <c r="BS52" i="10"/>
  <c r="BN52" i="10"/>
  <c r="BM52" i="10"/>
  <c r="BU51" i="10"/>
  <c r="BT51" i="10"/>
  <c r="BS51" i="10"/>
  <c r="BR51" i="10"/>
  <c r="BQ51" i="10"/>
  <c r="BP51" i="10"/>
  <c r="BO51" i="10"/>
  <c r="BN51" i="10"/>
  <c r="BM51" i="10"/>
  <c r="BL51" i="10"/>
  <c r="BU50" i="10"/>
  <c r="BT50" i="10"/>
  <c r="BN50" i="10"/>
  <c r="BU49" i="10"/>
  <c r="BT49" i="10"/>
  <c r="BS49" i="10"/>
  <c r="BR49" i="10"/>
  <c r="BN49" i="10"/>
  <c r="BU48" i="10"/>
  <c r="BS48" i="10"/>
  <c r="BN48" i="10"/>
  <c r="BU46" i="10"/>
  <c r="BT46" i="10"/>
  <c r="BS46" i="10"/>
  <c r="BR46" i="10"/>
  <c r="BQ46" i="10"/>
  <c r="BP46" i="10"/>
  <c r="BO46" i="10"/>
  <c r="BN46" i="10"/>
  <c r="BM46" i="10"/>
  <c r="BL46" i="10"/>
  <c r="BU45" i="10"/>
  <c r="BT45" i="10"/>
  <c r="BS45" i="10"/>
  <c r="BN45" i="10"/>
  <c r="BM45" i="10"/>
  <c r="BU44" i="10"/>
  <c r="BT44" i="10"/>
  <c r="BS44" i="10"/>
  <c r="BR44" i="10"/>
  <c r="BQ44" i="10"/>
  <c r="BP44" i="10"/>
  <c r="BO44" i="10"/>
  <c r="BN44" i="10"/>
  <c r="BM44" i="10"/>
  <c r="BL44" i="10"/>
  <c r="BU43" i="10"/>
  <c r="BT43" i="10"/>
  <c r="BS43" i="10"/>
  <c r="BR43" i="10"/>
  <c r="BQ43" i="10"/>
  <c r="BP43" i="10"/>
  <c r="BO43" i="10"/>
  <c r="BN43" i="10"/>
  <c r="BM43" i="10"/>
  <c r="BL43" i="10"/>
  <c r="BU41" i="10"/>
  <c r="BT41" i="10"/>
  <c r="BS41" i="10"/>
  <c r="BR41" i="10"/>
  <c r="BQ41" i="10"/>
  <c r="BP41" i="10"/>
  <c r="BO41" i="10"/>
  <c r="BN41" i="10"/>
  <c r="BM41" i="10"/>
  <c r="BL41" i="10"/>
  <c r="BL6" i="10"/>
  <c r="BM6" i="10"/>
  <c r="BN6" i="10"/>
  <c r="BO6" i="10"/>
  <c r="BP6" i="10"/>
  <c r="BQ6" i="10"/>
  <c r="BR6" i="10"/>
  <c r="BS6" i="10"/>
  <c r="BT6" i="10"/>
  <c r="BU6" i="10"/>
  <c r="BL7" i="10"/>
  <c r="BM7" i="10"/>
  <c r="BN7" i="10"/>
  <c r="BO7" i="10"/>
  <c r="BP7" i="10"/>
  <c r="BQ7" i="10"/>
  <c r="BR7" i="10"/>
  <c r="BS7" i="10"/>
  <c r="BT7" i="10"/>
  <c r="BU7" i="10"/>
  <c r="BM8" i="10"/>
  <c r="BN8" i="10"/>
  <c r="BS8" i="10"/>
  <c r="BT8" i="10"/>
  <c r="BU8" i="10"/>
  <c r="BL9" i="10"/>
  <c r="BM9" i="10"/>
  <c r="BN9" i="10"/>
  <c r="BO9" i="10"/>
  <c r="BP9" i="10"/>
  <c r="BQ9" i="10"/>
  <c r="BR9" i="10"/>
  <c r="BS9" i="10"/>
  <c r="BT9" i="10"/>
  <c r="BU9" i="10"/>
  <c r="BN11" i="10"/>
  <c r="BS11" i="10"/>
  <c r="BU11" i="10"/>
  <c r="BN12" i="10"/>
  <c r="BR12" i="10"/>
  <c r="BS12" i="10"/>
  <c r="BT12" i="10"/>
  <c r="BU12" i="10"/>
  <c r="BN13" i="10"/>
  <c r="BT13" i="10"/>
  <c r="BU13" i="10"/>
  <c r="BL14" i="10"/>
  <c r="BM14" i="10"/>
  <c r="BN14" i="10"/>
  <c r="BO14" i="10"/>
  <c r="BP14" i="10"/>
  <c r="BQ14" i="10"/>
  <c r="BR14" i="10"/>
  <c r="BS14" i="10"/>
  <c r="BT14" i="10"/>
  <c r="BU14" i="10"/>
  <c r="BM15" i="10"/>
  <c r="BN15" i="10"/>
  <c r="BS15" i="10"/>
  <c r="BT15" i="10"/>
  <c r="BU15" i="10"/>
  <c r="BL16" i="10"/>
  <c r="BM16" i="10"/>
  <c r="BN16" i="10"/>
  <c r="BO16" i="10"/>
  <c r="BP16" i="10"/>
  <c r="BQ16" i="10"/>
  <c r="BR16" i="10"/>
  <c r="BS16" i="10"/>
  <c r="BT16" i="10"/>
  <c r="BU16" i="10"/>
  <c r="BM17" i="10"/>
  <c r="BR17" i="10"/>
  <c r="BT17" i="10"/>
  <c r="BL18" i="10"/>
  <c r="BM18" i="10"/>
  <c r="BN18" i="10"/>
  <c r="BO18" i="10"/>
  <c r="BP18" i="10"/>
  <c r="BQ18" i="10"/>
  <c r="BR18" i="10"/>
  <c r="BS18" i="10"/>
  <c r="BT18" i="10"/>
  <c r="BU18" i="10"/>
  <c r="BN19" i="10"/>
  <c r="BR19" i="10"/>
  <c r="BS19" i="10"/>
  <c r="BT19" i="10"/>
  <c r="BU19" i="10"/>
  <c r="BL20" i="10"/>
  <c r="BM20" i="10"/>
  <c r="BN20" i="10"/>
  <c r="BO20" i="10"/>
  <c r="BP20" i="10"/>
  <c r="BQ20" i="10"/>
  <c r="BR20" i="10"/>
  <c r="BS20" i="10"/>
  <c r="BT20" i="10"/>
  <c r="BU20" i="10"/>
  <c r="BN21" i="10"/>
  <c r="BS21" i="10"/>
  <c r="BT21" i="10"/>
  <c r="BS22" i="10"/>
  <c r="BT22" i="10"/>
  <c r="BU22" i="10"/>
  <c r="BN23" i="10"/>
  <c r="BS23" i="10"/>
  <c r="BT23" i="10"/>
  <c r="BU23" i="10"/>
  <c r="BL24" i="10"/>
  <c r="BM24" i="10"/>
  <c r="BN24" i="10"/>
  <c r="BO24" i="10"/>
  <c r="BP24" i="10"/>
  <c r="BQ24" i="10"/>
  <c r="BR24" i="10"/>
  <c r="BS24" i="10"/>
  <c r="BT24" i="10"/>
  <c r="BU24" i="10"/>
  <c r="BM25" i="10"/>
  <c r="BN25" i="10"/>
  <c r="BT25" i="10"/>
  <c r="BU25" i="10"/>
  <c r="BM26" i="10"/>
  <c r="BN26" i="10"/>
  <c r="BS26" i="10"/>
  <c r="BT26" i="10"/>
  <c r="BU26" i="10"/>
  <c r="BR27" i="10"/>
  <c r="BS27" i="10"/>
  <c r="BT27" i="10"/>
  <c r="BU27" i="10"/>
  <c r="BN28" i="10"/>
  <c r="BS28" i="10"/>
  <c r="BU28" i="10"/>
  <c r="BL29" i="10"/>
  <c r="BM29" i="10"/>
  <c r="BN29" i="10"/>
  <c r="BO29" i="10"/>
  <c r="BP29" i="10"/>
  <c r="BQ29" i="10"/>
  <c r="BR29" i="10"/>
  <c r="BS29" i="10"/>
  <c r="BT29" i="10"/>
  <c r="BU29" i="10"/>
  <c r="BL30" i="10"/>
  <c r="BM30" i="10"/>
  <c r="BN30" i="10"/>
  <c r="BO30" i="10"/>
  <c r="BP30" i="10"/>
  <c r="BQ30" i="10"/>
  <c r="BR30" i="10"/>
  <c r="BS30" i="10"/>
  <c r="BT30" i="10"/>
  <c r="BU30" i="10"/>
  <c r="BN31" i="10"/>
  <c r="BL32" i="10"/>
  <c r="BM32" i="10"/>
  <c r="BN32" i="10"/>
  <c r="BO32" i="10"/>
  <c r="BP32" i="10"/>
  <c r="BQ32" i="10"/>
  <c r="BR32" i="10"/>
  <c r="BS32" i="10"/>
  <c r="BT32" i="10"/>
  <c r="BU32" i="10"/>
  <c r="BM4" i="10"/>
  <c r="BN4" i="10"/>
  <c r="BO4" i="10"/>
  <c r="BP4" i="10"/>
  <c r="BQ4" i="10"/>
  <c r="BR4" i="10"/>
  <c r="BS4" i="10"/>
  <c r="BT4" i="10"/>
  <c r="BU4" i="10"/>
  <c r="BL4" i="10"/>
  <c r="BL6" i="8"/>
  <c r="BQ6" i="8"/>
  <c r="BR6" i="8"/>
  <c r="BS6" i="8"/>
  <c r="BP7" i="8"/>
  <c r="BQ7" i="8"/>
  <c r="BR7" i="8"/>
  <c r="BS7" i="8"/>
  <c r="BQ8" i="8"/>
  <c r="BR8" i="8"/>
  <c r="BL10" i="8"/>
  <c r="BQ10" i="8"/>
  <c r="BS10" i="8"/>
  <c r="BL11" i="8"/>
  <c r="BP11" i="8"/>
  <c r="BQ11" i="8"/>
  <c r="BR11" i="8"/>
  <c r="BS11" i="8"/>
  <c r="BL12" i="8"/>
  <c r="BR12" i="8"/>
  <c r="BS12" i="8"/>
  <c r="BK13" i="8"/>
  <c r="BL13" i="8"/>
  <c r="BQ13" i="8"/>
  <c r="BR13" i="8"/>
  <c r="BS13" i="8"/>
  <c r="BL14" i="8"/>
  <c r="BQ14" i="8"/>
  <c r="BR14" i="8"/>
  <c r="BS14" i="8"/>
  <c r="BK15" i="8"/>
  <c r="BP15" i="8"/>
  <c r="BR15" i="8"/>
  <c r="BK16" i="8"/>
  <c r="BL16" i="8"/>
  <c r="BQ16" i="8"/>
  <c r="BR16" i="8"/>
  <c r="BQ17" i="8"/>
  <c r="BR17" i="8"/>
  <c r="BS17" i="8"/>
  <c r="BL18" i="8"/>
  <c r="BQ18" i="8"/>
  <c r="BR18" i="8"/>
  <c r="BS18" i="8"/>
  <c r="BP19" i="8"/>
  <c r="BQ19" i="8"/>
  <c r="BR19" i="8"/>
  <c r="BS19" i="8"/>
  <c r="BL20" i="8"/>
  <c r="BQ20" i="8"/>
  <c r="BS20" i="8"/>
  <c r="BL21" i="8"/>
  <c r="BQ21" i="8"/>
  <c r="BR21" i="8"/>
  <c r="BS21" i="8"/>
  <c r="BL22" i="8"/>
  <c r="BL23" i="8"/>
  <c r="BL4" i="8"/>
  <c r="BQ4" i="8"/>
  <c r="BR4" i="8"/>
  <c r="BS4" i="8"/>
  <c r="BW71" i="6"/>
  <c r="BV71" i="6"/>
  <c r="BU71" i="6"/>
  <c r="BP71" i="6"/>
  <c r="BX70" i="6"/>
  <c r="BW70" i="6"/>
  <c r="BV70" i="6"/>
  <c r="BP70" i="6"/>
  <c r="BO70" i="6"/>
  <c r="BX69" i="6"/>
  <c r="BU69" i="6"/>
  <c r="BT69" i="6"/>
  <c r="BO69" i="6"/>
  <c r="BX68" i="6"/>
  <c r="BW68" i="6"/>
  <c r="BV68" i="6"/>
  <c r="BU68" i="6"/>
  <c r="BT68" i="6"/>
  <c r="BP68" i="6"/>
  <c r="BX67" i="6"/>
  <c r="BW67" i="6"/>
  <c r="BU67" i="6"/>
  <c r="BT67" i="6"/>
  <c r="BP67" i="6"/>
  <c r="BX66" i="6"/>
  <c r="BW66" i="6"/>
  <c r="BU66" i="6"/>
  <c r="BP66" i="6"/>
  <c r="BO66" i="6"/>
  <c r="BX65" i="6"/>
  <c r="BW65" i="6"/>
  <c r="BU65" i="6"/>
  <c r="BT65" i="6"/>
  <c r="BP65" i="6"/>
  <c r="BW64" i="6"/>
  <c r="BV64" i="6"/>
  <c r="BU64" i="6"/>
  <c r="BQ64" i="6"/>
  <c r="BP64" i="6"/>
  <c r="BW63" i="6"/>
  <c r="BP63" i="6"/>
  <c r="BX62" i="6"/>
  <c r="BW62" i="6"/>
  <c r="BV62" i="6"/>
  <c r="BT62" i="6"/>
  <c r="BQ62" i="6"/>
  <c r="BP62" i="6"/>
  <c r="BO62" i="6"/>
  <c r="BW61" i="6"/>
  <c r="BU61" i="6"/>
  <c r="BT61" i="6"/>
  <c r="BP61" i="6"/>
  <c r="BX60" i="6"/>
  <c r="BW60" i="6"/>
  <c r="BV60" i="6"/>
  <c r="BU60" i="6"/>
  <c r="BP60" i="6"/>
  <c r="BW59" i="6"/>
  <c r="BV59" i="6"/>
  <c r="BU59" i="6"/>
  <c r="BP59" i="6"/>
  <c r="BX58" i="6"/>
  <c r="BW58" i="6"/>
  <c r="BV58" i="6"/>
  <c r="BU58" i="6"/>
  <c r="BP58" i="6"/>
  <c r="BX57" i="6"/>
  <c r="BW57" i="6"/>
  <c r="BV57" i="6"/>
  <c r="BU57" i="6"/>
  <c r="BT57" i="6"/>
  <c r="BP57" i="6"/>
  <c r="BW56" i="6"/>
  <c r="BV56" i="6"/>
  <c r="BU56" i="6"/>
  <c r="BX55" i="6"/>
  <c r="BW55" i="6"/>
  <c r="BV55" i="6"/>
  <c r="BT55" i="6"/>
  <c r="BP55" i="6"/>
  <c r="BO55" i="6"/>
  <c r="BX54" i="6"/>
  <c r="BW54" i="6"/>
  <c r="BV54" i="6"/>
  <c r="BT54" i="6"/>
  <c r="BQ54" i="6"/>
  <c r="BP54" i="6"/>
  <c r="BO54" i="6"/>
  <c r="BW53" i="6"/>
  <c r="BV53" i="6"/>
  <c r="BU53" i="6"/>
  <c r="BP53" i="6"/>
  <c r="BX52" i="6"/>
  <c r="BW52" i="6"/>
  <c r="BV52" i="6"/>
  <c r="BU52" i="6"/>
  <c r="BT52" i="6"/>
  <c r="BP52" i="6"/>
  <c r="BW51" i="6"/>
  <c r="BV51" i="6"/>
  <c r="BU51" i="6"/>
  <c r="BP51" i="6"/>
  <c r="BV50" i="6"/>
  <c r="BU50" i="6"/>
  <c r="BX49" i="6"/>
  <c r="BW49" i="6"/>
  <c r="BU49" i="6"/>
  <c r="BT49" i="6"/>
  <c r="BP49" i="6"/>
  <c r="BW48" i="6"/>
  <c r="BV48" i="6"/>
  <c r="BU48" i="6"/>
  <c r="BT48" i="6"/>
  <c r="BX47" i="6"/>
  <c r="BW47" i="6"/>
  <c r="BV47" i="6"/>
  <c r="BU47" i="6"/>
  <c r="BT47" i="6"/>
  <c r="BP47" i="6"/>
  <c r="BW46" i="6"/>
  <c r="BV46" i="6"/>
  <c r="BU46" i="6"/>
  <c r="BP46" i="6"/>
  <c r="BX45" i="6"/>
  <c r="BW45" i="6"/>
  <c r="BV45" i="6"/>
  <c r="BT45" i="6"/>
  <c r="BQ45" i="6"/>
  <c r="BP45" i="6"/>
  <c r="BO45" i="6"/>
  <c r="BW44" i="6"/>
  <c r="BV44" i="6"/>
  <c r="BU44" i="6"/>
  <c r="BP44" i="6"/>
  <c r="BW43" i="6"/>
  <c r="BV43" i="6"/>
  <c r="BU43" i="6"/>
  <c r="BP43" i="6"/>
  <c r="BW42" i="6"/>
  <c r="BV42" i="6"/>
  <c r="BU42" i="6"/>
  <c r="BP42" i="6"/>
  <c r="BP5" i="6"/>
  <c r="BU5" i="6"/>
  <c r="BV5" i="6"/>
  <c r="BW5" i="6"/>
  <c r="BP6" i="6"/>
  <c r="BU6" i="6"/>
  <c r="BV6" i="6"/>
  <c r="BW6" i="6"/>
  <c r="BO7" i="6"/>
  <c r="BP7" i="6"/>
  <c r="BQ7" i="6"/>
  <c r="BT7" i="6"/>
  <c r="BV7" i="6"/>
  <c r="BW7" i="6"/>
  <c r="BX7" i="6"/>
  <c r="BP8" i="6"/>
  <c r="BU8" i="6"/>
  <c r="BV8" i="6"/>
  <c r="BW8" i="6"/>
  <c r="BP9" i="6"/>
  <c r="BT9" i="6"/>
  <c r="BU9" i="6"/>
  <c r="BV9" i="6"/>
  <c r="BW9" i="6"/>
  <c r="BX9" i="6"/>
  <c r="BT10" i="6"/>
  <c r="BU10" i="6"/>
  <c r="BV10" i="6"/>
  <c r="BW10" i="6"/>
  <c r="BP11" i="6"/>
  <c r="BT11" i="6"/>
  <c r="BU11" i="6"/>
  <c r="BW11" i="6"/>
  <c r="BX11" i="6"/>
  <c r="BU12" i="6"/>
  <c r="BV12" i="6"/>
  <c r="BP13" i="6"/>
  <c r="BU13" i="6"/>
  <c r="BV13" i="6"/>
  <c r="BW13" i="6"/>
  <c r="BP14" i="6"/>
  <c r="BT14" i="6"/>
  <c r="BU14" i="6"/>
  <c r="BV14" i="6"/>
  <c r="BW14" i="6"/>
  <c r="BX14" i="6"/>
  <c r="BP15" i="6"/>
  <c r="BU15" i="6"/>
  <c r="BV15" i="6"/>
  <c r="BW15" i="6"/>
  <c r="BO16" i="6"/>
  <c r="BP16" i="6"/>
  <c r="BQ16" i="6"/>
  <c r="BT16" i="6"/>
  <c r="BV16" i="6"/>
  <c r="BW16" i="6"/>
  <c r="BX16" i="6"/>
  <c r="BO17" i="6"/>
  <c r="BP17" i="6"/>
  <c r="BT17" i="6"/>
  <c r="BV17" i="6"/>
  <c r="BW17" i="6"/>
  <c r="BX17" i="6"/>
  <c r="BU18" i="6"/>
  <c r="BV18" i="6"/>
  <c r="BW18" i="6"/>
  <c r="BP19" i="6"/>
  <c r="BT19" i="6"/>
  <c r="BU19" i="6"/>
  <c r="BV19" i="6"/>
  <c r="BW19" i="6"/>
  <c r="BX19" i="6"/>
  <c r="BP20" i="6"/>
  <c r="BU20" i="6"/>
  <c r="BV20" i="6"/>
  <c r="BW20" i="6"/>
  <c r="BX20" i="6"/>
  <c r="BP21" i="6"/>
  <c r="BU21" i="6"/>
  <c r="BV21" i="6"/>
  <c r="BW21" i="6"/>
  <c r="BP22" i="6"/>
  <c r="BU22" i="6"/>
  <c r="BV22" i="6"/>
  <c r="BW22" i="6"/>
  <c r="BX22" i="6"/>
  <c r="BP23" i="6"/>
  <c r="BT23" i="6"/>
  <c r="BU23" i="6"/>
  <c r="BW23" i="6"/>
  <c r="BO24" i="6"/>
  <c r="BP24" i="6"/>
  <c r="BQ24" i="6"/>
  <c r="BT24" i="6"/>
  <c r="BV24" i="6"/>
  <c r="BW24" i="6"/>
  <c r="BX24" i="6"/>
  <c r="BP25" i="6"/>
  <c r="BW25" i="6"/>
  <c r="BP26" i="6"/>
  <c r="BQ26" i="6"/>
  <c r="BU26" i="6"/>
  <c r="BV26" i="6"/>
  <c r="BW26" i="6"/>
  <c r="BP27" i="6"/>
  <c r="BT27" i="6"/>
  <c r="BU27" i="6"/>
  <c r="BW27" i="6"/>
  <c r="BX27" i="6"/>
  <c r="BO28" i="6"/>
  <c r="BP28" i="6"/>
  <c r="BU28" i="6"/>
  <c r="BW28" i="6"/>
  <c r="BX28" i="6"/>
  <c r="BP29" i="6"/>
  <c r="BT29" i="6"/>
  <c r="BU29" i="6"/>
  <c r="BW29" i="6"/>
  <c r="BX29" i="6"/>
  <c r="BP30" i="6"/>
  <c r="BT30" i="6"/>
  <c r="BU30" i="6"/>
  <c r="BV30" i="6"/>
  <c r="BW30" i="6"/>
  <c r="BX30" i="6"/>
  <c r="BO31" i="6"/>
  <c r="BT31" i="6"/>
  <c r="BU31" i="6"/>
  <c r="BX31" i="6"/>
  <c r="BO32" i="6"/>
  <c r="BP32" i="6"/>
  <c r="BV32" i="6"/>
  <c r="BW32" i="6"/>
  <c r="BX32" i="6"/>
  <c r="BP33" i="6"/>
  <c r="BU33" i="6"/>
  <c r="BV33" i="6"/>
  <c r="BW33" i="6"/>
  <c r="BP4" i="6"/>
  <c r="BU4" i="6"/>
  <c r="BV4" i="6"/>
  <c r="BW4" i="6"/>
  <c r="BL5" i="3"/>
  <c r="BQ5" i="3"/>
  <c r="BR5" i="3"/>
  <c r="BS5" i="3"/>
  <c r="BL6" i="3"/>
  <c r="BQ6" i="3"/>
  <c r="BR6" i="3"/>
  <c r="BS6" i="3"/>
  <c r="BK7" i="3"/>
  <c r="BL7" i="3"/>
  <c r="BM7" i="3"/>
  <c r="BP7" i="3"/>
  <c r="BR7" i="3"/>
  <c r="BS7" i="3"/>
  <c r="BL8" i="3"/>
  <c r="BQ8" i="3"/>
  <c r="BR8" i="3"/>
  <c r="BS8" i="3"/>
  <c r="BL9" i="3"/>
  <c r="BP9" i="3"/>
  <c r="BQ9" i="3"/>
  <c r="BR9" i="3"/>
  <c r="BS9" i="3"/>
  <c r="BP10" i="3"/>
  <c r="BQ10" i="3"/>
  <c r="BR10" i="3"/>
  <c r="BS10" i="3"/>
  <c r="BL11" i="3"/>
  <c r="BP11" i="3"/>
  <c r="BQ11" i="3"/>
  <c r="BS11" i="3"/>
  <c r="BQ12" i="3"/>
  <c r="BR12" i="3"/>
  <c r="BL13" i="3"/>
  <c r="BQ13" i="3"/>
  <c r="BR13" i="3"/>
  <c r="BS13" i="3"/>
  <c r="BL14" i="3"/>
  <c r="BP14" i="3"/>
  <c r="BQ14" i="3"/>
  <c r="BR14" i="3"/>
  <c r="BS14" i="3"/>
  <c r="BL15" i="3"/>
  <c r="BQ15" i="3"/>
  <c r="BR15" i="3"/>
  <c r="BS15" i="3"/>
  <c r="BK16" i="3"/>
  <c r="BL16" i="3"/>
  <c r="BM16" i="3"/>
  <c r="BP16" i="3"/>
  <c r="BR16" i="3"/>
  <c r="BS16" i="3"/>
  <c r="BQ17" i="3"/>
  <c r="BR17" i="3"/>
  <c r="BS17" i="3"/>
  <c r="BL18" i="3"/>
  <c r="BQ18" i="3"/>
  <c r="BR18" i="3"/>
  <c r="BS18" i="3"/>
  <c r="BL19" i="3"/>
  <c r="BQ19" i="3"/>
  <c r="BR19" i="3"/>
  <c r="BS19" i="3"/>
  <c r="BL20" i="3"/>
  <c r="BQ20" i="3"/>
  <c r="BR20" i="3"/>
  <c r="BS20" i="3"/>
  <c r="BL21" i="3"/>
  <c r="BP21" i="3"/>
  <c r="BQ21" i="3"/>
  <c r="BS21" i="3"/>
  <c r="BK22" i="3"/>
  <c r="BL22" i="3"/>
  <c r="BM22" i="3"/>
  <c r="BP22" i="3"/>
  <c r="BR22" i="3"/>
  <c r="BS22" i="3"/>
  <c r="BL23" i="3"/>
  <c r="BS23" i="3"/>
  <c r="BL24" i="3"/>
  <c r="BM24" i="3"/>
  <c r="BQ24" i="3"/>
  <c r="BR24" i="3"/>
  <c r="BS24" i="3"/>
  <c r="BL25" i="3"/>
  <c r="BP25" i="3"/>
  <c r="BQ25" i="3"/>
  <c r="BS25" i="3"/>
  <c r="BK26" i="3"/>
  <c r="BL26" i="3"/>
  <c r="BQ26" i="3"/>
  <c r="BS26" i="3"/>
  <c r="BL27" i="3"/>
  <c r="BP27" i="3"/>
  <c r="BQ27" i="3"/>
  <c r="BS27" i="3"/>
  <c r="BL28" i="3"/>
  <c r="BP28" i="3"/>
  <c r="BQ28" i="3"/>
  <c r="BR28" i="3"/>
  <c r="BS28" i="3"/>
  <c r="BK29" i="3"/>
  <c r="BP29" i="3"/>
  <c r="BQ29" i="3"/>
  <c r="BK30" i="3"/>
  <c r="BL30" i="3"/>
  <c r="BR30" i="3"/>
  <c r="BS30" i="3"/>
  <c r="BL31" i="3"/>
  <c r="BQ31" i="3"/>
  <c r="BR31" i="3"/>
  <c r="BS31" i="3"/>
  <c r="BL4" i="3"/>
  <c r="BQ4" i="3"/>
  <c r="BR4" i="3"/>
  <c r="BS4" i="3"/>
  <c r="S4" i="9"/>
  <c r="BN4" i="20" l="1"/>
  <c r="BR4" i="20"/>
  <c r="BV4" i="20"/>
  <c r="BM4" i="20"/>
  <c r="BO4" i="20"/>
  <c r="BS4" i="20"/>
  <c r="BL4" i="20"/>
  <c r="BQ4" i="20"/>
  <c r="BP4" i="20"/>
  <c r="BU4" i="20"/>
  <c r="BO5" i="20"/>
  <c r="BV5" i="20"/>
  <c r="BL5" i="20"/>
  <c r="BP5" i="20"/>
  <c r="BM5" i="20"/>
  <c r="BQ5" i="20"/>
  <c r="BR5" i="20"/>
  <c r="BK5" i="9" l="1"/>
  <c r="BL5" i="9"/>
  <c r="BQ5" i="9"/>
  <c r="BR5" i="9"/>
  <c r="BS5" i="9"/>
  <c r="BR7" i="9"/>
  <c r="BL8" i="9"/>
  <c r="BQ8" i="9"/>
  <c r="BR8" i="9"/>
  <c r="BS8" i="9"/>
  <c r="BL9" i="9"/>
  <c r="BP9" i="9"/>
  <c r="BQ9" i="9"/>
  <c r="BR9" i="9"/>
  <c r="BS9" i="9"/>
  <c r="BK10" i="9"/>
  <c r="BP10" i="9"/>
  <c r="BQ10" i="9"/>
  <c r="BR10" i="9"/>
  <c r="BL11" i="9"/>
  <c r="BL12" i="9"/>
  <c r="BQ12" i="9"/>
  <c r="BR12" i="9"/>
  <c r="BQ13" i="9"/>
  <c r="BR13" i="9"/>
  <c r="BS13" i="9"/>
  <c r="BK14" i="9"/>
  <c r="BL14" i="9"/>
  <c r="BR14" i="9"/>
  <c r="BS14" i="9"/>
  <c r="BR15" i="9"/>
  <c r="BK16" i="9"/>
  <c r="BL16" i="9"/>
  <c r="BQ16" i="9"/>
  <c r="BR16" i="9"/>
  <c r="BS16" i="9"/>
  <c r="BQ17" i="9"/>
  <c r="BR17" i="9"/>
  <c r="BS17" i="9"/>
  <c r="BL18" i="9"/>
  <c r="BL19" i="9"/>
  <c r="BQ5" i="4"/>
  <c r="BV5" i="4"/>
  <c r="BW5" i="4"/>
  <c r="BX5" i="4"/>
  <c r="BQ6" i="4"/>
  <c r="BV6" i="4"/>
  <c r="BW6" i="4"/>
  <c r="BX6" i="4"/>
  <c r="BP7" i="4"/>
  <c r="BQ7" i="4"/>
  <c r="BR7" i="4"/>
  <c r="BU7" i="4"/>
  <c r="BW7" i="4"/>
  <c r="BX7" i="4"/>
  <c r="BY7" i="4"/>
  <c r="BQ8" i="4"/>
  <c r="BV8" i="4"/>
  <c r="BW8" i="4"/>
  <c r="BX8" i="4"/>
  <c r="BQ9" i="4"/>
  <c r="BU9" i="4"/>
  <c r="BV9" i="4"/>
  <c r="BW9" i="4"/>
  <c r="BX9" i="4"/>
  <c r="BY9" i="4"/>
  <c r="BU10" i="4"/>
  <c r="BV10" i="4"/>
  <c r="BW10" i="4"/>
  <c r="BX10" i="4"/>
  <c r="BQ11" i="4"/>
  <c r="BU11" i="4"/>
  <c r="BV11" i="4"/>
  <c r="BX11" i="4"/>
  <c r="BY11" i="4"/>
  <c r="BV12" i="4"/>
  <c r="BW12" i="4"/>
  <c r="BQ13" i="4"/>
  <c r="BV13" i="4"/>
  <c r="BW13" i="4"/>
  <c r="BX13" i="4"/>
  <c r="BQ14" i="4"/>
  <c r="BU14" i="4"/>
  <c r="BV14" i="4"/>
  <c r="BW14" i="4"/>
  <c r="BX14" i="4"/>
  <c r="BY14" i="4"/>
  <c r="BQ15" i="4"/>
  <c r="BV15" i="4"/>
  <c r="BW15" i="4"/>
  <c r="BX15" i="4"/>
  <c r="BP16" i="4"/>
  <c r="BQ16" i="4"/>
  <c r="BR16" i="4"/>
  <c r="BU16" i="4"/>
  <c r="BW16" i="4"/>
  <c r="BX16" i="4"/>
  <c r="BY16" i="4"/>
  <c r="BP17" i="4"/>
  <c r="BQ17" i="4"/>
  <c r="BU17" i="4"/>
  <c r="BW17" i="4"/>
  <c r="BX17" i="4"/>
  <c r="BY17" i="4"/>
  <c r="BV18" i="4"/>
  <c r="BW18" i="4"/>
  <c r="BX18" i="4"/>
  <c r="BQ19" i="4"/>
  <c r="BU19" i="4"/>
  <c r="BV19" i="4"/>
  <c r="BW19" i="4"/>
  <c r="BX19" i="4"/>
  <c r="BY19" i="4"/>
  <c r="BQ20" i="4"/>
  <c r="BV20" i="4"/>
  <c r="BW20" i="4"/>
  <c r="BX20" i="4"/>
  <c r="BY20" i="4"/>
  <c r="BQ21" i="4"/>
  <c r="BV21" i="4"/>
  <c r="BW21" i="4"/>
  <c r="BX21" i="4"/>
  <c r="BQ22" i="4"/>
  <c r="BV22" i="4"/>
  <c r="BW22" i="4"/>
  <c r="BX22" i="4"/>
  <c r="BY22" i="4"/>
  <c r="BQ23" i="4"/>
  <c r="BU23" i="4"/>
  <c r="BV23" i="4"/>
  <c r="BX23" i="4"/>
  <c r="BP24" i="4"/>
  <c r="BQ24" i="4"/>
  <c r="BR24" i="4"/>
  <c r="BU24" i="4"/>
  <c r="BW24" i="4"/>
  <c r="BX24" i="4"/>
  <c r="BY24" i="4"/>
  <c r="BQ25" i="4"/>
  <c r="BX25" i="4"/>
  <c r="BQ26" i="4"/>
  <c r="BR26" i="4"/>
  <c r="BV26" i="4"/>
  <c r="BW26" i="4"/>
  <c r="BX26" i="4"/>
  <c r="BQ27" i="4"/>
  <c r="BU27" i="4"/>
  <c r="BV27" i="4"/>
  <c r="BX27" i="4"/>
  <c r="BY27" i="4"/>
  <c r="BP28" i="4"/>
  <c r="BQ28" i="4"/>
  <c r="BV28" i="4"/>
  <c r="BX28" i="4"/>
  <c r="BY28" i="4"/>
  <c r="BQ29" i="4"/>
  <c r="BU29" i="4"/>
  <c r="BV29" i="4"/>
  <c r="BX29" i="4"/>
  <c r="BY29" i="4"/>
  <c r="BQ30" i="4"/>
  <c r="BU30" i="4"/>
  <c r="BV30" i="4"/>
  <c r="BW30" i="4"/>
  <c r="BX30" i="4"/>
  <c r="BY30" i="4"/>
  <c r="BP31" i="4"/>
  <c r="BU31" i="4"/>
  <c r="BV31" i="4"/>
  <c r="BY31" i="4"/>
  <c r="BP32" i="4"/>
  <c r="BQ32" i="4"/>
  <c r="BW32" i="4"/>
  <c r="BX32" i="4"/>
  <c r="BY32" i="4"/>
  <c r="BQ33" i="4"/>
  <c r="BV33" i="4"/>
  <c r="BW33" i="4"/>
  <c r="BX33" i="4"/>
  <c r="BQ4" i="4"/>
  <c r="BV4" i="4"/>
  <c r="BW4" i="4"/>
  <c r="BX4" i="4"/>
  <c r="CC5" i="27" l="1"/>
  <c r="CH5" i="27"/>
  <c r="CI5" i="27"/>
  <c r="CJ5" i="27"/>
  <c r="CB6" i="27"/>
  <c r="CG6" i="27"/>
  <c r="CI6" i="27"/>
  <c r="CF7" i="27"/>
  <c r="CG7" i="27"/>
  <c r="CH7" i="27"/>
  <c r="CI7" i="27"/>
  <c r="CJ7" i="27"/>
  <c r="CC8" i="27"/>
  <c r="CG8" i="27"/>
  <c r="CI8" i="27"/>
  <c r="CJ8" i="27"/>
  <c r="CB9" i="27"/>
  <c r="CG9" i="27"/>
  <c r="CI9" i="27"/>
  <c r="CB10" i="27"/>
  <c r="CC10" i="27"/>
  <c r="CG10" i="27"/>
  <c r="CI10" i="27"/>
  <c r="CJ10" i="27"/>
  <c r="CG11" i="27"/>
  <c r="CB12" i="27"/>
  <c r="CC12" i="27"/>
  <c r="CG12" i="27"/>
  <c r="CI12" i="27"/>
  <c r="CJ12" i="27"/>
  <c r="CC13" i="27"/>
  <c r="CG13" i="27"/>
  <c r="CH13" i="27"/>
  <c r="CI13" i="27"/>
  <c r="CJ13" i="27"/>
  <c r="CK13" i="27"/>
  <c r="CB14" i="27"/>
  <c r="CC14" i="27"/>
  <c r="CI14" i="27"/>
  <c r="CJ14" i="27"/>
  <c r="CC15" i="27"/>
  <c r="CG15" i="27"/>
  <c r="CH15" i="27"/>
  <c r="CI15" i="27"/>
  <c r="CJ15" i="27"/>
  <c r="CB16" i="27"/>
  <c r="CC16" i="27"/>
  <c r="CG16" i="27"/>
  <c r="CI16" i="27"/>
  <c r="CG17" i="27"/>
  <c r="CH17" i="27"/>
  <c r="CI17" i="27"/>
  <c r="CJ17" i="27"/>
  <c r="CG18" i="27"/>
  <c r="CH18" i="27"/>
  <c r="CI18" i="27"/>
  <c r="CJ18" i="27"/>
  <c r="CI19" i="27"/>
  <c r="CJ19" i="27"/>
  <c r="CB20" i="27"/>
  <c r="CG20" i="27"/>
  <c r="CK20" i="27"/>
  <c r="CC21" i="27"/>
  <c r="CG21" i="27"/>
  <c r="CH21" i="27"/>
  <c r="CI21" i="27"/>
  <c r="CJ21" i="27"/>
  <c r="CC22" i="27"/>
  <c r="CG22" i="27"/>
  <c r="CI22" i="27"/>
  <c r="CJ22" i="27"/>
  <c r="CB23" i="27"/>
  <c r="CC23" i="27"/>
  <c r="CG23" i="27"/>
  <c r="CH23" i="27"/>
  <c r="CI23" i="27"/>
  <c r="CC24" i="27"/>
  <c r="CI24" i="27"/>
  <c r="CB25" i="27"/>
  <c r="CC25" i="27"/>
  <c r="CG25" i="27"/>
  <c r="CI25" i="27"/>
  <c r="CJ25" i="27"/>
  <c r="CA26" i="27"/>
  <c r="CB26" i="27"/>
  <c r="CC26" i="27"/>
  <c r="CD26" i="27"/>
  <c r="CE26" i="27"/>
  <c r="CF26" i="27"/>
  <c r="CG26" i="27"/>
  <c r="CH26" i="27"/>
  <c r="CI26" i="27"/>
  <c r="CJ26" i="27"/>
  <c r="CK26" i="27"/>
  <c r="CI4" i="27"/>
  <c r="CB8" i="27"/>
  <c r="CC9" i="27"/>
  <c r="CD6" i="27"/>
  <c r="CE7" i="27"/>
  <c r="CF8" i="27"/>
  <c r="CG5" i="27"/>
  <c r="CH6" i="27"/>
  <c r="CI11" i="27"/>
  <c r="CJ16" i="27"/>
  <c r="CK5" i="27"/>
  <c r="CA7" i="27"/>
  <c r="AK27" i="27"/>
  <c r="AO27" i="27"/>
  <c r="AS27" i="27"/>
  <c r="AJ28" i="27"/>
  <c r="AJ27" i="27" s="1"/>
  <c r="AK28" i="27"/>
  <c r="AL28" i="27"/>
  <c r="AL27" i="27" s="1"/>
  <c r="AM28" i="27"/>
  <c r="AM27" i="27" s="1"/>
  <c r="AN28" i="27"/>
  <c r="AN27" i="27" s="1"/>
  <c r="AO28" i="27"/>
  <c r="AP28" i="27"/>
  <c r="AP27" i="27" s="1"/>
  <c r="AQ28" i="27"/>
  <c r="AQ27" i="27" s="1"/>
  <c r="AR28" i="27"/>
  <c r="AR27" i="27" s="1"/>
  <c r="AS28" i="27"/>
  <c r="AI28" i="27"/>
  <c r="AI27" i="27"/>
  <c r="AS24" i="27"/>
  <c r="AR24" i="27"/>
  <c r="AQ24" i="27"/>
  <c r="AP24" i="27"/>
  <c r="AO24" i="27"/>
  <c r="AN24" i="27"/>
  <c r="AM24" i="27"/>
  <c r="AL24" i="27"/>
  <c r="AK24" i="27"/>
  <c r="AJ24" i="27"/>
  <c r="AI24" i="27"/>
  <c r="AS21" i="27"/>
  <c r="AR21" i="27"/>
  <c r="AQ21" i="27"/>
  <c r="AP21" i="27"/>
  <c r="AO21" i="27"/>
  <c r="AN21" i="27"/>
  <c r="AM21" i="27"/>
  <c r="AL21" i="27"/>
  <c r="AK21" i="27"/>
  <c r="AJ21" i="27"/>
  <c r="AI21" i="27"/>
  <c r="AS19" i="27"/>
  <c r="AR19" i="27"/>
  <c r="AQ19" i="27"/>
  <c r="AP19" i="27"/>
  <c r="AO19" i="27"/>
  <c r="AN19" i="27"/>
  <c r="AM19" i="27"/>
  <c r="AL19" i="27"/>
  <c r="AK19" i="27"/>
  <c r="AJ19" i="27"/>
  <c r="AI19" i="27"/>
  <c r="AS15" i="27"/>
  <c r="AR15" i="27"/>
  <c r="AQ15" i="27"/>
  <c r="AP15" i="27"/>
  <c r="AO15" i="27"/>
  <c r="AN15" i="27"/>
  <c r="AM15" i="27"/>
  <c r="AL15" i="27"/>
  <c r="AK15" i="27"/>
  <c r="AJ15" i="27"/>
  <c r="AI15" i="27"/>
  <c r="AS14" i="27"/>
  <c r="AR14" i="27"/>
  <c r="AQ14" i="27"/>
  <c r="AP14" i="27"/>
  <c r="AO14" i="27"/>
  <c r="AN14" i="27"/>
  <c r="AM14" i="27"/>
  <c r="AL14" i="27"/>
  <c r="AK14" i="27"/>
  <c r="AJ14" i="27"/>
  <c r="AI14" i="27"/>
  <c r="AS13" i="27"/>
  <c r="AR13" i="27"/>
  <c r="AQ13" i="27"/>
  <c r="AP13" i="27"/>
  <c r="AO13" i="27"/>
  <c r="AN13" i="27"/>
  <c r="AM13" i="27"/>
  <c r="AL13" i="27"/>
  <c r="AK13" i="27"/>
  <c r="AJ13" i="27"/>
  <c r="AI13" i="27"/>
  <c r="AS12" i="27"/>
  <c r="AR12" i="27"/>
  <c r="AQ12" i="27"/>
  <c r="AP12" i="27"/>
  <c r="AO12" i="27"/>
  <c r="AN12" i="27"/>
  <c r="AM12" i="27"/>
  <c r="AL12" i="27"/>
  <c r="AK12" i="27"/>
  <c r="AJ12" i="27"/>
  <c r="AI12" i="27"/>
  <c r="AS8" i="27"/>
  <c r="AR8" i="27"/>
  <c r="AQ8" i="27"/>
  <c r="AP8" i="27"/>
  <c r="AO8" i="27"/>
  <c r="AN8" i="27"/>
  <c r="AM8" i="27"/>
  <c r="AL8" i="27"/>
  <c r="AK8" i="27"/>
  <c r="AJ8" i="27"/>
  <c r="AI8" i="27"/>
  <c r="AS4" i="27"/>
  <c r="AR4" i="27"/>
  <c r="AQ4" i="27"/>
  <c r="AP4" i="27"/>
  <c r="AO4" i="27"/>
  <c r="AN4" i="27"/>
  <c r="AM4" i="27"/>
  <c r="AL4" i="27"/>
  <c r="AK4" i="27"/>
  <c r="AJ4" i="27"/>
  <c r="AI4" i="27"/>
  <c r="AS25" i="27"/>
  <c r="AR25" i="27"/>
  <c r="AQ25" i="27"/>
  <c r="AP25" i="27"/>
  <c r="AO25" i="27"/>
  <c r="AN25" i="27"/>
  <c r="AM25" i="27"/>
  <c r="AL25" i="27"/>
  <c r="AK25" i="27"/>
  <c r="AJ25" i="27"/>
  <c r="AI25" i="27"/>
  <c r="AS23" i="27"/>
  <c r="AR23" i="27"/>
  <c r="AQ23" i="27"/>
  <c r="AP23" i="27"/>
  <c r="AO23" i="27"/>
  <c r="AN23" i="27"/>
  <c r="AM23" i="27"/>
  <c r="AL23" i="27"/>
  <c r="AK23" i="27"/>
  <c r="AJ23" i="27"/>
  <c r="AI23" i="27"/>
  <c r="AS22" i="27"/>
  <c r="AR22" i="27"/>
  <c r="AQ22" i="27"/>
  <c r="AP22" i="27"/>
  <c r="AO22" i="27"/>
  <c r="AN22" i="27"/>
  <c r="AM22" i="27"/>
  <c r="AL22" i="27"/>
  <c r="AK22" i="27"/>
  <c r="AJ22" i="27"/>
  <c r="AI22" i="27"/>
  <c r="AS20" i="27"/>
  <c r="AR20" i="27"/>
  <c r="AQ20" i="27"/>
  <c r="AP20" i="27"/>
  <c r="AO20" i="27"/>
  <c r="AN20" i="27"/>
  <c r="AM20" i="27"/>
  <c r="AL20" i="27"/>
  <c r="AK20" i="27"/>
  <c r="AJ20" i="27"/>
  <c r="AI20" i="27"/>
  <c r="AS18" i="27"/>
  <c r="AR18" i="27"/>
  <c r="AQ18" i="27"/>
  <c r="AP18" i="27"/>
  <c r="AO18" i="27"/>
  <c r="AN18" i="27"/>
  <c r="AM18" i="27"/>
  <c r="AL18" i="27"/>
  <c r="AK18" i="27"/>
  <c r="AJ18" i="27"/>
  <c r="AI18" i="27"/>
  <c r="AS17" i="27"/>
  <c r="AR17" i="27"/>
  <c r="AQ17" i="27"/>
  <c r="AP17" i="27"/>
  <c r="AO17" i="27"/>
  <c r="AN17" i="27"/>
  <c r="AM17" i="27"/>
  <c r="AL17" i="27"/>
  <c r="AK17" i="27"/>
  <c r="AJ17" i="27"/>
  <c r="AI17" i="27"/>
  <c r="AS16" i="27"/>
  <c r="AR16" i="27"/>
  <c r="AQ16" i="27"/>
  <c r="AP16" i="27"/>
  <c r="AO16" i="27"/>
  <c r="AN16" i="27"/>
  <c r="AM16" i="27"/>
  <c r="AL16" i="27"/>
  <c r="AK16" i="27"/>
  <c r="AJ16" i="27"/>
  <c r="AI16" i="27"/>
  <c r="AS11" i="27"/>
  <c r="AR11" i="27"/>
  <c r="AQ11" i="27"/>
  <c r="AP11" i="27"/>
  <c r="AO11" i="27"/>
  <c r="AN11" i="27"/>
  <c r="AM11" i="27"/>
  <c r="AL11" i="27"/>
  <c r="AK11" i="27"/>
  <c r="AJ11" i="27"/>
  <c r="AI11" i="27"/>
  <c r="AS10" i="27"/>
  <c r="AR10" i="27"/>
  <c r="AQ10" i="27"/>
  <c r="AP10" i="27"/>
  <c r="AO10" i="27"/>
  <c r="AN10" i="27"/>
  <c r="AM10" i="27"/>
  <c r="AL10" i="27"/>
  <c r="AK10" i="27"/>
  <c r="AJ10" i="27"/>
  <c r="AI10" i="27"/>
  <c r="AS9" i="27"/>
  <c r="AR9" i="27"/>
  <c r="AQ9" i="27"/>
  <c r="AP9" i="27"/>
  <c r="AO9" i="27"/>
  <c r="AN9" i="27"/>
  <c r="AM9" i="27"/>
  <c r="AL9" i="27"/>
  <c r="AK9" i="27"/>
  <c r="AJ9" i="27"/>
  <c r="AI9" i="27"/>
  <c r="AS5" i="27"/>
  <c r="AR5" i="27"/>
  <c r="AQ5" i="27"/>
  <c r="AP5" i="27"/>
  <c r="AO5" i="27"/>
  <c r="AN5" i="27"/>
  <c r="AM5" i="27"/>
  <c r="AL5" i="27"/>
  <c r="AK5" i="27"/>
  <c r="AJ5" i="27"/>
  <c r="AI5" i="27"/>
  <c r="AJ6" i="27"/>
  <c r="AK6" i="27"/>
  <c r="AL6" i="27"/>
  <c r="AM6" i="27"/>
  <c r="AN6" i="27"/>
  <c r="AO6" i="27"/>
  <c r="AP6" i="27"/>
  <c r="AQ6" i="27"/>
  <c r="AR6" i="27"/>
  <c r="AS6" i="27"/>
  <c r="AJ7" i="27"/>
  <c r="AK7" i="27"/>
  <c r="AL7" i="27"/>
  <c r="AM7" i="27"/>
  <c r="AN7" i="27"/>
  <c r="AO7" i="27"/>
  <c r="AP7" i="27"/>
  <c r="AQ7" i="27"/>
  <c r="AR7" i="27"/>
  <c r="AS7" i="27"/>
  <c r="AI7" i="27"/>
  <c r="AI6" i="27"/>
  <c r="AR67" i="25"/>
  <c r="AS67" i="25"/>
  <c r="AT67" i="25"/>
  <c r="AU67" i="25"/>
  <c r="AV67" i="25"/>
  <c r="AW67" i="25"/>
  <c r="AX67" i="25"/>
  <c r="AY67" i="25"/>
  <c r="AZ67" i="25"/>
  <c r="AQ105" i="25"/>
  <c r="BW75" i="25"/>
  <c r="CB75" i="25"/>
  <c r="CC75" i="25"/>
  <c r="CD75" i="25"/>
  <c r="BV76" i="25"/>
  <c r="CA76" i="25"/>
  <c r="CC76" i="25"/>
  <c r="BZ77" i="25"/>
  <c r="CA77" i="25"/>
  <c r="CB77" i="25"/>
  <c r="CC77" i="25"/>
  <c r="CD77" i="25"/>
  <c r="BW78" i="25"/>
  <c r="CA78" i="25"/>
  <c r="CB78" i="25"/>
  <c r="CC78" i="25"/>
  <c r="CD78" i="25"/>
  <c r="CA79" i="25"/>
  <c r="CC79" i="25"/>
  <c r="BW80" i="25"/>
  <c r="CA80" i="25"/>
  <c r="CC80" i="25"/>
  <c r="CD80" i="25"/>
  <c r="BV81" i="25"/>
  <c r="CA81" i="25"/>
  <c r="CC81" i="25"/>
  <c r="BV82" i="25"/>
  <c r="BW82" i="25"/>
  <c r="CA82" i="25"/>
  <c r="CC82" i="25"/>
  <c r="CD82" i="25"/>
  <c r="CA83" i="25"/>
  <c r="BV84" i="25"/>
  <c r="BW84" i="25"/>
  <c r="CA84" i="25"/>
  <c r="CC84" i="25"/>
  <c r="CD84" i="25"/>
  <c r="BW85" i="25"/>
  <c r="CA85" i="25"/>
  <c r="CB85" i="25"/>
  <c r="CC85" i="25"/>
  <c r="CD85" i="25"/>
  <c r="BW86" i="25"/>
  <c r="CA86" i="25"/>
  <c r="CB86" i="25"/>
  <c r="CC86" i="25"/>
  <c r="CD86" i="25"/>
  <c r="BV87" i="25"/>
  <c r="BW87" i="25"/>
  <c r="CA87" i="25"/>
  <c r="CC87" i="25"/>
  <c r="BW88" i="25"/>
  <c r="CA88" i="25"/>
  <c r="CD88" i="25"/>
  <c r="CA89" i="25"/>
  <c r="CB89" i="25"/>
  <c r="CC89" i="25"/>
  <c r="CD89" i="25"/>
  <c r="CC90" i="25"/>
  <c r="CD90" i="25"/>
  <c r="BV91" i="25"/>
  <c r="CA91" i="25"/>
  <c r="BW92" i="25"/>
  <c r="CA92" i="25"/>
  <c r="CB92" i="25"/>
  <c r="CC92" i="25"/>
  <c r="CD92" i="25"/>
  <c r="BW93" i="25"/>
  <c r="CA93" i="25"/>
  <c r="CC93" i="25"/>
  <c r="CD93" i="25"/>
  <c r="BW94" i="25"/>
  <c r="CB94" i="25"/>
  <c r="CC94" i="25"/>
  <c r="CD94" i="25"/>
  <c r="BV95" i="25"/>
  <c r="BW95" i="25"/>
  <c r="CA95" i="25"/>
  <c r="CB95" i="25"/>
  <c r="CC95" i="25"/>
  <c r="BW96" i="25"/>
  <c r="CC96" i="25"/>
  <c r="BV97" i="25"/>
  <c r="BW97" i="25"/>
  <c r="CA97" i="25"/>
  <c r="CC97" i="25"/>
  <c r="CD97" i="25"/>
  <c r="CC74" i="25"/>
  <c r="BW37" i="25"/>
  <c r="CB37" i="25"/>
  <c r="CC37" i="25"/>
  <c r="CD37" i="25"/>
  <c r="BV38" i="25"/>
  <c r="CA38" i="25"/>
  <c r="CC38" i="25"/>
  <c r="BZ39" i="25"/>
  <c r="CA39" i="25"/>
  <c r="CB39" i="25"/>
  <c r="CC39" i="25"/>
  <c r="CD39" i="25"/>
  <c r="BW40" i="25"/>
  <c r="CA40" i="25"/>
  <c r="CB40" i="25"/>
  <c r="CC40" i="25"/>
  <c r="CD40" i="25"/>
  <c r="CA41" i="25"/>
  <c r="CC41" i="25"/>
  <c r="BW42" i="25"/>
  <c r="CA42" i="25"/>
  <c r="CC42" i="25"/>
  <c r="CD42" i="25"/>
  <c r="BV43" i="25"/>
  <c r="CA43" i="25"/>
  <c r="CC43" i="25"/>
  <c r="BV44" i="25"/>
  <c r="BW44" i="25"/>
  <c r="CA44" i="25"/>
  <c r="CC44" i="25"/>
  <c r="CD44" i="25"/>
  <c r="CA45" i="25"/>
  <c r="BV46" i="25"/>
  <c r="BW46" i="25"/>
  <c r="CA46" i="25"/>
  <c r="CC46" i="25"/>
  <c r="CD46" i="25"/>
  <c r="BW47" i="25"/>
  <c r="CA47" i="25"/>
  <c r="CB47" i="25"/>
  <c r="CC47" i="25"/>
  <c r="CD47" i="25"/>
  <c r="BW48" i="25"/>
  <c r="CA48" i="25"/>
  <c r="CB48" i="25"/>
  <c r="CC48" i="25"/>
  <c r="CD48" i="25"/>
  <c r="BV49" i="25"/>
  <c r="BW49" i="25"/>
  <c r="CA49" i="25"/>
  <c r="CC49" i="25"/>
  <c r="BW50" i="25"/>
  <c r="CA50" i="25"/>
  <c r="CD50" i="25"/>
  <c r="CA51" i="25"/>
  <c r="CB51" i="25"/>
  <c r="CC51" i="25"/>
  <c r="CD51" i="25"/>
  <c r="CC52" i="25"/>
  <c r="CD52" i="25"/>
  <c r="BV53" i="25"/>
  <c r="CA53" i="25"/>
  <c r="BW54" i="25"/>
  <c r="CA54" i="25"/>
  <c r="CB54" i="25"/>
  <c r="CC54" i="25"/>
  <c r="CD54" i="25"/>
  <c r="BW55" i="25"/>
  <c r="CA55" i="25"/>
  <c r="CC55" i="25"/>
  <c r="CD55" i="25"/>
  <c r="BW56" i="25"/>
  <c r="CB56" i="25"/>
  <c r="CC56" i="25"/>
  <c r="CD56" i="25"/>
  <c r="BV57" i="25"/>
  <c r="BW57" i="25"/>
  <c r="CA57" i="25"/>
  <c r="CB57" i="25"/>
  <c r="CC57" i="25"/>
  <c r="BW58" i="25"/>
  <c r="CC58" i="25"/>
  <c r="BV59" i="25"/>
  <c r="BW59" i="25"/>
  <c r="CA59" i="25"/>
  <c r="CC59" i="25"/>
  <c r="CD59" i="25"/>
  <c r="CC36" i="25"/>
  <c r="BW5" i="25"/>
  <c r="CB5" i="25"/>
  <c r="CC5" i="25"/>
  <c r="CD5" i="25"/>
  <c r="BV6" i="25"/>
  <c r="CA6" i="25"/>
  <c r="CC6" i="25"/>
  <c r="BZ7" i="25"/>
  <c r="CA7" i="25"/>
  <c r="CB7" i="25"/>
  <c r="CC7" i="25"/>
  <c r="CD7" i="25"/>
  <c r="BW8" i="25"/>
  <c r="CA8" i="25"/>
  <c r="CB8" i="25"/>
  <c r="CC8" i="25"/>
  <c r="CD8" i="25"/>
  <c r="CA9" i="25"/>
  <c r="CC9" i="25"/>
  <c r="BW10" i="25"/>
  <c r="CA10" i="25"/>
  <c r="CC10" i="25"/>
  <c r="CD10" i="25"/>
  <c r="BV11" i="25"/>
  <c r="CA11" i="25"/>
  <c r="CC11" i="25"/>
  <c r="BV12" i="25"/>
  <c r="BW12" i="25"/>
  <c r="CA12" i="25"/>
  <c r="CC12" i="25"/>
  <c r="CD12" i="25"/>
  <c r="CA13" i="25"/>
  <c r="BV14" i="25"/>
  <c r="BW14" i="25"/>
  <c r="CA14" i="25"/>
  <c r="CC14" i="25"/>
  <c r="CD14" i="25"/>
  <c r="BW15" i="25"/>
  <c r="CA15" i="25"/>
  <c r="CB15" i="25"/>
  <c r="CC15" i="25"/>
  <c r="CD15" i="25"/>
  <c r="BW16" i="25"/>
  <c r="CA16" i="25"/>
  <c r="CB16" i="25"/>
  <c r="CC16" i="25"/>
  <c r="CD16" i="25"/>
  <c r="BV17" i="25"/>
  <c r="BW17" i="25"/>
  <c r="CA17" i="25"/>
  <c r="CC17" i="25"/>
  <c r="BW18" i="25"/>
  <c r="CA18" i="25"/>
  <c r="CD18" i="25"/>
  <c r="CA19" i="25"/>
  <c r="CB19" i="25"/>
  <c r="CC19" i="25"/>
  <c r="CD19" i="25"/>
  <c r="CC20" i="25"/>
  <c r="CD20" i="25"/>
  <c r="BV21" i="25"/>
  <c r="CA21" i="25"/>
  <c r="BW22" i="25"/>
  <c r="CA22" i="25"/>
  <c r="CB22" i="25"/>
  <c r="CC22" i="25"/>
  <c r="CD22" i="25"/>
  <c r="BW23" i="25"/>
  <c r="CA23" i="25"/>
  <c r="CC23" i="25"/>
  <c r="CD23" i="25"/>
  <c r="BW24" i="25"/>
  <c r="CB24" i="25"/>
  <c r="CC24" i="25"/>
  <c r="CD24" i="25"/>
  <c r="BV25" i="25"/>
  <c r="BW25" i="25"/>
  <c r="CA25" i="25"/>
  <c r="CB25" i="25"/>
  <c r="CC25" i="25"/>
  <c r="BW26" i="25"/>
  <c r="CC26" i="25"/>
  <c r="BV27" i="25"/>
  <c r="BW27" i="25"/>
  <c r="CA27" i="25"/>
  <c r="CC27" i="25"/>
  <c r="CD27" i="25"/>
  <c r="CC4" i="25"/>
  <c r="CD4" i="25"/>
  <c r="CC18" i="25"/>
  <c r="CB9" i="25"/>
  <c r="CA5" i="25"/>
  <c r="BZ6" i="25"/>
  <c r="BY4" i="25"/>
  <c r="BX5" i="25"/>
  <c r="BW7" i="25"/>
  <c r="BV8" i="25"/>
  <c r="BU9" i="25"/>
  <c r="CC50" i="25"/>
  <c r="CB50" i="25"/>
  <c r="CA56" i="25"/>
  <c r="BY45" i="25"/>
  <c r="BX40" i="25"/>
  <c r="BW38" i="25"/>
  <c r="BV37" i="25"/>
  <c r="BU39" i="25"/>
  <c r="BY93" i="25"/>
  <c r="CC91" i="25"/>
  <c r="AH100" i="25"/>
  <c r="AH99" i="25" s="1"/>
  <c r="AI100" i="25"/>
  <c r="AI99" i="25" s="1"/>
  <c r="AJ100" i="25"/>
  <c r="AJ99" i="25" s="1"/>
  <c r="AK100" i="25"/>
  <c r="AK99" i="25" s="1"/>
  <c r="AL100" i="25"/>
  <c r="AL99" i="25" s="1"/>
  <c r="AM100" i="25"/>
  <c r="AM99" i="25" s="1"/>
  <c r="AN100" i="25"/>
  <c r="AN99" i="25" s="1"/>
  <c r="AO100" i="25"/>
  <c r="AO99" i="25" s="1"/>
  <c r="AP100" i="25"/>
  <c r="AP99" i="25" s="1"/>
  <c r="AG100" i="25"/>
  <c r="AG99" i="25"/>
  <c r="AH62" i="25"/>
  <c r="AH61" i="25" s="1"/>
  <c r="AI62" i="25"/>
  <c r="AI61" i="25" s="1"/>
  <c r="AJ62" i="25"/>
  <c r="AJ61" i="25" s="1"/>
  <c r="AK62" i="25"/>
  <c r="AK61" i="25" s="1"/>
  <c r="AL62" i="25"/>
  <c r="AL61" i="25" s="1"/>
  <c r="AM62" i="25"/>
  <c r="AM61" i="25" s="1"/>
  <c r="AN62" i="25"/>
  <c r="AN61" i="25" s="1"/>
  <c r="AO62" i="25"/>
  <c r="AO61" i="25" s="1"/>
  <c r="AP62" i="25"/>
  <c r="AP61" i="25" s="1"/>
  <c r="AG62" i="25"/>
  <c r="AG61" i="25"/>
  <c r="AJ29" i="25"/>
  <c r="AN29" i="25"/>
  <c r="AH30" i="25"/>
  <c r="AH29" i="25" s="1"/>
  <c r="AI30" i="25"/>
  <c r="AI29" i="25" s="1"/>
  <c r="AJ30" i="25"/>
  <c r="AK30" i="25"/>
  <c r="AK29" i="25" s="1"/>
  <c r="AL30" i="25"/>
  <c r="AL29" i="25" s="1"/>
  <c r="AM30" i="25"/>
  <c r="AM29" i="25" s="1"/>
  <c r="AN30" i="25"/>
  <c r="AO30" i="25"/>
  <c r="AO29" i="25" s="1"/>
  <c r="AP30" i="25"/>
  <c r="AP29" i="25" s="1"/>
  <c r="AG30" i="25"/>
  <c r="AG29" i="25" s="1"/>
  <c r="AP97" i="25"/>
  <c r="AO97" i="25"/>
  <c r="AN97" i="25"/>
  <c r="AM97" i="25"/>
  <c r="AL97" i="25"/>
  <c r="AK97" i="25"/>
  <c r="AJ97" i="25"/>
  <c r="AI97" i="25"/>
  <c r="AH97" i="25"/>
  <c r="AG97" i="25"/>
  <c r="AP96" i="25"/>
  <c r="AO96" i="25"/>
  <c r="AN96" i="25"/>
  <c r="AM96" i="25"/>
  <c r="AL96" i="25"/>
  <c r="AK96" i="25"/>
  <c r="AJ96" i="25"/>
  <c r="AI96" i="25"/>
  <c r="AH96" i="25"/>
  <c r="AG96" i="25"/>
  <c r="AP95" i="25"/>
  <c r="AO95" i="25"/>
  <c r="AN95" i="25"/>
  <c r="AM95" i="25"/>
  <c r="AL95" i="25"/>
  <c r="AK95" i="25"/>
  <c r="AJ95" i="25"/>
  <c r="AI95" i="25"/>
  <c r="AH95" i="25"/>
  <c r="AG95" i="25"/>
  <c r="AP94" i="25"/>
  <c r="AO94" i="25"/>
  <c r="AN94" i="25"/>
  <c r="AM94" i="25"/>
  <c r="AL94" i="25"/>
  <c r="AK94" i="25"/>
  <c r="AJ94" i="25"/>
  <c r="AI94" i="25"/>
  <c r="AH94" i="25"/>
  <c r="AG94" i="25"/>
  <c r="AP93" i="25"/>
  <c r="AO93" i="25"/>
  <c r="AN93" i="25"/>
  <c r="AM93" i="25"/>
  <c r="AL93" i="25"/>
  <c r="AK93" i="25"/>
  <c r="AJ93" i="25"/>
  <c r="AI93" i="25"/>
  <c r="AH93" i="25"/>
  <c r="AG93" i="25"/>
  <c r="AP92" i="25"/>
  <c r="AO92" i="25"/>
  <c r="AN92" i="25"/>
  <c r="AM92" i="25"/>
  <c r="AL92" i="25"/>
  <c r="AK92" i="25"/>
  <c r="AJ92" i="25"/>
  <c r="AI92" i="25"/>
  <c r="AH92" i="25"/>
  <c r="AG92" i="25"/>
  <c r="AP91" i="25"/>
  <c r="AO91" i="25"/>
  <c r="AN91" i="25"/>
  <c r="AM91" i="25"/>
  <c r="AL91" i="25"/>
  <c r="AK91" i="25"/>
  <c r="AJ91" i="25"/>
  <c r="AI91" i="25"/>
  <c r="AH91" i="25"/>
  <c r="AG91" i="25"/>
  <c r="AP90" i="25"/>
  <c r="AO90" i="25"/>
  <c r="AN90" i="25"/>
  <c r="AM90" i="25"/>
  <c r="AL90" i="25"/>
  <c r="AK90" i="25"/>
  <c r="AJ90" i="25"/>
  <c r="AI90" i="25"/>
  <c r="AH90" i="25"/>
  <c r="AG90" i="25"/>
  <c r="AP89" i="25"/>
  <c r="AO89" i="25"/>
  <c r="AN89" i="25"/>
  <c r="AM89" i="25"/>
  <c r="AL89" i="25"/>
  <c r="AK89" i="25"/>
  <c r="AJ89" i="25"/>
  <c r="AI89" i="25"/>
  <c r="AH89" i="25"/>
  <c r="AG89" i="25"/>
  <c r="AP88" i="25"/>
  <c r="AO88" i="25"/>
  <c r="AN88" i="25"/>
  <c r="AM88" i="25"/>
  <c r="AL88" i="25"/>
  <c r="AK88" i="25"/>
  <c r="AJ88" i="25"/>
  <c r="AI88" i="25"/>
  <c r="AH88" i="25"/>
  <c r="AG88" i="25"/>
  <c r="AP87" i="25"/>
  <c r="AO87" i="25"/>
  <c r="AN87" i="25"/>
  <c r="AM87" i="25"/>
  <c r="AL87" i="25"/>
  <c r="AK87" i="25"/>
  <c r="AJ87" i="25"/>
  <c r="AI87" i="25"/>
  <c r="AH87" i="25"/>
  <c r="AG87" i="25"/>
  <c r="AP86" i="25"/>
  <c r="AO86" i="25"/>
  <c r="AN86" i="25"/>
  <c r="AM86" i="25"/>
  <c r="AL86" i="25"/>
  <c r="AK86" i="25"/>
  <c r="AJ86" i="25"/>
  <c r="AI86" i="25"/>
  <c r="AH86" i="25"/>
  <c r="AG86" i="25"/>
  <c r="AP85" i="25"/>
  <c r="AO85" i="25"/>
  <c r="AN85" i="25"/>
  <c r="AM85" i="25"/>
  <c r="AL85" i="25"/>
  <c r="AK85" i="25"/>
  <c r="AJ85" i="25"/>
  <c r="AI85" i="25"/>
  <c r="AH85" i="25"/>
  <c r="AG85" i="25"/>
  <c r="AP84" i="25"/>
  <c r="AO84" i="25"/>
  <c r="AN84" i="25"/>
  <c r="AM84" i="25"/>
  <c r="AL84" i="25"/>
  <c r="AK84" i="25"/>
  <c r="AJ84" i="25"/>
  <c r="AI84" i="25"/>
  <c r="AH84" i="25"/>
  <c r="AG84" i="25"/>
  <c r="AP83" i="25"/>
  <c r="AO83" i="25"/>
  <c r="AN83" i="25"/>
  <c r="AM83" i="25"/>
  <c r="AL83" i="25"/>
  <c r="AK83" i="25"/>
  <c r="AJ83" i="25"/>
  <c r="AI83" i="25"/>
  <c r="AH83" i="25"/>
  <c r="AG83" i="25"/>
  <c r="AP82" i="25"/>
  <c r="AO82" i="25"/>
  <c r="AN82" i="25"/>
  <c r="AM82" i="25"/>
  <c r="AL82" i="25"/>
  <c r="AK82" i="25"/>
  <c r="AJ82" i="25"/>
  <c r="AI82" i="25"/>
  <c r="AH82" i="25"/>
  <c r="AG82" i="25"/>
  <c r="AP81" i="25"/>
  <c r="AO81" i="25"/>
  <c r="AN81" i="25"/>
  <c r="AM81" i="25"/>
  <c r="AL81" i="25"/>
  <c r="AK81" i="25"/>
  <c r="AJ81" i="25"/>
  <c r="AI81" i="25"/>
  <c r="AH81" i="25"/>
  <c r="AG81" i="25"/>
  <c r="AP80" i="25"/>
  <c r="AO80" i="25"/>
  <c r="AN80" i="25"/>
  <c r="AM80" i="25"/>
  <c r="AL80" i="25"/>
  <c r="AK80" i="25"/>
  <c r="AJ80" i="25"/>
  <c r="AI80" i="25"/>
  <c r="AH80" i="25"/>
  <c r="AG80" i="25"/>
  <c r="AP79" i="25"/>
  <c r="AO79" i="25"/>
  <c r="AN79" i="25"/>
  <c r="AM79" i="25"/>
  <c r="AL79" i="25"/>
  <c r="AK79" i="25"/>
  <c r="AJ79" i="25"/>
  <c r="AI79" i="25"/>
  <c r="AH79" i="25"/>
  <c r="AG79" i="25"/>
  <c r="AP78" i="25"/>
  <c r="AO78" i="25"/>
  <c r="AN78" i="25"/>
  <c r="AM78" i="25"/>
  <c r="AL78" i="25"/>
  <c r="AK78" i="25"/>
  <c r="AJ78" i="25"/>
  <c r="AI78" i="25"/>
  <c r="AH78" i="25"/>
  <c r="AG78" i="25"/>
  <c r="AP77" i="25"/>
  <c r="AO77" i="25"/>
  <c r="AN77" i="25"/>
  <c r="AM77" i="25"/>
  <c r="AL77" i="25"/>
  <c r="AK77" i="25"/>
  <c r="AJ77" i="25"/>
  <c r="AI77" i="25"/>
  <c r="AH77" i="25"/>
  <c r="AG77" i="25"/>
  <c r="AP76" i="25"/>
  <c r="AO76" i="25"/>
  <c r="AN76" i="25"/>
  <c r="AM76" i="25"/>
  <c r="AL76" i="25"/>
  <c r="AK76" i="25"/>
  <c r="AJ76" i="25"/>
  <c r="AI76" i="25"/>
  <c r="AH76" i="25"/>
  <c r="AG76" i="25"/>
  <c r="AP75" i="25"/>
  <c r="AO75" i="25"/>
  <c r="AN75" i="25"/>
  <c r="AM75" i="25"/>
  <c r="AL75" i="25"/>
  <c r="AK75" i="25"/>
  <c r="AJ75" i="25"/>
  <c r="AI75" i="25"/>
  <c r="AH75" i="25"/>
  <c r="AG75" i="25"/>
  <c r="AP74" i="25"/>
  <c r="AO74" i="25"/>
  <c r="AN74" i="25"/>
  <c r="AM74" i="25"/>
  <c r="AL74" i="25"/>
  <c r="AK74" i="25"/>
  <c r="AJ74" i="25"/>
  <c r="AI74" i="25"/>
  <c r="AH74" i="25"/>
  <c r="AG74" i="25"/>
  <c r="AP59" i="25"/>
  <c r="AO59" i="25"/>
  <c r="AN59" i="25"/>
  <c r="AM59" i="25"/>
  <c r="AL59" i="25"/>
  <c r="AK59" i="25"/>
  <c r="AJ59" i="25"/>
  <c r="AI59" i="25"/>
  <c r="AH59" i="25"/>
  <c r="AG59" i="25"/>
  <c r="AP58" i="25"/>
  <c r="AO58" i="25"/>
  <c r="AN58" i="25"/>
  <c r="AM58" i="25"/>
  <c r="AL58" i="25"/>
  <c r="AK58" i="25"/>
  <c r="AJ58" i="25"/>
  <c r="AI58" i="25"/>
  <c r="AH58" i="25"/>
  <c r="AG58" i="25"/>
  <c r="AP57" i="25"/>
  <c r="AO57" i="25"/>
  <c r="AN57" i="25"/>
  <c r="AM57" i="25"/>
  <c r="AL57" i="25"/>
  <c r="AK57" i="25"/>
  <c r="AJ57" i="25"/>
  <c r="AI57" i="25"/>
  <c r="AH57" i="25"/>
  <c r="AG57" i="25"/>
  <c r="AP56" i="25"/>
  <c r="AO56" i="25"/>
  <c r="AN56" i="25"/>
  <c r="AM56" i="25"/>
  <c r="AL56" i="25"/>
  <c r="AK56" i="25"/>
  <c r="AJ56" i="25"/>
  <c r="AI56" i="25"/>
  <c r="AH56" i="25"/>
  <c r="AG56" i="25"/>
  <c r="AP55" i="25"/>
  <c r="AO55" i="25"/>
  <c r="AN55" i="25"/>
  <c r="AM55" i="25"/>
  <c r="AL55" i="25"/>
  <c r="AK55" i="25"/>
  <c r="AJ55" i="25"/>
  <c r="AI55" i="25"/>
  <c r="AH55" i="25"/>
  <c r="AG55" i="25"/>
  <c r="AP54" i="25"/>
  <c r="AO54" i="25"/>
  <c r="AN54" i="25"/>
  <c r="AM54" i="25"/>
  <c r="AL54" i="25"/>
  <c r="AK54" i="25"/>
  <c r="AJ54" i="25"/>
  <c r="AI54" i="25"/>
  <c r="AH54" i="25"/>
  <c r="AG54" i="25"/>
  <c r="AP53" i="25"/>
  <c r="AO53" i="25"/>
  <c r="AN53" i="25"/>
  <c r="AM53" i="25"/>
  <c r="AL53" i="25"/>
  <c r="AK53" i="25"/>
  <c r="AJ53" i="25"/>
  <c r="AI53" i="25"/>
  <c r="AH53" i="25"/>
  <c r="AG53" i="25"/>
  <c r="AP52" i="25"/>
  <c r="AO52" i="25"/>
  <c r="AN52" i="25"/>
  <c r="AM52" i="25"/>
  <c r="AL52" i="25"/>
  <c r="AK52" i="25"/>
  <c r="AJ52" i="25"/>
  <c r="AI52" i="25"/>
  <c r="AH52" i="25"/>
  <c r="AG52" i="25"/>
  <c r="AP51" i="25"/>
  <c r="AO51" i="25"/>
  <c r="AN51" i="25"/>
  <c r="AM51" i="25"/>
  <c r="AL51" i="25"/>
  <c r="AK51" i="25"/>
  <c r="AJ51" i="25"/>
  <c r="AI51" i="25"/>
  <c r="AH51" i="25"/>
  <c r="AG51" i="25"/>
  <c r="AP50" i="25"/>
  <c r="AO50" i="25"/>
  <c r="AN50" i="25"/>
  <c r="AM50" i="25"/>
  <c r="AL50" i="25"/>
  <c r="AK50" i="25"/>
  <c r="AJ50" i="25"/>
  <c r="AI50" i="25"/>
  <c r="AH50" i="25"/>
  <c r="AG50" i="25"/>
  <c r="AP49" i="25"/>
  <c r="AO49" i="25"/>
  <c r="AN49" i="25"/>
  <c r="AM49" i="25"/>
  <c r="AL49" i="25"/>
  <c r="AK49" i="25"/>
  <c r="AJ49" i="25"/>
  <c r="AI49" i="25"/>
  <c r="AH49" i="25"/>
  <c r="AG49" i="25"/>
  <c r="AP48" i="25"/>
  <c r="AO48" i="25"/>
  <c r="AN48" i="25"/>
  <c r="AM48" i="25"/>
  <c r="AL48" i="25"/>
  <c r="AK48" i="25"/>
  <c r="AJ48" i="25"/>
  <c r="AI48" i="25"/>
  <c r="AH48" i="25"/>
  <c r="AG48" i="25"/>
  <c r="AP47" i="25"/>
  <c r="AO47" i="25"/>
  <c r="AN47" i="25"/>
  <c r="AM47" i="25"/>
  <c r="AL47" i="25"/>
  <c r="AK47" i="25"/>
  <c r="AJ47" i="25"/>
  <c r="AI47" i="25"/>
  <c r="AH47" i="25"/>
  <c r="AG47" i="25"/>
  <c r="AP46" i="25"/>
  <c r="AO46" i="25"/>
  <c r="AN46" i="25"/>
  <c r="AM46" i="25"/>
  <c r="AL46" i="25"/>
  <c r="AK46" i="25"/>
  <c r="AJ46" i="25"/>
  <c r="AI46" i="25"/>
  <c r="AH46" i="25"/>
  <c r="AG46" i="25"/>
  <c r="AP45" i="25"/>
  <c r="AO45" i="25"/>
  <c r="AN45" i="25"/>
  <c r="AM45" i="25"/>
  <c r="AL45" i="25"/>
  <c r="AK45" i="25"/>
  <c r="AJ45" i="25"/>
  <c r="AI45" i="25"/>
  <c r="AH45" i="25"/>
  <c r="AG45" i="25"/>
  <c r="AP44" i="25"/>
  <c r="AO44" i="25"/>
  <c r="AN44" i="25"/>
  <c r="AM44" i="25"/>
  <c r="AL44" i="25"/>
  <c r="AK44" i="25"/>
  <c r="AJ44" i="25"/>
  <c r="AI44" i="25"/>
  <c r="AH44" i="25"/>
  <c r="AG44" i="25"/>
  <c r="AP43" i="25"/>
  <c r="AO43" i="25"/>
  <c r="AN43" i="25"/>
  <c r="AM43" i="25"/>
  <c r="AL43" i="25"/>
  <c r="AK43" i="25"/>
  <c r="AJ43" i="25"/>
  <c r="AI43" i="25"/>
  <c r="AH43" i="25"/>
  <c r="AG43" i="25"/>
  <c r="AP42" i="25"/>
  <c r="AO42" i="25"/>
  <c r="AN42" i="25"/>
  <c r="AM42" i="25"/>
  <c r="AL42" i="25"/>
  <c r="AK42" i="25"/>
  <c r="AJ42" i="25"/>
  <c r="AI42" i="25"/>
  <c r="AH42" i="25"/>
  <c r="AG42" i="25"/>
  <c r="AP41" i="25"/>
  <c r="AO41" i="25"/>
  <c r="AN41" i="25"/>
  <c r="AM41" i="25"/>
  <c r="AL41" i="25"/>
  <c r="AK41" i="25"/>
  <c r="AJ41" i="25"/>
  <c r="AI41" i="25"/>
  <c r="AH41" i="25"/>
  <c r="AG41" i="25"/>
  <c r="AP40" i="25"/>
  <c r="AO40" i="25"/>
  <c r="AN40" i="25"/>
  <c r="AM40" i="25"/>
  <c r="AL40" i="25"/>
  <c r="AK40" i="25"/>
  <c r="AJ40" i="25"/>
  <c r="AI40" i="25"/>
  <c r="AH40" i="25"/>
  <c r="AG40" i="25"/>
  <c r="AP39" i="25"/>
  <c r="AO39" i="25"/>
  <c r="AN39" i="25"/>
  <c r="AM39" i="25"/>
  <c r="AL39" i="25"/>
  <c r="AK39" i="25"/>
  <c r="AJ39" i="25"/>
  <c r="AI39" i="25"/>
  <c r="AH39" i="25"/>
  <c r="AG39" i="25"/>
  <c r="AP38" i="25"/>
  <c r="AO38" i="25"/>
  <c r="AN38" i="25"/>
  <c r="AM38" i="25"/>
  <c r="AL38" i="25"/>
  <c r="AK38" i="25"/>
  <c r="AJ38" i="25"/>
  <c r="AI38" i="25"/>
  <c r="AH38" i="25"/>
  <c r="AG38" i="25"/>
  <c r="AP37" i="25"/>
  <c r="AO37" i="25"/>
  <c r="AN37" i="25"/>
  <c r="AM37" i="25"/>
  <c r="AL37" i="25"/>
  <c r="AK37" i="25"/>
  <c r="AJ37" i="25"/>
  <c r="AI37" i="25"/>
  <c r="AH37" i="25"/>
  <c r="AG37" i="25"/>
  <c r="AP36" i="25"/>
  <c r="AO36" i="25"/>
  <c r="AN36" i="25"/>
  <c r="AM36" i="25"/>
  <c r="AL36" i="25"/>
  <c r="AK36" i="25"/>
  <c r="AJ36" i="25"/>
  <c r="AI36" i="25"/>
  <c r="AH36" i="25"/>
  <c r="AG36" i="25"/>
  <c r="AP27" i="25"/>
  <c r="AO27" i="25"/>
  <c r="AN27" i="25"/>
  <c r="AM27" i="25"/>
  <c r="AL27" i="25"/>
  <c r="AK27" i="25"/>
  <c r="AJ27" i="25"/>
  <c r="AI27" i="25"/>
  <c r="AH27" i="25"/>
  <c r="AG27" i="25"/>
  <c r="AP25" i="25"/>
  <c r="AO25" i="25"/>
  <c r="AN25" i="25"/>
  <c r="AM25" i="25"/>
  <c r="AL25" i="25"/>
  <c r="AK25" i="25"/>
  <c r="AJ25" i="25"/>
  <c r="AI25" i="25"/>
  <c r="AH25" i="25"/>
  <c r="AG25" i="25"/>
  <c r="AP24" i="25"/>
  <c r="AO24" i="25"/>
  <c r="AN24" i="25"/>
  <c r="AM24" i="25"/>
  <c r="AL24" i="25"/>
  <c r="AK24" i="25"/>
  <c r="AJ24" i="25"/>
  <c r="AI24" i="25"/>
  <c r="AH24" i="25"/>
  <c r="AG24" i="25"/>
  <c r="AP23" i="25"/>
  <c r="AO23" i="25"/>
  <c r="AN23" i="25"/>
  <c r="AM23" i="25"/>
  <c r="AL23" i="25"/>
  <c r="AK23" i="25"/>
  <c r="AJ23" i="25"/>
  <c r="AI23" i="25"/>
  <c r="AH23" i="25"/>
  <c r="AG23" i="25"/>
  <c r="AP21" i="25"/>
  <c r="AO21" i="25"/>
  <c r="AN21" i="25"/>
  <c r="AM21" i="25"/>
  <c r="AL21" i="25"/>
  <c r="AK21" i="25"/>
  <c r="AJ21" i="25"/>
  <c r="AI21" i="25"/>
  <c r="AH21" i="25"/>
  <c r="AG21" i="25"/>
  <c r="AP19" i="25"/>
  <c r="AO19" i="25"/>
  <c r="AN19" i="25"/>
  <c r="AM19" i="25"/>
  <c r="AL19" i="25"/>
  <c r="AK19" i="25"/>
  <c r="AJ19" i="25"/>
  <c r="AI19" i="25"/>
  <c r="AH19" i="25"/>
  <c r="AG19" i="25"/>
  <c r="AP17" i="25"/>
  <c r="AO17" i="25"/>
  <c r="AN17" i="25"/>
  <c r="AM17" i="25"/>
  <c r="AL17" i="25"/>
  <c r="AK17" i="25"/>
  <c r="AJ17" i="25"/>
  <c r="AI17" i="25"/>
  <c r="AH17" i="25"/>
  <c r="AG17" i="25"/>
  <c r="AP13" i="25"/>
  <c r="AO13" i="25"/>
  <c r="AN13" i="25"/>
  <c r="AM13" i="25"/>
  <c r="AL13" i="25"/>
  <c r="AK13" i="25"/>
  <c r="AJ13" i="25"/>
  <c r="AI13" i="25"/>
  <c r="AH13" i="25"/>
  <c r="AG13" i="25"/>
  <c r="AP12" i="25"/>
  <c r="AO12" i="25"/>
  <c r="AN12" i="25"/>
  <c r="AM12" i="25"/>
  <c r="AL12" i="25"/>
  <c r="AK12" i="25"/>
  <c r="AJ12" i="25"/>
  <c r="AI12" i="25"/>
  <c r="AH12" i="25"/>
  <c r="AG12" i="25"/>
  <c r="AP11" i="25"/>
  <c r="AO11" i="25"/>
  <c r="AN11" i="25"/>
  <c r="AM11" i="25"/>
  <c r="AL11" i="25"/>
  <c r="AK11" i="25"/>
  <c r="AJ11" i="25"/>
  <c r="AI11" i="25"/>
  <c r="AH11" i="25"/>
  <c r="AG11" i="25"/>
  <c r="AG6" i="25"/>
  <c r="AH6" i="25"/>
  <c r="AI6" i="25"/>
  <c r="AJ6" i="25"/>
  <c r="AK6" i="25"/>
  <c r="AL6" i="25"/>
  <c r="AM6" i="25"/>
  <c r="AN6" i="25"/>
  <c r="AO6" i="25"/>
  <c r="AP6" i="25"/>
  <c r="AP26" i="25"/>
  <c r="AO26" i="25"/>
  <c r="AN26" i="25"/>
  <c r="AM26" i="25"/>
  <c r="AL26" i="25"/>
  <c r="AK26" i="25"/>
  <c r="AJ26" i="25"/>
  <c r="AI26" i="25"/>
  <c r="AH26" i="25"/>
  <c r="AG26" i="25"/>
  <c r="AP22" i="25"/>
  <c r="AO22" i="25"/>
  <c r="AN22" i="25"/>
  <c r="AM22" i="25"/>
  <c r="AL22" i="25"/>
  <c r="AK22" i="25"/>
  <c r="AJ22" i="25"/>
  <c r="AI22" i="25"/>
  <c r="AH22" i="25"/>
  <c r="AG22" i="25"/>
  <c r="AP20" i="25"/>
  <c r="AO20" i="25"/>
  <c r="AN20" i="25"/>
  <c r="AM20" i="25"/>
  <c r="AL20" i="25"/>
  <c r="AK20" i="25"/>
  <c r="AJ20" i="25"/>
  <c r="AI20" i="25"/>
  <c r="AH20" i="25"/>
  <c r="AG20" i="25"/>
  <c r="AP18" i="25"/>
  <c r="AO18" i="25"/>
  <c r="AN18" i="25"/>
  <c r="AM18" i="25"/>
  <c r="AL18" i="25"/>
  <c r="AK18" i="25"/>
  <c r="AJ18" i="25"/>
  <c r="AI18" i="25"/>
  <c r="AH18" i="25"/>
  <c r="AG18" i="25"/>
  <c r="AP16" i="25"/>
  <c r="AO16" i="25"/>
  <c r="AN16" i="25"/>
  <c r="AM16" i="25"/>
  <c r="AL16" i="25"/>
  <c r="AK16" i="25"/>
  <c r="AJ16" i="25"/>
  <c r="AI16" i="25"/>
  <c r="AH16" i="25"/>
  <c r="AG16" i="25"/>
  <c r="AP15" i="25"/>
  <c r="AO15" i="25"/>
  <c r="AN15" i="25"/>
  <c r="AM15" i="25"/>
  <c r="AL15" i="25"/>
  <c r="AK15" i="25"/>
  <c r="AJ15" i="25"/>
  <c r="AI15" i="25"/>
  <c r="AH15" i="25"/>
  <c r="AG15" i="25"/>
  <c r="AP14" i="25"/>
  <c r="AO14" i="25"/>
  <c r="AN14" i="25"/>
  <c r="AM14" i="25"/>
  <c r="AL14" i="25"/>
  <c r="AK14" i="25"/>
  <c r="AJ14" i="25"/>
  <c r="AI14" i="25"/>
  <c r="AH14" i="25"/>
  <c r="AG14" i="25"/>
  <c r="AP10" i="25"/>
  <c r="AO10" i="25"/>
  <c r="AN10" i="25"/>
  <c r="AM10" i="25"/>
  <c r="AL10" i="25"/>
  <c r="AK10" i="25"/>
  <c r="AJ10" i="25"/>
  <c r="AI10" i="25"/>
  <c r="AH10" i="25"/>
  <c r="AG10" i="25"/>
  <c r="AP9" i="25"/>
  <c r="AO9" i="25"/>
  <c r="AN9" i="25"/>
  <c r="AM9" i="25"/>
  <c r="AL9" i="25"/>
  <c r="AK9" i="25"/>
  <c r="AJ9" i="25"/>
  <c r="AI9" i="25"/>
  <c r="AH9" i="25"/>
  <c r="AG9" i="25"/>
  <c r="AP8" i="25"/>
  <c r="AO8" i="25"/>
  <c r="AN8" i="25"/>
  <c r="AM8" i="25"/>
  <c r="AL8" i="25"/>
  <c r="AK8" i="25"/>
  <c r="AJ8" i="25"/>
  <c r="AI8" i="25"/>
  <c r="AH8" i="25"/>
  <c r="AG8" i="25"/>
  <c r="AP7" i="25"/>
  <c r="AO7" i="25"/>
  <c r="AN7" i="25"/>
  <c r="AM7" i="25"/>
  <c r="AL7" i="25"/>
  <c r="AK7" i="25"/>
  <c r="AJ7" i="25"/>
  <c r="AI7" i="25"/>
  <c r="AH7" i="25"/>
  <c r="AG7" i="25"/>
  <c r="AH4" i="25"/>
  <c r="AI4" i="25"/>
  <c r="AJ4" i="25"/>
  <c r="AK4" i="25"/>
  <c r="AL4" i="25"/>
  <c r="AM4" i="25"/>
  <c r="AN4" i="25"/>
  <c r="AO4" i="25"/>
  <c r="AP4" i="25"/>
  <c r="AH5" i="25"/>
  <c r="AI5" i="25"/>
  <c r="AJ5" i="25"/>
  <c r="AK5" i="25"/>
  <c r="AL5" i="25"/>
  <c r="AM5" i="25"/>
  <c r="AN5" i="25"/>
  <c r="AO5" i="25"/>
  <c r="AP5" i="25"/>
  <c r="AG5" i="25"/>
  <c r="AG4" i="25"/>
  <c r="BV5" i="23"/>
  <c r="CA5" i="23"/>
  <c r="CB5" i="23"/>
  <c r="CC5" i="23"/>
  <c r="BV6" i="23"/>
  <c r="BZ6" i="23"/>
  <c r="CA6" i="23"/>
  <c r="CB6" i="23"/>
  <c r="CC6" i="23"/>
  <c r="BU7" i="23"/>
  <c r="CB7" i="23"/>
  <c r="BV8" i="23"/>
  <c r="BZ8" i="23"/>
  <c r="CA8" i="23"/>
  <c r="CB8" i="23"/>
  <c r="CC8" i="23"/>
  <c r="BZ9" i="23"/>
  <c r="CB9" i="23"/>
  <c r="BU10" i="23"/>
  <c r="BZ10" i="23"/>
  <c r="CB10" i="23"/>
  <c r="BU11" i="23"/>
  <c r="CA11" i="23"/>
  <c r="CB11" i="23"/>
  <c r="CC11" i="23"/>
  <c r="BU12" i="23"/>
  <c r="BV12" i="23"/>
  <c r="BZ12" i="23"/>
  <c r="CB12" i="23"/>
  <c r="CC12" i="23"/>
  <c r="BU13" i="23"/>
  <c r="BV13" i="23"/>
  <c r="BZ13" i="23"/>
  <c r="CB13" i="23"/>
  <c r="CC13" i="23"/>
  <c r="BV14" i="23"/>
  <c r="BZ14" i="23"/>
  <c r="CA14" i="23"/>
  <c r="CB14" i="23"/>
  <c r="CC14" i="23"/>
  <c r="BZ15" i="23"/>
  <c r="CB15" i="23"/>
  <c r="CC15" i="23"/>
  <c r="BV16" i="23"/>
  <c r="BZ16" i="23"/>
  <c r="CA16" i="23"/>
  <c r="CB16" i="23"/>
  <c r="CC16" i="23"/>
  <c r="BV17" i="23"/>
  <c r="CA17" i="23"/>
  <c r="CB17" i="23"/>
  <c r="CC17" i="23"/>
  <c r="BZ4" i="23"/>
  <c r="CB4" i="23"/>
  <c r="BR19" i="23" s="1"/>
  <c r="BR21" i="23" s="1"/>
  <c r="BU6" i="23"/>
  <c r="BV4" i="23"/>
  <c r="BW5" i="23"/>
  <c r="BX5" i="23"/>
  <c r="BY6" i="23"/>
  <c r="BZ5" i="23"/>
  <c r="CA7" i="23"/>
  <c r="CC10" i="23"/>
  <c r="BT4" i="23"/>
  <c r="BW4" i="23" l="1"/>
  <c r="CA4" i="23"/>
  <c r="BW52" i="25"/>
  <c r="BU26" i="25"/>
  <c r="BU27" i="25"/>
  <c r="BU19" i="25"/>
  <c r="BU17" i="25"/>
  <c r="BU12" i="25"/>
  <c r="BU5" i="25"/>
  <c r="BU4" i="25"/>
  <c r="BU25" i="25"/>
  <c r="BU22" i="25"/>
  <c r="BU10" i="25"/>
  <c r="BU16" i="25"/>
  <c r="BY27" i="25"/>
  <c r="BY25" i="25"/>
  <c r="BY24" i="25"/>
  <c r="CB23" i="25"/>
  <c r="CC21" i="25"/>
  <c r="BY19" i="25"/>
  <c r="BY15" i="25"/>
  <c r="CC13" i="25"/>
  <c r="BY11" i="25"/>
  <c r="BX27" i="25"/>
  <c r="BX25" i="25"/>
  <c r="BY22" i="25"/>
  <c r="CB21" i="25"/>
  <c r="BY18" i="25"/>
  <c r="BY17" i="25"/>
  <c r="BY16" i="25"/>
  <c r="BY14" i="25"/>
  <c r="BY10" i="25"/>
  <c r="BY6" i="25"/>
  <c r="CB4" i="25"/>
  <c r="CB27" i="25"/>
  <c r="BY26" i="25"/>
  <c r="BY23" i="25"/>
  <c r="BY13" i="25"/>
  <c r="BY12" i="25"/>
  <c r="BY9" i="25"/>
  <c r="BY7" i="25"/>
  <c r="BY5" i="25"/>
  <c r="BX4" i="25"/>
  <c r="BX23" i="25"/>
  <c r="BY21" i="25"/>
  <c r="BY20" i="25"/>
  <c r="BY8" i="25"/>
  <c r="BU24" i="25"/>
  <c r="BU23" i="25"/>
  <c r="BU14" i="25"/>
  <c r="BU13" i="25"/>
  <c r="BU11" i="25"/>
  <c r="BU7" i="25"/>
  <c r="BU21" i="25"/>
  <c r="BU20" i="25"/>
  <c r="BU18" i="25"/>
  <c r="BU15" i="25"/>
  <c r="BU8" i="25"/>
  <c r="BU6" i="25"/>
  <c r="CJ4" i="27"/>
  <c r="CF18" i="27"/>
  <c r="CB4" i="27"/>
  <c r="CB22" i="27"/>
  <c r="CB18" i="27"/>
  <c r="CF14" i="27"/>
  <c r="CJ6" i="27"/>
  <c r="CF4" i="27"/>
  <c r="CH24" i="27"/>
  <c r="CF22" i="27"/>
  <c r="CG19" i="27"/>
  <c r="CC11" i="27"/>
  <c r="CF10" i="27"/>
  <c r="CH8" i="27"/>
  <c r="CF6" i="27"/>
  <c r="CD4" i="27"/>
  <c r="CD24" i="27"/>
  <c r="CH20" i="27"/>
  <c r="CK19" i="27"/>
  <c r="CC19" i="27"/>
  <c r="CH16" i="27"/>
  <c r="CH12" i="27"/>
  <c r="CK15" i="27"/>
  <c r="CK11" i="27"/>
  <c r="CD8" i="27"/>
  <c r="CH4" i="27"/>
  <c r="CK23" i="27"/>
  <c r="CD20" i="27"/>
  <c r="CD16" i="27"/>
  <c r="CD12" i="27"/>
  <c r="CA17" i="27"/>
  <c r="CA13" i="27"/>
  <c r="CA9" i="27"/>
  <c r="CA25" i="27"/>
  <c r="CA21" i="27"/>
  <c r="CA4" i="27"/>
  <c r="CE4" i="27"/>
  <c r="CF25" i="27"/>
  <c r="CE24" i="27"/>
  <c r="CA24" i="27"/>
  <c r="CD23" i="27"/>
  <c r="CK22" i="27"/>
  <c r="CF21" i="27"/>
  <c r="CB21" i="27"/>
  <c r="CI20" i="27"/>
  <c r="CE20" i="27"/>
  <c r="CA20" i="27"/>
  <c r="CH19" i="27"/>
  <c r="CD19" i="27"/>
  <c r="CK18" i="27"/>
  <c r="CC18" i="27"/>
  <c r="CF17" i="27"/>
  <c r="CB17" i="27"/>
  <c r="CE16" i="27"/>
  <c r="CA16" i="27"/>
  <c r="CD15" i="27"/>
  <c r="CK14" i="27"/>
  <c r="CG14" i="27"/>
  <c r="CF13" i="27"/>
  <c r="CB13" i="27"/>
  <c r="CE12" i="27"/>
  <c r="CA12" i="27"/>
  <c r="CH11" i="27"/>
  <c r="CD11" i="27"/>
  <c r="CK10" i="27"/>
  <c r="CJ9" i="27"/>
  <c r="CF9" i="27"/>
  <c r="CE8" i="27"/>
  <c r="CA8" i="27"/>
  <c r="CD7" i="27"/>
  <c r="CK6" i="27"/>
  <c r="CC6" i="27"/>
  <c r="CF5" i="27"/>
  <c r="CB5" i="27"/>
  <c r="CE25" i="27"/>
  <c r="CE21" i="27"/>
  <c r="CE17" i="27"/>
  <c r="CE13" i="27"/>
  <c r="CE9" i="27"/>
  <c r="CK7" i="27"/>
  <c r="CC7" i="27"/>
  <c r="CE5" i="27"/>
  <c r="CA5" i="27"/>
  <c r="CK4" i="27"/>
  <c r="CG4" i="27"/>
  <c r="CC4" i="27"/>
  <c r="CH25" i="27"/>
  <c r="CD25" i="27"/>
  <c r="CK24" i="27"/>
  <c r="CG24" i="27"/>
  <c r="CJ23" i="27"/>
  <c r="CF23" i="27"/>
  <c r="CE22" i="27"/>
  <c r="CA22" i="27"/>
  <c r="CD21" i="27"/>
  <c r="CC20" i="27"/>
  <c r="CF19" i="27"/>
  <c r="CB19" i="27"/>
  <c r="CE18" i="27"/>
  <c r="CA18" i="27"/>
  <c r="CD17" i="27"/>
  <c r="CK16" i="27"/>
  <c r="CF15" i="27"/>
  <c r="CB15" i="27"/>
  <c r="CE14" i="27"/>
  <c r="CA14" i="27"/>
  <c r="CD13" i="27"/>
  <c r="CK12" i="27"/>
  <c r="CJ11" i="27"/>
  <c r="CF11" i="27"/>
  <c r="CB11" i="27"/>
  <c r="CE10" i="27"/>
  <c r="CA10" i="27"/>
  <c r="CH9" i="27"/>
  <c r="CD9" i="27"/>
  <c r="CK8" i="27"/>
  <c r="CB7" i="27"/>
  <c r="CE6" i="27"/>
  <c r="CA6" i="27"/>
  <c r="CD5" i="27"/>
  <c r="CK25" i="27"/>
  <c r="CJ24" i="27"/>
  <c r="CF24" i="27"/>
  <c r="CB24" i="27"/>
  <c r="CE23" i="27"/>
  <c r="CA23" i="27"/>
  <c r="CH22" i="27"/>
  <c r="CD22" i="27"/>
  <c r="CK21" i="27"/>
  <c r="CJ20" i="27"/>
  <c r="CF20" i="27"/>
  <c r="CE19" i="27"/>
  <c r="CA19" i="27"/>
  <c r="CD18" i="27"/>
  <c r="CK17" i="27"/>
  <c r="CC17" i="27"/>
  <c r="CF16" i="27"/>
  <c r="CE15" i="27"/>
  <c r="CA15" i="27"/>
  <c r="CH14" i="27"/>
  <c r="CD14" i="27"/>
  <c r="CF12" i="27"/>
  <c r="CE11" i="27"/>
  <c r="CA11" i="27"/>
  <c r="CH10" i="27"/>
  <c r="CD10" i="27"/>
  <c r="CK9" i="27"/>
  <c r="CB76" i="25"/>
  <c r="CB80" i="25"/>
  <c r="CB82" i="25"/>
  <c r="CB84" i="25"/>
  <c r="CB88" i="25"/>
  <c r="CB90" i="25"/>
  <c r="CB79" i="25"/>
  <c r="CB81" i="25"/>
  <c r="CB83" i="25"/>
  <c r="CB87" i="25"/>
  <c r="CB91" i="25"/>
  <c r="CB93" i="25"/>
  <c r="CB97" i="25"/>
  <c r="BX76" i="25"/>
  <c r="BX78" i="25"/>
  <c r="BX80" i="25"/>
  <c r="BX82" i="25"/>
  <c r="BX84" i="25"/>
  <c r="BX86" i="25"/>
  <c r="BX88" i="25"/>
  <c r="BX90" i="25"/>
  <c r="BX92" i="25"/>
  <c r="BX75" i="25"/>
  <c r="BX77" i="25"/>
  <c r="BX79" i="25"/>
  <c r="BX81" i="25"/>
  <c r="BX83" i="25"/>
  <c r="BX85" i="25"/>
  <c r="BX87" i="25"/>
  <c r="BX89" i="25"/>
  <c r="BX91" i="25"/>
  <c r="BX93" i="25"/>
  <c r="BX95" i="25"/>
  <c r="BX97" i="25"/>
  <c r="BZ38" i="25"/>
  <c r="BZ40" i="25"/>
  <c r="BZ42" i="25"/>
  <c r="BZ44" i="25"/>
  <c r="BZ46" i="25"/>
  <c r="BZ48" i="25"/>
  <c r="BZ50" i="25"/>
  <c r="BZ52" i="25"/>
  <c r="BZ54" i="25"/>
  <c r="BZ56" i="25"/>
  <c r="BZ58" i="25"/>
  <c r="CD38" i="25"/>
  <c r="CD58" i="25"/>
  <c r="BZ4" i="25"/>
  <c r="BV4" i="25"/>
  <c r="BW21" i="25"/>
  <c r="BW11" i="25"/>
  <c r="BW9" i="25"/>
  <c r="BY36" i="25"/>
  <c r="BU75" i="25"/>
  <c r="BU77" i="25"/>
  <c r="BU79" i="25"/>
  <c r="BU81" i="25"/>
  <c r="BU83" i="25"/>
  <c r="BU85" i="25"/>
  <c r="BU87" i="25"/>
  <c r="BU89" i="25"/>
  <c r="BU76" i="25"/>
  <c r="BU78" i="25"/>
  <c r="BU80" i="25"/>
  <c r="BU82" i="25"/>
  <c r="BU84" i="25"/>
  <c r="BU86" i="25"/>
  <c r="BU88" i="25"/>
  <c r="BU90" i="25"/>
  <c r="BU92" i="25"/>
  <c r="BU94" i="25"/>
  <c r="BU96" i="25"/>
  <c r="BU74" i="25"/>
  <c r="CA75" i="25"/>
  <c r="CA74" i="25"/>
  <c r="BW76" i="25"/>
  <c r="BW77" i="25"/>
  <c r="BW79" i="25"/>
  <c r="BW81" i="25"/>
  <c r="BW83" i="25"/>
  <c r="BW89" i="25"/>
  <c r="BW91" i="25"/>
  <c r="BW74" i="25"/>
  <c r="BW39" i="25"/>
  <c r="BW41" i="25"/>
  <c r="BW43" i="25"/>
  <c r="BW45" i="25"/>
  <c r="BW51" i="25"/>
  <c r="BW53" i="25"/>
  <c r="BW36" i="25"/>
  <c r="CA37" i="25"/>
  <c r="CA36" i="25"/>
  <c r="BZ27" i="25"/>
  <c r="CB26" i="25"/>
  <c r="BX26" i="25"/>
  <c r="CD25" i="25"/>
  <c r="BZ25" i="25"/>
  <c r="BX24" i="25"/>
  <c r="BZ23" i="25"/>
  <c r="BV23" i="25"/>
  <c r="BX22" i="25"/>
  <c r="CD21" i="25"/>
  <c r="BZ21" i="25"/>
  <c r="CB20" i="25"/>
  <c r="BX20" i="25"/>
  <c r="BZ19" i="25"/>
  <c r="BV19" i="25"/>
  <c r="CB18" i="25"/>
  <c r="BX18" i="25"/>
  <c r="CD17" i="25"/>
  <c r="BZ17" i="25"/>
  <c r="BX16" i="25"/>
  <c r="BZ15" i="25"/>
  <c r="BV15" i="25"/>
  <c r="CB14" i="25"/>
  <c r="BX14" i="25"/>
  <c r="CD13" i="25"/>
  <c r="BZ13" i="25"/>
  <c r="BV13" i="25"/>
  <c r="CB12" i="25"/>
  <c r="BX12" i="25"/>
  <c r="CD11" i="25"/>
  <c r="BZ11" i="25"/>
  <c r="CB10" i="25"/>
  <c r="BX10" i="25"/>
  <c r="CD9" i="25"/>
  <c r="BZ9" i="25"/>
  <c r="BV9" i="25"/>
  <c r="BX8" i="25"/>
  <c r="BV7" i="25"/>
  <c r="CB6" i="25"/>
  <c r="BX6" i="25"/>
  <c r="BZ5" i="25"/>
  <c r="BV5" i="25"/>
  <c r="BX36" i="25"/>
  <c r="CA58" i="25"/>
  <c r="BU58" i="25"/>
  <c r="BY55" i="25"/>
  <c r="BX54" i="25"/>
  <c r="BU53" i="25"/>
  <c r="CA52" i="25"/>
  <c r="BY51" i="25"/>
  <c r="CD49" i="25"/>
  <c r="BY49" i="25"/>
  <c r="BX48" i="25"/>
  <c r="BU45" i="25"/>
  <c r="CD43" i="25"/>
  <c r="BY43" i="25"/>
  <c r="BZ41" i="25"/>
  <c r="BV39" i="25"/>
  <c r="BY37" i="25"/>
  <c r="BY97" i="25"/>
  <c r="CA90" i="25"/>
  <c r="CD79" i="25"/>
  <c r="CD81" i="25"/>
  <c r="CD83" i="25"/>
  <c r="CD87" i="25"/>
  <c r="CD91" i="25"/>
  <c r="CD74" i="25"/>
  <c r="CD76" i="25"/>
  <c r="CD96" i="25"/>
  <c r="BZ75" i="25"/>
  <c r="BZ79" i="25"/>
  <c r="BZ81" i="25"/>
  <c r="BZ83" i="25"/>
  <c r="BZ85" i="25"/>
  <c r="BZ87" i="25"/>
  <c r="BZ89" i="25"/>
  <c r="BZ91" i="25"/>
  <c r="BZ74" i="25"/>
  <c r="BZ76" i="25"/>
  <c r="BZ78" i="25"/>
  <c r="BZ80" i="25"/>
  <c r="BZ82" i="25"/>
  <c r="BZ84" i="25"/>
  <c r="BZ86" i="25"/>
  <c r="BZ88" i="25"/>
  <c r="BZ90" i="25"/>
  <c r="BZ92" i="25"/>
  <c r="BZ94" i="25"/>
  <c r="BZ96" i="25"/>
  <c r="BV75" i="25"/>
  <c r="BV77" i="25"/>
  <c r="BV79" i="25"/>
  <c r="BV83" i="25"/>
  <c r="BV85" i="25"/>
  <c r="BV89" i="25"/>
  <c r="BV74" i="25"/>
  <c r="BV78" i="25"/>
  <c r="BV80" i="25"/>
  <c r="BV86" i="25"/>
  <c r="BV88" i="25"/>
  <c r="BV90" i="25"/>
  <c r="BV92" i="25"/>
  <c r="BV94" i="25"/>
  <c r="BV96" i="25"/>
  <c r="BX37" i="25"/>
  <c r="BX39" i="25"/>
  <c r="BX41" i="25"/>
  <c r="BX43" i="25"/>
  <c r="BX45" i="25"/>
  <c r="BX47" i="25"/>
  <c r="BX49" i="25"/>
  <c r="BX51" i="25"/>
  <c r="BX53" i="25"/>
  <c r="BX55" i="25"/>
  <c r="BX57" i="25"/>
  <c r="BX59" i="25"/>
  <c r="CB41" i="25"/>
  <c r="CB43" i="25"/>
  <c r="CB45" i="25"/>
  <c r="CB49" i="25"/>
  <c r="CB53" i="25"/>
  <c r="CB55" i="25"/>
  <c r="CB59" i="25"/>
  <c r="CA26" i="25"/>
  <c r="CA24" i="25"/>
  <c r="CA20" i="25"/>
  <c r="BW20" i="25"/>
  <c r="BW6" i="25"/>
  <c r="CB36" i="25"/>
  <c r="BV36" i="25"/>
  <c r="BZ59" i="25"/>
  <c r="BU59" i="25"/>
  <c r="BY58" i="25"/>
  <c r="CD57" i="25"/>
  <c r="BZ57" i="25"/>
  <c r="BU57" i="25"/>
  <c r="BZ53" i="25"/>
  <c r="BX52" i="25"/>
  <c r="BV51" i="25"/>
  <c r="BV47" i="25"/>
  <c r="CB46" i="25"/>
  <c r="BZ45" i="25"/>
  <c r="BX44" i="25"/>
  <c r="CB42" i="25"/>
  <c r="CD41" i="25"/>
  <c r="BY41" i="25"/>
  <c r="BX38" i="25"/>
  <c r="CB74" i="25"/>
  <c r="CB96" i="25"/>
  <c r="CD95" i="25"/>
  <c r="BZ95" i="25"/>
  <c r="BU95" i="25"/>
  <c r="CA94" i="25"/>
  <c r="BU91" i="25"/>
  <c r="BW90" i="25"/>
  <c r="CC83" i="25"/>
  <c r="CC88" i="25"/>
  <c r="BY75" i="25"/>
  <c r="BY77" i="25"/>
  <c r="BY79" i="25"/>
  <c r="BY81" i="25"/>
  <c r="BY83" i="25"/>
  <c r="BY85" i="25"/>
  <c r="BY87" i="25"/>
  <c r="BY89" i="25"/>
  <c r="BY76" i="25"/>
  <c r="BY78" i="25"/>
  <c r="BY80" i="25"/>
  <c r="BY82" i="25"/>
  <c r="BY84" i="25"/>
  <c r="BY86" i="25"/>
  <c r="BY88" i="25"/>
  <c r="BY90" i="25"/>
  <c r="BY92" i="25"/>
  <c r="BY94" i="25"/>
  <c r="BY96" i="25"/>
  <c r="BU38" i="25"/>
  <c r="BU40" i="25"/>
  <c r="BU42" i="25"/>
  <c r="BU44" i="25"/>
  <c r="BU46" i="25"/>
  <c r="BU48" i="25"/>
  <c r="BU50" i="25"/>
  <c r="BU52" i="25"/>
  <c r="BU54" i="25"/>
  <c r="BU56" i="25"/>
  <c r="CA4" i="25"/>
  <c r="BW4" i="25"/>
  <c r="CD26" i="25"/>
  <c r="BZ26" i="25"/>
  <c r="BV26" i="25"/>
  <c r="BZ24" i="25"/>
  <c r="BV24" i="25"/>
  <c r="BZ22" i="25"/>
  <c r="BV22" i="25"/>
  <c r="BX21" i="25"/>
  <c r="BZ20" i="25"/>
  <c r="BV20" i="25"/>
  <c r="BX19" i="25"/>
  <c r="BZ18" i="25"/>
  <c r="BV18" i="25"/>
  <c r="CB17" i="25"/>
  <c r="BX17" i="25"/>
  <c r="BZ16" i="25"/>
  <c r="BV16" i="25"/>
  <c r="BX15" i="25"/>
  <c r="BZ14" i="25"/>
  <c r="CB13" i="25"/>
  <c r="BX13" i="25"/>
  <c r="BZ12" i="25"/>
  <c r="CB11" i="25"/>
  <c r="BX11" i="25"/>
  <c r="BZ10" i="25"/>
  <c r="BV10" i="25"/>
  <c r="BX9" i="25"/>
  <c r="BZ8" i="25"/>
  <c r="BX7" i="25"/>
  <c r="CD6" i="25"/>
  <c r="BU36" i="25"/>
  <c r="BZ36" i="25"/>
  <c r="BY59" i="25"/>
  <c r="BX58" i="25"/>
  <c r="BY57" i="25"/>
  <c r="BX56" i="25"/>
  <c r="BV55" i="25"/>
  <c r="CD53" i="25"/>
  <c r="BY53" i="25"/>
  <c r="BU51" i="25"/>
  <c r="BX50" i="25"/>
  <c r="BZ47" i="25"/>
  <c r="BU47" i="25"/>
  <c r="CD45" i="25"/>
  <c r="BU43" i="25"/>
  <c r="BV41" i="25"/>
  <c r="BY74" i="25"/>
  <c r="CA96" i="25"/>
  <c r="BY95" i="25"/>
  <c r="BX94" i="25"/>
  <c r="BV93" i="25"/>
  <c r="BY38" i="25"/>
  <c r="BY40" i="25"/>
  <c r="BY42" i="25"/>
  <c r="BY44" i="25"/>
  <c r="BY46" i="25"/>
  <c r="BY48" i="25"/>
  <c r="BY50" i="25"/>
  <c r="BY52" i="25"/>
  <c r="BY54" i="25"/>
  <c r="BY56" i="25"/>
  <c r="BV40" i="25"/>
  <c r="BV42" i="25"/>
  <c r="BV48" i="25"/>
  <c r="BV50" i="25"/>
  <c r="BV52" i="25"/>
  <c r="BV54" i="25"/>
  <c r="BV56" i="25"/>
  <c r="BV58" i="25"/>
  <c r="BW19" i="25"/>
  <c r="BW13" i="25"/>
  <c r="CD36" i="25"/>
  <c r="CB58" i="25"/>
  <c r="BZ55" i="25"/>
  <c r="BU55" i="25"/>
  <c r="CC53" i="25"/>
  <c r="CB52" i="25"/>
  <c r="BZ51" i="25"/>
  <c r="BZ49" i="25"/>
  <c r="BU49" i="25"/>
  <c r="BY47" i="25"/>
  <c r="BX46" i="25"/>
  <c r="CC45" i="25"/>
  <c r="BV45" i="25"/>
  <c r="CB44" i="25"/>
  <c r="BZ43" i="25"/>
  <c r="BX42" i="25"/>
  <c r="BU41" i="25"/>
  <c r="BY39" i="25"/>
  <c r="CB38" i="25"/>
  <c r="BZ37" i="25"/>
  <c r="BU37" i="25"/>
  <c r="BX74" i="25"/>
  <c r="BZ97" i="25"/>
  <c r="BU97" i="25"/>
  <c r="BX96" i="25"/>
  <c r="BZ93" i="25"/>
  <c r="BU93" i="25"/>
  <c r="BY91" i="25"/>
  <c r="CC4" i="23"/>
  <c r="BY4" i="23"/>
  <c r="BU4" i="23"/>
  <c r="BZ17" i="23"/>
  <c r="BX16" i="23"/>
  <c r="BT16" i="23"/>
  <c r="BV15" i="23"/>
  <c r="BX14" i="23"/>
  <c r="BT14" i="23"/>
  <c r="BX12" i="23"/>
  <c r="BT12" i="23"/>
  <c r="BZ11" i="23"/>
  <c r="BV11" i="23"/>
  <c r="BX10" i="23"/>
  <c r="BT10" i="23"/>
  <c r="BV9" i="23"/>
  <c r="BX8" i="23"/>
  <c r="BT8" i="23"/>
  <c r="BZ7" i="23"/>
  <c r="BV7" i="23"/>
  <c r="BX6" i="23"/>
  <c r="BT6" i="23"/>
  <c r="BX4" i="23"/>
  <c r="BY17" i="23"/>
  <c r="BU17" i="23"/>
  <c r="BW16" i="23"/>
  <c r="BY15" i="23"/>
  <c r="BU15" i="23"/>
  <c r="BW14" i="23"/>
  <c r="BY13" i="23"/>
  <c r="CA12" i="23"/>
  <c r="BW12" i="23"/>
  <c r="BY11" i="23"/>
  <c r="CA10" i="23"/>
  <c r="BW10" i="23"/>
  <c r="CC9" i="23"/>
  <c r="BY9" i="23"/>
  <c r="BU9" i="23"/>
  <c r="BW8" i="23"/>
  <c r="CC7" i="23"/>
  <c r="BY7" i="23"/>
  <c r="BW6" i="23"/>
  <c r="BY5" i="23"/>
  <c r="BU5" i="23"/>
  <c r="BX17" i="23"/>
  <c r="BT17" i="23"/>
  <c r="BX15" i="23"/>
  <c r="BT15" i="23"/>
  <c r="BX13" i="23"/>
  <c r="BT13" i="23"/>
  <c r="BX11" i="23"/>
  <c r="BT11" i="23"/>
  <c r="BV10" i="23"/>
  <c r="BX9" i="23"/>
  <c r="BT9" i="23"/>
  <c r="BX7" i="23"/>
  <c r="BT7" i="23"/>
  <c r="BT5" i="23"/>
  <c r="BW17" i="23"/>
  <c r="BY16" i="23"/>
  <c r="BU16" i="23"/>
  <c r="CA15" i="23"/>
  <c r="BW15" i="23"/>
  <c r="BY14" i="23"/>
  <c r="BU14" i="23"/>
  <c r="CA13" i="23"/>
  <c r="BW13" i="23"/>
  <c r="BY12" i="23"/>
  <c r="BW11" i="23"/>
  <c r="BY10" i="23"/>
  <c r="CA9" i="23"/>
  <c r="BW9" i="23"/>
  <c r="BY8" i="23"/>
  <c r="BU8" i="23"/>
  <c r="BW7" i="23"/>
  <c r="AX23" i="23"/>
  <c r="AX24" i="23" s="1"/>
  <c r="AX26" i="23" s="1"/>
  <c r="AG20" i="23"/>
  <c r="AG19" i="23" s="1"/>
  <c r="AH20" i="23"/>
  <c r="AH19" i="23" s="1"/>
  <c r="AI20" i="23"/>
  <c r="AI19" i="23" s="1"/>
  <c r="AJ20" i="23"/>
  <c r="AJ19" i="23" s="1"/>
  <c r="AK20" i="23"/>
  <c r="AK19" i="23" s="1"/>
  <c r="AL20" i="23"/>
  <c r="AL19" i="23" s="1"/>
  <c r="AM20" i="23"/>
  <c r="AM19" i="23" s="1"/>
  <c r="AN20" i="23"/>
  <c r="AN19" i="23" s="1"/>
  <c r="AO20" i="23"/>
  <c r="AO19" i="23" s="1"/>
  <c r="AF20" i="23"/>
  <c r="AF19" i="23" s="1"/>
  <c r="AO16" i="23"/>
  <c r="AN16" i="23"/>
  <c r="AM16" i="23"/>
  <c r="AL16" i="23"/>
  <c r="AK16" i="23"/>
  <c r="AJ16" i="23"/>
  <c r="AI16" i="23"/>
  <c r="AH16" i="23"/>
  <c r="AG16" i="23"/>
  <c r="AF16" i="23"/>
  <c r="AO15" i="23"/>
  <c r="AN15" i="23"/>
  <c r="AM15" i="23"/>
  <c r="AL15" i="23"/>
  <c r="AK15" i="23"/>
  <c r="AJ15" i="23"/>
  <c r="AI15" i="23"/>
  <c r="AH15" i="23"/>
  <c r="AG15" i="23"/>
  <c r="AF15" i="23"/>
  <c r="AO14" i="23"/>
  <c r="AN14" i="23"/>
  <c r="AM14" i="23"/>
  <c r="AL14" i="23"/>
  <c r="AK14" i="23"/>
  <c r="AJ14" i="23"/>
  <c r="AI14" i="23"/>
  <c r="AH14" i="23"/>
  <c r="AG14" i="23"/>
  <c r="AF14" i="23"/>
  <c r="AO13" i="23"/>
  <c r="AN13" i="23"/>
  <c r="AM13" i="23"/>
  <c r="AL13" i="23"/>
  <c r="AK13" i="23"/>
  <c r="AJ13" i="23"/>
  <c r="AI13" i="23"/>
  <c r="AH13" i="23"/>
  <c r="AG13" i="23"/>
  <c r="AF13" i="23"/>
  <c r="AO9" i="23"/>
  <c r="AN9" i="23"/>
  <c r="AM9" i="23"/>
  <c r="AL9" i="23"/>
  <c r="AK9" i="23"/>
  <c r="AJ9" i="23"/>
  <c r="AI9" i="23"/>
  <c r="AH9" i="23"/>
  <c r="AG9" i="23"/>
  <c r="AF9" i="23"/>
  <c r="AO8" i="23"/>
  <c r="AN8" i="23"/>
  <c r="AM8" i="23"/>
  <c r="AL8" i="23"/>
  <c r="AK8" i="23"/>
  <c r="AJ8" i="23"/>
  <c r="AI8" i="23"/>
  <c r="AH8" i="23"/>
  <c r="AG8" i="23"/>
  <c r="AF8" i="23"/>
  <c r="AO17" i="23"/>
  <c r="AN17" i="23"/>
  <c r="AM17" i="23"/>
  <c r="AL17" i="23"/>
  <c r="AK17" i="23"/>
  <c r="AJ17" i="23"/>
  <c r="AI17" i="23"/>
  <c r="AH17" i="23"/>
  <c r="AG17" i="23"/>
  <c r="AF17" i="23"/>
  <c r="AO12" i="23"/>
  <c r="AN12" i="23"/>
  <c r="AM12" i="23"/>
  <c r="AL12" i="23"/>
  <c r="AK12" i="23"/>
  <c r="AJ12" i="23"/>
  <c r="AI12" i="23"/>
  <c r="AH12" i="23"/>
  <c r="AG12" i="23"/>
  <c r="AF12" i="23"/>
  <c r="AO11" i="23"/>
  <c r="AN11" i="23"/>
  <c r="AM11" i="23"/>
  <c r="AL11" i="23"/>
  <c r="AK11" i="23"/>
  <c r="AJ11" i="23"/>
  <c r="AI11" i="23"/>
  <c r="AH11" i="23"/>
  <c r="AG11" i="23"/>
  <c r="AF11" i="23"/>
  <c r="AO10" i="23"/>
  <c r="AN10" i="23"/>
  <c r="AM10" i="23"/>
  <c r="AL10" i="23"/>
  <c r="AK10" i="23"/>
  <c r="AJ10" i="23"/>
  <c r="AI10" i="23"/>
  <c r="AH10" i="23"/>
  <c r="AG10" i="23"/>
  <c r="AF10" i="23"/>
  <c r="AO7" i="23"/>
  <c r="AN7" i="23"/>
  <c r="AM7" i="23"/>
  <c r="AL7" i="23"/>
  <c r="AK7" i="23"/>
  <c r="AJ7" i="23"/>
  <c r="AI7" i="23"/>
  <c r="AH7" i="23"/>
  <c r="AG7" i="23"/>
  <c r="AF7" i="23"/>
  <c r="AO6" i="23"/>
  <c r="AN6" i="23"/>
  <c r="AM6" i="23"/>
  <c r="AL6" i="23"/>
  <c r="AK6" i="23"/>
  <c r="AJ6" i="23"/>
  <c r="AI6" i="23"/>
  <c r="AH6" i="23"/>
  <c r="AG6" i="23"/>
  <c r="AF6" i="23"/>
  <c r="AG4" i="23"/>
  <c r="AH4" i="23"/>
  <c r="AI4" i="23"/>
  <c r="AJ4" i="23"/>
  <c r="AK4" i="23"/>
  <c r="AL4" i="23"/>
  <c r="AM4" i="23"/>
  <c r="AN4" i="23"/>
  <c r="AO4" i="23"/>
  <c r="AG5" i="23"/>
  <c r="AH5" i="23"/>
  <c r="AI5" i="23"/>
  <c r="AJ5" i="23"/>
  <c r="AK5" i="23"/>
  <c r="AL5" i="23"/>
  <c r="AM5" i="23"/>
  <c r="AN5" i="23"/>
  <c r="AO5" i="23"/>
  <c r="AF5" i="23"/>
  <c r="AF4" i="23"/>
  <c r="BY28" i="22"/>
  <c r="CD28" i="22"/>
  <c r="CE28" i="22"/>
  <c r="CF28" i="22"/>
  <c r="CB29" i="22"/>
  <c r="CC29" i="22"/>
  <c r="CD29" i="22"/>
  <c r="CE29" i="22"/>
  <c r="CF29" i="22"/>
  <c r="BY30" i="22"/>
  <c r="CC30" i="22"/>
  <c r="CD30" i="22"/>
  <c r="CE30" i="22"/>
  <c r="CF30" i="22"/>
  <c r="CG30" i="22"/>
  <c r="CC31" i="22"/>
  <c r="CE31" i="22"/>
  <c r="CG31" i="22"/>
  <c r="BY32" i="22"/>
  <c r="CC32" i="22"/>
  <c r="CE32" i="22"/>
  <c r="CF32" i="22"/>
  <c r="BX33" i="22"/>
  <c r="BY33" i="22"/>
  <c r="CC33" i="22"/>
  <c r="CE33" i="22"/>
  <c r="CF33" i="22"/>
  <c r="BX34" i="22"/>
  <c r="BY34" i="22"/>
  <c r="CC34" i="22"/>
  <c r="CE34" i="22"/>
  <c r="CF34" i="22"/>
  <c r="BY35" i="22"/>
  <c r="CC35" i="22"/>
  <c r="CD35" i="22"/>
  <c r="CE35" i="22"/>
  <c r="CF35" i="22"/>
  <c r="CG35" i="22"/>
  <c r="BX36" i="22"/>
  <c r="BY36" i="22"/>
  <c r="CE36" i="22"/>
  <c r="CF36" i="22"/>
  <c r="BY37" i="22"/>
  <c r="CC37" i="22"/>
  <c r="CD37" i="22"/>
  <c r="CE37" i="22"/>
  <c r="CF37" i="22"/>
  <c r="BY38" i="22"/>
  <c r="CC38" i="22"/>
  <c r="CF38" i="22"/>
  <c r="CG38" i="22"/>
  <c r="CE39" i="22"/>
  <c r="CF39" i="22"/>
  <c r="BY40" i="22"/>
  <c r="CC40" i="22"/>
  <c r="CD40" i="22"/>
  <c r="CE40" i="22"/>
  <c r="CF40" i="22"/>
  <c r="BY41" i="22"/>
  <c r="CE41" i="22"/>
  <c r="CE27" i="22"/>
  <c r="BY5" i="22"/>
  <c r="CD5" i="22"/>
  <c r="CE5" i="22"/>
  <c r="CF5" i="22"/>
  <c r="CB6" i="22"/>
  <c r="CC6" i="22"/>
  <c r="CD6" i="22"/>
  <c r="CE6" i="22"/>
  <c r="CF6" i="22"/>
  <c r="BY7" i="22"/>
  <c r="CC7" i="22"/>
  <c r="CD7" i="22"/>
  <c r="CE7" i="22"/>
  <c r="CF7" i="22"/>
  <c r="CG7" i="22"/>
  <c r="CC8" i="22"/>
  <c r="CE8" i="22"/>
  <c r="CG8" i="22"/>
  <c r="BY9" i="22"/>
  <c r="CC9" i="22"/>
  <c r="CE9" i="22"/>
  <c r="CF9" i="22"/>
  <c r="BX10" i="22"/>
  <c r="BY10" i="22"/>
  <c r="CC10" i="22"/>
  <c r="CE10" i="22"/>
  <c r="CF10" i="22"/>
  <c r="BX11" i="22"/>
  <c r="BY11" i="22"/>
  <c r="CC11" i="22"/>
  <c r="CE11" i="22"/>
  <c r="CF11" i="22"/>
  <c r="BY12" i="22"/>
  <c r="CC12" i="22"/>
  <c r="CD12" i="22"/>
  <c r="CE12" i="22"/>
  <c r="CF12" i="22"/>
  <c r="CG12" i="22"/>
  <c r="BX13" i="22"/>
  <c r="BY13" i="22"/>
  <c r="CE13" i="22"/>
  <c r="CF13" i="22"/>
  <c r="BY14" i="22"/>
  <c r="CC14" i="22"/>
  <c r="CD14" i="22"/>
  <c r="CE14" i="22"/>
  <c r="CF14" i="22"/>
  <c r="BY15" i="22"/>
  <c r="CC15" i="22"/>
  <c r="CF15" i="22"/>
  <c r="CG15" i="22"/>
  <c r="CE16" i="22"/>
  <c r="CF16" i="22"/>
  <c r="BY17" i="22"/>
  <c r="CC17" i="22"/>
  <c r="CD17" i="22"/>
  <c r="CE17" i="22"/>
  <c r="CF17" i="22"/>
  <c r="BY18" i="22"/>
  <c r="CE18" i="22"/>
  <c r="CE4" i="22"/>
  <c r="BX28" i="22"/>
  <c r="BY29" i="22"/>
  <c r="BZ30" i="22"/>
  <c r="CA31" i="22"/>
  <c r="CB28" i="22"/>
  <c r="CC41" i="22"/>
  <c r="CD34" i="22"/>
  <c r="CE38" i="22"/>
  <c r="CF31" i="22"/>
  <c r="CG29" i="22"/>
  <c r="BW31" i="22"/>
  <c r="BX6" i="22"/>
  <c r="BY6" i="22"/>
  <c r="BZ8" i="22"/>
  <c r="CA5" i="22"/>
  <c r="CB10" i="22"/>
  <c r="CC18" i="22"/>
  <c r="CD8" i="22"/>
  <c r="CE15" i="22"/>
  <c r="CF18" i="22"/>
  <c r="CG11" i="22"/>
  <c r="BW5" i="22"/>
  <c r="BY6" i="20"/>
  <c r="BZ7" i="20"/>
  <c r="CA8" i="20"/>
  <c r="CD11" i="20"/>
  <c r="CG6" i="20"/>
  <c r="BX7" i="21"/>
  <c r="BZ5" i="21"/>
  <c r="CA7" i="21"/>
  <c r="CB11" i="21"/>
  <c r="CD9" i="21"/>
  <c r="CE13" i="21"/>
  <c r="CF11" i="21"/>
  <c r="BW15" i="21"/>
  <c r="AO44" i="22"/>
  <c r="AN44" i="22"/>
  <c r="AM44" i="22"/>
  <c r="AL44" i="22"/>
  <c r="AL43" i="22" s="1"/>
  <c r="AK44" i="22"/>
  <c r="AJ44" i="22"/>
  <c r="AI44" i="22"/>
  <c r="AH44" i="22"/>
  <c r="AH43" i="22" s="1"/>
  <c r="AG44" i="22"/>
  <c r="AF44" i="22"/>
  <c r="AE44" i="22"/>
  <c r="AO43" i="22"/>
  <c r="AN43" i="22"/>
  <c r="AM43" i="22"/>
  <c r="AK43" i="22"/>
  <c r="AJ43" i="22"/>
  <c r="AI43" i="22"/>
  <c r="AG43" i="22"/>
  <c r="AF43" i="22"/>
  <c r="AE43" i="22"/>
  <c r="AG20" i="22"/>
  <c r="AK20" i="22"/>
  <c r="AO20" i="22"/>
  <c r="AF21" i="22"/>
  <c r="AF20" i="22" s="1"/>
  <c r="AG21" i="22"/>
  <c r="AH21" i="22"/>
  <c r="AH20" i="22" s="1"/>
  <c r="AI21" i="22"/>
  <c r="AI20" i="22" s="1"/>
  <c r="AJ21" i="22"/>
  <c r="AJ20" i="22" s="1"/>
  <c r="AK21" i="22"/>
  <c r="AL21" i="22"/>
  <c r="AL20" i="22" s="1"/>
  <c r="AM21" i="22"/>
  <c r="AM20" i="22" s="1"/>
  <c r="AN21" i="22"/>
  <c r="AN20" i="22" s="1"/>
  <c r="AO21" i="22"/>
  <c r="AE21" i="22"/>
  <c r="AE20" i="22"/>
  <c r="AO41" i="22"/>
  <c r="AN41" i="22"/>
  <c r="AM41" i="22"/>
  <c r="AL41" i="22"/>
  <c r="AK41" i="22"/>
  <c r="AJ41" i="22"/>
  <c r="AI41" i="22"/>
  <c r="AH41" i="22"/>
  <c r="AG41" i="22"/>
  <c r="AF41" i="22"/>
  <c r="AE41" i="22"/>
  <c r="AO40" i="22"/>
  <c r="AN40" i="22"/>
  <c r="AM40" i="22"/>
  <c r="AL40" i="22"/>
  <c r="AK40" i="22"/>
  <c r="AJ40" i="22"/>
  <c r="AI40" i="22"/>
  <c r="AH40" i="22"/>
  <c r="AG40" i="22"/>
  <c r="AF40" i="22"/>
  <c r="AE40" i="22"/>
  <c r="AO39" i="22"/>
  <c r="AN39" i="22"/>
  <c r="AM39" i="22"/>
  <c r="AL39" i="22"/>
  <c r="AK39" i="22"/>
  <c r="AJ39" i="22"/>
  <c r="AI39" i="22"/>
  <c r="AH39" i="22"/>
  <c r="AG39" i="22"/>
  <c r="AF39" i="22"/>
  <c r="AE39" i="22"/>
  <c r="AO38" i="22"/>
  <c r="AN38" i="22"/>
  <c r="AM38" i="22"/>
  <c r="AL38" i="22"/>
  <c r="AK38" i="22"/>
  <c r="AJ38" i="22"/>
  <c r="AI38" i="22"/>
  <c r="AH38" i="22"/>
  <c r="AG38" i="22"/>
  <c r="AF38" i="22"/>
  <c r="AE38" i="22"/>
  <c r="AO37" i="22"/>
  <c r="AN37" i="22"/>
  <c r="AM37" i="22"/>
  <c r="AL37" i="22"/>
  <c r="AK37" i="22"/>
  <c r="AJ37" i="22"/>
  <c r="AI37" i="22"/>
  <c r="AH37" i="22"/>
  <c r="AG37" i="22"/>
  <c r="AF37" i="22"/>
  <c r="AE37" i="22"/>
  <c r="AO36" i="22"/>
  <c r="AN36" i="22"/>
  <c r="AM36" i="22"/>
  <c r="AL36" i="22"/>
  <c r="AK36" i="22"/>
  <c r="AJ36" i="22"/>
  <c r="AI36" i="22"/>
  <c r="AH36" i="22"/>
  <c r="AG36" i="22"/>
  <c r="AF36" i="22"/>
  <c r="AE36" i="22"/>
  <c r="AO35" i="22"/>
  <c r="AN35" i="22"/>
  <c r="AM35" i="22"/>
  <c r="AL35" i="22"/>
  <c r="AK35" i="22"/>
  <c r="AJ35" i="22"/>
  <c r="AI35" i="22"/>
  <c r="AH35" i="22"/>
  <c r="AG35" i="22"/>
  <c r="AF35" i="22"/>
  <c r="AE35" i="22"/>
  <c r="AO34" i="22"/>
  <c r="AN34" i="22"/>
  <c r="AM34" i="22"/>
  <c r="AL34" i="22"/>
  <c r="AK34" i="22"/>
  <c r="AJ34" i="22"/>
  <c r="AI34" i="22"/>
  <c r="AH34" i="22"/>
  <c r="AG34" i="22"/>
  <c r="AF34" i="22"/>
  <c r="AE34" i="22"/>
  <c r="AO33" i="22"/>
  <c r="AN33" i="22"/>
  <c r="AM33" i="22"/>
  <c r="AL33" i="22"/>
  <c r="AK33" i="22"/>
  <c r="AJ33" i="22"/>
  <c r="AI33" i="22"/>
  <c r="AH33" i="22"/>
  <c r="AG33" i="22"/>
  <c r="AF33" i="22"/>
  <c r="AE33" i="22"/>
  <c r="AO32" i="22"/>
  <c r="AN32" i="22"/>
  <c r="AM32" i="22"/>
  <c r="AL32" i="22"/>
  <c r="AK32" i="22"/>
  <c r="AJ32" i="22"/>
  <c r="AI32" i="22"/>
  <c r="AH32" i="22"/>
  <c r="AG32" i="22"/>
  <c r="AF32" i="22"/>
  <c r="AE32" i="22"/>
  <c r="AO31" i="22"/>
  <c r="AN31" i="22"/>
  <c r="AM31" i="22"/>
  <c r="AL31" i="22"/>
  <c r="AK31" i="22"/>
  <c r="AJ31" i="22"/>
  <c r="AI31" i="22"/>
  <c r="AH31" i="22"/>
  <c r="AG31" i="22"/>
  <c r="AF31" i="22"/>
  <c r="AE31" i="22"/>
  <c r="AO30" i="22"/>
  <c r="AN30" i="22"/>
  <c r="AM30" i="22"/>
  <c r="AL30" i="22"/>
  <c r="AK30" i="22"/>
  <c r="AJ30" i="22"/>
  <c r="AI30" i="22"/>
  <c r="AH30" i="22"/>
  <c r="AG30" i="22"/>
  <c r="AF30" i="22"/>
  <c r="AE30" i="22"/>
  <c r="AO29" i="22"/>
  <c r="AN29" i="22"/>
  <c r="AM29" i="22"/>
  <c r="AL29" i="22"/>
  <c r="AK29" i="22"/>
  <c r="AJ29" i="22"/>
  <c r="AI29" i="22"/>
  <c r="AH29" i="22"/>
  <c r="AG29" i="22"/>
  <c r="AF29" i="22"/>
  <c r="AE29" i="22"/>
  <c r="AO28" i="22"/>
  <c r="AN28" i="22"/>
  <c r="AM28" i="22"/>
  <c r="AL28" i="22"/>
  <c r="AK28" i="22"/>
  <c r="AJ28" i="22"/>
  <c r="AI28" i="22"/>
  <c r="AH28" i="22"/>
  <c r="AG28" i="22"/>
  <c r="AF28" i="22"/>
  <c r="AE28" i="22"/>
  <c r="AO27" i="22"/>
  <c r="AN27" i="22"/>
  <c r="AM27" i="22"/>
  <c r="AL27" i="22"/>
  <c r="AK27" i="22"/>
  <c r="AJ27" i="22"/>
  <c r="AI27" i="22"/>
  <c r="AH27" i="22"/>
  <c r="AG27" i="22"/>
  <c r="AF27" i="22"/>
  <c r="AE27" i="22"/>
  <c r="AE5" i="22"/>
  <c r="AF5" i="22"/>
  <c r="AG5" i="22"/>
  <c r="AH5" i="22"/>
  <c r="AI5" i="22"/>
  <c r="AJ5" i="22"/>
  <c r="AK5" i="22"/>
  <c r="AL5" i="22"/>
  <c r="AM5" i="22"/>
  <c r="AN5" i="22"/>
  <c r="AO5" i="22"/>
  <c r="AE6" i="22"/>
  <c r="AF6" i="22"/>
  <c r="AG6" i="22"/>
  <c r="AH6" i="22"/>
  <c r="AI6" i="22"/>
  <c r="AJ6" i="22"/>
  <c r="AK6" i="22"/>
  <c r="AL6" i="22"/>
  <c r="AM6" i="22"/>
  <c r="AN6" i="22"/>
  <c r="AO6" i="22"/>
  <c r="AE7" i="22"/>
  <c r="AF7" i="22"/>
  <c r="AG7" i="22"/>
  <c r="AH7" i="22"/>
  <c r="AI7" i="22"/>
  <c r="AJ7" i="22"/>
  <c r="AK7" i="22"/>
  <c r="AL7" i="22"/>
  <c r="AM7" i="22"/>
  <c r="AN7" i="22"/>
  <c r="AO7" i="22"/>
  <c r="AE8" i="22"/>
  <c r="AF8" i="22"/>
  <c r="AG8" i="22"/>
  <c r="AH8" i="22"/>
  <c r="AI8" i="22"/>
  <c r="AJ8" i="22"/>
  <c r="AK8" i="22"/>
  <c r="AL8" i="22"/>
  <c r="AM8" i="22"/>
  <c r="AN8" i="22"/>
  <c r="AO8" i="22"/>
  <c r="AE9" i="22"/>
  <c r="AF9" i="22"/>
  <c r="AG9" i="22"/>
  <c r="AH9" i="22"/>
  <c r="AI9" i="22"/>
  <c r="AJ9" i="22"/>
  <c r="AK9" i="22"/>
  <c r="AL9" i="22"/>
  <c r="AM9" i="22"/>
  <c r="AN9" i="22"/>
  <c r="AO9" i="22"/>
  <c r="AE10" i="22"/>
  <c r="AF10" i="22"/>
  <c r="AG10" i="22"/>
  <c r="AH10" i="22"/>
  <c r="AI10" i="22"/>
  <c r="AJ10" i="22"/>
  <c r="AK10" i="22"/>
  <c r="AL10" i="22"/>
  <c r="AM10" i="22"/>
  <c r="AN10" i="22"/>
  <c r="AO10" i="22"/>
  <c r="AE11" i="22"/>
  <c r="AF11" i="22"/>
  <c r="AG11" i="22"/>
  <c r="AH11" i="22"/>
  <c r="AI11" i="22"/>
  <c r="AJ11" i="22"/>
  <c r="AK11" i="22"/>
  <c r="AL11" i="22"/>
  <c r="AM11" i="22"/>
  <c r="AN11" i="22"/>
  <c r="AO11" i="22"/>
  <c r="AE12" i="22"/>
  <c r="AF12" i="22"/>
  <c r="AG12" i="22"/>
  <c r="AH12" i="22"/>
  <c r="AI12" i="22"/>
  <c r="AJ12" i="22"/>
  <c r="AK12" i="22"/>
  <c r="AL12" i="22"/>
  <c r="AM12" i="22"/>
  <c r="AN12" i="22"/>
  <c r="AO12" i="22"/>
  <c r="AE13" i="22"/>
  <c r="AF13" i="22"/>
  <c r="AG13" i="22"/>
  <c r="AH13" i="22"/>
  <c r="AI13" i="22"/>
  <c r="AJ13" i="22"/>
  <c r="AK13" i="22"/>
  <c r="AL13" i="22"/>
  <c r="AM13" i="22"/>
  <c r="AN13" i="22"/>
  <c r="AO13" i="22"/>
  <c r="AE14" i="22"/>
  <c r="AF14" i="22"/>
  <c r="AG14" i="22"/>
  <c r="AH14" i="22"/>
  <c r="AI14" i="22"/>
  <c r="AJ14" i="22"/>
  <c r="AK14" i="22"/>
  <c r="AL14" i="22"/>
  <c r="AM14" i="22"/>
  <c r="AN14" i="22"/>
  <c r="AO14" i="22"/>
  <c r="AE15" i="22"/>
  <c r="AF15" i="22"/>
  <c r="AG15" i="22"/>
  <c r="AH15" i="22"/>
  <c r="AI15" i="22"/>
  <c r="AJ15" i="22"/>
  <c r="AK15" i="22"/>
  <c r="AL15" i="22"/>
  <c r="AM15" i="22"/>
  <c r="AN15" i="22"/>
  <c r="AO15" i="22"/>
  <c r="AE16" i="22"/>
  <c r="AF16" i="22"/>
  <c r="AG16" i="22"/>
  <c r="AH16" i="22"/>
  <c r="AI16" i="22"/>
  <c r="AJ16" i="22"/>
  <c r="AK16" i="22"/>
  <c r="AL16" i="22"/>
  <c r="AM16" i="22"/>
  <c r="AN16" i="22"/>
  <c r="AO16" i="22"/>
  <c r="AE17" i="22"/>
  <c r="AF17" i="22"/>
  <c r="AG17" i="22"/>
  <c r="AH17" i="22"/>
  <c r="AI17" i="22"/>
  <c r="AJ17" i="22"/>
  <c r="AK17" i="22"/>
  <c r="AL17" i="22"/>
  <c r="AM17" i="22"/>
  <c r="AN17" i="22"/>
  <c r="AO17" i="22"/>
  <c r="AE18" i="22"/>
  <c r="AF18" i="22"/>
  <c r="AG18" i="22"/>
  <c r="AH18" i="22"/>
  <c r="AI18" i="22"/>
  <c r="AJ18" i="22"/>
  <c r="AK18" i="22"/>
  <c r="AL18" i="22"/>
  <c r="AM18" i="22"/>
  <c r="AN18" i="22"/>
  <c r="AO18" i="22"/>
  <c r="AF4" i="22"/>
  <c r="AG4" i="22"/>
  <c r="AH4" i="22"/>
  <c r="AI4" i="22"/>
  <c r="AJ4" i="22"/>
  <c r="AK4" i="22"/>
  <c r="AL4" i="22"/>
  <c r="AM4" i="22"/>
  <c r="AN4" i="22"/>
  <c r="AO4" i="22"/>
  <c r="AE4" i="22"/>
  <c r="BW5" i="21"/>
  <c r="BX5" i="21"/>
  <c r="BY5" i="21"/>
  <c r="CC5" i="21"/>
  <c r="CD5" i="21"/>
  <c r="CE5" i="21"/>
  <c r="CF5" i="21"/>
  <c r="CG5" i="21"/>
  <c r="BW6" i="21"/>
  <c r="BX6" i="21"/>
  <c r="BY6" i="21"/>
  <c r="CA6" i="21"/>
  <c r="CC6" i="21"/>
  <c r="CD6" i="21"/>
  <c r="CE6" i="21"/>
  <c r="CG6" i="21"/>
  <c r="BW7" i="21"/>
  <c r="BY7" i="21"/>
  <c r="CB7" i="21"/>
  <c r="CC7" i="21"/>
  <c r="CD7" i="21"/>
  <c r="CE7" i="21"/>
  <c r="CF7" i="21"/>
  <c r="CG7" i="21"/>
  <c r="BW8" i="21"/>
  <c r="BY8" i="21"/>
  <c r="BZ8" i="21"/>
  <c r="CC8" i="21"/>
  <c r="CD8" i="21"/>
  <c r="CE8" i="21"/>
  <c r="CF8" i="21"/>
  <c r="CG8" i="21"/>
  <c r="BW9" i="21"/>
  <c r="BY9" i="21"/>
  <c r="BZ9" i="21"/>
  <c r="CA9" i="21"/>
  <c r="CC9" i="21"/>
  <c r="CE9" i="21"/>
  <c r="CG9" i="21"/>
  <c r="BW10" i="21"/>
  <c r="BY10" i="21"/>
  <c r="BZ10" i="21"/>
  <c r="CA10" i="21"/>
  <c r="CC10" i="21"/>
  <c r="CD10" i="21"/>
  <c r="CE10" i="21"/>
  <c r="CF10" i="21"/>
  <c r="CG10" i="21"/>
  <c r="BW11" i="21"/>
  <c r="BX11" i="21"/>
  <c r="BY11" i="21"/>
  <c r="BZ11" i="21"/>
  <c r="CC11" i="21"/>
  <c r="CD11" i="21"/>
  <c r="CE11" i="21"/>
  <c r="CG11" i="21"/>
  <c r="BW12" i="21"/>
  <c r="BX12" i="21"/>
  <c r="BY12" i="21"/>
  <c r="BZ12" i="21"/>
  <c r="CA12" i="21"/>
  <c r="CB12" i="21"/>
  <c r="CC12" i="21"/>
  <c r="CD12" i="21"/>
  <c r="CE12" i="21"/>
  <c r="CF12" i="21"/>
  <c r="CG12" i="21"/>
  <c r="BW13" i="21"/>
  <c r="BX13" i="21"/>
  <c r="BY13" i="21"/>
  <c r="CB13" i="21"/>
  <c r="CC13" i="21"/>
  <c r="CD13" i="21"/>
  <c r="CG13" i="21"/>
  <c r="BW14" i="21"/>
  <c r="BX14" i="21"/>
  <c r="BY14" i="21"/>
  <c r="BZ14" i="21"/>
  <c r="CA14" i="21"/>
  <c r="CC14" i="21"/>
  <c r="CE14" i="21"/>
  <c r="CF14" i="21"/>
  <c r="CG14" i="21"/>
  <c r="BX15" i="21"/>
  <c r="BY15" i="21"/>
  <c r="BZ15" i="21"/>
  <c r="CC15" i="21"/>
  <c r="CD15" i="21"/>
  <c r="CE15" i="21"/>
  <c r="CF15" i="21"/>
  <c r="CG15" i="21"/>
  <c r="BW16" i="21"/>
  <c r="BX16" i="21"/>
  <c r="BY16" i="21"/>
  <c r="BZ16" i="21"/>
  <c r="CA16" i="21"/>
  <c r="CB16" i="21"/>
  <c r="CC16" i="21"/>
  <c r="CD16" i="21"/>
  <c r="CE16" i="21"/>
  <c r="CF16" i="21"/>
  <c r="CG16" i="21"/>
  <c r="BW17" i="21"/>
  <c r="BX17" i="21"/>
  <c r="BY17" i="21"/>
  <c r="CA17" i="21"/>
  <c r="CB17" i="21"/>
  <c r="CC17" i="21"/>
  <c r="CD17" i="21"/>
  <c r="CE17" i="21"/>
  <c r="CF17" i="21"/>
  <c r="CG17" i="21"/>
  <c r="BX18" i="21"/>
  <c r="BY18" i="21"/>
  <c r="BZ18" i="21"/>
  <c r="CB18" i="21"/>
  <c r="CC18" i="21"/>
  <c r="CD18" i="21"/>
  <c r="CE18" i="21"/>
  <c r="CF18" i="21"/>
  <c r="CG18" i="21"/>
  <c r="BW19" i="21"/>
  <c r="BY19" i="21"/>
  <c r="BZ19" i="21"/>
  <c r="CA19" i="21"/>
  <c r="CC19" i="21"/>
  <c r="CD19" i="21"/>
  <c r="CE19" i="21"/>
  <c r="CF19" i="21"/>
  <c r="CG19" i="21"/>
  <c r="BW20" i="21"/>
  <c r="BX20" i="21"/>
  <c r="BY20" i="21"/>
  <c r="BZ20" i="21"/>
  <c r="CA20" i="21"/>
  <c r="CB20" i="21"/>
  <c r="CC20" i="21"/>
  <c r="CD20" i="21"/>
  <c r="CE20" i="21"/>
  <c r="CF20" i="21"/>
  <c r="CG20" i="21"/>
  <c r="BW21" i="21"/>
  <c r="BX21" i="21"/>
  <c r="BY21" i="21"/>
  <c r="CA21" i="21"/>
  <c r="CB21" i="21"/>
  <c r="CC21" i="21"/>
  <c r="CD21" i="21"/>
  <c r="CE21" i="21"/>
  <c r="CF21" i="21"/>
  <c r="CG21" i="21"/>
  <c r="BX22" i="21"/>
  <c r="BY22" i="21"/>
  <c r="BZ22" i="21"/>
  <c r="CB22" i="21"/>
  <c r="CC22" i="21"/>
  <c r="CD22" i="21"/>
  <c r="CE22" i="21"/>
  <c r="CF22" i="21"/>
  <c r="CG22" i="21"/>
  <c r="BW23" i="21"/>
  <c r="BX23" i="21"/>
  <c r="BY23" i="21"/>
  <c r="BZ23" i="21"/>
  <c r="CA23" i="21"/>
  <c r="CC23" i="21"/>
  <c r="CD23" i="21"/>
  <c r="CE23" i="21"/>
  <c r="CG23" i="21"/>
  <c r="BW24" i="21"/>
  <c r="BX24" i="21"/>
  <c r="BY24" i="21"/>
  <c r="BZ24" i="21"/>
  <c r="CA24" i="21"/>
  <c r="CB24" i="21"/>
  <c r="CC24" i="21"/>
  <c r="CD24" i="21"/>
  <c r="CE24" i="21"/>
  <c r="CF24" i="21"/>
  <c r="CG24" i="21"/>
  <c r="BW25" i="21"/>
  <c r="BX25" i="21"/>
  <c r="BY25" i="21"/>
  <c r="BZ25" i="21"/>
  <c r="CA25" i="21"/>
  <c r="CB25" i="21"/>
  <c r="CC25" i="21"/>
  <c r="CD25" i="21"/>
  <c r="CE25" i="21"/>
  <c r="CF25" i="21"/>
  <c r="CG25" i="21"/>
  <c r="BX26" i="21"/>
  <c r="BY26" i="21"/>
  <c r="BZ26" i="21"/>
  <c r="CA26" i="21"/>
  <c r="CB26" i="21"/>
  <c r="CC26" i="21"/>
  <c r="CD26" i="21"/>
  <c r="CE26" i="21"/>
  <c r="CF26" i="21"/>
  <c r="CG26" i="21"/>
  <c r="BW27" i="21"/>
  <c r="BX27" i="21"/>
  <c r="BY27" i="21"/>
  <c r="BZ27" i="21"/>
  <c r="CA27" i="21"/>
  <c r="CB27" i="21"/>
  <c r="CC27" i="21"/>
  <c r="CD27" i="21"/>
  <c r="CE27" i="21"/>
  <c r="CF27" i="21"/>
  <c r="CG27" i="21"/>
  <c r="BW28" i="21"/>
  <c r="BX28" i="21"/>
  <c r="BY28" i="21"/>
  <c r="BZ28" i="21"/>
  <c r="CA28" i="21"/>
  <c r="CB28" i="21"/>
  <c r="CC28" i="21"/>
  <c r="CD28" i="21"/>
  <c r="CE28" i="21"/>
  <c r="CF28" i="21"/>
  <c r="CG28" i="21"/>
  <c r="BX4" i="21"/>
  <c r="BY4" i="21"/>
  <c r="BZ4" i="21"/>
  <c r="CA4" i="21"/>
  <c r="CB4" i="21"/>
  <c r="CC4" i="21"/>
  <c r="CD4" i="21"/>
  <c r="CE4" i="21"/>
  <c r="CF4" i="21"/>
  <c r="CG4" i="21"/>
  <c r="BW4" i="21"/>
  <c r="AG30" i="21"/>
  <c r="AK30" i="21"/>
  <c r="AO30" i="21"/>
  <c r="AF31" i="21"/>
  <c r="AF30" i="21" s="1"/>
  <c r="AG31" i="21"/>
  <c r="AH31" i="21"/>
  <c r="AH30" i="21" s="1"/>
  <c r="AI31" i="21"/>
  <c r="AI30" i="21" s="1"/>
  <c r="AJ31" i="21"/>
  <c r="AJ30" i="21" s="1"/>
  <c r="AK31" i="21"/>
  <c r="AL31" i="21"/>
  <c r="AL30" i="21" s="1"/>
  <c r="AM31" i="21"/>
  <c r="AM30" i="21" s="1"/>
  <c r="AN31" i="21"/>
  <c r="AN30" i="21" s="1"/>
  <c r="AO31" i="21"/>
  <c r="AE31" i="21"/>
  <c r="AE30" i="21" s="1"/>
  <c r="AO27" i="21"/>
  <c r="AN27" i="21"/>
  <c r="AM27" i="21"/>
  <c r="AL27" i="21"/>
  <c r="AK27" i="21"/>
  <c r="AJ27" i="21"/>
  <c r="AI27" i="21"/>
  <c r="AH27" i="21"/>
  <c r="AG27" i="21"/>
  <c r="AF27" i="21"/>
  <c r="AE27" i="21"/>
  <c r="AO24" i="21"/>
  <c r="AN24" i="21"/>
  <c r="AM24" i="21"/>
  <c r="AL24" i="21"/>
  <c r="AK24" i="21"/>
  <c r="AJ24" i="21"/>
  <c r="AI24" i="21"/>
  <c r="AH24" i="21"/>
  <c r="AG24" i="21"/>
  <c r="AF24" i="21"/>
  <c r="AE24" i="21"/>
  <c r="AO22" i="21"/>
  <c r="AN22" i="21"/>
  <c r="AM22" i="21"/>
  <c r="AL22" i="21"/>
  <c r="AK22" i="21"/>
  <c r="AJ22" i="21"/>
  <c r="AI22" i="21"/>
  <c r="AH22" i="21"/>
  <c r="AG22" i="21"/>
  <c r="AF22" i="21"/>
  <c r="AE22" i="21"/>
  <c r="AO19" i="21"/>
  <c r="AN19" i="21"/>
  <c r="AM19" i="21"/>
  <c r="AL19" i="21"/>
  <c r="AK19" i="21"/>
  <c r="AJ19" i="21"/>
  <c r="AI19" i="21"/>
  <c r="AH19" i="21"/>
  <c r="AG19" i="21"/>
  <c r="AF19" i="21"/>
  <c r="AE19" i="21"/>
  <c r="AO17" i="21"/>
  <c r="AN17" i="21"/>
  <c r="AM17" i="21"/>
  <c r="AL17" i="21"/>
  <c r="AK17" i="21"/>
  <c r="AJ17" i="21"/>
  <c r="AI17" i="21"/>
  <c r="AH17" i="21"/>
  <c r="AG17" i="21"/>
  <c r="AF17" i="21"/>
  <c r="AE17" i="21"/>
  <c r="AO16" i="21"/>
  <c r="AN16" i="21"/>
  <c r="AM16" i="21"/>
  <c r="AL16" i="21"/>
  <c r="AK16" i="21"/>
  <c r="AJ16" i="21"/>
  <c r="AI16" i="21"/>
  <c r="AH16" i="21"/>
  <c r="AG16" i="21"/>
  <c r="AF16" i="21"/>
  <c r="AE16" i="21"/>
  <c r="AO15" i="21"/>
  <c r="AN15" i="21"/>
  <c r="AM15" i="21"/>
  <c r="AL15" i="21"/>
  <c r="AK15" i="21"/>
  <c r="AJ15" i="21"/>
  <c r="AI15" i="21"/>
  <c r="AH15" i="21"/>
  <c r="AG15" i="21"/>
  <c r="AF15" i="21"/>
  <c r="AE15" i="21"/>
  <c r="AO14" i="21"/>
  <c r="AN14" i="21"/>
  <c r="AM14" i="21"/>
  <c r="AL14" i="21"/>
  <c r="AK14" i="21"/>
  <c r="AJ14" i="21"/>
  <c r="AI14" i="21"/>
  <c r="AH14" i="21"/>
  <c r="AG14" i="21"/>
  <c r="AF14" i="21"/>
  <c r="AE14" i="21"/>
  <c r="AO12" i="21"/>
  <c r="AN12" i="21"/>
  <c r="AM12" i="21"/>
  <c r="AL12" i="21"/>
  <c r="AK12" i="21"/>
  <c r="AJ12" i="21"/>
  <c r="AI12" i="21"/>
  <c r="AH12" i="21"/>
  <c r="AG12" i="21"/>
  <c r="AF12" i="21"/>
  <c r="AE12" i="21"/>
  <c r="AE7" i="21"/>
  <c r="AF7" i="21"/>
  <c r="AG7" i="21"/>
  <c r="AH7" i="21"/>
  <c r="AI7" i="21"/>
  <c r="AJ7" i="21"/>
  <c r="AK7" i="21"/>
  <c r="AL7" i="21"/>
  <c r="AM7" i="21"/>
  <c r="AN7" i="21"/>
  <c r="AO7" i="21"/>
  <c r="AE8" i="21"/>
  <c r="AF8" i="21"/>
  <c r="AG8" i="21"/>
  <c r="AH8" i="21"/>
  <c r="AI8" i="21"/>
  <c r="AJ8" i="21"/>
  <c r="AK8" i="21"/>
  <c r="AL8" i="21"/>
  <c r="AM8" i="21"/>
  <c r="AN8" i="21"/>
  <c r="AO8" i="21"/>
  <c r="AE9" i="21"/>
  <c r="AF9" i="21"/>
  <c r="AG9" i="21"/>
  <c r="AH9" i="21"/>
  <c r="AI9" i="21"/>
  <c r="AJ9" i="21"/>
  <c r="AK9" i="21"/>
  <c r="AL9" i="21"/>
  <c r="AM9" i="21"/>
  <c r="AN9" i="21"/>
  <c r="AO9" i="21"/>
  <c r="AO28" i="21"/>
  <c r="AN28" i="21"/>
  <c r="AM28" i="21"/>
  <c r="AL28" i="21"/>
  <c r="AK28" i="21"/>
  <c r="AJ28" i="21"/>
  <c r="AI28" i="21"/>
  <c r="AH28" i="21"/>
  <c r="AG28" i="21"/>
  <c r="AF28" i="21"/>
  <c r="AE28" i="21"/>
  <c r="AO26" i="21"/>
  <c r="AN26" i="21"/>
  <c r="AM26" i="21"/>
  <c r="AL26" i="21"/>
  <c r="AK26" i="21"/>
  <c r="AJ26" i="21"/>
  <c r="AI26" i="21"/>
  <c r="AH26" i="21"/>
  <c r="AG26" i="21"/>
  <c r="AF26" i="21"/>
  <c r="AE26" i="21"/>
  <c r="AO25" i="21"/>
  <c r="AN25" i="21"/>
  <c r="AM25" i="21"/>
  <c r="AL25" i="21"/>
  <c r="AK25" i="21"/>
  <c r="AJ25" i="21"/>
  <c r="AI25" i="21"/>
  <c r="AH25" i="21"/>
  <c r="AG25" i="21"/>
  <c r="AF25" i="21"/>
  <c r="AE25" i="21"/>
  <c r="AO23" i="21"/>
  <c r="AN23" i="21"/>
  <c r="AM23" i="21"/>
  <c r="AL23" i="21"/>
  <c r="AK23" i="21"/>
  <c r="AJ23" i="21"/>
  <c r="AI23" i="21"/>
  <c r="AH23" i="21"/>
  <c r="AG23" i="21"/>
  <c r="AF23" i="21"/>
  <c r="AE23" i="21"/>
  <c r="AO21" i="21"/>
  <c r="AN21" i="21"/>
  <c r="AM21" i="21"/>
  <c r="AL21" i="21"/>
  <c r="AK21" i="21"/>
  <c r="AJ21" i="21"/>
  <c r="AI21" i="21"/>
  <c r="AH21" i="21"/>
  <c r="AG21" i="21"/>
  <c r="AF21" i="21"/>
  <c r="AE21" i="21"/>
  <c r="AO20" i="21"/>
  <c r="AN20" i="21"/>
  <c r="AM20" i="21"/>
  <c r="AL20" i="21"/>
  <c r="AK20" i="21"/>
  <c r="AJ20" i="21"/>
  <c r="AI20" i="21"/>
  <c r="AH20" i="21"/>
  <c r="AG20" i="21"/>
  <c r="AF20" i="21"/>
  <c r="AE20" i="21"/>
  <c r="AO18" i="21"/>
  <c r="AN18" i="21"/>
  <c r="AM18" i="21"/>
  <c r="AL18" i="21"/>
  <c r="AK18" i="21"/>
  <c r="AJ18" i="21"/>
  <c r="AI18" i="21"/>
  <c r="AH18" i="21"/>
  <c r="AG18" i="21"/>
  <c r="AF18" i="21"/>
  <c r="AE18" i="21"/>
  <c r="AO13" i="21"/>
  <c r="AN13" i="21"/>
  <c r="AM13" i="21"/>
  <c r="AL13" i="21"/>
  <c r="AK13" i="21"/>
  <c r="AJ13" i="21"/>
  <c r="AI13" i="21"/>
  <c r="AH13" i="21"/>
  <c r="AG13" i="21"/>
  <c r="AF13" i="21"/>
  <c r="AE13" i="21"/>
  <c r="AO6" i="21"/>
  <c r="AN6" i="21"/>
  <c r="AM6" i="21"/>
  <c r="AL6" i="21"/>
  <c r="AK6" i="21"/>
  <c r="AJ6" i="21"/>
  <c r="AI6" i="21"/>
  <c r="AH6" i="21"/>
  <c r="AG6" i="21"/>
  <c r="AF6" i="21"/>
  <c r="AE6" i="21"/>
  <c r="AO5" i="21"/>
  <c r="AN5" i="21"/>
  <c r="AM5" i="21"/>
  <c r="AL5" i="21"/>
  <c r="AK5" i="21"/>
  <c r="AJ5" i="21"/>
  <c r="AI5" i="21"/>
  <c r="AH5" i="21"/>
  <c r="AG5" i="21"/>
  <c r="AF5" i="21"/>
  <c r="AE5" i="21"/>
  <c r="AO4" i="21"/>
  <c r="AN4" i="21"/>
  <c r="AM4" i="21"/>
  <c r="AL4" i="21"/>
  <c r="AK4" i="21"/>
  <c r="AJ4" i="21"/>
  <c r="AI4" i="21"/>
  <c r="AH4" i="21"/>
  <c r="AG4" i="21"/>
  <c r="AF4" i="21"/>
  <c r="AE4" i="21"/>
  <c r="AF10" i="21"/>
  <c r="AG10" i="21"/>
  <c r="AH10" i="21"/>
  <c r="AI10" i="21"/>
  <c r="AJ10" i="21"/>
  <c r="AK10" i="21"/>
  <c r="AL10" i="21"/>
  <c r="AM10" i="21"/>
  <c r="AN10" i="21"/>
  <c r="AO10" i="21"/>
  <c r="AF11" i="21"/>
  <c r="AG11" i="21"/>
  <c r="AH11" i="21"/>
  <c r="AI11" i="21"/>
  <c r="AJ11" i="21"/>
  <c r="AK11" i="21"/>
  <c r="AL11" i="21"/>
  <c r="AM11" i="21"/>
  <c r="AN11" i="21"/>
  <c r="AO11" i="21"/>
  <c r="AE11" i="21"/>
  <c r="AE10" i="21"/>
  <c r="BW5" i="20"/>
  <c r="BX5" i="20"/>
  <c r="BY5" i="20"/>
  <c r="BZ5" i="20"/>
  <c r="CA5" i="20"/>
  <c r="CB5" i="20"/>
  <c r="CC5" i="20"/>
  <c r="CD5" i="20"/>
  <c r="CE5" i="20"/>
  <c r="CF5" i="20"/>
  <c r="CG5" i="20"/>
  <c r="BW6" i="20"/>
  <c r="BX6" i="20"/>
  <c r="BZ6" i="20"/>
  <c r="CA6" i="20"/>
  <c r="CB6" i="20"/>
  <c r="CC6" i="20"/>
  <c r="CD6" i="20"/>
  <c r="CE6" i="20"/>
  <c r="CF6" i="20"/>
  <c r="BW7" i="20"/>
  <c r="BX7" i="20"/>
  <c r="BY7" i="20"/>
  <c r="CA7" i="20"/>
  <c r="CB7" i="20"/>
  <c r="CC7" i="20"/>
  <c r="CD7" i="20"/>
  <c r="CE7" i="20"/>
  <c r="CF7" i="20"/>
  <c r="CG7" i="20"/>
  <c r="BW8" i="20"/>
  <c r="BX8" i="20"/>
  <c r="BY8" i="20"/>
  <c r="BZ8" i="20"/>
  <c r="CB8" i="20"/>
  <c r="CC8" i="20"/>
  <c r="CD8" i="20"/>
  <c r="CE8" i="20"/>
  <c r="CF8" i="20"/>
  <c r="CG8" i="20"/>
  <c r="BW9" i="20"/>
  <c r="BX9" i="20"/>
  <c r="BY9" i="20"/>
  <c r="BZ9" i="20"/>
  <c r="CA9" i="20"/>
  <c r="CB9" i="20"/>
  <c r="CC9" i="20"/>
  <c r="CD9" i="20"/>
  <c r="CE9" i="20"/>
  <c r="CF9" i="20"/>
  <c r="CG9" i="20"/>
  <c r="BW10" i="20"/>
  <c r="BX10" i="20"/>
  <c r="BY10" i="20"/>
  <c r="BZ10" i="20"/>
  <c r="CA10" i="20"/>
  <c r="CB10" i="20"/>
  <c r="CC10" i="20"/>
  <c r="CD10" i="20"/>
  <c r="CE10" i="20"/>
  <c r="CF10" i="20"/>
  <c r="BW11" i="20"/>
  <c r="BX11" i="20"/>
  <c r="BY11" i="20"/>
  <c r="CA11" i="20"/>
  <c r="CB11" i="20"/>
  <c r="CC11" i="20"/>
  <c r="CE11" i="20"/>
  <c r="CF11" i="20"/>
  <c r="CG11" i="20"/>
  <c r="BW12" i="20"/>
  <c r="BX12" i="20"/>
  <c r="BY12" i="20"/>
  <c r="BZ12" i="20"/>
  <c r="CB12" i="20"/>
  <c r="CC12" i="20"/>
  <c r="CD12" i="20"/>
  <c r="CE12" i="20"/>
  <c r="CF12" i="20"/>
  <c r="CG12" i="20"/>
  <c r="BW13" i="20"/>
  <c r="BX13" i="20"/>
  <c r="BY13" i="20"/>
  <c r="BZ13" i="20"/>
  <c r="CA13" i="20"/>
  <c r="CB13" i="20"/>
  <c r="CC13" i="20"/>
  <c r="CD13" i="20"/>
  <c r="CE13" i="20"/>
  <c r="CF13" i="20"/>
  <c r="CG13" i="20"/>
  <c r="BW14" i="20"/>
  <c r="BX14" i="20"/>
  <c r="BY14" i="20"/>
  <c r="BZ14" i="20"/>
  <c r="CA14" i="20"/>
  <c r="CB14" i="20"/>
  <c r="CC14" i="20"/>
  <c r="CD14" i="20"/>
  <c r="CE14" i="20"/>
  <c r="CF14" i="20"/>
  <c r="CG14" i="20"/>
  <c r="BW15" i="20"/>
  <c r="BX15" i="20"/>
  <c r="BY15" i="20"/>
  <c r="BZ15" i="20"/>
  <c r="CA15" i="20"/>
  <c r="CB15" i="20"/>
  <c r="CC15" i="20"/>
  <c r="CD15" i="20"/>
  <c r="CE15" i="20"/>
  <c r="CF15" i="20"/>
  <c r="CG15" i="20"/>
  <c r="BW16" i="20"/>
  <c r="BX16" i="20"/>
  <c r="BY16" i="20"/>
  <c r="BZ16" i="20"/>
  <c r="CA16" i="20"/>
  <c r="CB16" i="20"/>
  <c r="CC16" i="20"/>
  <c r="CD16" i="20"/>
  <c r="CE16" i="20"/>
  <c r="CF16" i="20"/>
  <c r="CG16" i="20"/>
  <c r="BW17" i="20"/>
  <c r="BX17" i="20"/>
  <c r="BY17" i="20"/>
  <c r="BZ17" i="20"/>
  <c r="CA17" i="20"/>
  <c r="CB17" i="20"/>
  <c r="CC17" i="20"/>
  <c r="CD17" i="20"/>
  <c r="CE17" i="20"/>
  <c r="CF17" i="20"/>
  <c r="CG17" i="20"/>
  <c r="BW18" i="20"/>
  <c r="BX18" i="20"/>
  <c r="BY18" i="20"/>
  <c r="BZ18" i="20"/>
  <c r="CA18" i="20"/>
  <c r="CB18" i="20"/>
  <c r="CC18" i="20"/>
  <c r="CD18" i="20"/>
  <c r="CE18" i="20"/>
  <c r="CF18" i="20"/>
  <c r="CG18" i="20"/>
  <c r="BW19" i="20"/>
  <c r="BX19" i="20"/>
  <c r="BY19" i="20"/>
  <c r="BZ19" i="20"/>
  <c r="CA19" i="20"/>
  <c r="CB19" i="20"/>
  <c r="CC19" i="20"/>
  <c r="CD19" i="20"/>
  <c r="CE19" i="20"/>
  <c r="CF19" i="20"/>
  <c r="CG19" i="20"/>
  <c r="BW20" i="20"/>
  <c r="BX20" i="20"/>
  <c r="BY20" i="20"/>
  <c r="BZ20" i="20"/>
  <c r="CA20" i="20"/>
  <c r="CB20" i="20"/>
  <c r="CC20" i="20"/>
  <c r="CD20" i="20"/>
  <c r="CE20" i="20"/>
  <c r="CF20" i="20"/>
  <c r="CG20" i="20"/>
  <c r="BW21" i="20"/>
  <c r="BX21" i="20"/>
  <c r="BY21" i="20"/>
  <c r="BZ21" i="20"/>
  <c r="CA21" i="20"/>
  <c r="CB21" i="20"/>
  <c r="CC21" i="20"/>
  <c r="CD21" i="20"/>
  <c r="CE21" i="20"/>
  <c r="CF21" i="20"/>
  <c r="CG21" i="20"/>
  <c r="BW22" i="20"/>
  <c r="BX22" i="20"/>
  <c r="BY22" i="20"/>
  <c r="BZ22" i="20"/>
  <c r="CA22" i="20"/>
  <c r="CB22" i="20"/>
  <c r="CC22" i="20"/>
  <c r="CD22" i="20"/>
  <c r="CE22" i="20"/>
  <c r="CF22" i="20"/>
  <c r="CG22" i="20"/>
  <c r="BW23" i="20"/>
  <c r="BX23" i="20"/>
  <c r="BY23" i="20"/>
  <c r="BZ23" i="20"/>
  <c r="CA23" i="20"/>
  <c r="CB23" i="20"/>
  <c r="CC23" i="20"/>
  <c r="CD23" i="20"/>
  <c r="CE23" i="20"/>
  <c r="CF23" i="20"/>
  <c r="CG23" i="20"/>
  <c r="BW24" i="20"/>
  <c r="BX24" i="20"/>
  <c r="BY24" i="20"/>
  <c r="BZ24" i="20"/>
  <c r="CA24" i="20"/>
  <c r="CB24" i="20"/>
  <c r="CC24" i="20"/>
  <c r="CD24" i="20"/>
  <c r="CE24" i="20"/>
  <c r="CF24" i="20"/>
  <c r="CG24" i="20"/>
  <c r="BW25" i="20"/>
  <c r="BX25" i="20"/>
  <c r="BY25" i="20"/>
  <c r="BZ25" i="20"/>
  <c r="CA25" i="20"/>
  <c r="CB25" i="20"/>
  <c r="CC25" i="20"/>
  <c r="CD25" i="20"/>
  <c r="CE25" i="20"/>
  <c r="CF25" i="20"/>
  <c r="CG25" i="20"/>
  <c r="BW26" i="20"/>
  <c r="BX26" i="20"/>
  <c r="BY26" i="20"/>
  <c r="BZ26" i="20"/>
  <c r="CA26" i="20"/>
  <c r="CB26" i="20"/>
  <c r="CC26" i="20"/>
  <c r="CD26" i="20"/>
  <c r="CE26" i="20"/>
  <c r="CF26" i="20"/>
  <c r="CG26" i="20"/>
  <c r="BX4" i="20"/>
  <c r="BY4" i="20"/>
  <c r="BZ4" i="20"/>
  <c r="CA4" i="20"/>
  <c r="CB4" i="20"/>
  <c r="CC4" i="20"/>
  <c r="CD4" i="20"/>
  <c r="CE4" i="20"/>
  <c r="CF4" i="20"/>
  <c r="CG4" i="20"/>
  <c r="BW4" i="20"/>
  <c r="AG28" i="20"/>
  <c r="AK28" i="20"/>
  <c r="AO28" i="20"/>
  <c r="AF29" i="20"/>
  <c r="AF28" i="20" s="1"/>
  <c r="AG29" i="20"/>
  <c r="AH29" i="20"/>
  <c r="AH28" i="20" s="1"/>
  <c r="AI29" i="20"/>
  <c r="AI28" i="20" s="1"/>
  <c r="AJ29" i="20"/>
  <c r="AJ28" i="20" s="1"/>
  <c r="AK29" i="20"/>
  <c r="AL29" i="20"/>
  <c r="AL28" i="20" s="1"/>
  <c r="AM29" i="20"/>
  <c r="AM28" i="20" s="1"/>
  <c r="AN29" i="20"/>
  <c r="AN28" i="20" s="1"/>
  <c r="AO29" i="20"/>
  <c r="AE29" i="20"/>
  <c r="AE28" i="20"/>
  <c r="AF4" i="20"/>
  <c r="AG4" i="20"/>
  <c r="AH4" i="20"/>
  <c r="AI4" i="20"/>
  <c r="AJ4" i="20"/>
  <c r="AK4" i="20"/>
  <c r="AL4" i="20"/>
  <c r="AM4" i="20"/>
  <c r="AN4" i="20"/>
  <c r="AO4" i="20"/>
  <c r="AF5" i="20"/>
  <c r="AG5" i="20"/>
  <c r="AH5" i="20"/>
  <c r="AI5" i="20"/>
  <c r="AJ5" i="20"/>
  <c r="AK5" i="20"/>
  <c r="AL5" i="20"/>
  <c r="AM5" i="20"/>
  <c r="AN5" i="20"/>
  <c r="AO5" i="20"/>
  <c r="AF6" i="20"/>
  <c r="AG6" i="20"/>
  <c r="AH6" i="20"/>
  <c r="AI6" i="20"/>
  <c r="AJ6" i="20"/>
  <c r="AK6" i="20"/>
  <c r="AL6" i="20"/>
  <c r="AM6" i="20"/>
  <c r="AN6" i="20"/>
  <c r="AO6" i="20"/>
  <c r="AF7" i="20"/>
  <c r="AG7" i="20"/>
  <c r="AH7" i="20"/>
  <c r="AI7" i="20"/>
  <c r="AJ7" i="20"/>
  <c r="AK7" i="20"/>
  <c r="AL7" i="20"/>
  <c r="AM7" i="20"/>
  <c r="AN7" i="20"/>
  <c r="AO7" i="20"/>
  <c r="AF8" i="20"/>
  <c r="AG8" i="20"/>
  <c r="AH8" i="20"/>
  <c r="AI8" i="20"/>
  <c r="AJ8" i="20"/>
  <c r="AK8" i="20"/>
  <c r="AL8" i="20"/>
  <c r="AM8" i="20"/>
  <c r="AN8" i="20"/>
  <c r="AO8" i="20"/>
  <c r="AF9" i="20"/>
  <c r="AG9" i="20"/>
  <c r="AH9" i="20"/>
  <c r="AI9" i="20"/>
  <c r="AJ9" i="20"/>
  <c r="AK9" i="20"/>
  <c r="AL9" i="20"/>
  <c r="AM9" i="20"/>
  <c r="AN9" i="20"/>
  <c r="AO9" i="20"/>
  <c r="AF10" i="20"/>
  <c r="AG10" i="20"/>
  <c r="AH10" i="20"/>
  <c r="AI10" i="20"/>
  <c r="AJ10" i="20"/>
  <c r="AK10" i="20"/>
  <c r="AL10" i="20"/>
  <c r="AM10" i="20"/>
  <c r="AN10" i="20"/>
  <c r="AO10" i="20"/>
  <c r="AF11" i="20"/>
  <c r="AG11" i="20"/>
  <c r="AH11" i="20"/>
  <c r="AI11" i="20"/>
  <c r="AJ11" i="20"/>
  <c r="AK11" i="20"/>
  <c r="AL11" i="20"/>
  <c r="AM11" i="20"/>
  <c r="AN11" i="20"/>
  <c r="AO11" i="20"/>
  <c r="AF12" i="20"/>
  <c r="AG12" i="20"/>
  <c r="AH12" i="20"/>
  <c r="AI12" i="20"/>
  <c r="AJ12" i="20"/>
  <c r="AK12" i="20"/>
  <c r="AL12" i="20"/>
  <c r="AM12" i="20"/>
  <c r="AN12" i="20"/>
  <c r="AO12" i="20"/>
  <c r="AF13" i="20"/>
  <c r="AG13" i="20"/>
  <c r="AH13" i="20"/>
  <c r="AI13" i="20"/>
  <c r="AJ13" i="20"/>
  <c r="AK13" i="20"/>
  <c r="AL13" i="20"/>
  <c r="AM13" i="20"/>
  <c r="AN13" i="20"/>
  <c r="AO13" i="20"/>
  <c r="AF14" i="20"/>
  <c r="AG14" i="20"/>
  <c r="AH14" i="20"/>
  <c r="AI14" i="20"/>
  <c r="AJ14" i="20"/>
  <c r="AK14" i="20"/>
  <c r="AL14" i="20"/>
  <c r="AM14" i="20"/>
  <c r="AN14" i="20"/>
  <c r="AO14" i="20"/>
  <c r="AF15" i="20"/>
  <c r="AG15" i="20"/>
  <c r="AH15" i="20"/>
  <c r="AI15" i="20"/>
  <c r="AJ15" i="20"/>
  <c r="AK15" i="20"/>
  <c r="AL15" i="20"/>
  <c r="AM15" i="20"/>
  <c r="AN15" i="20"/>
  <c r="AO15" i="20"/>
  <c r="AF16" i="20"/>
  <c r="AG16" i="20"/>
  <c r="AH16" i="20"/>
  <c r="AI16" i="20"/>
  <c r="AJ16" i="20"/>
  <c r="AK16" i="20"/>
  <c r="AL16" i="20"/>
  <c r="AM16" i="20"/>
  <c r="AN16" i="20"/>
  <c r="AO16" i="20"/>
  <c r="AF17" i="20"/>
  <c r="AG17" i="20"/>
  <c r="AH17" i="20"/>
  <c r="AI17" i="20"/>
  <c r="AJ17" i="20"/>
  <c r="AK17" i="20"/>
  <c r="AL17" i="20"/>
  <c r="AM17" i="20"/>
  <c r="AN17" i="20"/>
  <c r="AO17" i="20"/>
  <c r="AF18" i="20"/>
  <c r="AG18" i="20"/>
  <c r="AH18" i="20"/>
  <c r="AI18" i="20"/>
  <c r="AJ18" i="20"/>
  <c r="AK18" i="20"/>
  <c r="AL18" i="20"/>
  <c r="AM18" i="20"/>
  <c r="AN18" i="20"/>
  <c r="AO18" i="20"/>
  <c r="AF19" i="20"/>
  <c r="AG19" i="20"/>
  <c r="AH19" i="20"/>
  <c r="AI19" i="20"/>
  <c r="AJ19" i="20"/>
  <c r="AK19" i="20"/>
  <c r="AL19" i="20"/>
  <c r="AM19" i="20"/>
  <c r="AN19" i="20"/>
  <c r="AO19" i="20"/>
  <c r="AF20" i="20"/>
  <c r="AG20" i="20"/>
  <c r="AH20" i="20"/>
  <c r="AI20" i="20"/>
  <c r="AJ20" i="20"/>
  <c r="AK20" i="20"/>
  <c r="AL20" i="20"/>
  <c r="AM20" i="20"/>
  <c r="AN20" i="20"/>
  <c r="AO20" i="20"/>
  <c r="AF21" i="20"/>
  <c r="AG21" i="20"/>
  <c r="AH21" i="20"/>
  <c r="AI21" i="20"/>
  <c r="AJ21" i="20"/>
  <c r="AK21" i="20"/>
  <c r="AL21" i="20"/>
  <c r="AM21" i="20"/>
  <c r="AN21" i="20"/>
  <c r="AO21" i="20"/>
  <c r="AF22" i="20"/>
  <c r="AG22" i="20"/>
  <c r="AH22" i="20"/>
  <c r="AI22" i="20"/>
  <c r="AJ22" i="20"/>
  <c r="AK22" i="20"/>
  <c r="AL22" i="20"/>
  <c r="AM22" i="20"/>
  <c r="AN22" i="20"/>
  <c r="AO22" i="20"/>
  <c r="AF23" i="20"/>
  <c r="AG23" i="20"/>
  <c r="AH23" i="20"/>
  <c r="AI23" i="20"/>
  <c r="AJ23" i="20"/>
  <c r="AK23" i="20"/>
  <c r="AL23" i="20"/>
  <c r="AM23" i="20"/>
  <c r="AN23" i="20"/>
  <c r="AO23" i="20"/>
  <c r="AF24" i="20"/>
  <c r="AG24" i="20"/>
  <c r="AH24" i="20"/>
  <c r="AI24" i="20"/>
  <c r="AJ24" i="20"/>
  <c r="AK24" i="20"/>
  <c r="AL24" i="20"/>
  <c r="AM24" i="20"/>
  <c r="AN24" i="20"/>
  <c r="AO24" i="20"/>
  <c r="AF25" i="20"/>
  <c r="AG25" i="20"/>
  <c r="AH25" i="20"/>
  <c r="AI25" i="20"/>
  <c r="AJ25" i="20"/>
  <c r="AK25" i="20"/>
  <c r="AL25" i="20"/>
  <c r="AM25" i="20"/>
  <c r="AN25" i="20"/>
  <c r="AO25" i="20"/>
  <c r="AF26" i="20"/>
  <c r="AG26" i="20"/>
  <c r="AH26" i="20"/>
  <c r="AI26" i="20"/>
  <c r="AJ26" i="20"/>
  <c r="AK26" i="20"/>
  <c r="AL26" i="20"/>
  <c r="AM26" i="20"/>
  <c r="AN26" i="20"/>
  <c r="AO26" i="20"/>
  <c r="AE25" i="20"/>
  <c r="AE24" i="20"/>
  <c r="AE21" i="20"/>
  <c r="AE19" i="20"/>
  <c r="AE15" i="20"/>
  <c r="AE14" i="20"/>
  <c r="AE13" i="20"/>
  <c r="AE12" i="20"/>
  <c r="AE8" i="20"/>
  <c r="AE4" i="20"/>
  <c r="AE26" i="20"/>
  <c r="AE23" i="20"/>
  <c r="AE22" i="20"/>
  <c r="AE20" i="20"/>
  <c r="AE18" i="20"/>
  <c r="AE17" i="20"/>
  <c r="AE16" i="20"/>
  <c r="AE11" i="20"/>
  <c r="AE10" i="20"/>
  <c r="AE9" i="20"/>
  <c r="AE5" i="20"/>
  <c r="AE7" i="20"/>
  <c r="AE6" i="20"/>
  <c r="AO41" i="19"/>
  <c r="AP41" i="19"/>
  <c r="AQ41" i="19"/>
  <c r="AR41" i="19"/>
  <c r="AS41" i="19"/>
  <c r="AT41" i="19"/>
  <c r="AU41" i="19"/>
  <c r="AV41" i="19"/>
  <c r="AW41" i="19"/>
  <c r="AX41" i="19"/>
  <c r="BW24" i="19"/>
  <c r="CB24" i="19"/>
  <c r="CC24" i="19"/>
  <c r="CD24" i="19"/>
  <c r="BZ25" i="19"/>
  <c r="CA25" i="19"/>
  <c r="CB25" i="19"/>
  <c r="CC25" i="19"/>
  <c r="CD25" i="19"/>
  <c r="BW26" i="19"/>
  <c r="CA26" i="19"/>
  <c r="CC26" i="19"/>
  <c r="CD26" i="19"/>
  <c r="BV27" i="19"/>
  <c r="BW27" i="19"/>
  <c r="CA27" i="19"/>
  <c r="CC27" i="19"/>
  <c r="CD27" i="19"/>
  <c r="BW28" i="19"/>
  <c r="CA28" i="19"/>
  <c r="CB28" i="19"/>
  <c r="CC28" i="19"/>
  <c r="CD28" i="19"/>
  <c r="CE28" i="19"/>
  <c r="BV29" i="19"/>
  <c r="BW29" i="19"/>
  <c r="CC29" i="19"/>
  <c r="CD29" i="19"/>
  <c r="BW30" i="19"/>
  <c r="CA30" i="19"/>
  <c r="CB30" i="19"/>
  <c r="CC30" i="19"/>
  <c r="CD30" i="19"/>
  <c r="CC31" i="19"/>
  <c r="CD31" i="19"/>
  <c r="BW32" i="19"/>
  <c r="CA32" i="19"/>
  <c r="CB32" i="19"/>
  <c r="CC32" i="19"/>
  <c r="CD32" i="19"/>
  <c r="BW33" i="19"/>
  <c r="CC33" i="19"/>
  <c r="CC23" i="19"/>
  <c r="BW5" i="19"/>
  <c r="CB5" i="19"/>
  <c r="CC5" i="19"/>
  <c r="CD5" i="19"/>
  <c r="BZ6" i="19"/>
  <c r="CA6" i="19"/>
  <c r="CB6" i="19"/>
  <c r="CC6" i="19"/>
  <c r="CD6" i="19"/>
  <c r="BW7" i="19"/>
  <c r="CA7" i="19"/>
  <c r="CC7" i="19"/>
  <c r="CD7" i="19"/>
  <c r="BV8" i="19"/>
  <c r="BW8" i="19"/>
  <c r="CA8" i="19"/>
  <c r="CC8" i="19"/>
  <c r="CD8" i="19"/>
  <c r="BW9" i="19"/>
  <c r="CA9" i="19"/>
  <c r="CB9" i="19"/>
  <c r="CC9" i="19"/>
  <c r="CD9" i="19"/>
  <c r="CE9" i="19"/>
  <c r="BV10" i="19"/>
  <c r="BW10" i="19"/>
  <c r="CC10" i="19"/>
  <c r="CD10" i="19"/>
  <c r="BW11" i="19"/>
  <c r="CA11" i="19"/>
  <c r="CB11" i="19"/>
  <c r="CC11" i="19"/>
  <c r="CD11" i="19"/>
  <c r="CC12" i="19"/>
  <c r="CD12" i="19"/>
  <c r="BW13" i="19"/>
  <c r="CA13" i="19"/>
  <c r="CB13" i="19"/>
  <c r="CC13" i="19"/>
  <c r="CD13" i="19"/>
  <c r="BW14" i="19"/>
  <c r="CC14" i="19"/>
  <c r="CC4" i="19"/>
  <c r="BR16" i="19" s="1"/>
  <c r="BR18" i="19" s="1"/>
  <c r="CE25" i="19"/>
  <c r="CD33" i="19"/>
  <c r="CB26" i="19"/>
  <c r="CA29" i="19"/>
  <c r="BZ24" i="19"/>
  <c r="BY27" i="19"/>
  <c r="BX26" i="19"/>
  <c r="BW25" i="19"/>
  <c r="BV24" i="19"/>
  <c r="BU27" i="19"/>
  <c r="BV6" i="19"/>
  <c r="BW6" i="19"/>
  <c r="BX5" i="19"/>
  <c r="BY5" i="19"/>
  <c r="BZ10" i="19"/>
  <c r="CA10" i="19"/>
  <c r="CB8" i="19"/>
  <c r="CD14" i="19"/>
  <c r="CE7" i="19"/>
  <c r="BU6" i="19"/>
  <c r="AG35" i="19"/>
  <c r="AK35" i="19"/>
  <c r="AD36" i="19"/>
  <c r="AD35" i="19" s="1"/>
  <c r="AE36" i="19"/>
  <c r="AE35" i="19" s="1"/>
  <c r="AF36" i="19"/>
  <c r="AF35" i="19" s="1"/>
  <c r="AG36" i="19"/>
  <c r="AH36" i="19"/>
  <c r="AH35" i="19" s="1"/>
  <c r="AI36" i="19"/>
  <c r="AI35" i="19" s="1"/>
  <c r="AJ36" i="19"/>
  <c r="AJ35" i="19" s="1"/>
  <c r="AK36" i="19"/>
  <c r="AL36" i="19"/>
  <c r="AL35" i="19" s="1"/>
  <c r="AM36" i="19"/>
  <c r="AM35" i="19" s="1"/>
  <c r="AC36" i="19"/>
  <c r="AC35" i="19" s="1"/>
  <c r="AE16" i="19"/>
  <c r="AI16" i="19"/>
  <c r="AM16" i="19"/>
  <c r="AD17" i="19"/>
  <c r="AD16" i="19" s="1"/>
  <c r="AE17" i="19"/>
  <c r="AF17" i="19"/>
  <c r="AF16" i="19" s="1"/>
  <c r="AG17" i="19"/>
  <c r="AG16" i="19" s="1"/>
  <c r="AH17" i="19"/>
  <c r="AH16" i="19" s="1"/>
  <c r="AI17" i="19"/>
  <c r="AJ17" i="19"/>
  <c r="AJ16" i="19" s="1"/>
  <c r="AK17" i="19"/>
  <c r="AK16" i="19" s="1"/>
  <c r="AL17" i="19"/>
  <c r="AL16" i="19" s="1"/>
  <c r="AM17" i="19"/>
  <c r="AC17" i="19"/>
  <c r="AC16" i="19" s="1"/>
  <c r="AC24" i="19"/>
  <c r="AD24" i="19"/>
  <c r="AE24" i="19"/>
  <c r="AF24" i="19"/>
  <c r="AG24" i="19"/>
  <c r="AH24" i="19"/>
  <c r="AI24" i="19"/>
  <c r="AJ24" i="19"/>
  <c r="AK24" i="19"/>
  <c r="AL24" i="19"/>
  <c r="AM24" i="19"/>
  <c r="AC25" i="19"/>
  <c r="AD25" i="19"/>
  <c r="AE25" i="19"/>
  <c r="AF25" i="19"/>
  <c r="AG25" i="19"/>
  <c r="AH25" i="19"/>
  <c r="AI25" i="19"/>
  <c r="AJ25" i="19"/>
  <c r="AK25" i="19"/>
  <c r="AL25" i="19"/>
  <c r="AM25" i="19"/>
  <c r="AC26" i="19"/>
  <c r="AD26" i="19"/>
  <c r="AE26" i="19"/>
  <c r="AF26" i="19"/>
  <c r="AG26" i="19"/>
  <c r="AH26" i="19"/>
  <c r="AI26" i="19"/>
  <c r="AJ26" i="19"/>
  <c r="AK26" i="19"/>
  <c r="AL26" i="19"/>
  <c r="AM26" i="19"/>
  <c r="AC27" i="19"/>
  <c r="AD27" i="19"/>
  <c r="AE27" i="19"/>
  <c r="AF27" i="19"/>
  <c r="AG27" i="19"/>
  <c r="AH27" i="19"/>
  <c r="AI27" i="19"/>
  <c r="AJ27" i="19"/>
  <c r="AK27" i="19"/>
  <c r="AL27" i="19"/>
  <c r="AM27" i="19"/>
  <c r="AC28" i="19"/>
  <c r="AD28" i="19"/>
  <c r="AE28" i="19"/>
  <c r="AF28" i="19"/>
  <c r="AG28" i="19"/>
  <c r="AH28" i="19"/>
  <c r="AI28" i="19"/>
  <c r="AJ28" i="19"/>
  <c r="AK28" i="19"/>
  <c r="AL28" i="19"/>
  <c r="AM28" i="19"/>
  <c r="AC29" i="19"/>
  <c r="AD29" i="19"/>
  <c r="AE29" i="19"/>
  <c r="AF29" i="19"/>
  <c r="AG29" i="19"/>
  <c r="AH29" i="19"/>
  <c r="AI29" i="19"/>
  <c r="AJ29" i="19"/>
  <c r="AK29" i="19"/>
  <c r="AL29" i="19"/>
  <c r="AM29" i="19"/>
  <c r="AC30" i="19"/>
  <c r="AD30" i="19"/>
  <c r="AE30" i="19"/>
  <c r="AF30" i="19"/>
  <c r="AG30" i="19"/>
  <c r="AH30" i="19"/>
  <c r="AI30" i="19"/>
  <c r="AJ30" i="19"/>
  <c r="AK30" i="19"/>
  <c r="AL30" i="19"/>
  <c r="AM30" i="19"/>
  <c r="AC31" i="19"/>
  <c r="AD31" i="19"/>
  <c r="AE31" i="19"/>
  <c r="AF31" i="19"/>
  <c r="AG31" i="19"/>
  <c r="AH31" i="19"/>
  <c r="AI31" i="19"/>
  <c r="AJ31" i="19"/>
  <c r="AK31" i="19"/>
  <c r="AL31" i="19"/>
  <c r="AM31" i="19"/>
  <c r="AC32" i="19"/>
  <c r="AD32" i="19"/>
  <c r="AE32" i="19"/>
  <c r="AF32" i="19"/>
  <c r="AG32" i="19"/>
  <c r="AH32" i="19"/>
  <c r="AI32" i="19"/>
  <c r="AJ32" i="19"/>
  <c r="AK32" i="19"/>
  <c r="AL32" i="19"/>
  <c r="AM32" i="19"/>
  <c r="AC33" i="19"/>
  <c r="AD33" i="19"/>
  <c r="AE33" i="19"/>
  <c r="AF33" i="19"/>
  <c r="AG33" i="19"/>
  <c r="AH33" i="19"/>
  <c r="AI33" i="19"/>
  <c r="AJ33" i="19"/>
  <c r="AK33" i="19"/>
  <c r="AL33" i="19"/>
  <c r="AM33" i="19"/>
  <c r="AD23" i="19"/>
  <c r="AE23" i="19"/>
  <c r="AF23" i="19"/>
  <c r="AG23" i="19"/>
  <c r="AH23" i="19"/>
  <c r="AI23" i="19"/>
  <c r="AJ23" i="19"/>
  <c r="AK23" i="19"/>
  <c r="AL23" i="19"/>
  <c r="AM23" i="19"/>
  <c r="AC23" i="19"/>
  <c r="AC5" i="19"/>
  <c r="AD5" i="19"/>
  <c r="AE5" i="19"/>
  <c r="AF5" i="19"/>
  <c r="AG5" i="19"/>
  <c r="AH5" i="19"/>
  <c r="AI5" i="19"/>
  <c r="AJ5" i="19"/>
  <c r="AK5" i="19"/>
  <c r="AL5" i="19"/>
  <c r="AM5" i="19"/>
  <c r="AC6" i="19"/>
  <c r="AD6" i="19"/>
  <c r="AE6" i="19"/>
  <c r="AF6" i="19"/>
  <c r="AG6" i="19"/>
  <c r="AH6" i="19"/>
  <c r="AI6" i="19"/>
  <c r="AJ6" i="19"/>
  <c r="AK6" i="19"/>
  <c r="AL6" i="19"/>
  <c r="AM6" i="19"/>
  <c r="AC7" i="19"/>
  <c r="AD7" i="19"/>
  <c r="AE7" i="19"/>
  <c r="AF7" i="19"/>
  <c r="AG7" i="19"/>
  <c r="AH7" i="19"/>
  <c r="AI7" i="19"/>
  <c r="AJ7" i="19"/>
  <c r="AK7" i="19"/>
  <c r="AL7" i="19"/>
  <c r="AM7" i="19"/>
  <c r="AC8" i="19"/>
  <c r="AD8" i="19"/>
  <c r="AE8" i="19"/>
  <c r="AF8" i="19"/>
  <c r="AG8" i="19"/>
  <c r="AH8" i="19"/>
  <c r="AI8" i="19"/>
  <c r="AJ8" i="19"/>
  <c r="AK8" i="19"/>
  <c r="AL8" i="19"/>
  <c r="AM8" i="19"/>
  <c r="AC9" i="19"/>
  <c r="AD9" i="19"/>
  <c r="AE9" i="19"/>
  <c r="AF9" i="19"/>
  <c r="AG9" i="19"/>
  <c r="AH9" i="19"/>
  <c r="AI9" i="19"/>
  <c r="AJ9" i="19"/>
  <c r="AK9" i="19"/>
  <c r="AL9" i="19"/>
  <c r="AM9" i="19"/>
  <c r="AC10" i="19"/>
  <c r="AD10" i="19"/>
  <c r="AE10" i="19"/>
  <c r="AF10" i="19"/>
  <c r="AG10" i="19"/>
  <c r="AH10" i="19"/>
  <c r="AI10" i="19"/>
  <c r="AJ10" i="19"/>
  <c r="AK10" i="19"/>
  <c r="AL10" i="19"/>
  <c r="AM10" i="19"/>
  <c r="AC11" i="19"/>
  <c r="AD11" i="19"/>
  <c r="AE11" i="19"/>
  <c r="AF11" i="19"/>
  <c r="AG11" i="19"/>
  <c r="AH11" i="19"/>
  <c r="AI11" i="19"/>
  <c r="AJ11" i="19"/>
  <c r="AK11" i="19"/>
  <c r="AL11" i="19"/>
  <c r="AM11" i="19"/>
  <c r="AC12" i="19"/>
  <c r="AD12" i="19"/>
  <c r="AE12" i="19"/>
  <c r="AF12" i="19"/>
  <c r="AG12" i="19"/>
  <c r="AH12" i="19"/>
  <c r="AI12" i="19"/>
  <c r="AJ12" i="19"/>
  <c r="AK12" i="19"/>
  <c r="AL12" i="19"/>
  <c r="AM12" i="19"/>
  <c r="AC13" i="19"/>
  <c r="AD13" i="19"/>
  <c r="AE13" i="19"/>
  <c r="AF13" i="19"/>
  <c r="AG13" i="19"/>
  <c r="AH13" i="19"/>
  <c r="AI13" i="19"/>
  <c r="AJ13" i="19"/>
  <c r="AK13" i="19"/>
  <c r="AL13" i="19"/>
  <c r="AM13" i="19"/>
  <c r="AC14" i="19"/>
  <c r="AD14" i="19"/>
  <c r="AE14" i="19"/>
  <c r="AF14" i="19"/>
  <c r="AG14" i="19"/>
  <c r="AH14" i="19"/>
  <c r="AI14" i="19"/>
  <c r="AJ14" i="19"/>
  <c r="AK14" i="19"/>
  <c r="AL14" i="19"/>
  <c r="AM14" i="19"/>
  <c r="AD4" i="19"/>
  <c r="AE4" i="19"/>
  <c r="AF4" i="19"/>
  <c r="AG4" i="19"/>
  <c r="AH4" i="19"/>
  <c r="AI4" i="19"/>
  <c r="AJ4" i="19"/>
  <c r="AK4" i="19"/>
  <c r="AL4" i="19"/>
  <c r="AM4" i="19"/>
  <c r="AC4" i="19"/>
  <c r="BW5" i="18"/>
  <c r="CB5" i="18"/>
  <c r="CC5" i="18"/>
  <c r="CD5" i="18"/>
  <c r="BV6" i="18"/>
  <c r="CA6" i="18"/>
  <c r="CC6" i="18"/>
  <c r="BZ7" i="18"/>
  <c r="CA7" i="18"/>
  <c r="CB7" i="18"/>
  <c r="CC7" i="18"/>
  <c r="CD7" i="18"/>
  <c r="BW8" i="18"/>
  <c r="CA8" i="18"/>
  <c r="CC8" i="18"/>
  <c r="CD8" i="18"/>
  <c r="BV9" i="18"/>
  <c r="CA9" i="18"/>
  <c r="CC9" i="18"/>
  <c r="BV10" i="18"/>
  <c r="BW10" i="18"/>
  <c r="CA10" i="18"/>
  <c r="CC10" i="18"/>
  <c r="CD10" i="18"/>
  <c r="CA11" i="18"/>
  <c r="BV12" i="18"/>
  <c r="BW12" i="18"/>
  <c r="CA12" i="18"/>
  <c r="CC12" i="18"/>
  <c r="CD12" i="18"/>
  <c r="BW13" i="18"/>
  <c r="CA13" i="18"/>
  <c r="CB13" i="18"/>
  <c r="CC13" i="18"/>
  <c r="CD13" i="18"/>
  <c r="CE13" i="18"/>
  <c r="BV14" i="18"/>
  <c r="BW14" i="18"/>
  <c r="CC14" i="18"/>
  <c r="CD14" i="18"/>
  <c r="BW15" i="18"/>
  <c r="CA15" i="18"/>
  <c r="CB15" i="18"/>
  <c r="CC15" i="18"/>
  <c r="CD15" i="18"/>
  <c r="BV16" i="18"/>
  <c r="BW16" i="18"/>
  <c r="CA16" i="18"/>
  <c r="CC16" i="18"/>
  <c r="CA17" i="18"/>
  <c r="CB17" i="18"/>
  <c r="CC17" i="18"/>
  <c r="CD17" i="18"/>
  <c r="CA18" i="18"/>
  <c r="CB18" i="18"/>
  <c r="CC18" i="18"/>
  <c r="CD18" i="18"/>
  <c r="CC19" i="18"/>
  <c r="CD19" i="18"/>
  <c r="BV20" i="18"/>
  <c r="CA20" i="18"/>
  <c r="CE20" i="18"/>
  <c r="BW21" i="18"/>
  <c r="CA21" i="18"/>
  <c r="CB21" i="18"/>
  <c r="CC21" i="18"/>
  <c r="CD21" i="18"/>
  <c r="BW22" i="18"/>
  <c r="CA22" i="18"/>
  <c r="CC22" i="18"/>
  <c r="CD22" i="18"/>
  <c r="BV23" i="18"/>
  <c r="BW23" i="18"/>
  <c r="CA23" i="18"/>
  <c r="CB23" i="18"/>
  <c r="CC23" i="18"/>
  <c r="BW24" i="18"/>
  <c r="CC24" i="18"/>
  <c r="BV25" i="18"/>
  <c r="BW25" i="18"/>
  <c r="CA25" i="18"/>
  <c r="CC25" i="18"/>
  <c r="CD25" i="18"/>
  <c r="CC4" i="18"/>
  <c r="BU6" i="18"/>
  <c r="BV7" i="18"/>
  <c r="BW20" i="18"/>
  <c r="BX5" i="18"/>
  <c r="BY6" i="18"/>
  <c r="BZ11" i="18"/>
  <c r="CA24" i="18"/>
  <c r="CB9" i="18"/>
  <c r="CC20" i="18"/>
  <c r="CD11" i="18"/>
  <c r="CE8" i="18"/>
  <c r="AD27" i="18"/>
  <c r="AH27" i="18"/>
  <c r="AL27" i="18"/>
  <c r="AD28" i="18"/>
  <c r="AE28" i="18"/>
  <c r="AE27" i="18" s="1"/>
  <c r="AF28" i="18"/>
  <c r="AF27" i="18" s="1"/>
  <c r="AG28" i="18"/>
  <c r="AG27" i="18" s="1"/>
  <c r="AH28" i="18"/>
  <c r="AI28" i="18"/>
  <c r="AI27" i="18" s="1"/>
  <c r="AJ28" i="18"/>
  <c r="AJ27" i="18" s="1"/>
  <c r="AK28" i="18"/>
  <c r="AK27" i="18" s="1"/>
  <c r="AL28" i="18"/>
  <c r="AM28" i="18"/>
  <c r="AM27" i="18" s="1"/>
  <c r="AC28" i="18"/>
  <c r="AC27" i="18"/>
  <c r="AM24" i="18"/>
  <c r="AL24" i="18"/>
  <c r="AK24" i="18"/>
  <c r="AJ24" i="18"/>
  <c r="AI24" i="18"/>
  <c r="AH24" i="18"/>
  <c r="AG24" i="18"/>
  <c r="AF24" i="18"/>
  <c r="AE24" i="18"/>
  <c r="AD24" i="18"/>
  <c r="AC24" i="18"/>
  <c r="AM21" i="18"/>
  <c r="AL21" i="18"/>
  <c r="AK21" i="18"/>
  <c r="AJ21" i="18"/>
  <c r="AI21" i="18"/>
  <c r="AH21" i="18"/>
  <c r="AG21" i="18"/>
  <c r="AF21" i="18"/>
  <c r="AE21" i="18"/>
  <c r="AD21" i="18"/>
  <c r="AC21" i="18"/>
  <c r="AM19" i="18"/>
  <c r="AL19" i="18"/>
  <c r="AK19" i="18"/>
  <c r="AJ19" i="18"/>
  <c r="AI19" i="18"/>
  <c r="AH19" i="18"/>
  <c r="AG19" i="18"/>
  <c r="AF19" i="18"/>
  <c r="AE19" i="18"/>
  <c r="AD19" i="18"/>
  <c r="AC19" i="18"/>
  <c r="AM15" i="18"/>
  <c r="AL15" i="18"/>
  <c r="AK15" i="18"/>
  <c r="AJ15" i="18"/>
  <c r="AI15" i="18"/>
  <c r="AH15" i="18"/>
  <c r="AG15" i="18"/>
  <c r="AF15" i="18"/>
  <c r="AE15" i="18"/>
  <c r="AD15" i="18"/>
  <c r="AC15" i="18"/>
  <c r="AM14" i="18"/>
  <c r="AL14" i="18"/>
  <c r="AK14" i="18"/>
  <c r="AJ14" i="18"/>
  <c r="AI14" i="18"/>
  <c r="AH14" i="18"/>
  <c r="AG14" i="18"/>
  <c r="AF14" i="18"/>
  <c r="AE14" i="18"/>
  <c r="AD14" i="18"/>
  <c r="AC14" i="18"/>
  <c r="AM13" i="18"/>
  <c r="AL13" i="18"/>
  <c r="AK13" i="18"/>
  <c r="AJ13" i="18"/>
  <c r="AI13" i="18"/>
  <c r="AH13" i="18"/>
  <c r="AG13" i="18"/>
  <c r="AF13" i="18"/>
  <c r="AE13" i="18"/>
  <c r="AD13" i="18"/>
  <c r="AC13" i="18"/>
  <c r="AM12" i="18"/>
  <c r="AL12" i="18"/>
  <c r="AK12" i="18"/>
  <c r="AJ12" i="18"/>
  <c r="AI12" i="18"/>
  <c r="AH12" i="18"/>
  <c r="AG12" i="18"/>
  <c r="AF12" i="18"/>
  <c r="AE12" i="18"/>
  <c r="AD12" i="18"/>
  <c r="AC12" i="18"/>
  <c r="AM8" i="18"/>
  <c r="AL8" i="18"/>
  <c r="AK8" i="18"/>
  <c r="AJ8" i="18"/>
  <c r="AI8" i="18"/>
  <c r="AH8" i="18"/>
  <c r="AG8" i="18"/>
  <c r="AF8" i="18"/>
  <c r="AE8" i="18"/>
  <c r="AD8" i="18"/>
  <c r="AC8" i="18"/>
  <c r="AM4" i="18"/>
  <c r="AL4" i="18"/>
  <c r="AK4" i="18"/>
  <c r="AJ4" i="18"/>
  <c r="AI4" i="18"/>
  <c r="AH4" i="18"/>
  <c r="AG4" i="18"/>
  <c r="AF4" i="18"/>
  <c r="AE4" i="18"/>
  <c r="AD4" i="18"/>
  <c r="AC4" i="18"/>
  <c r="AM25" i="18"/>
  <c r="AL25" i="18"/>
  <c r="AK25" i="18"/>
  <c r="AJ25" i="18"/>
  <c r="AI25" i="18"/>
  <c r="AH25" i="18"/>
  <c r="AG25" i="18"/>
  <c r="AF25" i="18"/>
  <c r="AE25" i="18"/>
  <c r="AD25" i="18"/>
  <c r="AC25" i="18"/>
  <c r="AM23" i="18"/>
  <c r="AL23" i="18"/>
  <c r="AK23" i="18"/>
  <c r="AJ23" i="18"/>
  <c r="AI23" i="18"/>
  <c r="AH23" i="18"/>
  <c r="AG23" i="18"/>
  <c r="AF23" i="18"/>
  <c r="AE23" i="18"/>
  <c r="AD23" i="18"/>
  <c r="AC23" i="18"/>
  <c r="AM22" i="18"/>
  <c r="AL22" i="18"/>
  <c r="AK22" i="18"/>
  <c r="AJ22" i="18"/>
  <c r="AI22" i="18"/>
  <c r="AH22" i="18"/>
  <c r="AG22" i="18"/>
  <c r="AF22" i="18"/>
  <c r="AE22" i="18"/>
  <c r="AD22" i="18"/>
  <c r="AC22" i="18"/>
  <c r="AM20" i="18"/>
  <c r="AL20" i="18"/>
  <c r="AK20" i="18"/>
  <c r="AJ20" i="18"/>
  <c r="AI20" i="18"/>
  <c r="AH20" i="18"/>
  <c r="AG20" i="18"/>
  <c r="AF20" i="18"/>
  <c r="AE20" i="18"/>
  <c r="AD20" i="18"/>
  <c r="AC20" i="18"/>
  <c r="AM18" i="18"/>
  <c r="AL18" i="18"/>
  <c r="AK18" i="18"/>
  <c r="AJ18" i="18"/>
  <c r="AI18" i="18"/>
  <c r="AH18" i="18"/>
  <c r="AG18" i="18"/>
  <c r="AF18" i="18"/>
  <c r="AE18" i="18"/>
  <c r="AD18" i="18"/>
  <c r="AC18" i="18"/>
  <c r="AM17" i="18"/>
  <c r="AL17" i="18"/>
  <c r="AK17" i="18"/>
  <c r="AJ17" i="18"/>
  <c r="AI17" i="18"/>
  <c r="AH17" i="18"/>
  <c r="AG17" i="18"/>
  <c r="AF17" i="18"/>
  <c r="AE17" i="18"/>
  <c r="AD17" i="18"/>
  <c r="AC17" i="18"/>
  <c r="AM16" i="18"/>
  <c r="AL16" i="18"/>
  <c r="AK16" i="18"/>
  <c r="AJ16" i="18"/>
  <c r="AI16" i="18"/>
  <c r="AH16" i="18"/>
  <c r="AG16" i="18"/>
  <c r="AF16" i="18"/>
  <c r="AE16" i="18"/>
  <c r="AD16" i="18"/>
  <c r="AC16" i="18"/>
  <c r="AM11" i="18"/>
  <c r="AL11" i="18"/>
  <c r="AK11" i="18"/>
  <c r="AJ11" i="18"/>
  <c r="AI11" i="18"/>
  <c r="AH11" i="18"/>
  <c r="AG11" i="18"/>
  <c r="AF11" i="18"/>
  <c r="AE11" i="18"/>
  <c r="AD11" i="18"/>
  <c r="AC11" i="18"/>
  <c r="AM10" i="18"/>
  <c r="AL10" i="18"/>
  <c r="AK10" i="18"/>
  <c r="AJ10" i="18"/>
  <c r="AI10" i="18"/>
  <c r="AH10" i="18"/>
  <c r="AG10" i="18"/>
  <c r="AF10" i="18"/>
  <c r="AE10" i="18"/>
  <c r="AD10" i="18"/>
  <c r="AC10" i="18"/>
  <c r="AM9" i="18"/>
  <c r="AL9" i="18"/>
  <c r="AK9" i="18"/>
  <c r="AJ9" i="18"/>
  <c r="AI9" i="18"/>
  <c r="AH9" i="18"/>
  <c r="AG9" i="18"/>
  <c r="AF9" i="18"/>
  <c r="AE9" i="18"/>
  <c r="AD9" i="18"/>
  <c r="AC9" i="18"/>
  <c r="AM5" i="18"/>
  <c r="AL5" i="18"/>
  <c r="AK5" i="18"/>
  <c r="AJ5" i="18"/>
  <c r="AI5" i="18"/>
  <c r="AH5" i="18"/>
  <c r="AG5" i="18"/>
  <c r="AF5" i="18"/>
  <c r="AE5" i="18"/>
  <c r="AD5" i="18"/>
  <c r="AC5" i="18"/>
  <c r="AD6" i="18"/>
  <c r="AE6" i="18"/>
  <c r="AF6" i="18"/>
  <c r="AG6" i="18"/>
  <c r="AH6" i="18"/>
  <c r="AI6" i="18"/>
  <c r="AJ6" i="18"/>
  <c r="AK6" i="18"/>
  <c r="AL6" i="18"/>
  <c r="AM6" i="18"/>
  <c r="AD7" i="18"/>
  <c r="AE7" i="18"/>
  <c r="AF7" i="18"/>
  <c r="AG7" i="18"/>
  <c r="AH7" i="18"/>
  <c r="AI7" i="18"/>
  <c r="AJ7" i="18"/>
  <c r="AK7" i="18"/>
  <c r="AL7" i="18"/>
  <c r="AM7" i="18"/>
  <c r="AC7" i="18"/>
  <c r="AC6" i="18"/>
  <c r="AR25" i="24"/>
  <c r="AT25" i="24"/>
  <c r="BR5" i="24"/>
  <c r="BW5" i="24"/>
  <c r="BX5" i="24"/>
  <c r="BY5" i="24"/>
  <c r="BR6" i="24"/>
  <c r="BV6" i="24"/>
  <c r="BX6" i="24"/>
  <c r="BY6" i="24"/>
  <c r="BV7" i="24"/>
  <c r="BQ8" i="24"/>
  <c r="BR8" i="24"/>
  <c r="BV8" i="24"/>
  <c r="BX8" i="24"/>
  <c r="BY8" i="24"/>
  <c r="BQ9" i="24"/>
  <c r="BR9" i="24"/>
  <c r="BX9" i="24"/>
  <c r="BY9" i="24"/>
  <c r="BQ10" i="24"/>
  <c r="BR10" i="24"/>
  <c r="BV10" i="24"/>
  <c r="BX10" i="24"/>
  <c r="BV11" i="24"/>
  <c r="BW11" i="24"/>
  <c r="BX11" i="24"/>
  <c r="BY11" i="24"/>
  <c r="BV12" i="24"/>
  <c r="BX12" i="24"/>
  <c r="BY12" i="24"/>
  <c r="BQ13" i="24"/>
  <c r="BV13" i="24"/>
  <c r="BQ14" i="24"/>
  <c r="BR14" i="24"/>
  <c r="BV14" i="24"/>
  <c r="BW14" i="24"/>
  <c r="BX14" i="24"/>
  <c r="BR15" i="24"/>
  <c r="BX15" i="24"/>
  <c r="BX4" i="24"/>
  <c r="BQ5" i="24"/>
  <c r="BR12" i="24"/>
  <c r="BS4" i="24"/>
  <c r="BT5" i="24"/>
  <c r="BU5" i="24"/>
  <c r="BV5" i="24"/>
  <c r="BW4" i="24"/>
  <c r="BX7" i="24"/>
  <c r="BY7" i="24"/>
  <c r="BP5" i="24"/>
  <c r="AE17" i="24"/>
  <c r="AI17" i="24"/>
  <c r="AC18" i="24"/>
  <c r="AC17" i="24" s="1"/>
  <c r="AD18" i="24"/>
  <c r="AD17" i="24" s="1"/>
  <c r="AE18" i="24"/>
  <c r="AF18" i="24"/>
  <c r="AF17" i="24" s="1"/>
  <c r="AG18" i="24"/>
  <c r="AG17" i="24" s="1"/>
  <c r="AH18" i="24"/>
  <c r="AH17" i="24" s="1"/>
  <c r="AI18" i="24"/>
  <c r="AJ18" i="24"/>
  <c r="AJ17" i="24" s="1"/>
  <c r="AK18" i="24"/>
  <c r="AK17" i="24" s="1"/>
  <c r="AB17" i="24"/>
  <c r="AB18" i="24"/>
  <c r="AK15" i="24"/>
  <c r="AJ15" i="24"/>
  <c r="AI15" i="24"/>
  <c r="AH15" i="24"/>
  <c r="AG15" i="24"/>
  <c r="AF15" i="24"/>
  <c r="AE15" i="24"/>
  <c r="AD15" i="24"/>
  <c r="AC15" i="24"/>
  <c r="AB15" i="24"/>
  <c r="AK12" i="24"/>
  <c r="AJ12" i="24"/>
  <c r="AI12" i="24"/>
  <c r="AH12" i="24"/>
  <c r="AG12" i="24"/>
  <c r="AF12" i="24"/>
  <c r="AE12" i="24"/>
  <c r="AD12" i="24"/>
  <c r="AC12" i="24"/>
  <c r="AB12" i="24"/>
  <c r="AK9" i="24"/>
  <c r="AJ9" i="24"/>
  <c r="AI9" i="24"/>
  <c r="AH9" i="24"/>
  <c r="AG9" i="24"/>
  <c r="AF9" i="24"/>
  <c r="AE9" i="24"/>
  <c r="AD9" i="24"/>
  <c r="AC9" i="24"/>
  <c r="AB9" i="24"/>
  <c r="AK6" i="24"/>
  <c r="AJ6" i="24"/>
  <c r="AI6" i="24"/>
  <c r="AH6" i="24"/>
  <c r="AG6" i="24"/>
  <c r="AF6" i="24"/>
  <c r="AE6" i="24"/>
  <c r="AD6" i="24"/>
  <c r="AC6" i="24"/>
  <c r="AB6" i="24"/>
  <c r="AK5" i="24"/>
  <c r="AJ5" i="24"/>
  <c r="AI5" i="24"/>
  <c r="AH5" i="24"/>
  <c r="AG5" i="24"/>
  <c r="AF5" i="24"/>
  <c r="AE5" i="24"/>
  <c r="AD5" i="24"/>
  <c r="AC5" i="24"/>
  <c r="AB5" i="24"/>
  <c r="AK4" i="24"/>
  <c r="AJ4" i="24"/>
  <c r="AI4" i="24"/>
  <c r="AH4" i="24"/>
  <c r="AG4" i="24"/>
  <c r="AF4" i="24"/>
  <c r="AE4" i="24"/>
  <c r="AD4" i="24"/>
  <c r="AC4" i="24"/>
  <c r="AB4" i="24"/>
  <c r="AK14" i="24"/>
  <c r="AJ14" i="24"/>
  <c r="AI14" i="24"/>
  <c r="AH14" i="24"/>
  <c r="AG14" i="24"/>
  <c r="AF14" i="24"/>
  <c r="AE14" i="24"/>
  <c r="AD14" i="24"/>
  <c r="AC14" i="24"/>
  <c r="AB14" i="24"/>
  <c r="AK13" i="24"/>
  <c r="AJ13" i="24"/>
  <c r="AI13" i="24"/>
  <c r="AH13" i="24"/>
  <c r="AG13" i="24"/>
  <c r="AF13" i="24"/>
  <c r="AE13" i="24"/>
  <c r="AD13" i="24"/>
  <c r="AC13" i="24"/>
  <c r="AB13" i="24"/>
  <c r="AK11" i="24"/>
  <c r="AJ11" i="24"/>
  <c r="AI11" i="24"/>
  <c r="AH11" i="24"/>
  <c r="AG11" i="24"/>
  <c r="AF11" i="24"/>
  <c r="AE11" i="24"/>
  <c r="AD11" i="24"/>
  <c r="AC11" i="24"/>
  <c r="AB11" i="24"/>
  <c r="AK10" i="24"/>
  <c r="AJ10" i="24"/>
  <c r="AI10" i="24"/>
  <c r="AH10" i="24"/>
  <c r="AG10" i="24"/>
  <c r="AF10" i="24"/>
  <c r="AE10" i="24"/>
  <c r="AD10" i="24"/>
  <c r="AC10" i="24"/>
  <c r="AB10" i="24"/>
  <c r="AC7" i="24"/>
  <c r="AD7" i="24"/>
  <c r="AE7" i="24"/>
  <c r="AF7" i="24"/>
  <c r="AG7" i="24"/>
  <c r="AH7" i="24"/>
  <c r="AI7" i="24"/>
  <c r="AJ7" i="24"/>
  <c r="AK7" i="24"/>
  <c r="AC8" i="24"/>
  <c r="AD8" i="24"/>
  <c r="AE8" i="24"/>
  <c r="AF8" i="24"/>
  <c r="AG8" i="24"/>
  <c r="AH8" i="24"/>
  <c r="AI8" i="24"/>
  <c r="AJ8" i="24"/>
  <c r="AK8" i="24"/>
  <c r="AB8" i="24"/>
  <c r="AB7" i="24"/>
  <c r="AS108" i="15"/>
  <c r="AT108" i="15"/>
  <c r="AU108" i="15"/>
  <c r="AV108" i="15"/>
  <c r="AW108" i="15"/>
  <c r="AX108" i="15"/>
  <c r="AY108" i="15"/>
  <c r="AZ108" i="15"/>
  <c r="BA108" i="15"/>
  <c r="BV116" i="15"/>
  <c r="BW116" i="15"/>
  <c r="BX116" i="15"/>
  <c r="BY116" i="15"/>
  <c r="BZ116" i="15"/>
  <c r="CA116" i="15"/>
  <c r="CB116" i="15"/>
  <c r="CC116" i="15"/>
  <c r="CD116" i="15"/>
  <c r="CE116" i="15"/>
  <c r="BW117" i="15"/>
  <c r="CB117" i="15"/>
  <c r="CD117" i="15"/>
  <c r="BW118" i="15"/>
  <c r="CB118" i="15"/>
  <c r="CD118" i="15"/>
  <c r="BV119" i="15"/>
  <c r="BW119" i="15"/>
  <c r="BX119" i="15"/>
  <c r="BY119" i="15"/>
  <c r="BZ119" i="15"/>
  <c r="CA119" i="15"/>
  <c r="CB119" i="15"/>
  <c r="CC119" i="15"/>
  <c r="CD119" i="15"/>
  <c r="CE119" i="15"/>
  <c r="BV120" i="15"/>
  <c r="BW120" i="15"/>
  <c r="BX120" i="15"/>
  <c r="BY120" i="15"/>
  <c r="BZ120" i="15"/>
  <c r="CA120" i="15"/>
  <c r="CB120" i="15"/>
  <c r="CC120" i="15"/>
  <c r="CD120" i="15"/>
  <c r="CE120" i="15"/>
  <c r="BX121" i="15"/>
  <c r="CC121" i="15"/>
  <c r="CD121" i="15"/>
  <c r="CE121" i="15"/>
  <c r="BW122" i="15"/>
  <c r="CB122" i="15"/>
  <c r="CD122" i="15"/>
  <c r="BW123" i="15"/>
  <c r="CB123" i="15"/>
  <c r="CC123" i="15"/>
  <c r="CD123" i="15"/>
  <c r="CE123" i="15"/>
  <c r="BV124" i="15"/>
  <c r="BW124" i="15"/>
  <c r="BX124" i="15"/>
  <c r="BY124" i="15"/>
  <c r="BZ124" i="15"/>
  <c r="CA124" i="15"/>
  <c r="CB124" i="15"/>
  <c r="CC124" i="15"/>
  <c r="CD124" i="15"/>
  <c r="CE124" i="15"/>
  <c r="BV125" i="15"/>
  <c r="BW125" i="15"/>
  <c r="BX125" i="15"/>
  <c r="BY125" i="15"/>
  <c r="BZ125" i="15"/>
  <c r="CA125" i="15"/>
  <c r="CB125" i="15"/>
  <c r="CC125" i="15"/>
  <c r="CD125" i="15"/>
  <c r="CE125" i="15"/>
  <c r="BX126" i="15"/>
  <c r="CB126" i="15"/>
  <c r="CD126" i="15"/>
  <c r="CE126" i="15"/>
  <c r="BV127" i="15"/>
  <c r="BW127" i="15"/>
  <c r="BX127" i="15"/>
  <c r="BY127" i="15"/>
  <c r="BZ127" i="15"/>
  <c r="CA127" i="15"/>
  <c r="CB127" i="15"/>
  <c r="CC127" i="15"/>
  <c r="CD127" i="15"/>
  <c r="CE127" i="15"/>
  <c r="BW128" i="15"/>
  <c r="BX128" i="15"/>
  <c r="BY128" i="15"/>
  <c r="CB128" i="15"/>
  <c r="CD128" i="15"/>
  <c r="CE128" i="15"/>
  <c r="CB129" i="15"/>
  <c r="BV130" i="15"/>
  <c r="BW130" i="15"/>
  <c r="BX130" i="15"/>
  <c r="BY130" i="15"/>
  <c r="BZ130" i="15"/>
  <c r="CA130" i="15"/>
  <c r="CB130" i="15"/>
  <c r="CC130" i="15"/>
  <c r="CD130" i="15"/>
  <c r="CE130" i="15"/>
  <c r="CC131" i="15"/>
  <c r="CD131" i="15"/>
  <c r="CE131" i="15"/>
  <c r="BV132" i="15"/>
  <c r="BW132" i="15"/>
  <c r="BX132" i="15"/>
  <c r="BY132" i="15"/>
  <c r="BZ132" i="15"/>
  <c r="CA132" i="15"/>
  <c r="CB132" i="15"/>
  <c r="CC132" i="15"/>
  <c r="CD132" i="15"/>
  <c r="CE132" i="15"/>
  <c r="BV133" i="15"/>
  <c r="BW133" i="15"/>
  <c r="BX133" i="15"/>
  <c r="BY133" i="15"/>
  <c r="BZ133" i="15"/>
  <c r="CA133" i="15"/>
  <c r="CB133" i="15"/>
  <c r="CC133" i="15"/>
  <c r="CD133" i="15"/>
  <c r="CE133" i="15"/>
  <c r="BV134" i="15"/>
  <c r="BW134" i="15"/>
  <c r="BX134" i="15"/>
  <c r="BY134" i="15"/>
  <c r="BZ134" i="15"/>
  <c r="CA134" i="15"/>
  <c r="CB134" i="15"/>
  <c r="CC134" i="15"/>
  <c r="CD134" i="15"/>
  <c r="CE134" i="15"/>
  <c r="BV135" i="15"/>
  <c r="BW135" i="15"/>
  <c r="BX135" i="15"/>
  <c r="BY135" i="15"/>
  <c r="BZ135" i="15"/>
  <c r="CA135" i="15"/>
  <c r="CB135" i="15"/>
  <c r="CC135" i="15"/>
  <c r="CD135" i="15"/>
  <c r="CE135" i="15"/>
  <c r="BW136" i="15"/>
  <c r="BX136" i="15"/>
  <c r="CB136" i="15"/>
  <c r="CC136" i="15"/>
  <c r="CD136" i="15"/>
  <c r="BV137" i="15"/>
  <c r="BW137" i="15"/>
  <c r="BX137" i="15"/>
  <c r="BY137" i="15"/>
  <c r="BZ137" i="15"/>
  <c r="CA137" i="15"/>
  <c r="CB137" i="15"/>
  <c r="CC137" i="15"/>
  <c r="CD137" i="15"/>
  <c r="CE137" i="15"/>
  <c r="BV138" i="15"/>
  <c r="BW138" i="15"/>
  <c r="BX138" i="15"/>
  <c r="BY138" i="15"/>
  <c r="BZ138" i="15"/>
  <c r="CA138" i="15"/>
  <c r="CB138" i="15"/>
  <c r="CC138" i="15"/>
  <c r="CD138" i="15"/>
  <c r="CE138" i="15"/>
  <c r="BW139" i="15"/>
  <c r="BX139" i="15"/>
  <c r="CB139" i="15"/>
  <c r="CD139" i="15"/>
  <c r="CE139" i="15"/>
  <c r="BX115" i="15"/>
  <c r="CB115" i="15"/>
  <c r="CC115" i="15"/>
  <c r="CD115" i="15"/>
  <c r="CE115" i="15"/>
  <c r="CB77" i="15"/>
  <c r="CC77" i="15"/>
  <c r="CD77" i="15"/>
  <c r="CE77" i="15"/>
  <c r="BW78" i="15"/>
  <c r="CB78" i="15"/>
  <c r="CD78" i="15"/>
  <c r="BW79" i="15"/>
  <c r="CB79" i="15"/>
  <c r="CD79" i="15"/>
  <c r="CD80" i="15"/>
  <c r="BX81" i="15"/>
  <c r="CD81" i="15"/>
  <c r="CE81" i="15"/>
  <c r="BX82" i="15"/>
  <c r="CC82" i="15"/>
  <c r="CD82" i="15"/>
  <c r="CE82" i="15"/>
  <c r="BW83" i="15"/>
  <c r="CB83" i="15"/>
  <c r="CD83" i="15"/>
  <c r="BW84" i="15"/>
  <c r="CB84" i="15"/>
  <c r="CC84" i="15"/>
  <c r="CD84" i="15"/>
  <c r="CE84" i="15"/>
  <c r="BX85" i="15"/>
  <c r="CD85" i="15"/>
  <c r="CE85" i="15"/>
  <c r="BX86" i="15"/>
  <c r="CD86" i="15"/>
  <c r="CE86" i="15"/>
  <c r="BX87" i="15"/>
  <c r="CB87" i="15"/>
  <c r="CD87" i="15"/>
  <c r="CE87" i="15"/>
  <c r="BX88" i="15"/>
  <c r="CC88" i="15"/>
  <c r="CD88" i="15"/>
  <c r="CE88" i="15"/>
  <c r="BW89" i="15"/>
  <c r="BX89" i="15"/>
  <c r="BY89" i="15"/>
  <c r="CB89" i="15"/>
  <c r="CD89" i="15"/>
  <c r="CE89" i="15"/>
  <c r="CB90" i="15"/>
  <c r="BW91" i="15"/>
  <c r="BX91" i="15"/>
  <c r="CB91" i="15"/>
  <c r="CD91" i="15"/>
  <c r="CE91" i="15"/>
  <c r="CC92" i="15"/>
  <c r="CD92" i="15"/>
  <c r="CE92" i="15"/>
  <c r="CD93" i="15"/>
  <c r="CD94" i="15"/>
  <c r="CE94" i="15"/>
  <c r="BX95" i="15"/>
  <c r="CB95" i="15"/>
  <c r="CC95" i="15"/>
  <c r="CD95" i="15"/>
  <c r="CE95" i="15"/>
  <c r="CC96" i="15"/>
  <c r="CD96" i="15"/>
  <c r="CE96" i="15"/>
  <c r="BW97" i="15"/>
  <c r="BX97" i="15"/>
  <c r="CB97" i="15"/>
  <c r="CC97" i="15"/>
  <c r="CD97" i="15"/>
  <c r="BX98" i="15"/>
  <c r="CD98" i="15"/>
  <c r="BX99" i="15"/>
  <c r="CC99" i="15"/>
  <c r="CD99" i="15"/>
  <c r="CE99" i="15"/>
  <c r="BW100" i="15"/>
  <c r="BX100" i="15"/>
  <c r="CB100" i="15"/>
  <c r="CD100" i="15"/>
  <c r="CE100" i="15"/>
  <c r="BX76" i="15"/>
  <c r="CB76" i="15"/>
  <c r="CC76" i="15"/>
  <c r="CD76" i="15"/>
  <c r="CE76" i="15"/>
  <c r="BV38" i="15"/>
  <c r="BW38" i="15"/>
  <c r="BX38" i="15"/>
  <c r="BY38" i="15"/>
  <c r="BZ38" i="15"/>
  <c r="CA38" i="15"/>
  <c r="CB38" i="15"/>
  <c r="CC38" i="15"/>
  <c r="CD38" i="15"/>
  <c r="CE38" i="15"/>
  <c r="BW39" i="15"/>
  <c r="CB39" i="15"/>
  <c r="CD39" i="15"/>
  <c r="BW40" i="15"/>
  <c r="CB40" i="15"/>
  <c r="CD40" i="15"/>
  <c r="BV41" i="15"/>
  <c r="BW41" i="15"/>
  <c r="BX41" i="15"/>
  <c r="BY41" i="15"/>
  <c r="BZ41" i="15"/>
  <c r="CA41" i="15"/>
  <c r="CB41" i="15"/>
  <c r="CC41" i="15"/>
  <c r="CD41" i="15"/>
  <c r="CE41" i="15"/>
  <c r="BV42" i="15"/>
  <c r="BW42" i="15"/>
  <c r="BX42" i="15"/>
  <c r="BY42" i="15"/>
  <c r="BZ42" i="15"/>
  <c r="CA42" i="15"/>
  <c r="CB42" i="15"/>
  <c r="CC42" i="15"/>
  <c r="CD42" i="15"/>
  <c r="CE42" i="15"/>
  <c r="BX43" i="15"/>
  <c r="CC43" i="15"/>
  <c r="CD43" i="15"/>
  <c r="CE43" i="15"/>
  <c r="BW44" i="15"/>
  <c r="CB44" i="15"/>
  <c r="CD44" i="15"/>
  <c r="BW45" i="15"/>
  <c r="CB45" i="15"/>
  <c r="CC45" i="15"/>
  <c r="CD45" i="15"/>
  <c r="CE45" i="15"/>
  <c r="BV46" i="15"/>
  <c r="BW46" i="15"/>
  <c r="BX46" i="15"/>
  <c r="BY46" i="15"/>
  <c r="BZ46" i="15"/>
  <c r="CA46" i="15"/>
  <c r="CB46" i="15"/>
  <c r="CC46" i="15"/>
  <c r="CD46" i="15"/>
  <c r="CE46" i="15"/>
  <c r="BV47" i="15"/>
  <c r="BW47" i="15"/>
  <c r="BX47" i="15"/>
  <c r="BY47" i="15"/>
  <c r="BZ47" i="15"/>
  <c r="CA47" i="15"/>
  <c r="CB47" i="15"/>
  <c r="CC47" i="15"/>
  <c r="CD47" i="15"/>
  <c r="CE47" i="15"/>
  <c r="BX48" i="15"/>
  <c r="CB48" i="15"/>
  <c r="CD48" i="15"/>
  <c r="CE48" i="15"/>
  <c r="BV49" i="15"/>
  <c r="BW49" i="15"/>
  <c r="BX49" i="15"/>
  <c r="BY49" i="15"/>
  <c r="BZ49" i="15"/>
  <c r="CA49" i="15"/>
  <c r="CB49" i="15"/>
  <c r="CC49" i="15"/>
  <c r="CD49" i="15"/>
  <c r="CE49" i="15"/>
  <c r="BW50" i="15"/>
  <c r="BX50" i="15"/>
  <c r="BY50" i="15"/>
  <c r="CB50" i="15"/>
  <c r="CD50" i="15"/>
  <c r="CE50" i="15"/>
  <c r="CB51" i="15"/>
  <c r="BV52" i="15"/>
  <c r="BW52" i="15"/>
  <c r="BX52" i="15"/>
  <c r="BY52" i="15"/>
  <c r="BZ52" i="15"/>
  <c r="CA52" i="15"/>
  <c r="CB52" i="15"/>
  <c r="CC52" i="15"/>
  <c r="CD52" i="15"/>
  <c r="CE52" i="15"/>
  <c r="CC53" i="15"/>
  <c r="CD53" i="15"/>
  <c r="CE53" i="15"/>
  <c r="BV54" i="15"/>
  <c r="BW54" i="15"/>
  <c r="BX54" i="15"/>
  <c r="BY54" i="15"/>
  <c r="BZ54" i="15"/>
  <c r="CA54" i="15"/>
  <c r="CB54" i="15"/>
  <c r="CC54" i="15"/>
  <c r="CD54" i="15"/>
  <c r="CE54" i="15"/>
  <c r="BV55" i="15"/>
  <c r="BW55" i="15"/>
  <c r="BX55" i="15"/>
  <c r="BY55" i="15"/>
  <c r="BZ55" i="15"/>
  <c r="CA55" i="15"/>
  <c r="CB55" i="15"/>
  <c r="CC55" i="15"/>
  <c r="CD55" i="15"/>
  <c r="CE55" i="15"/>
  <c r="BV56" i="15"/>
  <c r="BW56" i="15"/>
  <c r="BX56" i="15"/>
  <c r="BY56" i="15"/>
  <c r="BZ56" i="15"/>
  <c r="CA56" i="15"/>
  <c r="CB56" i="15"/>
  <c r="CC56" i="15"/>
  <c r="CD56" i="15"/>
  <c r="CE56" i="15"/>
  <c r="BV57" i="15"/>
  <c r="BW57" i="15"/>
  <c r="BX57" i="15"/>
  <c r="BY57" i="15"/>
  <c r="BZ57" i="15"/>
  <c r="CA57" i="15"/>
  <c r="CB57" i="15"/>
  <c r="CC57" i="15"/>
  <c r="CD57" i="15"/>
  <c r="CE57" i="15"/>
  <c r="BW58" i="15"/>
  <c r="BX58" i="15"/>
  <c r="CB58" i="15"/>
  <c r="CC58" i="15"/>
  <c r="CD58" i="15"/>
  <c r="BV59" i="15"/>
  <c r="BW59" i="15"/>
  <c r="BX59" i="15"/>
  <c r="BY59" i="15"/>
  <c r="BZ59" i="15"/>
  <c r="CA59" i="15"/>
  <c r="CB59" i="15"/>
  <c r="CC59" i="15"/>
  <c r="CD59" i="15"/>
  <c r="CE59" i="15"/>
  <c r="BV60" i="15"/>
  <c r="BW60" i="15"/>
  <c r="BX60" i="15"/>
  <c r="BY60" i="15"/>
  <c r="BZ60" i="15"/>
  <c r="CA60" i="15"/>
  <c r="CB60" i="15"/>
  <c r="CC60" i="15"/>
  <c r="CD60" i="15"/>
  <c r="CE60" i="15"/>
  <c r="BW61" i="15"/>
  <c r="BX61" i="15"/>
  <c r="CB61" i="15"/>
  <c r="CD61" i="15"/>
  <c r="CE61" i="15"/>
  <c r="BX37" i="15"/>
  <c r="CB37" i="15"/>
  <c r="CC37" i="15"/>
  <c r="CD37" i="15"/>
  <c r="CE37" i="15"/>
  <c r="BV5" i="15"/>
  <c r="BW5" i="15"/>
  <c r="BX5" i="15"/>
  <c r="BY5" i="15"/>
  <c r="BZ5" i="15"/>
  <c r="CA5" i="15"/>
  <c r="CB5" i="15"/>
  <c r="CC5" i="15"/>
  <c r="CD5" i="15"/>
  <c r="CE5" i="15"/>
  <c r="BW6" i="15"/>
  <c r="CB6" i="15"/>
  <c r="CD6" i="15"/>
  <c r="BW7" i="15"/>
  <c r="CB7" i="15"/>
  <c r="CD7" i="15"/>
  <c r="BV8" i="15"/>
  <c r="BW8" i="15"/>
  <c r="BX8" i="15"/>
  <c r="BY8" i="15"/>
  <c r="BZ8" i="15"/>
  <c r="CA8" i="15"/>
  <c r="CB8" i="15"/>
  <c r="CC8" i="15"/>
  <c r="CD8" i="15"/>
  <c r="CE8" i="15"/>
  <c r="BV9" i="15"/>
  <c r="BW9" i="15"/>
  <c r="BX9" i="15"/>
  <c r="BY9" i="15"/>
  <c r="BZ9" i="15"/>
  <c r="CA9" i="15"/>
  <c r="CB9" i="15"/>
  <c r="CC9" i="15"/>
  <c r="CD9" i="15"/>
  <c r="CE9" i="15"/>
  <c r="BX10" i="15"/>
  <c r="CC10" i="15"/>
  <c r="CD10" i="15"/>
  <c r="CE10" i="15"/>
  <c r="BW11" i="15"/>
  <c r="CB11" i="15"/>
  <c r="CD11" i="15"/>
  <c r="BW12" i="15"/>
  <c r="CB12" i="15"/>
  <c r="CC12" i="15"/>
  <c r="CD12" i="15"/>
  <c r="CE12" i="15"/>
  <c r="BV13" i="15"/>
  <c r="BW13" i="15"/>
  <c r="BX13" i="15"/>
  <c r="BY13" i="15"/>
  <c r="BZ13" i="15"/>
  <c r="CA13" i="15"/>
  <c r="CB13" i="15"/>
  <c r="CC13" i="15"/>
  <c r="CD13" i="15"/>
  <c r="CE13" i="15"/>
  <c r="BV14" i="15"/>
  <c r="BW14" i="15"/>
  <c r="BX14" i="15"/>
  <c r="BY14" i="15"/>
  <c r="BZ14" i="15"/>
  <c r="CA14" i="15"/>
  <c r="CB14" i="15"/>
  <c r="CC14" i="15"/>
  <c r="CD14" i="15"/>
  <c r="CE14" i="15"/>
  <c r="BX15" i="15"/>
  <c r="CB15" i="15"/>
  <c r="CD15" i="15"/>
  <c r="CE15" i="15"/>
  <c r="BV16" i="15"/>
  <c r="BW16" i="15"/>
  <c r="BX16" i="15"/>
  <c r="BY16" i="15"/>
  <c r="BZ16" i="15"/>
  <c r="CA16" i="15"/>
  <c r="CB16" i="15"/>
  <c r="CC16" i="15"/>
  <c r="CD16" i="15"/>
  <c r="CE16" i="15"/>
  <c r="BW17" i="15"/>
  <c r="BX17" i="15"/>
  <c r="BY17" i="15"/>
  <c r="CB17" i="15"/>
  <c r="CD17" i="15"/>
  <c r="CE17" i="15"/>
  <c r="CB18" i="15"/>
  <c r="BV19" i="15"/>
  <c r="BW19" i="15"/>
  <c r="BX19" i="15"/>
  <c r="BY19" i="15"/>
  <c r="BZ19" i="15"/>
  <c r="CA19" i="15"/>
  <c r="CB19" i="15"/>
  <c r="CC19" i="15"/>
  <c r="CD19" i="15"/>
  <c r="CE19" i="15"/>
  <c r="CC20" i="15"/>
  <c r="CD20" i="15"/>
  <c r="CE20" i="15"/>
  <c r="BV21" i="15"/>
  <c r="BW21" i="15"/>
  <c r="BX21" i="15"/>
  <c r="BY21" i="15"/>
  <c r="BZ21" i="15"/>
  <c r="CA21" i="15"/>
  <c r="CB21" i="15"/>
  <c r="CC21" i="15"/>
  <c r="CD21" i="15"/>
  <c r="CE21" i="15"/>
  <c r="BV22" i="15"/>
  <c r="BW22" i="15"/>
  <c r="BX22" i="15"/>
  <c r="BY22" i="15"/>
  <c r="BZ22" i="15"/>
  <c r="CA22" i="15"/>
  <c r="CB22" i="15"/>
  <c r="CC22" i="15"/>
  <c r="CD22" i="15"/>
  <c r="CE22" i="15"/>
  <c r="BV23" i="15"/>
  <c r="BW23" i="15"/>
  <c r="BX23" i="15"/>
  <c r="BY23" i="15"/>
  <c r="BZ23" i="15"/>
  <c r="CA23" i="15"/>
  <c r="CB23" i="15"/>
  <c r="CC23" i="15"/>
  <c r="CD23" i="15"/>
  <c r="CE23" i="15"/>
  <c r="BV24" i="15"/>
  <c r="BW24" i="15"/>
  <c r="BX24" i="15"/>
  <c r="BY24" i="15"/>
  <c r="BZ24" i="15"/>
  <c r="CA24" i="15"/>
  <c r="CB24" i="15"/>
  <c r="CC24" i="15"/>
  <c r="CD24" i="15"/>
  <c r="CE24" i="15"/>
  <c r="BW25" i="15"/>
  <c r="BX25" i="15"/>
  <c r="CB25" i="15"/>
  <c r="CC25" i="15"/>
  <c r="CD25" i="15"/>
  <c r="BV26" i="15"/>
  <c r="BW26" i="15"/>
  <c r="BX26" i="15"/>
  <c r="BY26" i="15"/>
  <c r="BZ26" i="15"/>
  <c r="CA26" i="15"/>
  <c r="CB26" i="15"/>
  <c r="CC26" i="15"/>
  <c r="CD26" i="15"/>
  <c r="CE26" i="15"/>
  <c r="BV27" i="15"/>
  <c r="BW27" i="15"/>
  <c r="BX27" i="15"/>
  <c r="BY27" i="15"/>
  <c r="BZ27" i="15"/>
  <c r="CA27" i="15"/>
  <c r="CB27" i="15"/>
  <c r="CC27" i="15"/>
  <c r="CD27" i="15"/>
  <c r="CE27" i="15"/>
  <c r="BW28" i="15"/>
  <c r="BX28" i="15"/>
  <c r="CB28" i="15"/>
  <c r="CD28" i="15"/>
  <c r="CE28" i="15"/>
  <c r="BX4" i="15"/>
  <c r="CB4" i="15"/>
  <c r="CC4" i="15"/>
  <c r="CD4" i="15"/>
  <c r="CE4" i="15"/>
  <c r="CD129" i="15"/>
  <c r="CD90" i="15"/>
  <c r="CD51" i="15"/>
  <c r="CA61" i="15"/>
  <c r="BZ37" i="15"/>
  <c r="BW37" i="15"/>
  <c r="BW4" i="15"/>
  <c r="BX6" i="15"/>
  <c r="BY6" i="15"/>
  <c r="BZ4" i="15"/>
  <c r="CA4" i="15"/>
  <c r="CB10" i="15"/>
  <c r="CC6" i="15"/>
  <c r="CD18" i="15"/>
  <c r="CE7" i="15"/>
  <c r="BV7" i="15"/>
  <c r="AI142" i="15"/>
  <c r="AI141" i="15" s="1"/>
  <c r="AJ142" i="15"/>
  <c r="AJ141" i="15" s="1"/>
  <c r="AK142" i="15"/>
  <c r="AK141" i="15" s="1"/>
  <c r="AL142" i="15"/>
  <c r="AL141" i="15" s="1"/>
  <c r="AM142" i="15"/>
  <c r="AM141" i="15" s="1"/>
  <c r="AN142" i="15"/>
  <c r="AN141" i="15" s="1"/>
  <c r="AO142" i="15"/>
  <c r="AO141" i="15" s="1"/>
  <c r="AP142" i="15"/>
  <c r="AP141" i="15" s="1"/>
  <c r="AQ142" i="15"/>
  <c r="AQ141" i="15" s="1"/>
  <c r="AH142" i="15"/>
  <c r="AH141" i="15" s="1"/>
  <c r="AH116" i="15"/>
  <c r="AI116" i="15"/>
  <c r="AJ116" i="15"/>
  <c r="AK116" i="15"/>
  <c r="AL116" i="15"/>
  <c r="AM116" i="15"/>
  <c r="AN116" i="15"/>
  <c r="AO116" i="15"/>
  <c r="AP116" i="15"/>
  <c r="AQ116" i="15"/>
  <c r="AH117" i="15"/>
  <c r="AI117" i="15"/>
  <c r="AJ117" i="15"/>
  <c r="AK117" i="15"/>
  <c r="AL117" i="15"/>
  <c r="AM117" i="15"/>
  <c r="AN117" i="15"/>
  <c r="AO117" i="15"/>
  <c r="AP117" i="15"/>
  <c r="AQ117" i="15"/>
  <c r="AH118" i="15"/>
  <c r="AI118" i="15"/>
  <c r="AJ118" i="15"/>
  <c r="AK118" i="15"/>
  <c r="AL118" i="15"/>
  <c r="AM118" i="15"/>
  <c r="AN118" i="15"/>
  <c r="AO118" i="15"/>
  <c r="AP118" i="15"/>
  <c r="AQ118" i="15"/>
  <c r="AH119" i="15"/>
  <c r="AI119" i="15"/>
  <c r="AJ119" i="15"/>
  <c r="AK119" i="15"/>
  <c r="AL119" i="15"/>
  <c r="AM119" i="15"/>
  <c r="AN119" i="15"/>
  <c r="AO119" i="15"/>
  <c r="AP119" i="15"/>
  <c r="AQ119" i="15"/>
  <c r="AH120" i="15"/>
  <c r="AI120" i="15"/>
  <c r="AJ120" i="15"/>
  <c r="AK120" i="15"/>
  <c r="AL120" i="15"/>
  <c r="AM120" i="15"/>
  <c r="AN120" i="15"/>
  <c r="AO120" i="15"/>
  <c r="AP120" i="15"/>
  <c r="AQ120" i="15"/>
  <c r="AH121" i="15"/>
  <c r="AI121" i="15"/>
  <c r="AJ121" i="15"/>
  <c r="AK121" i="15"/>
  <c r="AL121" i="15"/>
  <c r="AM121" i="15"/>
  <c r="AN121" i="15"/>
  <c r="AO121" i="15"/>
  <c r="AP121" i="15"/>
  <c r="AQ121" i="15"/>
  <c r="AH122" i="15"/>
  <c r="AI122" i="15"/>
  <c r="AJ122" i="15"/>
  <c r="AK122" i="15"/>
  <c r="AL122" i="15"/>
  <c r="AM122" i="15"/>
  <c r="AN122" i="15"/>
  <c r="AO122" i="15"/>
  <c r="AP122" i="15"/>
  <c r="AQ122" i="15"/>
  <c r="AH123" i="15"/>
  <c r="AI123" i="15"/>
  <c r="AJ123" i="15"/>
  <c r="AK123" i="15"/>
  <c r="AL123" i="15"/>
  <c r="AM123" i="15"/>
  <c r="AN123" i="15"/>
  <c r="AO123" i="15"/>
  <c r="AP123" i="15"/>
  <c r="AQ123" i="15"/>
  <c r="AH124" i="15"/>
  <c r="AI124" i="15"/>
  <c r="AJ124" i="15"/>
  <c r="AK124" i="15"/>
  <c r="AL124" i="15"/>
  <c r="AM124" i="15"/>
  <c r="AN124" i="15"/>
  <c r="AO124" i="15"/>
  <c r="AP124" i="15"/>
  <c r="AQ124" i="15"/>
  <c r="AH125" i="15"/>
  <c r="AI125" i="15"/>
  <c r="AJ125" i="15"/>
  <c r="AK125" i="15"/>
  <c r="AL125" i="15"/>
  <c r="AM125" i="15"/>
  <c r="AN125" i="15"/>
  <c r="AO125" i="15"/>
  <c r="AP125" i="15"/>
  <c r="AQ125" i="15"/>
  <c r="AH126" i="15"/>
  <c r="AI126" i="15"/>
  <c r="AJ126" i="15"/>
  <c r="AK126" i="15"/>
  <c r="AL126" i="15"/>
  <c r="AM126" i="15"/>
  <c r="AN126" i="15"/>
  <c r="AO126" i="15"/>
  <c r="AP126" i="15"/>
  <c r="AQ126" i="15"/>
  <c r="AH127" i="15"/>
  <c r="AI127" i="15"/>
  <c r="AJ127" i="15"/>
  <c r="AK127" i="15"/>
  <c r="AL127" i="15"/>
  <c r="AM127" i="15"/>
  <c r="AN127" i="15"/>
  <c r="AO127" i="15"/>
  <c r="AP127" i="15"/>
  <c r="AQ127" i="15"/>
  <c r="AH128" i="15"/>
  <c r="AI128" i="15"/>
  <c r="AJ128" i="15"/>
  <c r="AK128" i="15"/>
  <c r="AL128" i="15"/>
  <c r="AM128" i="15"/>
  <c r="AN128" i="15"/>
  <c r="AO128" i="15"/>
  <c r="AP128" i="15"/>
  <c r="AQ128" i="15"/>
  <c r="AH129" i="15"/>
  <c r="AI129" i="15"/>
  <c r="AJ129" i="15"/>
  <c r="AK129" i="15"/>
  <c r="AL129" i="15"/>
  <c r="AM129" i="15"/>
  <c r="AN129" i="15"/>
  <c r="AO129" i="15"/>
  <c r="AP129" i="15"/>
  <c r="AQ129" i="15"/>
  <c r="AH130" i="15"/>
  <c r="AI130" i="15"/>
  <c r="AJ130" i="15"/>
  <c r="AK130" i="15"/>
  <c r="AL130" i="15"/>
  <c r="AM130" i="15"/>
  <c r="AN130" i="15"/>
  <c r="AO130" i="15"/>
  <c r="AP130" i="15"/>
  <c r="AQ130" i="15"/>
  <c r="AH131" i="15"/>
  <c r="AI131" i="15"/>
  <c r="AJ131" i="15"/>
  <c r="AK131" i="15"/>
  <c r="AL131" i="15"/>
  <c r="AM131" i="15"/>
  <c r="AN131" i="15"/>
  <c r="AO131" i="15"/>
  <c r="AP131" i="15"/>
  <c r="AQ131" i="15"/>
  <c r="AH132" i="15"/>
  <c r="AI132" i="15"/>
  <c r="AJ132" i="15"/>
  <c r="AK132" i="15"/>
  <c r="AL132" i="15"/>
  <c r="AM132" i="15"/>
  <c r="AN132" i="15"/>
  <c r="AO132" i="15"/>
  <c r="AP132" i="15"/>
  <c r="AQ132" i="15"/>
  <c r="AH133" i="15"/>
  <c r="AI133" i="15"/>
  <c r="AJ133" i="15"/>
  <c r="AK133" i="15"/>
  <c r="AL133" i="15"/>
  <c r="AM133" i="15"/>
  <c r="AN133" i="15"/>
  <c r="AO133" i="15"/>
  <c r="AP133" i="15"/>
  <c r="AQ133" i="15"/>
  <c r="AH134" i="15"/>
  <c r="AI134" i="15"/>
  <c r="AJ134" i="15"/>
  <c r="AK134" i="15"/>
  <c r="AL134" i="15"/>
  <c r="AM134" i="15"/>
  <c r="AN134" i="15"/>
  <c r="AO134" i="15"/>
  <c r="AP134" i="15"/>
  <c r="AQ134" i="15"/>
  <c r="AH135" i="15"/>
  <c r="AI135" i="15"/>
  <c r="AJ135" i="15"/>
  <c r="AK135" i="15"/>
  <c r="AL135" i="15"/>
  <c r="AM135" i="15"/>
  <c r="AN135" i="15"/>
  <c r="AO135" i="15"/>
  <c r="AP135" i="15"/>
  <c r="AQ135" i="15"/>
  <c r="AH136" i="15"/>
  <c r="AI136" i="15"/>
  <c r="AJ136" i="15"/>
  <c r="AK136" i="15"/>
  <c r="AL136" i="15"/>
  <c r="AM136" i="15"/>
  <c r="AN136" i="15"/>
  <c r="AO136" i="15"/>
  <c r="AP136" i="15"/>
  <c r="AQ136" i="15"/>
  <c r="AH137" i="15"/>
  <c r="AI137" i="15"/>
  <c r="AJ137" i="15"/>
  <c r="AK137" i="15"/>
  <c r="AL137" i="15"/>
  <c r="AM137" i="15"/>
  <c r="AN137" i="15"/>
  <c r="AO137" i="15"/>
  <c r="AP137" i="15"/>
  <c r="AQ137" i="15"/>
  <c r="AH138" i="15"/>
  <c r="AI138" i="15"/>
  <c r="AJ138" i="15"/>
  <c r="AK138" i="15"/>
  <c r="AL138" i="15"/>
  <c r="AM138" i="15"/>
  <c r="AN138" i="15"/>
  <c r="AO138" i="15"/>
  <c r="AP138" i="15"/>
  <c r="AQ138" i="15"/>
  <c r="AH139" i="15"/>
  <c r="AI139" i="15"/>
  <c r="AJ139" i="15"/>
  <c r="AK139" i="15"/>
  <c r="AL139" i="15"/>
  <c r="AM139" i="15"/>
  <c r="AN139" i="15"/>
  <c r="AO139" i="15"/>
  <c r="AP139" i="15"/>
  <c r="AQ139" i="15"/>
  <c r="AI115" i="15"/>
  <c r="AJ115" i="15"/>
  <c r="AK115" i="15"/>
  <c r="AL115" i="15"/>
  <c r="AM115" i="15"/>
  <c r="AN115" i="15"/>
  <c r="AO115" i="15"/>
  <c r="AP115" i="15"/>
  <c r="AQ115" i="15"/>
  <c r="AH115" i="15"/>
  <c r="AQ99" i="15"/>
  <c r="AP99" i="15"/>
  <c r="AO99" i="15"/>
  <c r="AN99" i="15"/>
  <c r="AM99" i="15"/>
  <c r="AL99" i="15"/>
  <c r="AK99" i="15"/>
  <c r="AJ99" i="15"/>
  <c r="AI99" i="15"/>
  <c r="AH99" i="15"/>
  <c r="AQ98" i="15"/>
  <c r="AP98" i="15"/>
  <c r="AO98" i="15"/>
  <c r="AN98" i="15"/>
  <c r="AM98" i="15"/>
  <c r="AL98" i="15"/>
  <c r="AK98" i="15"/>
  <c r="AJ98" i="15"/>
  <c r="AI98" i="15"/>
  <c r="AH98" i="15"/>
  <c r="AQ96" i="15"/>
  <c r="AP96" i="15"/>
  <c r="AO96" i="15"/>
  <c r="AN96" i="15"/>
  <c r="AM96" i="15"/>
  <c r="AL96" i="15"/>
  <c r="AK96" i="15"/>
  <c r="AJ96" i="15"/>
  <c r="AI96" i="15"/>
  <c r="AH96" i="15"/>
  <c r="AQ95" i="15"/>
  <c r="AP95" i="15"/>
  <c r="AO95" i="15"/>
  <c r="AN95" i="15"/>
  <c r="AM95" i="15"/>
  <c r="AL95" i="15"/>
  <c r="AK95" i="15"/>
  <c r="AJ95" i="15"/>
  <c r="AI95" i="15"/>
  <c r="AH95" i="15"/>
  <c r="AQ94" i="15"/>
  <c r="AP94" i="15"/>
  <c r="AO94" i="15"/>
  <c r="AN94" i="15"/>
  <c r="AM94" i="15"/>
  <c r="AL94" i="15"/>
  <c r="AK94" i="15"/>
  <c r="AJ94" i="15"/>
  <c r="AI94" i="15"/>
  <c r="AH94" i="15"/>
  <c r="AQ93" i="15"/>
  <c r="AP93" i="15"/>
  <c r="AO93" i="15"/>
  <c r="AN93" i="15"/>
  <c r="AM93" i="15"/>
  <c r="AL93" i="15"/>
  <c r="AK93" i="15"/>
  <c r="AJ93" i="15"/>
  <c r="AI93" i="15"/>
  <c r="AH93" i="15"/>
  <c r="AQ91" i="15"/>
  <c r="AP91" i="15"/>
  <c r="AO91" i="15"/>
  <c r="AN91" i="15"/>
  <c r="AM91" i="15"/>
  <c r="AL91" i="15"/>
  <c r="AK91" i="15"/>
  <c r="AJ91" i="15"/>
  <c r="AI91" i="15"/>
  <c r="AH91" i="15"/>
  <c r="AQ88" i="15"/>
  <c r="AP88" i="15"/>
  <c r="AO88" i="15"/>
  <c r="AN88" i="15"/>
  <c r="AM88" i="15"/>
  <c r="AL88" i="15"/>
  <c r="AK88" i="15"/>
  <c r="AJ88" i="15"/>
  <c r="AI88" i="15"/>
  <c r="AH88" i="15"/>
  <c r="AQ86" i="15"/>
  <c r="AP86" i="15"/>
  <c r="AO86" i="15"/>
  <c r="AN86" i="15"/>
  <c r="AM86" i="15"/>
  <c r="AL86" i="15"/>
  <c r="AK86" i="15"/>
  <c r="AJ86" i="15"/>
  <c r="AI86" i="15"/>
  <c r="AH86" i="15"/>
  <c r="AQ85" i="15"/>
  <c r="AP85" i="15"/>
  <c r="AO85" i="15"/>
  <c r="AN85" i="15"/>
  <c r="AM85" i="15"/>
  <c r="AL85" i="15"/>
  <c r="AK85" i="15"/>
  <c r="AJ85" i="15"/>
  <c r="AI85" i="15"/>
  <c r="AH85" i="15"/>
  <c r="AQ81" i="15"/>
  <c r="AP81" i="15"/>
  <c r="AO81" i="15"/>
  <c r="AN81" i="15"/>
  <c r="AM81" i="15"/>
  <c r="AL81" i="15"/>
  <c r="AK81" i="15"/>
  <c r="AJ81" i="15"/>
  <c r="AI81" i="15"/>
  <c r="AH81" i="15"/>
  <c r="AQ80" i="15"/>
  <c r="AP80" i="15"/>
  <c r="AO80" i="15"/>
  <c r="AN80" i="15"/>
  <c r="AM80" i="15"/>
  <c r="AL80" i="15"/>
  <c r="AK80" i="15"/>
  <c r="AJ80" i="15"/>
  <c r="AI80" i="15"/>
  <c r="AH80" i="15"/>
  <c r="AI77" i="15"/>
  <c r="AJ77" i="15"/>
  <c r="AK77" i="15"/>
  <c r="AL77" i="15"/>
  <c r="AM77" i="15"/>
  <c r="AN77" i="15"/>
  <c r="AO77" i="15"/>
  <c r="AP77" i="15"/>
  <c r="AQ77" i="15"/>
  <c r="AH77" i="15"/>
  <c r="AQ100" i="15"/>
  <c r="AP100" i="15"/>
  <c r="AO100" i="15"/>
  <c r="AN100" i="15"/>
  <c r="AM100" i="15"/>
  <c r="AL100" i="15"/>
  <c r="AK100" i="15"/>
  <c r="AJ100" i="15"/>
  <c r="AI100" i="15"/>
  <c r="AH100" i="15"/>
  <c r="AQ97" i="15"/>
  <c r="AP97" i="15"/>
  <c r="AO97" i="15"/>
  <c r="AN97" i="15"/>
  <c r="AM97" i="15"/>
  <c r="AL97" i="15"/>
  <c r="AK97" i="15"/>
  <c r="AJ97" i="15"/>
  <c r="AI97" i="15"/>
  <c r="AH97" i="15"/>
  <c r="AQ92" i="15"/>
  <c r="AP92" i="15"/>
  <c r="AO92" i="15"/>
  <c r="AN92" i="15"/>
  <c r="AM92" i="15"/>
  <c r="AL92" i="15"/>
  <c r="AK92" i="15"/>
  <c r="AJ92" i="15"/>
  <c r="AI92" i="15"/>
  <c r="AH92" i="15"/>
  <c r="AQ90" i="15"/>
  <c r="AP90" i="15"/>
  <c r="AO90" i="15"/>
  <c r="AN90" i="15"/>
  <c r="AM90" i="15"/>
  <c r="AL90" i="15"/>
  <c r="AK90" i="15"/>
  <c r="AJ90" i="15"/>
  <c r="AI90" i="15"/>
  <c r="AH90" i="15"/>
  <c r="AQ89" i="15"/>
  <c r="AP89" i="15"/>
  <c r="AO89" i="15"/>
  <c r="AN89" i="15"/>
  <c r="AM89" i="15"/>
  <c r="AL89" i="15"/>
  <c r="AK89" i="15"/>
  <c r="AJ89" i="15"/>
  <c r="AI89" i="15"/>
  <c r="AH89" i="15"/>
  <c r="AQ87" i="15"/>
  <c r="AP87" i="15"/>
  <c r="AO87" i="15"/>
  <c r="AN87" i="15"/>
  <c r="AM87" i="15"/>
  <c r="AL87" i="15"/>
  <c r="AK87" i="15"/>
  <c r="AJ87" i="15"/>
  <c r="AI87" i="15"/>
  <c r="AH87" i="15"/>
  <c r="AQ84" i="15"/>
  <c r="AP84" i="15"/>
  <c r="AO84" i="15"/>
  <c r="AN84" i="15"/>
  <c r="AM84" i="15"/>
  <c r="AL84" i="15"/>
  <c r="AK84" i="15"/>
  <c r="AJ84" i="15"/>
  <c r="AI84" i="15"/>
  <c r="AH84" i="15"/>
  <c r="AQ83" i="15"/>
  <c r="AP83" i="15"/>
  <c r="AO83" i="15"/>
  <c r="AN83" i="15"/>
  <c r="AM83" i="15"/>
  <c r="AL83" i="15"/>
  <c r="AK83" i="15"/>
  <c r="AJ83" i="15"/>
  <c r="AI83" i="15"/>
  <c r="AH83" i="15"/>
  <c r="AQ82" i="15"/>
  <c r="AP82" i="15"/>
  <c r="AO82" i="15"/>
  <c r="AN82" i="15"/>
  <c r="AM82" i="15"/>
  <c r="AL82" i="15"/>
  <c r="AK82" i="15"/>
  <c r="AJ82" i="15"/>
  <c r="AI82" i="15"/>
  <c r="AH82" i="15"/>
  <c r="AQ79" i="15"/>
  <c r="AP79" i="15"/>
  <c r="AO79" i="15"/>
  <c r="AN79" i="15"/>
  <c r="AM79" i="15"/>
  <c r="AL79" i="15"/>
  <c r="AK79" i="15"/>
  <c r="AJ79" i="15"/>
  <c r="AI79" i="15"/>
  <c r="AH79" i="15"/>
  <c r="AQ78" i="15"/>
  <c r="AP78" i="15"/>
  <c r="AO78" i="15"/>
  <c r="AN78" i="15"/>
  <c r="AM78" i="15"/>
  <c r="AL78" i="15"/>
  <c r="AK78" i="15"/>
  <c r="AJ78" i="15"/>
  <c r="AI78" i="15"/>
  <c r="AH78" i="15"/>
  <c r="AQ76" i="15"/>
  <c r="AQ103" i="15" s="1"/>
  <c r="AQ102" i="15" s="1"/>
  <c r="AP76" i="15"/>
  <c r="AO76" i="15"/>
  <c r="AO103" i="15" s="1"/>
  <c r="AO102" i="15" s="1"/>
  <c r="AN76" i="15"/>
  <c r="AN103" i="15" s="1"/>
  <c r="AN102" i="15" s="1"/>
  <c r="AM76" i="15"/>
  <c r="AM103" i="15" s="1"/>
  <c r="AM102" i="15" s="1"/>
  <c r="AL76" i="15"/>
  <c r="AK76" i="15"/>
  <c r="AK103" i="15" s="1"/>
  <c r="AK102" i="15" s="1"/>
  <c r="AJ76" i="15"/>
  <c r="AJ103" i="15" s="1"/>
  <c r="AJ102" i="15" s="1"/>
  <c r="AI76" i="15"/>
  <c r="AI103" i="15" s="1"/>
  <c r="AI102" i="15" s="1"/>
  <c r="AH76" i="15"/>
  <c r="AQ61" i="15"/>
  <c r="AP61" i="15"/>
  <c r="AO61" i="15"/>
  <c r="AN61" i="15"/>
  <c r="AM61" i="15"/>
  <c r="AL61" i="15"/>
  <c r="AK61" i="15"/>
  <c r="AJ61" i="15"/>
  <c r="AI61" i="15"/>
  <c r="AH61" i="15"/>
  <c r="AQ60" i="15"/>
  <c r="AP60" i="15"/>
  <c r="AO60" i="15"/>
  <c r="AN60" i="15"/>
  <c r="AM60" i="15"/>
  <c r="AL60" i="15"/>
  <c r="AK60" i="15"/>
  <c r="AJ60" i="15"/>
  <c r="AI60" i="15"/>
  <c r="AH60" i="15"/>
  <c r="AQ59" i="15"/>
  <c r="AP59" i="15"/>
  <c r="AO59" i="15"/>
  <c r="AN59" i="15"/>
  <c r="AM59" i="15"/>
  <c r="AL59" i="15"/>
  <c r="AK59" i="15"/>
  <c r="AJ59" i="15"/>
  <c r="AI59" i="15"/>
  <c r="AH59" i="15"/>
  <c r="AQ58" i="15"/>
  <c r="AP58" i="15"/>
  <c r="AO58" i="15"/>
  <c r="AN58" i="15"/>
  <c r="AM58" i="15"/>
  <c r="AL58" i="15"/>
  <c r="AK58" i="15"/>
  <c r="AJ58" i="15"/>
  <c r="AI58" i="15"/>
  <c r="AH58" i="15"/>
  <c r="AQ57" i="15"/>
  <c r="AP57" i="15"/>
  <c r="AO57" i="15"/>
  <c r="AN57" i="15"/>
  <c r="AM57" i="15"/>
  <c r="AL57" i="15"/>
  <c r="AK57" i="15"/>
  <c r="AJ57" i="15"/>
  <c r="AI57" i="15"/>
  <c r="AH57" i="15"/>
  <c r="AQ56" i="15"/>
  <c r="AP56" i="15"/>
  <c r="AO56" i="15"/>
  <c r="AN56" i="15"/>
  <c r="AM56" i="15"/>
  <c r="AL56" i="15"/>
  <c r="AK56" i="15"/>
  <c r="AJ56" i="15"/>
  <c r="AI56" i="15"/>
  <c r="AH56" i="15"/>
  <c r="AQ55" i="15"/>
  <c r="AP55" i="15"/>
  <c r="AO55" i="15"/>
  <c r="AN55" i="15"/>
  <c r="AM55" i="15"/>
  <c r="AL55" i="15"/>
  <c r="AK55" i="15"/>
  <c r="AJ55" i="15"/>
  <c r="AI55" i="15"/>
  <c r="AH55" i="15"/>
  <c r="AQ54" i="15"/>
  <c r="AP54" i="15"/>
  <c r="AO54" i="15"/>
  <c r="AN54" i="15"/>
  <c r="AM54" i="15"/>
  <c r="AL54" i="15"/>
  <c r="AK54" i="15"/>
  <c r="AJ54" i="15"/>
  <c r="AI54" i="15"/>
  <c r="AH54" i="15"/>
  <c r="AQ53" i="15"/>
  <c r="AP53" i="15"/>
  <c r="AO53" i="15"/>
  <c r="AN53" i="15"/>
  <c r="AM53" i="15"/>
  <c r="AL53" i="15"/>
  <c r="AK53" i="15"/>
  <c r="AJ53" i="15"/>
  <c r="AI53" i="15"/>
  <c r="AH53" i="15"/>
  <c r="AQ52" i="15"/>
  <c r="AP52" i="15"/>
  <c r="AO52" i="15"/>
  <c r="AN52" i="15"/>
  <c r="AM52" i="15"/>
  <c r="AL52" i="15"/>
  <c r="AK52" i="15"/>
  <c r="AJ52" i="15"/>
  <c r="AI52" i="15"/>
  <c r="AH52" i="15"/>
  <c r="AQ51" i="15"/>
  <c r="AP51" i="15"/>
  <c r="AO51" i="15"/>
  <c r="AN51" i="15"/>
  <c r="AM51" i="15"/>
  <c r="AL51" i="15"/>
  <c r="AK51" i="15"/>
  <c r="AJ51" i="15"/>
  <c r="AI51" i="15"/>
  <c r="AH51" i="15"/>
  <c r="AQ50" i="15"/>
  <c r="AP50" i="15"/>
  <c r="AO50" i="15"/>
  <c r="AN50" i="15"/>
  <c r="AM50" i="15"/>
  <c r="AL50" i="15"/>
  <c r="AK50" i="15"/>
  <c r="AJ50" i="15"/>
  <c r="AI50" i="15"/>
  <c r="AH50" i="15"/>
  <c r="AQ49" i="15"/>
  <c r="AP49" i="15"/>
  <c r="AO49" i="15"/>
  <c r="AN49" i="15"/>
  <c r="AM49" i="15"/>
  <c r="AL49" i="15"/>
  <c r="AK49" i="15"/>
  <c r="AJ49" i="15"/>
  <c r="AI49" i="15"/>
  <c r="AH49" i="15"/>
  <c r="AQ48" i="15"/>
  <c r="AP48" i="15"/>
  <c r="AO48" i="15"/>
  <c r="AN48" i="15"/>
  <c r="AM48" i="15"/>
  <c r="AL48" i="15"/>
  <c r="AK48" i="15"/>
  <c r="AJ48" i="15"/>
  <c r="AI48" i="15"/>
  <c r="AH48" i="15"/>
  <c r="AQ47" i="15"/>
  <c r="AP47" i="15"/>
  <c r="AO47" i="15"/>
  <c r="AN47" i="15"/>
  <c r="AM47" i="15"/>
  <c r="AL47" i="15"/>
  <c r="AK47" i="15"/>
  <c r="AJ47" i="15"/>
  <c r="AI47" i="15"/>
  <c r="AH47" i="15"/>
  <c r="AQ46" i="15"/>
  <c r="AP46" i="15"/>
  <c r="AO46" i="15"/>
  <c r="AN46" i="15"/>
  <c r="AM46" i="15"/>
  <c r="AL46" i="15"/>
  <c r="AK46" i="15"/>
  <c r="AJ46" i="15"/>
  <c r="AI46" i="15"/>
  <c r="AH46" i="15"/>
  <c r="AQ45" i="15"/>
  <c r="AP45" i="15"/>
  <c r="AO45" i="15"/>
  <c r="AN45" i="15"/>
  <c r="AM45" i="15"/>
  <c r="AL45" i="15"/>
  <c r="AK45" i="15"/>
  <c r="AJ45" i="15"/>
  <c r="AI45" i="15"/>
  <c r="AH45" i="15"/>
  <c r="AQ44" i="15"/>
  <c r="AP44" i="15"/>
  <c r="AO44" i="15"/>
  <c r="AN44" i="15"/>
  <c r="AM44" i="15"/>
  <c r="AL44" i="15"/>
  <c r="AK44" i="15"/>
  <c r="AJ44" i="15"/>
  <c r="AI44" i="15"/>
  <c r="AH44" i="15"/>
  <c r="AQ43" i="15"/>
  <c r="AP43" i="15"/>
  <c r="AO43" i="15"/>
  <c r="AN43" i="15"/>
  <c r="AM43" i="15"/>
  <c r="AL43" i="15"/>
  <c r="AK43" i="15"/>
  <c r="AJ43" i="15"/>
  <c r="AI43" i="15"/>
  <c r="AH43" i="15"/>
  <c r="AQ42" i="15"/>
  <c r="AP42" i="15"/>
  <c r="AO42" i="15"/>
  <c r="AN42" i="15"/>
  <c r="AM42" i="15"/>
  <c r="AL42" i="15"/>
  <c r="AK42" i="15"/>
  <c r="AJ42" i="15"/>
  <c r="AI42" i="15"/>
  <c r="AH42" i="15"/>
  <c r="AQ41" i="15"/>
  <c r="AP41" i="15"/>
  <c r="AO41" i="15"/>
  <c r="AN41" i="15"/>
  <c r="AM41" i="15"/>
  <c r="AL41" i="15"/>
  <c r="AK41" i="15"/>
  <c r="AJ41" i="15"/>
  <c r="AI41" i="15"/>
  <c r="AH41" i="15"/>
  <c r="AQ40" i="15"/>
  <c r="AP40" i="15"/>
  <c r="AO40" i="15"/>
  <c r="AN40" i="15"/>
  <c r="AM40" i="15"/>
  <c r="AL40" i="15"/>
  <c r="AK40" i="15"/>
  <c r="AJ40" i="15"/>
  <c r="AI40" i="15"/>
  <c r="AH40" i="15"/>
  <c r="AQ39" i="15"/>
  <c r="AP39" i="15"/>
  <c r="AO39" i="15"/>
  <c r="AN39" i="15"/>
  <c r="AM39" i="15"/>
  <c r="AL39" i="15"/>
  <c r="AK39" i="15"/>
  <c r="AJ39" i="15"/>
  <c r="AI39" i="15"/>
  <c r="AH39" i="15"/>
  <c r="AQ38" i="15"/>
  <c r="AP38" i="15"/>
  <c r="AO38" i="15"/>
  <c r="AN38" i="15"/>
  <c r="AM38" i="15"/>
  <c r="AL38" i="15"/>
  <c r="AK38" i="15"/>
  <c r="AJ38" i="15"/>
  <c r="AI38" i="15"/>
  <c r="AH38" i="15"/>
  <c r="AQ37" i="15"/>
  <c r="AQ64" i="15" s="1"/>
  <c r="AQ63" i="15" s="1"/>
  <c r="AP37" i="15"/>
  <c r="AP64" i="15" s="1"/>
  <c r="AP63" i="15" s="1"/>
  <c r="AO37" i="15"/>
  <c r="AO64" i="15" s="1"/>
  <c r="AO63" i="15" s="1"/>
  <c r="AN37" i="15"/>
  <c r="AN64" i="15" s="1"/>
  <c r="AN63" i="15" s="1"/>
  <c r="AM37" i="15"/>
  <c r="AM64" i="15" s="1"/>
  <c r="AM63" i="15" s="1"/>
  <c r="AL37" i="15"/>
  <c r="AL64" i="15" s="1"/>
  <c r="AL63" i="15" s="1"/>
  <c r="AK37" i="15"/>
  <c r="AK64" i="15" s="1"/>
  <c r="AK63" i="15" s="1"/>
  <c r="AJ37" i="15"/>
  <c r="AJ64" i="15" s="1"/>
  <c r="AJ63" i="15" s="1"/>
  <c r="AI37" i="15"/>
  <c r="AI64" i="15" s="1"/>
  <c r="AI63" i="15" s="1"/>
  <c r="AH37" i="15"/>
  <c r="AH64" i="15" s="1"/>
  <c r="AH63" i="15" s="1"/>
  <c r="AH5" i="15"/>
  <c r="AI5" i="15"/>
  <c r="AJ5" i="15"/>
  <c r="AJ31" i="15" s="1"/>
  <c r="AJ30" i="15" s="1"/>
  <c r="AK5" i="15"/>
  <c r="AL5" i="15"/>
  <c r="AM5" i="15"/>
  <c r="AN5" i="15"/>
  <c r="AO5" i="15"/>
  <c r="AP5" i="15"/>
  <c r="AQ5" i="15"/>
  <c r="AH6" i="15"/>
  <c r="AI6" i="15"/>
  <c r="AJ6" i="15"/>
  <c r="AK6" i="15"/>
  <c r="AL6" i="15"/>
  <c r="AM6" i="15"/>
  <c r="AN6" i="15"/>
  <c r="AN31" i="15" s="1"/>
  <c r="AN30" i="15" s="1"/>
  <c r="AO6" i="15"/>
  <c r="AP6" i="15"/>
  <c r="AQ6" i="15"/>
  <c r="AH7" i="15"/>
  <c r="AH31" i="15" s="1"/>
  <c r="AH30" i="15" s="1"/>
  <c r="AI7" i="15"/>
  <c r="AJ7" i="15"/>
  <c r="AK7" i="15"/>
  <c r="AL7" i="15"/>
  <c r="AM7" i="15"/>
  <c r="AN7" i="15"/>
  <c r="AO7" i="15"/>
  <c r="AP7" i="15"/>
  <c r="AQ7" i="15"/>
  <c r="AH8" i="15"/>
  <c r="AI8" i="15"/>
  <c r="AJ8" i="15"/>
  <c r="AK8" i="15"/>
  <c r="AL8" i="15"/>
  <c r="AM8" i="15"/>
  <c r="AN8" i="15"/>
  <c r="AO8" i="15"/>
  <c r="AP8" i="15"/>
  <c r="AQ8" i="15"/>
  <c r="AH9" i="15"/>
  <c r="AI9" i="15"/>
  <c r="AJ9" i="15"/>
  <c r="AK9" i="15"/>
  <c r="AL9" i="15"/>
  <c r="AM9" i="15"/>
  <c r="AN9" i="15"/>
  <c r="AO9" i="15"/>
  <c r="AP9" i="15"/>
  <c r="AQ9" i="15"/>
  <c r="AH10" i="15"/>
  <c r="AI10" i="15"/>
  <c r="AJ10" i="15"/>
  <c r="AK10" i="15"/>
  <c r="AL10" i="15"/>
  <c r="AM10" i="15"/>
  <c r="AN10" i="15"/>
  <c r="AO10" i="15"/>
  <c r="AP10" i="15"/>
  <c r="AQ10" i="15"/>
  <c r="AH11" i="15"/>
  <c r="AI11" i="15"/>
  <c r="AJ11" i="15"/>
  <c r="AK11" i="15"/>
  <c r="AL11" i="15"/>
  <c r="AM11" i="15"/>
  <c r="AN11" i="15"/>
  <c r="AO11" i="15"/>
  <c r="AP11" i="15"/>
  <c r="AQ11" i="15"/>
  <c r="AH12" i="15"/>
  <c r="AI12" i="15"/>
  <c r="AJ12" i="15"/>
  <c r="AK12" i="15"/>
  <c r="AL12" i="15"/>
  <c r="AM12" i="15"/>
  <c r="AN12" i="15"/>
  <c r="AO12" i="15"/>
  <c r="AP12" i="15"/>
  <c r="AQ12" i="15"/>
  <c r="AH13" i="15"/>
  <c r="AI13" i="15"/>
  <c r="AJ13" i="15"/>
  <c r="AK13" i="15"/>
  <c r="AL13" i="15"/>
  <c r="AM13" i="15"/>
  <c r="AN13" i="15"/>
  <c r="AO13" i="15"/>
  <c r="AP13" i="15"/>
  <c r="AQ13" i="15"/>
  <c r="AH14" i="15"/>
  <c r="AI14" i="15"/>
  <c r="AJ14" i="15"/>
  <c r="AK14" i="15"/>
  <c r="AL14" i="15"/>
  <c r="AM14" i="15"/>
  <c r="AN14" i="15"/>
  <c r="AO14" i="15"/>
  <c r="AP14" i="15"/>
  <c r="AQ14" i="15"/>
  <c r="AH15" i="15"/>
  <c r="AI15" i="15"/>
  <c r="AJ15" i="15"/>
  <c r="AK15" i="15"/>
  <c r="AL15" i="15"/>
  <c r="AM15" i="15"/>
  <c r="AN15" i="15"/>
  <c r="AO15" i="15"/>
  <c r="AP15" i="15"/>
  <c r="AQ15" i="15"/>
  <c r="AH16" i="15"/>
  <c r="AI16" i="15"/>
  <c r="AJ16" i="15"/>
  <c r="AK16" i="15"/>
  <c r="AL16" i="15"/>
  <c r="AM16" i="15"/>
  <c r="AN16" i="15"/>
  <c r="AO16" i="15"/>
  <c r="AP16" i="15"/>
  <c r="AQ16" i="15"/>
  <c r="AH17" i="15"/>
  <c r="AI17" i="15"/>
  <c r="AJ17" i="15"/>
  <c r="AK17" i="15"/>
  <c r="AL17" i="15"/>
  <c r="AM17" i="15"/>
  <c r="AN17" i="15"/>
  <c r="AO17" i="15"/>
  <c r="AP17" i="15"/>
  <c r="AQ17" i="15"/>
  <c r="AH18" i="15"/>
  <c r="AI18" i="15"/>
  <c r="AJ18" i="15"/>
  <c r="AK18" i="15"/>
  <c r="AL18" i="15"/>
  <c r="AM18" i="15"/>
  <c r="AN18" i="15"/>
  <c r="AO18" i="15"/>
  <c r="AP18" i="15"/>
  <c r="AQ18" i="15"/>
  <c r="AH19" i="15"/>
  <c r="AI19" i="15"/>
  <c r="AJ19" i="15"/>
  <c r="AK19" i="15"/>
  <c r="AL19" i="15"/>
  <c r="AM19" i="15"/>
  <c r="AN19" i="15"/>
  <c r="AO19" i="15"/>
  <c r="AP19" i="15"/>
  <c r="AQ19" i="15"/>
  <c r="AH20" i="15"/>
  <c r="AI20" i="15"/>
  <c r="AJ20" i="15"/>
  <c r="AK20" i="15"/>
  <c r="AL20" i="15"/>
  <c r="AM20" i="15"/>
  <c r="AN20" i="15"/>
  <c r="AO20" i="15"/>
  <c r="AP20" i="15"/>
  <c r="AQ20" i="15"/>
  <c r="AH21" i="15"/>
  <c r="AI21" i="15"/>
  <c r="AJ21" i="15"/>
  <c r="AK21" i="15"/>
  <c r="AL21" i="15"/>
  <c r="AM21" i="15"/>
  <c r="AN21" i="15"/>
  <c r="AO21" i="15"/>
  <c r="AP21" i="15"/>
  <c r="AQ21" i="15"/>
  <c r="AH22" i="15"/>
  <c r="AI22" i="15"/>
  <c r="AJ22" i="15"/>
  <c r="AK22" i="15"/>
  <c r="AL22" i="15"/>
  <c r="AM22" i="15"/>
  <c r="AN22" i="15"/>
  <c r="AO22" i="15"/>
  <c r="AP22" i="15"/>
  <c r="AQ22" i="15"/>
  <c r="AH23" i="15"/>
  <c r="AI23" i="15"/>
  <c r="AJ23" i="15"/>
  <c r="AK23" i="15"/>
  <c r="AL23" i="15"/>
  <c r="AM23" i="15"/>
  <c r="AN23" i="15"/>
  <c r="AO23" i="15"/>
  <c r="AP23" i="15"/>
  <c r="AQ23" i="15"/>
  <c r="AH24" i="15"/>
  <c r="AI24" i="15"/>
  <c r="AJ24" i="15"/>
  <c r="AK24" i="15"/>
  <c r="AL24" i="15"/>
  <c r="AM24" i="15"/>
  <c r="AN24" i="15"/>
  <c r="AO24" i="15"/>
  <c r="AP24" i="15"/>
  <c r="AQ24" i="15"/>
  <c r="AH25" i="15"/>
  <c r="AI25" i="15"/>
  <c r="AJ25" i="15"/>
  <c r="AK25" i="15"/>
  <c r="AL25" i="15"/>
  <c r="AM25" i="15"/>
  <c r="AN25" i="15"/>
  <c r="AO25" i="15"/>
  <c r="AP25" i="15"/>
  <c r="AQ25" i="15"/>
  <c r="AH26" i="15"/>
  <c r="AI26" i="15"/>
  <c r="AJ26" i="15"/>
  <c r="AK26" i="15"/>
  <c r="AL26" i="15"/>
  <c r="AM26" i="15"/>
  <c r="AN26" i="15"/>
  <c r="AO26" i="15"/>
  <c r="AP26" i="15"/>
  <c r="AQ26" i="15"/>
  <c r="AH27" i="15"/>
  <c r="AI27" i="15"/>
  <c r="AJ27" i="15"/>
  <c r="AK27" i="15"/>
  <c r="AL27" i="15"/>
  <c r="AL31" i="15" s="1"/>
  <c r="AL30" i="15" s="1"/>
  <c r="AM27" i="15"/>
  <c r="AN27" i="15"/>
  <c r="AO27" i="15"/>
  <c r="AP27" i="15"/>
  <c r="AQ27" i="15"/>
  <c r="AH28" i="15"/>
  <c r="AI28" i="15"/>
  <c r="AJ28" i="15"/>
  <c r="AK28" i="15"/>
  <c r="AL28" i="15"/>
  <c r="AM28" i="15"/>
  <c r="AN28" i="15"/>
  <c r="AO28" i="15"/>
  <c r="AP28" i="15"/>
  <c r="AQ28" i="15"/>
  <c r="AI4" i="15"/>
  <c r="AJ4" i="15"/>
  <c r="AK4" i="15"/>
  <c r="AL4" i="15"/>
  <c r="AM4" i="15"/>
  <c r="AN4" i="15"/>
  <c r="AO4" i="15"/>
  <c r="AP4" i="15"/>
  <c r="AQ4" i="15"/>
  <c r="AH4" i="15"/>
  <c r="AI31" i="15"/>
  <c r="AI30" i="15" s="1"/>
  <c r="AK31" i="15"/>
  <c r="AK30" i="15" s="1"/>
  <c r="AM31" i="15"/>
  <c r="AM30" i="15" s="1"/>
  <c r="AO31" i="15"/>
  <c r="AP31" i="15"/>
  <c r="AP30" i="15" s="1"/>
  <c r="AQ31" i="15"/>
  <c r="AQ30" i="15" s="1"/>
  <c r="AX34" i="14"/>
  <c r="BT5" i="14"/>
  <c r="BU5" i="14"/>
  <c r="BV5" i="14"/>
  <c r="BW5" i="14"/>
  <c r="BX5" i="14"/>
  <c r="BY5" i="14"/>
  <c r="BZ5" i="14"/>
  <c r="CA5" i="14"/>
  <c r="CB5" i="14"/>
  <c r="CC5" i="14"/>
  <c r="BT6" i="14"/>
  <c r="BU6" i="14"/>
  <c r="BV6" i="14"/>
  <c r="BW6" i="14"/>
  <c r="BX6" i="14"/>
  <c r="BY6" i="14"/>
  <c r="BZ6" i="14"/>
  <c r="CA6" i="14"/>
  <c r="CB6" i="14"/>
  <c r="CC6" i="14"/>
  <c r="BT7" i="14"/>
  <c r="BU7" i="14"/>
  <c r="BV7" i="14"/>
  <c r="BW7" i="14"/>
  <c r="BX7" i="14"/>
  <c r="BY7" i="14"/>
  <c r="BZ7" i="14"/>
  <c r="CA7" i="14"/>
  <c r="CB7" i="14"/>
  <c r="CC7" i="14"/>
  <c r="BT8" i="14"/>
  <c r="BU8" i="14"/>
  <c r="BV8" i="14"/>
  <c r="BW8" i="14"/>
  <c r="BX8" i="14"/>
  <c r="BY8" i="14"/>
  <c r="BZ8" i="14"/>
  <c r="CA8" i="14"/>
  <c r="CB8" i="14"/>
  <c r="CC8" i="14"/>
  <c r="BT9" i="14"/>
  <c r="BU9" i="14"/>
  <c r="BV9" i="14"/>
  <c r="BW9" i="14"/>
  <c r="BX9" i="14"/>
  <c r="BY9" i="14"/>
  <c r="BZ9" i="14"/>
  <c r="CA9" i="14"/>
  <c r="CB9" i="14"/>
  <c r="CC9" i="14"/>
  <c r="BT10" i="14"/>
  <c r="BU10" i="14"/>
  <c r="BV10" i="14"/>
  <c r="BW10" i="14"/>
  <c r="BX10" i="14"/>
  <c r="BY10" i="14"/>
  <c r="BZ10" i="14"/>
  <c r="CA10" i="14"/>
  <c r="CB10" i="14"/>
  <c r="CC10" i="14"/>
  <c r="BT11" i="14"/>
  <c r="BU11" i="14"/>
  <c r="BV11" i="14"/>
  <c r="BW11" i="14"/>
  <c r="BX11" i="14"/>
  <c r="BY11" i="14"/>
  <c r="BZ11" i="14"/>
  <c r="CA11" i="14"/>
  <c r="CB11" i="14"/>
  <c r="CC11" i="14"/>
  <c r="BT12" i="14"/>
  <c r="BU12" i="14"/>
  <c r="BV12" i="14"/>
  <c r="BW12" i="14"/>
  <c r="BX12" i="14"/>
  <c r="BY12" i="14"/>
  <c r="BZ12" i="14"/>
  <c r="CA12" i="14"/>
  <c r="CB12" i="14"/>
  <c r="CC12" i="14"/>
  <c r="BT13" i="14"/>
  <c r="BU13" i="14"/>
  <c r="BV13" i="14"/>
  <c r="BW13" i="14"/>
  <c r="BX13" i="14"/>
  <c r="BY13" i="14"/>
  <c r="BZ13" i="14"/>
  <c r="CA13" i="14"/>
  <c r="CB13" i="14"/>
  <c r="CC13" i="14"/>
  <c r="BT14" i="14"/>
  <c r="BU14" i="14"/>
  <c r="BV14" i="14"/>
  <c r="BW14" i="14"/>
  <c r="BX14" i="14"/>
  <c r="BY14" i="14"/>
  <c r="BZ14" i="14"/>
  <c r="CA14" i="14"/>
  <c r="CB14" i="14"/>
  <c r="CC14" i="14"/>
  <c r="BT15" i="14"/>
  <c r="BU15" i="14"/>
  <c r="BV15" i="14"/>
  <c r="BW15" i="14"/>
  <c r="BX15" i="14"/>
  <c r="BY15" i="14"/>
  <c r="BZ15" i="14"/>
  <c r="CA15" i="14"/>
  <c r="CB15" i="14"/>
  <c r="CC15" i="14"/>
  <c r="BT16" i="14"/>
  <c r="BU16" i="14"/>
  <c r="BV16" i="14"/>
  <c r="BW16" i="14"/>
  <c r="BX16" i="14"/>
  <c r="BY16" i="14"/>
  <c r="BZ16" i="14"/>
  <c r="CA16" i="14"/>
  <c r="CB16" i="14"/>
  <c r="CC16" i="14"/>
  <c r="BT17" i="14"/>
  <c r="BU17" i="14"/>
  <c r="BV17" i="14"/>
  <c r="BW17" i="14"/>
  <c r="BX17" i="14"/>
  <c r="BY17" i="14"/>
  <c r="BZ17" i="14"/>
  <c r="CA17" i="14"/>
  <c r="CB17" i="14"/>
  <c r="CC17" i="14"/>
  <c r="BT18" i="14"/>
  <c r="BU18" i="14"/>
  <c r="BV18" i="14"/>
  <c r="BW18" i="14"/>
  <c r="BX18" i="14"/>
  <c r="BY18" i="14"/>
  <c r="BZ18" i="14"/>
  <c r="CA18" i="14"/>
  <c r="CB18" i="14"/>
  <c r="CC18" i="14"/>
  <c r="BT19" i="14"/>
  <c r="BU19" i="14"/>
  <c r="BV19" i="14"/>
  <c r="BW19" i="14"/>
  <c r="BX19" i="14"/>
  <c r="BY19" i="14"/>
  <c r="BZ19" i="14"/>
  <c r="CA19" i="14"/>
  <c r="CB19" i="14"/>
  <c r="CC19" i="14"/>
  <c r="BT20" i="14"/>
  <c r="BU20" i="14"/>
  <c r="BV20" i="14"/>
  <c r="BW20" i="14"/>
  <c r="BX20" i="14"/>
  <c r="BY20" i="14"/>
  <c r="BZ20" i="14"/>
  <c r="CA20" i="14"/>
  <c r="CB20" i="14"/>
  <c r="CC20" i="14"/>
  <c r="BT21" i="14"/>
  <c r="BU21" i="14"/>
  <c r="BV21" i="14"/>
  <c r="BW21" i="14"/>
  <c r="BX21" i="14"/>
  <c r="BY21" i="14"/>
  <c r="BZ21" i="14"/>
  <c r="CA21" i="14"/>
  <c r="CB21" i="14"/>
  <c r="CC21" i="14"/>
  <c r="BT22" i="14"/>
  <c r="BU22" i="14"/>
  <c r="BV22" i="14"/>
  <c r="BW22" i="14"/>
  <c r="BX22" i="14"/>
  <c r="BY22" i="14"/>
  <c r="BZ22" i="14"/>
  <c r="CA22" i="14"/>
  <c r="CB22" i="14"/>
  <c r="CC22" i="14"/>
  <c r="BT23" i="14"/>
  <c r="BU23" i="14"/>
  <c r="BV23" i="14"/>
  <c r="BW23" i="14"/>
  <c r="BX23" i="14"/>
  <c r="BY23" i="14"/>
  <c r="BZ23" i="14"/>
  <c r="CA23" i="14"/>
  <c r="CB23" i="14"/>
  <c r="CC23" i="14"/>
  <c r="BT24" i="14"/>
  <c r="BU24" i="14"/>
  <c r="BV24" i="14"/>
  <c r="BW24" i="14"/>
  <c r="BX24" i="14"/>
  <c r="BY24" i="14"/>
  <c r="BZ24" i="14"/>
  <c r="CA24" i="14"/>
  <c r="CB24" i="14"/>
  <c r="CC24" i="14"/>
  <c r="BU4" i="14"/>
  <c r="BV4" i="14"/>
  <c r="BW4" i="14"/>
  <c r="BX4" i="14"/>
  <c r="BY4" i="14"/>
  <c r="BZ4" i="14"/>
  <c r="CA4" i="14"/>
  <c r="CB4" i="14"/>
  <c r="CC4" i="14"/>
  <c r="BT4" i="14"/>
  <c r="AI26" i="14"/>
  <c r="AM26" i="14"/>
  <c r="AG27" i="14"/>
  <c r="AG26" i="14" s="1"/>
  <c r="AH27" i="14"/>
  <c r="AH26" i="14" s="1"/>
  <c r="AI27" i="14"/>
  <c r="AJ27" i="14"/>
  <c r="AJ26" i="14" s="1"/>
  <c r="AK27" i="14"/>
  <c r="AK26" i="14" s="1"/>
  <c r="AL27" i="14"/>
  <c r="AL26" i="14" s="1"/>
  <c r="AM27" i="14"/>
  <c r="AN27" i="14"/>
  <c r="AN26" i="14" s="1"/>
  <c r="AO27" i="14"/>
  <c r="AO26" i="14" s="1"/>
  <c r="AF26" i="14"/>
  <c r="AF27" i="14"/>
  <c r="AO23" i="14"/>
  <c r="AN23" i="14"/>
  <c r="AM23" i="14"/>
  <c r="AL23" i="14"/>
  <c r="AK23" i="14"/>
  <c r="AJ23" i="14"/>
  <c r="AI23" i="14"/>
  <c r="AH23" i="14"/>
  <c r="AG23" i="14"/>
  <c r="AF23" i="14"/>
  <c r="AO22" i="14"/>
  <c r="AN22" i="14"/>
  <c r="AM22" i="14"/>
  <c r="AL22" i="14"/>
  <c r="AK22" i="14"/>
  <c r="AJ22" i="14"/>
  <c r="AI22" i="14"/>
  <c r="AH22" i="14"/>
  <c r="AG22" i="14"/>
  <c r="AF22" i="14"/>
  <c r="AO20" i="14"/>
  <c r="AN20" i="14"/>
  <c r="AM20" i="14"/>
  <c r="AL20" i="14"/>
  <c r="AK20" i="14"/>
  <c r="AJ20" i="14"/>
  <c r="AI20" i="14"/>
  <c r="AH20" i="14"/>
  <c r="AG20" i="14"/>
  <c r="AF20" i="14"/>
  <c r="AO19" i="14"/>
  <c r="AN19" i="14"/>
  <c r="AM19" i="14"/>
  <c r="AL19" i="14"/>
  <c r="AK19" i="14"/>
  <c r="AJ19" i="14"/>
  <c r="AI19" i="14"/>
  <c r="AH19" i="14"/>
  <c r="AG19" i="14"/>
  <c r="AF19" i="14"/>
  <c r="AO18" i="14"/>
  <c r="AN18" i="14"/>
  <c r="AM18" i="14"/>
  <c r="AL18" i="14"/>
  <c r="AK18" i="14"/>
  <c r="AJ18" i="14"/>
  <c r="AI18" i="14"/>
  <c r="AH18" i="14"/>
  <c r="AG18" i="14"/>
  <c r="AF18" i="14"/>
  <c r="AO16" i="14"/>
  <c r="AN16" i="14"/>
  <c r="AM16" i="14"/>
  <c r="AL16" i="14"/>
  <c r="AK16" i="14"/>
  <c r="AJ16" i="14"/>
  <c r="AI16" i="14"/>
  <c r="AH16" i="14"/>
  <c r="AG16" i="14"/>
  <c r="AF16" i="14"/>
  <c r="AO13" i="14"/>
  <c r="AN13" i="14"/>
  <c r="AM13" i="14"/>
  <c r="AL13" i="14"/>
  <c r="AK13" i="14"/>
  <c r="AJ13" i="14"/>
  <c r="AI13" i="14"/>
  <c r="AH13" i="14"/>
  <c r="AG13" i="14"/>
  <c r="AF13" i="14"/>
  <c r="AO12" i="14"/>
  <c r="AN12" i="14"/>
  <c r="AM12" i="14"/>
  <c r="AL12" i="14"/>
  <c r="AK12" i="14"/>
  <c r="AJ12" i="14"/>
  <c r="AI12" i="14"/>
  <c r="AH12" i="14"/>
  <c r="AG12" i="14"/>
  <c r="AF12" i="14"/>
  <c r="AO11" i="14"/>
  <c r="AN11" i="14"/>
  <c r="AM11" i="14"/>
  <c r="AL11" i="14"/>
  <c r="AK11" i="14"/>
  <c r="AJ11" i="14"/>
  <c r="AI11" i="14"/>
  <c r="AH11" i="14"/>
  <c r="AG11" i="14"/>
  <c r="AF11" i="14"/>
  <c r="AO9" i="14"/>
  <c r="AN9" i="14"/>
  <c r="AM9" i="14"/>
  <c r="AL9" i="14"/>
  <c r="AK9" i="14"/>
  <c r="AJ9" i="14"/>
  <c r="AI9" i="14"/>
  <c r="AH9" i="14"/>
  <c r="AG9" i="14"/>
  <c r="AF9" i="14"/>
  <c r="AO8" i="14"/>
  <c r="AN8" i="14"/>
  <c r="AM8" i="14"/>
  <c r="AL8" i="14"/>
  <c r="AK8" i="14"/>
  <c r="AJ8" i="14"/>
  <c r="AI8" i="14"/>
  <c r="AH8" i="14"/>
  <c r="AG8" i="14"/>
  <c r="AF8" i="14"/>
  <c r="AO24" i="14"/>
  <c r="AN24" i="14"/>
  <c r="AM24" i="14"/>
  <c r="AL24" i="14"/>
  <c r="AK24" i="14"/>
  <c r="AJ24" i="14"/>
  <c r="AI24" i="14"/>
  <c r="AH24" i="14"/>
  <c r="AG24" i="14"/>
  <c r="AF24" i="14"/>
  <c r="AO21" i="14"/>
  <c r="AN21" i="14"/>
  <c r="AM21" i="14"/>
  <c r="AL21" i="14"/>
  <c r="AK21" i="14"/>
  <c r="AJ21" i="14"/>
  <c r="AI21" i="14"/>
  <c r="AH21" i="14"/>
  <c r="AG21" i="14"/>
  <c r="AF21" i="14"/>
  <c r="AO17" i="14"/>
  <c r="AN17" i="14"/>
  <c r="AM17" i="14"/>
  <c r="AL17" i="14"/>
  <c r="AK17" i="14"/>
  <c r="AJ17" i="14"/>
  <c r="AI17" i="14"/>
  <c r="AH17" i="14"/>
  <c r="AG17" i="14"/>
  <c r="AF17" i="14"/>
  <c r="AO15" i="14"/>
  <c r="AN15" i="14"/>
  <c r="AM15" i="14"/>
  <c r="AL15" i="14"/>
  <c r="AK15" i="14"/>
  <c r="AJ15" i="14"/>
  <c r="AI15" i="14"/>
  <c r="AH15" i="14"/>
  <c r="AG15" i="14"/>
  <c r="AF15" i="14"/>
  <c r="AO14" i="14"/>
  <c r="AN14" i="14"/>
  <c r="AM14" i="14"/>
  <c r="AL14" i="14"/>
  <c r="AK14" i="14"/>
  <c r="AJ14" i="14"/>
  <c r="AI14" i="14"/>
  <c r="AH14" i="14"/>
  <c r="AG14" i="14"/>
  <c r="AF14" i="14"/>
  <c r="AO10" i="14"/>
  <c r="AN10" i="14"/>
  <c r="AM10" i="14"/>
  <c r="AL10" i="14"/>
  <c r="AK10" i="14"/>
  <c r="AJ10" i="14"/>
  <c r="AI10" i="14"/>
  <c r="AH10" i="14"/>
  <c r="AG10" i="14"/>
  <c r="AF10" i="14"/>
  <c r="AF4" i="14"/>
  <c r="AG4" i="14"/>
  <c r="AH4" i="14"/>
  <c r="AI4" i="14"/>
  <c r="AJ4" i="14"/>
  <c r="AK4" i="14"/>
  <c r="AL4" i="14"/>
  <c r="AM4" i="14"/>
  <c r="AN4" i="14"/>
  <c r="AO4" i="14"/>
  <c r="AF5" i="14"/>
  <c r="AG5" i="14"/>
  <c r="AH5" i="14"/>
  <c r="AI5" i="14"/>
  <c r="AJ5" i="14"/>
  <c r="AK5" i="14"/>
  <c r="AL5" i="14"/>
  <c r="AM5" i="14"/>
  <c r="AN5" i="14"/>
  <c r="AO5" i="14"/>
  <c r="AG7" i="14"/>
  <c r="AH7" i="14"/>
  <c r="AI7" i="14"/>
  <c r="AJ7" i="14"/>
  <c r="AK7" i="14"/>
  <c r="AL7" i="14"/>
  <c r="AM7" i="14"/>
  <c r="AN7" i="14"/>
  <c r="AO7" i="14"/>
  <c r="AG6" i="14"/>
  <c r="AH6" i="14"/>
  <c r="AI6" i="14"/>
  <c r="AJ6" i="14"/>
  <c r="AK6" i="14"/>
  <c r="AL6" i="14"/>
  <c r="AM6" i="14"/>
  <c r="AN6" i="14"/>
  <c r="AO6" i="14"/>
  <c r="AF7" i="14"/>
  <c r="AF6" i="14"/>
  <c r="CA101" i="13"/>
  <c r="CF101" i="13"/>
  <c r="CG101" i="13"/>
  <c r="CH101" i="13"/>
  <c r="CF102" i="13"/>
  <c r="CG102" i="13"/>
  <c r="CH102" i="13"/>
  <c r="CE103" i="13"/>
  <c r="CF103" i="13"/>
  <c r="CG103" i="13"/>
  <c r="CH103" i="13"/>
  <c r="CA104" i="13"/>
  <c r="CF104" i="13"/>
  <c r="CG104" i="13"/>
  <c r="CH104" i="13"/>
  <c r="CD105" i="13"/>
  <c r="CF105" i="13"/>
  <c r="CG105" i="13"/>
  <c r="CH105" i="13"/>
  <c r="CE106" i="13"/>
  <c r="CG106" i="13"/>
  <c r="CA107" i="13"/>
  <c r="CG107" i="13"/>
  <c r="CH107" i="13"/>
  <c r="CA108" i="13"/>
  <c r="CG108" i="13"/>
  <c r="CH108" i="13"/>
  <c r="CI108" i="13"/>
  <c r="CA109" i="13"/>
  <c r="CE109" i="13"/>
  <c r="CG109" i="13"/>
  <c r="CH109" i="13"/>
  <c r="CA110" i="13"/>
  <c r="CF110" i="13"/>
  <c r="CG110" i="13"/>
  <c r="CH110" i="13"/>
  <c r="BZ111" i="13"/>
  <c r="CA111" i="13"/>
  <c r="CB111" i="13"/>
  <c r="CE111" i="13"/>
  <c r="CG111" i="13"/>
  <c r="CH111" i="13"/>
  <c r="CE112" i="13"/>
  <c r="BZ113" i="13"/>
  <c r="CA113" i="13"/>
  <c r="CE113" i="13"/>
  <c r="CG113" i="13"/>
  <c r="CH113" i="13"/>
  <c r="BZ114" i="13"/>
  <c r="CA114" i="13"/>
  <c r="CB114" i="13"/>
  <c r="CC114" i="13"/>
  <c r="CD114" i="13"/>
  <c r="CF114" i="13"/>
  <c r="CG114" i="13"/>
  <c r="CH114" i="13"/>
  <c r="BZ115" i="13"/>
  <c r="CA115" i="13"/>
  <c r="CB115" i="13"/>
  <c r="CC115" i="13"/>
  <c r="CD115" i="13"/>
  <c r="CF115" i="13"/>
  <c r="CG115" i="13"/>
  <c r="CH115" i="13"/>
  <c r="BZ116" i="13"/>
  <c r="CA116" i="13"/>
  <c r="CB116" i="13"/>
  <c r="CC116" i="13"/>
  <c r="CD116" i="13"/>
  <c r="CF116" i="13"/>
  <c r="CG116" i="13"/>
  <c r="CH116" i="13"/>
  <c r="CE117" i="13"/>
  <c r="CG117" i="13"/>
  <c r="CH117" i="13"/>
  <c r="BZ118" i="13"/>
  <c r="CE118" i="13"/>
  <c r="CI118" i="13"/>
  <c r="CA119" i="13"/>
  <c r="CE119" i="13"/>
  <c r="CF119" i="13"/>
  <c r="CG119" i="13"/>
  <c r="CH119" i="13"/>
  <c r="CF120" i="13"/>
  <c r="CG120" i="13"/>
  <c r="CH120" i="13"/>
  <c r="CI120" i="13"/>
  <c r="CA121" i="13"/>
  <c r="CF121" i="13"/>
  <c r="CG121" i="13"/>
  <c r="CH121" i="13"/>
  <c r="BZ100" i="13"/>
  <c r="CA100" i="13"/>
  <c r="CG100" i="13"/>
  <c r="CA71" i="13"/>
  <c r="CF71" i="13"/>
  <c r="CG71" i="13"/>
  <c r="CH71" i="13"/>
  <c r="CF72" i="13"/>
  <c r="CG72" i="13"/>
  <c r="CH72" i="13"/>
  <c r="CE73" i="13"/>
  <c r="CF73" i="13"/>
  <c r="CG73" i="13"/>
  <c r="CH73" i="13"/>
  <c r="CA74" i="13"/>
  <c r="CF74" i="13"/>
  <c r="CG74" i="13"/>
  <c r="CH74" i="13"/>
  <c r="CD75" i="13"/>
  <c r="CF75" i="13"/>
  <c r="CG75" i="13"/>
  <c r="CH75" i="13"/>
  <c r="CE76" i="13"/>
  <c r="CG76" i="13"/>
  <c r="CA77" i="13"/>
  <c r="CG77" i="13"/>
  <c r="CH77" i="13"/>
  <c r="CA78" i="13"/>
  <c r="CG78" i="13"/>
  <c r="CH78" i="13"/>
  <c r="CI78" i="13"/>
  <c r="CA79" i="13"/>
  <c r="CE79" i="13"/>
  <c r="CG79" i="13"/>
  <c r="CH79" i="13"/>
  <c r="CA80" i="13"/>
  <c r="CF80" i="13"/>
  <c r="CG80" i="13"/>
  <c r="CH80" i="13"/>
  <c r="BZ81" i="13"/>
  <c r="CA81" i="13"/>
  <c r="CB81" i="13"/>
  <c r="CE81" i="13"/>
  <c r="CG81" i="13"/>
  <c r="CH81" i="13"/>
  <c r="CE82" i="13"/>
  <c r="BZ83" i="13"/>
  <c r="CA83" i="13"/>
  <c r="CE83" i="13"/>
  <c r="CG83" i="13"/>
  <c r="CH83" i="13"/>
  <c r="BZ84" i="13"/>
  <c r="CA84" i="13"/>
  <c r="CB84" i="13"/>
  <c r="CC84" i="13"/>
  <c r="CD84" i="13"/>
  <c r="CF84" i="13"/>
  <c r="CG84" i="13"/>
  <c r="CH84" i="13"/>
  <c r="BZ85" i="13"/>
  <c r="CA85" i="13"/>
  <c r="CB85" i="13"/>
  <c r="CC85" i="13"/>
  <c r="CD85" i="13"/>
  <c r="CF85" i="13"/>
  <c r="CG85" i="13"/>
  <c r="CH85" i="13"/>
  <c r="BZ86" i="13"/>
  <c r="CA86" i="13"/>
  <c r="CB86" i="13"/>
  <c r="CC86" i="13"/>
  <c r="CD86" i="13"/>
  <c r="CF86" i="13"/>
  <c r="CG86" i="13"/>
  <c r="CH86" i="13"/>
  <c r="CE87" i="13"/>
  <c r="CG87" i="13"/>
  <c r="CH87" i="13"/>
  <c r="BZ88" i="13"/>
  <c r="CE88" i="13"/>
  <c r="CI88" i="13"/>
  <c r="CA89" i="13"/>
  <c r="CE89" i="13"/>
  <c r="CF89" i="13"/>
  <c r="CG89" i="13"/>
  <c r="CH89" i="13"/>
  <c r="CF90" i="13"/>
  <c r="CG90" i="13"/>
  <c r="CH90" i="13"/>
  <c r="CI90" i="13"/>
  <c r="CA91" i="13"/>
  <c r="CF91" i="13"/>
  <c r="CG91" i="13"/>
  <c r="CH91" i="13"/>
  <c r="BZ70" i="13"/>
  <c r="CA70" i="13"/>
  <c r="CG70" i="13"/>
  <c r="CA35" i="13"/>
  <c r="CF35" i="13"/>
  <c r="CG35" i="13"/>
  <c r="CH35" i="13"/>
  <c r="CF36" i="13"/>
  <c r="CG36" i="13"/>
  <c r="CH36" i="13"/>
  <c r="CE37" i="13"/>
  <c r="CF37" i="13"/>
  <c r="CG37" i="13"/>
  <c r="CH37" i="13"/>
  <c r="CA38" i="13"/>
  <c r="CF38" i="13"/>
  <c r="CG38" i="13"/>
  <c r="CH38" i="13"/>
  <c r="CD39" i="13"/>
  <c r="CF39" i="13"/>
  <c r="CG39" i="13"/>
  <c r="CH39" i="13"/>
  <c r="CE40" i="13"/>
  <c r="CG40" i="13"/>
  <c r="CA41" i="13"/>
  <c r="CG41" i="13"/>
  <c r="CH41" i="13"/>
  <c r="CA42" i="13"/>
  <c r="CG42" i="13"/>
  <c r="CH42" i="13"/>
  <c r="CI42" i="13"/>
  <c r="CA43" i="13"/>
  <c r="CE43" i="13"/>
  <c r="CG43" i="13"/>
  <c r="CH43" i="13"/>
  <c r="CA44" i="13"/>
  <c r="CF44" i="13"/>
  <c r="CG44" i="13"/>
  <c r="CH44" i="13"/>
  <c r="BZ45" i="13"/>
  <c r="CA45" i="13"/>
  <c r="CB45" i="13"/>
  <c r="CE45" i="13"/>
  <c r="CG45" i="13"/>
  <c r="CH45" i="13"/>
  <c r="CE46" i="13"/>
  <c r="BZ47" i="13"/>
  <c r="CA47" i="13"/>
  <c r="CE47" i="13"/>
  <c r="CG47" i="13"/>
  <c r="CH47" i="13"/>
  <c r="BZ48" i="13"/>
  <c r="CA48" i="13"/>
  <c r="CB48" i="13"/>
  <c r="CC48" i="13"/>
  <c r="CD48" i="13"/>
  <c r="CF48" i="13"/>
  <c r="CG48" i="13"/>
  <c r="CH48" i="13"/>
  <c r="BZ49" i="13"/>
  <c r="CA49" i="13"/>
  <c r="CB49" i="13"/>
  <c r="CC49" i="13"/>
  <c r="CD49" i="13"/>
  <c r="CF49" i="13"/>
  <c r="CG49" i="13"/>
  <c r="CH49" i="13"/>
  <c r="BZ50" i="13"/>
  <c r="CA50" i="13"/>
  <c r="CB50" i="13"/>
  <c r="CC50" i="13"/>
  <c r="CD50" i="13"/>
  <c r="CF50" i="13"/>
  <c r="CG50" i="13"/>
  <c r="CH50" i="13"/>
  <c r="CE51" i="13"/>
  <c r="CG51" i="13"/>
  <c r="CH51" i="13"/>
  <c r="BZ52" i="13"/>
  <c r="CE52" i="13"/>
  <c r="CI52" i="13"/>
  <c r="CA53" i="13"/>
  <c r="CE53" i="13"/>
  <c r="CF53" i="13"/>
  <c r="CG53" i="13"/>
  <c r="CH53" i="13"/>
  <c r="CF54" i="13"/>
  <c r="CG54" i="13"/>
  <c r="CH54" i="13"/>
  <c r="CI54" i="13"/>
  <c r="CA55" i="13"/>
  <c r="CF55" i="13"/>
  <c r="CG55" i="13"/>
  <c r="CH55" i="13"/>
  <c r="BZ34" i="13"/>
  <c r="CA34" i="13"/>
  <c r="CG34" i="13"/>
  <c r="CA5" i="13"/>
  <c r="CF5" i="13"/>
  <c r="CG5" i="13"/>
  <c r="CH5" i="13"/>
  <c r="CF6" i="13"/>
  <c r="CG6" i="13"/>
  <c r="CH6" i="13"/>
  <c r="CE7" i="13"/>
  <c r="CF7" i="13"/>
  <c r="CG7" i="13"/>
  <c r="CH7" i="13"/>
  <c r="CA8" i="13"/>
  <c r="CF8" i="13"/>
  <c r="CG8" i="13"/>
  <c r="CH8" i="13"/>
  <c r="CD9" i="13"/>
  <c r="CF9" i="13"/>
  <c r="CG9" i="13"/>
  <c r="CH9" i="13"/>
  <c r="CE10" i="13"/>
  <c r="CG10" i="13"/>
  <c r="CA11" i="13"/>
  <c r="CG11" i="13"/>
  <c r="CH11" i="13"/>
  <c r="CA12" i="13"/>
  <c r="CG12" i="13"/>
  <c r="CH12" i="13"/>
  <c r="CI12" i="13"/>
  <c r="CA13" i="13"/>
  <c r="CE13" i="13"/>
  <c r="CG13" i="13"/>
  <c r="CH13" i="13"/>
  <c r="CA14" i="13"/>
  <c r="CF14" i="13"/>
  <c r="CG14" i="13"/>
  <c r="CH14" i="13"/>
  <c r="BZ15" i="13"/>
  <c r="CA15" i="13"/>
  <c r="CB15" i="13"/>
  <c r="CE15" i="13"/>
  <c r="CG15" i="13"/>
  <c r="CH15" i="13"/>
  <c r="CE16" i="13"/>
  <c r="BZ17" i="13"/>
  <c r="CA17" i="13"/>
  <c r="CE17" i="13"/>
  <c r="CG17" i="13"/>
  <c r="CH17" i="13"/>
  <c r="BZ18" i="13"/>
  <c r="CA18" i="13"/>
  <c r="CB18" i="13"/>
  <c r="CC18" i="13"/>
  <c r="CD18" i="13"/>
  <c r="CF18" i="13"/>
  <c r="CG18" i="13"/>
  <c r="CH18" i="13"/>
  <c r="BZ19" i="13"/>
  <c r="CA19" i="13"/>
  <c r="CB19" i="13"/>
  <c r="CC19" i="13"/>
  <c r="CD19" i="13"/>
  <c r="CF19" i="13"/>
  <c r="CG19" i="13"/>
  <c r="CH19" i="13"/>
  <c r="BZ20" i="13"/>
  <c r="CA20" i="13"/>
  <c r="CB20" i="13"/>
  <c r="CC20" i="13"/>
  <c r="CD20" i="13"/>
  <c r="CF20" i="13"/>
  <c r="CG20" i="13"/>
  <c r="CH20" i="13"/>
  <c r="CE21" i="13"/>
  <c r="CG21" i="13"/>
  <c r="CH21" i="13"/>
  <c r="BZ22" i="13"/>
  <c r="CE22" i="13"/>
  <c r="CI22" i="13"/>
  <c r="CA23" i="13"/>
  <c r="CE23" i="13"/>
  <c r="CF23" i="13"/>
  <c r="CG23" i="13"/>
  <c r="CH23" i="13"/>
  <c r="CF24" i="13"/>
  <c r="CG24" i="13"/>
  <c r="CH24" i="13"/>
  <c r="CI24" i="13"/>
  <c r="CA25" i="13"/>
  <c r="CF25" i="13"/>
  <c r="CG25" i="13"/>
  <c r="CH25" i="13"/>
  <c r="BZ4" i="13"/>
  <c r="CA4" i="13"/>
  <c r="CG4" i="13"/>
  <c r="CG112" i="13"/>
  <c r="BY114" i="13"/>
  <c r="CB89" i="13"/>
  <c r="CD40" i="13"/>
  <c r="CC102" i="13"/>
  <c r="CE72" i="13"/>
  <c r="CI41" i="13"/>
  <c r="CH46" i="13"/>
  <c r="CC39" i="13"/>
  <c r="BY40" i="13"/>
  <c r="BZ7" i="13"/>
  <c r="CA7" i="13"/>
  <c r="CB21" i="13"/>
  <c r="CC5" i="13"/>
  <c r="CE11" i="13"/>
  <c r="CF13" i="13"/>
  <c r="CG22" i="13"/>
  <c r="CH4" i="13"/>
  <c r="CI7" i="13"/>
  <c r="BY10" i="13"/>
  <c r="AQ121" i="13"/>
  <c r="AP121" i="13"/>
  <c r="AO121" i="13"/>
  <c r="AN121" i="13"/>
  <c r="AM121" i="13"/>
  <c r="AL121" i="13"/>
  <c r="AK121" i="13"/>
  <c r="AJ121" i="13"/>
  <c r="AI121" i="13"/>
  <c r="AH121" i="13"/>
  <c r="AG121" i="13"/>
  <c r="AQ120" i="13"/>
  <c r="AP120" i="13"/>
  <c r="AO120" i="13"/>
  <c r="AN120" i="13"/>
  <c r="AM120" i="13"/>
  <c r="AL120" i="13"/>
  <c r="AK120" i="13"/>
  <c r="AJ120" i="13"/>
  <c r="AI120" i="13"/>
  <c r="AH120" i="13"/>
  <c r="AG120" i="13"/>
  <c r="AQ119" i="13"/>
  <c r="AP119" i="13"/>
  <c r="AO119" i="13"/>
  <c r="AN119" i="13"/>
  <c r="AM119" i="13"/>
  <c r="AL119" i="13"/>
  <c r="AK119" i="13"/>
  <c r="AJ119" i="13"/>
  <c r="AI119" i="13"/>
  <c r="AH119" i="13"/>
  <c r="AG119" i="13"/>
  <c r="AQ118" i="13"/>
  <c r="AP118" i="13"/>
  <c r="AO118" i="13"/>
  <c r="AN118" i="13"/>
  <c r="AM118" i="13"/>
  <c r="AL118" i="13"/>
  <c r="AK118" i="13"/>
  <c r="AJ118" i="13"/>
  <c r="AI118" i="13"/>
  <c r="AH118" i="13"/>
  <c r="AG118" i="13"/>
  <c r="AQ117" i="13"/>
  <c r="AP117" i="13"/>
  <c r="AO117" i="13"/>
  <c r="AN117" i="13"/>
  <c r="AM117" i="13"/>
  <c r="AL117" i="13"/>
  <c r="AK117" i="13"/>
  <c r="AJ117" i="13"/>
  <c r="AI117" i="13"/>
  <c r="AH117" i="13"/>
  <c r="AG117" i="13"/>
  <c r="AQ116" i="13"/>
  <c r="AP116" i="13"/>
  <c r="AO116" i="13"/>
  <c r="AN116" i="13"/>
  <c r="AM116" i="13"/>
  <c r="AL116" i="13"/>
  <c r="AK116" i="13"/>
  <c r="AJ116" i="13"/>
  <c r="AI116" i="13"/>
  <c r="AH116" i="13"/>
  <c r="AG116" i="13"/>
  <c r="AQ115" i="13"/>
  <c r="AP115" i="13"/>
  <c r="AO115" i="13"/>
  <c r="AN115" i="13"/>
  <c r="AM115" i="13"/>
  <c r="AL115" i="13"/>
  <c r="AK115" i="13"/>
  <c r="AJ115" i="13"/>
  <c r="AI115" i="13"/>
  <c r="AH115" i="13"/>
  <c r="AG115" i="13"/>
  <c r="AQ114" i="13"/>
  <c r="AP114" i="13"/>
  <c r="AO114" i="13"/>
  <c r="AN114" i="13"/>
  <c r="AM114" i="13"/>
  <c r="AL114" i="13"/>
  <c r="AK114" i="13"/>
  <c r="AJ114" i="13"/>
  <c r="AI114" i="13"/>
  <c r="AH114" i="13"/>
  <c r="AG114" i="13"/>
  <c r="AQ113" i="13"/>
  <c r="AP113" i="13"/>
  <c r="AO113" i="13"/>
  <c r="AN113" i="13"/>
  <c r="AM113" i="13"/>
  <c r="AL113" i="13"/>
  <c r="AK113" i="13"/>
  <c r="AJ113" i="13"/>
  <c r="AI113" i="13"/>
  <c r="AH113" i="13"/>
  <c r="AG113" i="13"/>
  <c r="AQ112" i="13"/>
  <c r="AP112" i="13"/>
  <c r="AO112" i="13"/>
  <c r="AN112" i="13"/>
  <c r="AM112" i="13"/>
  <c r="AL112" i="13"/>
  <c r="AK112" i="13"/>
  <c r="AJ112" i="13"/>
  <c r="AI112" i="13"/>
  <c r="AH112" i="13"/>
  <c r="AG112" i="13"/>
  <c r="AQ111" i="13"/>
  <c r="AP111" i="13"/>
  <c r="AO111" i="13"/>
  <c r="AN111" i="13"/>
  <c r="AM111" i="13"/>
  <c r="AL111" i="13"/>
  <c r="AK111" i="13"/>
  <c r="AJ111" i="13"/>
  <c r="AI111" i="13"/>
  <c r="AH111" i="13"/>
  <c r="AG111" i="13"/>
  <c r="AQ110" i="13"/>
  <c r="AP110" i="13"/>
  <c r="AO110" i="13"/>
  <c r="AN110" i="13"/>
  <c r="AM110" i="13"/>
  <c r="AL110" i="13"/>
  <c r="AK110" i="13"/>
  <c r="AJ110" i="13"/>
  <c r="AI110" i="13"/>
  <c r="AH110" i="13"/>
  <c r="AG110" i="13"/>
  <c r="AQ109" i="13"/>
  <c r="AP109" i="13"/>
  <c r="AO109" i="13"/>
  <c r="AN109" i="13"/>
  <c r="AM109" i="13"/>
  <c r="AL109" i="13"/>
  <c r="AK109" i="13"/>
  <c r="AJ109" i="13"/>
  <c r="AI109" i="13"/>
  <c r="AH109" i="13"/>
  <c r="AG109" i="13"/>
  <c r="AQ108" i="13"/>
  <c r="AP108" i="13"/>
  <c r="AO108" i="13"/>
  <c r="AN108" i="13"/>
  <c r="AM108" i="13"/>
  <c r="AL108" i="13"/>
  <c r="AK108" i="13"/>
  <c r="AJ108" i="13"/>
  <c r="AI108" i="13"/>
  <c r="AH108" i="13"/>
  <c r="AG108" i="13"/>
  <c r="AQ107" i="13"/>
  <c r="AP107" i="13"/>
  <c r="AO107" i="13"/>
  <c r="AN107" i="13"/>
  <c r="AM107" i="13"/>
  <c r="AL107" i="13"/>
  <c r="AK107" i="13"/>
  <c r="AJ107" i="13"/>
  <c r="AI107" i="13"/>
  <c r="AH107" i="13"/>
  <c r="AG107" i="13"/>
  <c r="AQ106" i="13"/>
  <c r="AP106" i="13"/>
  <c r="AO106" i="13"/>
  <c r="AN106" i="13"/>
  <c r="AM106" i="13"/>
  <c r="AL106" i="13"/>
  <c r="AK106" i="13"/>
  <c r="AJ106" i="13"/>
  <c r="AI106" i="13"/>
  <c r="AH106" i="13"/>
  <c r="AG106" i="13"/>
  <c r="AQ105" i="13"/>
  <c r="AP105" i="13"/>
  <c r="AO105" i="13"/>
  <c r="AN105" i="13"/>
  <c r="AM105" i="13"/>
  <c r="AL105" i="13"/>
  <c r="AK105" i="13"/>
  <c r="AJ105" i="13"/>
  <c r="AI105" i="13"/>
  <c r="AH105" i="13"/>
  <c r="AG105" i="13"/>
  <c r="AQ104" i="13"/>
  <c r="AP104" i="13"/>
  <c r="AO104" i="13"/>
  <c r="AN104" i="13"/>
  <c r="AM104" i="13"/>
  <c r="AL104" i="13"/>
  <c r="AK104" i="13"/>
  <c r="AJ104" i="13"/>
  <c r="AI104" i="13"/>
  <c r="AH104" i="13"/>
  <c r="AG104" i="13"/>
  <c r="AQ103" i="13"/>
  <c r="AP103" i="13"/>
  <c r="AO103" i="13"/>
  <c r="AN103" i="13"/>
  <c r="AM103" i="13"/>
  <c r="AL103" i="13"/>
  <c r="AK103" i="13"/>
  <c r="AJ103" i="13"/>
  <c r="AI103" i="13"/>
  <c r="AH103" i="13"/>
  <c r="AG103" i="13"/>
  <c r="AQ102" i="13"/>
  <c r="AP102" i="13"/>
  <c r="AO102" i="13"/>
  <c r="AN102" i="13"/>
  <c r="AM102" i="13"/>
  <c r="AL102" i="13"/>
  <c r="AK102" i="13"/>
  <c r="AJ102" i="13"/>
  <c r="AI102" i="13"/>
  <c r="AH102" i="13"/>
  <c r="AG102" i="13"/>
  <c r="AQ101" i="13"/>
  <c r="AP101" i="13"/>
  <c r="AO101" i="13"/>
  <c r="AN101" i="13"/>
  <c r="AM101" i="13"/>
  <c r="AL101" i="13"/>
  <c r="AK101" i="13"/>
  <c r="AJ101" i="13"/>
  <c r="AI101" i="13"/>
  <c r="AH101" i="13"/>
  <c r="AG101" i="13"/>
  <c r="AQ100" i="13"/>
  <c r="AQ124" i="13" s="1"/>
  <c r="AQ123" i="13" s="1"/>
  <c r="AP100" i="13"/>
  <c r="AP124" i="13" s="1"/>
  <c r="AP123" i="13" s="1"/>
  <c r="AO100" i="13"/>
  <c r="AO124" i="13" s="1"/>
  <c r="AO123" i="13" s="1"/>
  <c r="AN100" i="13"/>
  <c r="AN124" i="13" s="1"/>
  <c r="AN123" i="13" s="1"/>
  <c r="AM100" i="13"/>
  <c r="AM124" i="13" s="1"/>
  <c r="AM123" i="13" s="1"/>
  <c r="AL100" i="13"/>
  <c r="AL124" i="13" s="1"/>
  <c r="AL123" i="13" s="1"/>
  <c r="AK100" i="13"/>
  <c r="AK124" i="13" s="1"/>
  <c r="AK123" i="13" s="1"/>
  <c r="AJ100" i="13"/>
  <c r="AJ124" i="13" s="1"/>
  <c r="AJ123" i="13" s="1"/>
  <c r="AI100" i="13"/>
  <c r="AI124" i="13" s="1"/>
  <c r="AI123" i="13" s="1"/>
  <c r="AH100" i="13"/>
  <c r="AH124" i="13" s="1"/>
  <c r="AH123" i="13" s="1"/>
  <c r="AG100" i="13"/>
  <c r="AG124" i="13" s="1"/>
  <c r="AG123" i="13" s="1"/>
  <c r="AQ91" i="13"/>
  <c r="AP91" i="13"/>
  <c r="AO91" i="13"/>
  <c r="AN91" i="13"/>
  <c r="AM91" i="13"/>
  <c r="AL91" i="13"/>
  <c r="AK91" i="13"/>
  <c r="AJ91" i="13"/>
  <c r="AI91" i="13"/>
  <c r="AH91" i="13"/>
  <c r="AG91" i="13"/>
  <c r="AQ90" i="13"/>
  <c r="AP90" i="13"/>
  <c r="AO90" i="13"/>
  <c r="AN90" i="13"/>
  <c r="AM90" i="13"/>
  <c r="AL90" i="13"/>
  <c r="AK90" i="13"/>
  <c r="AJ90" i="13"/>
  <c r="AI90" i="13"/>
  <c r="AH90" i="13"/>
  <c r="AG90" i="13"/>
  <c r="AQ89" i="13"/>
  <c r="AP89" i="13"/>
  <c r="AO89" i="13"/>
  <c r="AN89" i="13"/>
  <c r="AM89" i="13"/>
  <c r="AL89" i="13"/>
  <c r="AK89" i="13"/>
  <c r="AJ89" i="13"/>
  <c r="AI89" i="13"/>
  <c r="AH89" i="13"/>
  <c r="AG89" i="13"/>
  <c r="AQ88" i="13"/>
  <c r="AP88" i="13"/>
  <c r="AO88" i="13"/>
  <c r="AN88" i="13"/>
  <c r="AM88" i="13"/>
  <c r="AL88" i="13"/>
  <c r="AK88" i="13"/>
  <c r="AJ88" i="13"/>
  <c r="AI88" i="13"/>
  <c r="AH88" i="13"/>
  <c r="AG88" i="13"/>
  <c r="AQ87" i="13"/>
  <c r="AP87" i="13"/>
  <c r="AO87" i="13"/>
  <c r="AN87" i="13"/>
  <c r="AM87" i="13"/>
  <c r="AL87" i="13"/>
  <c r="AK87" i="13"/>
  <c r="AJ87" i="13"/>
  <c r="AI87" i="13"/>
  <c r="AH87" i="13"/>
  <c r="AG87" i="13"/>
  <c r="AQ86" i="13"/>
  <c r="AP86" i="13"/>
  <c r="AO86" i="13"/>
  <c r="AN86" i="13"/>
  <c r="AM86" i="13"/>
  <c r="AL86" i="13"/>
  <c r="AK86" i="13"/>
  <c r="AJ86" i="13"/>
  <c r="AI86" i="13"/>
  <c r="AH86" i="13"/>
  <c r="AG86" i="13"/>
  <c r="AQ85" i="13"/>
  <c r="AP85" i="13"/>
  <c r="AO85" i="13"/>
  <c r="AN85" i="13"/>
  <c r="AM85" i="13"/>
  <c r="AL85" i="13"/>
  <c r="AK85" i="13"/>
  <c r="AJ85" i="13"/>
  <c r="AI85" i="13"/>
  <c r="AH85" i="13"/>
  <c r="AG85" i="13"/>
  <c r="AQ84" i="13"/>
  <c r="AP84" i="13"/>
  <c r="AO84" i="13"/>
  <c r="AN84" i="13"/>
  <c r="AM84" i="13"/>
  <c r="AL84" i="13"/>
  <c r="AK84" i="13"/>
  <c r="AJ84" i="13"/>
  <c r="AI84" i="13"/>
  <c r="AH84" i="13"/>
  <c r="AG84" i="13"/>
  <c r="AQ83" i="13"/>
  <c r="AP83" i="13"/>
  <c r="AO83" i="13"/>
  <c r="AN83" i="13"/>
  <c r="AM83" i="13"/>
  <c r="AL83" i="13"/>
  <c r="AK83" i="13"/>
  <c r="AJ83" i="13"/>
  <c r="AI83" i="13"/>
  <c r="AH83" i="13"/>
  <c r="AG83" i="13"/>
  <c r="AQ82" i="13"/>
  <c r="AP82" i="13"/>
  <c r="AO82" i="13"/>
  <c r="AN82" i="13"/>
  <c r="AM82" i="13"/>
  <c r="AL82" i="13"/>
  <c r="AK82" i="13"/>
  <c r="AJ82" i="13"/>
  <c r="AI82" i="13"/>
  <c r="AH82" i="13"/>
  <c r="AG82" i="13"/>
  <c r="AQ81" i="13"/>
  <c r="AP81" i="13"/>
  <c r="AO81" i="13"/>
  <c r="AN81" i="13"/>
  <c r="AM81" i="13"/>
  <c r="AL81" i="13"/>
  <c r="AK81" i="13"/>
  <c r="AJ81" i="13"/>
  <c r="AI81" i="13"/>
  <c r="AH81" i="13"/>
  <c r="AG81" i="13"/>
  <c r="AQ80" i="13"/>
  <c r="AP80" i="13"/>
  <c r="AO80" i="13"/>
  <c r="AN80" i="13"/>
  <c r="AM80" i="13"/>
  <c r="AL80" i="13"/>
  <c r="AK80" i="13"/>
  <c r="AJ80" i="13"/>
  <c r="AI80" i="13"/>
  <c r="AH80" i="13"/>
  <c r="AG80" i="13"/>
  <c r="AQ79" i="13"/>
  <c r="AP79" i="13"/>
  <c r="AO79" i="13"/>
  <c r="AN79" i="13"/>
  <c r="AM79" i="13"/>
  <c r="AL79" i="13"/>
  <c r="AK79" i="13"/>
  <c r="AJ79" i="13"/>
  <c r="AI79" i="13"/>
  <c r="AH79" i="13"/>
  <c r="AG79" i="13"/>
  <c r="AQ78" i="13"/>
  <c r="AP78" i="13"/>
  <c r="AO78" i="13"/>
  <c r="AN78" i="13"/>
  <c r="AM78" i="13"/>
  <c r="AL78" i="13"/>
  <c r="AK78" i="13"/>
  <c r="AJ78" i="13"/>
  <c r="AI78" i="13"/>
  <c r="AH78" i="13"/>
  <c r="AG78" i="13"/>
  <c r="AQ77" i="13"/>
  <c r="AP77" i="13"/>
  <c r="AO77" i="13"/>
  <c r="AN77" i="13"/>
  <c r="AM77" i="13"/>
  <c r="AL77" i="13"/>
  <c r="AK77" i="13"/>
  <c r="AJ77" i="13"/>
  <c r="AI77" i="13"/>
  <c r="AH77" i="13"/>
  <c r="AG77" i="13"/>
  <c r="AQ76" i="13"/>
  <c r="AP76" i="13"/>
  <c r="AO76" i="13"/>
  <c r="AN76" i="13"/>
  <c r="AM76" i="13"/>
  <c r="AL76" i="13"/>
  <c r="AK76" i="13"/>
  <c r="AJ76" i="13"/>
  <c r="AI76" i="13"/>
  <c r="AH76" i="13"/>
  <c r="AG76" i="13"/>
  <c r="AQ75" i="13"/>
  <c r="AP75" i="13"/>
  <c r="AO75" i="13"/>
  <c r="AN75" i="13"/>
  <c r="AM75" i="13"/>
  <c r="AL75" i="13"/>
  <c r="AK75" i="13"/>
  <c r="AJ75" i="13"/>
  <c r="AI75" i="13"/>
  <c r="AH75" i="13"/>
  <c r="AG75" i="13"/>
  <c r="AQ74" i="13"/>
  <c r="AP74" i="13"/>
  <c r="AO74" i="13"/>
  <c r="AN74" i="13"/>
  <c r="AM74" i="13"/>
  <c r="AL74" i="13"/>
  <c r="AK74" i="13"/>
  <c r="AJ74" i="13"/>
  <c r="AI74" i="13"/>
  <c r="AH74" i="13"/>
  <c r="AG74" i="13"/>
  <c r="AQ73" i="13"/>
  <c r="AP73" i="13"/>
  <c r="AO73" i="13"/>
  <c r="AN73" i="13"/>
  <c r="AM73" i="13"/>
  <c r="AL73" i="13"/>
  <c r="AK73" i="13"/>
  <c r="AJ73" i="13"/>
  <c r="AI73" i="13"/>
  <c r="AH73" i="13"/>
  <c r="AG73" i="13"/>
  <c r="AQ72" i="13"/>
  <c r="AP72" i="13"/>
  <c r="AO72" i="13"/>
  <c r="AN72" i="13"/>
  <c r="AM72" i="13"/>
  <c r="AL72" i="13"/>
  <c r="AK72" i="13"/>
  <c r="AJ72" i="13"/>
  <c r="AI72" i="13"/>
  <c r="AH72" i="13"/>
  <c r="AG72" i="13"/>
  <c r="AQ71" i="13"/>
  <c r="AP71" i="13"/>
  <c r="AO71" i="13"/>
  <c r="AN71" i="13"/>
  <c r="AM71" i="13"/>
  <c r="AL71" i="13"/>
  <c r="AK71" i="13"/>
  <c r="AJ71" i="13"/>
  <c r="AI71" i="13"/>
  <c r="AH71" i="13"/>
  <c r="AG71" i="13"/>
  <c r="AQ70" i="13"/>
  <c r="AQ94" i="13" s="1"/>
  <c r="AQ93" i="13" s="1"/>
  <c r="AP70" i="13"/>
  <c r="AP94" i="13" s="1"/>
  <c r="AP93" i="13" s="1"/>
  <c r="AO70" i="13"/>
  <c r="AO94" i="13" s="1"/>
  <c r="AO93" i="13" s="1"/>
  <c r="AN70" i="13"/>
  <c r="AN94" i="13" s="1"/>
  <c r="AN93" i="13" s="1"/>
  <c r="AM70" i="13"/>
  <c r="AM94" i="13" s="1"/>
  <c r="AM93" i="13" s="1"/>
  <c r="AL70" i="13"/>
  <c r="AL94" i="13" s="1"/>
  <c r="AL93" i="13" s="1"/>
  <c r="AK70" i="13"/>
  <c r="AK94" i="13" s="1"/>
  <c r="AK93" i="13" s="1"/>
  <c r="AJ70" i="13"/>
  <c r="AJ94" i="13" s="1"/>
  <c r="AJ93" i="13" s="1"/>
  <c r="AI70" i="13"/>
  <c r="AI94" i="13" s="1"/>
  <c r="AI93" i="13" s="1"/>
  <c r="AH70" i="13"/>
  <c r="AH94" i="13" s="1"/>
  <c r="AH93" i="13" s="1"/>
  <c r="AG70" i="13"/>
  <c r="AG94" i="13" s="1"/>
  <c r="AG93" i="13" s="1"/>
  <c r="AQ55" i="13"/>
  <c r="AP55" i="13"/>
  <c r="AO55" i="13"/>
  <c r="AN55" i="13"/>
  <c r="AM55" i="13"/>
  <c r="AL55" i="13"/>
  <c r="AK55" i="13"/>
  <c r="AJ55" i="13"/>
  <c r="AI55" i="13"/>
  <c r="AH55" i="13"/>
  <c r="AG55" i="13"/>
  <c r="AQ54" i="13"/>
  <c r="AP54" i="13"/>
  <c r="AO54" i="13"/>
  <c r="AN54" i="13"/>
  <c r="AM54" i="13"/>
  <c r="AL54" i="13"/>
  <c r="AK54" i="13"/>
  <c r="AJ54" i="13"/>
  <c r="AI54" i="13"/>
  <c r="AH54" i="13"/>
  <c r="AG54" i="13"/>
  <c r="AQ53" i="13"/>
  <c r="AP53" i="13"/>
  <c r="AO53" i="13"/>
  <c r="AN53" i="13"/>
  <c r="AM53" i="13"/>
  <c r="AL53" i="13"/>
  <c r="AK53" i="13"/>
  <c r="AJ53" i="13"/>
  <c r="AI53" i="13"/>
  <c r="AH53" i="13"/>
  <c r="AG53" i="13"/>
  <c r="AQ52" i="13"/>
  <c r="AP52" i="13"/>
  <c r="AO52" i="13"/>
  <c r="AN52" i="13"/>
  <c r="AM52" i="13"/>
  <c r="AL52" i="13"/>
  <c r="AK52" i="13"/>
  <c r="AJ52" i="13"/>
  <c r="AI52" i="13"/>
  <c r="AH52" i="13"/>
  <c r="AG52" i="13"/>
  <c r="AQ51" i="13"/>
  <c r="AP51" i="13"/>
  <c r="AO51" i="13"/>
  <c r="AN51" i="13"/>
  <c r="AM51" i="13"/>
  <c r="AL51" i="13"/>
  <c r="AK51" i="13"/>
  <c r="AJ51" i="13"/>
  <c r="AI51" i="13"/>
  <c r="AH51" i="13"/>
  <c r="AG51" i="13"/>
  <c r="AQ50" i="13"/>
  <c r="AP50" i="13"/>
  <c r="AO50" i="13"/>
  <c r="AN50" i="13"/>
  <c r="AM50" i="13"/>
  <c r="AL50" i="13"/>
  <c r="AK50" i="13"/>
  <c r="AJ50" i="13"/>
  <c r="AI50" i="13"/>
  <c r="AH50" i="13"/>
  <c r="AG50" i="13"/>
  <c r="AQ49" i="13"/>
  <c r="AP49" i="13"/>
  <c r="AO49" i="13"/>
  <c r="AN49" i="13"/>
  <c r="AM49" i="13"/>
  <c r="AL49" i="13"/>
  <c r="AK49" i="13"/>
  <c r="AJ49" i="13"/>
  <c r="AI49" i="13"/>
  <c r="AH49" i="13"/>
  <c r="AG49" i="13"/>
  <c r="AQ48" i="13"/>
  <c r="AP48" i="13"/>
  <c r="AO48" i="13"/>
  <c r="AN48" i="13"/>
  <c r="AM48" i="13"/>
  <c r="AL48" i="13"/>
  <c r="AK48" i="13"/>
  <c r="AJ48" i="13"/>
  <c r="AI48" i="13"/>
  <c r="AH48" i="13"/>
  <c r="AG48" i="13"/>
  <c r="AQ47" i="13"/>
  <c r="AP47" i="13"/>
  <c r="AO47" i="13"/>
  <c r="AN47" i="13"/>
  <c r="AM47" i="13"/>
  <c r="AL47" i="13"/>
  <c r="AK47" i="13"/>
  <c r="AJ47" i="13"/>
  <c r="AI47" i="13"/>
  <c r="AH47" i="13"/>
  <c r="AG47" i="13"/>
  <c r="AQ46" i="13"/>
  <c r="AP46" i="13"/>
  <c r="AO46" i="13"/>
  <c r="AN46" i="13"/>
  <c r="AM46" i="13"/>
  <c r="AL46" i="13"/>
  <c r="AK46" i="13"/>
  <c r="AJ46" i="13"/>
  <c r="AI46" i="13"/>
  <c r="AH46" i="13"/>
  <c r="AG46" i="13"/>
  <c r="AQ45" i="13"/>
  <c r="AP45" i="13"/>
  <c r="AO45" i="13"/>
  <c r="AN45" i="13"/>
  <c r="AM45" i="13"/>
  <c r="AL45" i="13"/>
  <c r="AK45" i="13"/>
  <c r="AJ45" i="13"/>
  <c r="AI45" i="13"/>
  <c r="AH45" i="13"/>
  <c r="AG45" i="13"/>
  <c r="AQ44" i="13"/>
  <c r="AP44" i="13"/>
  <c r="AO44" i="13"/>
  <c r="AN44" i="13"/>
  <c r="AM44" i="13"/>
  <c r="AL44" i="13"/>
  <c r="AK44" i="13"/>
  <c r="AJ44" i="13"/>
  <c r="AI44" i="13"/>
  <c r="AH44" i="13"/>
  <c r="AG44" i="13"/>
  <c r="AQ43" i="13"/>
  <c r="AP43" i="13"/>
  <c r="AO43" i="13"/>
  <c r="AN43" i="13"/>
  <c r="AM43" i="13"/>
  <c r="AL43" i="13"/>
  <c r="AK43" i="13"/>
  <c r="AJ43" i="13"/>
  <c r="AI43" i="13"/>
  <c r="AH43" i="13"/>
  <c r="AG43" i="13"/>
  <c r="AQ42" i="13"/>
  <c r="AP42" i="13"/>
  <c r="AO42" i="13"/>
  <c r="AN42" i="13"/>
  <c r="AM42" i="13"/>
  <c r="AL42" i="13"/>
  <c r="AK42" i="13"/>
  <c r="AJ42" i="13"/>
  <c r="AI42" i="13"/>
  <c r="AH42" i="13"/>
  <c r="AG42" i="13"/>
  <c r="AQ41" i="13"/>
  <c r="AP41" i="13"/>
  <c r="AO41" i="13"/>
  <c r="AN41" i="13"/>
  <c r="AM41" i="13"/>
  <c r="AL41" i="13"/>
  <c r="AK41" i="13"/>
  <c r="AJ41" i="13"/>
  <c r="AI41" i="13"/>
  <c r="AH41" i="13"/>
  <c r="AG41" i="13"/>
  <c r="AQ40" i="13"/>
  <c r="AP40" i="13"/>
  <c r="AO40" i="13"/>
  <c r="AN40" i="13"/>
  <c r="AM40" i="13"/>
  <c r="AL40" i="13"/>
  <c r="AK40" i="13"/>
  <c r="AJ40" i="13"/>
  <c r="AI40" i="13"/>
  <c r="AH40" i="13"/>
  <c r="AG40" i="13"/>
  <c r="AQ39" i="13"/>
  <c r="AP39" i="13"/>
  <c r="AO39" i="13"/>
  <c r="AN39" i="13"/>
  <c r="AM39" i="13"/>
  <c r="AL39" i="13"/>
  <c r="AK39" i="13"/>
  <c r="AJ39" i="13"/>
  <c r="AI39" i="13"/>
  <c r="AH39" i="13"/>
  <c r="AG39" i="13"/>
  <c r="AQ38" i="13"/>
  <c r="AP38" i="13"/>
  <c r="AO38" i="13"/>
  <c r="AN38" i="13"/>
  <c r="AM38" i="13"/>
  <c r="AL38" i="13"/>
  <c r="AK38" i="13"/>
  <c r="AJ38" i="13"/>
  <c r="AI38" i="13"/>
  <c r="AH38" i="13"/>
  <c r="AG38" i="13"/>
  <c r="AQ37" i="13"/>
  <c r="AP37" i="13"/>
  <c r="AO37" i="13"/>
  <c r="AN37" i="13"/>
  <c r="AM37" i="13"/>
  <c r="AL37" i="13"/>
  <c r="AK37" i="13"/>
  <c r="AJ37" i="13"/>
  <c r="AI37" i="13"/>
  <c r="AH37" i="13"/>
  <c r="AG37" i="13"/>
  <c r="AQ36" i="13"/>
  <c r="AP36" i="13"/>
  <c r="AO36" i="13"/>
  <c r="AN36" i="13"/>
  <c r="AM36" i="13"/>
  <c r="AL36" i="13"/>
  <c r="AK36" i="13"/>
  <c r="AJ36" i="13"/>
  <c r="AI36" i="13"/>
  <c r="AH36" i="13"/>
  <c r="AG36" i="13"/>
  <c r="AQ35" i="13"/>
  <c r="AP35" i="13"/>
  <c r="AO35" i="13"/>
  <c r="AN35" i="13"/>
  <c r="AM35" i="13"/>
  <c r="AL35" i="13"/>
  <c r="AK35" i="13"/>
  <c r="AJ35" i="13"/>
  <c r="AI35" i="13"/>
  <c r="AH35" i="13"/>
  <c r="AG35" i="13"/>
  <c r="AQ34" i="13"/>
  <c r="AQ58" i="13" s="1"/>
  <c r="AQ57" i="13" s="1"/>
  <c r="AP34" i="13"/>
  <c r="AP58" i="13" s="1"/>
  <c r="AP57" i="13" s="1"/>
  <c r="AO34" i="13"/>
  <c r="AO58" i="13" s="1"/>
  <c r="AO57" i="13" s="1"/>
  <c r="AN34" i="13"/>
  <c r="AN58" i="13" s="1"/>
  <c r="AN57" i="13" s="1"/>
  <c r="AM34" i="13"/>
  <c r="AM58" i="13" s="1"/>
  <c r="AM57" i="13" s="1"/>
  <c r="AL34" i="13"/>
  <c r="AL58" i="13" s="1"/>
  <c r="AL57" i="13" s="1"/>
  <c r="AK34" i="13"/>
  <c r="AK58" i="13" s="1"/>
  <c r="AK57" i="13" s="1"/>
  <c r="AJ34" i="13"/>
  <c r="AJ58" i="13" s="1"/>
  <c r="AJ57" i="13" s="1"/>
  <c r="AI34" i="13"/>
  <c r="AI58" i="13" s="1"/>
  <c r="AI57" i="13" s="1"/>
  <c r="AH34" i="13"/>
  <c r="AH58" i="13" s="1"/>
  <c r="AH57" i="13" s="1"/>
  <c r="AG34" i="13"/>
  <c r="AG58" i="13" s="1"/>
  <c r="AG57" i="13" s="1"/>
  <c r="AH27" i="13"/>
  <c r="AL27" i="13"/>
  <c r="AP27" i="13"/>
  <c r="AH28" i="13"/>
  <c r="AI28" i="13"/>
  <c r="AI27" i="13" s="1"/>
  <c r="AJ28" i="13"/>
  <c r="AJ27" i="13" s="1"/>
  <c r="AK28" i="13"/>
  <c r="AK27" i="13" s="1"/>
  <c r="AL28" i="13"/>
  <c r="AM28" i="13"/>
  <c r="AM27" i="13" s="1"/>
  <c r="AN28" i="13"/>
  <c r="AN27" i="13" s="1"/>
  <c r="AO28" i="13"/>
  <c r="AO27" i="13" s="1"/>
  <c r="AP28" i="13"/>
  <c r="AQ28" i="13"/>
  <c r="AQ27" i="13" s="1"/>
  <c r="AG28" i="13"/>
  <c r="AG27" i="13" s="1"/>
  <c r="AG5" i="13"/>
  <c r="AH5" i="13"/>
  <c r="AI5" i="13"/>
  <c r="AJ5" i="13"/>
  <c r="AK5" i="13"/>
  <c r="AL5" i="13"/>
  <c r="AM5" i="13"/>
  <c r="AN5" i="13"/>
  <c r="AO5" i="13"/>
  <c r="AP5" i="13"/>
  <c r="AQ5" i="13"/>
  <c r="AG6" i="13"/>
  <c r="AH6" i="13"/>
  <c r="AI6" i="13"/>
  <c r="AJ6" i="13"/>
  <c r="AK6" i="13"/>
  <c r="AL6" i="13"/>
  <c r="AM6" i="13"/>
  <c r="AN6" i="13"/>
  <c r="AO6" i="13"/>
  <c r="AP6" i="13"/>
  <c r="AQ6" i="13"/>
  <c r="AG7" i="13"/>
  <c r="AH7" i="13"/>
  <c r="AI7" i="13"/>
  <c r="AJ7" i="13"/>
  <c r="AK7" i="13"/>
  <c r="AL7" i="13"/>
  <c r="AM7" i="13"/>
  <c r="AN7" i="13"/>
  <c r="AO7" i="13"/>
  <c r="AP7" i="13"/>
  <c r="AQ7" i="13"/>
  <c r="AG8" i="13"/>
  <c r="AH8" i="13"/>
  <c r="AI8" i="13"/>
  <c r="AJ8" i="13"/>
  <c r="AK8" i="13"/>
  <c r="AL8" i="13"/>
  <c r="AM8" i="13"/>
  <c r="AN8" i="13"/>
  <c r="AO8" i="13"/>
  <c r="AP8" i="13"/>
  <c r="AQ8" i="13"/>
  <c r="AG9" i="13"/>
  <c r="AH9" i="13"/>
  <c r="AI9" i="13"/>
  <c r="AJ9" i="13"/>
  <c r="AK9" i="13"/>
  <c r="AL9" i="13"/>
  <c r="AM9" i="13"/>
  <c r="AN9" i="13"/>
  <c r="AO9" i="13"/>
  <c r="AP9" i="13"/>
  <c r="AQ9" i="13"/>
  <c r="AG10" i="13"/>
  <c r="AH10" i="13"/>
  <c r="AI10" i="13"/>
  <c r="AJ10" i="13"/>
  <c r="AK10" i="13"/>
  <c r="AL10" i="13"/>
  <c r="AM10" i="13"/>
  <c r="AN10" i="13"/>
  <c r="AO10" i="13"/>
  <c r="AP10" i="13"/>
  <c r="AQ10" i="13"/>
  <c r="AG11" i="13"/>
  <c r="AH11" i="13"/>
  <c r="AI11" i="13"/>
  <c r="AJ11" i="13"/>
  <c r="AK11" i="13"/>
  <c r="AL11" i="13"/>
  <c r="AM11" i="13"/>
  <c r="AN11" i="13"/>
  <c r="AO11" i="13"/>
  <c r="AP11" i="13"/>
  <c r="AQ11" i="13"/>
  <c r="AG12" i="13"/>
  <c r="AH12" i="13"/>
  <c r="AI12" i="13"/>
  <c r="AJ12" i="13"/>
  <c r="AK12" i="13"/>
  <c r="AL12" i="13"/>
  <c r="AM12" i="13"/>
  <c r="AN12" i="13"/>
  <c r="AO12" i="13"/>
  <c r="AP12" i="13"/>
  <c r="AQ12" i="13"/>
  <c r="AG13" i="13"/>
  <c r="AH13" i="13"/>
  <c r="AI13" i="13"/>
  <c r="AJ13" i="13"/>
  <c r="AK13" i="13"/>
  <c r="AL13" i="13"/>
  <c r="AM13" i="13"/>
  <c r="AN13" i="13"/>
  <c r="AO13" i="13"/>
  <c r="AP13" i="13"/>
  <c r="AQ13" i="13"/>
  <c r="AG14" i="13"/>
  <c r="AH14" i="13"/>
  <c r="AI14" i="13"/>
  <c r="AJ14" i="13"/>
  <c r="AK14" i="13"/>
  <c r="AL14" i="13"/>
  <c r="AM14" i="13"/>
  <c r="AN14" i="13"/>
  <c r="AO14" i="13"/>
  <c r="AP14" i="13"/>
  <c r="AQ14" i="13"/>
  <c r="AG15" i="13"/>
  <c r="AH15" i="13"/>
  <c r="AI15" i="13"/>
  <c r="AJ15" i="13"/>
  <c r="AK15" i="13"/>
  <c r="AL15" i="13"/>
  <c r="AM15" i="13"/>
  <c r="AN15" i="13"/>
  <c r="AO15" i="13"/>
  <c r="AP15" i="13"/>
  <c r="AQ15" i="13"/>
  <c r="AG16" i="13"/>
  <c r="AH16" i="13"/>
  <c r="AI16" i="13"/>
  <c r="AJ16" i="13"/>
  <c r="AK16" i="13"/>
  <c r="AL16" i="13"/>
  <c r="AM16" i="13"/>
  <c r="AN16" i="13"/>
  <c r="AO16" i="13"/>
  <c r="AP16" i="13"/>
  <c r="AQ16" i="13"/>
  <c r="AG17" i="13"/>
  <c r="AH17" i="13"/>
  <c r="AI17" i="13"/>
  <c r="AJ17" i="13"/>
  <c r="AK17" i="13"/>
  <c r="AL17" i="13"/>
  <c r="AM17" i="13"/>
  <c r="AN17" i="13"/>
  <c r="AO17" i="13"/>
  <c r="AP17" i="13"/>
  <c r="AQ17" i="13"/>
  <c r="AG18" i="13"/>
  <c r="AH18" i="13"/>
  <c r="AI18" i="13"/>
  <c r="AJ18" i="13"/>
  <c r="AK18" i="13"/>
  <c r="AL18" i="13"/>
  <c r="AM18" i="13"/>
  <c r="AN18" i="13"/>
  <c r="AO18" i="13"/>
  <c r="AP18" i="13"/>
  <c r="AQ18" i="13"/>
  <c r="AG19" i="13"/>
  <c r="AH19" i="13"/>
  <c r="AI19" i="13"/>
  <c r="AJ19" i="13"/>
  <c r="AK19" i="13"/>
  <c r="AL19" i="13"/>
  <c r="AM19" i="13"/>
  <c r="AN19" i="13"/>
  <c r="AO19" i="13"/>
  <c r="AP19" i="13"/>
  <c r="AQ19" i="13"/>
  <c r="AG20" i="13"/>
  <c r="AH20" i="13"/>
  <c r="AI20" i="13"/>
  <c r="AJ20" i="13"/>
  <c r="AK20" i="13"/>
  <c r="AL20" i="13"/>
  <c r="AM20" i="13"/>
  <c r="AN20" i="13"/>
  <c r="AO20" i="13"/>
  <c r="AP20" i="13"/>
  <c r="AQ20" i="13"/>
  <c r="AG21" i="13"/>
  <c r="AH21" i="13"/>
  <c r="AI21" i="13"/>
  <c r="AJ21" i="13"/>
  <c r="AK21" i="13"/>
  <c r="AL21" i="13"/>
  <c r="AM21" i="13"/>
  <c r="AN21" i="13"/>
  <c r="AO21" i="13"/>
  <c r="AP21" i="13"/>
  <c r="AQ21" i="13"/>
  <c r="AG22" i="13"/>
  <c r="AH22" i="13"/>
  <c r="AI22" i="13"/>
  <c r="AJ22" i="13"/>
  <c r="AK22" i="13"/>
  <c r="AL22" i="13"/>
  <c r="AM22" i="13"/>
  <c r="AN22" i="13"/>
  <c r="AO22" i="13"/>
  <c r="AP22" i="13"/>
  <c r="AQ22" i="13"/>
  <c r="AG23" i="13"/>
  <c r="AH23" i="13"/>
  <c r="AI23" i="13"/>
  <c r="AJ23" i="13"/>
  <c r="AK23" i="13"/>
  <c r="AL23" i="13"/>
  <c r="AM23" i="13"/>
  <c r="AN23" i="13"/>
  <c r="AO23" i="13"/>
  <c r="AP23" i="13"/>
  <c r="AQ23" i="13"/>
  <c r="AG24" i="13"/>
  <c r="AH24" i="13"/>
  <c r="AI24" i="13"/>
  <c r="AJ24" i="13"/>
  <c r="AK24" i="13"/>
  <c r="AL24" i="13"/>
  <c r="AM24" i="13"/>
  <c r="AN24" i="13"/>
  <c r="AO24" i="13"/>
  <c r="AP24" i="13"/>
  <c r="AQ24" i="13"/>
  <c r="AG25" i="13"/>
  <c r="AH25" i="13"/>
  <c r="AI25" i="13"/>
  <c r="AJ25" i="13"/>
  <c r="AK25" i="13"/>
  <c r="AL25" i="13"/>
  <c r="AM25" i="13"/>
  <c r="AN25" i="13"/>
  <c r="AO25" i="13"/>
  <c r="AP25" i="13"/>
  <c r="AQ25" i="13"/>
  <c r="AH4" i="13"/>
  <c r="AI4" i="13"/>
  <c r="AJ4" i="13"/>
  <c r="AK4" i="13"/>
  <c r="AL4" i="13"/>
  <c r="AM4" i="13"/>
  <c r="AN4" i="13"/>
  <c r="AO4" i="13"/>
  <c r="AP4" i="13"/>
  <c r="AQ4" i="13"/>
  <c r="AG4" i="13"/>
  <c r="BR35" i="19" l="1"/>
  <c r="BR37" i="19" s="1"/>
  <c r="CE84" i="13"/>
  <c r="BY34" i="13"/>
  <c r="BY54" i="13"/>
  <c r="CI48" i="13"/>
  <c r="CD47" i="13"/>
  <c r="CC40" i="13"/>
  <c r="CH34" i="13"/>
  <c r="CD55" i="13"/>
  <c r="CD53" i="13"/>
  <c r="CC52" i="13"/>
  <c r="CC46" i="13"/>
  <c r="CD45" i="13"/>
  <c r="CI44" i="13"/>
  <c r="CC44" i="13"/>
  <c r="CI40" i="13"/>
  <c r="CI38" i="13"/>
  <c r="CD51" i="13"/>
  <c r="CD43" i="13"/>
  <c r="CD37" i="13"/>
  <c r="CD34" i="13"/>
  <c r="CC54" i="13"/>
  <c r="CI50" i="13"/>
  <c r="CI46" i="13"/>
  <c r="CC42" i="13"/>
  <c r="CD41" i="13"/>
  <c r="BY50" i="13"/>
  <c r="BY46" i="13"/>
  <c r="BY36" i="13"/>
  <c r="BY42" i="13"/>
  <c r="BY52" i="13"/>
  <c r="BY48" i="13"/>
  <c r="BY44" i="13"/>
  <c r="CA24" i="13"/>
  <c r="CI16" i="13"/>
  <c r="CA16" i="13"/>
  <c r="CC14" i="13"/>
  <c r="CC10" i="13"/>
  <c r="CC22" i="13"/>
  <c r="CI18" i="13"/>
  <c r="CE18" i="13"/>
  <c r="CG16" i="13"/>
  <c r="CB13" i="13"/>
  <c r="CI10" i="13"/>
  <c r="CA10" i="13"/>
  <c r="CI6" i="13"/>
  <c r="CE6" i="13"/>
  <c r="CE24" i="13"/>
  <c r="CA22" i="13"/>
  <c r="CE12" i="13"/>
  <c r="CI8" i="13"/>
  <c r="CE8" i="13"/>
  <c r="CC6" i="13"/>
  <c r="CC24" i="13"/>
  <c r="CI20" i="13"/>
  <c r="CE20" i="13"/>
  <c r="CC16" i="13"/>
  <c r="CI14" i="13"/>
  <c r="CE14" i="13"/>
  <c r="CC12" i="13"/>
  <c r="CF11" i="13"/>
  <c r="CC8" i="13"/>
  <c r="CA6" i="13"/>
  <c r="BY18" i="13"/>
  <c r="BY24" i="13"/>
  <c r="CA20" i="15"/>
  <c r="CA18" i="15"/>
  <c r="BW15" i="15"/>
  <c r="CE11" i="15"/>
  <c r="CA11" i="15"/>
  <c r="CC7" i="15"/>
  <c r="CA6" i="15"/>
  <c r="CA28" i="15"/>
  <c r="CE25" i="15"/>
  <c r="CA25" i="15"/>
  <c r="BY20" i="15"/>
  <c r="CE18" i="15"/>
  <c r="BY18" i="15"/>
  <c r="CC17" i="15"/>
  <c r="CA15" i="15"/>
  <c r="CA12" i="15"/>
  <c r="BY11" i="15"/>
  <c r="BW10" i="15"/>
  <c r="CE6" i="15"/>
  <c r="BY28" i="15"/>
  <c r="BY25" i="15"/>
  <c r="BW20" i="15"/>
  <c r="CC18" i="15"/>
  <c r="BW18" i="15"/>
  <c r="BY15" i="15"/>
  <c r="BY12" i="15"/>
  <c r="CC11" i="15"/>
  <c r="CA10" i="15"/>
  <c r="CA7" i="15"/>
  <c r="CC28" i="15"/>
  <c r="CA17" i="15"/>
  <c r="CC15" i="15"/>
  <c r="BY10" i="15"/>
  <c r="BY7" i="15"/>
  <c r="BX25" i="18"/>
  <c r="BX20" i="18"/>
  <c r="BY25" i="18"/>
  <c r="BU25" i="18"/>
  <c r="CB16" i="18"/>
  <c r="BX24" i="18"/>
  <c r="BX21" i="18"/>
  <c r="BX16" i="18"/>
  <c r="CB25" i="18"/>
  <c r="CB24" i="18"/>
  <c r="BY21" i="18"/>
  <c r="CB20" i="18"/>
  <c r="BU21" i="18"/>
  <c r="BZ23" i="19"/>
  <c r="CD23" i="19"/>
  <c r="BZ30" i="19"/>
  <c r="BV23" i="19"/>
  <c r="BV30" i="19"/>
  <c r="BU4" i="19"/>
  <c r="BU5" i="19"/>
  <c r="CB4" i="19"/>
  <c r="BX14" i="19"/>
  <c r="BX10" i="19"/>
  <c r="BX7" i="19"/>
  <c r="BX4" i="19"/>
  <c r="CB12" i="19"/>
  <c r="BX8" i="19"/>
  <c r="BX12" i="19"/>
  <c r="CB7" i="19"/>
  <c r="CB14" i="19"/>
  <c r="BX11" i="19"/>
  <c r="CB10" i="19"/>
  <c r="BX6" i="19"/>
  <c r="BU13" i="19"/>
  <c r="BU11" i="19"/>
  <c r="BU7" i="19"/>
  <c r="BU12" i="19"/>
  <c r="BU9" i="19"/>
  <c r="BU8" i="19"/>
  <c r="CA12" i="20"/>
  <c r="BZ11" i="20"/>
  <c r="CG10" i="20"/>
  <c r="BW26" i="21"/>
  <c r="CF23" i="21"/>
  <c r="CB23" i="21"/>
  <c r="CA22" i="21"/>
  <c r="BW22" i="21"/>
  <c r="BZ21" i="21"/>
  <c r="CB19" i="21"/>
  <c r="BX19" i="21"/>
  <c r="CA18" i="21"/>
  <c r="BW18" i="21"/>
  <c r="BZ17" i="21"/>
  <c r="CA15" i="21"/>
  <c r="CD14" i="21"/>
  <c r="CF13" i="21"/>
  <c r="BZ13" i="21"/>
  <c r="CB10" i="21"/>
  <c r="BX10" i="21"/>
  <c r="BZ7" i="21"/>
  <c r="BZ6" i="21"/>
  <c r="CB15" i="21"/>
  <c r="CF9" i="21"/>
  <c r="CB9" i="21"/>
  <c r="BX9" i="21"/>
  <c r="CA8" i="21"/>
  <c r="CF6" i="21"/>
  <c r="CB6" i="21"/>
  <c r="CA5" i="21"/>
  <c r="CB14" i="21"/>
  <c r="CA13" i="21"/>
  <c r="CA11" i="21"/>
  <c r="CB8" i="21"/>
  <c r="BX8" i="21"/>
  <c r="CB5" i="21"/>
  <c r="CA41" i="22"/>
  <c r="CB8" i="22"/>
  <c r="CF4" i="22"/>
  <c r="CA15" i="22"/>
  <c r="BX12" i="22"/>
  <c r="CA11" i="22"/>
  <c r="CG9" i="22"/>
  <c r="CA7" i="22"/>
  <c r="CB4" i="22"/>
  <c r="CG17" i="22"/>
  <c r="CB16" i="22"/>
  <c r="CC13" i="22"/>
  <c r="CB12" i="22"/>
  <c r="CF8" i="22"/>
  <c r="BX8" i="22"/>
  <c r="BX4" i="22"/>
  <c r="BX16" i="22"/>
  <c r="CG13" i="22"/>
  <c r="CG4" i="22"/>
  <c r="CC4" i="22"/>
  <c r="BY4" i="22"/>
  <c r="CA18" i="22"/>
  <c r="BW18" i="22"/>
  <c r="BZ17" i="22"/>
  <c r="CG16" i="22"/>
  <c r="CC16" i="22"/>
  <c r="BY16" i="22"/>
  <c r="CB15" i="22"/>
  <c r="BX15" i="22"/>
  <c r="CA14" i="22"/>
  <c r="BW14" i="22"/>
  <c r="CD13" i="22"/>
  <c r="BZ13" i="22"/>
  <c r="CB11" i="22"/>
  <c r="CA10" i="22"/>
  <c r="BW10" i="22"/>
  <c r="CD9" i="22"/>
  <c r="BZ9" i="22"/>
  <c r="BY8" i="22"/>
  <c r="CB7" i="22"/>
  <c r="BX7" i="22"/>
  <c r="CA6" i="22"/>
  <c r="BW6" i="22"/>
  <c r="BZ5" i="22"/>
  <c r="BW27" i="22"/>
  <c r="CD27" i="22"/>
  <c r="BZ27" i="22"/>
  <c r="CF41" i="22"/>
  <c r="CB41" i="22"/>
  <c r="BX41" i="22"/>
  <c r="CA40" i="22"/>
  <c r="BW40" i="22"/>
  <c r="CD39" i="22"/>
  <c r="BZ39" i="22"/>
  <c r="CB37" i="22"/>
  <c r="BX37" i="22"/>
  <c r="CA36" i="22"/>
  <c r="BW36" i="22"/>
  <c r="BZ35" i="22"/>
  <c r="CG34" i="22"/>
  <c r="CB33" i="22"/>
  <c r="CA32" i="22"/>
  <c r="BW32" i="22"/>
  <c r="CD31" i="22"/>
  <c r="BZ31" i="22"/>
  <c r="BX29" i="22"/>
  <c r="CA28" i="22"/>
  <c r="BW28" i="22"/>
  <c r="CD18" i="22"/>
  <c r="BZ18" i="22"/>
  <c r="BW15" i="22"/>
  <c r="BZ14" i="22"/>
  <c r="BW11" i="22"/>
  <c r="CD10" i="22"/>
  <c r="BZ10" i="22"/>
  <c r="BW7" i="22"/>
  <c r="BZ6" i="22"/>
  <c r="CG5" i="22"/>
  <c r="CC5" i="22"/>
  <c r="CG27" i="22"/>
  <c r="CC27" i="22"/>
  <c r="BY27" i="22"/>
  <c r="BW41" i="22"/>
  <c r="BZ40" i="22"/>
  <c r="CG39" i="22"/>
  <c r="CC39" i="22"/>
  <c r="BY39" i="22"/>
  <c r="CB38" i="22"/>
  <c r="BX38" i="22"/>
  <c r="CA37" i="22"/>
  <c r="BW37" i="22"/>
  <c r="CD36" i="22"/>
  <c r="BZ36" i="22"/>
  <c r="CB34" i="22"/>
  <c r="CA33" i="22"/>
  <c r="BW33" i="22"/>
  <c r="CD32" i="22"/>
  <c r="BZ32" i="22"/>
  <c r="BY31" i="22"/>
  <c r="CB30" i="22"/>
  <c r="BX30" i="22"/>
  <c r="CA29" i="22"/>
  <c r="BW29" i="22"/>
  <c r="BZ28" i="22"/>
  <c r="CA4" i="22"/>
  <c r="CG18" i="22"/>
  <c r="CB17" i="22"/>
  <c r="BX17" i="22"/>
  <c r="CA16" i="22"/>
  <c r="BW16" i="22"/>
  <c r="CD15" i="22"/>
  <c r="BZ15" i="22"/>
  <c r="CG14" i="22"/>
  <c r="CB13" i="22"/>
  <c r="CA12" i="22"/>
  <c r="BW12" i="22"/>
  <c r="CD11" i="22"/>
  <c r="BZ11" i="22"/>
  <c r="CG10" i="22"/>
  <c r="CB9" i="22"/>
  <c r="BX9" i="22"/>
  <c r="CA8" i="22"/>
  <c r="BW8" i="22"/>
  <c r="BZ7" i="22"/>
  <c r="CG6" i="22"/>
  <c r="CB5" i="22"/>
  <c r="BX5" i="22"/>
  <c r="CF27" i="22"/>
  <c r="CB27" i="22"/>
  <c r="BX27" i="22"/>
  <c r="CD41" i="22"/>
  <c r="BZ41" i="22"/>
  <c r="CG40" i="22"/>
  <c r="CB39" i="22"/>
  <c r="BX39" i="22"/>
  <c r="CA38" i="22"/>
  <c r="BW38" i="22"/>
  <c r="BZ37" i="22"/>
  <c r="CG36" i="22"/>
  <c r="CC36" i="22"/>
  <c r="CB35" i="22"/>
  <c r="BX35" i="22"/>
  <c r="CA34" i="22"/>
  <c r="BW34" i="22"/>
  <c r="CD33" i="22"/>
  <c r="BZ33" i="22"/>
  <c r="CG32" i="22"/>
  <c r="CB31" i="22"/>
  <c r="BX31" i="22"/>
  <c r="CA30" i="22"/>
  <c r="BW30" i="22"/>
  <c r="BZ29" i="22"/>
  <c r="CG28" i="22"/>
  <c r="CC28" i="22"/>
  <c r="BW4" i="22"/>
  <c r="CD4" i="22"/>
  <c r="BZ4" i="22"/>
  <c r="CB18" i="22"/>
  <c r="BX18" i="22"/>
  <c r="CA17" i="22"/>
  <c r="BW17" i="22"/>
  <c r="CD16" i="22"/>
  <c r="BZ16" i="22"/>
  <c r="CB14" i="22"/>
  <c r="BX14" i="22"/>
  <c r="CA13" i="22"/>
  <c r="BW13" i="22"/>
  <c r="BZ12" i="22"/>
  <c r="CA9" i="22"/>
  <c r="BW9" i="22"/>
  <c r="CA27" i="22"/>
  <c r="CG41" i="22"/>
  <c r="CB40" i="22"/>
  <c r="BX40" i="22"/>
  <c r="CA39" i="22"/>
  <c r="BW39" i="22"/>
  <c r="CD38" i="22"/>
  <c r="BZ38" i="22"/>
  <c r="CG37" i="22"/>
  <c r="CB36" i="22"/>
  <c r="CA35" i="22"/>
  <c r="BW35" i="22"/>
  <c r="BZ34" i="22"/>
  <c r="CG33" i="22"/>
  <c r="CB32" i="22"/>
  <c r="BX32" i="22"/>
  <c r="CE4" i="19"/>
  <c r="CA4" i="19"/>
  <c r="BW4" i="19"/>
  <c r="BY14" i="19"/>
  <c r="BU14" i="19"/>
  <c r="BX13" i="19"/>
  <c r="CE12" i="19"/>
  <c r="CA12" i="19"/>
  <c r="BW12" i="19"/>
  <c r="BZ11" i="19"/>
  <c r="BV11" i="19"/>
  <c r="BY10" i="19"/>
  <c r="BU10" i="19"/>
  <c r="BX9" i="19"/>
  <c r="CE8" i="19"/>
  <c r="BZ7" i="19"/>
  <c r="BV7" i="19"/>
  <c r="BY6" i="19"/>
  <c r="BU23" i="19"/>
  <c r="CB23" i="19"/>
  <c r="BX23" i="19"/>
  <c r="BZ33" i="19"/>
  <c r="BV33" i="19"/>
  <c r="BY32" i="19"/>
  <c r="BU32" i="19"/>
  <c r="CB31" i="19"/>
  <c r="BX31" i="19"/>
  <c r="CE30" i="19"/>
  <c r="BZ29" i="19"/>
  <c r="BY28" i="19"/>
  <c r="BU28" i="19"/>
  <c r="CB27" i="19"/>
  <c r="BX27" i="19"/>
  <c r="CE26" i="19"/>
  <c r="BV25" i="19"/>
  <c r="BY24" i="19"/>
  <c r="BU24" i="19"/>
  <c r="CD4" i="19"/>
  <c r="BZ4" i="19"/>
  <c r="BV4" i="19"/>
  <c r="CE13" i="19"/>
  <c r="BZ12" i="19"/>
  <c r="BV12" i="19"/>
  <c r="BY11" i="19"/>
  <c r="BZ8" i="19"/>
  <c r="BY7" i="19"/>
  <c r="CE5" i="19"/>
  <c r="CA5" i="19"/>
  <c r="CE23" i="19"/>
  <c r="CA23" i="19"/>
  <c r="BW23" i="19"/>
  <c r="BY33" i="19"/>
  <c r="BU33" i="19"/>
  <c r="BX32" i="19"/>
  <c r="CE31" i="19"/>
  <c r="CA31" i="19"/>
  <c r="BW31" i="19"/>
  <c r="BY29" i="19"/>
  <c r="BU29" i="19"/>
  <c r="BX28" i="19"/>
  <c r="CE27" i="19"/>
  <c r="BZ26" i="19"/>
  <c r="BV26" i="19"/>
  <c r="BY25" i="19"/>
  <c r="BU25" i="19"/>
  <c r="BX24" i="19"/>
  <c r="BY4" i="19"/>
  <c r="CE14" i="19"/>
  <c r="CA14" i="19"/>
  <c r="BZ13" i="19"/>
  <c r="BV13" i="19"/>
  <c r="BY12" i="19"/>
  <c r="CE10" i="19"/>
  <c r="BZ9" i="19"/>
  <c r="BV9" i="19"/>
  <c r="BY8" i="19"/>
  <c r="CE6" i="19"/>
  <c r="BZ5" i="19"/>
  <c r="BV5" i="19"/>
  <c r="CB33" i="19"/>
  <c r="BX33" i="19"/>
  <c r="CE32" i="19"/>
  <c r="BZ31" i="19"/>
  <c r="BV31" i="19"/>
  <c r="BY30" i="19"/>
  <c r="BU30" i="19"/>
  <c r="CB29" i="19"/>
  <c r="BX29" i="19"/>
  <c r="BZ27" i="19"/>
  <c r="BY26" i="19"/>
  <c r="BU26" i="19"/>
  <c r="BX25" i="19"/>
  <c r="CE24" i="19"/>
  <c r="CA24" i="19"/>
  <c r="BZ14" i="19"/>
  <c r="BV14" i="19"/>
  <c r="BY13" i="19"/>
  <c r="CE11" i="19"/>
  <c r="BY9" i="19"/>
  <c r="BY23" i="19"/>
  <c r="CE33" i="19"/>
  <c r="CA33" i="19"/>
  <c r="BZ32" i="19"/>
  <c r="BV32" i="19"/>
  <c r="BY31" i="19"/>
  <c r="BU31" i="19"/>
  <c r="BX30" i="19"/>
  <c r="CE29" i="19"/>
  <c r="BZ28" i="19"/>
  <c r="BV28" i="19"/>
  <c r="BY4" i="18"/>
  <c r="CE25" i="18"/>
  <c r="CD24" i="18"/>
  <c r="BZ24" i="18"/>
  <c r="BV24" i="18"/>
  <c r="BY23" i="18"/>
  <c r="BU23" i="18"/>
  <c r="CB22" i="18"/>
  <c r="BX22" i="18"/>
  <c r="CE21" i="18"/>
  <c r="CD20" i="18"/>
  <c r="BZ20" i="18"/>
  <c r="BY19" i="18"/>
  <c r="BU19" i="18"/>
  <c r="BX18" i="18"/>
  <c r="CE17" i="18"/>
  <c r="BW17" i="18"/>
  <c r="CD16" i="18"/>
  <c r="BZ16" i="18"/>
  <c r="BY15" i="18"/>
  <c r="BU15" i="18"/>
  <c r="CB14" i="18"/>
  <c r="BX14" i="18"/>
  <c r="BZ12" i="18"/>
  <c r="CC11" i="18"/>
  <c r="BY11" i="18"/>
  <c r="BU11" i="18"/>
  <c r="CB10" i="18"/>
  <c r="BX10" i="18"/>
  <c r="CE9" i="18"/>
  <c r="BW9" i="18"/>
  <c r="BZ8" i="18"/>
  <c r="BV8" i="18"/>
  <c r="BY7" i="18"/>
  <c r="BU7" i="18"/>
  <c r="CB6" i="18"/>
  <c r="BX6" i="18"/>
  <c r="CE5" i="18"/>
  <c r="CA5" i="18"/>
  <c r="BU4" i="18"/>
  <c r="CB4" i="18"/>
  <c r="BX4" i="18"/>
  <c r="BZ25" i="18"/>
  <c r="BY24" i="18"/>
  <c r="BU24" i="18"/>
  <c r="BX23" i="18"/>
  <c r="CE22" i="18"/>
  <c r="BZ21" i="18"/>
  <c r="BV21" i="18"/>
  <c r="BY20" i="18"/>
  <c r="BU20" i="18"/>
  <c r="CB19" i="18"/>
  <c r="BX19" i="18"/>
  <c r="CE18" i="18"/>
  <c r="BW18" i="18"/>
  <c r="BZ17" i="18"/>
  <c r="BV17" i="18"/>
  <c r="BY16" i="18"/>
  <c r="BU16" i="18"/>
  <c r="BX15" i="18"/>
  <c r="CE14" i="18"/>
  <c r="CA14" i="18"/>
  <c r="BZ13" i="18"/>
  <c r="BV13" i="18"/>
  <c r="BY12" i="18"/>
  <c r="BU12" i="18"/>
  <c r="CB11" i="18"/>
  <c r="BX11" i="18"/>
  <c r="CE10" i="18"/>
  <c r="CD9" i="18"/>
  <c r="BZ9" i="18"/>
  <c r="BY8" i="18"/>
  <c r="BU8" i="18"/>
  <c r="BX7" i="18"/>
  <c r="CE6" i="18"/>
  <c r="BW6" i="18"/>
  <c r="BZ5" i="18"/>
  <c r="BV5" i="18"/>
  <c r="CE4" i="18"/>
  <c r="CA4" i="18"/>
  <c r="BW4" i="18"/>
  <c r="CE23" i="18"/>
  <c r="BZ22" i="18"/>
  <c r="BV22" i="18"/>
  <c r="CE19" i="18"/>
  <c r="CA19" i="18"/>
  <c r="BW19" i="18"/>
  <c r="BZ18" i="18"/>
  <c r="BV18" i="18"/>
  <c r="BY17" i="18"/>
  <c r="BU17" i="18"/>
  <c r="CE15" i="18"/>
  <c r="BZ14" i="18"/>
  <c r="BY13" i="18"/>
  <c r="BU13" i="18"/>
  <c r="CB12" i="18"/>
  <c r="BX12" i="18"/>
  <c r="CE11" i="18"/>
  <c r="BW11" i="18"/>
  <c r="BZ10" i="18"/>
  <c r="BY9" i="18"/>
  <c r="BU9" i="18"/>
  <c r="CB8" i="18"/>
  <c r="BX8" i="18"/>
  <c r="CE7" i="18"/>
  <c r="BW7" i="18"/>
  <c r="CD6" i="18"/>
  <c r="BZ6" i="18"/>
  <c r="BY5" i="18"/>
  <c r="BU5" i="18"/>
  <c r="CD4" i="18"/>
  <c r="BZ4" i="18"/>
  <c r="BV4" i="18"/>
  <c r="CE24" i="18"/>
  <c r="CD23" i="18"/>
  <c r="BZ23" i="18"/>
  <c r="BY22" i="18"/>
  <c r="BU22" i="18"/>
  <c r="BZ19" i="18"/>
  <c r="BV19" i="18"/>
  <c r="BY18" i="18"/>
  <c r="BU18" i="18"/>
  <c r="BX17" i="18"/>
  <c r="CE16" i="18"/>
  <c r="BZ15" i="18"/>
  <c r="BV15" i="18"/>
  <c r="BY14" i="18"/>
  <c r="BU14" i="18"/>
  <c r="BX13" i="18"/>
  <c r="CE12" i="18"/>
  <c r="BV11" i="18"/>
  <c r="BY10" i="18"/>
  <c r="BU10" i="18"/>
  <c r="BX9" i="18"/>
  <c r="BP4" i="24"/>
  <c r="BV4" i="24"/>
  <c r="BR4" i="24"/>
  <c r="BW15" i="24"/>
  <c r="BS15" i="24"/>
  <c r="BY14" i="24"/>
  <c r="BU14" i="24"/>
  <c r="BW13" i="24"/>
  <c r="BS13" i="24"/>
  <c r="BU12" i="24"/>
  <c r="BQ12" i="24"/>
  <c r="BS11" i="24"/>
  <c r="BY10" i="24"/>
  <c r="BU10" i="24"/>
  <c r="BW9" i="24"/>
  <c r="BS9" i="24"/>
  <c r="BU8" i="24"/>
  <c r="BW7" i="24"/>
  <c r="BS7" i="24"/>
  <c r="BU6" i="24"/>
  <c r="BQ6" i="24"/>
  <c r="BS5" i="24"/>
  <c r="BY4" i="24"/>
  <c r="BU4" i="24"/>
  <c r="BQ4" i="24"/>
  <c r="BV15" i="24"/>
  <c r="BT14" i="24"/>
  <c r="BP14" i="24"/>
  <c r="BR13" i="24"/>
  <c r="BT12" i="24"/>
  <c r="BP12" i="24"/>
  <c r="BR11" i="24"/>
  <c r="BT10" i="24"/>
  <c r="BP10" i="24"/>
  <c r="BV9" i="24"/>
  <c r="BT8" i="24"/>
  <c r="BP8" i="24"/>
  <c r="BR7" i="24"/>
  <c r="BT6" i="24"/>
  <c r="BP6" i="24"/>
  <c r="BT4" i="24"/>
  <c r="BY15" i="24"/>
  <c r="BU15" i="24"/>
  <c r="BQ15" i="24"/>
  <c r="BS14" i="24"/>
  <c r="BY13" i="24"/>
  <c r="BU13" i="24"/>
  <c r="BW12" i="24"/>
  <c r="BS12" i="24"/>
  <c r="BU11" i="24"/>
  <c r="BQ11" i="24"/>
  <c r="BW10" i="24"/>
  <c r="BS10" i="24"/>
  <c r="BU9" i="24"/>
  <c r="BW8" i="24"/>
  <c r="BS8" i="24"/>
  <c r="BU7" i="24"/>
  <c r="BQ7" i="24"/>
  <c r="BW6" i="24"/>
  <c r="BS6" i="24"/>
  <c r="BT15" i="24"/>
  <c r="BP15" i="24"/>
  <c r="BX13" i="24"/>
  <c r="BT13" i="24"/>
  <c r="BP13" i="24"/>
  <c r="BT11" i="24"/>
  <c r="BP11" i="24"/>
  <c r="BT9" i="24"/>
  <c r="BP9" i="24"/>
  <c r="BT7" i="24"/>
  <c r="BP7" i="24"/>
  <c r="BW48" i="15"/>
  <c r="BW43" i="15"/>
  <c r="BW51" i="15"/>
  <c r="BW53" i="15"/>
  <c r="CA40" i="15"/>
  <c r="CA44" i="15"/>
  <c r="CA48" i="15"/>
  <c r="CA50" i="15"/>
  <c r="CA58" i="15"/>
  <c r="CA39" i="15"/>
  <c r="CA43" i="15"/>
  <c r="CA45" i="15"/>
  <c r="CA51" i="15"/>
  <c r="CA53" i="15"/>
  <c r="CE40" i="15"/>
  <c r="CE44" i="15"/>
  <c r="CE58" i="15"/>
  <c r="CE39" i="15"/>
  <c r="CE51" i="15"/>
  <c r="BY77" i="15"/>
  <c r="BY79" i="15"/>
  <c r="BY81" i="15"/>
  <c r="BY83" i="15"/>
  <c r="BY85" i="15"/>
  <c r="BY87" i="15"/>
  <c r="BY91" i="15"/>
  <c r="BY93" i="15"/>
  <c r="BY95" i="15"/>
  <c r="BY97" i="15"/>
  <c r="BY99" i="15"/>
  <c r="BY78" i="15"/>
  <c r="BY80" i="15"/>
  <c r="BY82" i="15"/>
  <c r="BY84" i="15"/>
  <c r="BY86" i="15"/>
  <c r="BY88" i="15"/>
  <c r="BY90" i="15"/>
  <c r="BY92" i="15"/>
  <c r="BY94" i="15"/>
  <c r="BY96" i="15"/>
  <c r="BY98" i="15"/>
  <c r="BY100" i="15"/>
  <c r="BY76" i="15"/>
  <c r="CC79" i="15"/>
  <c r="CC81" i="15"/>
  <c r="CC83" i="15"/>
  <c r="CC85" i="15"/>
  <c r="CC87" i="15"/>
  <c r="CC89" i="15"/>
  <c r="CC91" i="15"/>
  <c r="CC93" i="15"/>
  <c r="CC78" i="15"/>
  <c r="CC80" i="15"/>
  <c r="CC86" i="15"/>
  <c r="CC90" i="15"/>
  <c r="CC94" i="15"/>
  <c r="CC98" i="15"/>
  <c r="CC100" i="15"/>
  <c r="BW126" i="15"/>
  <c r="BW121" i="15"/>
  <c r="BW129" i="15"/>
  <c r="BW131" i="15"/>
  <c r="BW115" i="15"/>
  <c r="CA118" i="15"/>
  <c r="CA122" i="15"/>
  <c r="CA126" i="15"/>
  <c r="CA128" i="15"/>
  <c r="CA136" i="15"/>
  <c r="CA117" i="15"/>
  <c r="CA121" i="15"/>
  <c r="CA123" i="15"/>
  <c r="CA129" i="15"/>
  <c r="CA131" i="15"/>
  <c r="CA139" i="15"/>
  <c r="CA115" i="15"/>
  <c r="CE118" i="15"/>
  <c r="CE122" i="15"/>
  <c r="CE136" i="15"/>
  <c r="CE117" i="15"/>
  <c r="CE129" i="15"/>
  <c r="BY4" i="15"/>
  <c r="BZ28" i="15"/>
  <c r="BV28" i="15"/>
  <c r="BZ20" i="15"/>
  <c r="BV20" i="15"/>
  <c r="BZ18" i="15"/>
  <c r="BV18" i="15"/>
  <c r="BZ12" i="15"/>
  <c r="BV12" i="15"/>
  <c r="BX11" i="15"/>
  <c r="BZ10" i="15"/>
  <c r="BV10" i="15"/>
  <c r="BX7" i="15"/>
  <c r="BZ6" i="15"/>
  <c r="BV6" i="15"/>
  <c r="CA37" i="15"/>
  <c r="BX40" i="15"/>
  <c r="BX44" i="15"/>
  <c r="BX39" i="15"/>
  <c r="BX45" i="15"/>
  <c r="BX51" i="15"/>
  <c r="BX53" i="15"/>
  <c r="CB43" i="15"/>
  <c r="CB53" i="15"/>
  <c r="BV77" i="15"/>
  <c r="BV79" i="15"/>
  <c r="BV81" i="15"/>
  <c r="BV83" i="15"/>
  <c r="BV85" i="15"/>
  <c r="BV87" i="15"/>
  <c r="BV89" i="15"/>
  <c r="BV91" i="15"/>
  <c r="BV93" i="15"/>
  <c r="BV95" i="15"/>
  <c r="BV97" i="15"/>
  <c r="BV99" i="15"/>
  <c r="BV76" i="15"/>
  <c r="BV78" i="15"/>
  <c r="BV80" i="15"/>
  <c r="BV82" i="15"/>
  <c r="BV84" i="15"/>
  <c r="BV86" i="15"/>
  <c r="BV88" i="15"/>
  <c r="BV90" i="15"/>
  <c r="BV92" i="15"/>
  <c r="BV94" i="15"/>
  <c r="BV96" i="15"/>
  <c r="BV98" i="15"/>
  <c r="BV100" i="15"/>
  <c r="BZ76" i="15"/>
  <c r="BZ77" i="15"/>
  <c r="BZ79" i="15"/>
  <c r="BZ81" i="15"/>
  <c r="BZ83" i="15"/>
  <c r="BZ85" i="15"/>
  <c r="BZ87" i="15"/>
  <c r="BZ89" i="15"/>
  <c r="BZ91" i="15"/>
  <c r="BZ93" i="15"/>
  <c r="BZ95" i="15"/>
  <c r="BZ97" i="15"/>
  <c r="BZ99" i="15"/>
  <c r="BZ78" i="15"/>
  <c r="BZ80" i="15"/>
  <c r="BZ82" i="15"/>
  <c r="BZ84" i="15"/>
  <c r="BZ86" i="15"/>
  <c r="BZ88" i="15"/>
  <c r="BZ90" i="15"/>
  <c r="BZ92" i="15"/>
  <c r="BZ94" i="15"/>
  <c r="BZ96" i="15"/>
  <c r="BZ98" i="15"/>
  <c r="BZ100" i="15"/>
  <c r="BX118" i="15"/>
  <c r="BX122" i="15"/>
  <c r="BX117" i="15"/>
  <c r="BX123" i="15"/>
  <c r="BX129" i="15"/>
  <c r="BX131" i="15"/>
  <c r="CB121" i="15"/>
  <c r="CB131" i="15"/>
  <c r="BV4" i="15"/>
  <c r="BY39" i="15"/>
  <c r="BY43" i="15"/>
  <c r="BY45" i="15"/>
  <c r="BY51" i="15"/>
  <c r="BY53" i="15"/>
  <c r="BY61" i="15"/>
  <c r="BY37" i="15"/>
  <c r="BY40" i="15"/>
  <c r="BY44" i="15"/>
  <c r="BY48" i="15"/>
  <c r="BY58" i="15"/>
  <c r="CC39" i="15"/>
  <c r="CC51" i="15"/>
  <c r="CC61" i="15"/>
  <c r="CC40" i="15"/>
  <c r="CC44" i="15"/>
  <c r="CC48" i="15"/>
  <c r="CC50" i="15"/>
  <c r="BW80" i="15"/>
  <c r="BW82" i="15"/>
  <c r="BW86" i="15"/>
  <c r="BW88" i="15"/>
  <c r="BW90" i="15"/>
  <c r="BW92" i="15"/>
  <c r="BW94" i="15"/>
  <c r="BW96" i="15"/>
  <c r="BW98" i="15"/>
  <c r="BW76" i="15"/>
  <c r="BW77" i="15"/>
  <c r="BW81" i="15"/>
  <c r="BW85" i="15"/>
  <c r="BW87" i="15"/>
  <c r="BW93" i="15"/>
  <c r="BW95" i="15"/>
  <c r="BW99" i="15"/>
  <c r="CA78" i="15"/>
  <c r="CA80" i="15"/>
  <c r="CA82" i="15"/>
  <c r="CA84" i="15"/>
  <c r="CA86" i="15"/>
  <c r="CA88" i="15"/>
  <c r="CA90" i="15"/>
  <c r="CA92" i="15"/>
  <c r="CA94" i="15"/>
  <c r="CA96" i="15"/>
  <c r="CA98" i="15"/>
  <c r="CA100" i="15"/>
  <c r="CA76" i="15"/>
  <c r="CA77" i="15"/>
  <c r="CA79" i="15"/>
  <c r="CA81" i="15"/>
  <c r="CA83" i="15"/>
  <c r="CA85" i="15"/>
  <c r="CA87" i="15"/>
  <c r="CA89" i="15"/>
  <c r="CA91" i="15"/>
  <c r="CA93" i="15"/>
  <c r="CA95" i="15"/>
  <c r="CA97" i="15"/>
  <c r="CA99" i="15"/>
  <c r="CE78" i="15"/>
  <c r="CE80" i="15"/>
  <c r="CE90" i="15"/>
  <c r="CE98" i="15"/>
  <c r="CE79" i="15"/>
  <c r="CE83" i="15"/>
  <c r="CE93" i="15"/>
  <c r="CE97" i="15"/>
  <c r="BY117" i="15"/>
  <c r="BY121" i="15"/>
  <c r="BY123" i="15"/>
  <c r="BY129" i="15"/>
  <c r="BY131" i="15"/>
  <c r="BY139" i="15"/>
  <c r="BY115" i="15"/>
  <c r="BY118" i="15"/>
  <c r="BY122" i="15"/>
  <c r="BY126" i="15"/>
  <c r="BY136" i="15"/>
  <c r="CC117" i="15"/>
  <c r="CC129" i="15"/>
  <c r="CC139" i="15"/>
  <c r="CC118" i="15"/>
  <c r="CC122" i="15"/>
  <c r="CC126" i="15"/>
  <c r="CC128" i="15"/>
  <c r="BZ25" i="15"/>
  <c r="BV25" i="15"/>
  <c r="CB20" i="15"/>
  <c r="BX20" i="15"/>
  <c r="BX18" i="15"/>
  <c r="BZ17" i="15"/>
  <c r="BV17" i="15"/>
  <c r="BZ15" i="15"/>
  <c r="BV15" i="15"/>
  <c r="BX12" i="15"/>
  <c r="BZ11" i="15"/>
  <c r="BV11" i="15"/>
  <c r="BZ7" i="15"/>
  <c r="BV39" i="15"/>
  <c r="BV43" i="15"/>
  <c r="BV45" i="15"/>
  <c r="BV51" i="15"/>
  <c r="BV53" i="15"/>
  <c r="BV61" i="15"/>
  <c r="BV40" i="15"/>
  <c r="BV44" i="15"/>
  <c r="BV48" i="15"/>
  <c r="BV50" i="15"/>
  <c r="BV58" i="15"/>
  <c r="BZ39" i="15"/>
  <c r="BZ43" i="15"/>
  <c r="BZ45" i="15"/>
  <c r="BZ51" i="15"/>
  <c r="BZ53" i="15"/>
  <c r="BZ61" i="15"/>
  <c r="BZ40" i="15"/>
  <c r="BZ44" i="15"/>
  <c r="BZ48" i="15"/>
  <c r="BZ50" i="15"/>
  <c r="BZ58" i="15"/>
  <c r="BX78" i="15"/>
  <c r="BX80" i="15"/>
  <c r="BX84" i="15"/>
  <c r="BX90" i="15"/>
  <c r="BX92" i="15"/>
  <c r="BX94" i="15"/>
  <c r="BX96" i="15"/>
  <c r="BX77" i="15"/>
  <c r="BX79" i="15"/>
  <c r="BX83" i="15"/>
  <c r="BX93" i="15"/>
  <c r="CB80" i="15"/>
  <c r="CB82" i="15"/>
  <c r="CB86" i="15"/>
  <c r="CB88" i="15"/>
  <c r="CB92" i="15"/>
  <c r="CB94" i="15"/>
  <c r="CB96" i="15"/>
  <c r="CB98" i="15"/>
  <c r="CB81" i="15"/>
  <c r="CB85" i="15"/>
  <c r="CB93" i="15"/>
  <c r="CB99" i="15"/>
  <c r="BV115" i="15"/>
  <c r="BV117" i="15"/>
  <c r="BV121" i="15"/>
  <c r="BV123" i="15"/>
  <c r="BV129" i="15"/>
  <c r="BV131" i="15"/>
  <c r="BV139" i="15"/>
  <c r="BV118" i="15"/>
  <c r="BV122" i="15"/>
  <c r="BV126" i="15"/>
  <c r="BV128" i="15"/>
  <c r="BV136" i="15"/>
  <c r="BZ117" i="15"/>
  <c r="BZ121" i="15"/>
  <c r="BZ123" i="15"/>
  <c r="BZ129" i="15"/>
  <c r="BZ131" i="15"/>
  <c r="BZ139" i="15"/>
  <c r="BZ115" i="15"/>
  <c r="BZ118" i="15"/>
  <c r="BZ122" i="15"/>
  <c r="BZ126" i="15"/>
  <c r="BZ128" i="15"/>
  <c r="BZ136" i="15"/>
  <c r="BV37" i="15"/>
  <c r="CD6" i="13"/>
  <c r="CD10" i="13"/>
  <c r="CD14" i="13"/>
  <c r="CD22" i="13"/>
  <c r="CD8" i="13"/>
  <c r="CD12" i="13"/>
  <c r="CD16" i="13"/>
  <c r="CD24" i="13"/>
  <c r="BY73" i="13"/>
  <c r="BY77" i="13"/>
  <c r="BY81" i="13"/>
  <c r="BY85" i="13"/>
  <c r="BY89" i="13"/>
  <c r="BY72" i="13"/>
  <c r="BY76" i="13"/>
  <c r="BY80" i="13"/>
  <c r="BY84" i="13"/>
  <c r="BY88" i="13"/>
  <c r="BY71" i="13"/>
  <c r="BY75" i="13"/>
  <c r="BY79" i="13"/>
  <c r="BY83" i="13"/>
  <c r="BY87" i="13"/>
  <c r="BY91" i="13"/>
  <c r="BY74" i="13"/>
  <c r="BY78" i="13"/>
  <c r="BY82" i="13"/>
  <c r="BY86" i="13"/>
  <c r="BY90" i="13"/>
  <c r="BY70" i="13"/>
  <c r="CE107" i="13"/>
  <c r="CE115" i="13"/>
  <c r="CE100" i="13"/>
  <c r="CE102" i="13"/>
  <c r="CE110" i="13"/>
  <c r="CE114" i="13"/>
  <c r="CE101" i="13"/>
  <c r="CE105" i="13"/>
  <c r="CE121" i="13"/>
  <c r="CE116" i="13"/>
  <c r="CE120" i="13"/>
  <c r="CE104" i="13"/>
  <c r="CE108" i="13"/>
  <c r="CB104" i="13"/>
  <c r="CB108" i="13"/>
  <c r="CB112" i="13"/>
  <c r="CB120" i="13"/>
  <c r="CB103" i="13"/>
  <c r="CB107" i="13"/>
  <c r="CB119" i="13"/>
  <c r="CB100" i="13"/>
  <c r="CB102" i="13"/>
  <c r="CB106" i="13"/>
  <c r="CB110" i="13"/>
  <c r="CB118" i="13"/>
  <c r="CB101" i="13"/>
  <c r="CB113" i="13"/>
  <c r="CB117" i="13"/>
  <c r="CB105" i="13"/>
  <c r="CB109" i="13"/>
  <c r="CB121" i="13"/>
  <c r="BZ25" i="13"/>
  <c r="CD21" i="13"/>
  <c r="BZ11" i="13"/>
  <c r="BZ9" i="13"/>
  <c r="CF4" i="13"/>
  <c r="CD25" i="13"/>
  <c r="CD23" i="13"/>
  <c r="BY20" i="13"/>
  <c r="CD17" i="13"/>
  <c r="CF15" i="13"/>
  <c r="BY12" i="13"/>
  <c r="CD11" i="13"/>
  <c r="CD7" i="13"/>
  <c r="CB8" i="13"/>
  <c r="CB12" i="13"/>
  <c r="CB16" i="13"/>
  <c r="CB24" i="13"/>
  <c r="CB6" i="13"/>
  <c r="CB10" i="13"/>
  <c r="CB14" i="13"/>
  <c r="CB22" i="13"/>
  <c r="CB5" i="13"/>
  <c r="CA37" i="13"/>
  <c r="CA36" i="13"/>
  <c r="CA40" i="13"/>
  <c r="CA52" i="13"/>
  <c r="CA39" i="13"/>
  <c r="CA51" i="13"/>
  <c r="CA46" i="13"/>
  <c r="CA54" i="13"/>
  <c r="CA103" i="13"/>
  <c r="CA102" i="13"/>
  <c r="CA106" i="13"/>
  <c r="CA118" i="13"/>
  <c r="CA105" i="13"/>
  <c r="CA117" i="13"/>
  <c r="CA112" i="13"/>
  <c r="CA120" i="13"/>
  <c r="CG88" i="13"/>
  <c r="CG82" i="13"/>
  <c r="CD4" i="13"/>
  <c r="CB25" i="13"/>
  <c r="CB23" i="13"/>
  <c r="BZ21" i="13"/>
  <c r="CB17" i="13"/>
  <c r="BY16" i="13"/>
  <c r="BY14" i="13"/>
  <c r="BZ13" i="13"/>
  <c r="CB11" i="13"/>
  <c r="CB7" i="13"/>
  <c r="CD5" i="13"/>
  <c r="BY5" i="13"/>
  <c r="BY9" i="13"/>
  <c r="BY13" i="13"/>
  <c r="BY17" i="13"/>
  <c r="BY21" i="13"/>
  <c r="BY25" i="13"/>
  <c r="BY7" i="13"/>
  <c r="BY11" i="13"/>
  <c r="BY15" i="13"/>
  <c r="BY19" i="13"/>
  <c r="BY23" i="13"/>
  <c r="BY6" i="13"/>
  <c r="CF12" i="13"/>
  <c r="CF16" i="13"/>
  <c r="CF10" i="13"/>
  <c r="CF22" i="13"/>
  <c r="BZ36" i="13"/>
  <c r="BZ35" i="13"/>
  <c r="BZ39" i="13"/>
  <c r="BZ38" i="13"/>
  <c r="BZ43" i="13"/>
  <c r="BZ51" i="13"/>
  <c r="BZ55" i="13"/>
  <c r="BZ37" i="13"/>
  <c r="BZ42" i="13"/>
  <c r="BZ46" i="13"/>
  <c r="BZ54" i="13"/>
  <c r="BZ41" i="13"/>
  <c r="BZ53" i="13"/>
  <c r="BZ40" i="13"/>
  <c r="BZ44" i="13"/>
  <c r="CC73" i="13"/>
  <c r="CC77" i="13"/>
  <c r="CC81" i="13"/>
  <c r="CC89" i="13"/>
  <c r="CC70" i="13"/>
  <c r="CC72" i="13"/>
  <c r="CC76" i="13"/>
  <c r="CC80" i="13"/>
  <c r="CC88" i="13"/>
  <c r="CC71" i="13"/>
  <c r="CC75" i="13"/>
  <c r="CC79" i="13"/>
  <c r="CC83" i="13"/>
  <c r="CC87" i="13"/>
  <c r="CC91" i="13"/>
  <c r="CC74" i="13"/>
  <c r="CC78" i="13"/>
  <c r="CC82" i="13"/>
  <c r="CC90" i="13"/>
  <c r="CI103" i="13"/>
  <c r="CI107" i="13"/>
  <c r="CI111" i="13"/>
  <c r="CI115" i="13"/>
  <c r="CI119" i="13"/>
  <c r="CI100" i="13"/>
  <c r="CI102" i="13"/>
  <c r="CI106" i="13"/>
  <c r="CI110" i="13"/>
  <c r="CI114" i="13"/>
  <c r="CI101" i="13"/>
  <c r="CI105" i="13"/>
  <c r="CI109" i="13"/>
  <c r="CI113" i="13"/>
  <c r="CI117" i="13"/>
  <c r="CI121" i="13"/>
  <c r="CI116" i="13"/>
  <c r="CI104" i="13"/>
  <c r="CI112" i="13"/>
  <c r="BY4" i="13"/>
  <c r="CF21" i="13"/>
  <c r="CB4" i="13"/>
  <c r="BY22" i="13"/>
  <c r="CF17" i="13"/>
  <c r="CD15" i="13"/>
  <c r="CD13" i="13"/>
  <c r="CB9" i="13"/>
  <c r="CH10" i="13"/>
  <c r="CH22" i="13"/>
  <c r="CH16" i="13"/>
  <c r="BZ6" i="13"/>
  <c r="BZ10" i="13"/>
  <c r="BZ14" i="13"/>
  <c r="BZ8" i="13"/>
  <c r="BZ12" i="13"/>
  <c r="BZ16" i="13"/>
  <c r="BZ24" i="13"/>
  <c r="CG46" i="13"/>
  <c r="CG52" i="13"/>
  <c r="CF76" i="13"/>
  <c r="CF88" i="13"/>
  <c r="CF79" i="13"/>
  <c r="CF83" i="13"/>
  <c r="CF87" i="13"/>
  <c r="CF78" i="13"/>
  <c r="CF82" i="13"/>
  <c r="CF70" i="13"/>
  <c r="CF77" i="13"/>
  <c r="CF81" i="13"/>
  <c r="CE36" i="13"/>
  <c r="CE35" i="13"/>
  <c r="CE38" i="13"/>
  <c r="CE44" i="13"/>
  <c r="CE48" i="13"/>
  <c r="CE39" i="13"/>
  <c r="CE55" i="13"/>
  <c r="CE42" i="13"/>
  <c r="CE50" i="13"/>
  <c r="CE54" i="13"/>
  <c r="CE41" i="13"/>
  <c r="CE49" i="13"/>
  <c r="CE34" i="13"/>
  <c r="BZ23" i="13"/>
  <c r="BY8" i="13"/>
  <c r="BZ5" i="13"/>
  <c r="BY35" i="13"/>
  <c r="BY39" i="13"/>
  <c r="BY38" i="13"/>
  <c r="BY37" i="13"/>
  <c r="CA75" i="13"/>
  <c r="CA87" i="13"/>
  <c r="CA82" i="13"/>
  <c r="CA90" i="13"/>
  <c r="CA73" i="13"/>
  <c r="CI71" i="13"/>
  <c r="CI75" i="13"/>
  <c r="CI79" i="13"/>
  <c r="CI83" i="13"/>
  <c r="CI87" i="13"/>
  <c r="CI91" i="13"/>
  <c r="CI74" i="13"/>
  <c r="CI82" i="13"/>
  <c r="CI86" i="13"/>
  <c r="CI73" i="13"/>
  <c r="CI77" i="13"/>
  <c r="CI81" i="13"/>
  <c r="CI85" i="13"/>
  <c r="CI89" i="13"/>
  <c r="CI70" i="13"/>
  <c r="CF108" i="13"/>
  <c r="CF112" i="13"/>
  <c r="CF107" i="13"/>
  <c r="CF111" i="13"/>
  <c r="CF100" i="13"/>
  <c r="CF106" i="13"/>
  <c r="CF118" i="13"/>
  <c r="CB72" i="13"/>
  <c r="CB76" i="13"/>
  <c r="CB80" i="13"/>
  <c r="CB88" i="13"/>
  <c r="CB71" i="13"/>
  <c r="CB75" i="13"/>
  <c r="CB79" i="13"/>
  <c r="CB83" i="13"/>
  <c r="CB87" i="13"/>
  <c r="CB91" i="13"/>
  <c r="CB74" i="13"/>
  <c r="CB78" i="13"/>
  <c r="CB82" i="13"/>
  <c r="CB90" i="13"/>
  <c r="CC4" i="13"/>
  <c r="CI25" i="13"/>
  <c r="CE25" i="13"/>
  <c r="CC23" i="13"/>
  <c r="CI21" i="13"/>
  <c r="CA21" i="13"/>
  <c r="CI17" i="13"/>
  <c r="CC15" i="13"/>
  <c r="CI13" i="13"/>
  <c r="CC11" i="13"/>
  <c r="CI9" i="13"/>
  <c r="CE9" i="13"/>
  <c r="CA9" i="13"/>
  <c r="CC7" i="13"/>
  <c r="CI5" i="13"/>
  <c r="CE5" i="13"/>
  <c r="CI34" i="13"/>
  <c r="CC55" i="13"/>
  <c r="BY55" i="13"/>
  <c r="CI53" i="13"/>
  <c r="CH52" i="13"/>
  <c r="CD52" i="13"/>
  <c r="CC51" i="13"/>
  <c r="BY51" i="13"/>
  <c r="CI49" i="13"/>
  <c r="CC47" i="13"/>
  <c r="BY47" i="13"/>
  <c r="CI45" i="13"/>
  <c r="CD44" i="13"/>
  <c r="CC43" i="13"/>
  <c r="BY43" i="13"/>
  <c r="CH40" i="13"/>
  <c r="CB70" i="13"/>
  <c r="CA76" i="13"/>
  <c r="CB73" i="13"/>
  <c r="CF117" i="13"/>
  <c r="CF113" i="13"/>
  <c r="BY110" i="13"/>
  <c r="BY106" i="13"/>
  <c r="CI76" i="13"/>
  <c r="CI72" i="13"/>
  <c r="CG118" i="13"/>
  <c r="BY118" i="13"/>
  <c r="CC35" i="13"/>
  <c r="CC38" i="13"/>
  <c r="CC37" i="13"/>
  <c r="CI37" i="13"/>
  <c r="CI36" i="13"/>
  <c r="CI35" i="13"/>
  <c r="CE71" i="13"/>
  <c r="CE75" i="13"/>
  <c r="CE91" i="13"/>
  <c r="CE74" i="13"/>
  <c r="CE78" i="13"/>
  <c r="CE86" i="13"/>
  <c r="CE90" i="13"/>
  <c r="CE77" i="13"/>
  <c r="CE85" i="13"/>
  <c r="CE70" i="13"/>
  <c r="CC101" i="13"/>
  <c r="CC105" i="13"/>
  <c r="CC109" i="13"/>
  <c r="CC113" i="13"/>
  <c r="CC117" i="13"/>
  <c r="CC121" i="13"/>
  <c r="CC104" i="13"/>
  <c r="CC108" i="13"/>
  <c r="CC112" i="13"/>
  <c r="CC120" i="13"/>
  <c r="CC103" i="13"/>
  <c r="CC107" i="13"/>
  <c r="CC111" i="13"/>
  <c r="CC119" i="13"/>
  <c r="CC100" i="13"/>
  <c r="CD36" i="13"/>
  <c r="CD35" i="13"/>
  <c r="CD38" i="13"/>
  <c r="BY101" i="13"/>
  <c r="BY105" i="13"/>
  <c r="BY109" i="13"/>
  <c r="BY113" i="13"/>
  <c r="BY117" i="13"/>
  <c r="BY121" i="13"/>
  <c r="BY104" i="13"/>
  <c r="BY108" i="13"/>
  <c r="BY112" i="13"/>
  <c r="BY116" i="13"/>
  <c r="BY120" i="13"/>
  <c r="BY100" i="13"/>
  <c r="BY103" i="13"/>
  <c r="BY107" i="13"/>
  <c r="BY111" i="13"/>
  <c r="BY115" i="13"/>
  <c r="BY119" i="13"/>
  <c r="CI4" i="13"/>
  <c r="CE4" i="13"/>
  <c r="CC25" i="13"/>
  <c r="CI23" i="13"/>
  <c r="CC21" i="13"/>
  <c r="CI19" i="13"/>
  <c r="CE19" i="13"/>
  <c r="CC17" i="13"/>
  <c r="CI15" i="13"/>
  <c r="CC13" i="13"/>
  <c r="CI11" i="13"/>
  <c r="CC9" i="13"/>
  <c r="CC34" i="13"/>
  <c r="CI55" i="13"/>
  <c r="CD54" i="13"/>
  <c r="CC53" i="13"/>
  <c r="BY53" i="13"/>
  <c r="CI51" i="13"/>
  <c r="BY49" i="13"/>
  <c r="CI47" i="13"/>
  <c r="CD46" i="13"/>
  <c r="CC45" i="13"/>
  <c r="BY45" i="13"/>
  <c r="CI43" i="13"/>
  <c r="CD42" i="13"/>
  <c r="CC41" i="13"/>
  <c r="BY41" i="13"/>
  <c r="CI39" i="13"/>
  <c r="CC36" i="13"/>
  <c r="CI80" i="13"/>
  <c r="CE80" i="13"/>
  <c r="CA72" i="13"/>
  <c r="CC110" i="13"/>
  <c r="BY102" i="13"/>
  <c r="CA88" i="13"/>
  <c r="CI84" i="13"/>
  <c r="CB77" i="13"/>
  <c r="CC118" i="13"/>
  <c r="CF109" i="13"/>
  <c r="CC106" i="13"/>
  <c r="AV39" i="19"/>
  <c r="AH103" i="15"/>
  <c r="AH102" i="15" s="1"/>
  <c r="AL103" i="15"/>
  <c r="AL102" i="15" s="1"/>
  <c r="AP103" i="15"/>
  <c r="AP102" i="15" s="1"/>
  <c r="AO30" i="15"/>
  <c r="CA5" i="12"/>
  <c r="CF5" i="12"/>
  <c r="CG5" i="12"/>
  <c r="CH5" i="12"/>
  <c r="CA6" i="12"/>
  <c r="CE6" i="12"/>
  <c r="CF6" i="12"/>
  <c r="CG6" i="12"/>
  <c r="CH6" i="12"/>
  <c r="CF7" i="12"/>
  <c r="CG7" i="12"/>
  <c r="CH7" i="12"/>
  <c r="CE8" i="12"/>
  <c r="CF8" i="12"/>
  <c r="CG8" i="12"/>
  <c r="CH8" i="12"/>
  <c r="CA9" i="12"/>
  <c r="CF9" i="12"/>
  <c r="CG9" i="12"/>
  <c r="CH9" i="12"/>
  <c r="BZ10" i="12"/>
  <c r="CE10" i="12"/>
  <c r="CG10" i="12"/>
  <c r="BZ11" i="12"/>
  <c r="CE11" i="12"/>
  <c r="CG11" i="12"/>
  <c r="CD12" i="12"/>
  <c r="CF12" i="12"/>
  <c r="CG12" i="12"/>
  <c r="CH12" i="12"/>
  <c r="CE13" i="12"/>
  <c r="CG13" i="12"/>
  <c r="BZ14" i="12"/>
  <c r="CE14" i="12"/>
  <c r="CF14" i="12"/>
  <c r="CG14" i="12"/>
  <c r="CH14" i="12"/>
  <c r="CA15" i="12"/>
  <c r="CG15" i="12"/>
  <c r="CH15" i="12"/>
  <c r="CA16" i="12"/>
  <c r="CG16" i="12"/>
  <c r="CH16" i="12"/>
  <c r="CI16" i="12"/>
  <c r="CA17" i="12"/>
  <c r="CE17" i="12"/>
  <c r="CG17" i="12"/>
  <c r="CH17" i="12"/>
  <c r="CA18" i="12"/>
  <c r="CF18" i="12"/>
  <c r="CG18" i="12"/>
  <c r="CH18" i="12"/>
  <c r="BZ19" i="12"/>
  <c r="CA19" i="12"/>
  <c r="CB19" i="12"/>
  <c r="CE19" i="12"/>
  <c r="CG19" i="12"/>
  <c r="CH19" i="12"/>
  <c r="BZ20" i="12"/>
  <c r="CA20" i="12"/>
  <c r="CE20" i="12"/>
  <c r="CF20" i="12"/>
  <c r="CG20" i="12"/>
  <c r="CH20" i="12"/>
  <c r="CI20" i="12"/>
  <c r="BZ21" i="12"/>
  <c r="CA21" i="12"/>
  <c r="CB21" i="12"/>
  <c r="CC21" i="12"/>
  <c r="CD21" i="12"/>
  <c r="CE21" i="12"/>
  <c r="CF21" i="12"/>
  <c r="CG21" i="12"/>
  <c r="CH21" i="12"/>
  <c r="CE22" i="12"/>
  <c r="BZ23" i="12"/>
  <c r="CA23" i="12"/>
  <c r="CE23" i="12"/>
  <c r="CG23" i="12"/>
  <c r="CH23" i="12"/>
  <c r="BZ24" i="12"/>
  <c r="CA24" i="12"/>
  <c r="CB24" i="12"/>
  <c r="CC24" i="12"/>
  <c r="CD24" i="12"/>
  <c r="CF24" i="12"/>
  <c r="CG24" i="12"/>
  <c r="CH24" i="12"/>
  <c r="BZ25" i="12"/>
  <c r="CA25" i="12"/>
  <c r="CE25" i="12"/>
  <c r="CG25" i="12"/>
  <c r="CF26" i="12"/>
  <c r="CG26" i="12"/>
  <c r="CH26" i="12"/>
  <c r="CI26" i="12"/>
  <c r="CE27" i="12"/>
  <c r="CF27" i="12"/>
  <c r="CG27" i="12"/>
  <c r="CH27" i="12"/>
  <c r="CE28" i="12"/>
  <c r="CF28" i="12"/>
  <c r="CG28" i="12"/>
  <c r="CH28" i="12"/>
  <c r="BZ29" i="12"/>
  <c r="CA29" i="12"/>
  <c r="CB29" i="12"/>
  <c r="CC29" i="12"/>
  <c r="CD29" i="12"/>
  <c r="CF29" i="12"/>
  <c r="CG29" i="12"/>
  <c r="CH29" i="12"/>
  <c r="BZ30" i="12"/>
  <c r="CA30" i="12"/>
  <c r="CB30" i="12"/>
  <c r="CC30" i="12"/>
  <c r="CD30" i="12"/>
  <c r="CF30" i="12"/>
  <c r="CG30" i="12"/>
  <c r="CH30" i="12"/>
  <c r="CE31" i="12"/>
  <c r="CG31" i="12"/>
  <c r="CH31" i="12"/>
  <c r="BZ32" i="12"/>
  <c r="CE32" i="12"/>
  <c r="CI32" i="12"/>
  <c r="CA33" i="12"/>
  <c r="CE33" i="12"/>
  <c r="CF33" i="12"/>
  <c r="CG33" i="12"/>
  <c r="CH33" i="12"/>
  <c r="CF34" i="12"/>
  <c r="CG34" i="12"/>
  <c r="CH34" i="12"/>
  <c r="CI34" i="12"/>
  <c r="CA35" i="12"/>
  <c r="CF35" i="12"/>
  <c r="CG35" i="12"/>
  <c r="CH35" i="12"/>
  <c r="BZ36" i="12"/>
  <c r="CA36" i="12"/>
  <c r="CE36" i="12"/>
  <c r="CF36" i="12"/>
  <c r="CG36" i="12"/>
  <c r="BZ37" i="12"/>
  <c r="CA37" i="12"/>
  <c r="CE37" i="12"/>
  <c r="CG37" i="12"/>
  <c r="CH37" i="12"/>
  <c r="BZ4" i="12"/>
  <c r="CA4" i="12"/>
  <c r="CG4" i="12"/>
  <c r="BZ5" i="12"/>
  <c r="CA10" i="12"/>
  <c r="CB7" i="12"/>
  <c r="CC8" i="12"/>
  <c r="CD5" i="12"/>
  <c r="CE18" i="12"/>
  <c r="CF11" i="12"/>
  <c r="CG32" i="12"/>
  <c r="CH13" i="12"/>
  <c r="CI6" i="12"/>
  <c r="BY8" i="12"/>
  <c r="AH40" i="12"/>
  <c r="AH39" i="12" s="1"/>
  <c r="AI40" i="12"/>
  <c r="AI39" i="12" s="1"/>
  <c r="AJ40" i="12"/>
  <c r="AJ39" i="12" s="1"/>
  <c r="AK40" i="12"/>
  <c r="AK39" i="12" s="1"/>
  <c r="AL40" i="12"/>
  <c r="AL39" i="12" s="1"/>
  <c r="AM40" i="12"/>
  <c r="AM39" i="12" s="1"/>
  <c r="AN40" i="12"/>
  <c r="AN39" i="12" s="1"/>
  <c r="AO40" i="12"/>
  <c r="AO39" i="12" s="1"/>
  <c r="AP40" i="12"/>
  <c r="AP39" i="12" s="1"/>
  <c r="AQ40" i="12"/>
  <c r="AQ39" i="12" s="1"/>
  <c r="AG40" i="12"/>
  <c r="AG39" i="12" s="1"/>
  <c r="AQ34" i="12"/>
  <c r="AP34" i="12"/>
  <c r="AO34" i="12"/>
  <c r="AN34" i="12"/>
  <c r="AM34" i="12"/>
  <c r="AL34" i="12"/>
  <c r="AK34" i="12"/>
  <c r="AJ34" i="12"/>
  <c r="AI34" i="12"/>
  <c r="AH34" i="12"/>
  <c r="AG34" i="12"/>
  <c r="AQ33" i="12"/>
  <c r="AP33" i="12"/>
  <c r="AO33" i="12"/>
  <c r="AN33" i="12"/>
  <c r="AM33" i="12"/>
  <c r="AL33" i="12"/>
  <c r="AK33" i="12"/>
  <c r="AJ33" i="12"/>
  <c r="AI33" i="12"/>
  <c r="AH33" i="12"/>
  <c r="AG33" i="12"/>
  <c r="AQ31" i="12"/>
  <c r="AP31" i="12"/>
  <c r="AO31" i="12"/>
  <c r="AN31" i="12"/>
  <c r="AM31" i="12"/>
  <c r="AL31" i="12"/>
  <c r="AK31" i="12"/>
  <c r="AJ31" i="12"/>
  <c r="AI31" i="12"/>
  <c r="AH31" i="12"/>
  <c r="AG31" i="12"/>
  <c r="AQ30" i="12"/>
  <c r="AP30" i="12"/>
  <c r="AO30" i="12"/>
  <c r="AN30" i="12"/>
  <c r="AM30" i="12"/>
  <c r="AL30" i="12"/>
  <c r="AK30" i="12"/>
  <c r="AJ30" i="12"/>
  <c r="AI30" i="12"/>
  <c r="AH30" i="12"/>
  <c r="AG30" i="12"/>
  <c r="AQ29" i="12"/>
  <c r="AP29" i="12"/>
  <c r="AO29" i="12"/>
  <c r="AN29" i="12"/>
  <c r="AM29" i="12"/>
  <c r="AL29" i="12"/>
  <c r="AK29" i="12"/>
  <c r="AJ29" i="12"/>
  <c r="AI29" i="12"/>
  <c r="AH29" i="12"/>
  <c r="AG29" i="12"/>
  <c r="AQ24" i="12"/>
  <c r="AP24" i="12"/>
  <c r="AO24" i="12"/>
  <c r="AN24" i="12"/>
  <c r="AM24" i="12"/>
  <c r="AL24" i="12"/>
  <c r="AK24" i="12"/>
  <c r="AJ24" i="12"/>
  <c r="AI24" i="12"/>
  <c r="AH24" i="12"/>
  <c r="AG24" i="12"/>
  <c r="AQ23" i="12"/>
  <c r="AP23" i="12"/>
  <c r="AO23" i="12"/>
  <c r="AN23" i="12"/>
  <c r="AM23" i="12"/>
  <c r="AL23" i="12"/>
  <c r="AK23" i="12"/>
  <c r="AJ23" i="12"/>
  <c r="AI23" i="12"/>
  <c r="AH23" i="12"/>
  <c r="AG23" i="12"/>
  <c r="AQ18" i="12"/>
  <c r="AP18" i="12"/>
  <c r="AO18" i="12"/>
  <c r="AN18" i="12"/>
  <c r="AM18" i="12"/>
  <c r="AL18" i="12"/>
  <c r="AK18" i="12"/>
  <c r="AJ18" i="12"/>
  <c r="AI18" i="12"/>
  <c r="AH18" i="12"/>
  <c r="AG18" i="12"/>
  <c r="AQ16" i="12"/>
  <c r="AP16" i="12"/>
  <c r="AO16" i="12"/>
  <c r="AN16" i="12"/>
  <c r="AM16" i="12"/>
  <c r="AL16" i="12"/>
  <c r="AK16" i="12"/>
  <c r="AJ16" i="12"/>
  <c r="AI16" i="12"/>
  <c r="AH16" i="12"/>
  <c r="AG16" i="12"/>
  <c r="AQ15" i="12"/>
  <c r="AP15" i="12"/>
  <c r="AO15" i="12"/>
  <c r="AN15" i="12"/>
  <c r="AM15" i="12"/>
  <c r="AL15" i="12"/>
  <c r="AK15" i="12"/>
  <c r="AJ15" i="12"/>
  <c r="AI15" i="12"/>
  <c r="AH15" i="12"/>
  <c r="AG15" i="12"/>
  <c r="AQ13" i="12"/>
  <c r="AP13" i="12"/>
  <c r="AO13" i="12"/>
  <c r="AN13" i="12"/>
  <c r="AM13" i="12"/>
  <c r="AL13" i="12"/>
  <c r="AK13" i="12"/>
  <c r="AJ13" i="12"/>
  <c r="AI13" i="12"/>
  <c r="AH13" i="12"/>
  <c r="AG13" i="12"/>
  <c r="AQ12" i="12"/>
  <c r="AP12" i="12"/>
  <c r="AO12" i="12"/>
  <c r="AN12" i="12"/>
  <c r="AM12" i="12"/>
  <c r="AL12" i="12"/>
  <c r="AK12" i="12"/>
  <c r="AJ12" i="12"/>
  <c r="AI12" i="12"/>
  <c r="AH12" i="12"/>
  <c r="AG12" i="12"/>
  <c r="AQ9" i="12"/>
  <c r="AP9" i="12"/>
  <c r="AO9" i="12"/>
  <c r="AN9" i="12"/>
  <c r="AM9" i="12"/>
  <c r="AL9" i="12"/>
  <c r="AK9" i="12"/>
  <c r="AJ9" i="12"/>
  <c r="AI9" i="12"/>
  <c r="AH9" i="12"/>
  <c r="AG9" i="12"/>
  <c r="AQ8" i="12"/>
  <c r="AP8" i="12"/>
  <c r="AO8" i="12"/>
  <c r="AN8" i="12"/>
  <c r="AM8" i="12"/>
  <c r="AL8" i="12"/>
  <c r="AK8" i="12"/>
  <c r="AJ8" i="12"/>
  <c r="AI8" i="12"/>
  <c r="AH8" i="12"/>
  <c r="AG8" i="12"/>
  <c r="AQ7" i="12"/>
  <c r="AP7" i="12"/>
  <c r="AO7" i="12"/>
  <c r="AN7" i="12"/>
  <c r="AM7" i="12"/>
  <c r="AL7" i="12"/>
  <c r="AK7" i="12"/>
  <c r="AJ7" i="12"/>
  <c r="AI7" i="12"/>
  <c r="AH7" i="12"/>
  <c r="AG7" i="12"/>
  <c r="AH5" i="12"/>
  <c r="AI5" i="12"/>
  <c r="AJ5" i="12"/>
  <c r="AK5" i="12"/>
  <c r="AL5" i="12"/>
  <c r="AM5" i="12"/>
  <c r="AN5" i="12"/>
  <c r="AO5" i="12"/>
  <c r="AP5" i="12"/>
  <c r="AQ5" i="12"/>
  <c r="AG5" i="12"/>
  <c r="AQ37" i="12"/>
  <c r="AP37" i="12"/>
  <c r="AO37" i="12"/>
  <c r="AN37" i="12"/>
  <c r="AM37" i="12"/>
  <c r="AL37" i="12"/>
  <c r="AK37" i="12"/>
  <c r="AJ37" i="12"/>
  <c r="AI37" i="12"/>
  <c r="AH37" i="12"/>
  <c r="AG37" i="12"/>
  <c r="AQ36" i="12"/>
  <c r="AP36" i="12"/>
  <c r="AO36" i="12"/>
  <c r="AN36" i="12"/>
  <c r="AM36" i="12"/>
  <c r="AL36" i="12"/>
  <c r="AK36" i="12"/>
  <c r="AJ36" i="12"/>
  <c r="AI36" i="12"/>
  <c r="AH36" i="12"/>
  <c r="AG36" i="12"/>
  <c r="AQ35" i="12"/>
  <c r="AP35" i="12"/>
  <c r="AO35" i="12"/>
  <c r="AN35" i="12"/>
  <c r="AM35" i="12"/>
  <c r="AL35" i="12"/>
  <c r="AK35" i="12"/>
  <c r="AJ35" i="12"/>
  <c r="AI35" i="12"/>
  <c r="AH35" i="12"/>
  <c r="AG35" i="12"/>
  <c r="AQ32" i="12"/>
  <c r="AP32" i="12"/>
  <c r="AO32" i="12"/>
  <c r="AN32" i="12"/>
  <c r="AM32" i="12"/>
  <c r="AL32" i="12"/>
  <c r="AK32" i="12"/>
  <c r="AJ32" i="12"/>
  <c r="AI32" i="12"/>
  <c r="AH32" i="12"/>
  <c r="AG32" i="12"/>
  <c r="AQ28" i="12"/>
  <c r="AP28" i="12"/>
  <c r="AO28" i="12"/>
  <c r="AN28" i="12"/>
  <c r="AM28" i="12"/>
  <c r="AL28" i="12"/>
  <c r="AK28" i="12"/>
  <c r="AJ28" i="12"/>
  <c r="AI28" i="12"/>
  <c r="AH28" i="12"/>
  <c r="AG28" i="12"/>
  <c r="AQ27" i="12"/>
  <c r="AP27" i="12"/>
  <c r="AO27" i="12"/>
  <c r="AN27" i="12"/>
  <c r="AM27" i="12"/>
  <c r="AL27" i="12"/>
  <c r="AK27" i="12"/>
  <c r="AJ27" i="12"/>
  <c r="AI27" i="12"/>
  <c r="AH27" i="12"/>
  <c r="AG27" i="12"/>
  <c r="AQ26" i="12"/>
  <c r="AP26" i="12"/>
  <c r="AO26" i="12"/>
  <c r="AN26" i="12"/>
  <c r="AM26" i="12"/>
  <c r="AL26" i="12"/>
  <c r="AK26" i="12"/>
  <c r="AJ26" i="12"/>
  <c r="AI26" i="12"/>
  <c r="AH26" i="12"/>
  <c r="AG26" i="12"/>
  <c r="AQ25" i="12"/>
  <c r="AP25" i="12"/>
  <c r="AO25" i="12"/>
  <c r="AN25" i="12"/>
  <c r="AM25" i="12"/>
  <c r="AL25" i="12"/>
  <c r="AK25" i="12"/>
  <c r="AJ25" i="12"/>
  <c r="AI25" i="12"/>
  <c r="AH25" i="12"/>
  <c r="AG25" i="12"/>
  <c r="AQ22" i="12"/>
  <c r="AP22" i="12"/>
  <c r="AO22" i="12"/>
  <c r="AN22" i="12"/>
  <c r="AM22" i="12"/>
  <c r="AL22" i="12"/>
  <c r="AK22" i="12"/>
  <c r="AJ22" i="12"/>
  <c r="AI22" i="12"/>
  <c r="AH22" i="12"/>
  <c r="AG22" i="12"/>
  <c r="AQ21" i="12"/>
  <c r="AP21" i="12"/>
  <c r="AO21" i="12"/>
  <c r="AN21" i="12"/>
  <c r="AM21" i="12"/>
  <c r="AL21" i="12"/>
  <c r="AK21" i="12"/>
  <c r="AJ21" i="12"/>
  <c r="AI21" i="12"/>
  <c r="AH21" i="12"/>
  <c r="AG21" i="12"/>
  <c r="AQ20" i="12"/>
  <c r="AP20" i="12"/>
  <c r="AO20" i="12"/>
  <c r="AN20" i="12"/>
  <c r="AM20" i="12"/>
  <c r="AL20" i="12"/>
  <c r="AK20" i="12"/>
  <c r="AJ20" i="12"/>
  <c r="AI20" i="12"/>
  <c r="AH20" i="12"/>
  <c r="AG20" i="12"/>
  <c r="AQ19" i="12"/>
  <c r="AP19" i="12"/>
  <c r="AO19" i="12"/>
  <c r="AN19" i="12"/>
  <c r="AM19" i="12"/>
  <c r="AL19" i="12"/>
  <c r="AK19" i="12"/>
  <c r="AJ19" i="12"/>
  <c r="AI19" i="12"/>
  <c r="AH19" i="12"/>
  <c r="AG19" i="12"/>
  <c r="AQ17" i="12"/>
  <c r="AP17" i="12"/>
  <c r="AO17" i="12"/>
  <c r="AN17" i="12"/>
  <c r="AM17" i="12"/>
  <c r="AL17" i="12"/>
  <c r="AK17" i="12"/>
  <c r="AJ17" i="12"/>
  <c r="AI17" i="12"/>
  <c r="AH17" i="12"/>
  <c r="AG17" i="12"/>
  <c r="AQ14" i="12"/>
  <c r="AP14" i="12"/>
  <c r="AO14" i="12"/>
  <c r="AN14" i="12"/>
  <c r="AM14" i="12"/>
  <c r="AL14" i="12"/>
  <c r="AK14" i="12"/>
  <c r="AJ14" i="12"/>
  <c r="AI14" i="12"/>
  <c r="AH14" i="12"/>
  <c r="AG14" i="12"/>
  <c r="AQ11" i="12"/>
  <c r="AP11" i="12"/>
  <c r="AO11" i="12"/>
  <c r="AN11" i="12"/>
  <c r="AM11" i="12"/>
  <c r="AL11" i="12"/>
  <c r="AK11" i="12"/>
  <c r="AJ11" i="12"/>
  <c r="AI11" i="12"/>
  <c r="AH11" i="12"/>
  <c r="AG11" i="12"/>
  <c r="AQ10" i="12"/>
  <c r="AP10" i="12"/>
  <c r="AO10" i="12"/>
  <c r="AN10" i="12"/>
  <c r="AM10" i="12"/>
  <c r="AL10" i="12"/>
  <c r="AK10" i="12"/>
  <c r="AJ10" i="12"/>
  <c r="AI10" i="12"/>
  <c r="AH10" i="12"/>
  <c r="AG10" i="12"/>
  <c r="AQ6" i="12"/>
  <c r="AP6" i="12"/>
  <c r="AO6" i="12"/>
  <c r="AN6" i="12"/>
  <c r="AM6" i="12"/>
  <c r="AL6" i="12"/>
  <c r="AK6" i="12"/>
  <c r="AJ6" i="12"/>
  <c r="AI6" i="12"/>
  <c r="AH6" i="12"/>
  <c r="AG6" i="12"/>
  <c r="AH4" i="12"/>
  <c r="AI4" i="12"/>
  <c r="AJ4" i="12"/>
  <c r="AK4" i="12"/>
  <c r="AL4" i="12"/>
  <c r="AM4" i="12"/>
  <c r="AN4" i="12"/>
  <c r="AO4" i="12"/>
  <c r="AP4" i="12"/>
  <c r="AQ4" i="12"/>
  <c r="AG4" i="12"/>
  <c r="CD74" i="13" l="1"/>
  <c r="CD78" i="13"/>
  <c r="CD82" i="13"/>
  <c r="CD90" i="13"/>
  <c r="CD73" i="13"/>
  <c r="CD77" i="13"/>
  <c r="CD81" i="13"/>
  <c r="CD89" i="13"/>
  <c r="CD70" i="13"/>
  <c r="CD72" i="13"/>
  <c r="CD76" i="13"/>
  <c r="CD80" i="13"/>
  <c r="CD88" i="13"/>
  <c r="CD79" i="13"/>
  <c r="CD71" i="13"/>
  <c r="CD91" i="13"/>
  <c r="CD83" i="13"/>
  <c r="CD87" i="13"/>
  <c r="CH106" i="13"/>
  <c r="CH118" i="13"/>
  <c r="CH112" i="13"/>
  <c r="CH100" i="13"/>
  <c r="CB38" i="13"/>
  <c r="CB37" i="13"/>
  <c r="CB36" i="13"/>
  <c r="CB35" i="13"/>
  <c r="CB41" i="13"/>
  <c r="CB53" i="13"/>
  <c r="CB34" i="13"/>
  <c r="CB40" i="13"/>
  <c r="CB44" i="13"/>
  <c r="CB52" i="13"/>
  <c r="CB39" i="13"/>
  <c r="CB43" i="13"/>
  <c r="CB47" i="13"/>
  <c r="CB51" i="13"/>
  <c r="CB55" i="13"/>
  <c r="CB42" i="13"/>
  <c r="CB46" i="13"/>
  <c r="CB54" i="13"/>
  <c r="BZ102" i="13"/>
  <c r="BZ106" i="13"/>
  <c r="BZ110" i="13"/>
  <c r="BZ101" i="13"/>
  <c r="BZ105" i="13"/>
  <c r="BZ109" i="13"/>
  <c r="BZ117" i="13"/>
  <c r="BZ121" i="13"/>
  <c r="BZ104" i="13"/>
  <c r="BZ108" i="13"/>
  <c r="BZ112" i="13"/>
  <c r="BZ120" i="13"/>
  <c r="BZ119" i="13"/>
  <c r="BZ103" i="13"/>
  <c r="BZ107" i="13"/>
  <c r="CF41" i="13"/>
  <c r="CF45" i="13"/>
  <c r="CF34" i="13"/>
  <c r="CF40" i="13"/>
  <c r="CF52" i="13"/>
  <c r="CF43" i="13"/>
  <c r="CF47" i="13"/>
  <c r="CF51" i="13"/>
  <c r="CF42" i="13"/>
  <c r="CF46" i="13"/>
  <c r="CH82" i="13"/>
  <c r="CH70" i="13"/>
  <c r="CH76" i="13"/>
  <c r="CH88" i="13"/>
  <c r="BZ74" i="13"/>
  <c r="BZ78" i="13"/>
  <c r="BZ82" i="13"/>
  <c r="BZ90" i="13"/>
  <c r="BZ73" i="13"/>
  <c r="BZ77" i="13"/>
  <c r="BZ89" i="13"/>
  <c r="BZ72" i="13"/>
  <c r="BZ76" i="13"/>
  <c r="BZ80" i="13"/>
  <c r="BZ75" i="13"/>
  <c r="BZ79" i="13"/>
  <c r="BZ87" i="13"/>
  <c r="BZ71" i="13"/>
  <c r="BZ91" i="13"/>
  <c r="CD102" i="13"/>
  <c r="CD106" i="13"/>
  <c r="CD110" i="13"/>
  <c r="CD118" i="13"/>
  <c r="CD101" i="13"/>
  <c r="CD109" i="13"/>
  <c r="CD113" i="13"/>
  <c r="CD117" i="13"/>
  <c r="CD121" i="13"/>
  <c r="CD104" i="13"/>
  <c r="CD108" i="13"/>
  <c r="CD112" i="13"/>
  <c r="CD120" i="13"/>
  <c r="CD111" i="13"/>
  <c r="CD100" i="13"/>
  <c r="CD107" i="13"/>
  <c r="CD119" i="13"/>
  <c r="CD103" i="13"/>
  <c r="CI4" i="12"/>
  <c r="CE4" i="12"/>
  <c r="CC37" i="12"/>
  <c r="BY37" i="12"/>
  <c r="CB36" i="12"/>
  <c r="CI35" i="12"/>
  <c r="CE35" i="12"/>
  <c r="CD34" i="12"/>
  <c r="BZ34" i="12"/>
  <c r="CC33" i="12"/>
  <c r="BY33" i="12"/>
  <c r="CF32" i="12"/>
  <c r="CB32" i="12"/>
  <c r="CI31" i="12"/>
  <c r="CA31" i="12"/>
  <c r="BY29" i="12"/>
  <c r="CB28" i="12"/>
  <c r="CI27" i="12"/>
  <c r="CA27" i="12"/>
  <c r="CD26" i="12"/>
  <c r="BZ26" i="12"/>
  <c r="CC25" i="12"/>
  <c r="BY25" i="12"/>
  <c r="CI23" i="12"/>
  <c r="CH22" i="12"/>
  <c r="CD22" i="12"/>
  <c r="BZ22" i="12"/>
  <c r="BY21" i="12"/>
  <c r="CB20" i="12"/>
  <c r="CI19" i="12"/>
  <c r="CD18" i="12"/>
  <c r="BZ18" i="12"/>
  <c r="CC17" i="12"/>
  <c r="BY17" i="12"/>
  <c r="CF16" i="12"/>
  <c r="CB16" i="12"/>
  <c r="CI15" i="12"/>
  <c r="CE15" i="12"/>
  <c r="CD14" i="12"/>
  <c r="CC13" i="12"/>
  <c r="BY13" i="12"/>
  <c r="CB12" i="12"/>
  <c r="CI11" i="12"/>
  <c r="CA11" i="12"/>
  <c r="CH10" i="12"/>
  <c r="CD10" i="12"/>
  <c r="CC9" i="12"/>
  <c r="BY9" i="12"/>
  <c r="CB8" i="12"/>
  <c r="CI7" i="12"/>
  <c r="CE7" i="12"/>
  <c r="CA7" i="12"/>
  <c r="CD6" i="12"/>
  <c r="BZ6" i="12"/>
  <c r="CC5" i="12"/>
  <c r="BY5" i="12"/>
  <c r="CH4" i="12"/>
  <c r="CD4" i="12"/>
  <c r="CF37" i="12"/>
  <c r="CB37" i="12"/>
  <c r="CI36" i="12"/>
  <c r="CD35" i="12"/>
  <c r="BZ35" i="12"/>
  <c r="CC34" i="12"/>
  <c r="BY34" i="12"/>
  <c r="CB33" i="12"/>
  <c r="CA32" i="12"/>
  <c r="CD31" i="12"/>
  <c r="BZ31" i="12"/>
  <c r="BY30" i="12"/>
  <c r="CI28" i="12"/>
  <c r="CA28" i="12"/>
  <c r="CD27" i="12"/>
  <c r="BZ27" i="12"/>
  <c r="CC26" i="12"/>
  <c r="BY26" i="12"/>
  <c r="CF25" i="12"/>
  <c r="CB25" i="12"/>
  <c r="CI24" i="12"/>
  <c r="CE24" i="12"/>
  <c r="CD23" i="12"/>
  <c r="CG22" i="12"/>
  <c r="CC22" i="12"/>
  <c r="BY22" i="12"/>
  <c r="CD19" i="12"/>
  <c r="CC18" i="12"/>
  <c r="BY18" i="12"/>
  <c r="CF17" i="12"/>
  <c r="CB17" i="12"/>
  <c r="CE16" i="12"/>
  <c r="CD15" i="12"/>
  <c r="BZ15" i="12"/>
  <c r="CC14" i="12"/>
  <c r="BY14" i="12"/>
  <c r="CF13" i="12"/>
  <c r="CB13" i="12"/>
  <c r="CI12" i="12"/>
  <c r="CE12" i="12"/>
  <c r="CA12" i="12"/>
  <c r="CH11" i="12"/>
  <c r="CD11" i="12"/>
  <c r="CC10" i="12"/>
  <c r="BY10" i="12"/>
  <c r="CB9" i="12"/>
  <c r="CI8" i="12"/>
  <c r="CA8" i="12"/>
  <c r="CD7" i="12"/>
  <c r="BZ7" i="12"/>
  <c r="CC6" i="12"/>
  <c r="BY6" i="12"/>
  <c r="CB5" i="12"/>
  <c r="CC4" i="12"/>
  <c r="CI37" i="12"/>
  <c r="CH36" i="12"/>
  <c r="CD36" i="12"/>
  <c r="CC35" i="12"/>
  <c r="BY35" i="12"/>
  <c r="CB34" i="12"/>
  <c r="CI33" i="12"/>
  <c r="CH32" i="12"/>
  <c r="CD32" i="12"/>
  <c r="CC31" i="12"/>
  <c r="BY31" i="12"/>
  <c r="CI29" i="12"/>
  <c r="CE29" i="12"/>
  <c r="CD28" i="12"/>
  <c r="BZ28" i="12"/>
  <c r="CC27" i="12"/>
  <c r="BY27" i="12"/>
  <c r="CB26" i="12"/>
  <c r="CI25" i="12"/>
  <c r="CC23" i="12"/>
  <c r="BY23" i="12"/>
  <c r="CF22" i="12"/>
  <c r="CB22" i="12"/>
  <c r="CI21" i="12"/>
  <c r="CD20" i="12"/>
  <c r="CC19" i="12"/>
  <c r="BY19" i="12"/>
  <c r="CB18" i="12"/>
  <c r="CI17" i="12"/>
  <c r="CD16" i="12"/>
  <c r="BZ16" i="12"/>
  <c r="CC15" i="12"/>
  <c r="BY15" i="12"/>
  <c r="CB14" i="12"/>
  <c r="CI13" i="12"/>
  <c r="CA13" i="12"/>
  <c r="BZ12" i="12"/>
  <c r="CC11" i="12"/>
  <c r="BY11" i="12"/>
  <c r="CF10" i="12"/>
  <c r="CB10" i="12"/>
  <c r="CI9" i="12"/>
  <c r="CE9" i="12"/>
  <c r="CD8" i="12"/>
  <c r="BZ8" i="12"/>
  <c r="CC7" i="12"/>
  <c r="BY7" i="12"/>
  <c r="CB6" i="12"/>
  <c r="CI5" i="12"/>
  <c r="CE5" i="12"/>
  <c r="BY4" i="12"/>
  <c r="CF4" i="12"/>
  <c r="CB4" i="12"/>
  <c r="CD37" i="12"/>
  <c r="CC36" i="12"/>
  <c r="BY36" i="12"/>
  <c r="CB35" i="12"/>
  <c r="CE34" i="12"/>
  <c r="CA34" i="12"/>
  <c r="CD33" i="12"/>
  <c r="BZ33" i="12"/>
  <c r="CC32" i="12"/>
  <c r="BY32" i="12"/>
  <c r="CF31" i="12"/>
  <c r="CB31" i="12"/>
  <c r="CI30" i="12"/>
  <c r="CE30" i="12"/>
  <c r="CC28" i="12"/>
  <c r="BY28" i="12"/>
  <c r="CB27" i="12"/>
  <c r="CE26" i="12"/>
  <c r="CA26" i="12"/>
  <c r="CH25" i="12"/>
  <c r="CD25" i="12"/>
  <c r="BY24" i="12"/>
  <c r="CF23" i="12"/>
  <c r="CB23" i="12"/>
  <c r="CI22" i="12"/>
  <c r="CA22" i="12"/>
  <c r="CC20" i="12"/>
  <c r="BY20" i="12"/>
  <c r="CF19" i="12"/>
  <c r="CI18" i="12"/>
  <c r="CD17" i="12"/>
  <c r="BZ17" i="12"/>
  <c r="CC16" i="12"/>
  <c r="BY16" i="12"/>
  <c r="CF15" i="12"/>
  <c r="CB15" i="12"/>
  <c r="CI14" i="12"/>
  <c r="CA14" i="12"/>
  <c r="CD13" i="12"/>
  <c r="BZ13" i="12"/>
  <c r="CC12" i="12"/>
  <c r="BY12" i="12"/>
  <c r="CB11" i="12"/>
  <c r="CI10" i="12"/>
  <c r="CD9" i="12"/>
  <c r="BZ9" i="12"/>
  <c r="CA5" i="11"/>
  <c r="CF5" i="11"/>
  <c r="CG5" i="11"/>
  <c r="CH5" i="11"/>
  <c r="CA6" i="11"/>
  <c r="CE6" i="11"/>
  <c r="CF6" i="11"/>
  <c r="CG6" i="11"/>
  <c r="CH6" i="11"/>
  <c r="CF7" i="11"/>
  <c r="CG7" i="11"/>
  <c r="CH7" i="11"/>
  <c r="CE8" i="11"/>
  <c r="CF8" i="11"/>
  <c r="CG8" i="11"/>
  <c r="CH8" i="11"/>
  <c r="CA9" i="11"/>
  <c r="CF9" i="11"/>
  <c r="CG9" i="11"/>
  <c r="CH9" i="11"/>
  <c r="BZ10" i="11"/>
  <c r="CE10" i="11"/>
  <c r="CG10" i="11"/>
  <c r="BZ11" i="11"/>
  <c r="CE11" i="11"/>
  <c r="CG11" i="11"/>
  <c r="CD12" i="11"/>
  <c r="CF12" i="11"/>
  <c r="CG12" i="11"/>
  <c r="CH12" i="11"/>
  <c r="CE13" i="11"/>
  <c r="CG13" i="11"/>
  <c r="BZ14" i="11"/>
  <c r="CE14" i="11"/>
  <c r="CF14" i="11"/>
  <c r="CG14" i="11"/>
  <c r="CH14" i="11"/>
  <c r="CA15" i="11"/>
  <c r="CG15" i="11"/>
  <c r="CH15" i="11"/>
  <c r="CA16" i="11"/>
  <c r="CG16" i="11"/>
  <c r="CH16" i="11"/>
  <c r="CI16" i="11"/>
  <c r="CA17" i="11"/>
  <c r="CE17" i="11"/>
  <c r="CG17" i="11"/>
  <c r="CH17" i="11"/>
  <c r="CA18" i="11"/>
  <c r="CF18" i="11"/>
  <c r="CG18" i="11"/>
  <c r="CH18" i="11"/>
  <c r="BZ19" i="11"/>
  <c r="CA19" i="11"/>
  <c r="CB19" i="11"/>
  <c r="CE19" i="11"/>
  <c r="CG19" i="11"/>
  <c r="CH19" i="11"/>
  <c r="BZ20" i="11"/>
  <c r="CA20" i="11"/>
  <c r="CE20" i="11"/>
  <c r="CF20" i="11"/>
  <c r="CG20" i="11"/>
  <c r="CH20" i="11"/>
  <c r="CI20" i="11"/>
  <c r="BZ21" i="11"/>
  <c r="CA21" i="11"/>
  <c r="CB21" i="11"/>
  <c r="CC21" i="11"/>
  <c r="CD21" i="11"/>
  <c r="CE21" i="11"/>
  <c r="CF21" i="11"/>
  <c r="CG21" i="11"/>
  <c r="CH21" i="11"/>
  <c r="CE22" i="11"/>
  <c r="BZ23" i="11"/>
  <c r="CA23" i="11"/>
  <c r="CE23" i="11"/>
  <c r="CG23" i="11"/>
  <c r="CH23" i="11"/>
  <c r="BZ24" i="11"/>
  <c r="CA24" i="11"/>
  <c r="CB24" i="11"/>
  <c r="CC24" i="11"/>
  <c r="CD24" i="11"/>
  <c r="CF24" i="11"/>
  <c r="CG24" i="11"/>
  <c r="CH24" i="11"/>
  <c r="BZ25" i="11"/>
  <c r="CA25" i="11"/>
  <c r="CE25" i="11"/>
  <c r="CG25" i="11"/>
  <c r="CF26" i="11"/>
  <c r="CG26" i="11"/>
  <c r="CH26" i="11"/>
  <c r="CI26" i="11"/>
  <c r="CE27" i="11"/>
  <c r="CF27" i="11"/>
  <c r="CG27" i="11"/>
  <c r="CH27" i="11"/>
  <c r="CE28" i="11"/>
  <c r="CF28" i="11"/>
  <c r="CG28" i="11"/>
  <c r="CH28" i="11"/>
  <c r="BZ29" i="11"/>
  <c r="CA29" i="11"/>
  <c r="CB29" i="11"/>
  <c r="CC29" i="11"/>
  <c r="CD29" i="11"/>
  <c r="CF29" i="11"/>
  <c r="CG29" i="11"/>
  <c r="CH29" i="11"/>
  <c r="BZ30" i="11"/>
  <c r="CA30" i="11"/>
  <c r="CB30" i="11"/>
  <c r="CC30" i="11"/>
  <c r="CD30" i="11"/>
  <c r="CF30" i="11"/>
  <c r="CG30" i="11"/>
  <c r="CH30" i="11"/>
  <c r="CE31" i="11"/>
  <c r="CG31" i="11"/>
  <c r="CH31" i="11"/>
  <c r="BZ32" i="11"/>
  <c r="CE32" i="11"/>
  <c r="CI32" i="11"/>
  <c r="CA33" i="11"/>
  <c r="CE33" i="11"/>
  <c r="CF33" i="11"/>
  <c r="CG33" i="11"/>
  <c r="CH33" i="11"/>
  <c r="CF34" i="11"/>
  <c r="CG34" i="11"/>
  <c r="CH34" i="11"/>
  <c r="CI34" i="11"/>
  <c r="CA35" i="11"/>
  <c r="CF35" i="11"/>
  <c r="CG35" i="11"/>
  <c r="CH35" i="11"/>
  <c r="BZ36" i="11"/>
  <c r="CA36" i="11"/>
  <c r="CE36" i="11"/>
  <c r="CF36" i="11"/>
  <c r="CG36" i="11"/>
  <c r="BZ37" i="11"/>
  <c r="CA37" i="11"/>
  <c r="CE37" i="11"/>
  <c r="CG37" i="11"/>
  <c r="CH37" i="11"/>
  <c r="BZ4" i="11"/>
  <c r="CA4" i="11"/>
  <c r="CG4" i="11"/>
  <c r="BZ8" i="11"/>
  <c r="CA13" i="11"/>
  <c r="CB6" i="11"/>
  <c r="CC7" i="11"/>
  <c r="CD8" i="11"/>
  <c r="CE5" i="11"/>
  <c r="CF10" i="11"/>
  <c r="CG22" i="11"/>
  <c r="CH32" i="11"/>
  <c r="CI5" i="11"/>
  <c r="BY4" i="11"/>
  <c r="AI39" i="11"/>
  <c r="AM39" i="11"/>
  <c r="AQ39" i="11"/>
  <c r="AH40" i="11"/>
  <c r="AH39" i="11" s="1"/>
  <c r="AI40" i="11"/>
  <c r="AJ40" i="11"/>
  <c r="AJ39" i="11" s="1"/>
  <c r="AK40" i="11"/>
  <c r="AK39" i="11" s="1"/>
  <c r="AL40" i="11"/>
  <c r="AL39" i="11" s="1"/>
  <c r="AM40" i="11"/>
  <c r="AN40" i="11"/>
  <c r="AN39" i="11" s="1"/>
  <c r="AO40" i="11"/>
  <c r="AO39" i="11" s="1"/>
  <c r="AP40" i="11"/>
  <c r="AP39" i="11" s="1"/>
  <c r="AQ40" i="11"/>
  <c r="AG40" i="11"/>
  <c r="AG39" i="11" s="1"/>
  <c r="AQ37" i="11"/>
  <c r="AP37" i="11"/>
  <c r="AO37" i="11"/>
  <c r="AN37" i="11"/>
  <c r="AM37" i="11"/>
  <c r="AL37" i="11"/>
  <c r="AK37" i="11"/>
  <c r="AJ37" i="11"/>
  <c r="AI37" i="11"/>
  <c r="AH37" i="11"/>
  <c r="AG37" i="11"/>
  <c r="AQ36" i="11"/>
  <c r="AP36" i="11"/>
  <c r="AO36" i="11"/>
  <c r="AN36" i="11"/>
  <c r="AM36" i="11"/>
  <c r="AL36" i="11"/>
  <c r="AK36" i="11"/>
  <c r="AJ36" i="11"/>
  <c r="AI36" i="11"/>
  <c r="AH36" i="11"/>
  <c r="AG36" i="11"/>
  <c r="AQ35" i="11"/>
  <c r="AP35" i="11"/>
  <c r="AO35" i="11"/>
  <c r="AN35" i="11"/>
  <c r="AM35" i="11"/>
  <c r="AL35" i="11"/>
  <c r="AK35" i="11"/>
  <c r="AJ35" i="11"/>
  <c r="AI35" i="11"/>
  <c r="AH35" i="11"/>
  <c r="AG35" i="11"/>
  <c r="AQ32" i="11"/>
  <c r="AP32" i="11"/>
  <c r="AO32" i="11"/>
  <c r="AN32" i="11"/>
  <c r="AM32" i="11"/>
  <c r="AL32" i="11"/>
  <c r="AK32" i="11"/>
  <c r="AJ32" i="11"/>
  <c r="AI32" i="11"/>
  <c r="AH32" i="11"/>
  <c r="AG32" i="11"/>
  <c r="AQ28" i="11"/>
  <c r="AP28" i="11"/>
  <c r="AO28" i="11"/>
  <c r="AN28" i="11"/>
  <c r="AM28" i="11"/>
  <c r="AL28" i="11"/>
  <c r="AK28" i="11"/>
  <c r="AJ28" i="11"/>
  <c r="AI28" i="11"/>
  <c r="AH28" i="11"/>
  <c r="AG28" i="11"/>
  <c r="AQ27" i="11"/>
  <c r="AP27" i="11"/>
  <c r="AO27" i="11"/>
  <c r="AN27" i="11"/>
  <c r="AM27" i="11"/>
  <c r="AL27" i="11"/>
  <c r="AK27" i="11"/>
  <c r="AJ27" i="11"/>
  <c r="AI27" i="11"/>
  <c r="AH27" i="11"/>
  <c r="AG27" i="11"/>
  <c r="AQ26" i="11"/>
  <c r="AP26" i="11"/>
  <c r="AO26" i="11"/>
  <c r="AN26" i="11"/>
  <c r="AM26" i="11"/>
  <c r="AL26" i="11"/>
  <c r="AK26" i="11"/>
  <c r="AJ26" i="11"/>
  <c r="AI26" i="11"/>
  <c r="AH26" i="11"/>
  <c r="AG26" i="11"/>
  <c r="AQ25" i="11"/>
  <c r="AP25" i="11"/>
  <c r="AO25" i="11"/>
  <c r="AN25" i="11"/>
  <c r="AM25" i="11"/>
  <c r="AL25" i="11"/>
  <c r="AK25" i="11"/>
  <c r="AJ25" i="11"/>
  <c r="AI25" i="11"/>
  <c r="AH25" i="11"/>
  <c r="AG25" i="11"/>
  <c r="AQ22" i="11"/>
  <c r="AP22" i="11"/>
  <c r="AO22" i="11"/>
  <c r="AN22" i="11"/>
  <c r="AM22" i="11"/>
  <c r="AL22" i="11"/>
  <c r="AK22" i="11"/>
  <c r="AJ22" i="11"/>
  <c r="AI22" i="11"/>
  <c r="AH22" i="11"/>
  <c r="AG22" i="11"/>
  <c r="AQ21" i="11"/>
  <c r="AP21" i="11"/>
  <c r="AO21" i="11"/>
  <c r="AN21" i="11"/>
  <c r="AM21" i="11"/>
  <c r="AL21" i="11"/>
  <c r="AK21" i="11"/>
  <c r="AJ21" i="11"/>
  <c r="AI21" i="11"/>
  <c r="AH21" i="11"/>
  <c r="AG21" i="11"/>
  <c r="AQ20" i="11"/>
  <c r="AP20" i="11"/>
  <c r="AO20" i="11"/>
  <c r="AN20" i="11"/>
  <c r="AM20" i="11"/>
  <c r="AL20" i="11"/>
  <c r="AK20" i="11"/>
  <c r="AJ20" i="11"/>
  <c r="AI20" i="11"/>
  <c r="AH20" i="11"/>
  <c r="AG20" i="11"/>
  <c r="AQ19" i="11"/>
  <c r="AP19" i="11"/>
  <c r="AO19" i="11"/>
  <c r="AN19" i="11"/>
  <c r="AM19" i="11"/>
  <c r="AL19" i="11"/>
  <c r="AK19" i="11"/>
  <c r="AJ19" i="11"/>
  <c r="AI19" i="11"/>
  <c r="AH19" i="11"/>
  <c r="AG19" i="11"/>
  <c r="AQ17" i="11"/>
  <c r="AP17" i="11"/>
  <c r="AO17" i="11"/>
  <c r="AN17" i="11"/>
  <c r="AM17" i="11"/>
  <c r="AL17" i="11"/>
  <c r="AK17" i="11"/>
  <c r="AJ17" i="11"/>
  <c r="AI17" i="11"/>
  <c r="AH17" i="11"/>
  <c r="AG17" i="11"/>
  <c r="AQ14" i="11"/>
  <c r="AP14" i="11"/>
  <c r="AO14" i="11"/>
  <c r="AN14" i="11"/>
  <c r="AM14" i="11"/>
  <c r="AL14" i="11"/>
  <c r="AK14" i="11"/>
  <c r="AJ14" i="11"/>
  <c r="AI14" i="11"/>
  <c r="AH14" i="11"/>
  <c r="AG14" i="11"/>
  <c r="AQ11" i="11"/>
  <c r="AP11" i="11"/>
  <c r="AO11" i="11"/>
  <c r="AN11" i="11"/>
  <c r="AM11" i="11"/>
  <c r="AL11" i="11"/>
  <c r="AK11" i="11"/>
  <c r="AJ11" i="11"/>
  <c r="AI11" i="11"/>
  <c r="AH11" i="11"/>
  <c r="AG11" i="11"/>
  <c r="AQ10" i="11"/>
  <c r="AP10" i="11"/>
  <c r="AO10" i="11"/>
  <c r="AN10" i="11"/>
  <c r="AM10" i="11"/>
  <c r="AL10" i="11"/>
  <c r="AK10" i="11"/>
  <c r="AJ10" i="11"/>
  <c r="AI10" i="11"/>
  <c r="AH10" i="11"/>
  <c r="AG10" i="11"/>
  <c r="AQ6" i="11"/>
  <c r="AP6" i="11"/>
  <c r="AO6" i="11"/>
  <c r="AN6" i="11"/>
  <c r="AM6" i="11"/>
  <c r="AL6" i="11"/>
  <c r="AK6" i="11"/>
  <c r="AJ6" i="11"/>
  <c r="AI6" i="11"/>
  <c r="AH6" i="11"/>
  <c r="AG6" i="11"/>
  <c r="AQ34" i="11"/>
  <c r="AP34" i="11"/>
  <c r="AO34" i="11"/>
  <c r="AN34" i="11"/>
  <c r="AM34" i="11"/>
  <c r="AL34" i="11"/>
  <c r="AK34" i="11"/>
  <c r="AJ34" i="11"/>
  <c r="AI34" i="11"/>
  <c r="AH34" i="11"/>
  <c r="AG34" i="11"/>
  <c r="AQ33" i="11"/>
  <c r="AP33" i="11"/>
  <c r="AO33" i="11"/>
  <c r="AN33" i="11"/>
  <c r="AM33" i="11"/>
  <c r="AL33" i="11"/>
  <c r="AK33" i="11"/>
  <c r="AJ33" i="11"/>
  <c r="AI33" i="11"/>
  <c r="AH33" i="11"/>
  <c r="AG33" i="11"/>
  <c r="AQ31" i="11"/>
  <c r="AP31" i="11"/>
  <c r="AO31" i="11"/>
  <c r="AN31" i="11"/>
  <c r="AM31" i="11"/>
  <c r="AL31" i="11"/>
  <c r="AK31" i="11"/>
  <c r="AJ31" i="11"/>
  <c r="AI31" i="11"/>
  <c r="AH31" i="11"/>
  <c r="AG31" i="11"/>
  <c r="AQ30" i="11"/>
  <c r="AP30" i="11"/>
  <c r="AO30" i="11"/>
  <c r="AN30" i="11"/>
  <c r="AM30" i="11"/>
  <c r="AL30" i="11"/>
  <c r="AK30" i="11"/>
  <c r="AJ30" i="11"/>
  <c r="AI30" i="11"/>
  <c r="AH30" i="11"/>
  <c r="AG30" i="11"/>
  <c r="AQ29" i="11"/>
  <c r="AP29" i="11"/>
  <c r="AO29" i="11"/>
  <c r="AN29" i="11"/>
  <c r="AM29" i="11"/>
  <c r="AL29" i="11"/>
  <c r="AK29" i="11"/>
  <c r="AJ29" i="11"/>
  <c r="AI29" i="11"/>
  <c r="AH29" i="11"/>
  <c r="AG29" i="11"/>
  <c r="AQ24" i="11"/>
  <c r="AP24" i="11"/>
  <c r="AO24" i="11"/>
  <c r="AN24" i="11"/>
  <c r="AM24" i="11"/>
  <c r="AL24" i="11"/>
  <c r="AK24" i="11"/>
  <c r="AJ24" i="11"/>
  <c r="AI24" i="11"/>
  <c r="AH24" i="11"/>
  <c r="AG24" i="11"/>
  <c r="AQ23" i="11"/>
  <c r="AP23" i="11"/>
  <c r="AO23" i="11"/>
  <c r="AN23" i="11"/>
  <c r="AM23" i="11"/>
  <c r="AL23" i="11"/>
  <c r="AK23" i="11"/>
  <c r="AJ23" i="11"/>
  <c r="AI23" i="11"/>
  <c r="AH23" i="11"/>
  <c r="AG23" i="11"/>
  <c r="AQ18" i="11"/>
  <c r="AP18" i="11"/>
  <c r="AO18" i="11"/>
  <c r="AN18" i="11"/>
  <c r="AM18" i="11"/>
  <c r="AL18" i="11"/>
  <c r="AK18" i="11"/>
  <c r="AJ18" i="11"/>
  <c r="AI18" i="11"/>
  <c r="AH18" i="11"/>
  <c r="AG18" i="11"/>
  <c r="AQ16" i="11"/>
  <c r="AP16" i="11"/>
  <c r="AO16" i="11"/>
  <c r="AN16" i="11"/>
  <c r="AM16" i="11"/>
  <c r="AL16" i="11"/>
  <c r="AK16" i="11"/>
  <c r="AJ16" i="11"/>
  <c r="AI16" i="11"/>
  <c r="AH16" i="11"/>
  <c r="AG16" i="11"/>
  <c r="AQ15" i="11"/>
  <c r="AP15" i="11"/>
  <c r="AO15" i="11"/>
  <c r="AN15" i="11"/>
  <c r="AM15" i="11"/>
  <c r="AL15" i="11"/>
  <c r="AK15" i="11"/>
  <c r="AJ15" i="11"/>
  <c r="AI15" i="11"/>
  <c r="AH15" i="11"/>
  <c r="AG15" i="11"/>
  <c r="AQ13" i="11"/>
  <c r="AP13" i="11"/>
  <c r="AO13" i="11"/>
  <c r="AN13" i="11"/>
  <c r="AM13" i="11"/>
  <c r="AL13" i="11"/>
  <c r="AK13" i="11"/>
  <c r="AJ13" i="11"/>
  <c r="AI13" i="11"/>
  <c r="AH13" i="11"/>
  <c r="AG13" i="11"/>
  <c r="AQ12" i="11"/>
  <c r="AP12" i="11"/>
  <c r="AO12" i="11"/>
  <c r="AN12" i="11"/>
  <c r="AM12" i="11"/>
  <c r="AL12" i="11"/>
  <c r="AK12" i="11"/>
  <c r="AJ12" i="11"/>
  <c r="AI12" i="11"/>
  <c r="AH12" i="11"/>
  <c r="AG12" i="11"/>
  <c r="AQ9" i="11"/>
  <c r="AP9" i="11"/>
  <c r="AO9" i="11"/>
  <c r="AN9" i="11"/>
  <c r="AM9" i="11"/>
  <c r="AL9" i="11"/>
  <c r="AK9" i="11"/>
  <c r="AJ9" i="11"/>
  <c r="AI9" i="11"/>
  <c r="AH9" i="11"/>
  <c r="AG9" i="11"/>
  <c r="AQ8" i="11"/>
  <c r="AP8" i="11"/>
  <c r="AO8" i="11"/>
  <c r="AN8" i="11"/>
  <c r="AM8" i="11"/>
  <c r="AL8" i="11"/>
  <c r="AK8" i="11"/>
  <c r="AJ8" i="11"/>
  <c r="AI8" i="11"/>
  <c r="AH8" i="11"/>
  <c r="AG8" i="11"/>
  <c r="AQ7" i="11"/>
  <c r="AP7" i="11"/>
  <c r="AO7" i="11"/>
  <c r="AN7" i="11"/>
  <c r="AM7" i="11"/>
  <c r="AL7" i="11"/>
  <c r="AK7" i="11"/>
  <c r="AJ7" i="11"/>
  <c r="AI7" i="11"/>
  <c r="AH7" i="11"/>
  <c r="AG7" i="11"/>
  <c r="AH4" i="11"/>
  <c r="AI4" i="11"/>
  <c r="AJ4" i="11"/>
  <c r="AK4" i="11"/>
  <c r="AL4" i="11"/>
  <c r="AM4" i="11"/>
  <c r="AN4" i="11"/>
  <c r="AO4" i="11"/>
  <c r="AP4" i="11"/>
  <c r="AQ4" i="11"/>
  <c r="AH5" i="11"/>
  <c r="AI5" i="11"/>
  <c r="AJ5" i="11"/>
  <c r="AK5" i="11"/>
  <c r="AL5" i="11"/>
  <c r="AM5" i="11"/>
  <c r="AN5" i="11"/>
  <c r="AO5" i="11"/>
  <c r="AP5" i="11"/>
  <c r="AQ5" i="11"/>
  <c r="AG5" i="11"/>
  <c r="AG4" i="11"/>
  <c r="CH71" i="6"/>
  <c r="CG71" i="6"/>
  <c r="CF71" i="6"/>
  <c r="CA71" i="6"/>
  <c r="CI70" i="6"/>
  <c r="CH70" i="6"/>
  <c r="CG70" i="6"/>
  <c r="CA70" i="6"/>
  <c r="BZ70" i="6"/>
  <c r="CI69" i="6"/>
  <c r="CF69" i="6"/>
  <c r="CE69" i="6"/>
  <c r="BZ69" i="6"/>
  <c r="CI68" i="6"/>
  <c r="CH68" i="6"/>
  <c r="CG68" i="6"/>
  <c r="CF68" i="6"/>
  <c r="CE68" i="6"/>
  <c r="CA68" i="6"/>
  <c r="CI67" i="6"/>
  <c r="CH67" i="6"/>
  <c r="CF67" i="6"/>
  <c r="CE67" i="6"/>
  <c r="CA67" i="6"/>
  <c r="CI66" i="6"/>
  <c r="CH66" i="6"/>
  <c r="CF66" i="6"/>
  <c r="CA66" i="6"/>
  <c r="BZ66" i="6"/>
  <c r="CI65" i="6"/>
  <c r="CH65" i="6"/>
  <c r="CF65" i="6"/>
  <c r="CE65" i="6"/>
  <c r="CA65" i="6"/>
  <c r="CH64" i="6"/>
  <c r="CG64" i="6"/>
  <c r="CF64" i="6"/>
  <c r="CB64" i="6"/>
  <c r="CA64" i="6"/>
  <c r="CH63" i="6"/>
  <c r="CA63" i="6"/>
  <c r="CI62" i="6"/>
  <c r="CH62" i="6"/>
  <c r="CG62" i="6"/>
  <c r="CE62" i="6"/>
  <c r="CB62" i="6"/>
  <c r="CA62" i="6"/>
  <c r="BZ62" i="6"/>
  <c r="CH61" i="6"/>
  <c r="CF61" i="6"/>
  <c r="CE61" i="6"/>
  <c r="CA61" i="6"/>
  <c r="CI60" i="6"/>
  <c r="CH60" i="6"/>
  <c r="CG60" i="6"/>
  <c r="CF60" i="6"/>
  <c r="CA60" i="6"/>
  <c r="CH59" i="6"/>
  <c r="CG59" i="6"/>
  <c r="CF59" i="6"/>
  <c r="CA59" i="6"/>
  <c r="CI58" i="6"/>
  <c r="CH58" i="6"/>
  <c r="CG58" i="6"/>
  <c r="CF58" i="6"/>
  <c r="CA58" i="6"/>
  <c r="CI57" i="6"/>
  <c r="CH57" i="6"/>
  <c r="CG57" i="6"/>
  <c r="CF57" i="6"/>
  <c r="CE57" i="6"/>
  <c r="CA57" i="6"/>
  <c r="CH56" i="6"/>
  <c r="CG56" i="6"/>
  <c r="CF56" i="6"/>
  <c r="CI55" i="6"/>
  <c r="CH55" i="6"/>
  <c r="CG55" i="6"/>
  <c r="CE55" i="6"/>
  <c r="CA55" i="6"/>
  <c r="BZ55" i="6"/>
  <c r="CI54" i="6"/>
  <c r="CH54" i="6"/>
  <c r="CG54" i="6"/>
  <c r="CE54" i="6"/>
  <c r="CB54" i="6"/>
  <c r="CA54" i="6"/>
  <c r="BZ54" i="6"/>
  <c r="CH53" i="6"/>
  <c r="CG53" i="6"/>
  <c r="CF53" i="6"/>
  <c r="CA53" i="6"/>
  <c r="CI52" i="6"/>
  <c r="CH52" i="6"/>
  <c r="CG52" i="6"/>
  <c r="CF52" i="6"/>
  <c r="CE52" i="6"/>
  <c r="CA52" i="6"/>
  <c r="CH51" i="6"/>
  <c r="CG51" i="6"/>
  <c r="CF51" i="6"/>
  <c r="CA51" i="6"/>
  <c r="CG50" i="6"/>
  <c r="CF50" i="6"/>
  <c r="CI49" i="6"/>
  <c r="CH49" i="6"/>
  <c r="CF49" i="6"/>
  <c r="CE49" i="6"/>
  <c r="CA49" i="6"/>
  <c r="CH48" i="6"/>
  <c r="CG48" i="6"/>
  <c r="CF48" i="6"/>
  <c r="CE48" i="6"/>
  <c r="CI47" i="6"/>
  <c r="CH47" i="6"/>
  <c r="CG47" i="6"/>
  <c r="CF47" i="6"/>
  <c r="CE47" i="6"/>
  <c r="CA47" i="6"/>
  <c r="CH46" i="6"/>
  <c r="CG46" i="6"/>
  <c r="CF46" i="6"/>
  <c r="CA46" i="6"/>
  <c r="CI45" i="6"/>
  <c r="CH45" i="6"/>
  <c r="CG45" i="6"/>
  <c r="CE45" i="6"/>
  <c r="CB45" i="6"/>
  <c r="CA45" i="6"/>
  <c r="BZ45" i="6"/>
  <c r="CH44" i="6"/>
  <c r="CG44" i="6"/>
  <c r="CF44" i="6"/>
  <c r="CA44" i="6"/>
  <c r="CH43" i="6"/>
  <c r="CG43" i="6"/>
  <c r="CF43" i="6"/>
  <c r="CA43" i="6"/>
  <c r="CH42" i="6"/>
  <c r="CG42" i="6"/>
  <c r="CF42" i="6"/>
  <c r="CA42" i="6"/>
  <c r="CH33" i="6"/>
  <c r="CG33" i="6"/>
  <c r="CF33" i="6"/>
  <c r="CA33" i="6"/>
  <c r="CI32" i="6"/>
  <c r="CH32" i="6"/>
  <c r="CG32" i="6"/>
  <c r="CA32" i="6"/>
  <c r="BZ32" i="6"/>
  <c r="CI31" i="6"/>
  <c r="CF31" i="6"/>
  <c r="CE31" i="6"/>
  <c r="BZ31" i="6"/>
  <c r="CI30" i="6"/>
  <c r="CH30" i="6"/>
  <c r="CG30" i="6"/>
  <c r="CF30" i="6"/>
  <c r="CE30" i="6"/>
  <c r="CA30" i="6"/>
  <c r="CI29" i="6"/>
  <c r="CH29" i="6"/>
  <c r="CF29" i="6"/>
  <c r="CE29" i="6"/>
  <c r="CA29" i="6"/>
  <c r="CI28" i="6"/>
  <c r="CH28" i="6"/>
  <c r="CF28" i="6"/>
  <c r="CA28" i="6"/>
  <c r="BZ28" i="6"/>
  <c r="CI27" i="6"/>
  <c r="CH27" i="6"/>
  <c r="CF27" i="6"/>
  <c r="CE27" i="6"/>
  <c r="CA27" i="6"/>
  <c r="CH26" i="6"/>
  <c r="CG26" i="6"/>
  <c r="CF26" i="6"/>
  <c r="CB26" i="6"/>
  <c r="CA26" i="6"/>
  <c r="CH25" i="6"/>
  <c r="CA25" i="6"/>
  <c r="CI24" i="6"/>
  <c r="CH24" i="6"/>
  <c r="CG24" i="6"/>
  <c r="CE24" i="6"/>
  <c r="CB24" i="6"/>
  <c r="CA24" i="6"/>
  <c r="BZ24" i="6"/>
  <c r="CH23" i="6"/>
  <c r="CF23" i="6"/>
  <c r="CE23" i="6"/>
  <c r="CA23" i="6"/>
  <c r="CI22" i="6"/>
  <c r="CH22" i="6"/>
  <c r="CG22" i="6"/>
  <c r="CF22" i="6"/>
  <c r="CA22" i="6"/>
  <c r="CH21" i="6"/>
  <c r="CG21" i="6"/>
  <c r="CF21" i="6"/>
  <c r="CA21" i="6"/>
  <c r="CI20" i="6"/>
  <c r="CH20" i="6"/>
  <c r="CG20" i="6"/>
  <c r="CF20" i="6"/>
  <c r="CA20" i="6"/>
  <c r="CI19" i="6"/>
  <c r="CH19" i="6"/>
  <c r="CG19" i="6"/>
  <c r="CF19" i="6"/>
  <c r="CE19" i="6"/>
  <c r="CA19" i="6"/>
  <c r="CH18" i="6"/>
  <c r="CG18" i="6"/>
  <c r="CF18" i="6"/>
  <c r="CI17" i="6"/>
  <c r="CH17" i="6"/>
  <c r="CG17" i="6"/>
  <c r="CE17" i="6"/>
  <c r="CA17" i="6"/>
  <c r="BZ17" i="6"/>
  <c r="CI16" i="6"/>
  <c r="CH16" i="6"/>
  <c r="CG16" i="6"/>
  <c r="CE16" i="6"/>
  <c r="CB16" i="6"/>
  <c r="CA16" i="6"/>
  <c r="BZ16" i="6"/>
  <c r="CH15" i="6"/>
  <c r="CG15" i="6"/>
  <c r="CF15" i="6"/>
  <c r="CA15" i="6"/>
  <c r="CI14" i="6"/>
  <c r="CH14" i="6"/>
  <c r="CG14" i="6"/>
  <c r="CF14" i="6"/>
  <c r="CE14" i="6"/>
  <c r="CA14" i="6"/>
  <c r="CH13" i="6"/>
  <c r="CG13" i="6"/>
  <c r="CF13" i="6"/>
  <c r="CA13" i="6"/>
  <c r="CG12" i="6"/>
  <c r="CF12" i="6"/>
  <c r="CI11" i="6"/>
  <c r="CH11" i="6"/>
  <c r="CF11" i="6"/>
  <c r="CE11" i="6"/>
  <c r="CA11" i="6"/>
  <c r="CH10" i="6"/>
  <c r="CG10" i="6"/>
  <c r="CF10" i="6"/>
  <c r="CE10" i="6"/>
  <c r="CI9" i="6"/>
  <c r="CH9" i="6"/>
  <c r="CG9" i="6"/>
  <c r="CF9" i="6"/>
  <c r="CE9" i="6"/>
  <c r="CA9" i="6"/>
  <c r="CH8" i="6"/>
  <c r="CG8" i="6"/>
  <c r="CF8" i="6"/>
  <c r="CA8" i="6"/>
  <c r="CI7" i="6"/>
  <c r="CH7" i="6"/>
  <c r="CG7" i="6"/>
  <c r="CE7" i="6"/>
  <c r="CB7" i="6"/>
  <c r="CA7" i="6"/>
  <c r="BZ7" i="6"/>
  <c r="CH6" i="6"/>
  <c r="CG6" i="6"/>
  <c r="CF6" i="6"/>
  <c r="CA6" i="6"/>
  <c r="CH5" i="6"/>
  <c r="CG5" i="6"/>
  <c r="CF5" i="6"/>
  <c r="CA5" i="6"/>
  <c r="CH4" i="6"/>
  <c r="CG4" i="6"/>
  <c r="CF4" i="6"/>
  <c r="CA4" i="6"/>
  <c r="AQ71" i="6"/>
  <c r="AP71" i="6"/>
  <c r="AO71" i="6"/>
  <c r="AN71" i="6"/>
  <c r="AM71" i="6"/>
  <c r="AL71" i="6"/>
  <c r="AK71" i="6"/>
  <c r="AJ71" i="6"/>
  <c r="AI71" i="6"/>
  <c r="AH71" i="6"/>
  <c r="AG71" i="6"/>
  <c r="AQ70" i="6"/>
  <c r="AP70" i="6"/>
  <c r="AO70" i="6"/>
  <c r="AN70" i="6"/>
  <c r="AM70" i="6"/>
  <c r="AL70" i="6"/>
  <c r="AK70" i="6"/>
  <c r="AJ70" i="6"/>
  <c r="AI70" i="6"/>
  <c r="AH70" i="6"/>
  <c r="AG70" i="6"/>
  <c r="AQ69" i="6"/>
  <c r="AP69" i="6"/>
  <c r="AO69" i="6"/>
  <c r="AN69" i="6"/>
  <c r="AM69" i="6"/>
  <c r="AL69" i="6"/>
  <c r="AK69" i="6"/>
  <c r="AJ69" i="6"/>
  <c r="AI69" i="6"/>
  <c r="AH69" i="6"/>
  <c r="AG69" i="6"/>
  <c r="AQ68" i="6"/>
  <c r="AP68" i="6"/>
  <c r="AO68" i="6"/>
  <c r="AN68" i="6"/>
  <c r="AM68" i="6"/>
  <c r="AL68" i="6"/>
  <c r="AK68" i="6"/>
  <c r="AJ68" i="6"/>
  <c r="AI68" i="6"/>
  <c r="AH68" i="6"/>
  <c r="AG68" i="6"/>
  <c r="AQ67" i="6"/>
  <c r="AP67" i="6"/>
  <c r="AO67" i="6"/>
  <c r="AN67" i="6"/>
  <c r="AM67" i="6"/>
  <c r="AL67" i="6"/>
  <c r="AK67" i="6"/>
  <c r="AJ67" i="6"/>
  <c r="AI67" i="6"/>
  <c r="AH67" i="6"/>
  <c r="AG67" i="6"/>
  <c r="AQ66" i="6"/>
  <c r="AP66" i="6"/>
  <c r="AO66" i="6"/>
  <c r="AN66" i="6"/>
  <c r="AM66" i="6"/>
  <c r="AL66" i="6"/>
  <c r="AK66" i="6"/>
  <c r="AJ66" i="6"/>
  <c r="AI66" i="6"/>
  <c r="AH66" i="6"/>
  <c r="AG66" i="6"/>
  <c r="AQ65" i="6"/>
  <c r="AP65" i="6"/>
  <c r="AO65" i="6"/>
  <c r="AN65" i="6"/>
  <c r="AM65" i="6"/>
  <c r="AL65" i="6"/>
  <c r="AK65" i="6"/>
  <c r="AJ65" i="6"/>
  <c r="AI65" i="6"/>
  <c r="AH65" i="6"/>
  <c r="AG65" i="6"/>
  <c r="AQ64" i="6"/>
  <c r="AP64" i="6"/>
  <c r="AO64" i="6"/>
  <c r="AN64" i="6"/>
  <c r="AM64" i="6"/>
  <c r="AL64" i="6"/>
  <c r="AK64" i="6"/>
  <c r="AJ64" i="6"/>
  <c r="AI64" i="6"/>
  <c r="AH64" i="6"/>
  <c r="AG64" i="6"/>
  <c r="AQ63" i="6"/>
  <c r="AP63" i="6"/>
  <c r="AO63" i="6"/>
  <c r="AN63" i="6"/>
  <c r="AM63" i="6"/>
  <c r="AL63" i="6"/>
  <c r="AK63" i="6"/>
  <c r="AJ63" i="6"/>
  <c r="AI63" i="6"/>
  <c r="AH63" i="6"/>
  <c r="AG63" i="6"/>
  <c r="AQ62" i="6"/>
  <c r="AP62" i="6"/>
  <c r="AO62" i="6"/>
  <c r="AN62" i="6"/>
  <c r="AM62" i="6"/>
  <c r="AL62" i="6"/>
  <c r="AK62" i="6"/>
  <c r="AJ62" i="6"/>
  <c r="AI62" i="6"/>
  <c r="AH62" i="6"/>
  <c r="AG62" i="6"/>
  <c r="AQ61" i="6"/>
  <c r="AP61" i="6"/>
  <c r="AO61" i="6"/>
  <c r="AN61" i="6"/>
  <c r="AM61" i="6"/>
  <c r="AL61" i="6"/>
  <c r="AK61" i="6"/>
  <c r="AJ61" i="6"/>
  <c r="AI61" i="6"/>
  <c r="AH61" i="6"/>
  <c r="AG61" i="6"/>
  <c r="AQ60" i="6"/>
  <c r="AP60" i="6"/>
  <c r="AO60" i="6"/>
  <c r="AN60" i="6"/>
  <c r="AM60" i="6"/>
  <c r="AL60" i="6"/>
  <c r="AK60" i="6"/>
  <c r="AJ60" i="6"/>
  <c r="AI60" i="6"/>
  <c r="AH60" i="6"/>
  <c r="AG60" i="6"/>
  <c r="AQ59" i="6"/>
  <c r="AP59" i="6"/>
  <c r="AO59" i="6"/>
  <c r="AN59" i="6"/>
  <c r="AM59" i="6"/>
  <c r="AL59" i="6"/>
  <c r="AK59" i="6"/>
  <c r="AJ59" i="6"/>
  <c r="AI59" i="6"/>
  <c r="AH59" i="6"/>
  <c r="AG59" i="6"/>
  <c r="AQ58" i="6"/>
  <c r="AP58" i="6"/>
  <c r="AO58" i="6"/>
  <c r="AN58" i="6"/>
  <c r="AM58" i="6"/>
  <c r="AL58" i="6"/>
  <c r="AK58" i="6"/>
  <c r="AJ58" i="6"/>
  <c r="AI58" i="6"/>
  <c r="AH58" i="6"/>
  <c r="AG58" i="6"/>
  <c r="AQ57" i="6"/>
  <c r="AP57" i="6"/>
  <c r="AO57" i="6"/>
  <c r="AN57" i="6"/>
  <c r="AM57" i="6"/>
  <c r="AL57" i="6"/>
  <c r="AK57" i="6"/>
  <c r="AJ57" i="6"/>
  <c r="AI57" i="6"/>
  <c r="AH57" i="6"/>
  <c r="AG57" i="6"/>
  <c r="AQ56" i="6"/>
  <c r="AP56" i="6"/>
  <c r="AO56" i="6"/>
  <c r="AN56" i="6"/>
  <c r="AM56" i="6"/>
  <c r="AL56" i="6"/>
  <c r="AK56" i="6"/>
  <c r="AJ56" i="6"/>
  <c r="AI56" i="6"/>
  <c r="AH56" i="6"/>
  <c r="AG56" i="6"/>
  <c r="AQ55" i="6"/>
  <c r="AP55" i="6"/>
  <c r="AO55" i="6"/>
  <c r="AN55" i="6"/>
  <c r="AM55" i="6"/>
  <c r="AL55" i="6"/>
  <c r="AK55" i="6"/>
  <c r="AJ55" i="6"/>
  <c r="AI55" i="6"/>
  <c r="AH55" i="6"/>
  <c r="AG55" i="6"/>
  <c r="AQ54" i="6"/>
  <c r="AP54" i="6"/>
  <c r="AO54" i="6"/>
  <c r="AN54" i="6"/>
  <c r="AM54" i="6"/>
  <c r="AL54" i="6"/>
  <c r="AK54" i="6"/>
  <c r="AJ54" i="6"/>
  <c r="AI54" i="6"/>
  <c r="AH54" i="6"/>
  <c r="AG54" i="6"/>
  <c r="AQ53" i="6"/>
  <c r="AP53" i="6"/>
  <c r="AO53" i="6"/>
  <c r="AN53" i="6"/>
  <c r="AM53" i="6"/>
  <c r="AL53" i="6"/>
  <c r="AK53" i="6"/>
  <c r="AJ53" i="6"/>
  <c r="AI53" i="6"/>
  <c r="AH53" i="6"/>
  <c r="AG53" i="6"/>
  <c r="AQ52" i="6"/>
  <c r="AP52" i="6"/>
  <c r="AO52" i="6"/>
  <c r="AN52" i="6"/>
  <c r="AM52" i="6"/>
  <c r="AL52" i="6"/>
  <c r="AK52" i="6"/>
  <c r="AJ52" i="6"/>
  <c r="AI52" i="6"/>
  <c r="AH52" i="6"/>
  <c r="AG52" i="6"/>
  <c r="AQ51" i="6"/>
  <c r="AP51" i="6"/>
  <c r="AO51" i="6"/>
  <c r="AN51" i="6"/>
  <c r="AM51" i="6"/>
  <c r="AL51" i="6"/>
  <c r="AK51" i="6"/>
  <c r="AJ51" i="6"/>
  <c r="AI51" i="6"/>
  <c r="AH51" i="6"/>
  <c r="AG51" i="6"/>
  <c r="AQ50" i="6"/>
  <c r="AP50" i="6"/>
  <c r="AO50" i="6"/>
  <c r="AN50" i="6"/>
  <c r="AM50" i="6"/>
  <c r="AL50" i="6"/>
  <c r="AK50" i="6"/>
  <c r="AJ50" i="6"/>
  <c r="AI50" i="6"/>
  <c r="AH50" i="6"/>
  <c r="AG50" i="6"/>
  <c r="AQ49" i="6"/>
  <c r="AP49" i="6"/>
  <c r="AO49" i="6"/>
  <c r="AN49" i="6"/>
  <c r="AM49" i="6"/>
  <c r="AL49" i="6"/>
  <c r="AK49" i="6"/>
  <c r="AJ49" i="6"/>
  <c r="AI49" i="6"/>
  <c r="AH49" i="6"/>
  <c r="AG49" i="6"/>
  <c r="AQ48" i="6"/>
  <c r="AP48" i="6"/>
  <c r="AO48" i="6"/>
  <c r="AN48" i="6"/>
  <c r="AM48" i="6"/>
  <c r="AL48" i="6"/>
  <c r="AK48" i="6"/>
  <c r="AJ48" i="6"/>
  <c r="AI48" i="6"/>
  <c r="AH48" i="6"/>
  <c r="AG48" i="6"/>
  <c r="AQ47" i="6"/>
  <c r="AP47" i="6"/>
  <c r="AO47" i="6"/>
  <c r="AN47" i="6"/>
  <c r="AM47" i="6"/>
  <c r="AL47" i="6"/>
  <c r="AK47" i="6"/>
  <c r="AJ47" i="6"/>
  <c r="AI47" i="6"/>
  <c r="AH47" i="6"/>
  <c r="AG47" i="6"/>
  <c r="AQ46" i="6"/>
  <c r="AP46" i="6"/>
  <c r="AO46" i="6"/>
  <c r="AN46" i="6"/>
  <c r="AM46" i="6"/>
  <c r="AL46" i="6"/>
  <c r="AK46" i="6"/>
  <c r="AJ46" i="6"/>
  <c r="AI46" i="6"/>
  <c r="AH46" i="6"/>
  <c r="AG46" i="6"/>
  <c r="AQ45" i="6"/>
  <c r="AP45" i="6"/>
  <c r="AO45" i="6"/>
  <c r="AN45" i="6"/>
  <c r="AM45" i="6"/>
  <c r="AL45" i="6"/>
  <c r="AK45" i="6"/>
  <c r="AJ45" i="6"/>
  <c r="AI45" i="6"/>
  <c r="AH45" i="6"/>
  <c r="AG45" i="6"/>
  <c r="AQ44" i="6"/>
  <c r="AP44" i="6"/>
  <c r="AP74" i="6" s="1"/>
  <c r="AP73" i="6" s="1"/>
  <c r="AO44" i="6"/>
  <c r="AN44" i="6"/>
  <c r="AM44" i="6"/>
  <c r="AL44" i="6"/>
  <c r="AK44" i="6"/>
  <c r="AJ44" i="6"/>
  <c r="AI44" i="6"/>
  <c r="AH44" i="6"/>
  <c r="AG44" i="6"/>
  <c r="AQ43" i="6"/>
  <c r="AP43" i="6"/>
  <c r="AO43" i="6"/>
  <c r="AN43" i="6"/>
  <c r="AM43" i="6"/>
  <c r="AL43" i="6"/>
  <c r="AK43" i="6"/>
  <c r="AJ43" i="6"/>
  <c r="AI43" i="6"/>
  <c r="AH43" i="6"/>
  <c r="AG43" i="6"/>
  <c r="AQ42" i="6"/>
  <c r="AP42" i="6"/>
  <c r="AO42" i="6"/>
  <c r="AN42" i="6"/>
  <c r="AN74" i="6" s="1"/>
  <c r="AN73" i="6" s="1"/>
  <c r="AM42" i="6"/>
  <c r="AL42" i="6"/>
  <c r="AK42" i="6"/>
  <c r="AJ42" i="6"/>
  <c r="AI42" i="6"/>
  <c r="AH42" i="6"/>
  <c r="AG42" i="6"/>
  <c r="AQ33" i="6"/>
  <c r="AP33" i="6"/>
  <c r="AO33" i="6"/>
  <c r="AN33" i="6"/>
  <c r="AM33" i="6"/>
  <c r="AL33" i="6"/>
  <c r="AK33" i="6"/>
  <c r="AJ33" i="6"/>
  <c r="AI33" i="6"/>
  <c r="AH33" i="6"/>
  <c r="AG33" i="6"/>
  <c r="AQ23" i="6"/>
  <c r="AP23" i="6"/>
  <c r="AO23" i="6"/>
  <c r="AN23" i="6"/>
  <c r="AM23" i="6"/>
  <c r="AL23" i="6"/>
  <c r="AK23" i="6"/>
  <c r="AJ23" i="6"/>
  <c r="AI23" i="6"/>
  <c r="AH23" i="6"/>
  <c r="AG23" i="6"/>
  <c r="AQ21" i="6"/>
  <c r="AP21" i="6"/>
  <c r="AO21" i="6"/>
  <c r="AN21" i="6"/>
  <c r="AM21" i="6"/>
  <c r="AL21" i="6"/>
  <c r="AK21" i="6"/>
  <c r="AJ21" i="6"/>
  <c r="AI21" i="6"/>
  <c r="AH21" i="6"/>
  <c r="AG21" i="6"/>
  <c r="AQ19" i="6"/>
  <c r="AP19" i="6"/>
  <c r="AO19" i="6"/>
  <c r="AN19" i="6"/>
  <c r="AM19" i="6"/>
  <c r="AL19" i="6"/>
  <c r="AK19" i="6"/>
  <c r="AJ19" i="6"/>
  <c r="AI19" i="6"/>
  <c r="AH19" i="6"/>
  <c r="AG19" i="6"/>
  <c r="AQ18" i="6"/>
  <c r="AP18" i="6"/>
  <c r="AO18" i="6"/>
  <c r="AN18" i="6"/>
  <c r="AM18" i="6"/>
  <c r="AL18" i="6"/>
  <c r="AK18" i="6"/>
  <c r="AJ18" i="6"/>
  <c r="AI18" i="6"/>
  <c r="AH18" i="6"/>
  <c r="AG18" i="6"/>
  <c r="AQ17" i="6"/>
  <c r="AP17" i="6"/>
  <c r="AO17" i="6"/>
  <c r="AN17" i="6"/>
  <c r="AM17" i="6"/>
  <c r="AL17" i="6"/>
  <c r="AK17" i="6"/>
  <c r="AJ17" i="6"/>
  <c r="AI17" i="6"/>
  <c r="AH17" i="6"/>
  <c r="AG17" i="6"/>
  <c r="AQ10" i="6"/>
  <c r="AP10" i="6"/>
  <c r="AO10" i="6"/>
  <c r="AN10" i="6"/>
  <c r="AM10" i="6"/>
  <c r="AL10" i="6"/>
  <c r="AK10" i="6"/>
  <c r="AJ10" i="6"/>
  <c r="AI10" i="6"/>
  <c r="AH10" i="6"/>
  <c r="AG10" i="6"/>
  <c r="AQ32" i="6"/>
  <c r="AP32" i="6"/>
  <c r="AO32" i="6"/>
  <c r="AN32" i="6"/>
  <c r="AM32" i="6"/>
  <c r="AL32" i="6"/>
  <c r="AK32" i="6"/>
  <c r="AJ32" i="6"/>
  <c r="AI32" i="6"/>
  <c r="AH32" i="6"/>
  <c r="AG32" i="6"/>
  <c r="AQ31" i="6"/>
  <c r="AP31" i="6"/>
  <c r="AO31" i="6"/>
  <c r="AN31" i="6"/>
  <c r="AM31" i="6"/>
  <c r="AL31" i="6"/>
  <c r="AK31" i="6"/>
  <c r="AJ31" i="6"/>
  <c r="AI31" i="6"/>
  <c r="AH31" i="6"/>
  <c r="AG31" i="6"/>
  <c r="AQ30" i="6"/>
  <c r="AP30" i="6"/>
  <c r="AO30" i="6"/>
  <c r="AN30" i="6"/>
  <c r="AM30" i="6"/>
  <c r="AL30" i="6"/>
  <c r="AK30" i="6"/>
  <c r="AJ30" i="6"/>
  <c r="AI30" i="6"/>
  <c r="AH30" i="6"/>
  <c r="AG30" i="6"/>
  <c r="AQ29" i="6"/>
  <c r="AP29" i="6"/>
  <c r="AO29" i="6"/>
  <c r="AN29" i="6"/>
  <c r="AM29" i="6"/>
  <c r="AL29" i="6"/>
  <c r="AK29" i="6"/>
  <c r="AJ29" i="6"/>
  <c r="AI29" i="6"/>
  <c r="AH29" i="6"/>
  <c r="AG29" i="6"/>
  <c r="AQ28" i="6"/>
  <c r="AP28" i="6"/>
  <c r="AO28" i="6"/>
  <c r="AN28" i="6"/>
  <c r="AM28" i="6"/>
  <c r="AL28" i="6"/>
  <c r="AK28" i="6"/>
  <c r="AJ28" i="6"/>
  <c r="AI28" i="6"/>
  <c r="AH28" i="6"/>
  <c r="AG28" i="6"/>
  <c r="AQ27" i="6"/>
  <c r="AP27" i="6"/>
  <c r="AO27" i="6"/>
  <c r="AN27" i="6"/>
  <c r="AM27" i="6"/>
  <c r="AL27" i="6"/>
  <c r="AK27" i="6"/>
  <c r="AJ27" i="6"/>
  <c r="AI27" i="6"/>
  <c r="AH27" i="6"/>
  <c r="AG27" i="6"/>
  <c r="AQ26" i="6"/>
  <c r="AP26" i="6"/>
  <c r="AO26" i="6"/>
  <c r="AN26" i="6"/>
  <c r="AM26" i="6"/>
  <c r="AL26" i="6"/>
  <c r="AK26" i="6"/>
  <c r="AJ26" i="6"/>
  <c r="AI26" i="6"/>
  <c r="AH26" i="6"/>
  <c r="AG26" i="6"/>
  <c r="AQ25" i="6"/>
  <c r="AP25" i="6"/>
  <c r="AO25" i="6"/>
  <c r="AN25" i="6"/>
  <c r="AM25" i="6"/>
  <c r="AL25" i="6"/>
  <c r="AK25" i="6"/>
  <c r="AJ25" i="6"/>
  <c r="AI25" i="6"/>
  <c r="AH25" i="6"/>
  <c r="AG25" i="6"/>
  <c r="AQ24" i="6"/>
  <c r="AP24" i="6"/>
  <c r="AO24" i="6"/>
  <c r="AN24" i="6"/>
  <c r="AM24" i="6"/>
  <c r="AL24" i="6"/>
  <c r="AK24" i="6"/>
  <c r="AJ24" i="6"/>
  <c r="AI24" i="6"/>
  <c r="AH24" i="6"/>
  <c r="AG24" i="6"/>
  <c r="AQ22" i="6"/>
  <c r="AP22" i="6"/>
  <c r="AO22" i="6"/>
  <c r="AN22" i="6"/>
  <c r="AM22" i="6"/>
  <c r="AL22" i="6"/>
  <c r="AK22" i="6"/>
  <c r="AJ22" i="6"/>
  <c r="AI22" i="6"/>
  <c r="AH22" i="6"/>
  <c r="AG22" i="6"/>
  <c r="AQ20" i="6"/>
  <c r="AP20" i="6"/>
  <c r="AO20" i="6"/>
  <c r="AN20" i="6"/>
  <c r="AM20" i="6"/>
  <c r="AL20" i="6"/>
  <c r="AK20" i="6"/>
  <c r="AJ20" i="6"/>
  <c r="AI20" i="6"/>
  <c r="AH20" i="6"/>
  <c r="AG20" i="6"/>
  <c r="AQ16" i="6"/>
  <c r="AP16" i="6"/>
  <c r="AO16" i="6"/>
  <c r="AN16" i="6"/>
  <c r="AM16" i="6"/>
  <c r="AL16" i="6"/>
  <c r="AK16" i="6"/>
  <c r="AJ16" i="6"/>
  <c r="AI16" i="6"/>
  <c r="AH16" i="6"/>
  <c r="AG16" i="6"/>
  <c r="AQ15" i="6"/>
  <c r="AP15" i="6"/>
  <c r="AO15" i="6"/>
  <c r="AN15" i="6"/>
  <c r="AM15" i="6"/>
  <c r="AL15" i="6"/>
  <c r="AK15" i="6"/>
  <c r="AJ15" i="6"/>
  <c r="AI15" i="6"/>
  <c r="AH15" i="6"/>
  <c r="AG15" i="6"/>
  <c r="AQ14" i="6"/>
  <c r="AP14" i="6"/>
  <c r="AO14" i="6"/>
  <c r="AN14" i="6"/>
  <c r="AM14" i="6"/>
  <c r="AL14" i="6"/>
  <c r="AK14" i="6"/>
  <c r="AJ14" i="6"/>
  <c r="AI14" i="6"/>
  <c r="AH14" i="6"/>
  <c r="AG14" i="6"/>
  <c r="AQ13" i="6"/>
  <c r="AP13" i="6"/>
  <c r="AO13" i="6"/>
  <c r="AN13" i="6"/>
  <c r="AM13" i="6"/>
  <c r="AL13" i="6"/>
  <c r="AK13" i="6"/>
  <c r="AJ13" i="6"/>
  <c r="AI13" i="6"/>
  <c r="AH13" i="6"/>
  <c r="AG13" i="6"/>
  <c r="AQ12" i="6"/>
  <c r="AP12" i="6"/>
  <c r="AO12" i="6"/>
  <c r="AN12" i="6"/>
  <c r="AM12" i="6"/>
  <c r="AL12" i="6"/>
  <c r="AK12" i="6"/>
  <c r="AJ12" i="6"/>
  <c r="AI12" i="6"/>
  <c r="AH12" i="6"/>
  <c r="AG12" i="6"/>
  <c r="AQ11" i="6"/>
  <c r="AP11" i="6"/>
  <c r="AO11" i="6"/>
  <c r="AN11" i="6"/>
  <c r="AM11" i="6"/>
  <c r="AL11" i="6"/>
  <c r="AK11" i="6"/>
  <c r="AJ11" i="6"/>
  <c r="AI11" i="6"/>
  <c r="AH11" i="6"/>
  <c r="AG11" i="6"/>
  <c r="AQ9" i="6"/>
  <c r="AP9" i="6"/>
  <c r="AO9" i="6"/>
  <c r="AN9" i="6"/>
  <c r="AM9" i="6"/>
  <c r="AL9" i="6"/>
  <c r="AK9" i="6"/>
  <c r="AJ9" i="6"/>
  <c r="AI9" i="6"/>
  <c r="AH9" i="6"/>
  <c r="AG9" i="6"/>
  <c r="AQ8" i="6"/>
  <c r="AP8" i="6"/>
  <c r="AO8" i="6"/>
  <c r="AN8" i="6"/>
  <c r="AM8" i="6"/>
  <c r="AL8" i="6"/>
  <c r="AK8" i="6"/>
  <c r="AJ8" i="6"/>
  <c r="AI8" i="6"/>
  <c r="AH8" i="6"/>
  <c r="AG8" i="6"/>
  <c r="AQ7" i="6"/>
  <c r="AP7" i="6"/>
  <c r="AO7" i="6"/>
  <c r="AN7" i="6"/>
  <c r="AM7" i="6"/>
  <c r="AL7" i="6"/>
  <c r="AK7" i="6"/>
  <c r="AJ7" i="6"/>
  <c r="AI7" i="6"/>
  <c r="AH7" i="6"/>
  <c r="AG7" i="6"/>
  <c r="AG6" i="6"/>
  <c r="AH6" i="6"/>
  <c r="AI6" i="6"/>
  <c r="AJ6" i="6"/>
  <c r="AK6" i="6"/>
  <c r="AL6" i="6"/>
  <c r="AM6" i="6"/>
  <c r="AN6" i="6"/>
  <c r="AO6" i="6"/>
  <c r="AP6" i="6"/>
  <c r="AQ6" i="6"/>
  <c r="AH5" i="6"/>
  <c r="AI5" i="6"/>
  <c r="AJ5" i="6"/>
  <c r="AK5" i="6"/>
  <c r="AL5" i="6"/>
  <c r="AM5" i="6"/>
  <c r="AN5" i="6"/>
  <c r="AO5" i="6"/>
  <c r="AP5" i="6"/>
  <c r="AQ5" i="6"/>
  <c r="AH4" i="6"/>
  <c r="AI4" i="6"/>
  <c r="AJ4" i="6"/>
  <c r="AK4" i="6"/>
  <c r="AL4" i="6"/>
  <c r="AM4" i="6"/>
  <c r="AN4" i="6"/>
  <c r="AN36" i="6" s="1"/>
  <c r="AN35" i="6" s="1"/>
  <c r="AO4" i="6"/>
  <c r="AP4" i="6"/>
  <c r="AQ4" i="6"/>
  <c r="AG5" i="6"/>
  <c r="AG4" i="6"/>
  <c r="CE4" i="11" l="1"/>
  <c r="CI4" i="11"/>
  <c r="CF4" i="11"/>
  <c r="CB4" i="11"/>
  <c r="CD37" i="11"/>
  <c r="CC36" i="11"/>
  <c r="BY36" i="11"/>
  <c r="CB35" i="11"/>
  <c r="CE34" i="11"/>
  <c r="CA34" i="11"/>
  <c r="CD33" i="11"/>
  <c r="BZ33" i="11"/>
  <c r="CG32" i="11"/>
  <c r="CC32" i="11"/>
  <c r="BY32" i="11"/>
  <c r="CF31" i="11"/>
  <c r="CB31" i="11"/>
  <c r="CI30" i="11"/>
  <c r="CE30" i="11"/>
  <c r="CC28" i="11"/>
  <c r="BY28" i="11"/>
  <c r="CB27" i="11"/>
  <c r="CE26" i="11"/>
  <c r="CA26" i="11"/>
  <c r="CH25" i="11"/>
  <c r="CD25" i="11"/>
  <c r="BY24" i="11"/>
  <c r="CF23" i="11"/>
  <c r="CB23" i="11"/>
  <c r="CI22" i="11"/>
  <c r="CA22" i="11"/>
  <c r="CC20" i="11"/>
  <c r="BY20" i="11"/>
  <c r="CF19" i="11"/>
  <c r="CI18" i="11"/>
  <c r="CE18" i="11"/>
  <c r="CD17" i="11"/>
  <c r="BZ17" i="11"/>
  <c r="CC16" i="11"/>
  <c r="BY16" i="11"/>
  <c r="CF15" i="11"/>
  <c r="CB15" i="11"/>
  <c r="CI14" i="11"/>
  <c r="CA14" i="11"/>
  <c r="CH13" i="11"/>
  <c r="CD13" i="11"/>
  <c r="BZ13" i="11"/>
  <c r="CC12" i="11"/>
  <c r="BY12" i="11"/>
  <c r="CF11" i="11"/>
  <c r="CB11" i="11"/>
  <c r="CI10" i="11"/>
  <c r="CA10" i="11"/>
  <c r="CD9" i="11"/>
  <c r="BZ9" i="11"/>
  <c r="CC8" i="11"/>
  <c r="BY8" i="11"/>
  <c r="CB7" i="11"/>
  <c r="CI6" i="11"/>
  <c r="CD5" i="11"/>
  <c r="BZ5" i="11"/>
  <c r="CC37" i="11"/>
  <c r="BY37" i="11"/>
  <c r="CB36" i="11"/>
  <c r="CI35" i="11"/>
  <c r="CE35" i="11"/>
  <c r="CD34" i="11"/>
  <c r="BZ34" i="11"/>
  <c r="CC33" i="11"/>
  <c r="BY33" i="11"/>
  <c r="CF32" i="11"/>
  <c r="CB32" i="11"/>
  <c r="CI31" i="11"/>
  <c r="CA31" i="11"/>
  <c r="BY29" i="11"/>
  <c r="CB28" i="11"/>
  <c r="CI27" i="11"/>
  <c r="CA27" i="11"/>
  <c r="CD26" i="11"/>
  <c r="BZ26" i="11"/>
  <c r="CC25" i="11"/>
  <c r="BY25" i="11"/>
  <c r="CI23" i="11"/>
  <c r="CH22" i="11"/>
  <c r="CD22" i="11"/>
  <c r="BZ22" i="11"/>
  <c r="BY21" i="11"/>
  <c r="CB20" i="11"/>
  <c r="CI19" i="11"/>
  <c r="CD18" i="11"/>
  <c r="BZ18" i="11"/>
  <c r="CC17" i="11"/>
  <c r="BY17" i="11"/>
  <c r="CF16" i="11"/>
  <c r="CB16" i="11"/>
  <c r="CI15" i="11"/>
  <c r="CE15" i="11"/>
  <c r="CD14" i="11"/>
  <c r="CC13" i="11"/>
  <c r="BY13" i="11"/>
  <c r="CB12" i="11"/>
  <c r="CI11" i="11"/>
  <c r="CA11" i="11"/>
  <c r="CH10" i="11"/>
  <c r="CD10" i="11"/>
  <c r="CC9" i="11"/>
  <c r="BY9" i="11"/>
  <c r="CB8" i="11"/>
  <c r="CI7" i="11"/>
  <c r="CE7" i="11"/>
  <c r="CA7" i="11"/>
  <c r="CD6" i="11"/>
  <c r="BZ6" i="11"/>
  <c r="CC5" i="11"/>
  <c r="BY5" i="11"/>
  <c r="CH4" i="11"/>
  <c r="CD4" i="11"/>
  <c r="CF37" i="11"/>
  <c r="CB37" i="11"/>
  <c r="CI36" i="11"/>
  <c r="CD35" i="11"/>
  <c r="BZ35" i="11"/>
  <c r="CC34" i="11"/>
  <c r="BY34" i="11"/>
  <c r="CB33" i="11"/>
  <c r="CA32" i="11"/>
  <c r="CD31" i="11"/>
  <c r="BZ31" i="11"/>
  <c r="BY30" i="11"/>
  <c r="CI28" i="11"/>
  <c r="CA28" i="11"/>
  <c r="CD27" i="11"/>
  <c r="BZ27" i="11"/>
  <c r="CC26" i="11"/>
  <c r="BY26" i="11"/>
  <c r="CF25" i="11"/>
  <c r="CB25" i="11"/>
  <c r="CI24" i="11"/>
  <c r="CE24" i="11"/>
  <c r="CD23" i="11"/>
  <c r="CC22" i="11"/>
  <c r="BY22" i="11"/>
  <c r="CD19" i="11"/>
  <c r="CC18" i="11"/>
  <c r="BY18" i="11"/>
  <c r="CF17" i="11"/>
  <c r="CB17" i="11"/>
  <c r="CE16" i="11"/>
  <c r="CD15" i="11"/>
  <c r="BZ15" i="11"/>
  <c r="CC14" i="11"/>
  <c r="BY14" i="11"/>
  <c r="CF13" i="11"/>
  <c r="CB13" i="11"/>
  <c r="CI12" i="11"/>
  <c r="CE12" i="11"/>
  <c r="CA12" i="11"/>
  <c r="CH11" i="11"/>
  <c r="CD11" i="11"/>
  <c r="CC10" i="11"/>
  <c r="BY10" i="11"/>
  <c r="CB9" i="11"/>
  <c r="CI8" i="11"/>
  <c r="CA8" i="11"/>
  <c r="CD7" i="11"/>
  <c r="BZ7" i="11"/>
  <c r="CC6" i="11"/>
  <c r="BY6" i="11"/>
  <c r="CB5" i="11"/>
  <c r="CC4" i="11"/>
  <c r="CI37" i="11"/>
  <c r="CH36" i="11"/>
  <c r="CD36" i="11"/>
  <c r="CC35" i="11"/>
  <c r="BY35" i="11"/>
  <c r="CB34" i="11"/>
  <c r="CI33" i="11"/>
  <c r="CD32" i="11"/>
  <c r="CC31" i="11"/>
  <c r="BY31" i="11"/>
  <c r="CI29" i="11"/>
  <c r="CE29" i="11"/>
  <c r="CD28" i="11"/>
  <c r="BZ28" i="11"/>
  <c r="CC27" i="11"/>
  <c r="BY27" i="11"/>
  <c r="CB26" i="11"/>
  <c r="CI25" i="11"/>
  <c r="CC23" i="11"/>
  <c r="BY23" i="11"/>
  <c r="CF22" i="11"/>
  <c r="CB22" i="11"/>
  <c r="CI21" i="11"/>
  <c r="CD20" i="11"/>
  <c r="CC19" i="11"/>
  <c r="BY19" i="11"/>
  <c r="CB18" i="11"/>
  <c r="CI17" i="11"/>
  <c r="CD16" i="11"/>
  <c r="BZ16" i="11"/>
  <c r="CC15" i="11"/>
  <c r="BY15" i="11"/>
  <c r="CB14" i="11"/>
  <c r="CI13" i="11"/>
  <c r="BZ12" i="11"/>
  <c r="CC11" i="11"/>
  <c r="BY11" i="11"/>
  <c r="CB10" i="11"/>
  <c r="CI9" i="11"/>
  <c r="CE9" i="11"/>
  <c r="BY7" i="11"/>
  <c r="AJ36" i="6"/>
  <c r="AJ35" i="6" s="1"/>
  <c r="AJ74" i="6"/>
  <c r="AJ73" i="6" s="1"/>
  <c r="AH74" i="6"/>
  <c r="AH73" i="6" s="1"/>
  <c r="AL74" i="6"/>
  <c r="AL73" i="6" s="1"/>
  <c r="AQ36" i="6"/>
  <c r="AQ35" i="6" s="1"/>
  <c r="AM36" i="6"/>
  <c r="AM35" i="6" s="1"/>
  <c r="AI36" i="6"/>
  <c r="AI35" i="6" s="1"/>
  <c r="AO74" i="6"/>
  <c r="AO73" i="6" s="1"/>
  <c r="AP36" i="6"/>
  <c r="AP35" i="6" s="1"/>
  <c r="AL36" i="6"/>
  <c r="AL35" i="6" s="1"/>
  <c r="AH36" i="6"/>
  <c r="AH35" i="6" s="1"/>
  <c r="AG36" i="6"/>
  <c r="AG35" i="6" s="1"/>
  <c r="AO36" i="6"/>
  <c r="AO35" i="6" s="1"/>
  <c r="AK36" i="6"/>
  <c r="AK35" i="6" s="1"/>
  <c r="AI74" i="6"/>
  <c r="AI73" i="6" s="1"/>
  <c r="AK74" i="6"/>
  <c r="AK73" i="6" s="1"/>
  <c r="AG74" i="6"/>
  <c r="AG73" i="6" s="1"/>
  <c r="AQ74" i="6"/>
  <c r="AQ73" i="6" s="1"/>
  <c r="AM74" i="6"/>
  <c r="AM73" i="6" s="1"/>
  <c r="BX86" i="10"/>
  <c r="CC86" i="10"/>
  <c r="CD86" i="10"/>
  <c r="CE86" i="10"/>
  <c r="CB87" i="10"/>
  <c r="CC87" i="10"/>
  <c r="CD87" i="10"/>
  <c r="CE87" i="10"/>
  <c r="BW88" i="10"/>
  <c r="BX88" i="10"/>
  <c r="CC88" i="10"/>
  <c r="CD88" i="10"/>
  <c r="CE88" i="10"/>
  <c r="CC89" i="10"/>
  <c r="CD89" i="10"/>
  <c r="BX91" i="10"/>
  <c r="CC91" i="10"/>
  <c r="CE91" i="10"/>
  <c r="BX92" i="10"/>
  <c r="CB92" i="10"/>
  <c r="CC92" i="10"/>
  <c r="CD92" i="10"/>
  <c r="CE92" i="10"/>
  <c r="BX93" i="10"/>
  <c r="CD93" i="10"/>
  <c r="CE93" i="10"/>
  <c r="CD94" i="10"/>
  <c r="BW95" i="10"/>
  <c r="BX95" i="10"/>
  <c r="CC95" i="10"/>
  <c r="CD95" i="10"/>
  <c r="CE95" i="10"/>
  <c r="BX96" i="10"/>
  <c r="CC96" i="10"/>
  <c r="CD96" i="10"/>
  <c r="CE96" i="10"/>
  <c r="BW97" i="10"/>
  <c r="CB97" i="10"/>
  <c r="CD97" i="10"/>
  <c r="BW98" i="10"/>
  <c r="BX98" i="10"/>
  <c r="CC98" i="10"/>
  <c r="CD98" i="10"/>
  <c r="BX99" i="10"/>
  <c r="CB99" i="10"/>
  <c r="CC99" i="10"/>
  <c r="CD99" i="10"/>
  <c r="CE99" i="10"/>
  <c r="BX100" i="10"/>
  <c r="BX101" i="10"/>
  <c r="CC101" i="10"/>
  <c r="CD101" i="10"/>
  <c r="CC102" i="10"/>
  <c r="CD102" i="10"/>
  <c r="CE102" i="10"/>
  <c r="BX103" i="10"/>
  <c r="CC103" i="10"/>
  <c r="CD103" i="10"/>
  <c r="CE103" i="10"/>
  <c r="CD104" i="10"/>
  <c r="BW105" i="10"/>
  <c r="BX105" i="10"/>
  <c r="CD105" i="10"/>
  <c r="CE105" i="10"/>
  <c r="BW106" i="10"/>
  <c r="BX106" i="10"/>
  <c r="CC106" i="10"/>
  <c r="CD106" i="10"/>
  <c r="CE106" i="10"/>
  <c r="CB107" i="10"/>
  <c r="CC107" i="10"/>
  <c r="CD107" i="10"/>
  <c r="CE107" i="10"/>
  <c r="BX108" i="10"/>
  <c r="CC108" i="10"/>
  <c r="CE108" i="10"/>
  <c r="CC109" i="10"/>
  <c r="CD109" i="10"/>
  <c r="CE109" i="10"/>
  <c r="BX110" i="10"/>
  <c r="CC110" i="10"/>
  <c r="CD110" i="10"/>
  <c r="CE110" i="10"/>
  <c r="BX111" i="10"/>
  <c r="BX112" i="10"/>
  <c r="BX84" i="10"/>
  <c r="CC84" i="10"/>
  <c r="CD84" i="10"/>
  <c r="CE84" i="10"/>
  <c r="CE89" i="10"/>
  <c r="CD90" i="10"/>
  <c r="CC90" i="10"/>
  <c r="CB85" i="10"/>
  <c r="CA89" i="10"/>
  <c r="BZ86" i="10"/>
  <c r="BY87" i="10"/>
  <c r="BX85" i="10"/>
  <c r="BW89" i="10"/>
  <c r="BV85" i="10"/>
  <c r="BV43" i="10"/>
  <c r="BW43" i="10"/>
  <c r="BX43" i="10"/>
  <c r="BY43" i="10"/>
  <c r="BZ43" i="10"/>
  <c r="CA43" i="10"/>
  <c r="CB43" i="10"/>
  <c r="CC43" i="10"/>
  <c r="CD43" i="10"/>
  <c r="CE43" i="10"/>
  <c r="BV44" i="10"/>
  <c r="BW44" i="10"/>
  <c r="BX44" i="10"/>
  <c r="BY44" i="10"/>
  <c r="BZ44" i="10"/>
  <c r="CA44" i="10"/>
  <c r="CB44" i="10"/>
  <c r="CC44" i="10"/>
  <c r="CD44" i="10"/>
  <c r="CE44" i="10"/>
  <c r="BW45" i="10"/>
  <c r="BX45" i="10"/>
  <c r="CC45" i="10"/>
  <c r="CD45" i="10"/>
  <c r="CE45" i="10"/>
  <c r="BV46" i="10"/>
  <c r="BW46" i="10"/>
  <c r="BX46" i="10"/>
  <c r="BY46" i="10"/>
  <c r="BZ46" i="10"/>
  <c r="CA46" i="10"/>
  <c r="CB46" i="10"/>
  <c r="CC46" i="10"/>
  <c r="CD46" i="10"/>
  <c r="CE46" i="10"/>
  <c r="BX48" i="10"/>
  <c r="CC48" i="10"/>
  <c r="CE48" i="10"/>
  <c r="BX49" i="10"/>
  <c r="CB49" i="10"/>
  <c r="CC49" i="10"/>
  <c r="CD49" i="10"/>
  <c r="CE49" i="10"/>
  <c r="BX50" i="10"/>
  <c r="CD50" i="10"/>
  <c r="CE50" i="10"/>
  <c r="BV51" i="10"/>
  <c r="BW51" i="10"/>
  <c r="BX51" i="10"/>
  <c r="BY51" i="10"/>
  <c r="BZ51" i="10"/>
  <c r="CA51" i="10"/>
  <c r="CB51" i="10"/>
  <c r="CC51" i="10"/>
  <c r="CD51" i="10"/>
  <c r="CE51" i="10"/>
  <c r="BW52" i="10"/>
  <c r="BX52" i="10"/>
  <c r="CC52" i="10"/>
  <c r="CD52" i="10"/>
  <c r="CE52" i="10"/>
  <c r="BV53" i="10"/>
  <c r="BW53" i="10"/>
  <c r="BX53" i="10"/>
  <c r="BY53" i="10"/>
  <c r="BZ53" i="10"/>
  <c r="CA53" i="10"/>
  <c r="CB53" i="10"/>
  <c r="CC53" i="10"/>
  <c r="CD53" i="10"/>
  <c r="CE53" i="10"/>
  <c r="BW54" i="10"/>
  <c r="CB54" i="10"/>
  <c r="CD54" i="10"/>
  <c r="BV55" i="10"/>
  <c r="BW55" i="10"/>
  <c r="BX55" i="10"/>
  <c r="BY55" i="10"/>
  <c r="BZ55" i="10"/>
  <c r="CA55" i="10"/>
  <c r="CB55" i="10"/>
  <c r="CC55" i="10"/>
  <c r="CD55" i="10"/>
  <c r="CE55" i="10"/>
  <c r="BX56" i="10"/>
  <c r="CB56" i="10"/>
  <c r="CC56" i="10"/>
  <c r="CD56" i="10"/>
  <c r="CE56" i="10"/>
  <c r="BV57" i="10"/>
  <c r="BW57" i="10"/>
  <c r="BX57" i="10"/>
  <c r="BY57" i="10"/>
  <c r="BZ57" i="10"/>
  <c r="CA57" i="10"/>
  <c r="CB57" i="10"/>
  <c r="CC57" i="10"/>
  <c r="CD57" i="10"/>
  <c r="CE57" i="10"/>
  <c r="BX58" i="10"/>
  <c r="CC58" i="10"/>
  <c r="CD58" i="10"/>
  <c r="CC59" i="10"/>
  <c r="CD59" i="10"/>
  <c r="CE59" i="10"/>
  <c r="BX60" i="10"/>
  <c r="CC60" i="10"/>
  <c r="CD60" i="10"/>
  <c r="CE60" i="10"/>
  <c r="BV61" i="10"/>
  <c r="BW61" i="10"/>
  <c r="BX61" i="10"/>
  <c r="BY61" i="10"/>
  <c r="BZ61" i="10"/>
  <c r="CA61" i="10"/>
  <c r="CB61" i="10"/>
  <c r="CC61" i="10"/>
  <c r="CD61" i="10"/>
  <c r="CE61" i="10"/>
  <c r="BW62" i="10"/>
  <c r="BX62" i="10"/>
  <c r="CD62" i="10"/>
  <c r="CE62" i="10"/>
  <c r="BW63" i="10"/>
  <c r="BX63" i="10"/>
  <c r="CC63" i="10"/>
  <c r="CD63" i="10"/>
  <c r="CE63" i="10"/>
  <c r="CB64" i="10"/>
  <c r="CC64" i="10"/>
  <c r="CD64" i="10"/>
  <c r="CE64" i="10"/>
  <c r="BX65" i="10"/>
  <c r="CC65" i="10"/>
  <c r="CE65" i="10"/>
  <c r="BV66" i="10"/>
  <c r="BW66" i="10"/>
  <c r="BX66" i="10"/>
  <c r="BY66" i="10"/>
  <c r="BZ66" i="10"/>
  <c r="CA66" i="10"/>
  <c r="CB66" i="10"/>
  <c r="CC66" i="10"/>
  <c r="CD66" i="10"/>
  <c r="CE66" i="10"/>
  <c r="BV67" i="10"/>
  <c r="BW67" i="10"/>
  <c r="BX67" i="10"/>
  <c r="BY67" i="10"/>
  <c r="BZ67" i="10"/>
  <c r="CA67" i="10"/>
  <c r="CB67" i="10"/>
  <c r="CC67" i="10"/>
  <c r="CD67" i="10"/>
  <c r="CE67" i="10"/>
  <c r="BX68" i="10"/>
  <c r="BV69" i="10"/>
  <c r="BW69" i="10"/>
  <c r="BX69" i="10"/>
  <c r="BY69" i="10"/>
  <c r="BZ69" i="10"/>
  <c r="CA69" i="10"/>
  <c r="CB69" i="10"/>
  <c r="CC69" i="10"/>
  <c r="CD69" i="10"/>
  <c r="CE69" i="10"/>
  <c r="BW41" i="10"/>
  <c r="BX41" i="10"/>
  <c r="BY41" i="10"/>
  <c r="BZ41" i="10"/>
  <c r="CA41" i="10"/>
  <c r="CB41" i="10"/>
  <c r="CC41" i="10"/>
  <c r="CD41" i="10"/>
  <c r="CE41" i="10"/>
  <c r="BV41" i="10"/>
  <c r="CE42" i="10"/>
  <c r="CD48" i="10"/>
  <c r="CC42" i="10"/>
  <c r="CB50" i="10"/>
  <c r="CA42" i="10"/>
  <c r="BZ45" i="10"/>
  <c r="BY49" i="10"/>
  <c r="BX42" i="10"/>
  <c r="BW42" i="10"/>
  <c r="BV45" i="10"/>
  <c r="BW11" i="10"/>
  <c r="BX5" i="10"/>
  <c r="BY13" i="10"/>
  <c r="BZ5" i="10"/>
  <c r="CA8" i="10"/>
  <c r="CB5" i="10"/>
  <c r="CC13" i="10"/>
  <c r="CD5" i="10"/>
  <c r="CE17" i="10"/>
  <c r="BV5" i="10"/>
  <c r="BW5" i="10"/>
  <c r="BV6" i="10"/>
  <c r="BW6" i="10"/>
  <c r="BX6" i="10"/>
  <c r="BY6" i="10"/>
  <c r="BZ6" i="10"/>
  <c r="CA6" i="10"/>
  <c r="CB6" i="10"/>
  <c r="CC6" i="10"/>
  <c r="CD6" i="10"/>
  <c r="CE6" i="10"/>
  <c r="BV7" i="10"/>
  <c r="BW7" i="10"/>
  <c r="BX7" i="10"/>
  <c r="BY7" i="10"/>
  <c r="BZ7" i="10"/>
  <c r="CA7" i="10"/>
  <c r="CB7" i="10"/>
  <c r="CC7" i="10"/>
  <c r="CD7" i="10"/>
  <c r="CE7" i="10"/>
  <c r="BW8" i="10"/>
  <c r="BX8" i="10"/>
  <c r="CB8" i="10"/>
  <c r="CC8" i="10"/>
  <c r="CD8" i="10"/>
  <c r="CE8" i="10"/>
  <c r="BV9" i="10"/>
  <c r="BW9" i="10"/>
  <c r="BX9" i="10"/>
  <c r="BY9" i="10"/>
  <c r="BZ9" i="10"/>
  <c r="CA9" i="10"/>
  <c r="CB9" i="10"/>
  <c r="CC9" i="10"/>
  <c r="CD9" i="10"/>
  <c r="CE9" i="10"/>
  <c r="CC10" i="10"/>
  <c r="CD10" i="10"/>
  <c r="BX11" i="10"/>
  <c r="BZ11" i="10"/>
  <c r="CB11" i="10"/>
  <c r="CC11" i="10"/>
  <c r="CD11" i="10"/>
  <c r="CE11" i="10"/>
  <c r="BX12" i="10"/>
  <c r="BZ12" i="10"/>
  <c r="CB12" i="10"/>
  <c r="CC12" i="10"/>
  <c r="CD12" i="10"/>
  <c r="CE12" i="10"/>
  <c r="BW13" i="10"/>
  <c r="BX13" i="10"/>
  <c r="BZ13" i="10"/>
  <c r="CB13" i="10"/>
  <c r="CD13" i="10"/>
  <c r="CE13" i="10"/>
  <c r="BV14" i="10"/>
  <c r="BW14" i="10"/>
  <c r="BX14" i="10"/>
  <c r="BY14" i="10"/>
  <c r="BZ14" i="10"/>
  <c r="CA14" i="10"/>
  <c r="CB14" i="10"/>
  <c r="CC14" i="10"/>
  <c r="CD14" i="10"/>
  <c r="CE14" i="10"/>
  <c r="BW15" i="10"/>
  <c r="BX15" i="10"/>
  <c r="BZ15" i="10"/>
  <c r="CB15" i="10"/>
  <c r="CC15" i="10"/>
  <c r="CD15" i="10"/>
  <c r="CE15" i="10"/>
  <c r="BV16" i="10"/>
  <c r="BW16" i="10"/>
  <c r="BX16" i="10"/>
  <c r="BY16" i="10"/>
  <c r="BZ16" i="10"/>
  <c r="CA16" i="10"/>
  <c r="CB16" i="10"/>
  <c r="CC16" i="10"/>
  <c r="CD16" i="10"/>
  <c r="CE16" i="10"/>
  <c r="BW17" i="10"/>
  <c r="BX17" i="10"/>
  <c r="BY17" i="10"/>
  <c r="CB17" i="10"/>
  <c r="CD17" i="10"/>
  <c r="BV18" i="10"/>
  <c r="BW18" i="10"/>
  <c r="BX18" i="10"/>
  <c r="BY18" i="10"/>
  <c r="BZ18" i="10"/>
  <c r="CA18" i="10"/>
  <c r="CB18" i="10"/>
  <c r="CC18" i="10"/>
  <c r="CD18" i="10"/>
  <c r="CE18" i="10"/>
  <c r="BW19" i="10"/>
  <c r="BX19" i="10"/>
  <c r="BY19" i="10"/>
  <c r="BZ19" i="10"/>
  <c r="CA19" i="10"/>
  <c r="CB19" i="10"/>
  <c r="CC19" i="10"/>
  <c r="CD19" i="10"/>
  <c r="CE19" i="10"/>
  <c r="BV20" i="10"/>
  <c r="BW20" i="10"/>
  <c r="BX20" i="10"/>
  <c r="BY20" i="10"/>
  <c r="BZ20" i="10"/>
  <c r="CA20" i="10"/>
  <c r="CB20" i="10"/>
  <c r="CC20" i="10"/>
  <c r="CD20" i="10"/>
  <c r="CE20" i="10"/>
  <c r="BW21" i="10"/>
  <c r="BX21" i="10"/>
  <c r="BZ21" i="10"/>
  <c r="CA21" i="10"/>
  <c r="CB21" i="10"/>
  <c r="CC21" i="10"/>
  <c r="CD21" i="10"/>
  <c r="CE21" i="10"/>
  <c r="BW22" i="10"/>
  <c r="BZ22" i="10"/>
  <c r="CA22" i="10"/>
  <c r="CC22" i="10"/>
  <c r="CD22" i="10"/>
  <c r="CE22" i="10"/>
  <c r="BX23" i="10"/>
  <c r="BZ23" i="10"/>
  <c r="CB23" i="10"/>
  <c r="CC23" i="10"/>
  <c r="CD23" i="10"/>
  <c r="CE23" i="10"/>
  <c r="BV24" i="10"/>
  <c r="BW24" i="10"/>
  <c r="BX24" i="10"/>
  <c r="BY24" i="10"/>
  <c r="BZ24" i="10"/>
  <c r="CA24" i="10"/>
  <c r="CB24" i="10"/>
  <c r="CC24" i="10"/>
  <c r="CD24" i="10"/>
  <c r="CE24" i="10"/>
  <c r="BW25" i="10"/>
  <c r="BX25" i="10"/>
  <c r="BZ25" i="10"/>
  <c r="CA25" i="10"/>
  <c r="CD25" i="10"/>
  <c r="CE25" i="10"/>
  <c r="BW26" i="10"/>
  <c r="BX26" i="10"/>
  <c r="BZ26" i="10"/>
  <c r="CB26" i="10"/>
  <c r="CC26" i="10"/>
  <c r="CD26" i="10"/>
  <c r="CE26" i="10"/>
  <c r="BW27" i="10"/>
  <c r="BX27" i="10"/>
  <c r="BZ27" i="10"/>
  <c r="CA27" i="10"/>
  <c r="CB27" i="10"/>
  <c r="CC27" i="10"/>
  <c r="CD27" i="10"/>
  <c r="CE27" i="10"/>
  <c r="BW28" i="10"/>
  <c r="BX28" i="10"/>
  <c r="BZ28" i="10"/>
  <c r="CA28" i="10"/>
  <c r="CB28" i="10"/>
  <c r="CC28" i="10"/>
  <c r="CD28" i="10"/>
  <c r="CE28" i="10"/>
  <c r="BV29" i="10"/>
  <c r="BW29" i="10"/>
  <c r="BX29" i="10"/>
  <c r="BY29" i="10"/>
  <c r="BZ29" i="10"/>
  <c r="CA29" i="10"/>
  <c r="CB29" i="10"/>
  <c r="CC29" i="10"/>
  <c r="CD29" i="10"/>
  <c r="CE29" i="10"/>
  <c r="BV30" i="10"/>
  <c r="BW30" i="10"/>
  <c r="BX30" i="10"/>
  <c r="BY30" i="10"/>
  <c r="BZ30" i="10"/>
  <c r="CA30" i="10"/>
  <c r="CB30" i="10"/>
  <c r="CC30" i="10"/>
  <c r="CD30" i="10"/>
  <c r="CE30" i="10"/>
  <c r="BW31" i="10"/>
  <c r="BX31" i="10"/>
  <c r="BY31" i="10"/>
  <c r="BZ31" i="10"/>
  <c r="CA31" i="10"/>
  <c r="CD31" i="10"/>
  <c r="CE31" i="10"/>
  <c r="BV32" i="10"/>
  <c r="BW32" i="10"/>
  <c r="BX32" i="10"/>
  <c r="BY32" i="10"/>
  <c r="BZ32" i="10"/>
  <c r="CA32" i="10"/>
  <c r="CB32" i="10"/>
  <c r="CC32" i="10"/>
  <c r="CD32" i="10"/>
  <c r="CE32" i="10"/>
  <c r="BW4" i="10"/>
  <c r="BX4" i="10"/>
  <c r="BY4" i="10"/>
  <c r="BZ4" i="10"/>
  <c r="CA4" i="10"/>
  <c r="CB4" i="10"/>
  <c r="CC4" i="10"/>
  <c r="CD4" i="10"/>
  <c r="CE4" i="10"/>
  <c r="BV4" i="10"/>
  <c r="AQ112" i="10"/>
  <c r="AP112" i="10"/>
  <c r="AO112" i="10"/>
  <c r="AN112" i="10"/>
  <c r="AM112" i="10"/>
  <c r="AL112" i="10"/>
  <c r="AK112" i="10"/>
  <c r="AJ112" i="10"/>
  <c r="AI112" i="10"/>
  <c r="AH112" i="10"/>
  <c r="AQ111" i="10"/>
  <c r="AP111" i="10"/>
  <c r="AO111" i="10"/>
  <c r="AN111" i="10"/>
  <c r="AM111" i="10"/>
  <c r="AL111" i="10"/>
  <c r="AK111" i="10"/>
  <c r="AJ111" i="10"/>
  <c r="AI111" i="10"/>
  <c r="AH111" i="10"/>
  <c r="AQ110" i="10"/>
  <c r="AP110" i="10"/>
  <c r="AO110" i="10"/>
  <c r="AN110" i="10"/>
  <c r="AM110" i="10"/>
  <c r="AL110" i="10"/>
  <c r="AK110" i="10"/>
  <c r="AJ110" i="10"/>
  <c r="AI110" i="10"/>
  <c r="AH110" i="10"/>
  <c r="AQ109" i="10"/>
  <c r="AP109" i="10"/>
  <c r="AO109" i="10"/>
  <c r="AN109" i="10"/>
  <c r="AM109" i="10"/>
  <c r="AL109" i="10"/>
  <c r="AK109" i="10"/>
  <c r="AJ109" i="10"/>
  <c r="AI109" i="10"/>
  <c r="AH109" i="10"/>
  <c r="AQ108" i="10"/>
  <c r="AP108" i="10"/>
  <c r="AO108" i="10"/>
  <c r="AN108" i="10"/>
  <c r="AM108" i="10"/>
  <c r="AL108" i="10"/>
  <c r="AK108" i="10"/>
  <c r="AJ108" i="10"/>
  <c r="AI108" i="10"/>
  <c r="AH108" i="10"/>
  <c r="AQ107" i="10"/>
  <c r="AP107" i="10"/>
  <c r="AO107" i="10"/>
  <c r="AN107" i="10"/>
  <c r="AM107" i="10"/>
  <c r="AL107" i="10"/>
  <c r="AK107" i="10"/>
  <c r="AJ107" i="10"/>
  <c r="AI107" i="10"/>
  <c r="AH107" i="10"/>
  <c r="AQ106" i="10"/>
  <c r="AP106" i="10"/>
  <c r="AO106" i="10"/>
  <c r="AN106" i="10"/>
  <c r="AM106" i="10"/>
  <c r="AL106" i="10"/>
  <c r="AK106" i="10"/>
  <c r="AJ106" i="10"/>
  <c r="AI106" i="10"/>
  <c r="AH106" i="10"/>
  <c r="AQ105" i="10"/>
  <c r="AP105" i="10"/>
  <c r="AO105" i="10"/>
  <c r="AN105" i="10"/>
  <c r="AM105" i="10"/>
  <c r="AL105" i="10"/>
  <c r="AK105" i="10"/>
  <c r="AJ105" i="10"/>
  <c r="AI105" i="10"/>
  <c r="AH105" i="10"/>
  <c r="AQ104" i="10"/>
  <c r="AP104" i="10"/>
  <c r="AO104" i="10"/>
  <c r="AN104" i="10"/>
  <c r="AM104" i="10"/>
  <c r="AL104" i="10"/>
  <c r="AK104" i="10"/>
  <c r="AJ104" i="10"/>
  <c r="AI104" i="10"/>
  <c r="AH104" i="10"/>
  <c r="AQ103" i="10"/>
  <c r="AP103" i="10"/>
  <c r="AO103" i="10"/>
  <c r="AN103" i="10"/>
  <c r="AM103" i="10"/>
  <c r="AL103" i="10"/>
  <c r="AK103" i="10"/>
  <c r="AJ103" i="10"/>
  <c r="AI103" i="10"/>
  <c r="AH103" i="10"/>
  <c r="AQ102" i="10"/>
  <c r="AP102" i="10"/>
  <c r="AO102" i="10"/>
  <c r="AN102" i="10"/>
  <c r="AM102" i="10"/>
  <c r="AL102" i="10"/>
  <c r="AK102" i="10"/>
  <c r="AJ102" i="10"/>
  <c r="AI102" i="10"/>
  <c r="AH102" i="10"/>
  <c r="AQ101" i="10"/>
  <c r="AP101" i="10"/>
  <c r="AO101" i="10"/>
  <c r="AN101" i="10"/>
  <c r="AM101" i="10"/>
  <c r="AL101" i="10"/>
  <c r="AK101" i="10"/>
  <c r="AJ101" i="10"/>
  <c r="AI101" i="10"/>
  <c r="AH101" i="10"/>
  <c r="AQ100" i="10"/>
  <c r="AP100" i="10"/>
  <c r="AO100" i="10"/>
  <c r="AN100" i="10"/>
  <c r="AM100" i="10"/>
  <c r="AL100" i="10"/>
  <c r="AK100" i="10"/>
  <c r="AJ100" i="10"/>
  <c r="AI100" i="10"/>
  <c r="AH100" i="10"/>
  <c r="AQ99" i="10"/>
  <c r="AP99" i="10"/>
  <c r="AO99" i="10"/>
  <c r="AN99" i="10"/>
  <c r="AM99" i="10"/>
  <c r="AL99" i="10"/>
  <c r="AK99" i="10"/>
  <c r="AJ99" i="10"/>
  <c r="AI99" i="10"/>
  <c r="AH99" i="10"/>
  <c r="AQ98" i="10"/>
  <c r="AP98" i="10"/>
  <c r="AO98" i="10"/>
  <c r="AN98" i="10"/>
  <c r="AM98" i="10"/>
  <c r="AL98" i="10"/>
  <c r="AK98" i="10"/>
  <c r="AJ98" i="10"/>
  <c r="AI98" i="10"/>
  <c r="AH98" i="10"/>
  <c r="AQ97" i="10"/>
  <c r="AP97" i="10"/>
  <c r="AO97" i="10"/>
  <c r="AN97" i="10"/>
  <c r="AM97" i="10"/>
  <c r="AL97" i="10"/>
  <c r="AK97" i="10"/>
  <c r="AJ97" i="10"/>
  <c r="AI97" i="10"/>
  <c r="AH97" i="10"/>
  <c r="AQ96" i="10"/>
  <c r="AP96" i="10"/>
  <c r="AO96" i="10"/>
  <c r="AN96" i="10"/>
  <c r="AM96" i="10"/>
  <c r="AL96" i="10"/>
  <c r="AK96" i="10"/>
  <c r="AJ96" i="10"/>
  <c r="AI96" i="10"/>
  <c r="AH96" i="10"/>
  <c r="AQ95" i="10"/>
  <c r="AP95" i="10"/>
  <c r="AO95" i="10"/>
  <c r="AN95" i="10"/>
  <c r="AM95" i="10"/>
  <c r="AL95" i="10"/>
  <c r="AK95" i="10"/>
  <c r="AJ95" i="10"/>
  <c r="AI95" i="10"/>
  <c r="AH95" i="10"/>
  <c r="AQ94" i="10"/>
  <c r="AP94" i="10"/>
  <c r="AO94" i="10"/>
  <c r="AN94" i="10"/>
  <c r="AM94" i="10"/>
  <c r="AL94" i="10"/>
  <c r="AK94" i="10"/>
  <c r="AJ94" i="10"/>
  <c r="AI94" i="10"/>
  <c r="AH94" i="10"/>
  <c r="AQ93" i="10"/>
  <c r="AP93" i="10"/>
  <c r="AO93" i="10"/>
  <c r="AN93" i="10"/>
  <c r="AM93" i="10"/>
  <c r="AL93" i="10"/>
  <c r="AK93" i="10"/>
  <c r="AJ93" i="10"/>
  <c r="AI93" i="10"/>
  <c r="AH93" i="10"/>
  <c r="AQ92" i="10"/>
  <c r="AP92" i="10"/>
  <c r="AO92" i="10"/>
  <c r="AN92" i="10"/>
  <c r="AM92" i="10"/>
  <c r="AL92" i="10"/>
  <c r="AK92" i="10"/>
  <c r="AJ92" i="10"/>
  <c r="AI92" i="10"/>
  <c r="AH92" i="10"/>
  <c r="AQ91" i="10"/>
  <c r="AP91" i="10"/>
  <c r="AO91" i="10"/>
  <c r="AN91" i="10"/>
  <c r="AM91" i="10"/>
  <c r="AL91" i="10"/>
  <c r="AK91" i="10"/>
  <c r="AJ91" i="10"/>
  <c r="AI91" i="10"/>
  <c r="AH91" i="10"/>
  <c r="AQ90" i="10"/>
  <c r="AP90" i="10"/>
  <c r="AO90" i="10"/>
  <c r="AN90" i="10"/>
  <c r="AM90" i="10"/>
  <c r="AL90" i="10"/>
  <c r="AK90" i="10"/>
  <c r="AJ90" i="10"/>
  <c r="AI90" i="10"/>
  <c r="AH90" i="10"/>
  <c r="AQ89" i="10"/>
  <c r="AP89" i="10"/>
  <c r="AO89" i="10"/>
  <c r="AN89" i="10"/>
  <c r="AM89" i="10"/>
  <c r="AL89" i="10"/>
  <c r="AK89" i="10"/>
  <c r="AJ89" i="10"/>
  <c r="AI89" i="10"/>
  <c r="AH89" i="10"/>
  <c r="AQ88" i="10"/>
  <c r="AP88" i="10"/>
  <c r="AO88" i="10"/>
  <c r="AN88" i="10"/>
  <c r="AM88" i="10"/>
  <c r="AL88" i="10"/>
  <c r="AK88" i="10"/>
  <c r="AJ88" i="10"/>
  <c r="AI88" i="10"/>
  <c r="AH88" i="10"/>
  <c r="AQ87" i="10"/>
  <c r="AP87" i="10"/>
  <c r="AO87" i="10"/>
  <c r="AN87" i="10"/>
  <c r="AM87" i="10"/>
  <c r="AL87" i="10"/>
  <c r="AK87" i="10"/>
  <c r="AJ87" i="10"/>
  <c r="AI87" i="10"/>
  <c r="AH87" i="10"/>
  <c r="AQ86" i="10"/>
  <c r="AP86" i="10"/>
  <c r="AO86" i="10"/>
  <c r="AN86" i="10"/>
  <c r="AM86" i="10"/>
  <c r="AL86" i="10"/>
  <c r="AK86" i="10"/>
  <c r="AJ86" i="10"/>
  <c r="AI86" i="10"/>
  <c r="AH86" i="10"/>
  <c r="AQ85" i="10"/>
  <c r="AP85" i="10"/>
  <c r="AO85" i="10"/>
  <c r="AN85" i="10"/>
  <c r="AN115" i="10" s="1"/>
  <c r="AN114" i="10" s="1"/>
  <c r="AM85" i="10"/>
  <c r="AL85" i="10"/>
  <c r="AK85" i="10"/>
  <c r="AJ85" i="10"/>
  <c r="AJ115" i="10" s="1"/>
  <c r="AJ114" i="10" s="1"/>
  <c r="AI85" i="10"/>
  <c r="AH85" i="10"/>
  <c r="AQ84" i="10"/>
  <c r="AP84" i="10"/>
  <c r="AO84" i="10"/>
  <c r="AO114" i="10" s="1"/>
  <c r="AN84" i="10"/>
  <c r="AM84" i="10"/>
  <c r="AL84" i="10"/>
  <c r="AK84" i="10"/>
  <c r="AJ84" i="10"/>
  <c r="AI84" i="10"/>
  <c r="AH84" i="10"/>
  <c r="AQ69" i="10"/>
  <c r="AP69" i="10"/>
  <c r="AO69" i="10"/>
  <c r="AN69" i="10"/>
  <c r="AM69" i="10"/>
  <c r="AL69" i="10"/>
  <c r="AK69" i="10"/>
  <c r="AJ69" i="10"/>
  <c r="AI69" i="10"/>
  <c r="AH69" i="10"/>
  <c r="AQ68" i="10"/>
  <c r="AP68" i="10"/>
  <c r="AO68" i="10"/>
  <c r="AN68" i="10"/>
  <c r="AM68" i="10"/>
  <c r="AL68" i="10"/>
  <c r="AK68" i="10"/>
  <c r="AJ68" i="10"/>
  <c r="AI68" i="10"/>
  <c r="AH68" i="10"/>
  <c r="AQ67" i="10"/>
  <c r="AP67" i="10"/>
  <c r="AO67" i="10"/>
  <c r="AN67" i="10"/>
  <c r="AM67" i="10"/>
  <c r="AL67" i="10"/>
  <c r="AK67" i="10"/>
  <c r="AJ67" i="10"/>
  <c r="AI67" i="10"/>
  <c r="AH67" i="10"/>
  <c r="AQ66" i="10"/>
  <c r="AP66" i="10"/>
  <c r="AO66" i="10"/>
  <c r="AN66" i="10"/>
  <c r="AM66" i="10"/>
  <c r="AL66" i="10"/>
  <c r="AK66" i="10"/>
  <c r="AJ66" i="10"/>
  <c r="AI66" i="10"/>
  <c r="AH66" i="10"/>
  <c r="AQ65" i="10"/>
  <c r="AP65" i="10"/>
  <c r="AO65" i="10"/>
  <c r="AN65" i="10"/>
  <c r="AM65" i="10"/>
  <c r="AL65" i="10"/>
  <c r="AK65" i="10"/>
  <c r="AJ65" i="10"/>
  <c r="AI65" i="10"/>
  <c r="AH65" i="10"/>
  <c r="AQ64" i="10"/>
  <c r="AP64" i="10"/>
  <c r="AO64" i="10"/>
  <c r="AN64" i="10"/>
  <c r="AM64" i="10"/>
  <c r="AL64" i="10"/>
  <c r="AK64" i="10"/>
  <c r="AJ64" i="10"/>
  <c r="AI64" i="10"/>
  <c r="AH64" i="10"/>
  <c r="AQ63" i="10"/>
  <c r="AP63" i="10"/>
  <c r="AO63" i="10"/>
  <c r="AN63" i="10"/>
  <c r="AM63" i="10"/>
  <c r="AL63" i="10"/>
  <c r="AK63" i="10"/>
  <c r="AJ63" i="10"/>
  <c r="AI63" i="10"/>
  <c r="AH63" i="10"/>
  <c r="AQ62" i="10"/>
  <c r="AP62" i="10"/>
  <c r="AO62" i="10"/>
  <c r="AN62" i="10"/>
  <c r="AM62" i="10"/>
  <c r="AL62" i="10"/>
  <c r="AK62" i="10"/>
  <c r="AJ62" i="10"/>
  <c r="AI62" i="10"/>
  <c r="AH62" i="10"/>
  <c r="AQ61" i="10"/>
  <c r="AP61" i="10"/>
  <c r="AO61" i="10"/>
  <c r="AN61" i="10"/>
  <c r="AM61" i="10"/>
  <c r="AL61" i="10"/>
  <c r="AK61" i="10"/>
  <c r="AJ61" i="10"/>
  <c r="AI61" i="10"/>
  <c r="AH61" i="10"/>
  <c r="AQ60" i="10"/>
  <c r="AP60" i="10"/>
  <c r="AO60" i="10"/>
  <c r="AN60" i="10"/>
  <c r="AM60" i="10"/>
  <c r="AL60" i="10"/>
  <c r="AK60" i="10"/>
  <c r="AJ60" i="10"/>
  <c r="AI60" i="10"/>
  <c r="AH60" i="10"/>
  <c r="AQ59" i="10"/>
  <c r="AP59" i="10"/>
  <c r="AO59" i="10"/>
  <c r="AN59" i="10"/>
  <c r="AM59" i="10"/>
  <c r="AL59" i="10"/>
  <c r="AK59" i="10"/>
  <c r="AJ59" i="10"/>
  <c r="AI59" i="10"/>
  <c r="AH59" i="10"/>
  <c r="AQ58" i="10"/>
  <c r="AP58" i="10"/>
  <c r="AO58" i="10"/>
  <c r="AN58" i="10"/>
  <c r="AM58" i="10"/>
  <c r="AL58" i="10"/>
  <c r="AK58" i="10"/>
  <c r="AJ58" i="10"/>
  <c r="AI58" i="10"/>
  <c r="AH58" i="10"/>
  <c r="AQ57" i="10"/>
  <c r="AP57" i="10"/>
  <c r="AO57" i="10"/>
  <c r="AN57" i="10"/>
  <c r="AM57" i="10"/>
  <c r="AL57" i="10"/>
  <c r="AK57" i="10"/>
  <c r="AJ57" i="10"/>
  <c r="AI57" i="10"/>
  <c r="AH57" i="10"/>
  <c r="AQ56" i="10"/>
  <c r="AP56" i="10"/>
  <c r="AO56" i="10"/>
  <c r="AN56" i="10"/>
  <c r="AM56" i="10"/>
  <c r="AL56" i="10"/>
  <c r="AK56" i="10"/>
  <c r="AJ56" i="10"/>
  <c r="AI56" i="10"/>
  <c r="AH56" i="10"/>
  <c r="AQ55" i="10"/>
  <c r="AP55" i="10"/>
  <c r="AO55" i="10"/>
  <c r="AN55" i="10"/>
  <c r="AM55" i="10"/>
  <c r="AL55" i="10"/>
  <c r="AK55" i="10"/>
  <c r="AJ55" i="10"/>
  <c r="AI55" i="10"/>
  <c r="AH55" i="10"/>
  <c r="AQ54" i="10"/>
  <c r="AP54" i="10"/>
  <c r="AO54" i="10"/>
  <c r="AN54" i="10"/>
  <c r="AM54" i="10"/>
  <c r="AL54" i="10"/>
  <c r="AK54" i="10"/>
  <c r="AJ54" i="10"/>
  <c r="AI54" i="10"/>
  <c r="AH54" i="10"/>
  <c r="AQ53" i="10"/>
  <c r="AP53" i="10"/>
  <c r="AO53" i="10"/>
  <c r="AN53" i="10"/>
  <c r="AM53" i="10"/>
  <c r="AL53" i="10"/>
  <c r="AK53" i="10"/>
  <c r="AJ53" i="10"/>
  <c r="AI53" i="10"/>
  <c r="AH53" i="10"/>
  <c r="AQ52" i="10"/>
  <c r="AP52" i="10"/>
  <c r="AO52" i="10"/>
  <c r="AN52" i="10"/>
  <c r="AM52" i="10"/>
  <c r="AL52" i="10"/>
  <c r="AK52" i="10"/>
  <c r="AJ52" i="10"/>
  <c r="AI52" i="10"/>
  <c r="AH52" i="10"/>
  <c r="AQ51" i="10"/>
  <c r="AP51" i="10"/>
  <c r="AO51" i="10"/>
  <c r="AN51" i="10"/>
  <c r="AM51" i="10"/>
  <c r="AL51" i="10"/>
  <c r="AK51" i="10"/>
  <c r="AJ51" i="10"/>
  <c r="AI51" i="10"/>
  <c r="AH51" i="10"/>
  <c r="AQ50" i="10"/>
  <c r="AP50" i="10"/>
  <c r="AO50" i="10"/>
  <c r="AN50" i="10"/>
  <c r="AM50" i="10"/>
  <c r="AL50" i="10"/>
  <c r="AK50" i="10"/>
  <c r="AJ50" i="10"/>
  <c r="AI50" i="10"/>
  <c r="AH50" i="10"/>
  <c r="AQ49" i="10"/>
  <c r="AP49" i="10"/>
  <c r="AO49" i="10"/>
  <c r="AN49" i="10"/>
  <c r="AM49" i="10"/>
  <c r="AL49" i="10"/>
  <c r="AK49" i="10"/>
  <c r="AJ49" i="10"/>
  <c r="AI49" i="10"/>
  <c r="AH49" i="10"/>
  <c r="AQ48" i="10"/>
  <c r="AP48" i="10"/>
  <c r="AO48" i="10"/>
  <c r="AN48" i="10"/>
  <c r="AM48" i="10"/>
  <c r="AL48" i="10"/>
  <c r="AK48" i="10"/>
  <c r="AJ48" i="10"/>
  <c r="AI48" i="10"/>
  <c r="AH48" i="10"/>
  <c r="AQ47" i="10"/>
  <c r="AP47" i="10"/>
  <c r="AO47" i="10"/>
  <c r="AN47" i="10"/>
  <c r="AM47" i="10"/>
  <c r="AL47" i="10"/>
  <c r="AK47" i="10"/>
  <c r="AJ47" i="10"/>
  <c r="AI47" i="10"/>
  <c r="AH47" i="10"/>
  <c r="AQ46" i="10"/>
  <c r="AP46" i="10"/>
  <c r="AO46" i="10"/>
  <c r="AN46" i="10"/>
  <c r="AM46" i="10"/>
  <c r="AL46" i="10"/>
  <c r="AK46" i="10"/>
  <c r="AJ46" i="10"/>
  <c r="AI46" i="10"/>
  <c r="AH46" i="10"/>
  <c r="AQ45" i="10"/>
  <c r="AP45" i="10"/>
  <c r="AO45" i="10"/>
  <c r="AN45" i="10"/>
  <c r="AM45" i="10"/>
  <c r="AL45" i="10"/>
  <c r="AK45" i="10"/>
  <c r="AJ45" i="10"/>
  <c r="AI45" i="10"/>
  <c r="AH45" i="10"/>
  <c r="AQ44" i="10"/>
  <c r="AP44" i="10"/>
  <c r="AO44" i="10"/>
  <c r="AN44" i="10"/>
  <c r="AM44" i="10"/>
  <c r="AL44" i="10"/>
  <c r="AK44" i="10"/>
  <c r="AJ44" i="10"/>
  <c r="AI44" i="10"/>
  <c r="AH44" i="10"/>
  <c r="AQ43" i="10"/>
  <c r="AP43" i="10"/>
  <c r="AO43" i="10"/>
  <c r="AN43" i="10"/>
  <c r="AM43" i="10"/>
  <c r="AL43" i="10"/>
  <c r="AK43" i="10"/>
  <c r="AJ43" i="10"/>
  <c r="AI43" i="10"/>
  <c r="AH43" i="10"/>
  <c r="AQ42" i="10"/>
  <c r="AQ72" i="10" s="1"/>
  <c r="AQ71" i="10" s="1"/>
  <c r="AP42" i="10"/>
  <c r="AO42" i="10"/>
  <c r="AN42" i="10"/>
  <c r="AM42" i="10"/>
  <c r="AM72" i="10" s="1"/>
  <c r="AM71" i="10" s="1"/>
  <c r="AL42" i="10"/>
  <c r="AL72" i="10" s="1"/>
  <c r="AL71" i="10" s="1"/>
  <c r="AK42" i="10"/>
  <c r="AJ42" i="10"/>
  <c r="AI42" i="10"/>
  <c r="AI72" i="10" s="1"/>
  <c r="AH42" i="10"/>
  <c r="AH72" i="10" s="1"/>
  <c r="AQ41" i="10"/>
  <c r="AP41" i="10"/>
  <c r="AO41" i="10"/>
  <c r="AO71" i="10" s="1"/>
  <c r="AN41" i="10"/>
  <c r="AN72" i="10" s="1"/>
  <c r="AN71" i="10" s="1"/>
  <c r="AM41" i="10"/>
  <c r="AL41" i="10"/>
  <c r="AK41" i="10"/>
  <c r="AK71" i="10" s="1"/>
  <c r="AJ41" i="10"/>
  <c r="AJ72" i="10" s="1"/>
  <c r="AJ71" i="10" s="1"/>
  <c r="AI41" i="10"/>
  <c r="AH41" i="10"/>
  <c r="AQ31" i="10"/>
  <c r="AP31" i="10"/>
  <c r="AO31" i="10"/>
  <c r="AN31" i="10"/>
  <c r="AM31" i="10"/>
  <c r="AL31" i="10"/>
  <c r="AK31" i="10"/>
  <c r="AJ31" i="10"/>
  <c r="AI31" i="10"/>
  <c r="AH31" i="10"/>
  <c r="AQ28" i="10"/>
  <c r="AP28" i="10"/>
  <c r="AO28" i="10"/>
  <c r="AN28" i="10"/>
  <c r="AM28" i="10"/>
  <c r="AL28" i="10"/>
  <c r="AK28" i="10"/>
  <c r="AJ28" i="10"/>
  <c r="AI28" i="10"/>
  <c r="AH28" i="10"/>
  <c r="AQ27" i="10"/>
  <c r="AP27" i="10"/>
  <c r="AO27" i="10"/>
  <c r="AN27" i="10"/>
  <c r="AM27" i="10"/>
  <c r="AL27" i="10"/>
  <c r="AK27" i="10"/>
  <c r="AJ27" i="10"/>
  <c r="AI27" i="10"/>
  <c r="AH27" i="10"/>
  <c r="AQ26" i="10"/>
  <c r="AP26" i="10"/>
  <c r="AO26" i="10"/>
  <c r="AN26" i="10"/>
  <c r="AM26" i="10"/>
  <c r="AL26" i="10"/>
  <c r="AK26" i="10"/>
  <c r="AJ26" i="10"/>
  <c r="AI26" i="10"/>
  <c r="AH26" i="10"/>
  <c r="AQ25" i="10"/>
  <c r="AP25" i="10"/>
  <c r="AO25" i="10"/>
  <c r="AN25" i="10"/>
  <c r="AM25" i="10"/>
  <c r="AL25" i="10"/>
  <c r="AK25" i="10"/>
  <c r="AJ25" i="10"/>
  <c r="AI25" i="10"/>
  <c r="AH25" i="10"/>
  <c r="AQ23" i="10"/>
  <c r="AP23" i="10"/>
  <c r="AO23" i="10"/>
  <c r="AN23" i="10"/>
  <c r="AM23" i="10"/>
  <c r="AL23" i="10"/>
  <c r="AK23" i="10"/>
  <c r="AJ23" i="10"/>
  <c r="AI23" i="10"/>
  <c r="AH23" i="10"/>
  <c r="AQ22" i="10"/>
  <c r="AP22" i="10"/>
  <c r="AO22" i="10"/>
  <c r="AN22" i="10"/>
  <c r="AM22" i="10"/>
  <c r="AL22" i="10"/>
  <c r="AK22" i="10"/>
  <c r="AJ22" i="10"/>
  <c r="AI22" i="10"/>
  <c r="AH22" i="10"/>
  <c r="AQ21" i="10"/>
  <c r="AP21" i="10"/>
  <c r="AO21" i="10"/>
  <c r="AN21" i="10"/>
  <c r="AM21" i="10"/>
  <c r="AL21" i="10"/>
  <c r="AK21" i="10"/>
  <c r="AJ21" i="10"/>
  <c r="AI21" i="10"/>
  <c r="AH21" i="10"/>
  <c r="AQ19" i="10"/>
  <c r="AP19" i="10"/>
  <c r="AO19" i="10"/>
  <c r="AN19" i="10"/>
  <c r="AM19" i="10"/>
  <c r="AL19" i="10"/>
  <c r="AK19" i="10"/>
  <c r="AJ19" i="10"/>
  <c r="AI19" i="10"/>
  <c r="AH19" i="10"/>
  <c r="AQ17" i="10"/>
  <c r="AP17" i="10"/>
  <c r="AO17" i="10"/>
  <c r="AN17" i="10"/>
  <c r="AM17" i="10"/>
  <c r="AL17" i="10"/>
  <c r="AK17" i="10"/>
  <c r="AJ17" i="10"/>
  <c r="AI17" i="10"/>
  <c r="AH17" i="10"/>
  <c r="AQ15" i="10"/>
  <c r="AP15" i="10"/>
  <c r="AO15" i="10"/>
  <c r="AN15" i="10"/>
  <c r="AM15" i="10"/>
  <c r="AL15" i="10"/>
  <c r="AK15" i="10"/>
  <c r="AJ15" i="10"/>
  <c r="AI15" i="10"/>
  <c r="AH15" i="10"/>
  <c r="AQ13" i="10"/>
  <c r="AP13" i="10"/>
  <c r="AO13" i="10"/>
  <c r="AN13" i="10"/>
  <c r="AM13" i="10"/>
  <c r="AL13" i="10"/>
  <c r="AK13" i="10"/>
  <c r="AJ13" i="10"/>
  <c r="AI13" i="10"/>
  <c r="AH13" i="10"/>
  <c r="AQ12" i="10"/>
  <c r="AP12" i="10"/>
  <c r="AO12" i="10"/>
  <c r="AN12" i="10"/>
  <c r="AM12" i="10"/>
  <c r="AL12" i="10"/>
  <c r="AK12" i="10"/>
  <c r="AJ12" i="10"/>
  <c r="AI12" i="10"/>
  <c r="AH12" i="10"/>
  <c r="AQ11" i="10"/>
  <c r="AP11" i="10"/>
  <c r="AO11" i="10"/>
  <c r="AN11" i="10"/>
  <c r="AM11" i="10"/>
  <c r="AL11" i="10"/>
  <c r="AK11" i="10"/>
  <c r="AJ11" i="10"/>
  <c r="AI11" i="10"/>
  <c r="AH11" i="10"/>
  <c r="AQ10" i="10"/>
  <c r="AP10" i="10"/>
  <c r="AO10" i="10"/>
  <c r="AN10" i="10"/>
  <c r="AM10" i="10"/>
  <c r="AL10" i="10"/>
  <c r="AK10" i="10"/>
  <c r="AJ10" i="10"/>
  <c r="AI10" i="10"/>
  <c r="AH10" i="10"/>
  <c r="AQ8" i="10"/>
  <c r="AP8" i="10"/>
  <c r="AO8" i="10"/>
  <c r="AN8" i="10"/>
  <c r="AM8" i="10"/>
  <c r="AL8" i="10"/>
  <c r="AK8" i="10"/>
  <c r="AJ8" i="10"/>
  <c r="AI8" i="10"/>
  <c r="AH8" i="10"/>
  <c r="AQ32" i="10"/>
  <c r="AP32" i="10"/>
  <c r="AO32" i="10"/>
  <c r="AN32" i="10"/>
  <c r="AM32" i="10"/>
  <c r="AL32" i="10"/>
  <c r="AK32" i="10"/>
  <c r="AJ32" i="10"/>
  <c r="AI32" i="10"/>
  <c r="AH32" i="10"/>
  <c r="AQ30" i="10"/>
  <c r="AP30" i="10"/>
  <c r="AO30" i="10"/>
  <c r="AN30" i="10"/>
  <c r="AM30" i="10"/>
  <c r="AL30" i="10"/>
  <c r="AK30" i="10"/>
  <c r="AJ30" i="10"/>
  <c r="AI30" i="10"/>
  <c r="AH30" i="10"/>
  <c r="AQ29" i="10"/>
  <c r="AP29" i="10"/>
  <c r="AO29" i="10"/>
  <c r="AN29" i="10"/>
  <c r="AM29" i="10"/>
  <c r="AL29" i="10"/>
  <c r="AK29" i="10"/>
  <c r="AJ29" i="10"/>
  <c r="AI29" i="10"/>
  <c r="AH29" i="10"/>
  <c r="AQ24" i="10"/>
  <c r="AP24" i="10"/>
  <c r="AO24" i="10"/>
  <c r="AN24" i="10"/>
  <c r="AM24" i="10"/>
  <c r="AL24" i="10"/>
  <c r="AK24" i="10"/>
  <c r="AJ24" i="10"/>
  <c r="AI24" i="10"/>
  <c r="AH24" i="10"/>
  <c r="AQ20" i="10"/>
  <c r="AP20" i="10"/>
  <c r="AO20" i="10"/>
  <c r="AN20" i="10"/>
  <c r="AN35" i="10" s="1"/>
  <c r="AN34" i="10" s="1"/>
  <c r="AM20" i="10"/>
  <c r="AL20" i="10"/>
  <c r="AK20" i="10"/>
  <c r="AJ20" i="10"/>
  <c r="AJ35" i="10" s="1"/>
  <c r="AJ34" i="10" s="1"/>
  <c r="AI20" i="10"/>
  <c r="AH20" i="10"/>
  <c r="AQ18" i="10"/>
  <c r="AP18" i="10"/>
  <c r="AO18" i="10"/>
  <c r="AN18" i="10"/>
  <c r="AM18" i="10"/>
  <c r="AL18" i="10"/>
  <c r="AK18" i="10"/>
  <c r="AJ18" i="10"/>
  <c r="AI18" i="10"/>
  <c r="AH18" i="10"/>
  <c r="AQ16" i="10"/>
  <c r="AP16" i="10"/>
  <c r="AO16" i="10"/>
  <c r="AN16" i="10"/>
  <c r="AM16" i="10"/>
  <c r="AL16" i="10"/>
  <c r="AK16" i="10"/>
  <c r="AJ16" i="10"/>
  <c r="AI16" i="10"/>
  <c r="AH16" i="10"/>
  <c r="AQ14" i="10"/>
  <c r="AP14" i="10"/>
  <c r="AO14" i="10"/>
  <c r="AO35" i="10" s="1"/>
  <c r="AO34" i="10" s="1"/>
  <c r="AN14" i="10"/>
  <c r="AM14" i="10"/>
  <c r="AL14" i="10"/>
  <c r="AK14" i="10"/>
  <c r="AJ14" i="10"/>
  <c r="AI14" i="10"/>
  <c r="AH14" i="10"/>
  <c r="AQ9" i="10"/>
  <c r="AP9" i="10"/>
  <c r="AO9" i="10"/>
  <c r="AN9" i="10"/>
  <c r="AM9" i="10"/>
  <c r="AM35" i="10" s="1"/>
  <c r="AM34" i="10" s="1"/>
  <c r="AL9" i="10"/>
  <c r="AK9" i="10"/>
  <c r="AJ9" i="10"/>
  <c r="AI9" i="10"/>
  <c r="AH9" i="10"/>
  <c r="AQ7" i="10"/>
  <c r="AP7" i="10"/>
  <c r="AO7" i="10"/>
  <c r="AN7" i="10"/>
  <c r="AM7" i="10"/>
  <c r="AL7" i="10"/>
  <c r="AK7" i="10"/>
  <c r="AJ7" i="10"/>
  <c r="AI7" i="10"/>
  <c r="AH7" i="10"/>
  <c r="AQ6" i="10"/>
  <c r="AP6" i="10"/>
  <c r="AO6" i="10"/>
  <c r="AN6" i="10"/>
  <c r="AM6" i="10"/>
  <c r="AL6" i="10"/>
  <c r="AK6" i="10"/>
  <c r="AJ6" i="10"/>
  <c r="AI6" i="10"/>
  <c r="AH6" i="10"/>
  <c r="AI5" i="10"/>
  <c r="AJ5" i="10"/>
  <c r="AK5" i="10"/>
  <c r="AL5" i="10"/>
  <c r="AM5" i="10"/>
  <c r="AN5" i="10"/>
  <c r="AO5" i="10"/>
  <c r="AP5" i="10"/>
  <c r="AQ5" i="10"/>
  <c r="AI4" i="10"/>
  <c r="AJ4" i="10"/>
  <c r="AK4" i="10"/>
  <c r="AL4" i="10"/>
  <c r="AM4" i="10"/>
  <c r="AN4" i="10"/>
  <c r="AO4" i="10"/>
  <c r="AP4" i="10"/>
  <c r="AQ4" i="10"/>
  <c r="AQ35" i="10"/>
  <c r="AQ34" i="10" s="1"/>
  <c r="AH5" i="10"/>
  <c r="AH4" i="10"/>
  <c r="AQ115" i="10"/>
  <c r="AQ114" i="10" s="1"/>
  <c r="AP115" i="10"/>
  <c r="AP114" i="10" s="1"/>
  <c r="AO115" i="10"/>
  <c r="AM115" i="10"/>
  <c r="AM114" i="10" s="1"/>
  <c r="AL115" i="10"/>
  <c r="AK115" i="10"/>
  <c r="AI115" i="10"/>
  <c r="AI114" i="10" s="1"/>
  <c r="AH115" i="10"/>
  <c r="AH114" i="10" s="1"/>
  <c r="AL114" i="10"/>
  <c r="AK114" i="10"/>
  <c r="AO72" i="10"/>
  <c r="AK72" i="10"/>
  <c r="AK35" i="10"/>
  <c r="AK34" i="10" s="1"/>
  <c r="AQ27" i="9"/>
  <c r="AR27" i="9"/>
  <c r="AS27" i="9"/>
  <c r="AT27" i="9"/>
  <c r="AU27" i="9"/>
  <c r="AV27" i="9"/>
  <c r="AW27" i="9"/>
  <c r="AX27" i="9"/>
  <c r="AY27" i="9"/>
  <c r="BU5" i="9"/>
  <c r="BV5" i="9"/>
  <c r="CA5" i="9"/>
  <c r="CB5" i="9"/>
  <c r="CC5" i="9"/>
  <c r="CB7" i="9"/>
  <c r="BV8" i="9"/>
  <c r="CA8" i="9"/>
  <c r="CB8" i="9"/>
  <c r="CC8" i="9"/>
  <c r="BV9" i="9"/>
  <c r="BZ9" i="9"/>
  <c r="CA9" i="9"/>
  <c r="CB9" i="9"/>
  <c r="CC9" i="9"/>
  <c r="BU10" i="9"/>
  <c r="BZ10" i="9"/>
  <c r="CA10" i="9"/>
  <c r="CB10" i="9"/>
  <c r="BV11" i="9"/>
  <c r="BV12" i="9"/>
  <c r="CA12" i="9"/>
  <c r="CB12" i="9"/>
  <c r="CA13" i="9"/>
  <c r="CB13" i="9"/>
  <c r="CC13" i="9"/>
  <c r="BU14" i="9"/>
  <c r="BV14" i="9"/>
  <c r="CB14" i="9"/>
  <c r="CC14" i="9"/>
  <c r="CB15" i="9"/>
  <c r="BU16" i="9"/>
  <c r="BV16" i="9"/>
  <c r="CA16" i="9"/>
  <c r="CB16" i="9"/>
  <c r="CC16" i="9"/>
  <c r="CA17" i="9"/>
  <c r="CB17" i="9"/>
  <c r="CC17" i="9"/>
  <c r="BV18" i="9"/>
  <c r="BV19" i="9"/>
  <c r="BU4" i="9"/>
  <c r="BV7" i="9"/>
  <c r="BW6" i="9"/>
  <c r="BX5" i="9"/>
  <c r="BY4" i="9"/>
  <c r="BZ7" i="9"/>
  <c r="CA6" i="9"/>
  <c r="CB6" i="9"/>
  <c r="CC4" i="9"/>
  <c r="BT5" i="9"/>
  <c r="AH21" i="9"/>
  <c r="AL21" i="9"/>
  <c r="AG22" i="9"/>
  <c r="AG21" i="9" s="1"/>
  <c r="AH22" i="9"/>
  <c r="AI22" i="9"/>
  <c r="AI21" i="9" s="1"/>
  <c r="AJ22" i="9"/>
  <c r="AJ21" i="9" s="1"/>
  <c r="AK22" i="9"/>
  <c r="AK21" i="9" s="1"/>
  <c r="AL22" i="9"/>
  <c r="AM22" i="9"/>
  <c r="AM21" i="9" s="1"/>
  <c r="AN22" i="9"/>
  <c r="AN21" i="9" s="1"/>
  <c r="AO22" i="9"/>
  <c r="AO21" i="9" s="1"/>
  <c r="AF22" i="9"/>
  <c r="AF21" i="9" s="1"/>
  <c r="AO19" i="9"/>
  <c r="AN19" i="9"/>
  <c r="AM19" i="9"/>
  <c r="AL19" i="9"/>
  <c r="AK19" i="9"/>
  <c r="AJ19" i="9"/>
  <c r="AI19" i="9"/>
  <c r="AH19" i="9"/>
  <c r="AG19" i="9"/>
  <c r="AF19" i="9"/>
  <c r="AO18" i="9"/>
  <c r="AN18" i="9"/>
  <c r="AM18" i="9"/>
  <c r="AL18" i="9"/>
  <c r="AK18" i="9"/>
  <c r="AJ18" i="9"/>
  <c r="AI18" i="9"/>
  <c r="AH18" i="9"/>
  <c r="AG18" i="9"/>
  <c r="AF18" i="9"/>
  <c r="AO17" i="9"/>
  <c r="AN17" i="9"/>
  <c r="AM17" i="9"/>
  <c r="AL17" i="9"/>
  <c r="AK17" i="9"/>
  <c r="AJ17" i="9"/>
  <c r="AI17" i="9"/>
  <c r="AH17" i="9"/>
  <c r="AG17" i="9"/>
  <c r="AF17" i="9"/>
  <c r="AO15" i="9"/>
  <c r="AN15" i="9"/>
  <c r="AM15" i="9"/>
  <c r="AL15" i="9"/>
  <c r="AK15" i="9"/>
  <c r="AJ15" i="9"/>
  <c r="AI15" i="9"/>
  <c r="AH15" i="9"/>
  <c r="AG15" i="9"/>
  <c r="AF15" i="9"/>
  <c r="AO11" i="9"/>
  <c r="AN11" i="9"/>
  <c r="AM11" i="9"/>
  <c r="AL11" i="9"/>
  <c r="AK11" i="9"/>
  <c r="AJ11" i="9"/>
  <c r="AI11" i="9"/>
  <c r="AH11" i="9"/>
  <c r="AG11" i="9"/>
  <c r="AF11" i="9"/>
  <c r="AO10" i="9"/>
  <c r="AN10" i="9"/>
  <c r="AM10" i="9"/>
  <c r="AL10" i="9"/>
  <c r="AK10" i="9"/>
  <c r="AJ10" i="9"/>
  <c r="AI10" i="9"/>
  <c r="AH10" i="9"/>
  <c r="AG10" i="9"/>
  <c r="AF10" i="9"/>
  <c r="AO8" i="9"/>
  <c r="AN8" i="9"/>
  <c r="AM8" i="9"/>
  <c r="AL8" i="9"/>
  <c r="AK8" i="9"/>
  <c r="AJ8" i="9"/>
  <c r="AI8" i="9"/>
  <c r="AH8" i="9"/>
  <c r="AG8" i="9"/>
  <c r="AF8" i="9"/>
  <c r="AO16" i="9"/>
  <c r="AN16" i="9"/>
  <c r="AM16" i="9"/>
  <c r="AL16" i="9"/>
  <c r="AK16" i="9"/>
  <c r="AJ16" i="9"/>
  <c r="AI16" i="9"/>
  <c r="AH16" i="9"/>
  <c r="AG16" i="9"/>
  <c r="AF16" i="9"/>
  <c r="AO14" i="9"/>
  <c r="AN14" i="9"/>
  <c r="AM14" i="9"/>
  <c r="AL14" i="9"/>
  <c r="AK14" i="9"/>
  <c r="AJ14" i="9"/>
  <c r="AI14" i="9"/>
  <c r="AH14" i="9"/>
  <c r="AG14" i="9"/>
  <c r="AF14" i="9"/>
  <c r="AO13" i="9"/>
  <c r="AN13" i="9"/>
  <c r="AM13" i="9"/>
  <c r="AL13" i="9"/>
  <c r="AK13" i="9"/>
  <c r="AJ13" i="9"/>
  <c r="AI13" i="9"/>
  <c r="AH13" i="9"/>
  <c r="AG13" i="9"/>
  <c r="AF13" i="9"/>
  <c r="AO12" i="9"/>
  <c r="AN12" i="9"/>
  <c r="AM12" i="9"/>
  <c r="AL12" i="9"/>
  <c r="AK12" i="9"/>
  <c r="AJ12" i="9"/>
  <c r="AI12" i="9"/>
  <c r="AH12" i="9"/>
  <c r="AG12" i="9"/>
  <c r="AF12" i="9"/>
  <c r="AO9" i="9"/>
  <c r="AN9" i="9"/>
  <c r="AM9" i="9"/>
  <c r="AL9" i="9"/>
  <c r="AK9" i="9"/>
  <c r="AJ9" i="9"/>
  <c r="AI9" i="9"/>
  <c r="AH9" i="9"/>
  <c r="AG9" i="9"/>
  <c r="AF9" i="9"/>
  <c r="AO5" i="9"/>
  <c r="AN5" i="9"/>
  <c r="AM5" i="9"/>
  <c r="AL5" i="9"/>
  <c r="AK5" i="9"/>
  <c r="AJ5" i="9"/>
  <c r="AI5" i="9"/>
  <c r="AH5" i="9"/>
  <c r="AG5" i="9"/>
  <c r="AF5" i="9"/>
  <c r="AO4" i="9"/>
  <c r="AN4" i="9"/>
  <c r="AM4" i="9"/>
  <c r="AL4" i="9"/>
  <c r="AK4" i="9"/>
  <c r="AJ4" i="9"/>
  <c r="AI4" i="9"/>
  <c r="AH4" i="9"/>
  <c r="AG4" i="9"/>
  <c r="AF4" i="9"/>
  <c r="AO7" i="9"/>
  <c r="AN7" i="9"/>
  <c r="AM7" i="9"/>
  <c r="AL7" i="9"/>
  <c r="AK7" i="9"/>
  <c r="AJ7" i="9"/>
  <c r="AI7" i="9"/>
  <c r="AH7" i="9"/>
  <c r="AG7" i="9"/>
  <c r="AF7" i="9"/>
  <c r="AO6" i="9"/>
  <c r="AN6" i="9"/>
  <c r="AM6" i="9"/>
  <c r="AL6" i="9"/>
  <c r="AK6" i="9"/>
  <c r="AJ6" i="9"/>
  <c r="AI6" i="9"/>
  <c r="AH6" i="9"/>
  <c r="AG6" i="9"/>
  <c r="AF6" i="9"/>
  <c r="AQ39" i="3"/>
  <c r="AR39" i="3"/>
  <c r="AS39" i="3"/>
  <c r="AT39" i="3"/>
  <c r="AU39" i="3"/>
  <c r="AV39" i="3"/>
  <c r="AW39" i="3"/>
  <c r="AX39" i="3"/>
  <c r="AY39" i="3"/>
  <c r="AR41" i="3"/>
  <c r="AY41" i="3"/>
  <c r="BU5" i="3"/>
  <c r="BV17" i="3"/>
  <c r="BW8" i="3"/>
  <c r="BY5" i="3"/>
  <c r="BZ5" i="3"/>
  <c r="CA16" i="3"/>
  <c r="BT5" i="3"/>
  <c r="BV5" i="3"/>
  <c r="BW5" i="3"/>
  <c r="BX5" i="3"/>
  <c r="CA5" i="3"/>
  <c r="CB5" i="3"/>
  <c r="CC5" i="3"/>
  <c r="BV6" i="3"/>
  <c r="BW6" i="3"/>
  <c r="BX6" i="3"/>
  <c r="BZ6" i="3"/>
  <c r="CA6" i="3"/>
  <c r="CB6" i="3"/>
  <c r="CC6" i="3"/>
  <c r="BU7" i="3"/>
  <c r="BV7" i="3"/>
  <c r="BW7" i="3"/>
  <c r="BX7" i="3"/>
  <c r="BY7" i="3"/>
  <c r="BZ7" i="3"/>
  <c r="CA7" i="3"/>
  <c r="CB7" i="3"/>
  <c r="CC7" i="3"/>
  <c r="BU8" i="3"/>
  <c r="BV8" i="3"/>
  <c r="BX8" i="3"/>
  <c r="BY8" i="3"/>
  <c r="BZ8" i="3"/>
  <c r="CA8" i="3"/>
  <c r="CB8" i="3"/>
  <c r="CC8" i="3"/>
  <c r="BU9" i="3"/>
  <c r="BV9" i="3"/>
  <c r="BW9" i="3"/>
  <c r="BX9" i="3"/>
  <c r="BY9" i="3"/>
  <c r="BZ9" i="3"/>
  <c r="CA9" i="3"/>
  <c r="CB9" i="3"/>
  <c r="CC9" i="3"/>
  <c r="BV10" i="3"/>
  <c r="BW10" i="3"/>
  <c r="BX10" i="3"/>
  <c r="BZ10" i="3"/>
  <c r="CA10" i="3"/>
  <c r="CB10" i="3"/>
  <c r="CC10" i="3"/>
  <c r="BU11" i="3"/>
  <c r="BV11" i="3"/>
  <c r="BW11" i="3"/>
  <c r="BX11" i="3"/>
  <c r="BY11" i="3"/>
  <c r="BZ11" i="3"/>
  <c r="CA11" i="3"/>
  <c r="CB11" i="3"/>
  <c r="CC11" i="3"/>
  <c r="BU12" i="3"/>
  <c r="BV12" i="3"/>
  <c r="BX12" i="3"/>
  <c r="BY12" i="3"/>
  <c r="BZ12" i="3"/>
  <c r="CA12" i="3"/>
  <c r="CB12" i="3"/>
  <c r="CC12" i="3"/>
  <c r="BU13" i="3"/>
  <c r="BV13" i="3"/>
  <c r="BW13" i="3"/>
  <c r="BX13" i="3"/>
  <c r="BY13" i="3"/>
  <c r="CA13" i="3"/>
  <c r="CB13" i="3"/>
  <c r="CC13" i="3"/>
  <c r="BV14" i="3"/>
  <c r="BW14" i="3"/>
  <c r="BX14" i="3"/>
  <c r="BZ14" i="3"/>
  <c r="CA14" i="3"/>
  <c r="CB14" i="3"/>
  <c r="CC14" i="3"/>
  <c r="BU15" i="3"/>
  <c r="BV15" i="3"/>
  <c r="BW15" i="3"/>
  <c r="BX15" i="3"/>
  <c r="BY15" i="3"/>
  <c r="BZ15" i="3"/>
  <c r="CA15" i="3"/>
  <c r="CB15" i="3"/>
  <c r="CC15" i="3"/>
  <c r="BU16" i="3"/>
  <c r="BV16" i="3"/>
  <c r="BW16" i="3"/>
  <c r="BX16" i="3"/>
  <c r="BY16" i="3"/>
  <c r="BZ16" i="3"/>
  <c r="CB16" i="3"/>
  <c r="CC16" i="3"/>
  <c r="BU17" i="3"/>
  <c r="BW17" i="3"/>
  <c r="BX17" i="3"/>
  <c r="BY17" i="3"/>
  <c r="CA17" i="3"/>
  <c r="CB17" i="3"/>
  <c r="CC17" i="3"/>
  <c r="BV18" i="3"/>
  <c r="BW18" i="3"/>
  <c r="BX18" i="3"/>
  <c r="BZ18" i="3"/>
  <c r="CA18" i="3"/>
  <c r="CB18" i="3"/>
  <c r="CC18" i="3"/>
  <c r="BU19" i="3"/>
  <c r="BV19" i="3"/>
  <c r="BW19" i="3"/>
  <c r="BX19" i="3"/>
  <c r="BY19" i="3"/>
  <c r="BZ19" i="3"/>
  <c r="CA19" i="3"/>
  <c r="CB19" i="3"/>
  <c r="CC19" i="3"/>
  <c r="BU20" i="3"/>
  <c r="BV20" i="3"/>
  <c r="BW20" i="3"/>
  <c r="BX20" i="3"/>
  <c r="BY20" i="3"/>
  <c r="BZ20" i="3"/>
  <c r="CA20" i="3"/>
  <c r="CB20" i="3"/>
  <c r="CC20" i="3"/>
  <c r="BU21" i="3"/>
  <c r="BV21" i="3"/>
  <c r="BW21" i="3"/>
  <c r="BX21" i="3"/>
  <c r="BY21" i="3"/>
  <c r="BZ21" i="3"/>
  <c r="CA21" i="3"/>
  <c r="CB21" i="3"/>
  <c r="CC21" i="3"/>
  <c r="BU22" i="3"/>
  <c r="BV22" i="3"/>
  <c r="BW22" i="3"/>
  <c r="BX22" i="3"/>
  <c r="BZ22" i="3"/>
  <c r="CA22" i="3"/>
  <c r="CB22" i="3"/>
  <c r="CC22" i="3"/>
  <c r="BU23" i="3"/>
  <c r="BV23" i="3"/>
  <c r="BW23" i="3"/>
  <c r="BX23" i="3"/>
  <c r="BY23" i="3"/>
  <c r="BZ23" i="3"/>
  <c r="CA23" i="3"/>
  <c r="CB23" i="3"/>
  <c r="CC23" i="3"/>
  <c r="BU24" i="3"/>
  <c r="BV24" i="3"/>
  <c r="BW24" i="3"/>
  <c r="BX24" i="3"/>
  <c r="BY24" i="3"/>
  <c r="BZ24" i="3"/>
  <c r="CA24" i="3"/>
  <c r="CB24" i="3"/>
  <c r="CC24" i="3"/>
  <c r="BU25" i="3"/>
  <c r="BV25" i="3"/>
  <c r="BW25" i="3"/>
  <c r="BX25" i="3"/>
  <c r="BY25" i="3"/>
  <c r="BZ25" i="3"/>
  <c r="CA25" i="3"/>
  <c r="CB25" i="3"/>
  <c r="CC25" i="3"/>
  <c r="BU26" i="3"/>
  <c r="BV26" i="3"/>
  <c r="BW26" i="3"/>
  <c r="BX26" i="3"/>
  <c r="BZ26" i="3"/>
  <c r="CA26" i="3"/>
  <c r="CB26" i="3"/>
  <c r="CC26" i="3"/>
  <c r="BU27" i="3"/>
  <c r="BV27" i="3"/>
  <c r="BW27" i="3"/>
  <c r="BX27" i="3"/>
  <c r="BY27" i="3"/>
  <c r="BZ27" i="3"/>
  <c r="CA27" i="3"/>
  <c r="CB27" i="3"/>
  <c r="CC27" i="3"/>
  <c r="BU28" i="3"/>
  <c r="BV28" i="3"/>
  <c r="BW28" i="3"/>
  <c r="BX28" i="3"/>
  <c r="BY28" i="3"/>
  <c r="BZ28" i="3"/>
  <c r="CA28" i="3"/>
  <c r="CB28" i="3"/>
  <c r="CC28" i="3"/>
  <c r="BU29" i="3"/>
  <c r="BV29" i="3"/>
  <c r="BW29" i="3"/>
  <c r="BX29" i="3"/>
  <c r="BY29" i="3"/>
  <c r="BZ29" i="3"/>
  <c r="CA29" i="3"/>
  <c r="CB29" i="3"/>
  <c r="CC29" i="3"/>
  <c r="BU30" i="3"/>
  <c r="BV30" i="3"/>
  <c r="BW30" i="3"/>
  <c r="BX30" i="3"/>
  <c r="BZ30" i="3"/>
  <c r="CA30" i="3"/>
  <c r="CB30" i="3"/>
  <c r="CC30" i="3"/>
  <c r="BU31" i="3"/>
  <c r="BV31" i="3"/>
  <c r="BW31" i="3"/>
  <c r="BX31" i="3"/>
  <c r="BY31" i="3"/>
  <c r="BZ31" i="3"/>
  <c r="CA31" i="3"/>
  <c r="CB31" i="3"/>
  <c r="CC31" i="3"/>
  <c r="BU4" i="3"/>
  <c r="BV4" i="3"/>
  <c r="BW4" i="3"/>
  <c r="BX4" i="3"/>
  <c r="BY4" i="3"/>
  <c r="BZ4" i="3"/>
  <c r="CA4" i="3"/>
  <c r="CB4" i="3"/>
  <c r="CC4" i="3"/>
  <c r="AM33" i="3"/>
  <c r="AG34" i="3"/>
  <c r="AG33" i="3" s="1"/>
  <c r="AH34" i="3"/>
  <c r="AH33" i="3" s="1"/>
  <c r="AI34" i="3"/>
  <c r="AI33" i="3" s="1"/>
  <c r="AJ34" i="3"/>
  <c r="AJ33" i="3" s="1"/>
  <c r="AK34" i="3"/>
  <c r="AK33" i="3" s="1"/>
  <c r="AL34" i="3"/>
  <c r="AL33" i="3" s="1"/>
  <c r="AM34" i="3"/>
  <c r="AN34" i="3"/>
  <c r="AN33" i="3" s="1"/>
  <c r="AO34" i="3"/>
  <c r="AO33" i="3" s="1"/>
  <c r="AF33" i="3"/>
  <c r="AF34" i="3"/>
  <c r="AG4" i="3"/>
  <c r="AH4" i="3"/>
  <c r="AI4" i="3"/>
  <c r="AJ4" i="3"/>
  <c r="AK4" i="3"/>
  <c r="AL4" i="3"/>
  <c r="AM4" i="3"/>
  <c r="AN4" i="3"/>
  <c r="AO4" i="3"/>
  <c r="AG5" i="3"/>
  <c r="AH5" i="3"/>
  <c r="AI5" i="3"/>
  <c r="AJ5" i="3"/>
  <c r="AK5" i="3"/>
  <c r="AL5" i="3"/>
  <c r="AM5" i="3"/>
  <c r="AN5" i="3"/>
  <c r="AO5" i="3"/>
  <c r="AG6" i="3"/>
  <c r="AH6" i="3"/>
  <c r="AI6" i="3"/>
  <c r="AJ6" i="3"/>
  <c r="AK6" i="3"/>
  <c r="AL6" i="3"/>
  <c r="AM6" i="3"/>
  <c r="AN6" i="3"/>
  <c r="AO6" i="3"/>
  <c r="AG7" i="3"/>
  <c r="AH7" i="3"/>
  <c r="AI7" i="3"/>
  <c r="AJ7" i="3"/>
  <c r="AK7" i="3"/>
  <c r="AL7" i="3"/>
  <c r="AM7" i="3"/>
  <c r="AN7" i="3"/>
  <c r="AO7" i="3"/>
  <c r="AG8" i="3"/>
  <c r="AH8" i="3"/>
  <c r="AI8" i="3"/>
  <c r="AJ8" i="3"/>
  <c r="AK8" i="3"/>
  <c r="AL8" i="3"/>
  <c r="AM8" i="3"/>
  <c r="AN8" i="3"/>
  <c r="AO8" i="3"/>
  <c r="AG9" i="3"/>
  <c r="AH9" i="3"/>
  <c r="AI9" i="3"/>
  <c r="AJ9" i="3"/>
  <c r="AK9" i="3"/>
  <c r="AL9" i="3"/>
  <c r="AM9" i="3"/>
  <c r="AN9" i="3"/>
  <c r="AO9" i="3"/>
  <c r="AG10" i="3"/>
  <c r="AH10" i="3"/>
  <c r="AI10" i="3"/>
  <c r="AJ10" i="3"/>
  <c r="AK10" i="3"/>
  <c r="AL10" i="3"/>
  <c r="AM10" i="3"/>
  <c r="AN10" i="3"/>
  <c r="AO10" i="3"/>
  <c r="AG11" i="3"/>
  <c r="AH11" i="3"/>
  <c r="AI11" i="3"/>
  <c r="AJ11" i="3"/>
  <c r="AK11" i="3"/>
  <c r="AL11" i="3"/>
  <c r="AM11" i="3"/>
  <c r="AN11" i="3"/>
  <c r="AO11" i="3"/>
  <c r="AG12" i="3"/>
  <c r="AH12" i="3"/>
  <c r="AI12" i="3"/>
  <c r="AJ12" i="3"/>
  <c r="AK12" i="3"/>
  <c r="AL12" i="3"/>
  <c r="AM12" i="3"/>
  <c r="AN12" i="3"/>
  <c r="AO12" i="3"/>
  <c r="AG13" i="3"/>
  <c r="AH13" i="3"/>
  <c r="AI13" i="3"/>
  <c r="AJ13" i="3"/>
  <c r="AK13" i="3"/>
  <c r="AL13" i="3"/>
  <c r="AM13" i="3"/>
  <c r="AN13" i="3"/>
  <c r="AO13" i="3"/>
  <c r="AG14" i="3"/>
  <c r="AH14" i="3"/>
  <c r="AI14" i="3"/>
  <c r="AJ14" i="3"/>
  <c r="AK14" i="3"/>
  <c r="AL14" i="3"/>
  <c r="AM14" i="3"/>
  <c r="AN14" i="3"/>
  <c r="AO14" i="3"/>
  <c r="AG15" i="3"/>
  <c r="AH15" i="3"/>
  <c r="AI15" i="3"/>
  <c r="AJ15" i="3"/>
  <c r="AK15" i="3"/>
  <c r="AL15" i="3"/>
  <c r="AM15" i="3"/>
  <c r="AN15" i="3"/>
  <c r="AO15" i="3"/>
  <c r="AG16" i="3"/>
  <c r="AH16" i="3"/>
  <c r="AI16" i="3"/>
  <c r="AJ16" i="3"/>
  <c r="AK16" i="3"/>
  <c r="AL16" i="3"/>
  <c r="AM16" i="3"/>
  <c r="AN16" i="3"/>
  <c r="AO16" i="3"/>
  <c r="AG17" i="3"/>
  <c r="AH17" i="3"/>
  <c r="AI17" i="3"/>
  <c r="AJ17" i="3"/>
  <c r="AK17" i="3"/>
  <c r="AL17" i="3"/>
  <c r="AM17" i="3"/>
  <c r="AN17" i="3"/>
  <c r="AO17" i="3"/>
  <c r="AG18" i="3"/>
  <c r="AH18" i="3"/>
  <c r="AI18" i="3"/>
  <c r="AJ18" i="3"/>
  <c r="AK18" i="3"/>
  <c r="AL18" i="3"/>
  <c r="AM18" i="3"/>
  <c r="AN18" i="3"/>
  <c r="AO18" i="3"/>
  <c r="AG19" i="3"/>
  <c r="AH19" i="3"/>
  <c r="AI19" i="3"/>
  <c r="AJ19" i="3"/>
  <c r="AK19" i="3"/>
  <c r="AL19" i="3"/>
  <c r="AM19" i="3"/>
  <c r="AN19" i="3"/>
  <c r="AO19" i="3"/>
  <c r="AG20" i="3"/>
  <c r="AH20" i="3"/>
  <c r="AI20" i="3"/>
  <c r="AJ20" i="3"/>
  <c r="AK20" i="3"/>
  <c r="AL20" i="3"/>
  <c r="AM20" i="3"/>
  <c r="AN20" i="3"/>
  <c r="AO20" i="3"/>
  <c r="AG21" i="3"/>
  <c r="AH21" i="3"/>
  <c r="AI21" i="3"/>
  <c r="AJ21" i="3"/>
  <c r="AK21" i="3"/>
  <c r="AL21" i="3"/>
  <c r="AM21" i="3"/>
  <c r="AN21" i="3"/>
  <c r="AO21" i="3"/>
  <c r="AG22" i="3"/>
  <c r="AH22" i="3"/>
  <c r="AI22" i="3"/>
  <c r="AJ22" i="3"/>
  <c r="AK22" i="3"/>
  <c r="AL22" i="3"/>
  <c r="AM22" i="3"/>
  <c r="AN22" i="3"/>
  <c r="AO22" i="3"/>
  <c r="AG23" i="3"/>
  <c r="AH23" i="3"/>
  <c r="AI23" i="3"/>
  <c r="AJ23" i="3"/>
  <c r="AK23" i="3"/>
  <c r="AL23" i="3"/>
  <c r="AM23" i="3"/>
  <c r="AN23" i="3"/>
  <c r="AO23" i="3"/>
  <c r="AG24" i="3"/>
  <c r="AH24" i="3"/>
  <c r="AI24" i="3"/>
  <c r="AJ24" i="3"/>
  <c r="AK24" i="3"/>
  <c r="AL24" i="3"/>
  <c r="AM24" i="3"/>
  <c r="AN24" i="3"/>
  <c r="AO24" i="3"/>
  <c r="AG25" i="3"/>
  <c r="AH25" i="3"/>
  <c r="AI25" i="3"/>
  <c r="AJ25" i="3"/>
  <c r="AK25" i="3"/>
  <c r="AL25" i="3"/>
  <c r="AM25" i="3"/>
  <c r="AN25" i="3"/>
  <c r="AO25" i="3"/>
  <c r="AG26" i="3"/>
  <c r="AH26" i="3"/>
  <c r="AI26" i="3"/>
  <c r="AJ26" i="3"/>
  <c r="AK26" i="3"/>
  <c r="AL26" i="3"/>
  <c r="AM26" i="3"/>
  <c r="AN26" i="3"/>
  <c r="AO26" i="3"/>
  <c r="AG27" i="3"/>
  <c r="AH27" i="3"/>
  <c r="AI27" i="3"/>
  <c r="AJ27" i="3"/>
  <c r="AK27" i="3"/>
  <c r="AL27" i="3"/>
  <c r="AM27" i="3"/>
  <c r="AN27" i="3"/>
  <c r="AO27" i="3"/>
  <c r="AG28" i="3"/>
  <c r="AH28" i="3"/>
  <c r="AI28" i="3"/>
  <c r="AJ28" i="3"/>
  <c r="AK28" i="3"/>
  <c r="AL28" i="3"/>
  <c r="AM28" i="3"/>
  <c r="AN28" i="3"/>
  <c r="AO28" i="3"/>
  <c r="AG29" i="3"/>
  <c r="AH29" i="3"/>
  <c r="AI29" i="3"/>
  <c r="AJ29" i="3"/>
  <c r="AK29" i="3"/>
  <c r="AL29" i="3"/>
  <c r="AM29" i="3"/>
  <c r="AN29" i="3"/>
  <c r="AO29" i="3"/>
  <c r="AG30" i="3"/>
  <c r="AH30" i="3"/>
  <c r="AI30" i="3"/>
  <c r="AJ30" i="3"/>
  <c r="AK30" i="3"/>
  <c r="AL30" i="3"/>
  <c r="AM30" i="3"/>
  <c r="AN30" i="3"/>
  <c r="AO30" i="3"/>
  <c r="AG31" i="3"/>
  <c r="AH31" i="3"/>
  <c r="AI31" i="3"/>
  <c r="AJ31" i="3"/>
  <c r="AK31" i="3"/>
  <c r="AL31" i="3"/>
  <c r="AM31" i="3"/>
  <c r="AN31" i="3"/>
  <c r="AO31" i="3"/>
  <c r="AF31" i="3"/>
  <c r="AF21" i="3"/>
  <c r="AF19" i="3"/>
  <c r="AF17" i="3"/>
  <c r="AF10" i="3"/>
  <c r="AF30" i="3"/>
  <c r="AF29" i="3"/>
  <c r="AF28" i="3"/>
  <c r="AF27" i="3"/>
  <c r="AF26" i="3"/>
  <c r="AF25" i="3"/>
  <c r="AF24" i="3"/>
  <c r="AF23" i="3"/>
  <c r="AF22" i="3"/>
  <c r="AF20" i="3"/>
  <c r="AF18" i="3"/>
  <c r="AF16" i="3"/>
  <c r="AF15" i="3"/>
  <c r="AF14" i="3"/>
  <c r="AF13" i="3"/>
  <c r="AF12" i="3"/>
  <c r="AF11" i="3"/>
  <c r="AF9" i="3"/>
  <c r="AF8" i="3"/>
  <c r="AF7" i="3"/>
  <c r="AF6" i="3"/>
  <c r="AF5" i="3"/>
  <c r="AF4" i="3"/>
  <c r="AQ31" i="8"/>
  <c r="AR31" i="8"/>
  <c r="AS31" i="8"/>
  <c r="AT31" i="8"/>
  <c r="AU31" i="8"/>
  <c r="AV31" i="8"/>
  <c r="AW31" i="8"/>
  <c r="AX31" i="8"/>
  <c r="AY31" i="8"/>
  <c r="BV4" i="8"/>
  <c r="CA4" i="8"/>
  <c r="CB4" i="8"/>
  <c r="CC4" i="8"/>
  <c r="BV6" i="8"/>
  <c r="CA6" i="8"/>
  <c r="CB6" i="8"/>
  <c r="CC6" i="8"/>
  <c r="BZ7" i="8"/>
  <c r="CA7" i="8"/>
  <c r="CB7" i="8"/>
  <c r="CC7" i="8"/>
  <c r="CA8" i="8"/>
  <c r="CB8" i="8"/>
  <c r="BV10" i="8"/>
  <c r="CA10" i="8"/>
  <c r="CC10" i="8"/>
  <c r="BV11" i="8"/>
  <c r="BZ11" i="8"/>
  <c r="CA11" i="8"/>
  <c r="CB11" i="8"/>
  <c r="CC11" i="8"/>
  <c r="BV12" i="8"/>
  <c r="CB12" i="8"/>
  <c r="CC12" i="8"/>
  <c r="BU13" i="8"/>
  <c r="BV13" i="8"/>
  <c r="CA13" i="8"/>
  <c r="CB13" i="8"/>
  <c r="CC13" i="8"/>
  <c r="BV14" i="8"/>
  <c r="CA14" i="8"/>
  <c r="CB14" i="8"/>
  <c r="CC14" i="8"/>
  <c r="BU15" i="8"/>
  <c r="BZ15" i="8"/>
  <c r="CB15" i="8"/>
  <c r="BU16" i="8"/>
  <c r="BV16" i="8"/>
  <c r="CA16" i="8"/>
  <c r="CB16" i="8"/>
  <c r="CA17" i="8"/>
  <c r="CB17" i="8"/>
  <c r="CC17" i="8"/>
  <c r="BV18" i="8"/>
  <c r="CA18" i="8"/>
  <c r="CB18" i="8"/>
  <c r="CC18" i="8"/>
  <c r="BZ19" i="8"/>
  <c r="CA19" i="8"/>
  <c r="CB19" i="8"/>
  <c r="CC19" i="8"/>
  <c r="BV20" i="8"/>
  <c r="CA20" i="8"/>
  <c r="CC20" i="8"/>
  <c r="BV21" i="8"/>
  <c r="CA21" i="8"/>
  <c r="CB21" i="8"/>
  <c r="CC21" i="8"/>
  <c r="BV22" i="8"/>
  <c r="BV23" i="8"/>
  <c r="AG4" i="8"/>
  <c r="AH4" i="8"/>
  <c r="AI4" i="8"/>
  <c r="AJ4" i="8"/>
  <c r="AK4" i="8"/>
  <c r="AL4" i="8"/>
  <c r="AM4" i="8"/>
  <c r="AN4" i="8"/>
  <c r="AO4" i="8"/>
  <c r="AG5" i="8"/>
  <c r="AH5" i="8"/>
  <c r="AI5" i="8"/>
  <c r="AJ5" i="8"/>
  <c r="AK5" i="8"/>
  <c r="AL5" i="8"/>
  <c r="AM5" i="8"/>
  <c r="AN5" i="8"/>
  <c r="AO5" i="8"/>
  <c r="AG6" i="8"/>
  <c r="AH6" i="8"/>
  <c r="AI6" i="8"/>
  <c r="AJ6" i="8"/>
  <c r="AK6" i="8"/>
  <c r="AL6" i="8"/>
  <c r="AM6" i="8"/>
  <c r="AN6" i="8"/>
  <c r="AO6" i="8"/>
  <c r="AG7" i="8"/>
  <c r="AH7" i="8"/>
  <c r="AI7" i="8"/>
  <c r="AJ7" i="8"/>
  <c r="AK7" i="8"/>
  <c r="AL7" i="8"/>
  <c r="AM7" i="8"/>
  <c r="AN7" i="8"/>
  <c r="AO7" i="8"/>
  <c r="AG8" i="8"/>
  <c r="AH8" i="8"/>
  <c r="AI8" i="8"/>
  <c r="AJ8" i="8"/>
  <c r="AK8" i="8"/>
  <c r="AL8" i="8"/>
  <c r="AM8" i="8"/>
  <c r="AN8" i="8"/>
  <c r="AO8" i="8"/>
  <c r="AG9" i="8"/>
  <c r="AH9" i="8"/>
  <c r="AI9" i="8"/>
  <c r="AJ9" i="8"/>
  <c r="AK9" i="8"/>
  <c r="AL9" i="8"/>
  <c r="AM9" i="8"/>
  <c r="AN9" i="8"/>
  <c r="AO9" i="8"/>
  <c r="AG10" i="8"/>
  <c r="AH10" i="8"/>
  <c r="AI10" i="8"/>
  <c r="AJ10" i="8"/>
  <c r="AK10" i="8"/>
  <c r="AL10" i="8"/>
  <c r="AM10" i="8"/>
  <c r="AN10" i="8"/>
  <c r="AO10" i="8"/>
  <c r="AG11" i="8"/>
  <c r="AH11" i="8"/>
  <c r="AI11" i="8"/>
  <c r="AJ11" i="8"/>
  <c r="AK11" i="8"/>
  <c r="AL11" i="8"/>
  <c r="AM11" i="8"/>
  <c r="AN11" i="8"/>
  <c r="AO11" i="8"/>
  <c r="AG12" i="8"/>
  <c r="AH12" i="8"/>
  <c r="AI12" i="8"/>
  <c r="AJ12" i="8"/>
  <c r="AK12" i="8"/>
  <c r="AL12" i="8"/>
  <c r="AM12" i="8"/>
  <c r="AN12" i="8"/>
  <c r="AO12" i="8"/>
  <c r="AG13" i="8"/>
  <c r="AH13" i="8"/>
  <c r="AI13" i="8"/>
  <c r="AJ13" i="8"/>
  <c r="AK13" i="8"/>
  <c r="AL13" i="8"/>
  <c r="AM13" i="8"/>
  <c r="AN13" i="8"/>
  <c r="AO13" i="8"/>
  <c r="AG14" i="8"/>
  <c r="AH14" i="8"/>
  <c r="AI14" i="8"/>
  <c r="AJ14" i="8"/>
  <c r="AK14" i="8"/>
  <c r="AL14" i="8"/>
  <c r="AM14" i="8"/>
  <c r="AN14" i="8"/>
  <c r="AO14" i="8"/>
  <c r="AG15" i="8"/>
  <c r="AH15" i="8"/>
  <c r="AI15" i="8"/>
  <c r="AJ15" i="8"/>
  <c r="AK15" i="8"/>
  <c r="AL15" i="8"/>
  <c r="AM15" i="8"/>
  <c r="AN15" i="8"/>
  <c r="AO15" i="8"/>
  <c r="AG16" i="8"/>
  <c r="AH16" i="8"/>
  <c r="AI16" i="8"/>
  <c r="AJ16" i="8"/>
  <c r="AK16" i="8"/>
  <c r="AL16" i="8"/>
  <c r="AM16" i="8"/>
  <c r="AN16" i="8"/>
  <c r="AO16" i="8"/>
  <c r="AG17" i="8"/>
  <c r="AH17" i="8"/>
  <c r="AI17" i="8"/>
  <c r="AJ17" i="8"/>
  <c r="AK17" i="8"/>
  <c r="AL17" i="8"/>
  <c r="AM17" i="8"/>
  <c r="AN17" i="8"/>
  <c r="AO17" i="8"/>
  <c r="AG18" i="8"/>
  <c r="AH18" i="8"/>
  <c r="AI18" i="8"/>
  <c r="AJ18" i="8"/>
  <c r="AK18" i="8"/>
  <c r="AL18" i="8"/>
  <c r="AM18" i="8"/>
  <c r="AN18" i="8"/>
  <c r="AO18" i="8"/>
  <c r="AG19" i="8"/>
  <c r="AH19" i="8"/>
  <c r="AI19" i="8"/>
  <c r="AJ19" i="8"/>
  <c r="AK19" i="8"/>
  <c r="AL19" i="8"/>
  <c r="AM19" i="8"/>
  <c r="AN19" i="8"/>
  <c r="AO19" i="8"/>
  <c r="AG20" i="8"/>
  <c r="AH20" i="8"/>
  <c r="AI20" i="8"/>
  <c r="AJ20" i="8"/>
  <c r="AK20" i="8"/>
  <c r="AL20" i="8"/>
  <c r="AM20" i="8"/>
  <c r="AN20" i="8"/>
  <c r="AO20" i="8"/>
  <c r="AG21" i="8"/>
  <c r="AH21" i="8"/>
  <c r="AI21" i="8"/>
  <c r="AJ21" i="8"/>
  <c r="AK21" i="8"/>
  <c r="AL21" i="8"/>
  <c r="AL25" i="8" s="1"/>
  <c r="AM21" i="8"/>
  <c r="AN21" i="8"/>
  <c r="AO21" i="8"/>
  <c r="AG22" i="8"/>
  <c r="AH22" i="8"/>
  <c r="AI22" i="8"/>
  <c r="AJ22" i="8"/>
  <c r="AK22" i="8"/>
  <c r="AL22" i="8"/>
  <c r="AM22" i="8"/>
  <c r="AN22" i="8"/>
  <c r="AO22" i="8"/>
  <c r="AG23" i="8"/>
  <c r="AH23" i="8"/>
  <c r="AI23" i="8"/>
  <c r="AJ23" i="8"/>
  <c r="AK23" i="8"/>
  <c r="AL23" i="8"/>
  <c r="AM23" i="8"/>
  <c r="AN23" i="8"/>
  <c r="AO23" i="8"/>
  <c r="AF20" i="8"/>
  <c r="AF19" i="8"/>
  <c r="AF18" i="8"/>
  <c r="AF17" i="8"/>
  <c r="AF13" i="8"/>
  <c r="AF12" i="8"/>
  <c r="AF10" i="8"/>
  <c r="AF9" i="8"/>
  <c r="AF23" i="8"/>
  <c r="AF22" i="8"/>
  <c r="AF21" i="8"/>
  <c r="AF16" i="8"/>
  <c r="AF15" i="8"/>
  <c r="AF14" i="8"/>
  <c r="AF11" i="8"/>
  <c r="AF8" i="8"/>
  <c r="AF7" i="8"/>
  <c r="AF6" i="8"/>
  <c r="AF5" i="8"/>
  <c r="AF4" i="8"/>
  <c r="BU7" i="8"/>
  <c r="BV7" i="8"/>
  <c r="BW5" i="8"/>
  <c r="BX4" i="8"/>
  <c r="BY7" i="8"/>
  <c r="BZ6" i="8"/>
  <c r="CA5" i="8"/>
  <c r="CB20" i="8"/>
  <c r="CC15" i="8"/>
  <c r="BT7" i="8"/>
  <c r="AH25" i="8"/>
  <c r="AG26" i="8"/>
  <c r="AG25" i="8" s="1"/>
  <c r="AH26" i="8"/>
  <c r="AI26" i="8"/>
  <c r="AI25" i="8" s="1"/>
  <c r="AJ26" i="8"/>
  <c r="AJ25" i="8" s="1"/>
  <c r="AK26" i="8"/>
  <c r="AK25" i="8" s="1"/>
  <c r="AL26" i="8"/>
  <c r="AM26" i="8"/>
  <c r="AM25" i="8" s="1"/>
  <c r="AN26" i="8"/>
  <c r="AN25" i="8" s="1"/>
  <c r="AO26" i="8"/>
  <c r="AO25" i="8" s="1"/>
  <c r="CB4" i="4"/>
  <c r="CG4" i="4"/>
  <c r="CH4" i="4"/>
  <c r="CI4" i="4"/>
  <c r="CB5" i="4"/>
  <c r="CG5" i="4"/>
  <c r="CH5" i="4"/>
  <c r="CI5" i="4"/>
  <c r="CB6" i="4"/>
  <c r="CG6" i="4"/>
  <c r="CH6" i="4"/>
  <c r="CI6" i="4"/>
  <c r="CA7" i="4"/>
  <c r="CB7" i="4"/>
  <c r="CC7" i="4"/>
  <c r="CF7" i="4"/>
  <c r="CH7" i="4"/>
  <c r="CI7" i="4"/>
  <c r="CJ7" i="4"/>
  <c r="CB8" i="4"/>
  <c r="CG8" i="4"/>
  <c r="CH8" i="4"/>
  <c r="CI8" i="4"/>
  <c r="CB9" i="4"/>
  <c r="CF9" i="4"/>
  <c r="CG9" i="4"/>
  <c r="CH9" i="4"/>
  <c r="CI9" i="4"/>
  <c r="CJ9" i="4"/>
  <c r="CF10" i="4"/>
  <c r="CG10" i="4"/>
  <c r="CH10" i="4"/>
  <c r="CI10" i="4"/>
  <c r="CB11" i="4"/>
  <c r="CF11" i="4"/>
  <c r="CG11" i="4"/>
  <c r="CI11" i="4"/>
  <c r="CJ11" i="4"/>
  <c r="CG12" i="4"/>
  <c r="CH12" i="4"/>
  <c r="CB13" i="4"/>
  <c r="CG13" i="4"/>
  <c r="CH13" i="4"/>
  <c r="CI13" i="4"/>
  <c r="CB14" i="4"/>
  <c r="CF14" i="4"/>
  <c r="CG14" i="4"/>
  <c r="CH14" i="4"/>
  <c r="CI14" i="4"/>
  <c r="CJ14" i="4"/>
  <c r="CB15" i="4"/>
  <c r="CG15" i="4"/>
  <c r="CH15" i="4"/>
  <c r="CI15" i="4"/>
  <c r="CA16" i="4"/>
  <c r="CB16" i="4"/>
  <c r="CC16" i="4"/>
  <c r="CF16" i="4"/>
  <c r="CH16" i="4"/>
  <c r="CI16" i="4"/>
  <c r="CJ16" i="4"/>
  <c r="CA17" i="4"/>
  <c r="CB17" i="4"/>
  <c r="CF17" i="4"/>
  <c r="CH17" i="4"/>
  <c r="CI17" i="4"/>
  <c r="CJ17" i="4"/>
  <c r="CG18" i="4"/>
  <c r="CH18" i="4"/>
  <c r="CI18" i="4"/>
  <c r="CB19" i="4"/>
  <c r="CF19" i="4"/>
  <c r="CG19" i="4"/>
  <c r="CH19" i="4"/>
  <c r="CI19" i="4"/>
  <c r="CJ19" i="4"/>
  <c r="CB20" i="4"/>
  <c r="CG20" i="4"/>
  <c r="CH20" i="4"/>
  <c r="CI20" i="4"/>
  <c r="CJ20" i="4"/>
  <c r="CB21" i="4"/>
  <c r="CG21" i="4"/>
  <c r="CH21" i="4"/>
  <c r="CI21" i="4"/>
  <c r="CB22" i="4"/>
  <c r="CG22" i="4"/>
  <c r="CH22" i="4"/>
  <c r="CI22" i="4"/>
  <c r="CJ22" i="4"/>
  <c r="CB23" i="4"/>
  <c r="CF23" i="4"/>
  <c r="CG23" i="4"/>
  <c r="CI23" i="4"/>
  <c r="CA24" i="4"/>
  <c r="CB24" i="4"/>
  <c r="CC24" i="4"/>
  <c r="CF24" i="4"/>
  <c r="CH24" i="4"/>
  <c r="CI24" i="4"/>
  <c r="CJ24" i="4"/>
  <c r="CB25" i="4"/>
  <c r="CI25" i="4"/>
  <c r="CB26" i="4"/>
  <c r="CC26" i="4"/>
  <c r="CG26" i="4"/>
  <c r="CH26" i="4"/>
  <c r="CI26" i="4"/>
  <c r="CB27" i="4"/>
  <c r="CF27" i="4"/>
  <c r="CG27" i="4"/>
  <c r="CI27" i="4"/>
  <c r="CJ27" i="4"/>
  <c r="CA28" i="4"/>
  <c r="CB28" i="4"/>
  <c r="CG28" i="4"/>
  <c r="CI28" i="4"/>
  <c r="CJ28" i="4"/>
  <c r="CB29" i="4"/>
  <c r="CF29" i="4"/>
  <c r="CG29" i="4"/>
  <c r="CI29" i="4"/>
  <c r="CJ29" i="4"/>
  <c r="CB30" i="4"/>
  <c r="CF30" i="4"/>
  <c r="CG30" i="4"/>
  <c r="CH30" i="4"/>
  <c r="CI30" i="4"/>
  <c r="CJ30" i="4"/>
  <c r="CA31" i="4"/>
  <c r="CF31" i="4"/>
  <c r="CG31" i="4"/>
  <c r="CJ31" i="4"/>
  <c r="CA32" i="4"/>
  <c r="CB32" i="4"/>
  <c r="CH32" i="4"/>
  <c r="CI32" i="4"/>
  <c r="CJ32" i="4"/>
  <c r="CB33" i="4"/>
  <c r="CG33" i="4"/>
  <c r="CH33" i="4"/>
  <c r="CI33" i="4"/>
  <c r="CC31" i="10" l="1"/>
  <c r="BY27" i="10"/>
  <c r="BY26" i="10"/>
  <c r="BY25" i="10"/>
  <c r="CA15" i="10"/>
  <c r="BY12" i="10"/>
  <c r="BY11" i="10"/>
  <c r="CA10" i="10"/>
  <c r="CC25" i="10"/>
  <c r="BY22" i="10"/>
  <c r="CC17" i="10"/>
  <c r="BY10" i="10"/>
  <c r="BY8" i="10"/>
  <c r="CC5" i="10"/>
  <c r="BY23" i="10"/>
  <c r="BY15" i="10"/>
  <c r="CA13" i="10"/>
  <c r="CA12" i="10"/>
  <c r="BW12" i="10"/>
  <c r="BW10" i="10"/>
  <c r="BY5" i="10"/>
  <c r="CE5" i="10"/>
  <c r="BY64" i="10"/>
  <c r="CC62" i="10"/>
  <c r="BY58" i="10"/>
  <c r="BY56" i="10"/>
  <c r="BY52" i="10"/>
  <c r="BY50" i="10"/>
  <c r="CD111" i="10"/>
  <c r="BZ108" i="10"/>
  <c r="BZ107" i="10"/>
  <c r="BV100" i="10"/>
  <c r="BV98" i="10"/>
  <c r="BV92" i="10"/>
  <c r="BV90" i="10"/>
  <c r="BV86" i="10"/>
  <c r="CC68" i="10"/>
  <c r="BY62" i="10"/>
  <c r="BY59" i="10"/>
  <c r="BW84" i="10"/>
  <c r="CC111" i="10"/>
  <c r="BV110" i="10"/>
  <c r="BZ105" i="10"/>
  <c r="BZ104" i="10"/>
  <c r="BZ102" i="10"/>
  <c r="BZ101" i="10"/>
  <c r="BZ99" i="10"/>
  <c r="BZ98" i="10"/>
  <c r="BY68" i="10"/>
  <c r="BY65" i="10"/>
  <c r="CA84" i="10"/>
  <c r="CE112" i="10"/>
  <c r="BZ111" i="10"/>
  <c r="CD108" i="10"/>
  <c r="BV108" i="10"/>
  <c r="BV106" i="10"/>
  <c r="BV102" i="10"/>
  <c r="CC50" i="10"/>
  <c r="BZ84" i="10"/>
  <c r="BZ110" i="10"/>
  <c r="CA107" i="10"/>
  <c r="BZ96" i="10"/>
  <c r="BV94" i="10"/>
  <c r="BY84" i="10"/>
  <c r="CD112" i="10"/>
  <c r="BZ112" i="10"/>
  <c r="CE111" i="10"/>
  <c r="CA111" i="10"/>
  <c r="BW111" i="10"/>
  <c r="CB110" i="10"/>
  <c r="BZ109" i="10"/>
  <c r="CA108" i="10"/>
  <c r="BW108" i="10"/>
  <c r="BY107" i="10"/>
  <c r="BZ106" i="10"/>
  <c r="CB105" i="10"/>
  <c r="CC104" i="10"/>
  <c r="BY104" i="10"/>
  <c r="BZ103" i="10"/>
  <c r="CA102" i="10"/>
  <c r="BW102" i="10"/>
  <c r="BY101" i="10"/>
  <c r="CD100" i="10"/>
  <c r="BZ100" i="10"/>
  <c r="BY98" i="10"/>
  <c r="CE97" i="10"/>
  <c r="CA97" i="10"/>
  <c r="CB96" i="10"/>
  <c r="BY95" i="10"/>
  <c r="BZ94" i="10"/>
  <c r="CB93" i="10"/>
  <c r="BY92" i="10"/>
  <c r="CA91" i="10"/>
  <c r="BW91" i="10"/>
  <c r="CB90" i="10"/>
  <c r="BX90" i="10"/>
  <c r="BZ89" i="10"/>
  <c r="CA88" i="10"/>
  <c r="BX87" i="10"/>
  <c r="BY86" i="10"/>
  <c r="CE85" i="10"/>
  <c r="CA85" i="10"/>
  <c r="BW85" i="10"/>
  <c r="CB84" i="10"/>
  <c r="CC112" i="10"/>
  <c r="BY112" i="10"/>
  <c r="CA110" i="10"/>
  <c r="BW110" i="10"/>
  <c r="BY109" i="10"/>
  <c r="BX107" i="10"/>
  <c r="BY106" i="10"/>
  <c r="CA105" i="10"/>
  <c r="CB104" i="10"/>
  <c r="BX104" i="10"/>
  <c r="BY103" i="10"/>
  <c r="CB101" i="10"/>
  <c r="CC100" i="10"/>
  <c r="BY100" i="10"/>
  <c r="CA99" i="10"/>
  <c r="BW99" i="10"/>
  <c r="CB98" i="10"/>
  <c r="BZ97" i="10"/>
  <c r="CA96" i="10"/>
  <c r="BW96" i="10"/>
  <c r="CB95" i="10"/>
  <c r="CC94" i="10"/>
  <c r="BY94" i="10"/>
  <c r="CA93" i="10"/>
  <c r="BW93" i="10"/>
  <c r="CD91" i="10"/>
  <c r="BZ91" i="10"/>
  <c r="CE90" i="10"/>
  <c r="CA90" i="10"/>
  <c r="BW90" i="10"/>
  <c r="BY89" i="10"/>
  <c r="BZ88" i="10"/>
  <c r="CA87" i="10"/>
  <c r="BW87" i="10"/>
  <c r="CB86" i="10"/>
  <c r="CD85" i="10"/>
  <c r="BZ85" i="10"/>
  <c r="CB112" i="10"/>
  <c r="BY111" i="10"/>
  <c r="CB109" i="10"/>
  <c r="BX109" i="10"/>
  <c r="BY108" i="10"/>
  <c r="BW107" i="10"/>
  <c r="CB106" i="10"/>
  <c r="CE104" i="10"/>
  <c r="CA104" i="10"/>
  <c r="BW104" i="10"/>
  <c r="CB103" i="10"/>
  <c r="BY102" i="10"/>
  <c r="CE101" i="10"/>
  <c r="CA101" i="10"/>
  <c r="BW101" i="10"/>
  <c r="CB100" i="10"/>
  <c r="CE98" i="10"/>
  <c r="CA98" i="10"/>
  <c r="CC97" i="10"/>
  <c r="BY97" i="10"/>
  <c r="CA95" i="10"/>
  <c r="CB94" i="10"/>
  <c r="BX94" i="10"/>
  <c r="BZ93" i="10"/>
  <c r="CA92" i="10"/>
  <c r="BW92" i="10"/>
  <c r="BY91" i="10"/>
  <c r="BZ90" i="10"/>
  <c r="CB89" i="10"/>
  <c r="BX89" i="10"/>
  <c r="BY88" i="10"/>
  <c r="BZ87" i="10"/>
  <c r="CA86" i="10"/>
  <c r="BW86" i="10"/>
  <c r="CC85" i="10"/>
  <c r="BY85" i="10"/>
  <c r="CA112" i="10"/>
  <c r="BW112" i="10"/>
  <c r="CB111" i="10"/>
  <c r="BY110" i="10"/>
  <c r="CA109" i="10"/>
  <c r="BW109" i="10"/>
  <c r="CB108" i="10"/>
  <c r="CA106" i="10"/>
  <c r="CC105" i="10"/>
  <c r="BY105" i="10"/>
  <c r="CA103" i="10"/>
  <c r="BW103" i="10"/>
  <c r="CB102" i="10"/>
  <c r="BX102" i="10"/>
  <c r="CE100" i="10"/>
  <c r="CA100" i="10"/>
  <c r="BW100" i="10"/>
  <c r="BY99" i="10"/>
  <c r="BX97" i="10"/>
  <c r="BY96" i="10"/>
  <c r="BZ95" i="10"/>
  <c r="CE94" i="10"/>
  <c r="CA94" i="10"/>
  <c r="BW94" i="10"/>
  <c r="CC93" i="10"/>
  <c r="BY93" i="10"/>
  <c r="BZ92" i="10"/>
  <c r="CB91" i="10"/>
  <c r="BY90" i="10"/>
  <c r="CB88" i="10"/>
  <c r="BV112" i="10"/>
  <c r="BV104" i="10"/>
  <c r="BV96" i="10"/>
  <c r="BV88" i="10"/>
  <c r="BV84" i="10"/>
  <c r="BV111" i="10"/>
  <c r="BV109" i="10"/>
  <c r="BV107" i="10"/>
  <c r="BV105" i="10"/>
  <c r="BV103" i="10"/>
  <c r="BV101" i="10"/>
  <c r="BV99" i="10"/>
  <c r="BV97" i="10"/>
  <c r="BV95" i="10"/>
  <c r="BV93" i="10"/>
  <c r="BV91" i="10"/>
  <c r="BV89" i="10"/>
  <c r="BV87" i="10"/>
  <c r="CD68" i="10"/>
  <c r="BZ68" i="10"/>
  <c r="CA65" i="10"/>
  <c r="BW65" i="10"/>
  <c r="BX64" i="10"/>
  <c r="BY63" i="10"/>
  <c r="BZ62" i="10"/>
  <c r="BY60" i="10"/>
  <c r="BZ59" i="10"/>
  <c r="CE58" i="10"/>
  <c r="CA58" i="10"/>
  <c r="BW58" i="10"/>
  <c r="BZ56" i="10"/>
  <c r="CC54" i="10"/>
  <c r="BY54" i="10"/>
  <c r="CB52" i="10"/>
  <c r="CA50" i="10"/>
  <c r="BW50" i="10"/>
  <c r="BY48" i="10"/>
  <c r="CD47" i="10"/>
  <c r="BZ47" i="10"/>
  <c r="BY45" i="10"/>
  <c r="CD42" i="10"/>
  <c r="BZ42" i="10"/>
  <c r="CD65" i="10"/>
  <c r="BZ65" i="10"/>
  <c r="CA64" i="10"/>
  <c r="BW64" i="10"/>
  <c r="CB63" i="10"/>
  <c r="CB60" i="10"/>
  <c r="BZ58" i="10"/>
  <c r="BX54" i="10"/>
  <c r="CA52" i="10"/>
  <c r="BZ50" i="10"/>
  <c r="CA49" i="10"/>
  <c r="BW49" i="10"/>
  <c r="CB48" i="10"/>
  <c r="CC47" i="10"/>
  <c r="BY47" i="10"/>
  <c r="CB45" i="10"/>
  <c r="BY42" i="10"/>
  <c r="CB68" i="10"/>
  <c r="BZ64" i="10"/>
  <c r="CA63" i="10"/>
  <c r="CB62" i="10"/>
  <c r="CA60" i="10"/>
  <c r="BW60" i="10"/>
  <c r="CB59" i="10"/>
  <c r="BX59" i="10"/>
  <c r="CE54" i="10"/>
  <c r="CA54" i="10"/>
  <c r="BZ52" i="10"/>
  <c r="BZ49" i="10"/>
  <c r="CA48" i="10"/>
  <c r="BW48" i="10"/>
  <c r="CB47" i="10"/>
  <c r="BX47" i="10"/>
  <c r="CA45" i="10"/>
  <c r="CB42" i="10"/>
  <c r="CE68" i="10"/>
  <c r="CA68" i="10"/>
  <c r="BW68" i="10"/>
  <c r="CB65" i="10"/>
  <c r="BZ63" i="10"/>
  <c r="CA62" i="10"/>
  <c r="BZ60" i="10"/>
  <c r="CA59" i="10"/>
  <c r="BW59" i="10"/>
  <c r="CB58" i="10"/>
  <c r="CA56" i="10"/>
  <c r="BW56" i="10"/>
  <c r="BZ54" i="10"/>
  <c r="BZ48" i="10"/>
  <c r="CE47" i="10"/>
  <c r="CA47" i="10"/>
  <c r="BW47" i="10"/>
  <c r="BV68" i="10"/>
  <c r="BV64" i="10"/>
  <c r="BV62" i="10"/>
  <c r="BV60" i="10"/>
  <c r="BV58" i="10"/>
  <c r="BV56" i="10"/>
  <c r="BV54" i="10"/>
  <c r="BV52" i="10"/>
  <c r="BV50" i="10"/>
  <c r="BV48" i="10"/>
  <c r="BV42" i="10"/>
  <c r="BV65" i="10"/>
  <c r="BV63" i="10"/>
  <c r="BV59" i="10"/>
  <c r="BV49" i="10"/>
  <c r="BV47" i="10"/>
  <c r="BZ17" i="10"/>
  <c r="CE10" i="10"/>
  <c r="BZ10" i="10"/>
  <c r="CA5" i="10"/>
  <c r="BZ8" i="10"/>
  <c r="CB23" i="8"/>
  <c r="BX23" i="8"/>
  <c r="CC22" i="8"/>
  <c r="BY22" i="8"/>
  <c r="BU22" i="8"/>
  <c r="BZ21" i="8"/>
  <c r="BW20" i="8"/>
  <c r="BX19" i="8"/>
  <c r="BY18" i="8"/>
  <c r="BU18" i="8"/>
  <c r="BZ17" i="8"/>
  <c r="BV17" i="8"/>
  <c r="BW16" i="8"/>
  <c r="BX15" i="8"/>
  <c r="BY14" i="8"/>
  <c r="BU14" i="8"/>
  <c r="BZ13" i="8"/>
  <c r="CA12" i="8"/>
  <c r="BW12" i="8"/>
  <c r="BX11" i="8"/>
  <c r="BY10" i="8"/>
  <c r="BU10" i="8"/>
  <c r="BZ9" i="8"/>
  <c r="BV9" i="8"/>
  <c r="BW8" i="8"/>
  <c r="BX7" i="8"/>
  <c r="BY6" i="8"/>
  <c r="BU6" i="8"/>
  <c r="BZ5" i="8"/>
  <c r="BV5" i="8"/>
  <c r="BW4" i="8"/>
  <c r="CA23" i="8"/>
  <c r="BW23" i="8"/>
  <c r="CB22" i="8"/>
  <c r="BX22" i="8"/>
  <c r="BY21" i="8"/>
  <c r="BU21" i="8"/>
  <c r="BZ20" i="8"/>
  <c r="BW19" i="8"/>
  <c r="BX18" i="8"/>
  <c r="BY17" i="8"/>
  <c r="BU17" i="8"/>
  <c r="BZ16" i="8"/>
  <c r="CA15" i="8"/>
  <c r="BW15" i="8"/>
  <c r="BX14" i="8"/>
  <c r="BY13" i="8"/>
  <c r="BZ12" i="8"/>
  <c r="BW11" i="8"/>
  <c r="CB10" i="8"/>
  <c r="BX10" i="8"/>
  <c r="CC9" i="8"/>
  <c r="BY9" i="8"/>
  <c r="BU9" i="8"/>
  <c r="BZ8" i="8"/>
  <c r="BV8" i="8"/>
  <c r="BW7" i="8"/>
  <c r="BX6" i="8"/>
  <c r="CC5" i="8"/>
  <c r="BY5" i="8"/>
  <c r="BU5" i="8"/>
  <c r="BZ4" i="8"/>
  <c r="BZ23" i="8"/>
  <c r="CA22" i="8"/>
  <c r="BW22" i="8"/>
  <c r="BX21" i="8"/>
  <c r="BY20" i="8"/>
  <c r="BU20" i="8"/>
  <c r="BV19" i="8"/>
  <c r="BW18" i="8"/>
  <c r="BX17" i="8"/>
  <c r="CC16" i="8"/>
  <c r="BY16" i="8"/>
  <c r="BV15" i="8"/>
  <c r="BW14" i="8"/>
  <c r="BX13" i="8"/>
  <c r="BY12" i="8"/>
  <c r="BU12" i="8"/>
  <c r="BW10" i="8"/>
  <c r="CB9" i="8"/>
  <c r="BX9" i="8"/>
  <c r="CC8" i="8"/>
  <c r="BY8" i="8"/>
  <c r="BU8" i="8"/>
  <c r="BW6" i="8"/>
  <c r="CB5" i="8"/>
  <c r="BX5" i="8"/>
  <c r="BY4" i="8"/>
  <c r="BU4" i="8"/>
  <c r="CC23" i="8"/>
  <c r="BY23" i="8"/>
  <c r="BU23" i="8"/>
  <c r="BZ22" i="8"/>
  <c r="BW21" i="8"/>
  <c r="BX20" i="8"/>
  <c r="BY19" i="8"/>
  <c r="BU19" i="8"/>
  <c r="BZ18" i="8"/>
  <c r="BW17" i="8"/>
  <c r="BX16" i="8"/>
  <c r="BY15" i="8"/>
  <c r="BZ14" i="8"/>
  <c r="BW13" i="8"/>
  <c r="BX12" i="8"/>
  <c r="BY11" i="8"/>
  <c r="BU11" i="8"/>
  <c r="BZ10" i="8"/>
  <c r="CA9" i="8"/>
  <c r="BW9" i="8"/>
  <c r="BX8" i="8"/>
  <c r="BT22" i="8"/>
  <c r="BT18" i="8"/>
  <c r="BT14" i="8"/>
  <c r="BT10" i="8"/>
  <c r="BT6" i="8"/>
  <c r="BT21" i="8"/>
  <c r="BT17" i="8"/>
  <c r="BT13" i="8"/>
  <c r="BT9" i="8"/>
  <c r="BT5" i="8"/>
  <c r="BT4" i="8"/>
  <c r="BT20" i="8"/>
  <c r="BT16" i="8"/>
  <c r="BT12" i="8"/>
  <c r="BT8" i="8"/>
  <c r="BT23" i="8"/>
  <c r="BT19" i="8"/>
  <c r="BT15" i="8"/>
  <c r="BT11" i="8"/>
  <c r="CC19" i="9"/>
  <c r="BY19" i="9"/>
  <c r="BU19" i="9"/>
  <c r="BZ18" i="9"/>
  <c r="BW17" i="9"/>
  <c r="BX16" i="9"/>
  <c r="CC15" i="9"/>
  <c r="BY15" i="9"/>
  <c r="BU15" i="9"/>
  <c r="BZ14" i="9"/>
  <c r="BW13" i="9"/>
  <c r="BX12" i="9"/>
  <c r="CC11" i="9"/>
  <c r="BY11" i="9"/>
  <c r="BU11" i="9"/>
  <c r="BV10" i="9"/>
  <c r="BW9" i="9"/>
  <c r="BX8" i="9"/>
  <c r="CC7" i="9"/>
  <c r="BY7" i="9"/>
  <c r="BU7" i="9"/>
  <c r="BZ6" i="9"/>
  <c r="BV6" i="9"/>
  <c r="BW5" i="9"/>
  <c r="CB4" i="9"/>
  <c r="BX4" i="9"/>
  <c r="CB19" i="9"/>
  <c r="BX19" i="9"/>
  <c r="CC18" i="9"/>
  <c r="BY18" i="9"/>
  <c r="BU18" i="9"/>
  <c r="BZ17" i="9"/>
  <c r="BV17" i="9"/>
  <c r="BW16" i="9"/>
  <c r="BX15" i="9"/>
  <c r="BY14" i="9"/>
  <c r="BZ13" i="9"/>
  <c r="BV13" i="9"/>
  <c r="BW12" i="9"/>
  <c r="CB11" i="9"/>
  <c r="BX11" i="9"/>
  <c r="CC10" i="9"/>
  <c r="BY10" i="9"/>
  <c r="BW8" i="9"/>
  <c r="BX7" i="9"/>
  <c r="CC6" i="9"/>
  <c r="BY6" i="9"/>
  <c r="BU6" i="9"/>
  <c r="BZ5" i="9"/>
  <c r="CA4" i="9"/>
  <c r="BW4" i="9"/>
  <c r="CA19" i="9"/>
  <c r="BW19" i="9"/>
  <c r="CB18" i="9"/>
  <c r="BX18" i="9"/>
  <c r="BY17" i="9"/>
  <c r="BU17" i="9"/>
  <c r="BZ16" i="9"/>
  <c r="CA15" i="9"/>
  <c r="BW15" i="9"/>
  <c r="BX14" i="9"/>
  <c r="BY13" i="9"/>
  <c r="BU13" i="9"/>
  <c r="BZ12" i="9"/>
  <c r="CA11" i="9"/>
  <c r="BW11" i="9"/>
  <c r="BX10" i="9"/>
  <c r="BY9" i="9"/>
  <c r="BU9" i="9"/>
  <c r="BZ8" i="9"/>
  <c r="CA7" i="9"/>
  <c r="BW7" i="9"/>
  <c r="BX6" i="9"/>
  <c r="BY5" i="9"/>
  <c r="BZ4" i="9"/>
  <c r="BV4" i="9"/>
  <c r="BZ19" i="9"/>
  <c r="CA18" i="9"/>
  <c r="BW18" i="9"/>
  <c r="BX17" i="9"/>
  <c r="BY16" i="9"/>
  <c r="BZ15" i="9"/>
  <c r="BV15" i="9"/>
  <c r="CA14" i="9"/>
  <c r="BW14" i="9"/>
  <c r="BX13" i="9"/>
  <c r="CC12" i="9"/>
  <c r="BY12" i="9"/>
  <c r="BU12" i="9"/>
  <c r="BZ11" i="9"/>
  <c r="BW10" i="9"/>
  <c r="BX9" i="9"/>
  <c r="BY8" i="9"/>
  <c r="BU8" i="9"/>
  <c r="BT4" i="9"/>
  <c r="BT16" i="9"/>
  <c r="BT12" i="9"/>
  <c r="BT8" i="9"/>
  <c r="BT19" i="9"/>
  <c r="BT15" i="9"/>
  <c r="BT11" i="9"/>
  <c r="BT7" i="9"/>
  <c r="BT18" i="9"/>
  <c r="BT14" i="9"/>
  <c r="BT10" i="9"/>
  <c r="BT6" i="9"/>
  <c r="BT17" i="9"/>
  <c r="BT13" i="9"/>
  <c r="BT9" i="9"/>
  <c r="CB31" i="10"/>
  <c r="BY28" i="10"/>
  <c r="CA26" i="10"/>
  <c r="CB25" i="10"/>
  <c r="CA23" i="10"/>
  <c r="BW23" i="10"/>
  <c r="CB22" i="10"/>
  <c r="BX22" i="10"/>
  <c r="BY21" i="10"/>
  <c r="CA17" i="10"/>
  <c r="CA11" i="10"/>
  <c r="CB10" i="10"/>
  <c r="BX10" i="10"/>
  <c r="BV28" i="10"/>
  <c r="BV26" i="10"/>
  <c r="BV22" i="10"/>
  <c r="BV12" i="10"/>
  <c r="BV10" i="10"/>
  <c r="BV8" i="10"/>
  <c r="BV31" i="10"/>
  <c r="BV27" i="10"/>
  <c r="BV25" i="10"/>
  <c r="BV23" i="10"/>
  <c r="BV21" i="10"/>
  <c r="BV19" i="10"/>
  <c r="BV17" i="10"/>
  <c r="BV15" i="10"/>
  <c r="BV13" i="10"/>
  <c r="BV11" i="10"/>
  <c r="AP71" i="10"/>
  <c r="AH71" i="10"/>
  <c r="AP72" i="10"/>
  <c r="AI71" i="10"/>
  <c r="AH35" i="10"/>
  <c r="AH34" i="10" s="1"/>
  <c r="AL35" i="10"/>
  <c r="AL34" i="10" s="1"/>
  <c r="AP35" i="10"/>
  <c r="AP34" i="10" s="1"/>
  <c r="AI35" i="10"/>
  <c r="AI34" i="10" s="1"/>
  <c r="BY30" i="3"/>
  <c r="BY26" i="3"/>
  <c r="BY22" i="3"/>
  <c r="BY18" i="3"/>
  <c r="BU18" i="3"/>
  <c r="BZ17" i="3"/>
  <c r="BY14" i="3"/>
  <c r="BU14" i="3"/>
  <c r="BZ13" i="3"/>
  <c r="BW12" i="3"/>
  <c r="BY10" i="3"/>
  <c r="BU10" i="3"/>
  <c r="BY6" i="3"/>
  <c r="BU6" i="3"/>
  <c r="BT30" i="3"/>
  <c r="BT28" i="3"/>
  <c r="BT26" i="3"/>
  <c r="BT24" i="3"/>
  <c r="BT22" i="3"/>
  <c r="BT20" i="3"/>
  <c r="BT18" i="3"/>
  <c r="BT16" i="3"/>
  <c r="BT14" i="3"/>
  <c r="BT12" i="3"/>
  <c r="BT10" i="3"/>
  <c r="BT8" i="3"/>
  <c r="BT6" i="3"/>
  <c r="BT4" i="3"/>
  <c r="BT31" i="3"/>
  <c r="BT29" i="3"/>
  <c r="BT27" i="3"/>
  <c r="BT25" i="3"/>
  <c r="BT23" i="3"/>
  <c r="BT21" i="3"/>
  <c r="BT19" i="3"/>
  <c r="BT17" i="3"/>
  <c r="BT15" i="3"/>
  <c r="BT13" i="3"/>
  <c r="BT11" i="3"/>
  <c r="BT9" i="3"/>
  <c r="BT7" i="3"/>
  <c r="AF26" i="8"/>
  <c r="AF25" i="8" s="1"/>
  <c r="AI4" i="4"/>
  <c r="AJ4" i="4"/>
  <c r="AJ36" i="4" s="1"/>
  <c r="AK4" i="4"/>
  <c r="AL4" i="4"/>
  <c r="AM4" i="4"/>
  <c r="AN4" i="4"/>
  <c r="AO4" i="4"/>
  <c r="AP4" i="4"/>
  <c r="AQ4" i="4"/>
  <c r="AR4" i="4"/>
  <c r="AI5" i="4"/>
  <c r="AJ5" i="4"/>
  <c r="AK5" i="4"/>
  <c r="AL5" i="4"/>
  <c r="AM5" i="4"/>
  <c r="AN5" i="4"/>
  <c r="AO5" i="4"/>
  <c r="AP5" i="4"/>
  <c r="AQ5" i="4"/>
  <c r="AR5" i="4"/>
  <c r="AI6" i="4"/>
  <c r="AJ6" i="4"/>
  <c r="AK6" i="4"/>
  <c r="AL6" i="4"/>
  <c r="AM6" i="4"/>
  <c r="AN6" i="4"/>
  <c r="AO6" i="4"/>
  <c r="AP6" i="4"/>
  <c r="AQ6" i="4"/>
  <c r="AR6" i="4"/>
  <c r="AI7" i="4"/>
  <c r="AJ7" i="4"/>
  <c r="AK7" i="4"/>
  <c r="AL7" i="4"/>
  <c r="AM7" i="4"/>
  <c r="AN7" i="4"/>
  <c r="AO7" i="4"/>
  <c r="AP7" i="4"/>
  <c r="AQ7" i="4"/>
  <c r="AR7" i="4"/>
  <c r="AI8" i="4"/>
  <c r="AJ8" i="4"/>
  <c r="AK8" i="4"/>
  <c r="AL8" i="4"/>
  <c r="AM8" i="4"/>
  <c r="AN8" i="4"/>
  <c r="AO8" i="4"/>
  <c r="AP8" i="4"/>
  <c r="AQ8" i="4"/>
  <c r="AR8" i="4"/>
  <c r="AI9" i="4"/>
  <c r="AJ9" i="4"/>
  <c r="AK9" i="4"/>
  <c r="AL9" i="4"/>
  <c r="AM9" i="4"/>
  <c r="AN9" i="4"/>
  <c r="AO9" i="4"/>
  <c r="AP9" i="4"/>
  <c r="AQ9" i="4"/>
  <c r="AR9" i="4"/>
  <c r="AI10" i="4"/>
  <c r="AJ10" i="4"/>
  <c r="AK10" i="4"/>
  <c r="AL10" i="4"/>
  <c r="AM10" i="4"/>
  <c r="AN10" i="4"/>
  <c r="AO10" i="4"/>
  <c r="AP10" i="4"/>
  <c r="AQ10" i="4"/>
  <c r="AR10" i="4"/>
  <c r="AI11" i="4"/>
  <c r="AJ11" i="4"/>
  <c r="AK11" i="4"/>
  <c r="AL11" i="4"/>
  <c r="AM11" i="4"/>
  <c r="AN11" i="4"/>
  <c r="AO11" i="4"/>
  <c r="AP11" i="4"/>
  <c r="AQ11" i="4"/>
  <c r="AR11" i="4"/>
  <c r="AI12" i="4"/>
  <c r="AJ12" i="4"/>
  <c r="AK12" i="4"/>
  <c r="AL12" i="4"/>
  <c r="AM12" i="4"/>
  <c r="AN12" i="4"/>
  <c r="AO12" i="4"/>
  <c r="AP12" i="4"/>
  <c r="AQ12" i="4"/>
  <c r="AR12" i="4"/>
  <c r="AI13" i="4"/>
  <c r="AJ13" i="4"/>
  <c r="AK13" i="4"/>
  <c r="AL13" i="4"/>
  <c r="AM13" i="4"/>
  <c r="AN13" i="4"/>
  <c r="AO13" i="4"/>
  <c r="AP13" i="4"/>
  <c r="AQ13" i="4"/>
  <c r="AR13" i="4"/>
  <c r="AI14" i="4"/>
  <c r="AJ14" i="4"/>
  <c r="AK14" i="4"/>
  <c r="AL14" i="4"/>
  <c r="AM14" i="4"/>
  <c r="AN14" i="4"/>
  <c r="AO14" i="4"/>
  <c r="AP14" i="4"/>
  <c r="AQ14" i="4"/>
  <c r="AR14" i="4"/>
  <c r="AI15" i="4"/>
  <c r="AJ15" i="4"/>
  <c r="AK15" i="4"/>
  <c r="AL15" i="4"/>
  <c r="AM15" i="4"/>
  <c r="AN15" i="4"/>
  <c r="AO15" i="4"/>
  <c r="AP15" i="4"/>
  <c r="AQ15" i="4"/>
  <c r="AR15" i="4"/>
  <c r="AI16" i="4"/>
  <c r="AJ16" i="4"/>
  <c r="AK16" i="4"/>
  <c r="AL16" i="4"/>
  <c r="AM16" i="4"/>
  <c r="AN16" i="4"/>
  <c r="AO16" i="4"/>
  <c r="AP16" i="4"/>
  <c r="AQ16" i="4"/>
  <c r="AR16" i="4"/>
  <c r="AI17" i="4"/>
  <c r="AJ17" i="4"/>
  <c r="AK17" i="4"/>
  <c r="AL17" i="4"/>
  <c r="AM17" i="4"/>
  <c r="AN17" i="4"/>
  <c r="AO17" i="4"/>
  <c r="AP17" i="4"/>
  <c r="AQ17" i="4"/>
  <c r="AR17" i="4"/>
  <c r="AI18" i="4"/>
  <c r="AJ18" i="4"/>
  <c r="AK18" i="4"/>
  <c r="AL18" i="4"/>
  <c r="AM18" i="4"/>
  <c r="AN18" i="4"/>
  <c r="AO18" i="4"/>
  <c r="AP18" i="4"/>
  <c r="AQ18" i="4"/>
  <c r="AR18" i="4"/>
  <c r="AI19" i="4"/>
  <c r="AJ19" i="4"/>
  <c r="AK19" i="4"/>
  <c r="AL19" i="4"/>
  <c r="AM19" i="4"/>
  <c r="AN19" i="4"/>
  <c r="AO19" i="4"/>
  <c r="AP19" i="4"/>
  <c r="AQ19" i="4"/>
  <c r="AR19" i="4"/>
  <c r="AI20" i="4"/>
  <c r="AJ20" i="4"/>
  <c r="AK20" i="4"/>
  <c r="AL20" i="4"/>
  <c r="AM20" i="4"/>
  <c r="AN20" i="4"/>
  <c r="AO20" i="4"/>
  <c r="AP20" i="4"/>
  <c r="AQ20" i="4"/>
  <c r="AR20" i="4"/>
  <c r="AI21" i="4"/>
  <c r="AJ21" i="4"/>
  <c r="AK21" i="4"/>
  <c r="AL21" i="4"/>
  <c r="AM21" i="4"/>
  <c r="AN21" i="4"/>
  <c r="AO21" i="4"/>
  <c r="AP21" i="4"/>
  <c r="AQ21" i="4"/>
  <c r="AR21" i="4"/>
  <c r="AI22" i="4"/>
  <c r="AJ22" i="4"/>
  <c r="AK22" i="4"/>
  <c r="AL22" i="4"/>
  <c r="AM22" i="4"/>
  <c r="AN22" i="4"/>
  <c r="AO22" i="4"/>
  <c r="AP22" i="4"/>
  <c r="AQ22" i="4"/>
  <c r="AR22" i="4"/>
  <c r="AI23" i="4"/>
  <c r="AJ23" i="4"/>
  <c r="AK23" i="4"/>
  <c r="AL23" i="4"/>
  <c r="AM23" i="4"/>
  <c r="AN23" i="4"/>
  <c r="AO23" i="4"/>
  <c r="AP23" i="4"/>
  <c r="AQ23" i="4"/>
  <c r="AR23" i="4"/>
  <c r="AI24" i="4"/>
  <c r="AJ24" i="4"/>
  <c r="AK24" i="4"/>
  <c r="AL24" i="4"/>
  <c r="AM24" i="4"/>
  <c r="AN24" i="4"/>
  <c r="AO24" i="4"/>
  <c r="AP24" i="4"/>
  <c r="AQ24" i="4"/>
  <c r="AR24" i="4"/>
  <c r="AI25" i="4"/>
  <c r="AJ25" i="4"/>
  <c r="AK25" i="4"/>
  <c r="AL25" i="4"/>
  <c r="AM25" i="4"/>
  <c r="AN25" i="4"/>
  <c r="AO25" i="4"/>
  <c r="AP25" i="4"/>
  <c r="AQ25" i="4"/>
  <c r="AR25" i="4"/>
  <c r="AI26" i="4"/>
  <c r="AJ26" i="4"/>
  <c r="AK26" i="4"/>
  <c r="AL26" i="4"/>
  <c r="AM26" i="4"/>
  <c r="AN26" i="4"/>
  <c r="AO26" i="4"/>
  <c r="AP26" i="4"/>
  <c r="AQ26" i="4"/>
  <c r="AR26" i="4"/>
  <c r="AI27" i="4"/>
  <c r="AJ27" i="4"/>
  <c r="AK27" i="4"/>
  <c r="AL27" i="4"/>
  <c r="AM27" i="4"/>
  <c r="AN27" i="4"/>
  <c r="AO27" i="4"/>
  <c r="AP27" i="4"/>
  <c r="AQ27" i="4"/>
  <c r="AR27" i="4"/>
  <c r="AI28" i="4"/>
  <c r="AJ28" i="4"/>
  <c r="AK28" i="4"/>
  <c r="AL28" i="4"/>
  <c r="AM28" i="4"/>
  <c r="AN28" i="4"/>
  <c r="AO28" i="4"/>
  <c r="AP28" i="4"/>
  <c r="AQ28" i="4"/>
  <c r="AR28" i="4"/>
  <c r="AI29" i="4"/>
  <c r="AJ29" i="4"/>
  <c r="AK29" i="4"/>
  <c r="AL29" i="4"/>
  <c r="AM29" i="4"/>
  <c r="AN29" i="4"/>
  <c r="AO29" i="4"/>
  <c r="AP29" i="4"/>
  <c r="AQ29" i="4"/>
  <c r="AR29" i="4"/>
  <c r="AI30" i="4"/>
  <c r="AJ30" i="4"/>
  <c r="AK30" i="4"/>
  <c r="AL30" i="4"/>
  <c r="AM30" i="4"/>
  <c r="AN30" i="4"/>
  <c r="AO30" i="4"/>
  <c r="AP30" i="4"/>
  <c r="AQ30" i="4"/>
  <c r="AR30" i="4"/>
  <c r="AI31" i="4"/>
  <c r="AJ31" i="4"/>
  <c r="AK31" i="4"/>
  <c r="AL31" i="4"/>
  <c r="AM31" i="4"/>
  <c r="AN31" i="4"/>
  <c r="AO31" i="4"/>
  <c r="AP31" i="4"/>
  <c r="AQ31" i="4"/>
  <c r="AR31" i="4"/>
  <c r="AI32" i="4"/>
  <c r="AJ32" i="4"/>
  <c r="AK32" i="4"/>
  <c r="AL32" i="4"/>
  <c r="AM32" i="4"/>
  <c r="AN32" i="4"/>
  <c r="AO32" i="4"/>
  <c r="AP32" i="4"/>
  <c r="AQ32" i="4"/>
  <c r="AR32" i="4"/>
  <c r="AI33" i="4"/>
  <c r="AJ33" i="4"/>
  <c r="AK33" i="4"/>
  <c r="AL33" i="4"/>
  <c r="AM33" i="4"/>
  <c r="AN33" i="4"/>
  <c r="AO33" i="4"/>
  <c r="AP33" i="4"/>
  <c r="AQ33" i="4"/>
  <c r="AR33" i="4"/>
  <c r="AH33" i="4"/>
  <c r="AH23" i="4"/>
  <c r="AH21" i="4"/>
  <c r="AH19" i="4"/>
  <c r="AH18" i="4"/>
  <c r="AH17" i="4"/>
  <c r="AH10" i="4"/>
  <c r="AH6" i="4"/>
  <c r="AH32" i="4"/>
  <c r="AH31" i="4"/>
  <c r="AH30" i="4"/>
  <c r="AH29" i="4"/>
  <c r="AH28" i="4"/>
  <c r="AH27" i="4"/>
  <c r="AH26" i="4"/>
  <c r="AH25" i="4"/>
  <c r="AH24" i="4"/>
  <c r="AH22" i="4"/>
  <c r="AH20" i="4"/>
  <c r="AH16" i="4"/>
  <c r="AH15" i="4"/>
  <c r="AH14" i="4"/>
  <c r="AH13" i="4"/>
  <c r="AH12" i="4"/>
  <c r="AH11" i="4"/>
  <c r="AH9" i="4"/>
  <c r="AH8" i="4"/>
  <c r="AH7" i="4"/>
  <c r="AH5" i="4"/>
  <c r="AH4" i="4"/>
  <c r="AK36" i="4" l="1"/>
  <c r="AH36" i="4"/>
  <c r="AL36" i="4"/>
  <c r="AP36" i="4"/>
  <c r="AP35" i="4" s="1"/>
  <c r="AJ35" i="4"/>
  <c r="AI36" i="4"/>
  <c r="AM36" i="4"/>
  <c r="AM35" i="4" s="1"/>
  <c r="AQ36" i="4"/>
  <c r="AQ35" i="4" s="1"/>
  <c r="AI35" i="4"/>
  <c r="AN36" i="4"/>
  <c r="AN35" i="4" s="1"/>
  <c r="AR36" i="4"/>
  <c r="AR35" i="4" s="1"/>
  <c r="AL35" i="4"/>
  <c r="AO36" i="4"/>
  <c r="AO35" i="4" s="1"/>
  <c r="AH35" i="4"/>
  <c r="AK35" i="4"/>
  <c r="U21" i="27" l="1"/>
  <c r="T21" i="27"/>
  <c r="U19" i="27"/>
  <c r="T19" i="27"/>
  <c r="T14" i="27"/>
  <c r="U14" i="27" s="1"/>
  <c r="T23" i="27"/>
  <c r="U23" i="27" s="1"/>
  <c r="T18" i="27"/>
  <c r="U18" i="27" s="1"/>
  <c r="U17" i="27"/>
  <c r="T17" i="27"/>
  <c r="T16" i="27"/>
  <c r="U16" i="27" s="1"/>
  <c r="T9" i="27"/>
  <c r="U9" i="27" s="1"/>
  <c r="U5" i="27"/>
  <c r="T5" i="27"/>
  <c r="T4" i="27"/>
  <c r="U4" i="27" s="1"/>
  <c r="AH28" i="27"/>
  <c r="AG28" i="27"/>
  <c r="AF28" i="27"/>
  <c r="BB35" i="27" s="1"/>
  <c r="AE28" i="27"/>
  <c r="AD28" i="27"/>
  <c r="AC28" i="27"/>
  <c r="AB28" i="27"/>
  <c r="AA28" i="27"/>
  <c r="Z28" i="27"/>
  <c r="Y28" i="27"/>
  <c r="X28" i="27"/>
  <c r="C28" i="27"/>
  <c r="B28" i="27"/>
  <c r="AH27" i="27"/>
  <c r="AG27" i="27"/>
  <c r="AF27" i="27"/>
  <c r="AE27" i="27"/>
  <c r="AD27" i="27"/>
  <c r="AC27" i="27"/>
  <c r="AB27" i="27"/>
  <c r="AA27" i="27"/>
  <c r="Z27" i="27"/>
  <c r="Y27" i="27"/>
  <c r="X27" i="27"/>
  <c r="T25" i="27"/>
  <c r="U25" i="27" s="1"/>
  <c r="T24" i="27"/>
  <c r="U24" i="27" s="1"/>
  <c r="U22" i="27"/>
  <c r="T22" i="27"/>
  <c r="T20" i="27"/>
  <c r="U20" i="27" s="1"/>
  <c r="T15" i="27"/>
  <c r="U15" i="27" s="1"/>
  <c r="T13" i="27"/>
  <c r="U13" i="27" s="1"/>
  <c r="T12" i="27"/>
  <c r="U12" i="27" s="1"/>
  <c r="T11" i="27"/>
  <c r="U11" i="27" s="1"/>
  <c r="T10" i="27"/>
  <c r="U10" i="27" s="1"/>
  <c r="T8" i="27"/>
  <c r="U8" i="27" s="1"/>
  <c r="T7" i="27"/>
  <c r="U7" i="27" s="1"/>
  <c r="T6" i="27"/>
  <c r="U6" i="27" s="1"/>
  <c r="S91" i="25"/>
  <c r="T91" i="25" s="1"/>
  <c r="S89" i="25"/>
  <c r="T89" i="25" s="1"/>
  <c r="S81" i="25"/>
  <c r="T81" i="25" s="1"/>
  <c r="S96" i="25"/>
  <c r="S86" i="25"/>
  <c r="T86" i="25" s="1"/>
  <c r="S79" i="25"/>
  <c r="T79" i="25" s="1"/>
  <c r="S77" i="25"/>
  <c r="S75" i="25"/>
  <c r="T75" i="25" s="1"/>
  <c r="S83" i="25"/>
  <c r="AF100" i="25"/>
  <c r="AE100" i="25"/>
  <c r="AY107" i="25" s="1"/>
  <c r="AD100" i="25"/>
  <c r="AC100" i="25"/>
  <c r="AB100" i="25"/>
  <c r="AA100" i="25"/>
  <c r="Z100" i="25"/>
  <c r="Y100" i="25"/>
  <c r="X100" i="25"/>
  <c r="W100" i="25"/>
  <c r="C100" i="25"/>
  <c r="B100" i="25"/>
  <c r="AF99" i="25"/>
  <c r="AE99" i="25"/>
  <c r="AD99" i="25"/>
  <c r="AC99" i="25"/>
  <c r="AB99" i="25"/>
  <c r="AA99" i="25"/>
  <c r="Z99" i="25"/>
  <c r="Y99" i="25"/>
  <c r="X99" i="25"/>
  <c r="W99" i="25"/>
  <c r="S97" i="25"/>
  <c r="T97" i="25" s="1"/>
  <c r="S95" i="25"/>
  <c r="T95" i="25" s="1"/>
  <c r="S94" i="25"/>
  <c r="T94" i="25" s="1"/>
  <c r="S93" i="25"/>
  <c r="T93" i="25" s="1"/>
  <c r="S92" i="25"/>
  <c r="T92" i="25" s="1"/>
  <c r="S90" i="25"/>
  <c r="T90" i="25" s="1"/>
  <c r="T88" i="25"/>
  <c r="S88" i="25"/>
  <c r="S87" i="25"/>
  <c r="T87" i="25" s="1"/>
  <c r="S85" i="25"/>
  <c r="T85" i="25" s="1"/>
  <c r="S84" i="25"/>
  <c r="T84" i="25" s="1"/>
  <c r="T83" i="25"/>
  <c r="S82" i="25"/>
  <c r="T82" i="25" s="1"/>
  <c r="S80" i="25"/>
  <c r="T80" i="25" s="1"/>
  <c r="S78" i="25"/>
  <c r="T78" i="25" s="1"/>
  <c r="V78" i="25" s="1"/>
  <c r="T77" i="25"/>
  <c r="S76" i="25"/>
  <c r="T76" i="25" s="1"/>
  <c r="S74" i="25"/>
  <c r="T74" i="25" s="1"/>
  <c r="T20" i="25"/>
  <c r="V20" i="25" s="1"/>
  <c r="S20" i="25"/>
  <c r="V16" i="25"/>
  <c r="T16" i="25"/>
  <c r="S16" i="25"/>
  <c r="S48" i="25"/>
  <c r="T48" i="25" s="1"/>
  <c r="V48" i="25" s="1"/>
  <c r="T37" i="25"/>
  <c r="V37" i="25" s="1"/>
  <c r="S37" i="25"/>
  <c r="T52" i="25"/>
  <c r="V52" i="25" s="1"/>
  <c r="S52" i="25"/>
  <c r="T36" i="25"/>
  <c r="V36" i="25" s="1"/>
  <c r="S36" i="25"/>
  <c r="T4" i="25"/>
  <c r="V4" i="25" s="1"/>
  <c r="S4" i="25"/>
  <c r="T5" i="25"/>
  <c r="V5" i="25" s="1"/>
  <c r="S5" i="25"/>
  <c r="S10" i="25"/>
  <c r="T10" i="25" s="1"/>
  <c r="V10" i="25" s="1"/>
  <c r="T40" i="25"/>
  <c r="V40" i="25" s="1"/>
  <c r="S40" i="25"/>
  <c r="T42" i="25"/>
  <c r="V42" i="25" s="1"/>
  <c r="S42" i="25"/>
  <c r="BP78" i="25" l="1"/>
  <c r="BN78" i="25"/>
  <c r="BL78" i="25"/>
  <c r="BK78" i="25"/>
  <c r="BO78" i="25"/>
  <c r="BM52" i="25"/>
  <c r="BQ52" i="25"/>
  <c r="BK52" i="25"/>
  <c r="BO52" i="25"/>
  <c r="BN52" i="25"/>
  <c r="BR52" i="25"/>
  <c r="BL52" i="25"/>
  <c r="BP52" i="25"/>
  <c r="BN36" i="25"/>
  <c r="BR36" i="25"/>
  <c r="BP36" i="25"/>
  <c r="BO36" i="25"/>
  <c r="BL36" i="25"/>
  <c r="BT36" i="25"/>
  <c r="BM36" i="25"/>
  <c r="BQ36" i="25"/>
  <c r="BK36" i="25"/>
  <c r="BK37" i="25"/>
  <c r="BO37" i="25"/>
  <c r="BL37" i="25"/>
  <c r="BP37" i="25"/>
  <c r="BQ37" i="25"/>
  <c r="BN37" i="25"/>
  <c r="BN42" i="25"/>
  <c r="BR42" i="25"/>
  <c r="BK42" i="25"/>
  <c r="BO42" i="25"/>
  <c r="BL42" i="25"/>
  <c r="BP42" i="25"/>
  <c r="BN40" i="25"/>
  <c r="BK40" i="25"/>
  <c r="BO40" i="25"/>
  <c r="BL40" i="25"/>
  <c r="BP40" i="25"/>
  <c r="BO48" i="25"/>
  <c r="BN48" i="25"/>
  <c r="BK48" i="25"/>
  <c r="BL48" i="25"/>
  <c r="BP48" i="25"/>
  <c r="BM20" i="25"/>
  <c r="BQ20" i="25"/>
  <c r="BN20" i="25"/>
  <c r="BR20" i="25"/>
  <c r="BP20" i="25"/>
  <c r="BK20" i="25"/>
  <c r="BO20" i="25"/>
  <c r="BL20" i="25"/>
  <c r="BL16" i="25"/>
  <c r="BN16" i="25"/>
  <c r="BP16" i="25"/>
  <c r="BK16" i="25"/>
  <c r="BO16" i="25"/>
  <c r="BN10" i="25"/>
  <c r="BR10" i="25"/>
  <c r="BL10" i="25"/>
  <c r="BK10" i="25"/>
  <c r="BO10" i="25"/>
  <c r="BP10" i="25"/>
  <c r="BN4" i="25"/>
  <c r="BR4" i="25"/>
  <c r="BQ4" i="25"/>
  <c r="BO4" i="25"/>
  <c r="BM4" i="25"/>
  <c r="BL4" i="25"/>
  <c r="BP4" i="25"/>
  <c r="BT4" i="25"/>
  <c r="BK4" i="25"/>
  <c r="BK5" i="25"/>
  <c r="BO5" i="25"/>
  <c r="BL5" i="25"/>
  <c r="BP5" i="25"/>
  <c r="BN5" i="25"/>
  <c r="BQ5" i="25"/>
  <c r="W5" i="27"/>
  <c r="W16" i="27"/>
  <c r="W17" i="27"/>
  <c r="W4" i="27"/>
  <c r="W19" i="27"/>
  <c r="W14" i="27"/>
  <c r="W9" i="27"/>
  <c r="W18" i="27"/>
  <c r="W23" i="27"/>
  <c r="W21" i="27"/>
  <c r="W20" i="27"/>
  <c r="W25" i="27"/>
  <c r="W10" i="27"/>
  <c r="W12" i="27"/>
  <c r="W15" i="27"/>
  <c r="W11" i="27"/>
  <c r="W6" i="27"/>
  <c r="W7" i="27"/>
  <c r="W13" i="27"/>
  <c r="W8" i="27"/>
  <c r="W22" i="27"/>
  <c r="W24" i="27"/>
  <c r="AT33" i="27"/>
  <c r="T96" i="25"/>
  <c r="V77" i="25"/>
  <c r="V75" i="25"/>
  <c r="V76" i="25"/>
  <c r="V79" i="25"/>
  <c r="V74" i="25"/>
  <c r="V80" i="25"/>
  <c r="V82" i="25"/>
  <c r="V84" i="25"/>
  <c r="V89" i="25"/>
  <c r="V81" i="25"/>
  <c r="V87" i="25"/>
  <c r="V86" i="25"/>
  <c r="V83" i="25"/>
  <c r="V85" i="25"/>
  <c r="V88" i="25"/>
  <c r="V90" i="25"/>
  <c r="V91" i="25"/>
  <c r="V92" i="25"/>
  <c r="V93" i="25"/>
  <c r="V94" i="25"/>
  <c r="V95" i="25"/>
  <c r="V97" i="25"/>
  <c r="AF62" i="25"/>
  <c r="AE62" i="25"/>
  <c r="AY69" i="25" s="1"/>
  <c r="AD62" i="25"/>
  <c r="AC62" i="25"/>
  <c r="AB62" i="25"/>
  <c r="AA62" i="25"/>
  <c r="Z62" i="25"/>
  <c r="Y62" i="25"/>
  <c r="X62" i="25"/>
  <c r="W62" i="25"/>
  <c r="C62" i="25"/>
  <c r="B62" i="25"/>
  <c r="AF61" i="25"/>
  <c r="AE61" i="25"/>
  <c r="AD61" i="25"/>
  <c r="AC61" i="25"/>
  <c r="AB61" i="25"/>
  <c r="AA61" i="25"/>
  <c r="Z61" i="25"/>
  <c r="Y61" i="25"/>
  <c r="X61" i="25"/>
  <c r="W61" i="25"/>
  <c r="S59" i="25"/>
  <c r="T59" i="25" s="1"/>
  <c r="S58" i="25"/>
  <c r="T58" i="25" s="1"/>
  <c r="S57" i="25"/>
  <c r="T57" i="25" s="1"/>
  <c r="S56" i="25"/>
  <c r="T56" i="25" s="1"/>
  <c r="S55" i="25"/>
  <c r="T55" i="25" s="1"/>
  <c r="S54" i="25"/>
  <c r="T54" i="25" s="1"/>
  <c r="S53" i="25"/>
  <c r="T53" i="25" s="1"/>
  <c r="V51" i="25"/>
  <c r="T51" i="25"/>
  <c r="S51" i="25"/>
  <c r="S50" i="25"/>
  <c r="T50" i="25" s="1"/>
  <c r="S49" i="25"/>
  <c r="T49" i="25" s="1"/>
  <c r="S47" i="25"/>
  <c r="T47" i="25" s="1"/>
  <c r="S46" i="25"/>
  <c r="T46" i="25" s="1"/>
  <c r="S45" i="25"/>
  <c r="T45" i="25" s="1"/>
  <c r="S44" i="25"/>
  <c r="T44" i="25" s="1"/>
  <c r="S43" i="25"/>
  <c r="T43" i="25" s="1"/>
  <c r="S41" i="25"/>
  <c r="T41" i="25" s="1"/>
  <c r="S39" i="25"/>
  <c r="T39" i="25" s="1"/>
  <c r="S38" i="25"/>
  <c r="T38" i="25" s="1"/>
  <c r="BP9" i="27" l="1"/>
  <c r="BT9" i="27"/>
  <c r="BU9" i="27"/>
  <c r="BY9" i="27"/>
  <c r="BS9" i="27"/>
  <c r="BR9" i="27"/>
  <c r="BZ9" i="27"/>
  <c r="BW9" i="27"/>
  <c r="BS16" i="27"/>
  <c r="BW16" i="27"/>
  <c r="BP16" i="27"/>
  <c r="BT16" i="27"/>
  <c r="BZ16" i="27"/>
  <c r="BU16" i="27"/>
  <c r="BY16" i="27"/>
  <c r="BP22" i="27"/>
  <c r="BT22" i="27"/>
  <c r="BQ22" i="27"/>
  <c r="BU22" i="27"/>
  <c r="BW22" i="27"/>
  <c r="BZ22" i="27"/>
  <c r="BS22" i="27"/>
  <c r="BP6" i="27"/>
  <c r="BT6" i="27"/>
  <c r="BS6" i="27"/>
  <c r="BU6" i="27"/>
  <c r="BY6" i="27"/>
  <c r="BR6" i="27"/>
  <c r="BZ6" i="27"/>
  <c r="BW6" i="27"/>
  <c r="BU10" i="27"/>
  <c r="BP10" i="27"/>
  <c r="BZ10" i="27"/>
  <c r="BS10" i="27"/>
  <c r="BW10" i="27"/>
  <c r="BT10" i="27"/>
  <c r="BU23" i="27"/>
  <c r="BY23" i="27"/>
  <c r="BP23" i="27"/>
  <c r="BZ23" i="27"/>
  <c r="BS23" i="27"/>
  <c r="BT23" i="27"/>
  <c r="BP20" i="27"/>
  <c r="BT20" i="27"/>
  <c r="BX20" i="27"/>
  <c r="BW20" i="27"/>
  <c r="BU20" i="27"/>
  <c r="BY20" i="27"/>
  <c r="BR20" i="27"/>
  <c r="BS20" i="27"/>
  <c r="BP17" i="27"/>
  <c r="BT17" i="27"/>
  <c r="BS17" i="27"/>
  <c r="BQ17" i="27"/>
  <c r="BU17" i="27"/>
  <c r="BR17" i="27"/>
  <c r="BZ17" i="27"/>
  <c r="BR11" i="27"/>
  <c r="BZ11" i="27"/>
  <c r="BQ11" i="27"/>
  <c r="BY11" i="27"/>
  <c r="BS11" i="27"/>
  <c r="BW11" i="27"/>
  <c r="BP11" i="27"/>
  <c r="BT11" i="27"/>
  <c r="BX11" i="27"/>
  <c r="BU11" i="27"/>
  <c r="BP25" i="27"/>
  <c r="BT25" i="27"/>
  <c r="BW25" i="27"/>
  <c r="BU25" i="27"/>
  <c r="BZ25" i="27"/>
  <c r="BS25" i="27"/>
  <c r="BQ18" i="27"/>
  <c r="BU18" i="27"/>
  <c r="BT18" i="27"/>
  <c r="BR18" i="27"/>
  <c r="BZ18" i="27"/>
  <c r="BS18" i="27"/>
  <c r="BP18" i="27"/>
  <c r="BV24" i="27"/>
  <c r="BZ24" i="27"/>
  <c r="BY24" i="27"/>
  <c r="BS24" i="27"/>
  <c r="BW24" i="27"/>
  <c r="BU24" i="27"/>
  <c r="BP24" i="27"/>
  <c r="BT24" i="27"/>
  <c r="BQ24" i="27"/>
  <c r="BP14" i="27"/>
  <c r="BT14" i="27"/>
  <c r="BU14" i="27"/>
  <c r="BW14" i="27"/>
  <c r="BV14" i="27"/>
  <c r="BZ14" i="27"/>
  <c r="BS14" i="27"/>
  <c r="BQ19" i="27"/>
  <c r="BU19" i="27"/>
  <c r="BR19" i="27"/>
  <c r="BV19" i="27"/>
  <c r="BZ19" i="27"/>
  <c r="BP19" i="27"/>
  <c r="BS19" i="27"/>
  <c r="BW19" i="27"/>
  <c r="BT19" i="27"/>
  <c r="BS21" i="27"/>
  <c r="BZ21" i="27"/>
  <c r="BP21" i="27"/>
  <c r="BT21" i="27"/>
  <c r="BQ21" i="27"/>
  <c r="BU21" i="27"/>
  <c r="BZ8" i="27"/>
  <c r="BU8" i="27"/>
  <c r="BS8" i="27"/>
  <c r="BW8" i="27"/>
  <c r="BQ8" i="27"/>
  <c r="BP8" i="27"/>
  <c r="BT8" i="27"/>
  <c r="BQ7" i="27"/>
  <c r="BT7" i="27"/>
  <c r="BR7" i="27"/>
  <c r="BZ7" i="27"/>
  <c r="BP7" i="27"/>
  <c r="BS7" i="27"/>
  <c r="BZ12" i="27"/>
  <c r="BS12" i="27"/>
  <c r="BW12" i="27"/>
  <c r="BP12" i="27"/>
  <c r="BT12" i="27"/>
  <c r="BU12" i="27"/>
  <c r="BS13" i="27"/>
  <c r="BP13" i="27"/>
  <c r="BT13" i="27"/>
  <c r="BQ13" i="27"/>
  <c r="BU13" i="27"/>
  <c r="BQ15" i="27"/>
  <c r="BU15" i="27"/>
  <c r="BT15" i="27"/>
  <c r="BZ15" i="27"/>
  <c r="BS15" i="27"/>
  <c r="BP15" i="27"/>
  <c r="BQ4" i="27"/>
  <c r="BU4" i="27"/>
  <c r="BY4" i="27"/>
  <c r="BT4" i="27"/>
  <c r="BR4" i="27"/>
  <c r="BV4" i="27"/>
  <c r="BZ4" i="27"/>
  <c r="BS4" i="27"/>
  <c r="BW4" i="27"/>
  <c r="BP4" i="27"/>
  <c r="BS5" i="27"/>
  <c r="BV5" i="27"/>
  <c r="BP5" i="27"/>
  <c r="BT5" i="27"/>
  <c r="BZ5" i="27"/>
  <c r="BQ5" i="27"/>
  <c r="BU5" i="27"/>
  <c r="BK93" i="25"/>
  <c r="BO93" i="25"/>
  <c r="BL93" i="25"/>
  <c r="BP93" i="25"/>
  <c r="BN93" i="25"/>
  <c r="BR93" i="25"/>
  <c r="BK87" i="25"/>
  <c r="BO87" i="25"/>
  <c r="BR87" i="25"/>
  <c r="BP87" i="25"/>
  <c r="BT87" i="25"/>
  <c r="BN87" i="25"/>
  <c r="BN92" i="25"/>
  <c r="BL92" i="25"/>
  <c r="BK92" i="25"/>
  <c r="BO92" i="25"/>
  <c r="BP92" i="25"/>
  <c r="BP80" i="25"/>
  <c r="BN80" i="25"/>
  <c r="BR80" i="25"/>
  <c r="BK80" i="25"/>
  <c r="BO80" i="25"/>
  <c r="BL80" i="25"/>
  <c r="BK95" i="25"/>
  <c r="BO95" i="25"/>
  <c r="BP95" i="25"/>
  <c r="BT95" i="25"/>
  <c r="BN95" i="25"/>
  <c r="BK91" i="25"/>
  <c r="BO91" i="25"/>
  <c r="BS91" i="25"/>
  <c r="BR91" i="25"/>
  <c r="BP91" i="25"/>
  <c r="BT91" i="25"/>
  <c r="BN91" i="25"/>
  <c r="BM91" i="25"/>
  <c r="BK83" i="25"/>
  <c r="BO83" i="25"/>
  <c r="BS83" i="25"/>
  <c r="BS99" i="25" s="1"/>
  <c r="BS101" i="25" s="1"/>
  <c r="BN83" i="25"/>
  <c r="BL83" i="25"/>
  <c r="BP83" i="25"/>
  <c r="BT83" i="25"/>
  <c r="BR83" i="25"/>
  <c r="BM83" i="25"/>
  <c r="BK89" i="25"/>
  <c r="BO89" i="25"/>
  <c r="BL89" i="25"/>
  <c r="BP89" i="25"/>
  <c r="BN89" i="25"/>
  <c r="BM89" i="25"/>
  <c r="BN74" i="25"/>
  <c r="BR74" i="25"/>
  <c r="BK74" i="25"/>
  <c r="BO74" i="25"/>
  <c r="BM74" i="25"/>
  <c r="BL74" i="25"/>
  <c r="BP74" i="25"/>
  <c r="BT74" i="25"/>
  <c r="BQ74" i="25"/>
  <c r="BK77" i="25"/>
  <c r="BO77" i="25"/>
  <c r="BN77" i="25"/>
  <c r="BL77" i="25"/>
  <c r="BM77" i="25"/>
  <c r="BP88" i="25"/>
  <c r="BN88" i="25"/>
  <c r="BR88" i="25"/>
  <c r="BL88" i="25"/>
  <c r="BK88" i="25"/>
  <c r="BO88" i="25"/>
  <c r="BS88" i="25"/>
  <c r="BM76" i="25"/>
  <c r="BP76" i="25"/>
  <c r="BN76" i="25"/>
  <c r="BR76" i="25"/>
  <c r="BT76" i="25"/>
  <c r="BK76" i="25"/>
  <c r="BO76" i="25"/>
  <c r="BK97" i="25"/>
  <c r="BO97" i="25"/>
  <c r="BR97" i="25"/>
  <c r="BP97" i="25"/>
  <c r="BN97" i="25"/>
  <c r="BK85" i="25"/>
  <c r="BO85" i="25"/>
  <c r="BN85" i="25"/>
  <c r="BL85" i="25"/>
  <c r="BP85" i="25"/>
  <c r="BK81" i="25"/>
  <c r="BO81" i="25"/>
  <c r="BN81" i="25"/>
  <c r="BP81" i="25"/>
  <c r="BT81" i="25"/>
  <c r="BM81" i="25"/>
  <c r="BR81" i="25"/>
  <c r="BK75" i="25"/>
  <c r="BO75" i="25"/>
  <c r="BL75" i="25"/>
  <c r="BP75" i="25"/>
  <c r="BQ75" i="25"/>
  <c r="BN75" i="25"/>
  <c r="BQ94" i="25"/>
  <c r="BP94" i="25"/>
  <c r="BN94" i="25"/>
  <c r="BL94" i="25"/>
  <c r="BK94" i="25"/>
  <c r="BO94" i="25"/>
  <c r="BM90" i="25"/>
  <c r="BQ90" i="25"/>
  <c r="BN90" i="25"/>
  <c r="BR90" i="25"/>
  <c r="BP90" i="25"/>
  <c r="BK90" i="25"/>
  <c r="BO90" i="25"/>
  <c r="BL90" i="25"/>
  <c r="BP86" i="25"/>
  <c r="BN86" i="25"/>
  <c r="BL86" i="25"/>
  <c r="BK86" i="25"/>
  <c r="BO86" i="25"/>
  <c r="BP84" i="25"/>
  <c r="BN84" i="25"/>
  <c r="BR84" i="25"/>
  <c r="BK84" i="25"/>
  <c r="BO84" i="25"/>
  <c r="BK79" i="25"/>
  <c r="BO79" i="25"/>
  <c r="BR79" i="25"/>
  <c r="BL79" i="25"/>
  <c r="BP79" i="25"/>
  <c r="BT79" i="25"/>
  <c r="BN79" i="25"/>
  <c r="BM79" i="25"/>
  <c r="BP82" i="25"/>
  <c r="BN82" i="25"/>
  <c r="BR82" i="25"/>
  <c r="BK82" i="25"/>
  <c r="BO82" i="25"/>
  <c r="BK51" i="25"/>
  <c r="BO51" i="25"/>
  <c r="BM51" i="25"/>
  <c r="BL51" i="25"/>
  <c r="BP51" i="25"/>
  <c r="BN51" i="25"/>
  <c r="V96" i="25"/>
  <c r="V47" i="25"/>
  <c r="V55" i="25"/>
  <c r="V56" i="25"/>
  <c r="V53" i="25"/>
  <c r="V58" i="25"/>
  <c r="V59" i="25"/>
  <c r="V38" i="25"/>
  <c r="V45" i="25"/>
  <c r="V49" i="25"/>
  <c r="V57" i="25"/>
  <c r="V39" i="25"/>
  <c r="V41" i="25"/>
  <c r="V44" i="25"/>
  <c r="V43" i="25"/>
  <c r="V50" i="25"/>
  <c r="V54" i="25"/>
  <c r="V46" i="25"/>
  <c r="T12" i="25"/>
  <c r="V12" i="25" s="1"/>
  <c r="S12" i="25"/>
  <c r="S24" i="25"/>
  <c r="T24" i="25" s="1"/>
  <c r="AF30" i="25"/>
  <c r="AE30" i="25"/>
  <c r="AD30" i="25"/>
  <c r="AC30" i="25"/>
  <c r="AB30" i="25"/>
  <c r="AA30" i="25"/>
  <c r="Z30" i="25"/>
  <c r="Y30" i="25"/>
  <c r="C30" i="25"/>
  <c r="B30" i="25"/>
  <c r="AF29" i="25"/>
  <c r="AE29" i="25"/>
  <c r="AD29" i="25"/>
  <c r="AC29" i="25"/>
  <c r="AB29" i="25"/>
  <c r="AA29" i="25"/>
  <c r="Z29" i="25"/>
  <c r="Y29" i="25"/>
  <c r="S27" i="25"/>
  <c r="T27" i="25" s="1"/>
  <c r="S26" i="25"/>
  <c r="T26" i="25" s="1"/>
  <c r="S25" i="25"/>
  <c r="T25" i="25" s="1"/>
  <c r="S23" i="25"/>
  <c r="T23" i="25" s="1"/>
  <c r="S22" i="25"/>
  <c r="T22" i="25" s="1"/>
  <c r="S21" i="25"/>
  <c r="T21" i="25" s="1"/>
  <c r="S19" i="25"/>
  <c r="T19" i="25" s="1"/>
  <c r="S18" i="25"/>
  <c r="T18" i="25" s="1"/>
  <c r="S17" i="25"/>
  <c r="T17" i="25" s="1"/>
  <c r="S15" i="25"/>
  <c r="T15" i="25" s="1"/>
  <c r="S14" i="25"/>
  <c r="T14" i="25" s="1"/>
  <c r="S13" i="25"/>
  <c r="T13" i="25" s="1"/>
  <c r="S11" i="25"/>
  <c r="T11" i="25" s="1"/>
  <c r="S9" i="25"/>
  <c r="T9" i="25" s="1"/>
  <c r="S8" i="25"/>
  <c r="T8" i="25" s="1"/>
  <c r="S7" i="25"/>
  <c r="T7" i="25" s="1"/>
  <c r="S6" i="25"/>
  <c r="T6" i="25" s="1"/>
  <c r="BY27" i="27" l="1"/>
  <c r="BY29" i="27" s="1"/>
  <c r="BX27" i="27"/>
  <c r="BX29" i="27" s="1"/>
  <c r="BB31" i="27" s="1"/>
  <c r="BB32" i="27" s="1"/>
  <c r="BB34" i="27" s="1"/>
  <c r="BW27" i="27"/>
  <c r="BW29" i="27" s="1"/>
  <c r="BR27" i="27"/>
  <c r="BR29" i="27" s="1"/>
  <c r="BS27" i="27"/>
  <c r="BS29" i="27" s="1"/>
  <c r="BT27" i="27"/>
  <c r="BT29" i="27" s="1"/>
  <c r="BZ27" i="27"/>
  <c r="BZ29" i="27" s="1"/>
  <c r="BD31" i="27" s="1"/>
  <c r="BP27" i="27"/>
  <c r="BP29" i="27" s="1"/>
  <c r="AT31" i="27" s="1"/>
  <c r="AT32" i="27" s="1"/>
  <c r="AT34" i="27" s="1"/>
  <c r="BV27" i="27"/>
  <c r="BV29" i="27" s="1"/>
  <c r="AZ31" i="27" s="1"/>
  <c r="BU27" i="27"/>
  <c r="BU29" i="27" s="1"/>
  <c r="BQ27" i="27"/>
  <c r="BQ29" i="27" s="1"/>
  <c r="AU31" i="27" s="1"/>
  <c r="BM99" i="25"/>
  <c r="BM101" i="25" s="1"/>
  <c r="AS103" i="25" s="1"/>
  <c r="BN99" i="25"/>
  <c r="BN101" i="25" s="1"/>
  <c r="BQ96" i="25"/>
  <c r="BQ99" i="25" s="1"/>
  <c r="BQ101" i="25" s="1"/>
  <c r="AW103" i="25" s="1"/>
  <c r="BN96" i="25"/>
  <c r="BR96" i="25"/>
  <c r="BL96" i="25"/>
  <c r="BL99" i="25" s="1"/>
  <c r="BL101" i="25" s="1"/>
  <c r="AR103" i="25" s="1"/>
  <c r="AR104" i="25" s="1"/>
  <c r="AR106" i="25" s="1"/>
  <c r="BT96" i="25"/>
  <c r="BK96" i="25"/>
  <c r="BO96" i="25"/>
  <c r="BO99" i="25" s="1"/>
  <c r="BO101" i="25" s="1"/>
  <c r="AU103" i="25" s="1"/>
  <c r="BP96" i="25"/>
  <c r="BP99" i="25" s="1"/>
  <c r="BP101" i="25" s="1"/>
  <c r="AV103" i="25" s="1"/>
  <c r="BT99" i="25"/>
  <c r="BT101" i="25" s="1"/>
  <c r="AZ103" i="25" s="1"/>
  <c r="AZ104" i="25" s="1"/>
  <c r="AZ106" i="25" s="1"/>
  <c r="BK99" i="25"/>
  <c r="BK101" i="25" s="1"/>
  <c r="AQ103" i="25" s="1"/>
  <c r="AQ104" i="25" s="1"/>
  <c r="AQ106" i="25" s="1"/>
  <c r="BR99" i="25"/>
  <c r="BR101" i="25" s="1"/>
  <c r="AX103" i="25" s="1"/>
  <c r="BK45" i="25"/>
  <c r="BO45" i="25"/>
  <c r="BS45" i="25"/>
  <c r="BM45" i="25"/>
  <c r="BL45" i="25"/>
  <c r="BP45" i="25"/>
  <c r="BT45" i="25"/>
  <c r="BN45" i="25"/>
  <c r="BR45" i="25"/>
  <c r="BM38" i="25"/>
  <c r="BN38" i="25"/>
  <c r="BR38" i="25"/>
  <c r="BK38" i="25"/>
  <c r="BO38" i="25"/>
  <c r="BP38" i="25"/>
  <c r="BT38" i="25"/>
  <c r="BK57" i="25"/>
  <c r="BO57" i="25"/>
  <c r="BP57" i="25"/>
  <c r="BT57" i="25"/>
  <c r="BN57" i="25"/>
  <c r="BK59" i="25"/>
  <c r="BO59" i="25"/>
  <c r="BP59" i="25"/>
  <c r="BN59" i="25"/>
  <c r="BR59" i="25"/>
  <c r="BK55" i="25"/>
  <c r="BO55" i="25"/>
  <c r="BL55" i="25"/>
  <c r="BP55" i="25"/>
  <c r="BN55" i="25"/>
  <c r="BR55" i="25"/>
  <c r="BK54" i="25"/>
  <c r="BO54" i="25"/>
  <c r="BN54" i="25"/>
  <c r="BL54" i="25"/>
  <c r="BP54" i="25"/>
  <c r="BK41" i="25"/>
  <c r="BO41" i="25"/>
  <c r="BL41" i="25"/>
  <c r="BP41" i="25"/>
  <c r="BT41" i="25"/>
  <c r="BM41" i="25"/>
  <c r="BN41" i="25"/>
  <c r="BR41" i="25"/>
  <c r="BK53" i="25"/>
  <c r="BO53" i="25"/>
  <c r="BS53" i="25"/>
  <c r="BM53" i="25"/>
  <c r="BP53" i="25"/>
  <c r="BT53" i="25"/>
  <c r="BN53" i="25"/>
  <c r="BR53" i="25"/>
  <c r="BK50" i="25"/>
  <c r="BO50" i="25"/>
  <c r="BN50" i="25"/>
  <c r="BR50" i="25"/>
  <c r="BS50" i="25"/>
  <c r="BL50" i="25"/>
  <c r="BP50" i="25"/>
  <c r="BK39" i="25"/>
  <c r="BO39" i="25"/>
  <c r="BL39" i="25"/>
  <c r="BM39" i="25"/>
  <c r="BN39" i="25"/>
  <c r="BQ56" i="25"/>
  <c r="BK56" i="25"/>
  <c r="BN56" i="25"/>
  <c r="BO56" i="25"/>
  <c r="BL56" i="25"/>
  <c r="BP56" i="25"/>
  <c r="BK43" i="25"/>
  <c r="BO43" i="25"/>
  <c r="BP43" i="25"/>
  <c r="BT43" i="25"/>
  <c r="BM43" i="25"/>
  <c r="BN43" i="25"/>
  <c r="BR43" i="25"/>
  <c r="BN46" i="25"/>
  <c r="BR46" i="25"/>
  <c r="BK46" i="25"/>
  <c r="BO46" i="25"/>
  <c r="BP46" i="25"/>
  <c r="BO44" i="25"/>
  <c r="BN44" i="25"/>
  <c r="BR44" i="25"/>
  <c r="BK44" i="25"/>
  <c r="BP44" i="25"/>
  <c r="BK49" i="25"/>
  <c r="BO49" i="25"/>
  <c r="BP49" i="25"/>
  <c r="BT49" i="25"/>
  <c r="BN49" i="25"/>
  <c r="BR49" i="25"/>
  <c r="BQ58" i="25"/>
  <c r="BN58" i="25"/>
  <c r="BR58" i="25"/>
  <c r="BK58" i="25"/>
  <c r="BO58" i="25"/>
  <c r="BL58" i="25"/>
  <c r="BP58" i="25"/>
  <c r="BT58" i="25"/>
  <c r="BK47" i="25"/>
  <c r="BO47" i="25"/>
  <c r="BL47" i="25"/>
  <c r="BP47" i="25"/>
  <c r="BN47" i="25"/>
  <c r="BN12" i="25"/>
  <c r="BR12" i="25"/>
  <c r="BK12" i="25"/>
  <c r="BO12" i="25"/>
  <c r="BP12" i="25"/>
  <c r="AW31" i="27"/>
  <c r="AX31" i="27"/>
  <c r="BA31" i="27"/>
  <c r="AV31" i="27"/>
  <c r="BC31" i="27"/>
  <c r="AY31" i="27"/>
  <c r="AY103" i="25"/>
  <c r="AY104" i="25" s="1"/>
  <c r="AY106" i="25" s="1"/>
  <c r="AT103" i="25"/>
  <c r="V19" i="25"/>
  <c r="V23" i="25"/>
  <c r="V11" i="25"/>
  <c r="V7" i="25"/>
  <c r="V15" i="25"/>
  <c r="V18" i="25"/>
  <c r="V26" i="25"/>
  <c r="V13" i="25"/>
  <c r="V9" i="25"/>
  <c r="V17" i="25"/>
  <c r="V22" i="25"/>
  <c r="V21" i="25"/>
  <c r="V27" i="25"/>
  <c r="V8" i="25"/>
  <c r="V14" i="25"/>
  <c r="V25" i="25"/>
  <c r="V6" i="25"/>
  <c r="O7" i="24"/>
  <c r="Q7" i="24" s="1"/>
  <c r="N7" i="24"/>
  <c r="N11" i="24"/>
  <c r="O11" i="24" s="1"/>
  <c r="O10" i="24"/>
  <c r="Q10" i="24" s="1"/>
  <c r="N10" i="24"/>
  <c r="O14" i="24"/>
  <c r="Q14" i="24" s="1"/>
  <c r="N14" i="24"/>
  <c r="O5" i="24"/>
  <c r="Q5" i="24" s="1"/>
  <c r="N5" i="24"/>
  <c r="N13" i="24"/>
  <c r="O13" i="24" s="1"/>
  <c r="AA18" i="24"/>
  <c r="Z18" i="24"/>
  <c r="Y18" i="24"/>
  <c r="X18" i="24"/>
  <c r="W18" i="24"/>
  <c r="V18" i="24"/>
  <c r="U18" i="24"/>
  <c r="T18" i="24"/>
  <c r="S18" i="24"/>
  <c r="R18" i="24"/>
  <c r="C18" i="24"/>
  <c r="B18" i="24"/>
  <c r="AA17" i="24"/>
  <c r="Z17" i="24"/>
  <c r="Y17" i="24"/>
  <c r="X17" i="24"/>
  <c r="W17" i="24"/>
  <c r="V17" i="24"/>
  <c r="U17" i="24"/>
  <c r="T17" i="24"/>
  <c r="S17" i="24"/>
  <c r="R17" i="24"/>
  <c r="N15" i="24"/>
  <c r="O15" i="24" s="1"/>
  <c r="N12" i="24"/>
  <c r="O12" i="24" s="1"/>
  <c r="N9" i="24"/>
  <c r="O9" i="24" s="1"/>
  <c r="N8" i="24"/>
  <c r="O8" i="24" s="1"/>
  <c r="Q8" i="24" s="1"/>
  <c r="N6" i="24"/>
  <c r="O6" i="24" s="1"/>
  <c r="N4" i="24"/>
  <c r="O4" i="24" s="1"/>
  <c r="W19" i="23"/>
  <c r="X19" i="23"/>
  <c r="Y19" i="23"/>
  <c r="Z19" i="23"/>
  <c r="AA19" i="23"/>
  <c r="AB19" i="23"/>
  <c r="AC19" i="23"/>
  <c r="AD19" i="23"/>
  <c r="AE19" i="23"/>
  <c r="W20" i="23"/>
  <c r="X20" i="23"/>
  <c r="Y20" i="23"/>
  <c r="Z20" i="23"/>
  <c r="AA20" i="23"/>
  <c r="AB20" i="23"/>
  <c r="AV27" i="23" s="1"/>
  <c r="AC20" i="23"/>
  <c r="AD20" i="23"/>
  <c r="AX27" i="23" s="1"/>
  <c r="AE20" i="23"/>
  <c r="AY27" i="23" s="1"/>
  <c r="V20" i="23"/>
  <c r="V19" i="23"/>
  <c r="S17" i="23"/>
  <c r="U17" i="23" s="1"/>
  <c r="R17" i="23"/>
  <c r="R12" i="23"/>
  <c r="S12" i="23" s="1"/>
  <c r="U12" i="23" s="1"/>
  <c r="AU32" i="27" l="1"/>
  <c r="AU34" i="27" s="1"/>
  <c r="AU35" i="27" s="1"/>
  <c r="BD32" i="27"/>
  <c r="BD34" i="27" s="1"/>
  <c r="BD35" i="27" s="1"/>
  <c r="AY32" i="27"/>
  <c r="AY34" i="27" s="1"/>
  <c r="AY35" i="27" s="1"/>
  <c r="BA32" i="27"/>
  <c r="BA34" i="27" s="1"/>
  <c r="BA35" i="27" s="1"/>
  <c r="AX32" i="27"/>
  <c r="AX34" i="27" s="1"/>
  <c r="AX35" i="27" s="1"/>
  <c r="AZ32" i="27"/>
  <c r="AZ34" i="27" s="1"/>
  <c r="AZ35" i="27" s="1"/>
  <c r="BC32" i="27"/>
  <c r="BC34" i="27" s="1"/>
  <c r="BC35" i="27" s="1"/>
  <c r="AW32" i="27"/>
  <c r="AW34" i="27" s="1"/>
  <c r="AW35" i="27" s="1"/>
  <c r="AV32" i="27"/>
  <c r="AV34" i="27" s="1"/>
  <c r="AV35" i="27" s="1"/>
  <c r="AU104" i="25"/>
  <c r="AU106" i="25" s="1"/>
  <c r="AU107" i="25" s="1"/>
  <c r="AW104" i="25"/>
  <c r="AW106" i="25" s="1"/>
  <c r="AW107" i="25" s="1"/>
  <c r="AV104" i="25"/>
  <c r="AV106" i="25" s="1"/>
  <c r="AV107" i="25" s="1"/>
  <c r="AX104" i="25"/>
  <c r="AX106" i="25" s="1"/>
  <c r="AX107" i="25" s="1"/>
  <c r="AS104" i="25"/>
  <c r="AS106" i="25" s="1"/>
  <c r="AS107" i="25" s="1"/>
  <c r="AT104" i="25"/>
  <c r="AT106" i="25" s="1"/>
  <c r="AT107" i="25" s="1"/>
  <c r="BT61" i="25"/>
  <c r="BT63" i="25" s="1"/>
  <c r="BL61" i="25"/>
  <c r="BL63" i="25" s="1"/>
  <c r="BP61" i="25"/>
  <c r="BP63" i="25" s="1"/>
  <c r="BN61" i="25"/>
  <c r="BN63" i="25" s="1"/>
  <c r="BS61" i="25"/>
  <c r="BS63" i="25" s="1"/>
  <c r="BR61" i="25"/>
  <c r="BR63" i="25" s="1"/>
  <c r="BQ61" i="25"/>
  <c r="BQ63" i="25" s="1"/>
  <c r="BO61" i="25"/>
  <c r="BO63" i="25" s="1"/>
  <c r="BM61" i="25"/>
  <c r="BM63" i="25" s="1"/>
  <c r="BK61" i="25"/>
  <c r="BK63" i="25" s="1"/>
  <c r="BM6" i="25"/>
  <c r="BN6" i="25"/>
  <c r="BR6" i="25"/>
  <c r="BP6" i="25"/>
  <c r="BT6" i="25"/>
  <c r="BK6" i="25"/>
  <c r="BO6" i="25"/>
  <c r="BN17" i="25"/>
  <c r="BR17" i="25"/>
  <c r="BK17" i="25"/>
  <c r="BO17" i="25"/>
  <c r="BP17" i="25"/>
  <c r="BT17" i="25"/>
  <c r="BN23" i="25"/>
  <c r="BR23" i="25"/>
  <c r="BK23" i="25"/>
  <c r="BO23" i="25"/>
  <c r="BL23" i="25"/>
  <c r="BP23" i="25"/>
  <c r="BN27" i="25"/>
  <c r="BR27" i="25"/>
  <c r="BP27" i="25"/>
  <c r="BK27" i="25"/>
  <c r="BO27" i="25"/>
  <c r="BM19" i="25"/>
  <c r="BN19" i="25"/>
  <c r="BK19" i="25"/>
  <c r="BO19" i="25"/>
  <c r="BL19" i="25"/>
  <c r="BP19" i="25"/>
  <c r="BK11" i="25"/>
  <c r="BO11" i="25"/>
  <c r="BP11" i="25"/>
  <c r="BT11" i="25"/>
  <c r="BM11" i="25"/>
  <c r="BN11" i="25"/>
  <c r="BR11" i="25"/>
  <c r="BN25" i="25"/>
  <c r="BP25" i="25"/>
  <c r="BT25" i="25"/>
  <c r="BK25" i="25"/>
  <c r="BO25" i="25"/>
  <c r="BM21" i="25"/>
  <c r="BN21" i="25"/>
  <c r="BR21" i="25"/>
  <c r="BK21" i="25"/>
  <c r="BO21" i="25"/>
  <c r="BS21" i="25"/>
  <c r="BP21" i="25"/>
  <c r="BT21" i="25"/>
  <c r="BK13" i="25"/>
  <c r="BO13" i="25"/>
  <c r="BS13" i="25"/>
  <c r="BL13" i="25"/>
  <c r="BP13" i="25"/>
  <c r="BT13" i="25"/>
  <c r="BM13" i="25"/>
  <c r="BN13" i="25"/>
  <c r="BR13" i="25"/>
  <c r="BN14" i="25"/>
  <c r="BR14" i="25"/>
  <c r="BK14" i="25"/>
  <c r="BO14" i="25"/>
  <c r="BP14" i="25"/>
  <c r="BP22" i="25"/>
  <c r="BN22" i="25"/>
  <c r="BL22" i="25"/>
  <c r="BK22" i="25"/>
  <c r="BO22" i="25"/>
  <c r="BQ26" i="25"/>
  <c r="BP26" i="25"/>
  <c r="BN26" i="25"/>
  <c r="BR26" i="25"/>
  <c r="BL26" i="25"/>
  <c r="BK26" i="25"/>
  <c r="BO26" i="25"/>
  <c r="BT26" i="25"/>
  <c r="BN18" i="25"/>
  <c r="BR18" i="25"/>
  <c r="BP18" i="25"/>
  <c r="BK18" i="25"/>
  <c r="BO18" i="25"/>
  <c r="BS18" i="25"/>
  <c r="BS29" i="25" s="1"/>
  <c r="BS31" i="25" s="1"/>
  <c r="BL18" i="25"/>
  <c r="BK15" i="25"/>
  <c r="BO15" i="25"/>
  <c r="BL15" i="25"/>
  <c r="BP15" i="25"/>
  <c r="BN15" i="25"/>
  <c r="BK7" i="25"/>
  <c r="BO7" i="25"/>
  <c r="BL7" i="25"/>
  <c r="BN7" i="25"/>
  <c r="BM7" i="25"/>
  <c r="BL8" i="25"/>
  <c r="BN8" i="25"/>
  <c r="BP8" i="25"/>
  <c r="BK8" i="25"/>
  <c r="BO8" i="25"/>
  <c r="BK9" i="25"/>
  <c r="BO9" i="25"/>
  <c r="BL9" i="25"/>
  <c r="BP9" i="25"/>
  <c r="BT9" i="25"/>
  <c r="BR9" i="25"/>
  <c r="BM9" i="25"/>
  <c r="BN9" i="25"/>
  <c r="BJ12" i="23"/>
  <c r="BN12" i="23"/>
  <c r="BM12" i="23"/>
  <c r="BO12" i="23"/>
  <c r="BQ12" i="23"/>
  <c r="BP17" i="23"/>
  <c r="BO17" i="23"/>
  <c r="BM17" i="23"/>
  <c r="BJ17" i="23"/>
  <c r="BN17" i="23"/>
  <c r="BK17" i="23"/>
  <c r="BF8" i="24"/>
  <c r="BJ8" i="24"/>
  <c r="BK8" i="24"/>
  <c r="BI8" i="24"/>
  <c r="BM8" i="24"/>
  <c r="BG5" i="24"/>
  <c r="BK5" i="24"/>
  <c r="BL5" i="24"/>
  <c r="BJ5" i="24"/>
  <c r="BI5" i="24"/>
  <c r="BF5" i="24"/>
  <c r="BI14" i="24"/>
  <c r="BF14" i="24"/>
  <c r="BJ14" i="24"/>
  <c r="BK14" i="24"/>
  <c r="BO14" i="24"/>
  <c r="BI10" i="24"/>
  <c r="BM10" i="24"/>
  <c r="BF10" i="24"/>
  <c r="BJ10" i="24"/>
  <c r="BK10" i="24"/>
  <c r="BO10" i="24"/>
  <c r="BG7" i="24"/>
  <c r="BK7" i="24"/>
  <c r="BO7" i="24"/>
  <c r="BH7" i="24"/>
  <c r="BI7" i="24"/>
  <c r="BM7" i="24"/>
  <c r="BF7" i="24"/>
  <c r="BJ7" i="24"/>
  <c r="BN7" i="24"/>
  <c r="AT35" i="27"/>
  <c r="AZ107" i="25"/>
  <c r="AL23" i="24"/>
  <c r="V24" i="25"/>
  <c r="W30" i="25"/>
  <c r="AQ67" i="25" s="1"/>
  <c r="W29" i="25"/>
  <c r="Q11" i="24"/>
  <c r="Q13" i="24"/>
  <c r="Q15" i="24"/>
  <c r="Q6" i="24"/>
  <c r="Q9" i="24"/>
  <c r="Q4" i="24"/>
  <c r="Q12" i="24"/>
  <c r="C20" i="23"/>
  <c r="B20" i="23"/>
  <c r="R14" i="23"/>
  <c r="S14" i="23" s="1"/>
  <c r="R10" i="23"/>
  <c r="S10" i="23" s="1"/>
  <c r="R8" i="23"/>
  <c r="S8" i="23" s="1"/>
  <c r="R4" i="23"/>
  <c r="S4" i="23" s="1"/>
  <c r="AP25" i="23"/>
  <c r="R16" i="23"/>
  <c r="S16" i="23" s="1"/>
  <c r="R15" i="23"/>
  <c r="S15" i="23" s="1"/>
  <c r="R13" i="23"/>
  <c r="S13" i="23" s="1"/>
  <c r="U13" i="23" s="1"/>
  <c r="R11" i="23"/>
  <c r="S11" i="23" s="1"/>
  <c r="R9" i="23"/>
  <c r="S9" i="23" s="1"/>
  <c r="R7" i="23"/>
  <c r="S7" i="23" s="1"/>
  <c r="R6" i="23"/>
  <c r="S6" i="23" s="1"/>
  <c r="R5" i="23"/>
  <c r="S5" i="23" s="1"/>
  <c r="BL24" i="25" l="1"/>
  <c r="BL29" i="25" s="1"/>
  <c r="BL31" i="25" s="1"/>
  <c r="BP24" i="25"/>
  <c r="BQ24" i="25"/>
  <c r="BQ29" i="25" s="1"/>
  <c r="BQ31" i="25" s="1"/>
  <c r="BN24" i="25"/>
  <c r="BK24" i="25"/>
  <c r="BO24" i="25"/>
  <c r="BR29" i="25"/>
  <c r="BR31" i="25" s="1"/>
  <c r="AX65" i="25" s="1"/>
  <c r="AX66" i="25" s="1"/>
  <c r="AX68" i="25" s="1"/>
  <c r="AX69" i="25" s="1"/>
  <c r="BN29" i="25"/>
  <c r="BN31" i="25" s="1"/>
  <c r="AT65" i="25" s="1"/>
  <c r="AT66" i="25" s="1"/>
  <c r="AT68" i="25" s="1"/>
  <c r="AT69" i="25" s="1"/>
  <c r="BP29" i="25"/>
  <c r="BP31" i="25" s="1"/>
  <c r="AV65" i="25" s="1"/>
  <c r="AV66" i="25" s="1"/>
  <c r="AV68" i="25" s="1"/>
  <c r="BT29" i="25"/>
  <c r="BT31" i="25" s="1"/>
  <c r="AZ65" i="25" s="1"/>
  <c r="AZ66" i="25" s="1"/>
  <c r="AZ68" i="25" s="1"/>
  <c r="AZ69" i="25" s="1"/>
  <c r="BM29" i="25"/>
  <c r="BM31" i="25" s="1"/>
  <c r="BK29" i="25"/>
  <c r="BK31" i="25" s="1"/>
  <c r="BO29" i="25"/>
  <c r="BO31" i="25" s="1"/>
  <c r="AU65" i="25" s="1"/>
  <c r="AU66" i="25" s="1"/>
  <c r="AU68" i="25" s="1"/>
  <c r="BO13" i="23"/>
  <c r="BJ13" i="23"/>
  <c r="BN13" i="23"/>
  <c r="BM13" i="23"/>
  <c r="BQ13" i="23"/>
  <c r="BF12" i="24"/>
  <c r="BJ12" i="24"/>
  <c r="BM12" i="24"/>
  <c r="BG12" i="24"/>
  <c r="BK12" i="24"/>
  <c r="BH12" i="24"/>
  <c r="BI12" i="24"/>
  <c r="BL9" i="24"/>
  <c r="BI9" i="24"/>
  <c r="BM9" i="24"/>
  <c r="BF9" i="24"/>
  <c r="BJ9" i="24"/>
  <c r="BK9" i="24"/>
  <c r="BI15" i="24"/>
  <c r="BM15" i="24"/>
  <c r="BF15" i="24"/>
  <c r="BJ15" i="24"/>
  <c r="BL15" i="24"/>
  <c r="BG15" i="24"/>
  <c r="BK15" i="24"/>
  <c r="BO15" i="24"/>
  <c r="BH13" i="24"/>
  <c r="BK13" i="24"/>
  <c r="BI13" i="24"/>
  <c r="BM13" i="24"/>
  <c r="BO13" i="24"/>
  <c r="BF13" i="24"/>
  <c r="BJ13" i="24"/>
  <c r="BN13" i="24"/>
  <c r="BN17" i="24" s="1"/>
  <c r="BN19" i="24" s="1"/>
  <c r="BF11" i="24"/>
  <c r="BJ11" i="24"/>
  <c r="BG11" i="24"/>
  <c r="BK11" i="24"/>
  <c r="BH11" i="24"/>
  <c r="BI11" i="24"/>
  <c r="BI6" i="24"/>
  <c r="BM6" i="24"/>
  <c r="BF6" i="24"/>
  <c r="BJ6" i="24"/>
  <c r="BG6" i="24"/>
  <c r="BK6" i="24"/>
  <c r="BI4" i="24"/>
  <c r="BM4" i="24"/>
  <c r="BL4" i="24"/>
  <c r="BJ4" i="24"/>
  <c r="BH4" i="24"/>
  <c r="BH17" i="24" s="1"/>
  <c r="BH19" i="24" s="1"/>
  <c r="BG4" i="24"/>
  <c r="BG17" i="24" s="1"/>
  <c r="BG19" i="24" s="1"/>
  <c r="BK4" i="24"/>
  <c r="BO4" i="24"/>
  <c r="BF4" i="24"/>
  <c r="AY65" i="25"/>
  <c r="AY66" i="25" s="1"/>
  <c r="AY68" i="25" s="1"/>
  <c r="AS65" i="25"/>
  <c r="AS66" i="25" s="1"/>
  <c r="AS68" i="25" s="1"/>
  <c r="AS69" i="25" s="1"/>
  <c r="X30" i="25"/>
  <c r="X29" i="25"/>
  <c r="U15" i="23"/>
  <c r="U14" i="23"/>
  <c r="U8" i="23"/>
  <c r="U4" i="23"/>
  <c r="U10" i="23"/>
  <c r="U11" i="23"/>
  <c r="U16" i="23"/>
  <c r="U6" i="23"/>
  <c r="U5" i="23"/>
  <c r="U9" i="23"/>
  <c r="U7" i="23"/>
  <c r="BK8" i="23" l="1"/>
  <c r="BO8" i="23"/>
  <c r="BJ8" i="23"/>
  <c r="BM8" i="23"/>
  <c r="BN8" i="23"/>
  <c r="BM9" i="23"/>
  <c r="BQ9" i="23"/>
  <c r="BJ9" i="23"/>
  <c r="BN9" i="23"/>
  <c r="BL9" i="23"/>
  <c r="BK9" i="23"/>
  <c r="BO9" i="23"/>
  <c r="BS9" i="23"/>
  <c r="BM14" i="23"/>
  <c r="BJ14" i="23"/>
  <c r="BN14" i="23"/>
  <c r="BK14" i="23"/>
  <c r="BO14" i="23"/>
  <c r="BM16" i="23"/>
  <c r="BJ16" i="23"/>
  <c r="BN16" i="23"/>
  <c r="BK16" i="23"/>
  <c r="BO16" i="23"/>
  <c r="BK15" i="23"/>
  <c r="BO15" i="23"/>
  <c r="BN15" i="23"/>
  <c r="BL15" i="23"/>
  <c r="BM15" i="23"/>
  <c r="BQ15" i="23"/>
  <c r="BJ15" i="23"/>
  <c r="BL7" i="23"/>
  <c r="BP7" i="23"/>
  <c r="BO7" i="23"/>
  <c r="BM7" i="23"/>
  <c r="BQ7" i="23"/>
  <c r="BS7" i="23"/>
  <c r="BJ7" i="23"/>
  <c r="BN7" i="23"/>
  <c r="BJ10" i="23"/>
  <c r="BN10" i="23"/>
  <c r="BM10" i="23"/>
  <c r="BO10" i="23"/>
  <c r="BS10" i="23"/>
  <c r="BL10" i="23"/>
  <c r="BQ10" i="23"/>
  <c r="BJ6" i="23"/>
  <c r="BN6" i="23"/>
  <c r="BM6" i="23"/>
  <c r="BK6" i="23"/>
  <c r="BO6" i="23"/>
  <c r="BL11" i="23"/>
  <c r="BP11" i="23"/>
  <c r="BO11" i="23"/>
  <c r="BM11" i="23"/>
  <c r="BJ11" i="23"/>
  <c r="BN11" i="23"/>
  <c r="BK5" i="23"/>
  <c r="BO5" i="23"/>
  <c r="BJ5" i="23"/>
  <c r="BP5" i="23"/>
  <c r="BP19" i="23" s="1"/>
  <c r="BP21" i="23" s="1"/>
  <c r="BM5" i="23"/>
  <c r="BN5" i="23"/>
  <c r="BN4" i="23"/>
  <c r="BQ4" i="23"/>
  <c r="BK4" i="23"/>
  <c r="BO4" i="23"/>
  <c r="BS4" i="23"/>
  <c r="BS19" i="23" s="1"/>
  <c r="BS21" i="23" s="1"/>
  <c r="BL4" i="23"/>
  <c r="BJ4" i="23"/>
  <c r="BM4" i="23"/>
  <c r="BJ17" i="24"/>
  <c r="BJ19" i="24" s="1"/>
  <c r="BL17" i="24"/>
  <c r="BL19" i="24" s="1"/>
  <c r="AR21" i="24" s="1"/>
  <c r="AR22" i="24" s="1"/>
  <c r="AR24" i="24" s="1"/>
  <c r="BO17" i="24"/>
  <c r="BO19" i="24" s="1"/>
  <c r="AU21" i="24" s="1"/>
  <c r="BM17" i="24"/>
  <c r="BM19" i="24" s="1"/>
  <c r="BF17" i="24"/>
  <c r="BF19" i="24" s="1"/>
  <c r="AL21" i="24" s="1"/>
  <c r="AL22" i="24" s="1"/>
  <c r="AL24" i="24" s="1"/>
  <c r="BI17" i="24"/>
  <c r="BI19" i="24" s="1"/>
  <c r="AO21" i="24" s="1"/>
  <c r="BK17" i="24"/>
  <c r="BK19" i="24" s="1"/>
  <c r="AQ21" i="24" s="1"/>
  <c r="AW65" i="25"/>
  <c r="AW66" i="25" s="1"/>
  <c r="AW68" i="25" s="1"/>
  <c r="AW69" i="25" s="1"/>
  <c r="AU69" i="25"/>
  <c r="AQ65" i="25"/>
  <c r="AV69" i="25"/>
  <c r="AM21" i="24"/>
  <c r="AS21" i="24"/>
  <c r="AT21" i="24"/>
  <c r="AT22" i="24" s="1"/>
  <c r="AT24" i="24" s="1"/>
  <c r="AP21" i="24"/>
  <c r="AN21" i="24"/>
  <c r="AQ107" i="25"/>
  <c r="BL19" i="23" l="1"/>
  <c r="BL21" i="23" s="1"/>
  <c r="AR23" i="23" s="1"/>
  <c r="BQ19" i="23"/>
  <c r="BQ21" i="23" s="1"/>
  <c r="BO19" i="23"/>
  <c r="BO21" i="23" s="1"/>
  <c r="AU23" i="23" s="1"/>
  <c r="BK19" i="23"/>
  <c r="BK21" i="23" s="1"/>
  <c r="BN19" i="23"/>
  <c r="BN21" i="23" s="1"/>
  <c r="AT23" i="23" s="1"/>
  <c r="BM19" i="23"/>
  <c r="BM21" i="23" s="1"/>
  <c r="AS23" i="23" s="1"/>
  <c r="BJ19" i="23"/>
  <c r="BJ21" i="23" s="1"/>
  <c r="AP23" i="23" s="1"/>
  <c r="AP24" i="23" s="1"/>
  <c r="AP26" i="23" s="1"/>
  <c r="AP22" i="24"/>
  <c r="AP24" i="24" s="1"/>
  <c r="AP25" i="24" s="1"/>
  <c r="AM22" i="24"/>
  <c r="AM24" i="24" s="1"/>
  <c r="AM25" i="24" s="1"/>
  <c r="AO22" i="24"/>
  <c r="AO24" i="24" s="1"/>
  <c r="AO25" i="24" s="1"/>
  <c r="AU22" i="24"/>
  <c r="AU24" i="24" s="1"/>
  <c r="AU25" i="24" s="1"/>
  <c r="AN22" i="24"/>
  <c r="AN24" i="24" s="1"/>
  <c r="AN25" i="24" s="1"/>
  <c r="AQ22" i="24"/>
  <c r="AQ24" i="24" s="1"/>
  <c r="AQ25" i="24" s="1"/>
  <c r="AS22" i="24"/>
  <c r="AS24" i="24" s="1"/>
  <c r="AS25" i="24" s="1"/>
  <c r="AR65" i="25"/>
  <c r="AR66" i="25" s="1"/>
  <c r="AR68" i="25" s="1"/>
  <c r="AR69" i="25" s="1"/>
  <c r="AV23" i="23"/>
  <c r="AV24" i="23" s="1"/>
  <c r="AV26" i="23" s="1"/>
  <c r="AY23" i="23"/>
  <c r="AY24" i="23" s="1"/>
  <c r="AY26" i="23" s="1"/>
  <c r="AW23" i="23"/>
  <c r="AQ23" i="23"/>
  <c r="AL25" i="24"/>
  <c r="AQ66" i="25"/>
  <c r="AQ68" i="25" s="1"/>
  <c r="AQ69" i="25" s="1"/>
  <c r="AR107" i="25"/>
  <c r="AU24" i="23" l="1"/>
  <c r="AU26" i="23" s="1"/>
  <c r="AU27" i="23" s="1"/>
  <c r="AQ24" i="23"/>
  <c r="AQ26" i="23" s="1"/>
  <c r="AQ27" i="23" s="1"/>
  <c r="AT24" i="23"/>
  <c r="AT26" i="23" s="1"/>
  <c r="AT27" i="23" s="1"/>
  <c r="AR24" i="23"/>
  <c r="AR26" i="23" s="1"/>
  <c r="AR27" i="23" s="1"/>
  <c r="AS24" i="23"/>
  <c r="AS26" i="23" s="1"/>
  <c r="AS27" i="23" s="1"/>
  <c r="AW24" i="23"/>
  <c r="AW26" i="23" s="1"/>
  <c r="AW27" i="23" s="1"/>
  <c r="AP27" i="23"/>
  <c r="AT49" i="22"/>
  <c r="AX49" i="22"/>
  <c r="AD44" i="22"/>
  <c r="AC44" i="22"/>
  <c r="AY51" i="22" s="1"/>
  <c r="AB44" i="22"/>
  <c r="AX51" i="22" s="1"/>
  <c r="AA44" i="22"/>
  <c r="Z44" i="22"/>
  <c r="Y44" i="22"/>
  <c r="X44" i="22"/>
  <c r="W44" i="22"/>
  <c r="V44" i="22"/>
  <c r="AR51" i="22" s="1"/>
  <c r="U44" i="22"/>
  <c r="T44" i="22"/>
  <c r="C44" i="22"/>
  <c r="B44" i="22"/>
  <c r="AD43" i="22"/>
  <c r="AC43" i="22"/>
  <c r="AB43" i="22"/>
  <c r="AA43" i="22"/>
  <c r="Z43" i="22"/>
  <c r="Y43" i="22"/>
  <c r="X43" i="22"/>
  <c r="W43" i="22"/>
  <c r="V43" i="22"/>
  <c r="U43" i="22"/>
  <c r="T43" i="22"/>
  <c r="S41" i="22"/>
  <c r="Q41" i="22"/>
  <c r="P41" i="22"/>
  <c r="P40" i="22"/>
  <c r="Q40" i="22" s="1"/>
  <c r="Q39" i="22"/>
  <c r="P39" i="22"/>
  <c r="Q38" i="22"/>
  <c r="P38" i="22"/>
  <c r="Q37" i="22"/>
  <c r="P37" i="22"/>
  <c r="Q36" i="22"/>
  <c r="P36" i="22"/>
  <c r="P35" i="22"/>
  <c r="Q35" i="22" s="1"/>
  <c r="Q34" i="22"/>
  <c r="P34" i="22"/>
  <c r="Q33" i="22"/>
  <c r="P33" i="22"/>
  <c r="Q32" i="22"/>
  <c r="P32" i="22"/>
  <c r="P31" i="22"/>
  <c r="Q31" i="22" s="1"/>
  <c r="Q30" i="22"/>
  <c r="P30" i="22"/>
  <c r="Q29" i="22"/>
  <c r="P29" i="22"/>
  <c r="Q28" i="22"/>
  <c r="P28" i="22"/>
  <c r="S27" i="22"/>
  <c r="Q27" i="22"/>
  <c r="P27" i="22"/>
  <c r="Q5" i="22"/>
  <c r="P5" i="22"/>
  <c r="S4" i="22"/>
  <c r="Q4" i="22"/>
  <c r="P4" i="22"/>
  <c r="AD21" i="22"/>
  <c r="AZ49" i="22" s="1"/>
  <c r="AC21" i="22"/>
  <c r="AY49" i="22" s="1"/>
  <c r="AB21" i="22"/>
  <c r="AA21" i="22"/>
  <c r="AW49" i="22" s="1"/>
  <c r="Z21" i="22"/>
  <c r="AV49" i="22" s="1"/>
  <c r="Y21" i="22"/>
  <c r="AU49" i="22" s="1"/>
  <c r="X21" i="22"/>
  <c r="W21" i="22"/>
  <c r="AS49" i="22" s="1"/>
  <c r="V21" i="22"/>
  <c r="AR49" i="22" s="1"/>
  <c r="U21" i="22"/>
  <c r="AQ49" i="22" s="1"/>
  <c r="T21" i="22"/>
  <c r="AP49" i="22" s="1"/>
  <c r="C21" i="22"/>
  <c r="B21" i="22"/>
  <c r="AD20" i="22"/>
  <c r="AC20" i="22"/>
  <c r="AB20" i="22"/>
  <c r="AA20" i="22"/>
  <c r="Z20" i="22"/>
  <c r="Y20" i="22"/>
  <c r="X20" i="22"/>
  <c r="W20" i="22"/>
  <c r="V20" i="22"/>
  <c r="U20" i="22"/>
  <c r="T20" i="22"/>
  <c r="Q18" i="22"/>
  <c r="P18" i="22"/>
  <c r="P17" i="22"/>
  <c r="Q17" i="22" s="1"/>
  <c r="P16" i="22"/>
  <c r="Q16" i="22" s="1"/>
  <c r="Q15" i="22"/>
  <c r="P15" i="22"/>
  <c r="P14" i="22"/>
  <c r="Q14" i="22" s="1"/>
  <c r="P13" i="22"/>
  <c r="Q13" i="22" s="1"/>
  <c r="P12" i="22"/>
  <c r="Q12" i="22" s="1"/>
  <c r="P11" i="22"/>
  <c r="Q11" i="22" s="1"/>
  <c r="P10" i="22"/>
  <c r="Q10" i="22" s="1"/>
  <c r="P9" i="22"/>
  <c r="Q9" i="22" s="1"/>
  <c r="P8" i="22"/>
  <c r="Q8" i="22" s="1"/>
  <c r="P7" i="22"/>
  <c r="Q7" i="22" s="1"/>
  <c r="Q6" i="22"/>
  <c r="P6" i="22"/>
  <c r="P9" i="21"/>
  <c r="Q9" i="21" s="1"/>
  <c r="P12" i="21"/>
  <c r="Q12" i="21" s="1"/>
  <c r="S12" i="21" s="1"/>
  <c r="Q6" i="21"/>
  <c r="S6" i="21" s="1"/>
  <c r="P6" i="21"/>
  <c r="Q5" i="21"/>
  <c r="S5" i="21" s="1"/>
  <c r="P5" i="21"/>
  <c r="Q4" i="21"/>
  <c r="S4" i="21" s="1"/>
  <c r="P4" i="21"/>
  <c r="P11" i="21"/>
  <c r="BN27" i="22" l="1"/>
  <c r="BR27" i="22"/>
  <c r="BV27" i="22"/>
  <c r="BQ27" i="22"/>
  <c r="BO27" i="22"/>
  <c r="BS27" i="22"/>
  <c r="BL27" i="22"/>
  <c r="BM27" i="22"/>
  <c r="BP27" i="22"/>
  <c r="BU27" i="22"/>
  <c r="BL41" i="22"/>
  <c r="BP41" i="22"/>
  <c r="BS41" i="22"/>
  <c r="BM41" i="22"/>
  <c r="BQ41" i="22"/>
  <c r="BU41" i="22"/>
  <c r="BR41" i="22"/>
  <c r="BV41" i="22"/>
  <c r="BO41" i="22"/>
  <c r="BO4" i="22"/>
  <c r="BS4" i="22"/>
  <c r="BL4" i="22"/>
  <c r="BP4" i="22"/>
  <c r="BM4" i="22"/>
  <c r="BQ4" i="22"/>
  <c r="BU4" i="22"/>
  <c r="BN4" i="22"/>
  <c r="BR4" i="22"/>
  <c r="BV4" i="22"/>
  <c r="BO12" i="21"/>
  <c r="BS12" i="21"/>
  <c r="BL12" i="21"/>
  <c r="BP12" i="21"/>
  <c r="BV12" i="21"/>
  <c r="BQ12" i="21"/>
  <c r="BO6" i="21"/>
  <c r="BS6" i="21"/>
  <c r="BN6" i="21"/>
  <c r="BL6" i="21"/>
  <c r="BP6" i="21"/>
  <c r="BQ6" i="21"/>
  <c r="BU6" i="21"/>
  <c r="BV6" i="21"/>
  <c r="BN4" i="21"/>
  <c r="BR4" i="21"/>
  <c r="BV4" i="21"/>
  <c r="BU4" i="21"/>
  <c r="BO4" i="21"/>
  <c r="BS4" i="21"/>
  <c r="BL4" i="21"/>
  <c r="BM4" i="21"/>
  <c r="BP4" i="21"/>
  <c r="BQ4" i="21"/>
  <c r="BR5" i="21"/>
  <c r="BV5" i="21"/>
  <c r="BM5" i="21"/>
  <c r="BO5" i="21"/>
  <c r="BQ5" i="21"/>
  <c r="BL5" i="21"/>
  <c r="BP5" i="21"/>
  <c r="S29" i="22"/>
  <c r="S39" i="22"/>
  <c r="S36" i="22"/>
  <c r="S35" i="22"/>
  <c r="S33" i="22"/>
  <c r="S32" i="22"/>
  <c r="S31" i="22"/>
  <c r="S5" i="22"/>
  <c r="S28" i="22"/>
  <c r="S34" i="22"/>
  <c r="S38" i="22"/>
  <c r="S40" i="22"/>
  <c r="S30" i="22"/>
  <c r="S37" i="22"/>
  <c r="S6" i="22"/>
  <c r="S15" i="22"/>
  <c r="S18" i="22"/>
  <c r="S9" i="22"/>
  <c r="S11" i="22"/>
  <c r="S10" i="22"/>
  <c r="S7" i="22"/>
  <c r="S8" i="22"/>
  <c r="S13" i="22"/>
  <c r="S12" i="22"/>
  <c r="S14" i="22"/>
  <c r="S16" i="22"/>
  <c r="S17" i="22"/>
  <c r="S9" i="21"/>
  <c r="Q19" i="21"/>
  <c r="P19" i="21"/>
  <c r="BO36" i="22" l="1"/>
  <c r="BS36" i="22"/>
  <c r="BL36" i="22"/>
  <c r="BP36" i="22"/>
  <c r="BR36" i="22"/>
  <c r="BV36" i="22"/>
  <c r="BQ36" i="22"/>
  <c r="BO40" i="22"/>
  <c r="BL40" i="22"/>
  <c r="BP40" i="22"/>
  <c r="BV40" i="22"/>
  <c r="BM40" i="22"/>
  <c r="BQ40" i="22"/>
  <c r="BL37" i="22"/>
  <c r="BP37" i="22"/>
  <c r="BM37" i="22"/>
  <c r="BQ37" i="22"/>
  <c r="BO37" i="22"/>
  <c r="BV37" i="22"/>
  <c r="BQ34" i="22"/>
  <c r="BP34" i="22"/>
  <c r="BV34" i="22"/>
  <c r="BL34" i="22"/>
  <c r="BO34" i="22"/>
  <c r="BS34" i="22"/>
  <c r="BO32" i="22"/>
  <c r="BS32" i="22"/>
  <c r="BL32" i="22"/>
  <c r="BP32" i="22"/>
  <c r="BM32" i="22"/>
  <c r="BQ32" i="22"/>
  <c r="BV32" i="22"/>
  <c r="BN39" i="22"/>
  <c r="BR39" i="22"/>
  <c r="BV39" i="22"/>
  <c r="BM39" i="22"/>
  <c r="BO39" i="22"/>
  <c r="BS39" i="22"/>
  <c r="BQ39" i="22"/>
  <c r="BL39" i="22"/>
  <c r="BP39" i="22"/>
  <c r="BM35" i="22"/>
  <c r="BO35" i="22"/>
  <c r="BQ35" i="22"/>
  <c r="BL35" i="22"/>
  <c r="BP35" i="22"/>
  <c r="BM38" i="22"/>
  <c r="BQ38" i="22"/>
  <c r="BP38" i="22"/>
  <c r="BO38" i="22"/>
  <c r="BS38" i="22"/>
  <c r="BL38" i="22"/>
  <c r="BT38" i="22"/>
  <c r="BT43" i="22" s="1"/>
  <c r="BT45" i="22" s="1"/>
  <c r="BN31" i="22"/>
  <c r="BQ31" i="22"/>
  <c r="BO31" i="22"/>
  <c r="BS31" i="22"/>
  <c r="BL31" i="22"/>
  <c r="BP31" i="22"/>
  <c r="BM31" i="22"/>
  <c r="BU31" i="22"/>
  <c r="BU43" i="22" s="1"/>
  <c r="BU45" i="22" s="1"/>
  <c r="BM30" i="22"/>
  <c r="BQ30" i="22"/>
  <c r="BL30" i="22"/>
  <c r="BP30" i="22"/>
  <c r="BO30" i="22"/>
  <c r="BO28" i="22"/>
  <c r="BL28" i="22"/>
  <c r="BL43" i="22" s="1"/>
  <c r="BL45" i="22" s="1"/>
  <c r="BP28" i="22"/>
  <c r="BR28" i="22"/>
  <c r="BR43" i="22" s="1"/>
  <c r="BR45" i="22" s="1"/>
  <c r="BM28" i="22"/>
  <c r="BQ28" i="22"/>
  <c r="BV28" i="22"/>
  <c r="BL33" i="22"/>
  <c r="BP33" i="22"/>
  <c r="BO33" i="22"/>
  <c r="BQ33" i="22"/>
  <c r="BV33" i="22"/>
  <c r="BS33" i="22"/>
  <c r="BL29" i="22"/>
  <c r="BP29" i="22"/>
  <c r="BM29" i="22"/>
  <c r="BO29" i="22"/>
  <c r="BN29" i="22"/>
  <c r="BV29" i="22"/>
  <c r="BV17" i="22"/>
  <c r="BO17" i="22"/>
  <c r="BL17" i="22"/>
  <c r="BP17" i="22"/>
  <c r="BM17" i="22"/>
  <c r="BQ17" i="22"/>
  <c r="BR13" i="22"/>
  <c r="BV13" i="22"/>
  <c r="BO13" i="22"/>
  <c r="BS13" i="22"/>
  <c r="BL13" i="22"/>
  <c r="BP13" i="22"/>
  <c r="BQ13" i="22"/>
  <c r="BL11" i="22"/>
  <c r="BP11" i="22"/>
  <c r="BQ11" i="22"/>
  <c r="BV11" i="22"/>
  <c r="BO11" i="22"/>
  <c r="BS11" i="22"/>
  <c r="BO6" i="22"/>
  <c r="BL6" i="22"/>
  <c r="BP6" i="22"/>
  <c r="BM6" i="22"/>
  <c r="BN6" i="22"/>
  <c r="BV6" i="22"/>
  <c r="BM16" i="22"/>
  <c r="BQ16" i="22"/>
  <c r="BN16" i="22"/>
  <c r="BR16" i="22"/>
  <c r="BV16" i="22"/>
  <c r="BO16" i="22"/>
  <c r="BS16" i="22"/>
  <c r="BL16" i="22"/>
  <c r="BP16" i="22"/>
  <c r="BM8" i="22"/>
  <c r="BQ8" i="22"/>
  <c r="BU8" i="22"/>
  <c r="BU20" i="22" s="1"/>
  <c r="BU22" i="22" s="1"/>
  <c r="BN8" i="22"/>
  <c r="BO8" i="22"/>
  <c r="BS8" i="22"/>
  <c r="BS20" i="22" s="1"/>
  <c r="BS22" i="22" s="1"/>
  <c r="BL8" i="22"/>
  <c r="BP8" i="22"/>
  <c r="BV9" i="22"/>
  <c r="BO9" i="22"/>
  <c r="BS9" i="22"/>
  <c r="BL9" i="22"/>
  <c r="BP9" i="22"/>
  <c r="BM9" i="22"/>
  <c r="BQ9" i="22"/>
  <c r="BO14" i="22"/>
  <c r="BV14" i="22"/>
  <c r="BL14" i="22"/>
  <c r="BP14" i="22"/>
  <c r="BM14" i="22"/>
  <c r="BQ14" i="22"/>
  <c r="BL7" i="22"/>
  <c r="BP7" i="22"/>
  <c r="BM7" i="22"/>
  <c r="BQ7" i="22"/>
  <c r="BO7" i="22"/>
  <c r="BO18" i="22"/>
  <c r="BS18" i="22"/>
  <c r="BL18" i="22"/>
  <c r="BP18" i="22"/>
  <c r="BQ18" i="22"/>
  <c r="BM18" i="22"/>
  <c r="BU18" i="22"/>
  <c r="BR18" i="22"/>
  <c r="BR20" i="22" s="1"/>
  <c r="BR22" i="22" s="1"/>
  <c r="BV18" i="22"/>
  <c r="BM12" i="22"/>
  <c r="BQ12" i="22"/>
  <c r="BO12" i="22"/>
  <c r="BL12" i="22"/>
  <c r="BP12" i="22"/>
  <c r="BO10" i="22"/>
  <c r="BS10" i="22"/>
  <c r="BL10" i="22"/>
  <c r="BP10" i="22"/>
  <c r="BQ10" i="22"/>
  <c r="BV10" i="22"/>
  <c r="BL15" i="22"/>
  <c r="BP15" i="22"/>
  <c r="BT15" i="22"/>
  <c r="BT20" i="22" s="1"/>
  <c r="BT22" i="22" s="1"/>
  <c r="BM15" i="22"/>
  <c r="BQ15" i="22"/>
  <c r="BO15" i="22"/>
  <c r="BS15" i="22"/>
  <c r="BR5" i="22"/>
  <c r="BV5" i="22"/>
  <c r="BO5" i="22"/>
  <c r="BL5" i="22"/>
  <c r="BL20" i="22" s="1"/>
  <c r="BL22" i="22" s="1"/>
  <c r="BP5" i="22"/>
  <c r="BM5" i="22"/>
  <c r="BQ5" i="22"/>
  <c r="BQ20" i="22" s="1"/>
  <c r="BQ22" i="22" s="1"/>
  <c r="BO20" i="22"/>
  <c r="BO22" i="22" s="1"/>
  <c r="BM9" i="21"/>
  <c r="BQ9" i="21"/>
  <c r="BU9" i="21"/>
  <c r="BN9" i="21"/>
  <c r="BL9" i="21"/>
  <c r="BO9" i="21"/>
  <c r="BS9" i="21"/>
  <c r="BP9" i="21"/>
  <c r="S19" i="21"/>
  <c r="P8" i="21"/>
  <c r="Q8" i="21"/>
  <c r="BM43" i="22" l="1"/>
  <c r="BM45" i="22" s="1"/>
  <c r="BV43" i="22"/>
  <c r="BV45" i="22" s="1"/>
  <c r="BP43" i="22"/>
  <c r="BP45" i="22" s="1"/>
  <c r="BS43" i="22"/>
  <c r="BS45" i="22" s="1"/>
  <c r="AW47" i="22" s="1"/>
  <c r="AW48" i="22" s="1"/>
  <c r="AW50" i="22" s="1"/>
  <c r="AW51" i="22" s="1"/>
  <c r="BO43" i="22"/>
  <c r="BO45" i="22" s="1"/>
  <c r="BN43" i="22"/>
  <c r="BN45" i="22" s="1"/>
  <c r="BQ43" i="22"/>
  <c r="BQ45" i="22" s="1"/>
  <c r="AX47" i="22"/>
  <c r="AX48" i="22" s="1"/>
  <c r="AX50" i="22" s="1"/>
  <c r="BN20" i="22"/>
  <c r="BN22" i="22" s="1"/>
  <c r="BM20" i="22"/>
  <c r="BM22" i="22" s="1"/>
  <c r="AQ47" i="22" s="1"/>
  <c r="BV20" i="22"/>
  <c r="BV22" i="22" s="1"/>
  <c r="BP20" i="22"/>
  <c r="BP22" i="22" s="1"/>
  <c r="AT47" i="22" s="1"/>
  <c r="AT48" i="22" s="1"/>
  <c r="AT50" i="22" s="1"/>
  <c r="AT51" i="22" s="1"/>
  <c r="BO19" i="21"/>
  <c r="BS19" i="21"/>
  <c r="BL19" i="21"/>
  <c r="BP19" i="21"/>
  <c r="BT19" i="21"/>
  <c r="BM19" i="21"/>
  <c r="BQ19" i="21"/>
  <c r="AY47" i="22"/>
  <c r="AY48" i="22" s="1"/>
  <c r="AY50" i="22" s="1"/>
  <c r="AV47" i="22"/>
  <c r="AP47" i="22"/>
  <c r="AP48" i="22" s="1"/>
  <c r="AP50" i="22" s="1"/>
  <c r="AP51" i="22" s="1"/>
  <c r="AS47" i="22"/>
  <c r="AU47" i="22"/>
  <c r="AV48" i="22"/>
  <c r="AV50" i="22" s="1"/>
  <c r="AV51" i="22" s="1"/>
  <c r="S8" i="21"/>
  <c r="AD31" i="21"/>
  <c r="AC31" i="21"/>
  <c r="AB31" i="21"/>
  <c r="AA31" i="21"/>
  <c r="Z31" i="21"/>
  <c r="Y31" i="21"/>
  <c r="X31" i="21"/>
  <c r="W31" i="21"/>
  <c r="V31" i="21"/>
  <c r="U31" i="21"/>
  <c r="T31" i="21"/>
  <c r="C31" i="21"/>
  <c r="B31" i="21"/>
  <c r="AD30" i="21"/>
  <c r="AC30" i="21"/>
  <c r="AB30" i="21"/>
  <c r="AA30" i="21"/>
  <c r="Z30" i="21"/>
  <c r="Y30" i="21"/>
  <c r="X30" i="21"/>
  <c r="W30" i="21"/>
  <c r="V30" i="21"/>
  <c r="U30" i="21"/>
  <c r="T30" i="21"/>
  <c r="P28" i="21"/>
  <c r="Q28" i="21" s="1"/>
  <c r="P27" i="21"/>
  <c r="Q27" i="21" s="1"/>
  <c r="P26" i="21"/>
  <c r="Q26" i="21" s="1"/>
  <c r="P25" i="21"/>
  <c r="Q25" i="21" s="1"/>
  <c r="P24" i="21"/>
  <c r="Q24" i="21" s="1"/>
  <c r="Q23" i="21"/>
  <c r="P23" i="21"/>
  <c r="P22" i="21"/>
  <c r="Q22" i="21" s="1"/>
  <c r="Q21" i="21"/>
  <c r="P21" i="21"/>
  <c r="P20" i="21"/>
  <c r="Q20" i="21" s="1"/>
  <c r="P18" i="21"/>
  <c r="Q18" i="21" s="1"/>
  <c r="P17" i="21"/>
  <c r="Q17" i="21" s="1"/>
  <c r="P16" i="21"/>
  <c r="Q16" i="21" s="1"/>
  <c r="P15" i="21"/>
  <c r="Q15" i="21" s="1"/>
  <c r="P14" i="21"/>
  <c r="Q14" i="21" s="1"/>
  <c r="P13" i="21"/>
  <c r="Q13" i="21" s="1"/>
  <c r="Q11" i="21"/>
  <c r="P10" i="21"/>
  <c r="Q10" i="21" s="1"/>
  <c r="P7" i="21"/>
  <c r="Q7" i="21" s="1"/>
  <c r="AR47" i="22" l="1"/>
  <c r="AR48" i="22" s="1"/>
  <c r="AR50" i="22" s="1"/>
  <c r="AZ47" i="22"/>
  <c r="BL8" i="21"/>
  <c r="BP8" i="21"/>
  <c r="BM8" i="21"/>
  <c r="BQ8" i="21"/>
  <c r="BO8" i="21"/>
  <c r="AX38" i="21"/>
  <c r="AP36" i="21"/>
  <c r="AZ48" i="22"/>
  <c r="AZ50" i="22" s="1"/>
  <c r="AZ51" i="22" s="1"/>
  <c r="AQ48" i="22"/>
  <c r="AQ50" i="22" s="1"/>
  <c r="AQ51" i="22" s="1"/>
  <c r="AS48" i="22"/>
  <c r="AS50" i="22" s="1"/>
  <c r="AS51" i="22" s="1"/>
  <c r="AU48" i="22"/>
  <c r="AU50" i="22" s="1"/>
  <c r="AU51" i="22" s="1"/>
  <c r="S23" i="21"/>
  <c r="S21" i="21"/>
  <c r="S18" i="21"/>
  <c r="S17" i="21"/>
  <c r="S25" i="21"/>
  <c r="S27" i="21"/>
  <c r="S28" i="21"/>
  <c r="S7" i="21"/>
  <c r="S11" i="21"/>
  <c r="S14" i="21"/>
  <c r="S10" i="21"/>
  <c r="S13" i="21"/>
  <c r="S16" i="21"/>
  <c r="S26" i="21"/>
  <c r="S15" i="21"/>
  <c r="S24" i="21"/>
  <c r="S22" i="21"/>
  <c r="S20" i="21"/>
  <c r="P25" i="20"/>
  <c r="Q25" i="20" s="1"/>
  <c r="AC29" i="20"/>
  <c r="AB29" i="20"/>
  <c r="AA29" i="20"/>
  <c r="Z29" i="20"/>
  <c r="Y29" i="20"/>
  <c r="X29" i="20"/>
  <c r="U29" i="20"/>
  <c r="T29" i="20"/>
  <c r="AP34" i="20" s="1"/>
  <c r="C29" i="20"/>
  <c r="B29" i="20"/>
  <c r="AC28" i="20"/>
  <c r="AB28" i="20"/>
  <c r="AA28" i="20"/>
  <c r="Z28" i="20"/>
  <c r="Y28" i="20"/>
  <c r="X28" i="20"/>
  <c r="U28" i="20"/>
  <c r="T28" i="20"/>
  <c r="P26" i="20"/>
  <c r="Q26" i="20" s="1"/>
  <c r="P24" i="20"/>
  <c r="Q24" i="20" s="1"/>
  <c r="P23" i="20"/>
  <c r="Q23" i="20" s="1"/>
  <c r="P22" i="20"/>
  <c r="Q22" i="20" s="1"/>
  <c r="P21" i="20"/>
  <c r="Q21" i="20" s="1"/>
  <c r="P20" i="20"/>
  <c r="Q20" i="20" s="1"/>
  <c r="P19" i="20"/>
  <c r="Q19" i="20" s="1"/>
  <c r="P18" i="20"/>
  <c r="Q18" i="20" s="1"/>
  <c r="P17" i="20"/>
  <c r="Q17" i="20" s="1"/>
  <c r="P16" i="20"/>
  <c r="Q16" i="20" s="1"/>
  <c r="Q15" i="20"/>
  <c r="P15" i="20"/>
  <c r="P14" i="20"/>
  <c r="Q14" i="20" s="1"/>
  <c r="S14" i="20" s="1"/>
  <c r="P13" i="20"/>
  <c r="Q13" i="20" s="1"/>
  <c r="P12" i="20"/>
  <c r="Q12" i="20" s="1"/>
  <c r="S12" i="20" s="1"/>
  <c r="P11" i="20"/>
  <c r="Q11" i="20" s="1"/>
  <c r="Q10" i="20"/>
  <c r="P10" i="20"/>
  <c r="P9" i="20"/>
  <c r="Q9" i="20" s="1"/>
  <c r="P8" i="20"/>
  <c r="Q8" i="20" s="1"/>
  <c r="Q7" i="20"/>
  <c r="P7" i="20"/>
  <c r="P6" i="20"/>
  <c r="Q6" i="20" s="1"/>
  <c r="P5" i="20"/>
  <c r="Q5" i="20" s="1"/>
  <c r="P4" i="20"/>
  <c r="Q4" i="20" s="1"/>
  <c r="O24" i="19"/>
  <c r="Q24" i="19" s="1"/>
  <c r="N24" i="19"/>
  <c r="N5" i="19"/>
  <c r="O5" i="19" s="1"/>
  <c r="AB36" i="19"/>
  <c r="AA36" i="19"/>
  <c r="AW43" i="19" s="1"/>
  <c r="Z36" i="19"/>
  <c r="AV43" i="19" s="1"/>
  <c r="Y36" i="19"/>
  <c r="X36" i="19"/>
  <c r="W36" i="19"/>
  <c r="V36" i="19"/>
  <c r="U36" i="19"/>
  <c r="T36" i="19"/>
  <c r="AP43" i="19" s="1"/>
  <c r="S36" i="19"/>
  <c r="R36" i="19"/>
  <c r="C36" i="19"/>
  <c r="B36" i="19"/>
  <c r="AB35" i="19"/>
  <c r="AA35" i="19"/>
  <c r="Z35" i="19"/>
  <c r="Y35" i="19"/>
  <c r="X35" i="19"/>
  <c r="W35" i="19"/>
  <c r="V35" i="19"/>
  <c r="U35" i="19"/>
  <c r="T35" i="19"/>
  <c r="S35" i="19"/>
  <c r="R35" i="19"/>
  <c r="O33" i="19"/>
  <c r="N33" i="19"/>
  <c r="N32" i="19"/>
  <c r="O32" i="19" s="1"/>
  <c r="N31" i="19"/>
  <c r="O31" i="19" s="1"/>
  <c r="O30" i="19"/>
  <c r="N30" i="19"/>
  <c r="N29" i="19"/>
  <c r="O29" i="19" s="1"/>
  <c r="O28" i="19"/>
  <c r="N28" i="19"/>
  <c r="N27" i="19"/>
  <c r="O27" i="19" s="1"/>
  <c r="N26" i="19"/>
  <c r="O26" i="19" s="1"/>
  <c r="O25" i="19"/>
  <c r="N25" i="19"/>
  <c r="N23" i="19"/>
  <c r="O23" i="19" s="1"/>
  <c r="AB17" i="19"/>
  <c r="AA17" i="19"/>
  <c r="Z17" i="19"/>
  <c r="Y17" i="19"/>
  <c r="X17" i="19"/>
  <c r="W17" i="19"/>
  <c r="V17" i="19"/>
  <c r="U17" i="19"/>
  <c r="T17" i="19"/>
  <c r="S17" i="19"/>
  <c r="R17" i="19"/>
  <c r="AN41" i="19" s="1"/>
  <c r="C17" i="19"/>
  <c r="B17" i="19"/>
  <c r="AB16" i="19"/>
  <c r="AA16" i="19"/>
  <c r="Z16" i="19"/>
  <c r="Y16" i="19"/>
  <c r="X16" i="19"/>
  <c r="W16" i="19"/>
  <c r="V16" i="19"/>
  <c r="U16" i="19"/>
  <c r="T16" i="19"/>
  <c r="S16" i="19"/>
  <c r="R16" i="19"/>
  <c r="O14" i="19"/>
  <c r="N14" i="19"/>
  <c r="N13" i="19"/>
  <c r="O13" i="19" s="1"/>
  <c r="N12" i="19"/>
  <c r="O12" i="19" s="1"/>
  <c r="O11" i="19"/>
  <c r="N11" i="19"/>
  <c r="N10" i="19"/>
  <c r="O10" i="19" s="1"/>
  <c r="O9" i="19"/>
  <c r="N9" i="19"/>
  <c r="N8" i="19"/>
  <c r="O8" i="19" s="1"/>
  <c r="N7" i="19"/>
  <c r="O7" i="19" s="1"/>
  <c r="O6" i="19"/>
  <c r="N6" i="19"/>
  <c r="N4" i="19"/>
  <c r="O4" i="19" s="1"/>
  <c r="AN33" i="18"/>
  <c r="S27" i="18"/>
  <c r="T27" i="18"/>
  <c r="U27" i="18"/>
  <c r="V27" i="18"/>
  <c r="W27" i="18"/>
  <c r="X27" i="18"/>
  <c r="Y27" i="18"/>
  <c r="Z27" i="18"/>
  <c r="AA27" i="18"/>
  <c r="AB27" i="18"/>
  <c r="S28" i="18"/>
  <c r="T28" i="18"/>
  <c r="U28" i="18"/>
  <c r="V28" i="18"/>
  <c r="W28" i="18"/>
  <c r="X28" i="18"/>
  <c r="Y28" i="18"/>
  <c r="Z28" i="18"/>
  <c r="AA28" i="18"/>
  <c r="AB28" i="18"/>
  <c r="R28" i="18"/>
  <c r="R27" i="18"/>
  <c r="C28" i="18"/>
  <c r="B28" i="18"/>
  <c r="BV24" i="21" l="1"/>
  <c r="BQ24" i="21"/>
  <c r="BO24" i="21"/>
  <c r="BM24" i="21"/>
  <c r="BL24" i="21"/>
  <c r="BP24" i="21"/>
  <c r="BO7" i="21"/>
  <c r="BV7" i="21"/>
  <c r="BL7" i="21"/>
  <c r="BP7" i="21"/>
  <c r="BM7" i="21"/>
  <c r="BN7" i="21"/>
  <c r="BV17" i="21"/>
  <c r="BO17" i="21"/>
  <c r="BM17" i="21"/>
  <c r="BL17" i="21"/>
  <c r="BP17" i="21"/>
  <c r="BQ17" i="21"/>
  <c r="BQ16" i="21"/>
  <c r="BR16" i="21"/>
  <c r="BV16" i="21"/>
  <c r="BL16" i="21"/>
  <c r="BO16" i="21"/>
  <c r="BS16" i="21"/>
  <c r="BP16" i="21"/>
  <c r="BL15" i="21"/>
  <c r="BP15" i="21"/>
  <c r="BM15" i="21"/>
  <c r="BQ15" i="21"/>
  <c r="BO15" i="21"/>
  <c r="BL22" i="21"/>
  <c r="BP22" i="21"/>
  <c r="BM22" i="21"/>
  <c r="BQ22" i="21"/>
  <c r="BO22" i="21"/>
  <c r="BN22" i="21"/>
  <c r="BR22" i="21"/>
  <c r="BV22" i="21"/>
  <c r="BS22" i="21"/>
  <c r="BO14" i="21"/>
  <c r="BS14" i="21"/>
  <c r="BL14" i="21"/>
  <c r="BP14" i="21"/>
  <c r="BQ14" i="21"/>
  <c r="BV14" i="21"/>
  <c r="BR27" i="21"/>
  <c r="BV27" i="21"/>
  <c r="BM27" i="21"/>
  <c r="BO27" i="21"/>
  <c r="BS27" i="21"/>
  <c r="BQ27" i="21"/>
  <c r="BL27" i="21"/>
  <c r="BP27" i="21"/>
  <c r="BU27" i="21"/>
  <c r="BL20" i="21"/>
  <c r="BP20" i="21"/>
  <c r="BO20" i="21"/>
  <c r="BM20" i="21"/>
  <c r="BQ20" i="21"/>
  <c r="BN20" i="21"/>
  <c r="BV20" i="21"/>
  <c r="BM25" i="21"/>
  <c r="BQ25" i="21"/>
  <c r="BV25" i="21"/>
  <c r="BO25" i="21"/>
  <c r="BS25" i="21"/>
  <c r="BL25" i="21"/>
  <c r="BP25" i="21"/>
  <c r="BO23" i="21"/>
  <c r="BS23" i="21"/>
  <c r="BL23" i="21"/>
  <c r="BP23" i="21"/>
  <c r="BT23" i="21"/>
  <c r="BQ23" i="21"/>
  <c r="BU23" i="21"/>
  <c r="BN23" i="21"/>
  <c r="BM21" i="21"/>
  <c r="BQ21" i="21"/>
  <c r="BP21" i="21"/>
  <c r="BN21" i="21"/>
  <c r="BV21" i="21"/>
  <c r="BL21" i="21"/>
  <c r="BO21" i="21"/>
  <c r="BM13" i="21"/>
  <c r="BQ13" i="21"/>
  <c r="BU13" i="21"/>
  <c r="BL13" i="21"/>
  <c r="BT13" i="21"/>
  <c r="BN13" i="21"/>
  <c r="BV13" i="21"/>
  <c r="BO13" i="21"/>
  <c r="BS13" i="21"/>
  <c r="BP13" i="21"/>
  <c r="BV26" i="21"/>
  <c r="BO26" i="21"/>
  <c r="BL26" i="21"/>
  <c r="BP26" i="21"/>
  <c r="BQ26" i="21"/>
  <c r="BU26" i="21"/>
  <c r="BL28" i="21"/>
  <c r="BP28" i="21"/>
  <c r="BS28" i="21"/>
  <c r="BQ28" i="21"/>
  <c r="BV28" i="21"/>
  <c r="BO28" i="21"/>
  <c r="BV18" i="21"/>
  <c r="BQ18" i="21"/>
  <c r="BO18" i="21"/>
  <c r="BS18" i="21"/>
  <c r="BL18" i="21"/>
  <c r="BP18" i="21"/>
  <c r="BU18" i="21"/>
  <c r="BO11" i="21"/>
  <c r="BS11" i="21"/>
  <c r="BN11" i="21"/>
  <c r="BV11" i="21"/>
  <c r="BL11" i="21"/>
  <c r="BP11" i="21"/>
  <c r="BQ11" i="21"/>
  <c r="BU11" i="21"/>
  <c r="BV10" i="21"/>
  <c r="BQ10" i="21"/>
  <c r="BO10" i="21"/>
  <c r="BS10" i="21"/>
  <c r="BM10" i="21"/>
  <c r="BL10" i="21"/>
  <c r="BP10" i="21"/>
  <c r="BR14" i="20"/>
  <c r="BV14" i="20"/>
  <c r="BO14" i="20"/>
  <c r="BS14" i="20"/>
  <c r="BQ14" i="20"/>
  <c r="BL14" i="20"/>
  <c r="BP14" i="20"/>
  <c r="BL12" i="20"/>
  <c r="BP12" i="20"/>
  <c r="BQ12" i="20"/>
  <c r="BO12" i="20"/>
  <c r="BV12" i="20"/>
  <c r="BS12" i="20"/>
  <c r="BK24" i="19"/>
  <c r="BO24" i="19"/>
  <c r="BP24" i="19"/>
  <c r="BT24" i="19"/>
  <c r="BM24" i="19"/>
  <c r="BJ24" i="19"/>
  <c r="BN24" i="19"/>
  <c r="AX36" i="20"/>
  <c r="AV35" i="18"/>
  <c r="S7" i="20"/>
  <c r="S15" i="20"/>
  <c r="S13" i="20"/>
  <c r="S24" i="20"/>
  <c r="S20" i="20"/>
  <c r="S22" i="20"/>
  <c r="S10" i="20"/>
  <c r="S16" i="20"/>
  <c r="S18" i="20"/>
  <c r="S9" i="20"/>
  <c r="S8" i="20"/>
  <c r="S11" i="20"/>
  <c r="S19" i="20"/>
  <c r="S26" i="20"/>
  <c r="S23" i="20"/>
  <c r="S6" i="20"/>
  <c r="S17" i="20"/>
  <c r="S21" i="20"/>
  <c r="Q5" i="19"/>
  <c r="Q12" i="19"/>
  <c r="Q13" i="19"/>
  <c r="Q6" i="19"/>
  <c r="Q14" i="19"/>
  <c r="Q28" i="19"/>
  <c r="Q25" i="19"/>
  <c r="Q9" i="19"/>
  <c r="Q11" i="19"/>
  <c r="Q29" i="19"/>
  <c r="Q27" i="19"/>
  <c r="Q23" i="19"/>
  <c r="Q26" i="19"/>
  <c r="Q30" i="19"/>
  <c r="Q33" i="19"/>
  <c r="Q31" i="19"/>
  <c r="Q32" i="19"/>
  <c r="Q7" i="19"/>
  <c r="Q4" i="19"/>
  <c r="Q10" i="19"/>
  <c r="Q8" i="19"/>
  <c r="BT30" i="21" l="1"/>
  <c r="BT32" i="21" s="1"/>
  <c r="AX34" i="21" s="1"/>
  <c r="AX35" i="21" s="1"/>
  <c r="AX37" i="21" s="1"/>
  <c r="BR30" i="21"/>
  <c r="BR32" i="21" s="1"/>
  <c r="BO30" i="21"/>
  <c r="BO32" i="21" s="1"/>
  <c r="BP30" i="21"/>
  <c r="BP32" i="21" s="1"/>
  <c r="BN30" i="21"/>
  <c r="BN32" i="21" s="1"/>
  <c r="AR34" i="21" s="1"/>
  <c r="AR35" i="21" s="1"/>
  <c r="AR37" i="21" s="1"/>
  <c r="AR38" i="21" s="1"/>
  <c r="BM30" i="21"/>
  <c r="BM32" i="21" s="1"/>
  <c r="AQ34" i="21" s="1"/>
  <c r="BL30" i="21"/>
  <c r="BL32" i="21" s="1"/>
  <c r="AP34" i="21" s="1"/>
  <c r="AP35" i="21" s="1"/>
  <c r="AP37" i="21" s="1"/>
  <c r="BS30" i="21"/>
  <c r="BS32" i="21" s="1"/>
  <c r="AW34" i="21" s="1"/>
  <c r="BU30" i="21"/>
  <c r="BU32" i="21" s="1"/>
  <c r="AY34" i="21" s="1"/>
  <c r="BQ30" i="21"/>
  <c r="BQ32" i="21" s="1"/>
  <c r="AU34" i="21" s="1"/>
  <c r="BV30" i="21"/>
  <c r="BV32" i="21" s="1"/>
  <c r="AZ34" i="21" s="1"/>
  <c r="BN20" i="20"/>
  <c r="BU20" i="20"/>
  <c r="BO20" i="20"/>
  <c r="BS20" i="20"/>
  <c r="BQ20" i="20"/>
  <c r="BL20" i="20"/>
  <c r="BP20" i="20"/>
  <c r="BT20" i="20"/>
  <c r="BN6" i="20"/>
  <c r="BV6" i="20"/>
  <c r="BO6" i="20"/>
  <c r="BS6" i="20"/>
  <c r="BU6" i="20"/>
  <c r="BL6" i="20"/>
  <c r="BP6" i="20"/>
  <c r="BQ6" i="20"/>
  <c r="BL11" i="20"/>
  <c r="BP11" i="20"/>
  <c r="BT11" i="20"/>
  <c r="BO11" i="20"/>
  <c r="BM11" i="20"/>
  <c r="BQ11" i="20"/>
  <c r="BU11" i="20"/>
  <c r="BN11" i="20"/>
  <c r="BV11" i="20"/>
  <c r="BS11" i="20"/>
  <c r="BQ16" i="20"/>
  <c r="BU16" i="20"/>
  <c r="BL16" i="20"/>
  <c r="BV16" i="20"/>
  <c r="BP16" i="20"/>
  <c r="BO16" i="20"/>
  <c r="BS16" i="20"/>
  <c r="BO18" i="20"/>
  <c r="BN18" i="20"/>
  <c r="BV18" i="20"/>
  <c r="BL18" i="20"/>
  <c r="BP18" i="20"/>
  <c r="BM18" i="20"/>
  <c r="BQ18" i="20"/>
  <c r="BO23" i="20"/>
  <c r="BL23" i="20"/>
  <c r="BP23" i="20"/>
  <c r="BQ23" i="20"/>
  <c r="BU23" i="20"/>
  <c r="BV23" i="20"/>
  <c r="BO10" i="20"/>
  <c r="BS10" i="20"/>
  <c r="BV10" i="20"/>
  <c r="BL10" i="20"/>
  <c r="BP10" i="20"/>
  <c r="BQ10" i="20"/>
  <c r="BN17" i="20"/>
  <c r="BV17" i="20"/>
  <c r="BM17" i="20"/>
  <c r="BO17" i="20"/>
  <c r="BQ17" i="20"/>
  <c r="BL17" i="20"/>
  <c r="BP17" i="20"/>
  <c r="BQ26" i="20"/>
  <c r="BP26" i="20"/>
  <c r="BV26" i="20"/>
  <c r="BO26" i="20"/>
  <c r="BS26" i="20"/>
  <c r="BL26" i="20"/>
  <c r="BN9" i="20"/>
  <c r="BV9" i="20"/>
  <c r="BU9" i="20"/>
  <c r="BO9" i="20"/>
  <c r="BS9" i="20"/>
  <c r="BL9" i="20"/>
  <c r="BP9" i="20"/>
  <c r="BQ9" i="20"/>
  <c r="BV22" i="20"/>
  <c r="BM22" i="20"/>
  <c r="BO22" i="20"/>
  <c r="BS22" i="20"/>
  <c r="BQ22" i="20"/>
  <c r="BL22" i="20"/>
  <c r="BP22" i="20"/>
  <c r="BM13" i="20"/>
  <c r="BQ13" i="20"/>
  <c r="BL13" i="20"/>
  <c r="BP13" i="20"/>
  <c r="BO13" i="20"/>
  <c r="BO19" i="20"/>
  <c r="BS19" i="20"/>
  <c r="BV19" i="20"/>
  <c r="BL19" i="20"/>
  <c r="BP19" i="20"/>
  <c r="BR19" i="20"/>
  <c r="BM19" i="20"/>
  <c r="BQ19" i="20"/>
  <c r="BN19" i="20"/>
  <c r="BO7" i="20"/>
  <c r="BV7" i="20"/>
  <c r="BL7" i="20"/>
  <c r="BP7" i="20"/>
  <c r="BN7" i="20"/>
  <c r="BM7" i="20"/>
  <c r="BL24" i="20"/>
  <c r="BP24" i="20"/>
  <c r="BM24" i="20"/>
  <c r="BQ24" i="20"/>
  <c r="BU24" i="20"/>
  <c r="BS24" i="20"/>
  <c r="BR24" i="20"/>
  <c r="BV24" i="20"/>
  <c r="BO24" i="20"/>
  <c r="BL8" i="20"/>
  <c r="BP8" i="20"/>
  <c r="BS8" i="20"/>
  <c r="BM8" i="20"/>
  <c r="BQ8" i="20"/>
  <c r="BO8" i="20"/>
  <c r="BV8" i="20"/>
  <c r="BM21" i="20"/>
  <c r="BQ21" i="20"/>
  <c r="BV21" i="20"/>
  <c r="BL21" i="20"/>
  <c r="BO21" i="20"/>
  <c r="BP21" i="20"/>
  <c r="BO15" i="20"/>
  <c r="BL15" i="20"/>
  <c r="BP15" i="20"/>
  <c r="BV15" i="20"/>
  <c r="BM15" i="20"/>
  <c r="BQ15" i="20"/>
  <c r="BJ27" i="19"/>
  <c r="BN27" i="19"/>
  <c r="BM27" i="19"/>
  <c r="BO27" i="19"/>
  <c r="BT27" i="19"/>
  <c r="BQ27" i="19"/>
  <c r="BJ31" i="19"/>
  <c r="BN31" i="19"/>
  <c r="BK31" i="19"/>
  <c r="BO31" i="19"/>
  <c r="BL31" i="19"/>
  <c r="BP31" i="19"/>
  <c r="BT31" i="19"/>
  <c r="BM31" i="19"/>
  <c r="BQ31" i="19"/>
  <c r="BN23" i="19"/>
  <c r="BK23" i="19"/>
  <c r="BO23" i="19"/>
  <c r="BS23" i="19"/>
  <c r="BL23" i="19"/>
  <c r="BP23" i="19"/>
  <c r="BT23" i="19"/>
  <c r="BM23" i="19"/>
  <c r="BQ23" i="19"/>
  <c r="BJ23" i="19"/>
  <c r="BK28" i="19"/>
  <c r="BO28" i="19"/>
  <c r="BM28" i="19"/>
  <c r="BJ28" i="19"/>
  <c r="BN28" i="19"/>
  <c r="BP33" i="19"/>
  <c r="BT33" i="19"/>
  <c r="BM33" i="19"/>
  <c r="BQ33" i="19"/>
  <c r="BJ33" i="19"/>
  <c r="BN33" i="19"/>
  <c r="BK33" i="19"/>
  <c r="BO33" i="19"/>
  <c r="BS33" i="19"/>
  <c r="BL25" i="19"/>
  <c r="BT25" i="19"/>
  <c r="BM25" i="19"/>
  <c r="BJ25" i="19"/>
  <c r="BN25" i="19"/>
  <c r="BK25" i="19"/>
  <c r="BM30" i="19"/>
  <c r="BJ30" i="19"/>
  <c r="BN30" i="19"/>
  <c r="BK30" i="19"/>
  <c r="BO30" i="19"/>
  <c r="BT30" i="19"/>
  <c r="BP29" i="19"/>
  <c r="BT29" i="19"/>
  <c r="BM29" i="19"/>
  <c r="BQ29" i="19"/>
  <c r="BJ29" i="19"/>
  <c r="BN29" i="19"/>
  <c r="BO29" i="19"/>
  <c r="BK32" i="19"/>
  <c r="BO32" i="19"/>
  <c r="BT32" i="19"/>
  <c r="BM32" i="19"/>
  <c r="BJ32" i="19"/>
  <c r="BN32" i="19"/>
  <c r="BM26" i="19"/>
  <c r="BQ26" i="19"/>
  <c r="BJ26" i="19"/>
  <c r="BN26" i="19"/>
  <c r="BK26" i="19"/>
  <c r="BO26" i="19"/>
  <c r="BT26" i="19"/>
  <c r="BT13" i="19"/>
  <c r="BK13" i="19"/>
  <c r="BM13" i="19"/>
  <c r="BO13" i="19"/>
  <c r="BJ13" i="19"/>
  <c r="BN13" i="19"/>
  <c r="BJ7" i="19"/>
  <c r="BN7" i="19"/>
  <c r="BQ7" i="19"/>
  <c r="BK7" i="19"/>
  <c r="BO7" i="19"/>
  <c r="BM7" i="19"/>
  <c r="BT7" i="19"/>
  <c r="BK12" i="19"/>
  <c r="BO12" i="19"/>
  <c r="BL12" i="19"/>
  <c r="BP12" i="19"/>
  <c r="BT12" i="19"/>
  <c r="BN12" i="19"/>
  <c r="BM12" i="19"/>
  <c r="BQ12" i="19"/>
  <c r="BJ12" i="19"/>
  <c r="BO8" i="19"/>
  <c r="BN8" i="19"/>
  <c r="BT8" i="19"/>
  <c r="BJ8" i="19"/>
  <c r="BM8" i="19"/>
  <c r="BQ8" i="19"/>
  <c r="BJ11" i="19"/>
  <c r="BN11" i="19"/>
  <c r="BK11" i="19"/>
  <c r="BO11" i="19"/>
  <c r="BM11" i="19"/>
  <c r="BT11" i="19"/>
  <c r="BM14" i="19"/>
  <c r="BQ14" i="19"/>
  <c r="BP14" i="19"/>
  <c r="BT14" i="19"/>
  <c r="BJ14" i="19"/>
  <c r="BN14" i="19"/>
  <c r="BK14" i="19"/>
  <c r="BO14" i="19"/>
  <c r="BS14" i="19"/>
  <c r="BP5" i="19"/>
  <c r="BT5" i="19"/>
  <c r="BK5" i="19"/>
  <c r="BM5" i="19"/>
  <c r="BJ5" i="19"/>
  <c r="BN5" i="19"/>
  <c r="BO5" i="19"/>
  <c r="BK4" i="19"/>
  <c r="BO4" i="19"/>
  <c r="BS4" i="19"/>
  <c r="BS16" i="19" s="1"/>
  <c r="BS18" i="19" s="1"/>
  <c r="BL4" i="19"/>
  <c r="BP4" i="19"/>
  <c r="BT4" i="19"/>
  <c r="BM4" i="19"/>
  <c r="BQ4" i="19"/>
  <c r="BJ4" i="19"/>
  <c r="BN4" i="19"/>
  <c r="BM10" i="19"/>
  <c r="BQ10" i="19"/>
  <c r="BP10" i="19"/>
  <c r="BT10" i="19"/>
  <c r="BJ10" i="19"/>
  <c r="BN10" i="19"/>
  <c r="BO10" i="19"/>
  <c r="BO9" i="19"/>
  <c r="BM9" i="19"/>
  <c r="BK9" i="19"/>
  <c r="BJ9" i="19"/>
  <c r="BN9" i="19"/>
  <c r="BM6" i="19"/>
  <c r="BL6" i="19"/>
  <c r="BT6" i="19"/>
  <c r="BJ6" i="19"/>
  <c r="BN6" i="19"/>
  <c r="BK6" i="19"/>
  <c r="AV34" i="21"/>
  <c r="AT34" i="21"/>
  <c r="AS34" i="21"/>
  <c r="AD28" i="20"/>
  <c r="AD29" i="20"/>
  <c r="S25" i="20"/>
  <c r="V28" i="20"/>
  <c r="V29" i="20"/>
  <c r="AV40" i="19"/>
  <c r="AV42" i="19" s="1"/>
  <c r="AS35" i="21" l="1"/>
  <c r="AS37" i="21" s="1"/>
  <c r="AS38" i="21" s="1"/>
  <c r="AQ35" i="21"/>
  <c r="AQ37" i="21" s="1"/>
  <c r="AQ38" i="21" s="1"/>
  <c r="AU35" i="21"/>
  <c r="AU37" i="21" s="1"/>
  <c r="AU38" i="21" s="1"/>
  <c r="AZ35" i="21"/>
  <c r="AZ37" i="21" s="1"/>
  <c r="AZ38" i="21" s="1"/>
  <c r="AV35" i="21"/>
  <c r="AV37" i="21" s="1"/>
  <c r="AV38" i="21" s="1"/>
  <c r="AW35" i="21"/>
  <c r="AW37" i="21" s="1"/>
  <c r="AW38" i="21" s="1"/>
  <c r="AT35" i="21"/>
  <c r="AT37" i="21" s="1"/>
  <c r="AT38" i="21" s="1"/>
  <c r="AY35" i="21"/>
  <c r="AY37" i="21" s="1"/>
  <c r="AY38" i="21" s="1"/>
  <c r="BS28" i="20"/>
  <c r="BS30" i="20" s="1"/>
  <c r="BT28" i="20"/>
  <c r="BT30" i="20" s="1"/>
  <c r="BU28" i="20"/>
  <c r="BU30" i="20" s="1"/>
  <c r="AY32" i="20" s="1"/>
  <c r="AY33" i="20" s="1"/>
  <c r="AY35" i="20" s="1"/>
  <c r="BV28" i="20"/>
  <c r="BV30" i="20" s="1"/>
  <c r="BN28" i="20"/>
  <c r="BN30" i="20" s="1"/>
  <c r="BM25" i="20"/>
  <c r="BM28" i="20" s="1"/>
  <c r="BM30" i="20" s="1"/>
  <c r="AQ32" i="20" s="1"/>
  <c r="BQ25" i="20"/>
  <c r="BL25" i="20"/>
  <c r="BL28" i="20" s="1"/>
  <c r="BL30" i="20" s="1"/>
  <c r="AP32" i="20" s="1"/>
  <c r="AP33" i="20" s="1"/>
  <c r="AP35" i="20" s="1"/>
  <c r="BR25" i="20"/>
  <c r="BR28" i="20" s="1"/>
  <c r="BR30" i="20" s="1"/>
  <c r="AV32" i="20" s="1"/>
  <c r="BO25" i="20"/>
  <c r="BO28" i="20" s="1"/>
  <c r="BO30" i="20" s="1"/>
  <c r="BP25" i="20"/>
  <c r="BQ28" i="20"/>
  <c r="BQ30" i="20" s="1"/>
  <c r="AU32" i="20" s="1"/>
  <c r="AU33" i="20" s="1"/>
  <c r="AU35" i="20" s="1"/>
  <c r="BP28" i="20"/>
  <c r="BP30" i="20" s="1"/>
  <c r="AT32" i="20" s="1"/>
  <c r="AT33" i="20" s="1"/>
  <c r="AT35" i="20" s="1"/>
  <c r="BQ35" i="19"/>
  <c r="BQ37" i="19" s="1"/>
  <c r="AU39" i="19" s="1"/>
  <c r="AU40" i="19" s="1"/>
  <c r="AU42" i="19" s="1"/>
  <c r="BN35" i="19"/>
  <c r="BN37" i="19" s="1"/>
  <c r="BM35" i="19"/>
  <c r="BM37" i="19" s="1"/>
  <c r="BS35" i="19"/>
  <c r="BS37" i="19" s="1"/>
  <c r="AW39" i="19" s="1"/>
  <c r="BT35" i="19"/>
  <c r="BT37" i="19" s="1"/>
  <c r="AX39" i="19" s="1"/>
  <c r="AX40" i="19" s="1"/>
  <c r="AX42" i="19" s="1"/>
  <c r="BO35" i="19"/>
  <c r="BO37" i="19" s="1"/>
  <c r="BL35" i="19"/>
  <c r="BL37" i="19" s="1"/>
  <c r="AP39" i="19" s="1"/>
  <c r="AP40" i="19" s="1"/>
  <c r="AP42" i="19" s="1"/>
  <c r="BJ35" i="19"/>
  <c r="BJ37" i="19" s="1"/>
  <c r="AN39" i="19" s="1"/>
  <c r="BP35" i="19"/>
  <c r="BP37" i="19" s="1"/>
  <c r="AT39" i="19" s="1"/>
  <c r="AT40" i="19" s="1"/>
  <c r="AT42" i="19" s="1"/>
  <c r="BK35" i="19"/>
  <c r="BK37" i="19" s="1"/>
  <c r="BO16" i="19"/>
  <c r="BO18" i="19" s="1"/>
  <c r="BJ16" i="19"/>
  <c r="BJ18" i="19" s="1"/>
  <c r="BP16" i="19"/>
  <c r="BP18" i="19" s="1"/>
  <c r="BK16" i="19"/>
  <c r="BK18" i="19" s="1"/>
  <c r="BN16" i="19"/>
  <c r="BN18" i="19" s="1"/>
  <c r="BQ16" i="19"/>
  <c r="BQ18" i="19" s="1"/>
  <c r="BL16" i="19"/>
  <c r="BL18" i="19" s="1"/>
  <c r="BT16" i="19"/>
  <c r="BT18" i="19" s="1"/>
  <c r="BM16" i="19"/>
  <c r="BM18" i="19" s="1"/>
  <c r="AW40" i="19"/>
  <c r="AW42" i="19" s="1"/>
  <c r="AX32" i="20"/>
  <c r="AX33" i="20" s="1"/>
  <c r="AX35" i="20" s="1"/>
  <c r="AW32" i="20"/>
  <c r="AR39" i="19"/>
  <c r="AR40" i="19" s="1"/>
  <c r="AR42" i="19" s="1"/>
  <c r="AR43" i="19" s="1"/>
  <c r="AQ39" i="19"/>
  <c r="AQ40" i="19" s="1"/>
  <c r="AQ42" i="19" s="1"/>
  <c r="AO39" i="19"/>
  <c r="AO40" i="19" s="1"/>
  <c r="AO42" i="19" s="1"/>
  <c r="AS39" i="19"/>
  <c r="AS40" i="19" s="1"/>
  <c r="AS42" i="19" s="1"/>
  <c r="AP38" i="21"/>
  <c r="W29" i="20"/>
  <c r="W28" i="20"/>
  <c r="AQ33" i="20" l="1"/>
  <c r="AQ35" i="20" s="1"/>
  <c r="AQ36" i="20" s="1"/>
  <c r="AW33" i="20"/>
  <c r="AW35" i="20" s="1"/>
  <c r="AW36" i="20" s="1"/>
  <c r="AV33" i="20"/>
  <c r="AV35" i="20" s="1"/>
  <c r="AV36" i="20" s="1"/>
  <c r="AY36" i="20"/>
  <c r="AZ32" i="20"/>
  <c r="AR32" i="20"/>
  <c r="AU36" i="20"/>
  <c r="AT36" i="20"/>
  <c r="AX43" i="19"/>
  <c r="AQ43" i="19"/>
  <c r="AN40" i="19"/>
  <c r="AN42" i="19" s="1"/>
  <c r="AN43" i="19" s="1"/>
  <c r="AU43" i="19"/>
  <c r="AO43" i="19"/>
  <c r="AT43" i="19"/>
  <c r="AS43" i="19"/>
  <c r="AZ33" i="20" l="1"/>
  <c r="AZ35" i="20" s="1"/>
  <c r="AZ36" i="20" s="1"/>
  <c r="AR33" i="20"/>
  <c r="AR35" i="20" s="1"/>
  <c r="AR36" i="20" s="1"/>
  <c r="AS32" i="20"/>
  <c r="AP36" i="20"/>
  <c r="O24" i="18"/>
  <c r="N24" i="18"/>
  <c r="N21" i="18"/>
  <c r="O21" i="18" s="1"/>
  <c r="N19" i="18"/>
  <c r="O19" i="18" s="1"/>
  <c r="O15" i="18"/>
  <c r="N15" i="18"/>
  <c r="N14" i="18"/>
  <c r="O14" i="18" s="1"/>
  <c r="O13" i="18"/>
  <c r="N13" i="18"/>
  <c r="N12" i="18"/>
  <c r="O12" i="18" s="1"/>
  <c r="N8" i="18"/>
  <c r="O8" i="18" s="1"/>
  <c r="O7" i="18"/>
  <c r="N7" i="18"/>
  <c r="N25" i="18"/>
  <c r="O25" i="18" s="1"/>
  <c r="N23" i="18"/>
  <c r="O23" i="18" s="1"/>
  <c r="N22" i="18"/>
  <c r="O22" i="18" s="1"/>
  <c r="N20" i="18"/>
  <c r="O20" i="18" s="1"/>
  <c r="N18" i="18"/>
  <c r="O18" i="18" s="1"/>
  <c r="N17" i="18"/>
  <c r="O17" i="18" s="1"/>
  <c r="N16" i="18"/>
  <c r="O16" i="18" s="1"/>
  <c r="N11" i="18"/>
  <c r="O11" i="18" s="1"/>
  <c r="O10" i="18"/>
  <c r="N10" i="18"/>
  <c r="N9" i="18"/>
  <c r="O9" i="18" s="1"/>
  <c r="N6" i="18"/>
  <c r="O6" i="18" s="1"/>
  <c r="AS33" i="20" l="1"/>
  <c r="AS35" i="20" s="1"/>
  <c r="AS36" i="20" s="1"/>
  <c r="Q22" i="18"/>
  <c r="Q17" i="18"/>
  <c r="Q14" i="18"/>
  <c r="Q19" i="18"/>
  <c r="Q24" i="18"/>
  <c r="Q7" i="18"/>
  <c r="Q15" i="18"/>
  <c r="Q10" i="18"/>
  <c r="Q13" i="18"/>
  <c r="Q21" i="18"/>
  <c r="Q12" i="18"/>
  <c r="Q8" i="18"/>
  <c r="Q25" i="18"/>
  <c r="Q23" i="18"/>
  <c r="Q20" i="18"/>
  <c r="Q18" i="18"/>
  <c r="Q16" i="18"/>
  <c r="Q11" i="18"/>
  <c r="Q9" i="18"/>
  <c r="Q6" i="18"/>
  <c r="N4" i="18"/>
  <c r="O4" i="18" s="1"/>
  <c r="N5" i="18"/>
  <c r="O5" i="18" s="1"/>
  <c r="BM6" i="18" l="1"/>
  <c r="BQ6" i="18"/>
  <c r="BL6" i="18"/>
  <c r="BJ6" i="18"/>
  <c r="BN6" i="18"/>
  <c r="BT6" i="18"/>
  <c r="BO6" i="18"/>
  <c r="BS6" i="18"/>
  <c r="BM9" i="18"/>
  <c r="BQ9" i="18"/>
  <c r="BJ9" i="18"/>
  <c r="BN9" i="18"/>
  <c r="BL9" i="18"/>
  <c r="BO9" i="18"/>
  <c r="BS9" i="18"/>
  <c r="BT9" i="18"/>
  <c r="BM20" i="18"/>
  <c r="BQ20" i="18"/>
  <c r="BJ20" i="18"/>
  <c r="BN20" i="18"/>
  <c r="BR20" i="18"/>
  <c r="BL20" i="18"/>
  <c r="BO20" i="18"/>
  <c r="BS20" i="18"/>
  <c r="BJ10" i="18"/>
  <c r="BN10" i="18"/>
  <c r="BO10" i="18"/>
  <c r="BM10" i="18"/>
  <c r="BQ10" i="18"/>
  <c r="BT10" i="18"/>
  <c r="BK11" i="18"/>
  <c r="BO11" i="18"/>
  <c r="BS11" i="18"/>
  <c r="BJ11" i="18"/>
  <c r="BL11" i="18"/>
  <c r="BT11" i="18"/>
  <c r="BR11" i="18"/>
  <c r="BR27" i="18" s="1"/>
  <c r="BR29" i="18" s="1"/>
  <c r="AV31" i="18" s="1"/>
  <c r="AV32" i="18" s="1"/>
  <c r="AV34" i="18" s="1"/>
  <c r="BM11" i="18"/>
  <c r="BQ11" i="18"/>
  <c r="BN11" i="18"/>
  <c r="BJ23" i="18"/>
  <c r="BN23" i="18"/>
  <c r="BO23" i="18"/>
  <c r="BS23" i="18"/>
  <c r="BM23" i="18"/>
  <c r="BT23" i="18"/>
  <c r="BM17" i="18"/>
  <c r="BL17" i="18"/>
  <c r="BJ17" i="18"/>
  <c r="BN17" i="18"/>
  <c r="BK17" i="18"/>
  <c r="BO17" i="18"/>
  <c r="BT17" i="18"/>
  <c r="BJ18" i="18"/>
  <c r="BN18" i="18"/>
  <c r="BM18" i="18"/>
  <c r="BK18" i="18"/>
  <c r="BO18" i="18"/>
  <c r="BL18" i="18"/>
  <c r="BT18" i="18"/>
  <c r="BT16" i="18"/>
  <c r="BO16" i="18"/>
  <c r="BM16" i="18"/>
  <c r="BQ16" i="18"/>
  <c r="BS16" i="18"/>
  <c r="BJ16" i="18"/>
  <c r="BN16" i="18"/>
  <c r="BM25" i="18"/>
  <c r="BQ25" i="18"/>
  <c r="BJ25" i="18"/>
  <c r="BN25" i="18"/>
  <c r="BO25" i="18"/>
  <c r="BT25" i="18"/>
  <c r="BM22" i="18"/>
  <c r="BQ22" i="18"/>
  <c r="BT22" i="18"/>
  <c r="BJ22" i="18"/>
  <c r="BN22" i="18"/>
  <c r="BK22" i="18"/>
  <c r="BO22" i="18"/>
  <c r="BO12" i="18"/>
  <c r="BN12" i="18"/>
  <c r="BT12" i="18"/>
  <c r="BM12" i="18"/>
  <c r="BQ12" i="18"/>
  <c r="BJ12" i="18"/>
  <c r="BJ15" i="18"/>
  <c r="BN15" i="18"/>
  <c r="BM15" i="18"/>
  <c r="BK15" i="18"/>
  <c r="BO15" i="18"/>
  <c r="BT15" i="18"/>
  <c r="BM14" i="18"/>
  <c r="BQ14" i="18"/>
  <c r="BJ14" i="18"/>
  <c r="BN14" i="18"/>
  <c r="BO14" i="18"/>
  <c r="BP14" i="18"/>
  <c r="BT14" i="18"/>
  <c r="BK8" i="18"/>
  <c r="BO8" i="18"/>
  <c r="BT8" i="18"/>
  <c r="BJ8" i="18"/>
  <c r="BM8" i="18"/>
  <c r="BQ8" i="18"/>
  <c r="BN8" i="18"/>
  <c r="BT21" i="18"/>
  <c r="BK21" i="18"/>
  <c r="BM21" i="18"/>
  <c r="BJ21" i="18"/>
  <c r="BN21" i="18"/>
  <c r="BO21" i="18"/>
  <c r="BJ7" i="18"/>
  <c r="BN7" i="18"/>
  <c r="BK7" i="18"/>
  <c r="BL7" i="18"/>
  <c r="BT7" i="18"/>
  <c r="BM7" i="18"/>
  <c r="BJ19" i="18"/>
  <c r="BN19" i="18"/>
  <c r="BK19" i="18"/>
  <c r="BO19" i="18"/>
  <c r="BM19" i="18"/>
  <c r="BL19" i="18"/>
  <c r="BP19" i="18"/>
  <c r="BT19" i="18"/>
  <c r="BQ19" i="18"/>
  <c r="BM13" i="18"/>
  <c r="BJ13" i="18"/>
  <c r="BN13" i="18"/>
  <c r="BK13" i="18"/>
  <c r="BO13" i="18"/>
  <c r="BK24" i="18"/>
  <c r="BO24" i="18"/>
  <c r="BS24" i="18"/>
  <c r="BN24" i="18"/>
  <c r="BP24" i="18"/>
  <c r="BT24" i="18"/>
  <c r="BM24" i="18"/>
  <c r="BQ24" i="18"/>
  <c r="BJ24" i="18"/>
  <c r="Q4" i="18"/>
  <c r="Q5" i="18"/>
  <c r="BK5" i="18" l="1"/>
  <c r="BO5" i="18"/>
  <c r="BP5" i="18"/>
  <c r="BT5" i="18"/>
  <c r="BN5" i="18"/>
  <c r="BM5" i="18"/>
  <c r="BJ5" i="18"/>
  <c r="BM4" i="18"/>
  <c r="BQ4" i="18"/>
  <c r="BQ27" i="18" s="1"/>
  <c r="BQ29" i="18" s="1"/>
  <c r="AU31" i="18" s="1"/>
  <c r="BJ4" i="18"/>
  <c r="BN4" i="18"/>
  <c r="BN27" i="18" s="1"/>
  <c r="BN29" i="18" s="1"/>
  <c r="AR31" i="18" s="1"/>
  <c r="AR32" i="18" s="1"/>
  <c r="AR34" i="18" s="1"/>
  <c r="BP4" i="18"/>
  <c r="BK4" i="18"/>
  <c r="BK27" i="18" s="1"/>
  <c r="BK29" i="18" s="1"/>
  <c r="BO4" i="18"/>
  <c r="BO27" i="18" s="1"/>
  <c r="BO29" i="18" s="1"/>
  <c r="BS4" i="18"/>
  <c r="BS27" i="18" s="1"/>
  <c r="BS29" i="18" s="1"/>
  <c r="AW31" i="18" s="1"/>
  <c r="BL4" i="18"/>
  <c r="BL27" i="18" s="1"/>
  <c r="BL29" i="18" s="1"/>
  <c r="AP31" i="18" s="1"/>
  <c r="BT4" i="18"/>
  <c r="BP27" i="18" l="1"/>
  <c r="BP29" i="18" s="1"/>
  <c r="AT31" i="18" s="1"/>
  <c r="AT32" i="18" s="1"/>
  <c r="AT34" i="18" s="1"/>
  <c r="BM27" i="18"/>
  <c r="BM29" i="18" s="1"/>
  <c r="AQ31" i="18" s="1"/>
  <c r="AQ32" i="18" s="1"/>
  <c r="AQ34" i="18" s="1"/>
  <c r="AQ35" i="18" s="1"/>
  <c r="AP32" i="18"/>
  <c r="AP34" i="18" s="1"/>
  <c r="AP35" i="18" s="1"/>
  <c r="AW32" i="18"/>
  <c r="AW34" i="18" s="1"/>
  <c r="AW35" i="18" s="1"/>
  <c r="BJ27" i="18"/>
  <c r="BJ29" i="18" s="1"/>
  <c r="AN31" i="18" s="1"/>
  <c r="AU32" i="18"/>
  <c r="AU34" i="18" s="1"/>
  <c r="AU35" i="18" s="1"/>
  <c r="BT27" i="18"/>
  <c r="BT29" i="18" s="1"/>
  <c r="AX31" i="18" s="1"/>
  <c r="AR35" i="18"/>
  <c r="AT35" i="18"/>
  <c r="AO31" i="18"/>
  <c r="AS31" i="18"/>
  <c r="U111" i="10"/>
  <c r="T111" i="10"/>
  <c r="T68" i="10"/>
  <c r="U68" i="10" s="1"/>
  <c r="T31" i="10"/>
  <c r="U31" i="10" s="1"/>
  <c r="W31" i="10" s="1"/>
  <c r="U97" i="10"/>
  <c r="T97" i="10"/>
  <c r="U54" i="10"/>
  <c r="T54" i="10"/>
  <c r="U17" i="10"/>
  <c r="W17" i="10" s="1"/>
  <c r="T17" i="10"/>
  <c r="U92" i="10"/>
  <c r="T92" i="10"/>
  <c r="T49" i="10"/>
  <c r="U49" i="10" s="1"/>
  <c r="U12" i="10"/>
  <c r="W12" i="10" s="1"/>
  <c r="T12" i="10"/>
  <c r="AG72" i="10"/>
  <c r="AF72" i="10"/>
  <c r="AE72" i="10"/>
  <c r="AD72" i="10"/>
  <c r="AC72" i="10"/>
  <c r="AB72" i="10"/>
  <c r="AA72" i="10"/>
  <c r="Z72" i="10"/>
  <c r="Y72" i="10"/>
  <c r="X72" i="10"/>
  <c r="E72" i="10"/>
  <c r="D72" i="10"/>
  <c r="C72" i="10"/>
  <c r="B72" i="10"/>
  <c r="AG71" i="10"/>
  <c r="AF71" i="10"/>
  <c r="AE71" i="10"/>
  <c r="AD71" i="10"/>
  <c r="AC71" i="10"/>
  <c r="AB71" i="10"/>
  <c r="AA71" i="10"/>
  <c r="Z71" i="10"/>
  <c r="Y71" i="10"/>
  <c r="X71" i="10"/>
  <c r="U65" i="10"/>
  <c r="T65" i="10"/>
  <c r="T64" i="10"/>
  <c r="U64" i="10" s="1"/>
  <c r="T63" i="10"/>
  <c r="U63" i="10" s="1"/>
  <c r="T62" i="10"/>
  <c r="U62" i="10" s="1"/>
  <c r="T60" i="10"/>
  <c r="U60" i="10" s="1"/>
  <c r="U59" i="10"/>
  <c r="T59" i="10"/>
  <c r="U58" i="10"/>
  <c r="T58" i="10"/>
  <c r="U56" i="10"/>
  <c r="T56" i="10"/>
  <c r="U52" i="10"/>
  <c r="T52" i="10"/>
  <c r="U50" i="10"/>
  <c r="T50" i="10"/>
  <c r="U48" i="10"/>
  <c r="T48" i="10"/>
  <c r="T47" i="10"/>
  <c r="U47" i="10" s="1"/>
  <c r="U45" i="10"/>
  <c r="T45" i="10"/>
  <c r="T42" i="10"/>
  <c r="U42" i="10" s="1"/>
  <c r="AG115" i="10"/>
  <c r="AF115" i="10"/>
  <c r="AE115" i="10"/>
  <c r="AD115" i="10"/>
  <c r="AC115" i="10"/>
  <c r="AB115" i="10"/>
  <c r="AA115" i="10"/>
  <c r="Z115" i="10"/>
  <c r="Y115" i="10"/>
  <c r="X115" i="10"/>
  <c r="E115" i="10"/>
  <c r="D115" i="10"/>
  <c r="C115" i="10"/>
  <c r="B115" i="10"/>
  <c r="AG114" i="10"/>
  <c r="AF114" i="10"/>
  <c r="AE114" i="10"/>
  <c r="AD114" i="10"/>
  <c r="AC114" i="10"/>
  <c r="AB114" i="10"/>
  <c r="AA114" i="10"/>
  <c r="Z114" i="10"/>
  <c r="Y114" i="10"/>
  <c r="X114" i="10"/>
  <c r="T112" i="10"/>
  <c r="U112" i="10" s="1"/>
  <c r="U110" i="10"/>
  <c r="T110" i="10"/>
  <c r="U109" i="10"/>
  <c r="T109" i="10"/>
  <c r="T108" i="10"/>
  <c r="U108" i="10" s="1"/>
  <c r="U107" i="10"/>
  <c r="T107" i="10"/>
  <c r="U106" i="10"/>
  <c r="T106" i="10"/>
  <c r="T105" i="10"/>
  <c r="U105" i="10" s="1"/>
  <c r="T104" i="10"/>
  <c r="U104" i="10" s="1"/>
  <c r="T103" i="10"/>
  <c r="U103" i="10" s="1"/>
  <c r="T102" i="10"/>
  <c r="U102" i="10" s="1"/>
  <c r="T101" i="10"/>
  <c r="U101" i="10" s="1"/>
  <c r="T100" i="10"/>
  <c r="U100" i="10" s="1"/>
  <c r="T99" i="10"/>
  <c r="U99" i="10" s="1"/>
  <c r="T98" i="10"/>
  <c r="U98" i="10" s="1"/>
  <c r="T96" i="10"/>
  <c r="U96" i="10" s="1"/>
  <c r="T95" i="10"/>
  <c r="U95" i="10" s="1"/>
  <c r="T94" i="10"/>
  <c r="U94" i="10" s="1"/>
  <c r="T93" i="10"/>
  <c r="U93" i="10" s="1"/>
  <c r="T91" i="10"/>
  <c r="U91" i="10" s="1"/>
  <c r="U90" i="10"/>
  <c r="T90" i="10"/>
  <c r="U89" i="10"/>
  <c r="T89" i="10"/>
  <c r="T88" i="10"/>
  <c r="U88" i="10" s="1"/>
  <c r="T87" i="10"/>
  <c r="U87" i="10" s="1"/>
  <c r="U86" i="10"/>
  <c r="T86" i="10"/>
  <c r="T85" i="10"/>
  <c r="U85" i="10" s="1"/>
  <c r="T84" i="10"/>
  <c r="U84" i="10" s="1"/>
  <c r="AN32" i="18" l="1"/>
  <c r="AN34" i="18" s="1"/>
  <c r="AN35" i="18" s="1"/>
  <c r="AS32" i="18"/>
  <c r="AS34" i="18" s="1"/>
  <c r="AS35" i="18" s="1"/>
  <c r="AX32" i="18"/>
  <c r="AX34" i="18" s="1"/>
  <c r="AX35" i="18" s="1"/>
  <c r="AO32" i="18"/>
  <c r="AO34" i="18" s="1"/>
  <c r="AO35" i="18" s="1"/>
  <c r="BN17" i="10"/>
  <c r="BO17" i="10"/>
  <c r="BS17" i="10"/>
  <c r="BL17" i="10"/>
  <c r="BP17" i="10"/>
  <c r="BQ17" i="10"/>
  <c r="BU17" i="10"/>
  <c r="BR31" i="10"/>
  <c r="BQ31" i="10"/>
  <c r="BO31" i="10"/>
  <c r="BS31" i="10"/>
  <c r="BL31" i="10"/>
  <c r="BP31" i="10"/>
  <c r="BT31" i="10"/>
  <c r="BM31" i="10"/>
  <c r="BU31" i="10"/>
  <c r="BL12" i="10"/>
  <c r="BP12" i="10"/>
  <c r="BO12" i="10"/>
  <c r="BM12" i="10"/>
  <c r="BQ12" i="10"/>
  <c r="AR120" i="10"/>
  <c r="W54" i="10"/>
  <c r="W111" i="10"/>
  <c r="W68" i="10"/>
  <c r="W97" i="10"/>
  <c r="W92" i="10"/>
  <c r="W49" i="10"/>
  <c r="W50" i="10"/>
  <c r="W42" i="10"/>
  <c r="W45" i="10"/>
  <c r="W47" i="10"/>
  <c r="W48" i="10"/>
  <c r="W52" i="10"/>
  <c r="W56" i="10"/>
  <c r="W58" i="10"/>
  <c r="W59" i="10"/>
  <c r="W60" i="10"/>
  <c r="W62" i="10"/>
  <c r="W63" i="10"/>
  <c r="W64" i="10"/>
  <c r="W65" i="10"/>
  <c r="W91" i="10"/>
  <c r="W88" i="10"/>
  <c r="W90" i="10"/>
  <c r="W85" i="10"/>
  <c r="W89" i="10"/>
  <c r="W87" i="10"/>
  <c r="W84" i="10"/>
  <c r="W86" i="10"/>
  <c r="W93" i="10"/>
  <c r="W94" i="10"/>
  <c r="W99" i="10"/>
  <c r="W101" i="10"/>
  <c r="W102" i="10"/>
  <c r="W104" i="10"/>
  <c r="W107" i="10"/>
  <c r="W109" i="10"/>
  <c r="W95" i="10"/>
  <c r="W105" i="10"/>
  <c r="W108" i="10"/>
  <c r="W112" i="10"/>
  <c r="W96" i="10"/>
  <c r="W106" i="10"/>
  <c r="W98" i="10"/>
  <c r="W100" i="10"/>
  <c r="W103" i="10"/>
  <c r="W110" i="10"/>
  <c r="BP105" i="10" l="1"/>
  <c r="BS105" i="10"/>
  <c r="BQ105" i="10"/>
  <c r="BR105" i="10"/>
  <c r="BO105" i="10"/>
  <c r="BL105" i="10"/>
  <c r="BN87" i="10"/>
  <c r="BM87" i="10"/>
  <c r="BO87" i="10"/>
  <c r="BP87" i="10"/>
  <c r="BQ87" i="10"/>
  <c r="BL87" i="10"/>
  <c r="BR111" i="10"/>
  <c r="BM111" i="10"/>
  <c r="BU111" i="10"/>
  <c r="BO111" i="10"/>
  <c r="BS111" i="10"/>
  <c r="BP111" i="10"/>
  <c r="BT111" i="10"/>
  <c r="BQ111" i="10"/>
  <c r="BL111" i="10"/>
  <c r="BR103" i="10"/>
  <c r="BM103" i="10"/>
  <c r="BO103" i="10"/>
  <c r="BP103" i="10"/>
  <c r="BQ103" i="10"/>
  <c r="BL103" i="10"/>
  <c r="BM96" i="10"/>
  <c r="BQ96" i="10"/>
  <c r="BP96" i="10"/>
  <c r="BR96" i="10"/>
  <c r="BO96" i="10"/>
  <c r="BL96" i="10"/>
  <c r="BR95" i="10"/>
  <c r="BQ95" i="10"/>
  <c r="BO95" i="10"/>
  <c r="BP95" i="10"/>
  <c r="BL95" i="10"/>
  <c r="BO102" i="10"/>
  <c r="BN102" i="10"/>
  <c r="BP102" i="10"/>
  <c r="BM102" i="10"/>
  <c r="BQ102" i="10"/>
  <c r="BR102" i="10"/>
  <c r="BL102" i="10"/>
  <c r="BP93" i="10"/>
  <c r="BS93" i="10"/>
  <c r="BM93" i="10"/>
  <c r="BQ93" i="10"/>
  <c r="BR93" i="10"/>
  <c r="BO93" i="10"/>
  <c r="BL93" i="10"/>
  <c r="BP89" i="10"/>
  <c r="BM89" i="10"/>
  <c r="BQ89" i="10"/>
  <c r="BU89" i="10"/>
  <c r="BN89" i="10"/>
  <c r="BR89" i="10"/>
  <c r="BO89" i="10"/>
  <c r="BL89" i="10"/>
  <c r="BR91" i="10"/>
  <c r="BQ91" i="10"/>
  <c r="BO91" i="10"/>
  <c r="BP91" i="10"/>
  <c r="BT91" i="10"/>
  <c r="BM91" i="10"/>
  <c r="BL91" i="10"/>
  <c r="BM92" i="10"/>
  <c r="BQ92" i="10"/>
  <c r="BP92" i="10"/>
  <c r="BO92" i="10"/>
  <c r="BL92" i="10"/>
  <c r="BO106" i="10"/>
  <c r="BR106" i="10"/>
  <c r="BP106" i="10"/>
  <c r="BQ106" i="10"/>
  <c r="BL106" i="10"/>
  <c r="BO94" i="10"/>
  <c r="BS94" i="10"/>
  <c r="BR94" i="10"/>
  <c r="BP94" i="10"/>
  <c r="BM94" i="10"/>
  <c r="BQ94" i="10"/>
  <c r="BU94" i="10"/>
  <c r="BN94" i="10"/>
  <c r="BL94" i="10"/>
  <c r="BM100" i="10"/>
  <c r="BQ100" i="10"/>
  <c r="BU100" i="10"/>
  <c r="BR100" i="10"/>
  <c r="BO100" i="10"/>
  <c r="BS100" i="10"/>
  <c r="BP100" i="10"/>
  <c r="BT100" i="10"/>
  <c r="BL100" i="10"/>
  <c r="BM112" i="10"/>
  <c r="BQ112" i="10"/>
  <c r="BU112" i="10"/>
  <c r="BT112" i="10"/>
  <c r="BR112" i="10"/>
  <c r="BO112" i="10"/>
  <c r="BS112" i="10"/>
  <c r="BP112" i="10"/>
  <c r="BL112" i="10"/>
  <c r="BP109" i="10"/>
  <c r="BO109" i="10"/>
  <c r="BM109" i="10"/>
  <c r="BQ109" i="10"/>
  <c r="BN109" i="10"/>
  <c r="BR109" i="10"/>
  <c r="BL109" i="10"/>
  <c r="BP101" i="10"/>
  <c r="BO101" i="10"/>
  <c r="BM101" i="10"/>
  <c r="BQ101" i="10"/>
  <c r="BU101" i="10"/>
  <c r="BR101" i="10"/>
  <c r="BL101" i="10"/>
  <c r="BO86" i="10"/>
  <c r="BR86" i="10"/>
  <c r="BP86" i="10"/>
  <c r="BM86" i="10"/>
  <c r="BQ86" i="10"/>
  <c r="BL86" i="10"/>
  <c r="BP97" i="10"/>
  <c r="BO97" i="10"/>
  <c r="BQ97" i="10"/>
  <c r="BU97" i="10"/>
  <c r="BN97" i="10"/>
  <c r="BS97" i="10"/>
  <c r="BL97" i="10"/>
  <c r="BO110" i="10"/>
  <c r="BP110" i="10"/>
  <c r="BM110" i="10"/>
  <c r="BQ110" i="10"/>
  <c r="BR110" i="10"/>
  <c r="BL110" i="10"/>
  <c r="BM104" i="10"/>
  <c r="BQ104" i="10"/>
  <c r="BU104" i="10"/>
  <c r="BN104" i="10"/>
  <c r="BR104" i="10"/>
  <c r="BO104" i="10"/>
  <c r="BS104" i="10"/>
  <c r="BP104" i="10"/>
  <c r="BL104" i="10"/>
  <c r="BQ88" i="10"/>
  <c r="BR88" i="10"/>
  <c r="BO88" i="10"/>
  <c r="BP88" i="10"/>
  <c r="BL88" i="10"/>
  <c r="BO98" i="10"/>
  <c r="BP98" i="10"/>
  <c r="BQ98" i="10"/>
  <c r="BU98" i="10"/>
  <c r="BR98" i="10"/>
  <c r="BL98" i="10"/>
  <c r="BM108" i="10"/>
  <c r="BQ108" i="10"/>
  <c r="BP108" i="10"/>
  <c r="BR108" i="10"/>
  <c r="BO108" i="10"/>
  <c r="BT108" i="10"/>
  <c r="BL108" i="10"/>
  <c r="BN107" i="10"/>
  <c r="BQ107" i="10"/>
  <c r="BO107" i="10"/>
  <c r="BP107" i="10"/>
  <c r="BM107" i="10"/>
  <c r="BL107" i="10"/>
  <c r="BM99" i="10"/>
  <c r="BO99" i="10"/>
  <c r="BP99" i="10"/>
  <c r="BQ99" i="10"/>
  <c r="BL99" i="10"/>
  <c r="BO90" i="10"/>
  <c r="BS90" i="10"/>
  <c r="BR90" i="10"/>
  <c r="BP90" i="10"/>
  <c r="BT90" i="10"/>
  <c r="BM90" i="10"/>
  <c r="BQ90" i="10"/>
  <c r="BU90" i="10"/>
  <c r="BN90" i="10"/>
  <c r="BL90" i="10"/>
  <c r="BO84" i="10"/>
  <c r="BP84" i="10"/>
  <c r="BM84" i="10"/>
  <c r="BQ84" i="10"/>
  <c r="BR84" i="10"/>
  <c r="BL84" i="10"/>
  <c r="BN85" i="10"/>
  <c r="BN114" i="10" s="1"/>
  <c r="BN116" i="10" s="1"/>
  <c r="BR85" i="10"/>
  <c r="BU85" i="10"/>
  <c r="BO85" i="10"/>
  <c r="BS85" i="10"/>
  <c r="BS114" i="10" s="1"/>
  <c r="BS116" i="10" s="1"/>
  <c r="BQ85" i="10"/>
  <c r="BP85" i="10"/>
  <c r="BT85" i="10"/>
  <c r="BM85" i="10"/>
  <c r="BL85" i="10"/>
  <c r="BL63" i="10"/>
  <c r="BP63" i="10"/>
  <c r="BQ63" i="10"/>
  <c r="BO63" i="10"/>
  <c r="BR63" i="10"/>
  <c r="BL49" i="10"/>
  <c r="BP49" i="10"/>
  <c r="BO49" i="10"/>
  <c r="BM49" i="10"/>
  <c r="BQ49" i="10"/>
  <c r="BR62" i="10"/>
  <c r="BO62" i="10"/>
  <c r="BS62" i="10"/>
  <c r="BQ62" i="10"/>
  <c r="BL62" i="10"/>
  <c r="BP62" i="10"/>
  <c r="BM56" i="10"/>
  <c r="BO56" i="10"/>
  <c r="BQ56" i="10"/>
  <c r="BL56" i="10"/>
  <c r="BP56" i="10"/>
  <c r="BL45" i="10"/>
  <c r="BP45" i="10"/>
  <c r="BQ45" i="10"/>
  <c r="BO45" i="10"/>
  <c r="BR45" i="10"/>
  <c r="BN54" i="10"/>
  <c r="BO54" i="10"/>
  <c r="BS54" i="10"/>
  <c r="BQ54" i="10"/>
  <c r="BL54" i="10"/>
  <c r="BP54" i="10"/>
  <c r="BU54" i="10"/>
  <c r="BL47" i="10"/>
  <c r="BP47" i="10"/>
  <c r="BT47" i="10"/>
  <c r="BO47" i="10"/>
  <c r="BM47" i="10"/>
  <c r="BQ47" i="10"/>
  <c r="BU47" i="10"/>
  <c r="BS47" i="10"/>
  <c r="BN47" i="10"/>
  <c r="BR47" i="10"/>
  <c r="BL65" i="10"/>
  <c r="BP65" i="10"/>
  <c r="BT65" i="10"/>
  <c r="BO65" i="10"/>
  <c r="BM65" i="10"/>
  <c r="BQ65" i="10"/>
  <c r="BR65" i="10"/>
  <c r="BR60" i="10"/>
  <c r="BO60" i="10"/>
  <c r="BQ60" i="10"/>
  <c r="BL60" i="10"/>
  <c r="BP60" i="10"/>
  <c r="BM60" i="10"/>
  <c r="BR52" i="10"/>
  <c r="BO52" i="10"/>
  <c r="BQ52" i="10"/>
  <c r="BL52" i="10"/>
  <c r="BP52" i="10"/>
  <c r="BN42" i="10"/>
  <c r="BR42" i="10"/>
  <c r="BM42" i="10"/>
  <c r="BO42" i="10"/>
  <c r="BS42" i="10"/>
  <c r="BU42" i="10"/>
  <c r="BL42" i="10"/>
  <c r="BP42" i="10"/>
  <c r="BT42" i="10"/>
  <c r="BQ42" i="10"/>
  <c r="BR58" i="10"/>
  <c r="BQ58" i="10"/>
  <c r="BO58" i="10"/>
  <c r="BM58" i="10"/>
  <c r="BL58" i="10"/>
  <c r="BP58" i="10"/>
  <c r="BU58" i="10"/>
  <c r="BN64" i="10"/>
  <c r="BM64" i="10"/>
  <c r="BO64" i="10"/>
  <c r="BQ64" i="10"/>
  <c r="BL64" i="10"/>
  <c r="BP64" i="10"/>
  <c r="BL59" i="10"/>
  <c r="BP59" i="10"/>
  <c r="BM59" i="10"/>
  <c r="BQ59" i="10"/>
  <c r="BO59" i="10"/>
  <c r="BN59" i="10"/>
  <c r="BR59" i="10"/>
  <c r="BR48" i="10"/>
  <c r="BM48" i="10"/>
  <c r="BO48" i="10"/>
  <c r="BL48" i="10"/>
  <c r="BP48" i="10"/>
  <c r="BT48" i="10"/>
  <c r="BQ48" i="10"/>
  <c r="BR50" i="10"/>
  <c r="BM50" i="10"/>
  <c r="BO50" i="10"/>
  <c r="BS50" i="10"/>
  <c r="BQ50" i="10"/>
  <c r="BL50" i="10"/>
  <c r="BP50" i="10"/>
  <c r="BR68" i="10"/>
  <c r="BM68" i="10"/>
  <c r="BO68" i="10"/>
  <c r="BS68" i="10"/>
  <c r="BU68" i="10"/>
  <c r="BL68" i="10"/>
  <c r="BP68" i="10"/>
  <c r="BT68" i="10"/>
  <c r="BQ68" i="10"/>
  <c r="E103" i="15"/>
  <c r="D103" i="15"/>
  <c r="AG142" i="15"/>
  <c r="AF142" i="15"/>
  <c r="AE142" i="15"/>
  <c r="AD142" i="15"/>
  <c r="AC142" i="15"/>
  <c r="AB142" i="15"/>
  <c r="AA142" i="15"/>
  <c r="Z142" i="15"/>
  <c r="Y142" i="15"/>
  <c r="X142" i="15"/>
  <c r="AR147" i="15" s="1"/>
  <c r="C142" i="15"/>
  <c r="B142" i="15"/>
  <c r="AG141" i="15"/>
  <c r="AF141" i="15"/>
  <c r="AE141" i="15"/>
  <c r="AD141" i="15"/>
  <c r="AC141" i="15"/>
  <c r="AB141" i="15"/>
  <c r="AA141" i="15"/>
  <c r="Z141" i="15"/>
  <c r="Y141" i="15"/>
  <c r="X141" i="15"/>
  <c r="W139" i="15"/>
  <c r="U139" i="15"/>
  <c r="T139" i="15"/>
  <c r="U136" i="15"/>
  <c r="T136" i="15"/>
  <c r="U131" i="15"/>
  <c r="T131" i="15"/>
  <c r="U129" i="15"/>
  <c r="T129" i="15"/>
  <c r="U128" i="15"/>
  <c r="T128" i="15"/>
  <c r="U126" i="15"/>
  <c r="T126" i="15"/>
  <c r="T123" i="15"/>
  <c r="U123" i="15" s="1"/>
  <c r="T122" i="15"/>
  <c r="U122" i="15" s="1"/>
  <c r="T121" i="15"/>
  <c r="U121" i="15" s="1"/>
  <c r="T118" i="15"/>
  <c r="U118" i="15" s="1"/>
  <c r="T117" i="15"/>
  <c r="U117" i="15" s="1"/>
  <c r="W115" i="15"/>
  <c r="U115" i="15"/>
  <c r="T115" i="15"/>
  <c r="AR69" i="15"/>
  <c r="AG103" i="15"/>
  <c r="AF103" i="15"/>
  <c r="AE103" i="15"/>
  <c r="AD103" i="15"/>
  <c r="AC103" i="15"/>
  <c r="AB103" i="15"/>
  <c r="AA103" i="15"/>
  <c r="Z103" i="15"/>
  <c r="Y103" i="15"/>
  <c r="X103" i="15"/>
  <c r="AR108" i="15" s="1"/>
  <c r="C103" i="15"/>
  <c r="B103" i="15"/>
  <c r="AG102" i="15"/>
  <c r="AF102" i="15"/>
  <c r="AE102" i="15"/>
  <c r="AD102" i="15"/>
  <c r="AC102" i="15"/>
  <c r="AB102" i="15"/>
  <c r="AA102" i="15"/>
  <c r="Z102" i="15"/>
  <c r="Y102" i="15"/>
  <c r="X102" i="15"/>
  <c r="U100" i="15"/>
  <c r="T100" i="15"/>
  <c r="T99" i="15"/>
  <c r="U99" i="15" s="1"/>
  <c r="U98" i="15"/>
  <c r="T98" i="15"/>
  <c r="U97" i="15"/>
  <c r="T97" i="15"/>
  <c r="U96" i="15"/>
  <c r="T96" i="15"/>
  <c r="T95" i="15"/>
  <c r="U95" i="15" s="1"/>
  <c r="U94" i="15"/>
  <c r="T94" i="15"/>
  <c r="U93" i="15"/>
  <c r="T93" i="15"/>
  <c r="U92" i="15"/>
  <c r="T92" i="15"/>
  <c r="U91" i="15"/>
  <c r="T91" i="15"/>
  <c r="U90" i="15"/>
  <c r="T90" i="15"/>
  <c r="T89" i="15"/>
  <c r="U89" i="15" s="1"/>
  <c r="T88" i="15"/>
  <c r="U88" i="15" s="1"/>
  <c r="U87" i="15"/>
  <c r="T87" i="15"/>
  <c r="U86" i="15"/>
  <c r="T86" i="15"/>
  <c r="T85" i="15"/>
  <c r="U85" i="15" s="1"/>
  <c r="U84" i="15"/>
  <c r="T84" i="15"/>
  <c r="T83" i="15"/>
  <c r="U83" i="15" s="1"/>
  <c r="T82" i="15"/>
  <c r="U82" i="15" s="1"/>
  <c r="T81" i="15"/>
  <c r="U81" i="15" s="1"/>
  <c r="T80" i="15"/>
  <c r="U80" i="15" s="1"/>
  <c r="T79" i="15"/>
  <c r="U79" i="15" s="1"/>
  <c r="T78" i="15"/>
  <c r="U78" i="15" s="1"/>
  <c r="T77" i="15"/>
  <c r="U77" i="15" s="1"/>
  <c r="T76" i="15"/>
  <c r="U76" i="15" s="1"/>
  <c r="AG64" i="15"/>
  <c r="AF64" i="15"/>
  <c r="AZ71" i="15" s="1"/>
  <c r="AE64" i="15"/>
  <c r="AD64" i="15"/>
  <c r="AX71" i="15" s="1"/>
  <c r="AC64" i="15"/>
  <c r="AB64" i="15"/>
  <c r="AA64" i="15"/>
  <c r="Z64" i="15"/>
  <c r="Y64" i="15"/>
  <c r="X64" i="15"/>
  <c r="C64" i="15"/>
  <c r="B64" i="15"/>
  <c r="AG63" i="15"/>
  <c r="AF63" i="15"/>
  <c r="AE63" i="15"/>
  <c r="AD63" i="15"/>
  <c r="AC63" i="15"/>
  <c r="AB63" i="15"/>
  <c r="AA63" i="15"/>
  <c r="Z63" i="15"/>
  <c r="Y63" i="15"/>
  <c r="X63" i="15"/>
  <c r="T61" i="15"/>
  <c r="U61" i="15" s="1"/>
  <c r="U58" i="15"/>
  <c r="T58" i="15"/>
  <c r="T53" i="15"/>
  <c r="U53" i="15" s="1"/>
  <c r="U51" i="15"/>
  <c r="T51" i="15"/>
  <c r="T50" i="15"/>
  <c r="U50" i="15" s="1"/>
  <c r="T48" i="15"/>
  <c r="U48" i="15" s="1"/>
  <c r="T45" i="15"/>
  <c r="U45" i="15" s="1"/>
  <c r="T44" i="15"/>
  <c r="U44" i="15" s="1"/>
  <c r="T43" i="15"/>
  <c r="U43" i="15" s="1"/>
  <c r="T40" i="15"/>
  <c r="U40" i="15" s="1"/>
  <c r="T39" i="15"/>
  <c r="U39" i="15" s="1"/>
  <c r="T37" i="15"/>
  <c r="U37" i="15" s="1"/>
  <c r="T11" i="15"/>
  <c r="U11" i="15" s="1"/>
  <c r="W11" i="15" s="1"/>
  <c r="T10" i="15"/>
  <c r="U10" i="15" s="1"/>
  <c r="W10" i="15" s="1"/>
  <c r="BQ139" i="15" l="1"/>
  <c r="BO139" i="15"/>
  <c r="BS139" i="15"/>
  <c r="BL139" i="15"/>
  <c r="BP139" i="15"/>
  <c r="BM115" i="15"/>
  <c r="BQ115" i="15"/>
  <c r="BL115" i="15"/>
  <c r="BO115" i="15"/>
  <c r="BP115" i="15"/>
  <c r="BM10" i="15"/>
  <c r="BQ10" i="15"/>
  <c r="BR10" i="15"/>
  <c r="BP10" i="15"/>
  <c r="BO10" i="15"/>
  <c r="BL10" i="15"/>
  <c r="BO11" i="15"/>
  <c r="BS11" i="15"/>
  <c r="BL11" i="15"/>
  <c r="BP11" i="15"/>
  <c r="BQ11" i="15"/>
  <c r="BU11" i="15"/>
  <c r="BN11" i="15"/>
  <c r="BM114" i="10"/>
  <c r="BM116" i="10" s="1"/>
  <c r="BT114" i="10"/>
  <c r="BT116" i="10" s="1"/>
  <c r="BL114" i="10"/>
  <c r="BL116" i="10" s="1"/>
  <c r="BP114" i="10"/>
  <c r="BP116" i="10" s="1"/>
  <c r="BU114" i="10"/>
  <c r="BU116" i="10" s="1"/>
  <c r="BR114" i="10"/>
  <c r="BR116" i="10" s="1"/>
  <c r="BO114" i="10"/>
  <c r="BO116" i="10" s="1"/>
  <c r="BQ114" i="10"/>
  <c r="BQ116" i="10" s="1"/>
  <c r="BL71" i="10"/>
  <c r="BL73" i="10" s="1"/>
  <c r="BQ71" i="10"/>
  <c r="BQ73" i="10" s="1"/>
  <c r="BU71" i="10"/>
  <c r="BU73" i="10" s="1"/>
  <c r="BR71" i="10"/>
  <c r="BR73" i="10" s="1"/>
  <c r="BT71" i="10"/>
  <c r="BT73" i="10" s="1"/>
  <c r="BS71" i="10"/>
  <c r="BS73" i="10" s="1"/>
  <c r="BN71" i="10"/>
  <c r="BN73" i="10" s="1"/>
  <c r="BM71" i="10"/>
  <c r="BM73" i="10" s="1"/>
  <c r="BP71" i="10"/>
  <c r="BP73" i="10" s="1"/>
  <c r="BO71" i="10"/>
  <c r="BO73" i="10" s="1"/>
  <c r="AZ110" i="15"/>
  <c r="AZ149" i="15"/>
  <c r="AX149" i="15"/>
  <c r="W117" i="15"/>
  <c r="W121" i="15"/>
  <c r="W122" i="15"/>
  <c r="W118" i="15"/>
  <c r="W123" i="15"/>
  <c r="W126" i="15"/>
  <c r="W128" i="15"/>
  <c r="W129" i="15"/>
  <c r="W131" i="15"/>
  <c r="W136" i="15"/>
  <c r="W81" i="15"/>
  <c r="W80" i="15"/>
  <c r="W83" i="15"/>
  <c r="W77" i="15"/>
  <c r="W79" i="15"/>
  <c r="W76" i="15"/>
  <c r="W78" i="15"/>
  <c r="W82" i="15"/>
  <c r="W85" i="15"/>
  <c r="W88" i="15"/>
  <c r="W86" i="15"/>
  <c r="W87" i="15"/>
  <c r="W84" i="15"/>
  <c r="W89" i="15"/>
  <c r="W90" i="15"/>
  <c r="W91" i="15"/>
  <c r="W92" i="15"/>
  <c r="W93" i="15"/>
  <c r="W94" i="15"/>
  <c r="W95" i="15"/>
  <c r="W97" i="15"/>
  <c r="W98" i="15"/>
  <c r="W99" i="15"/>
  <c r="W100" i="15"/>
  <c r="W96" i="15"/>
  <c r="W40" i="15"/>
  <c r="W37" i="15"/>
  <c r="W39" i="15"/>
  <c r="W43" i="15"/>
  <c r="W45" i="15"/>
  <c r="W44" i="15"/>
  <c r="W50" i="15"/>
  <c r="W48" i="15"/>
  <c r="W51" i="15"/>
  <c r="W53" i="15"/>
  <c r="W58" i="15"/>
  <c r="W61" i="15"/>
  <c r="C31" i="15"/>
  <c r="T15" i="15"/>
  <c r="U15" i="15" s="1"/>
  <c r="AG31" i="15"/>
  <c r="BA69" i="15" s="1"/>
  <c r="AF31" i="15"/>
  <c r="AZ69" i="15" s="1"/>
  <c r="AE31" i="15"/>
  <c r="AY69" i="15" s="1"/>
  <c r="AD31" i="15"/>
  <c r="AX69" i="15" s="1"/>
  <c r="AC31" i="15"/>
  <c r="AW69" i="15" s="1"/>
  <c r="AB31" i="15"/>
  <c r="AV69" i="15" s="1"/>
  <c r="AA31" i="15"/>
  <c r="AU69" i="15" s="1"/>
  <c r="Z31" i="15"/>
  <c r="AT69" i="15" s="1"/>
  <c r="Y31" i="15"/>
  <c r="AS69" i="15" s="1"/>
  <c r="X31" i="15"/>
  <c r="B31" i="15"/>
  <c r="AG30" i="15"/>
  <c r="AF30" i="15"/>
  <c r="AE30" i="15"/>
  <c r="AD30" i="15"/>
  <c r="AC30" i="15"/>
  <c r="AB30" i="15"/>
  <c r="AA30" i="15"/>
  <c r="Z30" i="15"/>
  <c r="Y30" i="15"/>
  <c r="X30" i="15"/>
  <c r="T28" i="15"/>
  <c r="U28" i="15" s="1"/>
  <c r="T25" i="15"/>
  <c r="U25" i="15" s="1"/>
  <c r="T20" i="15"/>
  <c r="U20" i="15" s="1"/>
  <c r="T18" i="15"/>
  <c r="U18" i="15" s="1"/>
  <c r="T17" i="15"/>
  <c r="U17" i="15" s="1"/>
  <c r="T12" i="15"/>
  <c r="U12" i="15" s="1"/>
  <c r="T7" i="15"/>
  <c r="U7" i="15" s="1"/>
  <c r="T6" i="15"/>
  <c r="U6" i="15" s="1"/>
  <c r="T4" i="15"/>
  <c r="U4" i="15" s="1"/>
  <c r="R13" i="14"/>
  <c r="S13" i="14" s="1"/>
  <c r="U10" i="14"/>
  <c r="S10" i="14"/>
  <c r="R10" i="14"/>
  <c r="S16" i="14"/>
  <c r="R16" i="14"/>
  <c r="BL118" i="15" l="1"/>
  <c r="BP118" i="15"/>
  <c r="BQ118" i="15"/>
  <c r="BU118" i="15"/>
  <c r="BN118" i="15"/>
  <c r="BO118" i="15"/>
  <c r="BS118" i="15"/>
  <c r="BL122" i="15"/>
  <c r="BP122" i="15"/>
  <c r="BQ122" i="15"/>
  <c r="BU122" i="15"/>
  <c r="BS122" i="15"/>
  <c r="BN122" i="15"/>
  <c r="BO122" i="15"/>
  <c r="BL136" i="15"/>
  <c r="BP136" i="15"/>
  <c r="BO136" i="15"/>
  <c r="BQ136" i="15"/>
  <c r="BU136" i="15"/>
  <c r="BL126" i="15"/>
  <c r="BP126" i="15"/>
  <c r="BO126" i="15"/>
  <c r="BM126" i="15"/>
  <c r="BQ126" i="15"/>
  <c r="BS126" i="15"/>
  <c r="BR121" i="15"/>
  <c r="BO121" i="15"/>
  <c r="BQ121" i="15"/>
  <c r="BL121" i="15"/>
  <c r="BP121" i="15"/>
  <c r="BM121" i="15"/>
  <c r="BN129" i="15"/>
  <c r="BU129" i="15"/>
  <c r="BO129" i="15"/>
  <c r="BS129" i="15"/>
  <c r="BM129" i="15"/>
  <c r="BL129" i="15"/>
  <c r="BP129" i="15"/>
  <c r="BT129" i="15"/>
  <c r="BT141" i="15" s="1"/>
  <c r="BT143" i="15" s="1"/>
  <c r="BQ129" i="15"/>
  <c r="BL128" i="15"/>
  <c r="BP128" i="15"/>
  <c r="BQ128" i="15"/>
  <c r="BS128" i="15"/>
  <c r="BN131" i="15"/>
  <c r="BR131" i="15"/>
  <c r="BO131" i="15"/>
  <c r="BM131" i="15"/>
  <c r="BL131" i="15"/>
  <c r="BP131" i="15"/>
  <c r="BQ131" i="15"/>
  <c r="BN123" i="15"/>
  <c r="BO123" i="15"/>
  <c r="BL123" i="15"/>
  <c r="BP123" i="15"/>
  <c r="BQ123" i="15"/>
  <c r="BN117" i="15"/>
  <c r="BO117" i="15"/>
  <c r="BS117" i="15"/>
  <c r="BL117" i="15"/>
  <c r="BL141" i="15" s="1"/>
  <c r="BL143" i="15" s="1"/>
  <c r="AR145" i="15" s="1"/>
  <c r="AR146" i="15" s="1"/>
  <c r="AR148" i="15" s="1"/>
  <c r="BP117" i="15"/>
  <c r="BQ117" i="15"/>
  <c r="BU117" i="15"/>
  <c r="BO141" i="15"/>
  <c r="BO143" i="15" s="1"/>
  <c r="BO100" i="15"/>
  <c r="BS100" i="15"/>
  <c r="BL100" i="15"/>
  <c r="BP100" i="15"/>
  <c r="BQ100" i="15"/>
  <c r="BQ91" i="15"/>
  <c r="BP91" i="15"/>
  <c r="BO91" i="15"/>
  <c r="BS91" i="15"/>
  <c r="BL91" i="15"/>
  <c r="BO82" i="15"/>
  <c r="BL82" i="15"/>
  <c r="BP82" i="15"/>
  <c r="BM82" i="15"/>
  <c r="BQ82" i="15"/>
  <c r="BR82" i="15"/>
  <c r="BM99" i="15"/>
  <c r="BQ99" i="15"/>
  <c r="BL99" i="15"/>
  <c r="BR99" i="15"/>
  <c r="BP99" i="15"/>
  <c r="BO99" i="15"/>
  <c r="BO94" i="15"/>
  <c r="BS94" i="15"/>
  <c r="BR94" i="15"/>
  <c r="BL94" i="15"/>
  <c r="BP94" i="15"/>
  <c r="BM94" i="15"/>
  <c r="BQ94" i="15"/>
  <c r="BN94" i="15"/>
  <c r="BO90" i="15"/>
  <c r="BS90" i="15"/>
  <c r="BL90" i="15"/>
  <c r="BP90" i="15"/>
  <c r="BT90" i="15"/>
  <c r="BT102" i="15" s="1"/>
  <c r="BT104" i="15" s="1"/>
  <c r="AZ106" i="15" s="1"/>
  <c r="AZ107" i="15" s="1"/>
  <c r="AZ109" i="15" s="1"/>
  <c r="BM90" i="15"/>
  <c r="BQ90" i="15"/>
  <c r="BU90" i="15"/>
  <c r="BN90" i="15"/>
  <c r="BO86" i="15"/>
  <c r="BS86" i="15"/>
  <c r="BL86" i="15"/>
  <c r="BP86" i="15"/>
  <c r="BR86" i="15"/>
  <c r="BM86" i="15"/>
  <c r="BQ86" i="15"/>
  <c r="BO78" i="15"/>
  <c r="BS78" i="15"/>
  <c r="BL78" i="15"/>
  <c r="BP78" i="15"/>
  <c r="BQ78" i="15"/>
  <c r="BU78" i="15"/>
  <c r="BN78" i="15"/>
  <c r="BQ83" i="15"/>
  <c r="BU83" i="15"/>
  <c r="BN83" i="15"/>
  <c r="BL83" i="15"/>
  <c r="BO83" i="15"/>
  <c r="BS83" i="15"/>
  <c r="BP83" i="15"/>
  <c r="BO98" i="15"/>
  <c r="BS98" i="15"/>
  <c r="BL98" i="15"/>
  <c r="BP98" i="15"/>
  <c r="BR98" i="15"/>
  <c r="BM98" i="15"/>
  <c r="BQ98" i="15"/>
  <c r="BU98" i="15"/>
  <c r="BM93" i="15"/>
  <c r="BQ93" i="15"/>
  <c r="BU93" i="15"/>
  <c r="BP93" i="15"/>
  <c r="BN93" i="15"/>
  <c r="BR93" i="15"/>
  <c r="BO93" i="15"/>
  <c r="BS93" i="15"/>
  <c r="BL93" i="15"/>
  <c r="BQ89" i="15"/>
  <c r="BP89" i="15"/>
  <c r="BS89" i="15"/>
  <c r="BL89" i="15"/>
  <c r="BO88" i="15"/>
  <c r="BL88" i="15"/>
  <c r="BP88" i="15"/>
  <c r="BR88" i="15"/>
  <c r="BM88" i="15"/>
  <c r="BQ88" i="15"/>
  <c r="BL76" i="15"/>
  <c r="BO76" i="15"/>
  <c r="BP76" i="15"/>
  <c r="BM76" i="15"/>
  <c r="BQ76" i="15"/>
  <c r="BO80" i="15"/>
  <c r="BS80" i="15"/>
  <c r="BN80" i="15"/>
  <c r="BL80" i="15"/>
  <c r="BP80" i="15"/>
  <c r="BR80" i="15"/>
  <c r="BM80" i="15"/>
  <c r="BQ80" i="15"/>
  <c r="BU80" i="15"/>
  <c r="BM95" i="15"/>
  <c r="BQ95" i="15"/>
  <c r="BP95" i="15"/>
  <c r="BL95" i="15"/>
  <c r="BO95" i="15"/>
  <c r="BM87" i="15"/>
  <c r="BQ87" i="15"/>
  <c r="BL87" i="15"/>
  <c r="BP87" i="15"/>
  <c r="BO87" i="15"/>
  <c r="BS87" i="15"/>
  <c r="BM77" i="15"/>
  <c r="BQ77" i="15"/>
  <c r="BL77" i="15"/>
  <c r="BN77" i="15"/>
  <c r="BO77" i="15"/>
  <c r="BP77" i="15"/>
  <c r="BO96" i="15"/>
  <c r="BR96" i="15"/>
  <c r="BL96" i="15"/>
  <c r="BP96" i="15"/>
  <c r="BN96" i="15"/>
  <c r="BM96" i="15"/>
  <c r="BQ96" i="15"/>
  <c r="BQ97" i="15"/>
  <c r="BU97" i="15"/>
  <c r="BP97" i="15"/>
  <c r="BO97" i="15"/>
  <c r="BL97" i="15"/>
  <c r="BO92" i="15"/>
  <c r="BR92" i="15"/>
  <c r="BL92" i="15"/>
  <c r="BP92" i="15"/>
  <c r="BN92" i="15"/>
  <c r="BM92" i="15"/>
  <c r="BQ92" i="15"/>
  <c r="BO84" i="15"/>
  <c r="BL84" i="15"/>
  <c r="BP84" i="15"/>
  <c r="BN84" i="15"/>
  <c r="BQ84" i="15"/>
  <c r="BM85" i="15"/>
  <c r="BQ85" i="15"/>
  <c r="BL85" i="15"/>
  <c r="BR85" i="15"/>
  <c r="BP85" i="15"/>
  <c r="BO85" i="15"/>
  <c r="BS85" i="15"/>
  <c r="BQ79" i="15"/>
  <c r="BU79" i="15"/>
  <c r="BL79" i="15"/>
  <c r="BN79" i="15"/>
  <c r="BP79" i="15"/>
  <c r="BO79" i="15"/>
  <c r="BS79" i="15"/>
  <c r="BM81" i="15"/>
  <c r="BQ81" i="15"/>
  <c r="BL81" i="15"/>
  <c r="BR81" i="15"/>
  <c r="BO81" i="15"/>
  <c r="BS81" i="15"/>
  <c r="BP81" i="15"/>
  <c r="BQ58" i="15"/>
  <c r="BU58" i="15"/>
  <c r="BL58" i="15"/>
  <c r="BO58" i="15"/>
  <c r="BP58" i="15"/>
  <c r="BO53" i="15"/>
  <c r="BL53" i="15"/>
  <c r="BP53" i="15"/>
  <c r="BR53" i="15"/>
  <c r="BM53" i="15"/>
  <c r="BQ53" i="15"/>
  <c r="BN53" i="15"/>
  <c r="BQ44" i="15"/>
  <c r="BU44" i="15"/>
  <c r="BN44" i="15"/>
  <c r="BL44" i="15"/>
  <c r="BO44" i="15"/>
  <c r="BS44" i="15"/>
  <c r="BP44" i="15"/>
  <c r="BL37" i="15"/>
  <c r="BQ37" i="15"/>
  <c r="BO37" i="15"/>
  <c r="BP37" i="15"/>
  <c r="BM37" i="15"/>
  <c r="BQ50" i="15"/>
  <c r="BP50" i="15"/>
  <c r="BS50" i="15"/>
  <c r="BL50" i="15"/>
  <c r="BO51" i="15"/>
  <c r="BS51" i="15"/>
  <c r="BL51" i="15"/>
  <c r="BP51" i="15"/>
  <c r="BT51" i="15"/>
  <c r="BT63" i="15" s="1"/>
  <c r="BT65" i="15" s="1"/>
  <c r="BM51" i="15"/>
  <c r="BQ51" i="15"/>
  <c r="BU51" i="15"/>
  <c r="BN51" i="15"/>
  <c r="BO45" i="15"/>
  <c r="BL45" i="15"/>
  <c r="BP45" i="15"/>
  <c r="BQ45" i="15"/>
  <c r="BN45" i="15"/>
  <c r="BQ40" i="15"/>
  <c r="BU40" i="15"/>
  <c r="BL40" i="15"/>
  <c r="BN40" i="15"/>
  <c r="BO40" i="15"/>
  <c r="BS40" i="15"/>
  <c r="BP40" i="15"/>
  <c r="BO39" i="15"/>
  <c r="BS39" i="15"/>
  <c r="BL39" i="15"/>
  <c r="BP39" i="15"/>
  <c r="BQ39" i="15"/>
  <c r="BU39" i="15"/>
  <c r="BN39" i="15"/>
  <c r="BN63" i="15" s="1"/>
  <c r="BN65" i="15" s="1"/>
  <c r="BO61" i="15"/>
  <c r="BS61" i="15"/>
  <c r="BL61" i="15"/>
  <c r="BP61" i="15"/>
  <c r="BQ61" i="15"/>
  <c r="BM48" i="15"/>
  <c r="BQ48" i="15"/>
  <c r="BL48" i="15"/>
  <c r="BO48" i="15"/>
  <c r="BS48" i="15"/>
  <c r="BP48" i="15"/>
  <c r="BO43" i="15"/>
  <c r="BL43" i="15"/>
  <c r="BP43" i="15"/>
  <c r="BM43" i="15"/>
  <c r="BQ43" i="15"/>
  <c r="BR43" i="15"/>
  <c r="BR63" i="15" s="1"/>
  <c r="BR65" i="15" s="1"/>
  <c r="BL10" i="14"/>
  <c r="BM10" i="14"/>
  <c r="BJ10" i="14"/>
  <c r="BN10" i="14"/>
  <c r="BO10" i="14"/>
  <c r="U13" i="14"/>
  <c r="AZ145" i="15"/>
  <c r="AZ146" i="15" s="1"/>
  <c r="AZ148" i="15" s="1"/>
  <c r="W17" i="15"/>
  <c r="W15" i="15"/>
  <c r="W12" i="15"/>
  <c r="W4" i="15"/>
  <c r="W25" i="15"/>
  <c r="W7" i="15"/>
  <c r="W20" i="15"/>
  <c r="W28" i="15"/>
  <c r="W6" i="15"/>
  <c r="W18" i="15"/>
  <c r="U16" i="14"/>
  <c r="S23" i="14"/>
  <c r="R23" i="14"/>
  <c r="R22" i="14"/>
  <c r="S22" i="14" s="1"/>
  <c r="S18" i="14"/>
  <c r="U18" i="14" s="1"/>
  <c r="R18" i="14"/>
  <c r="R12" i="14"/>
  <c r="S12" i="14" s="1"/>
  <c r="R11" i="14"/>
  <c r="S11" i="14" s="1"/>
  <c r="R8" i="14"/>
  <c r="S8" i="14" s="1"/>
  <c r="S7" i="14"/>
  <c r="U7" i="14" s="1"/>
  <c r="R7" i="14"/>
  <c r="S21" i="14"/>
  <c r="R21" i="14"/>
  <c r="S15" i="14"/>
  <c r="R15" i="14"/>
  <c r="S14" i="14"/>
  <c r="R14" i="14"/>
  <c r="S6" i="14"/>
  <c r="R6" i="14"/>
  <c r="U5" i="14"/>
  <c r="S5" i="14"/>
  <c r="R5" i="14"/>
  <c r="R4" i="14"/>
  <c r="S4" i="14" s="1"/>
  <c r="C27" i="14"/>
  <c r="B27" i="14"/>
  <c r="W26" i="14"/>
  <c r="X26" i="14"/>
  <c r="Y26" i="14"/>
  <c r="Z26" i="14"/>
  <c r="AA26" i="14"/>
  <c r="AB26" i="14"/>
  <c r="AC26" i="14"/>
  <c r="AD26" i="14"/>
  <c r="AE26" i="14"/>
  <c r="W27" i="14"/>
  <c r="X27" i="14"/>
  <c r="Y27" i="14"/>
  <c r="Z27" i="14"/>
  <c r="AA27" i="14"/>
  <c r="AB27" i="14"/>
  <c r="AC27" i="14"/>
  <c r="AD27" i="14"/>
  <c r="AE27" i="14"/>
  <c r="V26" i="14"/>
  <c r="V27" i="14"/>
  <c r="BM141" i="15" l="1"/>
  <c r="BM143" i="15" s="1"/>
  <c r="AS145" i="15" s="1"/>
  <c r="BQ141" i="15"/>
  <c r="BQ143" i="15" s="1"/>
  <c r="BR141" i="15"/>
  <c r="BR143" i="15" s="1"/>
  <c r="AX145" i="15" s="1"/>
  <c r="AX146" i="15" s="1"/>
  <c r="AX148" i="15" s="1"/>
  <c r="BP141" i="15"/>
  <c r="BP143" i="15" s="1"/>
  <c r="AV145" i="15" s="1"/>
  <c r="BN102" i="15"/>
  <c r="BN104" i="15" s="1"/>
  <c r="AT106" i="15" s="1"/>
  <c r="AT107" i="15" s="1"/>
  <c r="AT109" i="15" s="1"/>
  <c r="AT110" i="15" s="1"/>
  <c r="BM63" i="15"/>
  <c r="BM65" i="15" s="1"/>
  <c r="BU141" i="15"/>
  <c r="BU143" i="15" s="1"/>
  <c r="BA145" i="15" s="1"/>
  <c r="BA146" i="15" s="1"/>
  <c r="BA148" i="15" s="1"/>
  <c r="BA149" i="15" s="1"/>
  <c r="BS141" i="15"/>
  <c r="BS143" i="15" s="1"/>
  <c r="BN141" i="15"/>
  <c r="BN143" i="15" s="1"/>
  <c r="BQ102" i="15"/>
  <c r="BQ104" i="15" s="1"/>
  <c r="BU102" i="15"/>
  <c r="BU104" i="15" s="1"/>
  <c r="BA106" i="15" s="1"/>
  <c r="BM102" i="15"/>
  <c r="BM104" i="15" s="1"/>
  <c r="AS106" i="15" s="1"/>
  <c r="AS107" i="15" s="1"/>
  <c r="AS109" i="15" s="1"/>
  <c r="AS110" i="15" s="1"/>
  <c r="BL102" i="15"/>
  <c r="BL104" i="15" s="1"/>
  <c r="AR106" i="15" s="1"/>
  <c r="AR107" i="15" s="1"/>
  <c r="BR102" i="15"/>
  <c r="BR104" i="15" s="1"/>
  <c r="AX106" i="15" s="1"/>
  <c r="AX107" i="15" s="1"/>
  <c r="AX109" i="15" s="1"/>
  <c r="AX110" i="15" s="1"/>
  <c r="BP102" i="15"/>
  <c r="BP104" i="15" s="1"/>
  <c r="BS102" i="15"/>
  <c r="BS104" i="15" s="1"/>
  <c r="AY106" i="15" s="1"/>
  <c r="BO102" i="15"/>
  <c r="BO104" i="15" s="1"/>
  <c r="AU106" i="15" s="1"/>
  <c r="AU107" i="15" s="1"/>
  <c r="AU109" i="15" s="1"/>
  <c r="AU110" i="15" s="1"/>
  <c r="BU63" i="15"/>
  <c r="BU65" i="15" s="1"/>
  <c r="BS63" i="15"/>
  <c r="BS65" i="15" s="1"/>
  <c r="BP63" i="15"/>
  <c r="BP65" i="15" s="1"/>
  <c r="BL63" i="15"/>
  <c r="BL65" i="15" s="1"/>
  <c r="BO63" i="15"/>
  <c r="BO65" i="15" s="1"/>
  <c r="BQ63" i="15"/>
  <c r="BQ65" i="15" s="1"/>
  <c r="BM18" i="15"/>
  <c r="BQ18" i="15"/>
  <c r="BU18" i="15"/>
  <c r="BP18" i="15"/>
  <c r="BN18" i="15"/>
  <c r="BO18" i="15"/>
  <c r="BS18" i="15"/>
  <c r="BL18" i="15"/>
  <c r="BT18" i="15"/>
  <c r="BT30" i="15" s="1"/>
  <c r="BT32" i="15" s="1"/>
  <c r="BQ6" i="15"/>
  <c r="BU6" i="15"/>
  <c r="BP6" i="15"/>
  <c r="BN6" i="15"/>
  <c r="BO6" i="15"/>
  <c r="BS6" i="15"/>
  <c r="BL6" i="15"/>
  <c r="BO25" i="15"/>
  <c r="BL25" i="15"/>
  <c r="BP25" i="15"/>
  <c r="BQ25" i="15"/>
  <c r="BU25" i="15"/>
  <c r="BS17" i="15"/>
  <c r="BL17" i="15"/>
  <c r="BP17" i="15"/>
  <c r="BQ17" i="15"/>
  <c r="BO15" i="15"/>
  <c r="BS15" i="15"/>
  <c r="BL15" i="15"/>
  <c r="BP15" i="15"/>
  <c r="BM15" i="15"/>
  <c r="BQ15" i="15"/>
  <c r="BQ28" i="15"/>
  <c r="BP28" i="15"/>
  <c r="BL28" i="15"/>
  <c r="BO28" i="15"/>
  <c r="BS28" i="15"/>
  <c r="BO7" i="15"/>
  <c r="BS7" i="15"/>
  <c r="BL7" i="15"/>
  <c r="BP7" i="15"/>
  <c r="BQ7" i="15"/>
  <c r="BU7" i="15"/>
  <c r="BN7" i="15"/>
  <c r="BM20" i="15"/>
  <c r="BQ20" i="15"/>
  <c r="BP20" i="15"/>
  <c r="BN20" i="15"/>
  <c r="BR20" i="15"/>
  <c r="BR30" i="15" s="1"/>
  <c r="BR32" i="15" s="1"/>
  <c r="BL20" i="15"/>
  <c r="BO20" i="15"/>
  <c r="BQ12" i="15"/>
  <c r="BP12" i="15"/>
  <c r="BN12" i="15"/>
  <c r="BO12" i="15"/>
  <c r="BL12" i="15"/>
  <c r="BO4" i="15"/>
  <c r="BO30" i="15" s="1"/>
  <c r="BO32" i="15" s="1"/>
  <c r="BL4" i="15"/>
  <c r="BP4" i="15"/>
  <c r="BM4" i="15"/>
  <c r="BQ4" i="15"/>
  <c r="BQ30" i="15" s="1"/>
  <c r="BQ32" i="15" s="1"/>
  <c r="BL5" i="14"/>
  <c r="BM5" i="14"/>
  <c r="BQ5" i="14"/>
  <c r="BJ5" i="14"/>
  <c r="BN5" i="14"/>
  <c r="BO5" i="14"/>
  <c r="BS5" i="14"/>
  <c r="BJ16" i="14"/>
  <c r="BN16" i="14"/>
  <c r="BO16" i="14"/>
  <c r="BQ16" i="14"/>
  <c r="BM16" i="14"/>
  <c r="BJ18" i="14"/>
  <c r="BN18" i="14"/>
  <c r="BM18" i="14"/>
  <c r="BK18" i="14"/>
  <c r="BO18" i="14"/>
  <c r="BS18" i="14"/>
  <c r="BL18" i="14"/>
  <c r="BP18" i="14"/>
  <c r="BQ18" i="14"/>
  <c r="BM13" i="14"/>
  <c r="BQ13" i="14"/>
  <c r="BO13" i="14"/>
  <c r="BJ13" i="14"/>
  <c r="BN13" i="14"/>
  <c r="BK13" i="14"/>
  <c r="BJ7" i="14"/>
  <c r="BN7" i="14"/>
  <c r="BK7" i="14"/>
  <c r="BO7" i="14"/>
  <c r="BS7" i="14"/>
  <c r="BQ7" i="14"/>
  <c r="BL7" i="14"/>
  <c r="BP7" i="14"/>
  <c r="BM7" i="14"/>
  <c r="AY107" i="15"/>
  <c r="AY109" i="15" s="1"/>
  <c r="AY110" i="15" s="1"/>
  <c r="BA107" i="15"/>
  <c r="BA109" i="15" s="1"/>
  <c r="BA110" i="15" s="1"/>
  <c r="AU145" i="15"/>
  <c r="AW145" i="15"/>
  <c r="AY145" i="15"/>
  <c r="AT145" i="15"/>
  <c r="AV106" i="15"/>
  <c r="AV107" i="15" s="1"/>
  <c r="AV109" i="15" s="1"/>
  <c r="AV110" i="15" s="1"/>
  <c r="AW106" i="15"/>
  <c r="AW107" i="15" s="1"/>
  <c r="AW109" i="15" s="1"/>
  <c r="AW110" i="15" s="1"/>
  <c r="U23" i="14"/>
  <c r="U12" i="14"/>
  <c r="U11" i="14"/>
  <c r="U8" i="14"/>
  <c r="U21" i="14"/>
  <c r="U15" i="14"/>
  <c r="U14" i="14"/>
  <c r="U6" i="14"/>
  <c r="U4" i="14"/>
  <c r="U22" i="14"/>
  <c r="AP32" i="14"/>
  <c r="R24" i="14"/>
  <c r="S24" i="14" s="1"/>
  <c r="R17" i="14"/>
  <c r="S17" i="14" s="1"/>
  <c r="R20" i="14"/>
  <c r="S20" i="14" s="1"/>
  <c r="R19" i="14"/>
  <c r="S19" i="14" s="1"/>
  <c r="R9" i="14"/>
  <c r="S9" i="14" s="1"/>
  <c r="AV146" i="15" l="1"/>
  <c r="AV148" i="15" s="1"/>
  <c r="AV149" i="15" s="1"/>
  <c r="AU146" i="15"/>
  <c r="AU148" i="15" s="1"/>
  <c r="AU149" i="15" s="1"/>
  <c r="AY146" i="15"/>
  <c r="AY148" i="15" s="1"/>
  <c r="AY149" i="15" s="1"/>
  <c r="AW146" i="15"/>
  <c r="AW148" i="15" s="1"/>
  <c r="AW149" i="15" s="1"/>
  <c r="AT146" i="15"/>
  <c r="AT148" i="15" s="1"/>
  <c r="AT149" i="15" s="1"/>
  <c r="AS146" i="15"/>
  <c r="AS148" i="15" s="1"/>
  <c r="AS149" i="15" s="1"/>
  <c r="BM30" i="15"/>
  <c r="BM32" i="15" s="1"/>
  <c r="BS30" i="15"/>
  <c r="BS32" i="15" s="1"/>
  <c r="BU30" i="15"/>
  <c r="BU32" i="15" s="1"/>
  <c r="BP30" i="15"/>
  <c r="BP32" i="15" s="1"/>
  <c r="AV67" i="15" s="1"/>
  <c r="AV68" i="15" s="1"/>
  <c r="AV70" i="15" s="1"/>
  <c r="AV71" i="15" s="1"/>
  <c r="BL30" i="15"/>
  <c r="BL32" i="15" s="1"/>
  <c r="AR67" i="15" s="1"/>
  <c r="AR68" i="15" s="1"/>
  <c r="AR70" i="15" s="1"/>
  <c r="AR71" i="15" s="1"/>
  <c r="BN30" i="15"/>
  <c r="BN32" i="15" s="1"/>
  <c r="BJ15" i="14"/>
  <c r="BN15" i="14"/>
  <c r="BR15" i="14"/>
  <c r="BR26" i="14" s="1"/>
  <c r="BR28" i="14" s="1"/>
  <c r="AX30" i="14" s="1"/>
  <c r="AX31" i="14" s="1"/>
  <c r="AX33" i="14" s="1"/>
  <c r="BQ15" i="14"/>
  <c r="BK15" i="14"/>
  <c r="BO15" i="14"/>
  <c r="BS15" i="14"/>
  <c r="BL15" i="14"/>
  <c r="BM15" i="14"/>
  <c r="BO14" i="14"/>
  <c r="BQ14" i="14"/>
  <c r="BJ14" i="14"/>
  <c r="BN14" i="14"/>
  <c r="BJ4" i="14"/>
  <c r="BM4" i="14"/>
  <c r="BK4" i="14"/>
  <c r="BO4" i="14"/>
  <c r="BN4" i="14"/>
  <c r="BM21" i="14"/>
  <c r="BJ21" i="14"/>
  <c r="BN21" i="14"/>
  <c r="BO21" i="14"/>
  <c r="BS21" i="14"/>
  <c r="BJ12" i="14"/>
  <c r="BN12" i="14"/>
  <c r="BQ12" i="14"/>
  <c r="BK12" i="14"/>
  <c r="BO12" i="14"/>
  <c r="BP12" i="14"/>
  <c r="BM12" i="14"/>
  <c r="BP23" i="14"/>
  <c r="BK23" i="14"/>
  <c r="BM23" i="14"/>
  <c r="BO23" i="14"/>
  <c r="BJ23" i="14"/>
  <c r="BN23" i="14"/>
  <c r="BJ8" i="14"/>
  <c r="BN8" i="14"/>
  <c r="BK8" i="14"/>
  <c r="BO8" i="14"/>
  <c r="BP8" i="14"/>
  <c r="BM8" i="14"/>
  <c r="BQ8" i="14"/>
  <c r="BJ22" i="14"/>
  <c r="BN22" i="14"/>
  <c r="BK22" i="14"/>
  <c r="BO22" i="14"/>
  <c r="BS22" i="14"/>
  <c r="BQ22" i="14"/>
  <c r="BP22" i="14"/>
  <c r="BM22" i="14"/>
  <c r="BP11" i="14"/>
  <c r="BO11" i="14"/>
  <c r="BM11" i="14"/>
  <c r="BQ11" i="14"/>
  <c r="BJ11" i="14"/>
  <c r="BN11" i="14"/>
  <c r="BK11" i="14"/>
  <c r="BL6" i="14"/>
  <c r="BM6" i="14"/>
  <c r="BQ6" i="14"/>
  <c r="BS6" i="14"/>
  <c r="BJ6" i="14"/>
  <c r="BN6" i="14"/>
  <c r="BO6" i="14"/>
  <c r="AY67" i="15"/>
  <c r="AY68" i="15" s="1"/>
  <c r="AY70" i="15" s="1"/>
  <c r="AY71" i="15" s="1"/>
  <c r="AR149" i="15"/>
  <c r="AR109" i="15"/>
  <c r="AR110" i="15" s="1"/>
  <c r="AX67" i="15"/>
  <c r="AX68" i="15" s="1"/>
  <c r="AX70" i="15" s="1"/>
  <c r="AS67" i="15"/>
  <c r="AS68" i="15" s="1"/>
  <c r="AS70" i="15" s="1"/>
  <c r="AS71" i="15" s="1"/>
  <c r="AZ67" i="15"/>
  <c r="AZ68" i="15" s="1"/>
  <c r="AZ70" i="15" s="1"/>
  <c r="AT67" i="15"/>
  <c r="AT68" i="15" s="1"/>
  <c r="AT70" i="15" s="1"/>
  <c r="AT71" i="15" s="1"/>
  <c r="AW67" i="15"/>
  <c r="AW68" i="15" s="1"/>
  <c r="AW70" i="15" s="1"/>
  <c r="AW71" i="15" s="1"/>
  <c r="AU67" i="15"/>
  <c r="AU68" i="15" s="1"/>
  <c r="AU70" i="15" s="1"/>
  <c r="AU71" i="15" s="1"/>
  <c r="BA67" i="15"/>
  <c r="BA68" i="15" s="1"/>
  <c r="BA70" i="15" s="1"/>
  <c r="BA71" i="15" s="1"/>
  <c r="U9" i="14"/>
  <c r="U19" i="14"/>
  <c r="U20" i="14"/>
  <c r="U24" i="14"/>
  <c r="U17" i="14"/>
  <c r="BK17" i="14" l="1"/>
  <c r="BO17" i="14"/>
  <c r="BL17" i="14"/>
  <c r="BP17" i="14"/>
  <c r="BN17" i="14"/>
  <c r="BM17" i="14"/>
  <c r="BJ17" i="14"/>
  <c r="BM24" i="14"/>
  <c r="BQ24" i="14"/>
  <c r="BJ24" i="14"/>
  <c r="BN24" i="14"/>
  <c r="BO24" i="14"/>
  <c r="BJ20" i="14"/>
  <c r="BN20" i="14"/>
  <c r="BK20" i="14"/>
  <c r="BO20" i="14"/>
  <c r="BM20" i="14"/>
  <c r="BL19" i="14"/>
  <c r="BP19" i="14"/>
  <c r="BO19" i="14"/>
  <c r="BM19" i="14"/>
  <c r="BQ19" i="14"/>
  <c r="BK19" i="14"/>
  <c r="BK26" i="14" s="1"/>
  <c r="BK28" i="14" s="1"/>
  <c r="AQ30" i="14" s="1"/>
  <c r="BJ19" i="14"/>
  <c r="BN19" i="14"/>
  <c r="BL9" i="14"/>
  <c r="BL26" i="14" s="1"/>
  <c r="BL28" i="14" s="1"/>
  <c r="BM9" i="14"/>
  <c r="BQ9" i="14"/>
  <c r="BS9" i="14"/>
  <c r="BJ9" i="14"/>
  <c r="BN9" i="14"/>
  <c r="BO9" i="14"/>
  <c r="BS26" i="14"/>
  <c r="BS28" i="14" s="1"/>
  <c r="AY30" i="14" s="1"/>
  <c r="BQ26" i="14" l="1"/>
  <c r="BQ28" i="14" s="1"/>
  <c r="AW30" i="14" s="1"/>
  <c r="BN26" i="14"/>
  <c r="BN28" i="14" s="1"/>
  <c r="AT30" i="14" s="1"/>
  <c r="BM26" i="14"/>
  <c r="BM28" i="14" s="1"/>
  <c r="AS30" i="14" s="1"/>
  <c r="AS31" i="14" s="1"/>
  <c r="AS33" i="14" s="1"/>
  <c r="AS34" i="14" s="1"/>
  <c r="BJ26" i="14"/>
  <c r="BJ28" i="14" s="1"/>
  <c r="AP30" i="14" s="1"/>
  <c r="AP31" i="14" s="1"/>
  <c r="AP33" i="14" s="1"/>
  <c r="BP26" i="14"/>
  <c r="BP28" i="14" s="1"/>
  <c r="AV30" i="14" s="1"/>
  <c r="BO26" i="14"/>
  <c r="BO28" i="14" s="1"/>
  <c r="AU30" i="14" s="1"/>
  <c r="AT31" i="14"/>
  <c r="AT33" i="14" s="1"/>
  <c r="AT34" i="14" s="1"/>
  <c r="AQ31" i="14"/>
  <c r="AQ33" i="14" s="1"/>
  <c r="AQ34" i="14" s="1"/>
  <c r="AY31" i="14"/>
  <c r="AY33" i="14" s="1"/>
  <c r="AY34" i="14" s="1"/>
  <c r="AV31" i="14"/>
  <c r="AV33" i="14" s="1"/>
  <c r="AV34" i="14" s="1"/>
  <c r="AR30" i="14"/>
  <c r="AU31" i="14" l="1"/>
  <c r="AU33" i="14" s="1"/>
  <c r="AU34" i="14" s="1"/>
  <c r="AW31" i="14"/>
  <c r="AW33" i="14" s="1"/>
  <c r="AW34" i="14" s="1"/>
  <c r="AR31" i="14"/>
  <c r="AR33" i="14" s="1"/>
  <c r="AR34" i="14" s="1"/>
  <c r="AP34" i="14"/>
  <c r="AF124" i="13"/>
  <c r="AE124" i="13"/>
  <c r="BA131" i="13" s="1"/>
  <c r="AD124" i="13"/>
  <c r="AZ131" i="13" s="1"/>
  <c r="AC124" i="13"/>
  <c r="AB124" i="13"/>
  <c r="AA124" i="13"/>
  <c r="Z124" i="13"/>
  <c r="Y124" i="13"/>
  <c r="X124" i="13"/>
  <c r="W124" i="13"/>
  <c r="V124" i="13"/>
  <c r="C124" i="13"/>
  <c r="B124" i="13"/>
  <c r="AF123" i="13"/>
  <c r="AE123" i="13"/>
  <c r="AD123" i="13"/>
  <c r="AC123" i="13"/>
  <c r="AB123" i="13"/>
  <c r="AA123" i="13"/>
  <c r="Z123" i="13"/>
  <c r="Y123" i="13"/>
  <c r="X123" i="13"/>
  <c r="W123" i="13"/>
  <c r="V123" i="13"/>
  <c r="S121" i="13"/>
  <c r="R121" i="13"/>
  <c r="S120" i="13"/>
  <c r="R120" i="13"/>
  <c r="R119" i="13"/>
  <c r="S119" i="13" s="1"/>
  <c r="R118" i="13"/>
  <c r="S118" i="13" s="1"/>
  <c r="R117" i="13"/>
  <c r="S117" i="13" s="1"/>
  <c r="S116" i="13"/>
  <c r="R116" i="13"/>
  <c r="R115" i="13"/>
  <c r="S115" i="13" s="1"/>
  <c r="R114" i="13"/>
  <c r="S114" i="13" s="1"/>
  <c r="R113" i="13"/>
  <c r="S113" i="13" s="1"/>
  <c r="R112" i="13"/>
  <c r="S112" i="13" s="1"/>
  <c r="S111" i="13"/>
  <c r="R111" i="13"/>
  <c r="R110" i="13"/>
  <c r="S110" i="13" s="1"/>
  <c r="R109" i="13"/>
  <c r="S109" i="13" s="1"/>
  <c r="R108" i="13"/>
  <c r="S108" i="13" s="1"/>
  <c r="R107" i="13"/>
  <c r="S107" i="13" s="1"/>
  <c r="R106" i="13"/>
  <c r="S106" i="13" s="1"/>
  <c r="R105" i="13"/>
  <c r="S105" i="13" s="1"/>
  <c r="R104" i="13"/>
  <c r="S104" i="13" s="1"/>
  <c r="R103" i="13"/>
  <c r="S103" i="13" s="1"/>
  <c r="R102" i="13"/>
  <c r="S102" i="13" s="1"/>
  <c r="S101" i="13"/>
  <c r="R101" i="13"/>
  <c r="R100" i="13"/>
  <c r="S100" i="13" s="1"/>
  <c r="AF94" i="13"/>
  <c r="BB129" i="13" s="1"/>
  <c r="AE94" i="13"/>
  <c r="BA129" i="13" s="1"/>
  <c r="AD94" i="13"/>
  <c r="AZ129" i="13" s="1"/>
  <c r="AC94" i="13"/>
  <c r="AB94" i="13"/>
  <c r="AX129" i="13" s="1"/>
  <c r="AA94" i="13"/>
  <c r="AW129" i="13" s="1"/>
  <c r="Z94" i="13"/>
  <c r="AV129" i="13" s="1"/>
  <c r="Y94" i="13"/>
  <c r="X94" i="13"/>
  <c r="AT129" i="13" s="1"/>
  <c r="W94" i="13"/>
  <c r="AS129" i="13" s="1"/>
  <c r="V94" i="13"/>
  <c r="AR129" i="13" s="1"/>
  <c r="C94" i="13"/>
  <c r="B94" i="13"/>
  <c r="AF93" i="13"/>
  <c r="AE93" i="13"/>
  <c r="AD93" i="13"/>
  <c r="AC93" i="13"/>
  <c r="AB93" i="13"/>
  <c r="AA93" i="13"/>
  <c r="Z93" i="13"/>
  <c r="Y93" i="13"/>
  <c r="X93" i="13"/>
  <c r="W93" i="13"/>
  <c r="V93" i="13"/>
  <c r="S91" i="13"/>
  <c r="R91" i="13"/>
  <c r="R90" i="13"/>
  <c r="S90" i="13" s="1"/>
  <c r="R89" i="13"/>
  <c r="S89" i="13" s="1"/>
  <c r="R88" i="13"/>
  <c r="S88" i="13" s="1"/>
  <c r="R87" i="13"/>
  <c r="S87" i="13" s="1"/>
  <c r="S86" i="13"/>
  <c r="R86" i="13"/>
  <c r="R85" i="13"/>
  <c r="S85" i="13" s="1"/>
  <c r="R84" i="13"/>
  <c r="S84" i="13" s="1"/>
  <c r="R83" i="13"/>
  <c r="S83" i="13" s="1"/>
  <c r="R82" i="13"/>
  <c r="S82" i="13" s="1"/>
  <c r="R81" i="13"/>
  <c r="S81" i="13" s="1"/>
  <c r="R80" i="13"/>
  <c r="S80" i="13" s="1"/>
  <c r="R79" i="13"/>
  <c r="S79" i="13" s="1"/>
  <c r="R78" i="13"/>
  <c r="S78" i="13" s="1"/>
  <c r="R77" i="13"/>
  <c r="S77" i="13" s="1"/>
  <c r="R76" i="13"/>
  <c r="S76" i="13" s="1"/>
  <c r="R75" i="13"/>
  <c r="S75" i="13" s="1"/>
  <c r="R74" i="13"/>
  <c r="S74" i="13" s="1"/>
  <c r="R73" i="13"/>
  <c r="S73" i="13" s="1"/>
  <c r="R72" i="13"/>
  <c r="S72" i="13" s="1"/>
  <c r="S71" i="13"/>
  <c r="R71" i="13"/>
  <c r="R70" i="13"/>
  <c r="S70" i="13" s="1"/>
  <c r="AF58" i="13"/>
  <c r="AE58" i="13"/>
  <c r="BA65" i="13" s="1"/>
  <c r="AD58" i="13"/>
  <c r="AZ65" i="13" s="1"/>
  <c r="AC58" i="13"/>
  <c r="AB58" i="13"/>
  <c r="AA58" i="13"/>
  <c r="Z58" i="13"/>
  <c r="Y58" i="13"/>
  <c r="X58" i="13"/>
  <c r="W58" i="13"/>
  <c r="V58" i="13"/>
  <c r="C58" i="13"/>
  <c r="B58" i="13"/>
  <c r="AF57" i="13"/>
  <c r="AE57" i="13"/>
  <c r="AD57" i="13"/>
  <c r="AC57" i="13"/>
  <c r="AB57" i="13"/>
  <c r="AA57" i="13"/>
  <c r="Z57" i="13"/>
  <c r="Y57" i="13"/>
  <c r="X57" i="13"/>
  <c r="W57" i="13"/>
  <c r="V57" i="13"/>
  <c r="R55" i="13"/>
  <c r="S55" i="13" s="1"/>
  <c r="S54" i="13"/>
  <c r="R54" i="13"/>
  <c r="S53" i="13"/>
  <c r="R53" i="13"/>
  <c r="S52" i="13"/>
  <c r="R52" i="13"/>
  <c r="R51" i="13"/>
  <c r="S51" i="13" s="1"/>
  <c r="S50" i="13"/>
  <c r="R50" i="13"/>
  <c r="S49" i="13"/>
  <c r="R49" i="13"/>
  <c r="S48" i="13"/>
  <c r="R48" i="13"/>
  <c r="R47" i="13"/>
  <c r="S47" i="13" s="1"/>
  <c r="S46" i="13"/>
  <c r="R46" i="13"/>
  <c r="R45" i="13"/>
  <c r="S45" i="13" s="1"/>
  <c r="R44" i="13"/>
  <c r="S44" i="13" s="1"/>
  <c r="R43" i="13"/>
  <c r="S43" i="13" s="1"/>
  <c r="R42" i="13"/>
  <c r="S42" i="13" s="1"/>
  <c r="R41" i="13"/>
  <c r="S41" i="13" s="1"/>
  <c r="S40" i="13"/>
  <c r="R40" i="13"/>
  <c r="R39" i="13"/>
  <c r="S39" i="13" s="1"/>
  <c r="R38" i="13"/>
  <c r="S38" i="13" s="1"/>
  <c r="R37" i="13"/>
  <c r="S37" i="13" s="1"/>
  <c r="R36" i="13"/>
  <c r="S36" i="13" s="1"/>
  <c r="S35" i="13"/>
  <c r="R35" i="13"/>
  <c r="R34" i="13"/>
  <c r="S34" i="13" s="1"/>
  <c r="R25" i="13"/>
  <c r="S25" i="13" s="1"/>
  <c r="U25" i="13" s="1"/>
  <c r="R22" i="13"/>
  <c r="S22" i="13" s="1"/>
  <c r="U22" i="13" s="1"/>
  <c r="R16" i="13"/>
  <c r="S16" i="13" s="1"/>
  <c r="U16" i="13" s="1"/>
  <c r="R15" i="13"/>
  <c r="S15" i="13" s="1"/>
  <c r="U15" i="13" s="1"/>
  <c r="R13" i="13"/>
  <c r="S13" i="13" s="1"/>
  <c r="U13" i="13" s="1"/>
  <c r="R4" i="13"/>
  <c r="S4" i="13" s="1"/>
  <c r="U4" i="13" s="1"/>
  <c r="BO16" i="13" l="1"/>
  <c r="BS16" i="13"/>
  <c r="BW16" i="13"/>
  <c r="BP16" i="13"/>
  <c r="BX16" i="13"/>
  <c r="BQ16" i="13"/>
  <c r="BU16" i="13"/>
  <c r="BN16" i="13"/>
  <c r="BR16" i="13"/>
  <c r="BV16" i="13"/>
  <c r="BN15" i="13"/>
  <c r="BR15" i="13"/>
  <c r="BS15" i="13"/>
  <c r="BX15" i="13"/>
  <c r="BU15" i="13"/>
  <c r="BQ22" i="13"/>
  <c r="BU22" i="13"/>
  <c r="BN22" i="13"/>
  <c r="BR22" i="13"/>
  <c r="BV22" i="13"/>
  <c r="BS22" i="13"/>
  <c r="BW22" i="13"/>
  <c r="BP22" i="13"/>
  <c r="BX13" i="13"/>
  <c r="BQ13" i="13"/>
  <c r="BU13" i="13"/>
  <c r="BN13" i="13"/>
  <c r="BR13" i="13"/>
  <c r="BO13" i="13"/>
  <c r="BS13" i="13"/>
  <c r="BT25" i="13"/>
  <c r="BX25" i="13"/>
  <c r="BQ25" i="13"/>
  <c r="BN25" i="13"/>
  <c r="BR25" i="13"/>
  <c r="BO25" i="13"/>
  <c r="BS25" i="13"/>
  <c r="BT4" i="13"/>
  <c r="BX4" i="13"/>
  <c r="BW4" i="13"/>
  <c r="BQ4" i="13"/>
  <c r="BU4" i="13"/>
  <c r="BN4" i="13"/>
  <c r="BS4" i="13"/>
  <c r="BR4" i="13"/>
  <c r="AU129" i="13"/>
  <c r="AY129" i="13"/>
  <c r="U50" i="13"/>
  <c r="U86" i="13"/>
  <c r="U112" i="13"/>
  <c r="U118" i="13"/>
  <c r="U120" i="13"/>
  <c r="U114" i="13"/>
  <c r="U35" i="13"/>
  <c r="U80" i="13"/>
  <c r="U88" i="13"/>
  <c r="U116" i="13"/>
  <c r="U48" i="13"/>
  <c r="U54" i="13"/>
  <c r="U84" i="13"/>
  <c r="U115" i="13"/>
  <c r="U101" i="13"/>
  <c r="U82" i="13"/>
  <c r="U90" i="13"/>
  <c r="U89" i="13"/>
  <c r="U72" i="13"/>
  <c r="U73" i="13"/>
  <c r="U76" i="13"/>
  <c r="U70" i="13"/>
  <c r="U74" i="13"/>
  <c r="U81" i="13"/>
  <c r="U78" i="13"/>
  <c r="U71" i="13"/>
  <c r="U75" i="13"/>
  <c r="U77" i="13"/>
  <c r="U83" i="13"/>
  <c r="U79" i="13"/>
  <c r="U85" i="13"/>
  <c r="U87" i="13"/>
  <c r="U91" i="13"/>
  <c r="U103" i="13"/>
  <c r="U102" i="13"/>
  <c r="U104" i="13"/>
  <c r="U100" i="13"/>
  <c r="U105" i="13"/>
  <c r="U108" i="13"/>
  <c r="U110" i="13"/>
  <c r="U107" i="13"/>
  <c r="U106" i="13"/>
  <c r="U109" i="13"/>
  <c r="U111" i="13"/>
  <c r="U113" i="13"/>
  <c r="U117" i="13"/>
  <c r="U119" i="13"/>
  <c r="U121" i="13"/>
  <c r="U34" i="13"/>
  <c r="U37" i="13"/>
  <c r="U39" i="13"/>
  <c r="U38" i="13"/>
  <c r="U43" i="13"/>
  <c r="U41" i="13"/>
  <c r="U36" i="13"/>
  <c r="U40" i="13"/>
  <c r="U42" i="13"/>
  <c r="U44" i="13"/>
  <c r="U46" i="13"/>
  <c r="U52" i="13"/>
  <c r="U45" i="13"/>
  <c r="U47" i="13"/>
  <c r="U49" i="13"/>
  <c r="U51" i="13"/>
  <c r="U53" i="13"/>
  <c r="U55" i="13"/>
  <c r="AF28" i="13"/>
  <c r="AE28" i="13"/>
  <c r="AD28" i="13"/>
  <c r="AC28" i="13"/>
  <c r="AB28" i="13"/>
  <c r="AA28" i="13"/>
  <c r="Z28" i="13"/>
  <c r="Y28" i="13"/>
  <c r="X28" i="13"/>
  <c r="W28" i="13"/>
  <c r="V28" i="13"/>
  <c r="C28" i="13"/>
  <c r="B28" i="13"/>
  <c r="AF27" i="13"/>
  <c r="AE27" i="13"/>
  <c r="AD27" i="13"/>
  <c r="AC27" i="13"/>
  <c r="AB27" i="13"/>
  <c r="AA27" i="13"/>
  <c r="Z27" i="13"/>
  <c r="Y27" i="13"/>
  <c r="X27" i="13"/>
  <c r="W27" i="13"/>
  <c r="V27" i="13"/>
  <c r="S24" i="13"/>
  <c r="R24" i="13"/>
  <c r="R23" i="13"/>
  <c r="S23" i="13" s="1"/>
  <c r="R21" i="13"/>
  <c r="S21" i="13" s="1"/>
  <c r="S20" i="13"/>
  <c r="R20" i="13"/>
  <c r="R19" i="13"/>
  <c r="S19" i="13" s="1"/>
  <c r="R18" i="13"/>
  <c r="S18" i="13" s="1"/>
  <c r="R17" i="13"/>
  <c r="S17" i="13" s="1"/>
  <c r="R14" i="13"/>
  <c r="S14" i="13" s="1"/>
  <c r="R12" i="13"/>
  <c r="S12" i="13" s="1"/>
  <c r="R11" i="13"/>
  <c r="S11" i="13" s="1"/>
  <c r="R10" i="13"/>
  <c r="S10" i="13" s="1"/>
  <c r="R9" i="13"/>
  <c r="S9" i="13" s="1"/>
  <c r="R8" i="13"/>
  <c r="S8" i="13" s="1"/>
  <c r="R7" i="13"/>
  <c r="S7" i="13" s="1"/>
  <c r="R6" i="13"/>
  <c r="S6" i="13" s="1"/>
  <c r="S5" i="13"/>
  <c r="R5" i="13"/>
  <c r="BO107" i="13" l="1"/>
  <c r="BS107" i="13"/>
  <c r="BT107" i="13"/>
  <c r="BX107" i="13"/>
  <c r="BQ107" i="13"/>
  <c r="BU107" i="13"/>
  <c r="BN107" i="13"/>
  <c r="BR107" i="13"/>
  <c r="BQ121" i="13"/>
  <c r="BT121" i="13"/>
  <c r="BX121" i="13"/>
  <c r="BN121" i="13"/>
  <c r="BR121" i="13"/>
  <c r="BO121" i="13"/>
  <c r="BS121" i="13"/>
  <c r="BS111" i="13"/>
  <c r="BX111" i="13"/>
  <c r="BR111" i="13"/>
  <c r="BU111" i="13"/>
  <c r="BN111" i="13"/>
  <c r="BN110" i="13"/>
  <c r="BR110" i="13"/>
  <c r="BO110" i="13"/>
  <c r="BS110" i="13"/>
  <c r="BT110" i="13"/>
  <c r="BX110" i="13"/>
  <c r="BQ110" i="13"/>
  <c r="BT104" i="13"/>
  <c r="BX104" i="13"/>
  <c r="BQ104" i="13"/>
  <c r="BN104" i="13"/>
  <c r="BR104" i="13"/>
  <c r="BO104" i="13"/>
  <c r="BS104" i="13"/>
  <c r="BN118" i="13"/>
  <c r="BR118" i="13"/>
  <c r="BV118" i="13"/>
  <c r="BQ118" i="13"/>
  <c r="BU118" i="13"/>
  <c r="BS118" i="13"/>
  <c r="BW118" i="13"/>
  <c r="BP118" i="13"/>
  <c r="BQ113" i="13"/>
  <c r="BU113" i="13"/>
  <c r="BN113" i="13"/>
  <c r="BR113" i="13"/>
  <c r="BX113" i="13"/>
  <c r="BS113" i="13"/>
  <c r="BP120" i="13"/>
  <c r="BT120" i="13"/>
  <c r="BO120" i="13"/>
  <c r="BQ120" i="13"/>
  <c r="BN120" i="13"/>
  <c r="BR120" i="13"/>
  <c r="BS120" i="13"/>
  <c r="BO119" i="13"/>
  <c r="BS119" i="13"/>
  <c r="BN119" i="13"/>
  <c r="BR119" i="13"/>
  <c r="BX119" i="13"/>
  <c r="BQ119" i="13"/>
  <c r="BQ109" i="13"/>
  <c r="BU109" i="13"/>
  <c r="BX109" i="13"/>
  <c r="BN109" i="13"/>
  <c r="BR109" i="13"/>
  <c r="BO109" i="13"/>
  <c r="BS109" i="13"/>
  <c r="BT108" i="13"/>
  <c r="BO108" i="13"/>
  <c r="BQ108" i="13"/>
  <c r="BU108" i="13"/>
  <c r="BN108" i="13"/>
  <c r="BR108" i="13"/>
  <c r="BS108" i="13"/>
  <c r="BN102" i="13"/>
  <c r="BR102" i="13"/>
  <c r="BO102" i="13"/>
  <c r="BS102" i="13"/>
  <c r="BP102" i="13"/>
  <c r="BT102" i="13"/>
  <c r="BX102" i="13"/>
  <c r="BQ102" i="13"/>
  <c r="BQ101" i="13"/>
  <c r="BN101" i="13"/>
  <c r="BR101" i="13"/>
  <c r="BO101" i="13"/>
  <c r="BS101" i="13"/>
  <c r="BT101" i="13"/>
  <c r="BX101" i="13"/>
  <c r="BP112" i="13"/>
  <c r="BX112" i="13"/>
  <c r="BS112" i="13"/>
  <c r="BQ112" i="13"/>
  <c r="BU112" i="13"/>
  <c r="BW112" i="13"/>
  <c r="BN112" i="13"/>
  <c r="BR112" i="13"/>
  <c r="BV112" i="13"/>
  <c r="BV123" i="13" s="1"/>
  <c r="BV125" i="13" s="1"/>
  <c r="BO112" i="13"/>
  <c r="BS100" i="13"/>
  <c r="BW100" i="13"/>
  <c r="BT100" i="13"/>
  <c r="BX100" i="13"/>
  <c r="BQ100" i="13"/>
  <c r="BU100" i="13"/>
  <c r="BN100" i="13"/>
  <c r="BR100" i="13"/>
  <c r="BQ117" i="13"/>
  <c r="BU117" i="13"/>
  <c r="BP117" i="13"/>
  <c r="BX117" i="13"/>
  <c r="BN117" i="13"/>
  <c r="BR117" i="13"/>
  <c r="BO117" i="13"/>
  <c r="BS117" i="13"/>
  <c r="BN106" i="13"/>
  <c r="BR106" i="13"/>
  <c r="BQ106" i="13"/>
  <c r="BO106" i="13"/>
  <c r="BS106" i="13"/>
  <c r="BW106" i="13"/>
  <c r="BU106" i="13"/>
  <c r="BP106" i="13"/>
  <c r="BX106" i="13"/>
  <c r="BQ105" i="13"/>
  <c r="BN105" i="13"/>
  <c r="BR105" i="13"/>
  <c r="BO105" i="13"/>
  <c r="BP105" i="13"/>
  <c r="BT105" i="13"/>
  <c r="BX105" i="13"/>
  <c r="BO103" i="13"/>
  <c r="BS103" i="13"/>
  <c r="BP103" i="13"/>
  <c r="BX103" i="13"/>
  <c r="BQ103" i="13"/>
  <c r="BN103" i="13"/>
  <c r="BR103" i="13"/>
  <c r="BN115" i="13"/>
  <c r="BT115" i="13"/>
  <c r="BX115" i="13"/>
  <c r="BT116" i="13"/>
  <c r="BX116" i="13"/>
  <c r="BN116" i="13"/>
  <c r="BN114" i="13"/>
  <c r="BT114" i="13"/>
  <c r="BX114" i="13"/>
  <c r="BX83" i="13"/>
  <c r="BQ83" i="13"/>
  <c r="BU83" i="13"/>
  <c r="BN83" i="13"/>
  <c r="BR83" i="13"/>
  <c r="BS83" i="13"/>
  <c r="BO90" i="13"/>
  <c r="BS90" i="13"/>
  <c r="BP90" i="13"/>
  <c r="BT90" i="13"/>
  <c r="BN90" i="13"/>
  <c r="BQ90" i="13"/>
  <c r="BR90" i="13"/>
  <c r="BN77" i="13"/>
  <c r="BR77" i="13"/>
  <c r="BU77" i="13"/>
  <c r="BO77" i="13"/>
  <c r="BS77" i="13"/>
  <c r="BQ77" i="13"/>
  <c r="BT77" i="13"/>
  <c r="BX77" i="13"/>
  <c r="BN73" i="13"/>
  <c r="BR73" i="13"/>
  <c r="BQ73" i="13"/>
  <c r="BO73" i="13"/>
  <c r="BS73" i="13"/>
  <c r="BP73" i="13"/>
  <c r="BX73" i="13"/>
  <c r="BO82" i="13"/>
  <c r="BS82" i="13"/>
  <c r="BW82" i="13"/>
  <c r="BV82" i="13"/>
  <c r="BP82" i="13"/>
  <c r="BX82" i="13"/>
  <c r="BN82" i="13"/>
  <c r="BQ82" i="13"/>
  <c r="BU82" i="13"/>
  <c r="BR82" i="13"/>
  <c r="BQ80" i="13"/>
  <c r="BN80" i="13"/>
  <c r="BR80" i="13"/>
  <c r="BT80" i="13"/>
  <c r="BX80" i="13"/>
  <c r="BO80" i="13"/>
  <c r="BS80" i="13"/>
  <c r="BO78" i="13"/>
  <c r="BS78" i="13"/>
  <c r="BT78" i="13"/>
  <c r="BR78" i="13"/>
  <c r="BQ78" i="13"/>
  <c r="BU78" i="13"/>
  <c r="BN78" i="13"/>
  <c r="BX84" i="13"/>
  <c r="BN84" i="13"/>
  <c r="BT84" i="13"/>
  <c r="BP87" i="13"/>
  <c r="BX87" i="13"/>
  <c r="BS87" i="13"/>
  <c r="BQ87" i="13"/>
  <c r="BU87" i="13"/>
  <c r="BN87" i="13"/>
  <c r="BR87" i="13"/>
  <c r="BO87" i="13"/>
  <c r="BN81" i="13"/>
  <c r="BR81" i="13"/>
  <c r="BS81" i="13"/>
  <c r="BX81" i="13"/>
  <c r="BU81" i="13"/>
  <c r="BN85" i="13"/>
  <c r="BT85" i="13"/>
  <c r="BX85" i="13"/>
  <c r="BP75" i="13"/>
  <c r="BT75" i="13"/>
  <c r="BX75" i="13"/>
  <c r="BQ75" i="13"/>
  <c r="BN75" i="13"/>
  <c r="BR75" i="13"/>
  <c r="BO75" i="13"/>
  <c r="BO74" i="13"/>
  <c r="BS74" i="13"/>
  <c r="BR74" i="13"/>
  <c r="BT74" i="13"/>
  <c r="BX74" i="13"/>
  <c r="BN74" i="13"/>
  <c r="BQ74" i="13"/>
  <c r="BQ72" i="13"/>
  <c r="BT72" i="13"/>
  <c r="BN72" i="13"/>
  <c r="BR72" i="13"/>
  <c r="BP72" i="13"/>
  <c r="BX72" i="13"/>
  <c r="BO72" i="13"/>
  <c r="BS72" i="13"/>
  <c r="BT91" i="13"/>
  <c r="BX91" i="13"/>
  <c r="BQ91" i="13"/>
  <c r="BS91" i="13"/>
  <c r="BN91" i="13"/>
  <c r="BR91" i="13"/>
  <c r="BO91" i="13"/>
  <c r="BQ76" i="13"/>
  <c r="BU76" i="13"/>
  <c r="BN76" i="13"/>
  <c r="BR76" i="13"/>
  <c r="BP76" i="13"/>
  <c r="BO76" i="13"/>
  <c r="BS76" i="13"/>
  <c r="BW76" i="13"/>
  <c r="BX76" i="13"/>
  <c r="BQ88" i="13"/>
  <c r="BU88" i="13"/>
  <c r="BN88" i="13"/>
  <c r="BR88" i="13"/>
  <c r="BV88" i="13"/>
  <c r="BS88" i="13"/>
  <c r="BW88" i="13"/>
  <c r="BP88" i="13"/>
  <c r="BX79" i="13"/>
  <c r="BQ79" i="13"/>
  <c r="BU79" i="13"/>
  <c r="BS79" i="13"/>
  <c r="BN79" i="13"/>
  <c r="BR79" i="13"/>
  <c r="BO79" i="13"/>
  <c r="BT71" i="13"/>
  <c r="BX71" i="13"/>
  <c r="BS71" i="13"/>
  <c r="BQ71" i="13"/>
  <c r="BO71" i="13"/>
  <c r="BN71" i="13"/>
  <c r="BR71" i="13"/>
  <c r="BR70" i="13"/>
  <c r="BR93" i="13" s="1"/>
  <c r="BR95" i="13" s="1"/>
  <c r="BN70" i="13"/>
  <c r="BS70" i="13"/>
  <c r="BW70" i="13"/>
  <c r="BU70" i="13"/>
  <c r="BU93" i="13" s="1"/>
  <c r="BU95" i="13" s="1"/>
  <c r="BT70" i="13"/>
  <c r="BX70" i="13"/>
  <c r="BQ70" i="13"/>
  <c r="BN89" i="13"/>
  <c r="BR89" i="13"/>
  <c r="BO89" i="13"/>
  <c r="BS89" i="13"/>
  <c r="BX89" i="13"/>
  <c r="BQ89" i="13"/>
  <c r="BN86" i="13"/>
  <c r="BT86" i="13"/>
  <c r="BX86" i="13"/>
  <c r="BX53" i="13"/>
  <c r="BS53" i="13"/>
  <c r="BQ53" i="13"/>
  <c r="BO53" i="13"/>
  <c r="BN53" i="13"/>
  <c r="BR53" i="13"/>
  <c r="BN43" i="13"/>
  <c r="BR43" i="13"/>
  <c r="BO43" i="13"/>
  <c r="BS43" i="13"/>
  <c r="BU43" i="13"/>
  <c r="BX43" i="13"/>
  <c r="BQ43" i="13"/>
  <c r="BN51" i="13"/>
  <c r="BR51" i="13"/>
  <c r="BO51" i="13"/>
  <c r="BS51" i="13"/>
  <c r="BQ51" i="13"/>
  <c r="BP51" i="13"/>
  <c r="BX51" i="13"/>
  <c r="BU51" i="13"/>
  <c r="BS52" i="13"/>
  <c r="BW52" i="13"/>
  <c r="BR52" i="13"/>
  <c r="BP52" i="13"/>
  <c r="BN52" i="13"/>
  <c r="BQ52" i="13"/>
  <c r="BU52" i="13"/>
  <c r="BV52" i="13"/>
  <c r="BO40" i="13"/>
  <c r="BS40" i="13"/>
  <c r="BW40" i="13"/>
  <c r="BP40" i="13"/>
  <c r="BX40" i="13"/>
  <c r="BN40" i="13"/>
  <c r="BQ40" i="13"/>
  <c r="BU40" i="13"/>
  <c r="BR40" i="13"/>
  <c r="BQ38" i="13"/>
  <c r="BN38" i="13"/>
  <c r="BR38" i="13"/>
  <c r="BX38" i="13"/>
  <c r="BO38" i="13"/>
  <c r="BS38" i="13"/>
  <c r="BT38" i="13"/>
  <c r="BQ54" i="13"/>
  <c r="BT54" i="13"/>
  <c r="BN54" i="13"/>
  <c r="BR54" i="13"/>
  <c r="BP54" i="13"/>
  <c r="BO54" i="13"/>
  <c r="BS54" i="13"/>
  <c r="BX45" i="13"/>
  <c r="BS45" i="13"/>
  <c r="BU45" i="13"/>
  <c r="BN45" i="13"/>
  <c r="BR45" i="13"/>
  <c r="BT34" i="13"/>
  <c r="BX34" i="13"/>
  <c r="BW34" i="13"/>
  <c r="BQ34" i="13"/>
  <c r="BU34" i="13"/>
  <c r="BN34" i="13"/>
  <c r="BS34" i="13"/>
  <c r="BR34" i="13"/>
  <c r="BT49" i="13"/>
  <c r="BX49" i="13"/>
  <c r="BN49" i="13"/>
  <c r="BQ46" i="13"/>
  <c r="BU46" i="13"/>
  <c r="BP46" i="13"/>
  <c r="BN46" i="13"/>
  <c r="BR46" i="13"/>
  <c r="BV46" i="13"/>
  <c r="BV57" i="13" s="1"/>
  <c r="BV59" i="13" s="1"/>
  <c r="BX46" i="13"/>
  <c r="BO46" i="13"/>
  <c r="BS46" i="13"/>
  <c r="BW46" i="13"/>
  <c r="BO36" i="13"/>
  <c r="BS36" i="13"/>
  <c r="BR36" i="13"/>
  <c r="BP36" i="13"/>
  <c r="BT36" i="13"/>
  <c r="BX36" i="13"/>
  <c r="BN36" i="13"/>
  <c r="BQ36" i="13"/>
  <c r="BN39" i="13"/>
  <c r="BR39" i="13"/>
  <c r="BO39" i="13"/>
  <c r="BP39" i="13"/>
  <c r="BT39" i="13"/>
  <c r="BX39" i="13"/>
  <c r="BQ39" i="13"/>
  <c r="BT48" i="13"/>
  <c r="BX48" i="13"/>
  <c r="BN48" i="13"/>
  <c r="BN35" i="13"/>
  <c r="BR35" i="13"/>
  <c r="BQ35" i="13"/>
  <c r="BO35" i="13"/>
  <c r="BS35" i="13"/>
  <c r="BT35" i="13"/>
  <c r="BX35" i="13"/>
  <c r="BQ42" i="13"/>
  <c r="BU42" i="13"/>
  <c r="BN42" i="13"/>
  <c r="BR42" i="13"/>
  <c r="BO42" i="13"/>
  <c r="BS42" i="13"/>
  <c r="BT42" i="13"/>
  <c r="BX50" i="13"/>
  <c r="BN50" i="13"/>
  <c r="BT50" i="13"/>
  <c r="BN55" i="13"/>
  <c r="BR55" i="13"/>
  <c r="BO55" i="13"/>
  <c r="BS55" i="13"/>
  <c r="BQ55" i="13"/>
  <c r="BT55" i="13"/>
  <c r="BX55" i="13"/>
  <c r="BN47" i="13"/>
  <c r="BR47" i="13"/>
  <c r="BQ47" i="13"/>
  <c r="BS47" i="13"/>
  <c r="BX47" i="13"/>
  <c r="BU47" i="13"/>
  <c r="BO44" i="13"/>
  <c r="BS44" i="13"/>
  <c r="BN44" i="13"/>
  <c r="BT44" i="13"/>
  <c r="BX44" i="13"/>
  <c r="BQ44" i="13"/>
  <c r="BR44" i="13"/>
  <c r="BT41" i="13"/>
  <c r="BX41" i="13"/>
  <c r="BQ41" i="13"/>
  <c r="BU41" i="13"/>
  <c r="BO41" i="13"/>
  <c r="BN41" i="13"/>
  <c r="BR41" i="13"/>
  <c r="BS41" i="13"/>
  <c r="BP37" i="13"/>
  <c r="BX37" i="13"/>
  <c r="BO37" i="13"/>
  <c r="BQ37" i="13"/>
  <c r="BN37" i="13"/>
  <c r="BR37" i="13"/>
  <c r="BS37" i="13"/>
  <c r="BV27" i="13"/>
  <c r="BV29" i="13" s="1"/>
  <c r="AS63" i="13"/>
  <c r="AW63" i="13"/>
  <c r="BA63" i="13"/>
  <c r="AT63" i="13"/>
  <c r="AX63" i="13"/>
  <c r="BB63" i="13"/>
  <c r="AU63" i="13"/>
  <c r="AY63" i="13"/>
  <c r="AR63" i="13"/>
  <c r="AV63" i="13"/>
  <c r="AZ63" i="13"/>
  <c r="U7" i="13"/>
  <c r="U9" i="13"/>
  <c r="U14" i="13"/>
  <c r="U10" i="13"/>
  <c r="U20" i="13"/>
  <c r="U5" i="13"/>
  <c r="U6" i="13"/>
  <c r="U8" i="13"/>
  <c r="U11" i="13"/>
  <c r="U12" i="13"/>
  <c r="U24" i="13"/>
  <c r="U18" i="13"/>
  <c r="U17" i="13"/>
  <c r="U19" i="13"/>
  <c r="U21" i="13"/>
  <c r="U23" i="13"/>
  <c r="AF40" i="12"/>
  <c r="AE40" i="12"/>
  <c r="AD40" i="12"/>
  <c r="AC40" i="12"/>
  <c r="AB40" i="12"/>
  <c r="AA40" i="12"/>
  <c r="Z40" i="12"/>
  <c r="Y40" i="12"/>
  <c r="X40" i="12"/>
  <c r="W40" i="12"/>
  <c r="V40" i="12"/>
  <c r="C40" i="12"/>
  <c r="B40" i="12"/>
  <c r="AF39" i="12"/>
  <c r="AE39" i="12"/>
  <c r="AD39" i="12"/>
  <c r="AC39" i="12"/>
  <c r="AB39" i="12"/>
  <c r="AA39" i="12"/>
  <c r="Z39" i="12"/>
  <c r="Y39" i="12"/>
  <c r="X39" i="12"/>
  <c r="W39" i="12"/>
  <c r="V39" i="12"/>
  <c r="S37" i="12"/>
  <c r="R37" i="12"/>
  <c r="S36" i="12"/>
  <c r="R36" i="12"/>
  <c r="S35" i="12"/>
  <c r="R35" i="12"/>
  <c r="S34" i="12"/>
  <c r="R34" i="12"/>
  <c r="S33" i="12"/>
  <c r="R33" i="12"/>
  <c r="R32" i="12"/>
  <c r="S32" i="12" s="1"/>
  <c r="S31" i="12"/>
  <c r="R31" i="12"/>
  <c r="S30" i="12"/>
  <c r="R30" i="12"/>
  <c r="S29" i="12"/>
  <c r="R29" i="12"/>
  <c r="R28" i="12"/>
  <c r="S28" i="12" s="1"/>
  <c r="S27" i="12"/>
  <c r="R27" i="12"/>
  <c r="R26" i="12"/>
  <c r="S26" i="12" s="1"/>
  <c r="R25" i="12"/>
  <c r="S25" i="12" s="1"/>
  <c r="S24" i="12"/>
  <c r="R24" i="12"/>
  <c r="S23" i="12"/>
  <c r="R23" i="12"/>
  <c r="R22" i="12"/>
  <c r="S22" i="12" s="1"/>
  <c r="R21" i="12"/>
  <c r="S21" i="12" s="1"/>
  <c r="U20" i="12"/>
  <c r="S20" i="12"/>
  <c r="R20" i="12"/>
  <c r="R19" i="12"/>
  <c r="S19" i="12" s="1"/>
  <c r="R18" i="12"/>
  <c r="S18" i="12" s="1"/>
  <c r="R17" i="12"/>
  <c r="S17" i="12" s="1"/>
  <c r="S16" i="12"/>
  <c r="R16" i="12"/>
  <c r="S15" i="12"/>
  <c r="R15" i="12"/>
  <c r="R14" i="12"/>
  <c r="S14" i="12" s="1"/>
  <c r="R13" i="12"/>
  <c r="S13" i="12" s="1"/>
  <c r="R12" i="12"/>
  <c r="S12" i="12" s="1"/>
  <c r="R11" i="12"/>
  <c r="S11" i="12" s="1"/>
  <c r="S10" i="12"/>
  <c r="R10" i="12"/>
  <c r="S9" i="12"/>
  <c r="R9" i="12"/>
  <c r="U8" i="12"/>
  <c r="S8" i="12"/>
  <c r="R8" i="12"/>
  <c r="S7" i="12"/>
  <c r="R7" i="12"/>
  <c r="R6" i="12"/>
  <c r="S6" i="12" s="1"/>
  <c r="R5" i="12"/>
  <c r="S5" i="12" s="1"/>
  <c r="R4" i="12"/>
  <c r="S4" i="12" s="1"/>
  <c r="U34" i="11"/>
  <c r="S34" i="11"/>
  <c r="R34" i="11"/>
  <c r="R33" i="11"/>
  <c r="S33" i="11" s="1"/>
  <c r="S31" i="11"/>
  <c r="R31" i="11"/>
  <c r="U30" i="11"/>
  <c r="S30" i="11"/>
  <c r="R30" i="11"/>
  <c r="S29" i="11"/>
  <c r="R29" i="11"/>
  <c r="R24" i="11"/>
  <c r="S24" i="11" s="1"/>
  <c r="S23" i="11"/>
  <c r="R23" i="11"/>
  <c r="S18" i="11"/>
  <c r="R18" i="11"/>
  <c r="R13" i="11"/>
  <c r="S13" i="11" s="1"/>
  <c r="R12" i="11"/>
  <c r="S12" i="11" s="1"/>
  <c r="S9" i="11"/>
  <c r="R9" i="11"/>
  <c r="S8" i="11"/>
  <c r="R8" i="11"/>
  <c r="S7" i="11"/>
  <c r="R7" i="11"/>
  <c r="R37" i="11"/>
  <c r="S37" i="11" s="1"/>
  <c r="U36" i="11"/>
  <c r="S36" i="11"/>
  <c r="R36" i="11"/>
  <c r="S35" i="11"/>
  <c r="R35" i="11"/>
  <c r="S32" i="11"/>
  <c r="R32" i="11"/>
  <c r="R28" i="11"/>
  <c r="S28" i="11" s="1"/>
  <c r="S27" i="11"/>
  <c r="R27" i="11"/>
  <c r="S26" i="11"/>
  <c r="R26" i="11"/>
  <c r="S25" i="11"/>
  <c r="R25" i="11"/>
  <c r="U22" i="11"/>
  <c r="S22" i="11"/>
  <c r="R22" i="11"/>
  <c r="S21" i="11"/>
  <c r="R21" i="11"/>
  <c r="U20" i="11"/>
  <c r="S20" i="11"/>
  <c r="R20" i="11"/>
  <c r="S19" i="11"/>
  <c r="R19" i="11"/>
  <c r="R17" i="11"/>
  <c r="S17" i="11" s="1"/>
  <c r="R14" i="11"/>
  <c r="S14" i="11" s="1"/>
  <c r="S11" i="11"/>
  <c r="R11" i="11"/>
  <c r="S10" i="11"/>
  <c r="R10" i="11"/>
  <c r="U6" i="11"/>
  <c r="S6" i="11"/>
  <c r="R6" i="11"/>
  <c r="S5" i="11"/>
  <c r="R5" i="11"/>
  <c r="R4" i="11"/>
  <c r="S4" i="11" s="1"/>
  <c r="BV93" i="13" l="1"/>
  <c r="BV95" i="13" s="1"/>
  <c r="BP123" i="13"/>
  <c r="BP125" i="13" s="1"/>
  <c r="BN123" i="13"/>
  <c r="BN125" i="13" s="1"/>
  <c r="BT123" i="13"/>
  <c r="BT125" i="13" s="1"/>
  <c r="BO123" i="13"/>
  <c r="BO125" i="13" s="1"/>
  <c r="BR123" i="13"/>
  <c r="BR125" i="13" s="1"/>
  <c r="BU123" i="13"/>
  <c r="BU125" i="13" s="1"/>
  <c r="AY127" i="13" s="1"/>
  <c r="BW123" i="13"/>
  <c r="BW125" i="13" s="1"/>
  <c r="BA127" i="13" s="1"/>
  <c r="BX123" i="13"/>
  <c r="BX125" i="13" s="1"/>
  <c r="BQ123" i="13"/>
  <c r="BQ125" i="13" s="1"/>
  <c r="BS123" i="13"/>
  <c r="BS125" i="13" s="1"/>
  <c r="BQ93" i="13"/>
  <c r="BQ95" i="13" s="1"/>
  <c r="BW93" i="13"/>
  <c r="BW95" i="13" s="1"/>
  <c r="BX93" i="13"/>
  <c r="BX95" i="13" s="1"/>
  <c r="BS93" i="13"/>
  <c r="BS95" i="13" s="1"/>
  <c r="AW127" i="13" s="1"/>
  <c r="BP93" i="13"/>
  <c r="BP95" i="13" s="1"/>
  <c r="AT127" i="13" s="1"/>
  <c r="BT93" i="13"/>
  <c r="BT95" i="13" s="1"/>
  <c r="BN93" i="13"/>
  <c r="BN95" i="13" s="1"/>
  <c r="BO93" i="13"/>
  <c r="BO95" i="13" s="1"/>
  <c r="BO57" i="13"/>
  <c r="BO59" i="13" s="1"/>
  <c r="BS57" i="13"/>
  <c r="BS59" i="13" s="1"/>
  <c r="BW57" i="13"/>
  <c r="BW59" i="13" s="1"/>
  <c r="BN57" i="13"/>
  <c r="BN59" i="13" s="1"/>
  <c r="BX57" i="13"/>
  <c r="BX59" i="13" s="1"/>
  <c r="BP57" i="13"/>
  <c r="BP59" i="13" s="1"/>
  <c r="BU57" i="13"/>
  <c r="BU59" i="13" s="1"/>
  <c r="BT57" i="13"/>
  <c r="BT59" i="13" s="1"/>
  <c r="BR57" i="13"/>
  <c r="BR59" i="13" s="1"/>
  <c r="BQ57" i="13"/>
  <c r="BQ59" i="13" s="1"/>
  <c r="BN23" i="13"/>
  <c r="BR23" i="13"/>
  <c r="BO23" i="13"/>
  <c r="BS23" i="13"/>
  <c r="BX23" i="13"/>
  <c r="BQ23" i="13"/>
  <c r="BN18" i="13"/>
  <c r="BT18" i="13"/>
  <c r="BX18" i="13"/>
  <c r="BO8" i="13"/>
  <c r="BS8" i="13"/>
  <c r="BT8" i="13"/>
  <c r="BX8" i="13"/>
  <c r="BQ8" i="13"/>
  <c r="BN8" i="13"/>
  <c r="BR8" i="13"/>
  <c r="BQ10" i="13"/>
  <c r="BU10" i="13"/>
  <c r="BN10" i="13"/>
  <c r="BR10" i="13"/>
  <c r="BO10" i="13"/>
  <c r="BS10" i="13"/>
  <c r="BW10" i="13"/>
  <c r="BW27" i="13" s="1"/>
  <c r="BW29" i="13" s="1"/>
  <c r="BP10" i="13"/>
  <c r="BX10" i="13"/>
  <c r="BP21" i="13"/>
  <c r="BX21" i="13"/>
  <c r="BQ21" i="13"/>
  <c r="BU21" i="13"/>
  <c r="BN21" i="13"/>
  <c r="BR21" i="13"/>
  <c r="BO21" i="13"/>
  <c r="BS21" i="13"/>
  <c r="BO24" i="13"/>
  <c r="BS24" i="13"/>
  <c r="BP24" i="13"/>
  <c r="BT24" i="13"/>
  <c r="BQ24" i="13"/>
  <c r="BN24" i="13"/>
  <c r="BR24" i="13"/>
  <c r="BQ6" i="13"/>
  <c r="BN6" i="13"/>
  <c r="BR6" i="13"/>
  <c r="BO6" i="13"/>
  <c r="BS6" i="13"/>
  <c r="BP6" i="13"/>
  <c r="BT6" i="13"/>
  <c r="BX6" i="13"/>
  <c r="BQ14" i="13"/>
  <c r="BN14" i="13"/>
  <c r="BR14" i="13"/>
  <c r="BO14" i="13"/>
  <c r="BS14" i="13"/>
  <c r="BT14" i="13"/>
  <c r="BX14" i="13"/>
  <c r="BN19" i="13"/>
  <c r="BT19" i="13"/>
  <c r="BX19" i="13"/>
  <c r="BO12" i="13"/>
  <c r="BS12" i="13"/>
  <c r="BT12" i="13"/>
  <c r="BQ12" i="13"/>
  <c r="BU12" i="13"/>
  <c r="BN12" i="13"/>
  <c r="BR12" i="13"/>
  <c r="BT5" i="13"/>
  <c r="BX5" i="13"/>
  <c r="BQ5" i="13"/>
  <c r="BN5" i="13"/>
  <c r="BR5" i="13"/>
  <c r="BO5" i="13"/>
  <c r="BS5" i="13"/>
  <c r="BP9" i="13"/>
  <c r="BT9" i="13"/>
  <c r="BX9" i="13"/>
  <c r="BQ9" i="13"/>
  <c r="BN9" i="13"/>
  <c r="BR9" i="13"/>
  <c r="BO9" i="13"/>
  <c r="BX17" i="13"/>
  <c r="BQ17" i="13"/>
  <c r="BU17" i="13"/>
  <c r="BN17" i="13"/>
  <c r="BR17" i="13"/>
  <c r="BS17" i="13"/>
  <c r="BN11" i="13"/>
  <c r="BR11" i="13"/>
  <c r="BO11" i="13"/>
  <c r="BS11" i="13"/>
  <c r="BT11" i="13"/>
  <c r="BX11" i="13"/>
  <c r="BQ11" i="13"/>
  <c r="BU11" i="13"/>
  <c r="BT20" i="13"/>
  <c r="BX20" i="13"/>
  <c r="BN20" i="13"/>
  <c r="BN7" i="13"/>
  <c r="BR7" i="13"/>
  <c r="BO7" i="13"/>
  <c r="BS7" i="13"/>
  <c r="BP7" i="13"/>
  <c r="BX7" i="13"/>
  <c r="BQ7" i="13"/>
  <c r="BP8" i="12"/>
  <c r="BX8" i="12"/>
  <c r="BQ8" i="12"/>
  <c r="BN8" i="12"/>
  <c r="BR8" i="12"/>
  <c r="BO8" i="12"/>
  <c r="BS8" i="12"/>
  <c r="BN20" i="12"/>
  <c r="BR20" i="12"/>
  <c r="BS20" i="12"/>
  <c r="BQ20" i="12"/>
  <c r="BX30" i="11"/>
  <c r="BN30" i="11"/>
  <c r="BT30" i="11"/>
  <c r="BQ34" i="11"/>
  <c r="BT34" i="11"/>
  <c r="BN34" i="11"/>
  <c r="BR34" i="11"/>
  <c r="BP34" i="11"/>
  <c r="BO34" i="11"/>
  <c r="BS34" i="11"/>
  <c r="BS36" i="11"/>
  <c r="BW36" i="11"/>
  <c r="BX36" i="11"/>
  <c r="BR36" i="11"/>
  <c r="BQ36" i="11"/>
  <c r="BN36" i="11"/>
  <c r="BS20" i="11"/>
  <c r="BN20" i="11"/>
  <c r="BR20" i="11"/>
  <c r="BQ20" i="11"/>
  <c r="BQ6" i="11"/>
  <c r="BX6" i="11"/>
  <c r="BN6" i="11"/>
  <c r="BR6" i="11"/>
  <c r="BO6" i="11"/>
  <c r="BS6" i="11"/>
  <c r="BQ22" i="11"/>
  <c r="BU22" i="11"/>
  <c r="BN22" i="11"/>
  <c r="BR22" i="11"/>
  <c r="BV22" i="11"/>
  <c r="BO22" i="11"/>
  <c r="BS22" i="11"/>
  <c r="BW22" i="11"/>
  <c r="BP22" i="11"/>
  <c r="BX22" i="11"/>
  <c r="AZ127" i="13"/>
  <c r="AZ128" i="13" s="1"/>
  <c r="AZ130" i="13" s="1"/>
  <c r="AR45" i="12"/>
  <c r="AZ47" i="12"/>
  <c r="U31" i="11"/>
  <c r="U8" i="11"/>
  <c r="AZ61" i="13"/>
  <c r="U22" i="12"/>
  <c r="U4" i="12"/>
  <c r="U6" i="12"/>
  <c r="U12" i="12"/>
  <c r="U18" i="12"/>
  <c r="U32" i="12"/>
  <c r="U26" i="12"/>
  <c r="U16" i="12"/>
  <c r="U30" i="12"/>
  <c r="U36" i="12"/>
  <c r="U10" i="12"/>
  <c r="U24" i="12"/>
  <c r="U28" i="12"/>
  <c r="U34" i="12"/>
  <c r="U14" i="12"/>
  <c r="U5" i="12"/>
  <c r="U19" i="12"/>
  <c r="U7" i="12"/>
  <c r="U9" i="12"/>
  <c r="U11" i="12"/>
  <c r="U13" i="12"/>
  <c r="U15" i="12"/>
  <c r="U17" i="12"/>
  <c r="U21" i="12"/>
  <c r="U23" i="12"/>
  <c r="U25" i="12"/>
  <c r="U27" i="12"/>
  <c r="U29" i="12"/>
  <c r="U31" i="12"/>
  <c r="U33" i="12"/>
  <c r="U35" i="12"/>
  <c r="U37" i="12"/>
  <c r="U33" i="11"/>
  <c r="U29" i="11"/>
  <c r="U24" i="11"/>
  <c r="U23" i="11"/>
  <c r="U18" i="11"/>
  <c r="U13" i="11"/>
  <c r="U12" i="11"/>
  <c r="U9" i="11"/>
  <c r="U7" i="11"/>
  <c r="U5" i="11"/>
  <c r="U37" i="11"/>
  <c r="U35" i="11"/>
  <c r="U32" i="11"/>
  <c r="U28" i="11"/>
  <c r="U27" i="11"/>
  <c r="U26" i="11"/>
  <c r="U25" i="11"/>
  <c r="U21" i="11"/>
  <c r="U19" i="11"/>
  <c r="U17" i="11"/>
  <c r="U14" i="11"/>
  <c r="U11" i="11"/>
  <c r="U10" i="11"/>
  <c r="U4" i="11"/>
  <c r="AF39" i="11"/>
  <c r="AF40" i="11"/>
  <c r="W39" i="11"/>
  <c r="X39" i="11"/>
  <c r="Y39" i="11"/>
  <c r="Z39" i="11"/>
  <c r="AA39" i="11"/>
  <c r="AB39" i="11"/>
  <c r="AC39" i="11"/>
  <c r="AD39" i="11"/>
  <c r="AE39" i="11"/>
  <c r="W40" i="11"/>
  <c r="X40" i="11"/>
  <c r="Y40" i="11"/>
  <c r="Z40" i="11"/>
  <c r="AA40" i="11"/>
  <c r="AB40" i="11"/>
  <c r="AC40" i="11"/>
  <c r="AD40" i="11"/>
  <c r="AE40" i="11"/>
  <c r="V40" i="11"/>
  <c r="AR45" i="11" s="1"/>
  <c r="V39" i="11"/>
  <c r="C40" i="11"/>
  <c r="B40" i="11"/>
  <c r="R16" i="11"/>
  <c r="S16" i="11" s="1"/>
  <c r="R15" i="11"/>
  <c r="S15" i="11" s="1"/>
  <c r="AX127" i="13" l="1"/>
  <c r="AU127" i="13"/>
  <c r="AU128" i="13" s="1"/>
  <c r="AU130" i="13" s="1"/>
  <c r="AU131" i="13" s="1"/>
  <c r="BS27" i="13"/>
  <c r="BS29" i="13" s="1"/>
  <c r="BQ27" i="13"/>
  <c r="BQ29" i="13" s="1"/>
  <c r="BO27" i="13"/>
  <c r="BO29" i="13" s="1"/>
  <c r="AS61" i="13" s="1"/>
  <c r="AS62" i="13" s="1"/>
  <c r="AS64" i="13" s="1"/>
  <c r="AS65" i="13" s="1"/>
  <c r="BX27" i="13"/>
  <c r="BX29" i="13" s="1"/>
  <c r="BR27" i="13"/>
  <c r="BR29" i="13" s="1"/>
  <c r="BT27" i="13"/>
  <c r="BT29" i="13" s="1"/>
  <c r="AX61" i="13" s="1"/>
  <c r="AX62" i="13" s="1"/>
  <c r="AX64" i="13" s="1"/>
  <c r="AX65" i="13" s="1"/>
  <c r="BP27" i="13"/>
  <c r="BP29" i="13" s="1"/>
  <c r="BU27" i="13"/>
  <c r="BU29" i="13" s="1"/>
  <c r="BN27" i="13"/>
  <c r="BN29" i="13" s="1"/>
  <c r="AR61" i="13" s="1"/>
  <c r="AR62" i="13" s="1"/>
  <c r="AR64" i="13" s="1"/>
  <c r="AR65" i="13" s="1"/>
  <c r="BQ31" i="12"/>
  <c r="BU31" i="12"/>
  <c r="BN31" i="12"/>
  <c r="BR31" i="12"/>
  <c r="BO31" i="12"/>
  <c r="BS31" i="12"/>
  <c r="BP31" i="12"/>
  <c r="BX31" i="12"/>
  <c r="BQ23" i="12"/>
  <c r="BU23" i="12"/>
  <c r="BN23" i="12"/>
  <c r="BR23" i="12"/>
  <c r="BX23" i="12"/>
  <c r="BS23" i="12"/>
  <c r="BQ13" i="12"/>
  <c r="BU13" i="12"/>
  <c r="BN13" i="12"/>
  <c r="BR13" i="12"/>
  <c r="BO13" i="12"/>
  <c r="BS13" i="12"/>
  <c r="BW13" i="12"/>
  <c r="BP13" i="12"/>
  <c r="BX13" i="12"/>
  <c r="BT30" i="12"/>
  <c r="BX30" i="12"/>
  <c r="BN30" i="12"/>
  <c r="BO18" i="12"/>
  <c r="BS18" i="12"/>
  <c r="BT18" i="12"/>
  <c r="BX18" i="12"/>
  <c r="BR18" i="12"/>
  <c r="BQ18" i="12"/>
  <c r="BN18" i="12"/>
  <c r="BT29" i="12"/>
  <c r="BX29" i="12"/>
  <c r="BN29" i="12"/>
  <c r="BN24" i="12"/>
  <c r="BT24" i="12"/>
  <c r="BX24" i="12"/>
  <c r="BN16" i="12"/>
  <c r="BR16" i="12"/>
  <c r="BO16" i="12"/>
  <c r="BS16" i="12"/>
  <c r="BQ16" i="12"/>
  <c r="BT16" i="12"/>
  <c r="BU16" i="12"/>
  <c r="BP12" i="12"/>
  <c r="BT12" i="12"/>
  <c r="BX12" i="12"/>
  <c r="BQ12" i="12"/>
  <c r="BN12" i="12"/>
  <c r="BR12" i="12"/>
  <c r="BO12" i="12"/>
  <c r="BQ9" i="12"/>
  <c r="BN9" i="12"/>
  <c r="BR9" i="12"/>
  <c r="BX9" i="12"/>
  <c r="BO9" i="12"/>
  <c r="BS9" i="12"/>
  <c r="BT9" i="12"/>
  <c r="BQ15" i="12"/>
  <c r="BU15" i="12"/>
  <c r="BN15" i="12"/>
  <c r="BR15" i="12"/>
  <c r="BO15" i="12"/>
  <c r="BS15" i="12"/>
  <c r="BT15" i="12"/>
  <c r="BX15" i="12"/>
  <c r="BO7" i="12"/>
  <c r="BS7" i="12"/>
  <c r="BP7" i="12"/>
  <c r="BT7" i="12"/>
  <c r="BX7" i="12"/>
  <c r="BN7" i="12"/>
  <c r="BQ7" i="12"/>
  <c r="BR7" i="12"/>
  <c r="BP34" i="12"/>
  <c r="BT34" i="12"/>
  <c r="BQ34" i="12"/>
  <c r="BS34" i="12"/>
  <c r="BN34" i="12"/>
  <c r="BR34" i="12"/>
  <c r="BO34" i="12"/>
  <c r="BO33" i="12"/>
  <c r="BS33" i="12"/>
  <c r="BX33" i="12"/>
  <c r="BR33" i="12"/>
  <c r="BQ33" i="12"/>
  <c r="BN33" i="12"/>
  <c r="BN36" i="12"/>
  <c r="BR36" i="12"/>
  <c r="BS36" i="12"/>
  <c r="BW36" i="12"/>
  <c r="BX36" i="12"/>
  <c r="BQ36" i="12"/>
  <c r="BN32" i="12"/>
  <c r="BR32" i="12"/>
  <c r="BV32" i="12"/>
  <c r="BQ32" i="12"/>
  <c r="BS32" i="12"/>
  <c r="BW32" i="12"/>
  <c r="BU32" i="12"/>
  <c r="BP32" i="12"/>
  <c r="BU19" i="12"/>
  <c r="BX19" i="12"/>
  <c r="BN19" i="12"/>
  <c r="BR19" i="12"/>
  <c r="BS19" i="12"/>
  <c r="BN28" i="12"/>
  <c r="BR28" i="12"/>
  <c r="BQ28" i="12"/>
  <c r="BO28" i="12"/>
  <c r="BS28" i="12"/>
  <c r="BP28" i="12"/>
  <c r="BX28" i="12"/>
  <c r="BP22" i="12"/>
  <c r="BX22" i="12"/>
  <c r="BW22" i="12"/>
  <c r="BQ22" i="12"/>
  <c r="BU22" i="12"/>
  <c r="BS22" i="12"/>
  <c r="BN22" i="12"/>
  <c r="BR22" i="12"/>
  <c r="BV22" i="12"/>
  <c r="BV39" i="12" s="1"/>
  <c r="BV41" i="12" s="1"/>
  <c r="BO22" i="12"/>
  <c r="BS25" i="12"/>
  <c r="BW25" i="12"/>
  <c r="BX25" i="12"/>
  <c r="BR25" i="12"/>
  <c r="BQ25" i="12"/>
  <c r="BU25" i="12"/>
  <c r="BN25" i="12"/>
  <c r="BS37" i="12"/>
  <c r="BX37" i="12"/>
  <c r="BN37" i="12"/>
  <c r="BQ37" i="12"/>
  <c r="BU37" i="12"/>
  <c r="BR37" i="12"/>
  <c r="BX21" i="12"/>
  <c r="BN21" i="12"/>
  <c r="BQ11" i="12"/>
  <c r="BU11" i="12"/>
  <c r="BX11" i="12"/>
  <c r="BN11" i="12"/>
  <c r="BR11" i="12"/>
  <c r="BS11" i="12"/>
  <c r="BW11" i="12"/>
  <c r="BP11" i="12"/>
  <c r="BQ35" i="12"/>
  <c r="BT35" i="12"/>
  <c r="BN35" i="12"/>
  <c r="BR35" i="12"/>
  <c r="BX35" i="12"/>
  <c r="BO35" i="12"/>
  <c r="BS35" i="12"/>
  <c r="BQ27" i="12"/>
  <c r="BN27" i="12"/>
  <c r="BR27" i="12"/>
  <c r="BO27" i="12"/>
  <c r="BS27" i="12"/>
  <c r="BP27" i="12"/>
  <c r="BX27" i="12"/>
  <c r="BO17" i="12"/>
  <c r="BS17" i="12"/>
  <c r="BX17" i="12"/>
  <c r="BN17" i="12"/>
  <c r="BQ17" i="12"/>
  <c r="BU17" i="12"/>
  <c r="BR17" i="12"/>
  <c r="BP14" i="12"/>
  <c r="BX14" i="12"/>
  <c r="BQ14" i="12"/>
  <c r="BN14" i="12"/>
  <c r="BR14" i="12"/>
  <c r="BS14" i="12"/>
  <c r="BP10" i="12"/>
  <c r="BX10" i="12"/>
  <c r="BS10" i="12"/>
  <c r="BQ10" i="12"/>
  <c r="BU10" i="12"/>
  <c r="BN10" i="12"/>
  <c r="BR10" i="12"/>
  <c r="BW10" i="12"/>
  <c r="BP26" i="12"/>
  <c r="BT26" i="12"/>
  <c r="BQ26" i="12"/>
  <c r="BS26" i="12"/>
  <c r="BN26" i="12"/>
  <c r="BR26" i="12"/>
  <c r="BO26" i="12"/>
  <c r="BX6" i="12"/>
  <c r="BS6" i="12"/>
  <c r="BQ6" i="12"/>
  <c r="BN6" i="12"/>
  <c r="BR6" i="12"/>
  <c r="BO6" i="12"/>
  <c r="BS4" i="12"/>
  <c r="BW4" i="12"/>
  <c r="BT4" i="12"/>
  <c r="BX4" i="12"/>
  <c r="BQ4" i="12"/>
  <c r="BU4" i="12"/>
  <c r="BN4" i="12"/>
  <c r="BR4" i="12"/>
  <c r="BQ5" i="12"/>
  <c r="BX5" i="12"/>
  <c r="BN5" i="12"/>
  <c r="BR5" i="12"/>
  <c r="BT5" i="12"/>
  <c r="BO5" i="12"/>
  <c r="BS5" i="12"/>
  <c r="BT29" i="11"/>
  <c r="BX29" i="11"/>
  <c r="BN29" i="11"/>
  <c r="BT18" i="11"/>
  <c r="BX18" i="11"/>
  <c r="BS18" i="11"/>
  <c r="BQ18" i="11"/>
  <c r="BN18" i="11"/>
  <c r="BR18" i="11"/>
  <c r="BO18" i="11"/>
  <c r="BX33" i="11"/>
  <c r="BS33" i="11"/>
  <c r="BQ33" i="11"/>
  <c r="BO33" i="11"/>
  <c r="BN33" i="11"/>
  <c r="BR33" i="11"/>
  <c r="BQ8" i="11"/>
  <c r="BX8" i="11"/>
  <c r="BN8" i="11"/>
  <c r="BR8" i="11"/>
  <c r="BP8" i="11"/>
  <c r="BO8" i="11"/>
  <c r="BS8" i="11"/>
  <c r="BN13" i="11"/>
  <c r="BR13" i="11"/>
  <c r="BU13" i="11"/>
  <c r="BO13" i="11"/>
  <c r="BS13" i="11"/>
  <c r="BW13" i="11"/>
  <c r="BP13" i="11"/>
  <c r="BX13" i="11"/>
  <c r="BQ13" i="11"/>
  <c r="BP7" i="11"/>
  <c r="BT7" i="11"/>
  <c r="BX7" i="11"/>
  <c r="BQ7" i="11"/>
  <c r="BO7" i="11"/>
  <c r="BN7" i="11"/>
  <c r="BR7" i="11"/>
  <c r="BS7" i="11"/>
  <c r="BN9" i="11"/>
  <c r="BR9" i="11"/>
  <c r="BO9" i="11"/>
  <c r="BS9" i="11"/>
  <c r="BQ9" i="11"/>
  <c r="BT9" i="11"/>
  <c r="BX9" i="11"/>
  <c r="BN23" i="11"/>
  <c r="BR23" i="11"/>
  <c r="BU23" i="11"/>
  <c r="BS23" i="11"/>
  <c r="BX23" i="11"/>
  <c r="BQ23" i="11"/>
  <c r="BN31" i="11"/>
  <c r="BR31" i="11"/>
  <c r="BO31" i="11"/>
  <c r="BS31" i="11"/>
  <c r="BQ31" i="11"/>
  <c r="BP31" i="11"/>
  <c r="BX31" i="11"/>
  <c r="BU31" i="11"/>
  <c r="BT5" i="11"/>
  <c r="BX5" i="11"/>
  <c r="BQ5" i="11"/>
  <c r="BS5" i="11"/>
  <c r="BN5" i="11"/>
  <c r="BR5" i="11"/>
  <c r="BO5" i="11"/>
  <c r="BQ12" i="11"/>
  <c r="BT12" i="11"/>
  <c r="BN12" i="11"/>
  <c r="BR12" i="11"/>
  <c r="BX12" i="11"/>
  <c r="BO12" i="11"/>
  <c r="BP12" i="11"/>
  <c r="BT24" i="11"/>
  <c r="BX24" i="11"/>
  <c r="BN24" i="11"/>
  <c r="BQ26" i="11"/>
  <c r="BT26" i="11"/>
  <c r="BN26" i="11"/>
  <c r="BR26" i="11"/>
  <c r="BP26" i="11"/>
  <c r="BO26" i="11"/>
  <c r="BS26" i="11"/>
  <c r="BQ10" i="11"/>
  <c r="BU10" i="11"/>
  <c r="BN10" i="11"/>
  <c r="BR10" i="11"/>
  <c r="BX10" i="11"/>
  <c r="BS10" i="11"/>
  <c r="BW10" i="11"/>
  <c r="BP10" i="11"/>
  <c r="BN19" i="11"/>
  <c r="BR19" i="11"/>
  <c r="BS19" i="11"/>
  <c r="BX19" i="11"/>
  <c r="BU19" i="11"/>
  <c r="BN27" i="11"/>
  <c r="BR27" i="11"/>
  <c r="BQ27" i="11"/>
  <c r="BO27" i="11"/>
  <c r="BS27" i="11"/>
  <c r="BP27" i="11"/>
  <c r="BX27" i="11"/>
  <c r="BX37" i="11"/>
  <c r="BQ37" i="11"/>
  <c r="BU37" i="11"/>
  <c r="BS37" i="11"/>
  <c r="BN37" i="11"/>
  <c r="BR37" i="11"/>
  <c r="BN35" i="11"/>
  <c r="BR35" i="11"/>
  <c r="BO35" i="11"/>
  <c r="BS35" i="11"/>
  <c r="BQ35" i="11"/>
  <c r="BT35" i="11"/>
  <c r="BX35" i="11"/>
  <c r="BN11" i="11"/>
  <c r="BR11" i="11"/>
  <c r="BS11" i="11"/>
  <c r="BW11" i="11"/>
  <c r="BU11" i="11"/>
  <c r="BP11" i="11"/>
  <c r="BX11" i="11"/>
  <c r="BQ11" i="11"/>
  <c r="BX21" i="11"/>
  <c r="BN21" i="11"/>
  <c r="BO28" i="11"/>
  <c r="BS28" i="11"/>
  <c r="BN28" i="11"/>
  <c r="BP28" i="11"/>
  <c r="BX28" i="11"/>
  <c r="BQ28" i="11"/>
  <c r="BR28" i="11"/>
  <c r="BX17" i="11"/>
  <c r="BO17" i="11"/>
  <c r="BQ17" i="11"/>
  <c r="BU17" i="11"/>
  <c r="BN17" i="11"/>
  <c r="BR17" i="11"/>
  <c r="BS17" i="11"/>
  <c r="BQ14" i="11"/>
  <c r="BX14" i="11"/>
  <c r="BN14" i="11"/>
  <c r="BR14" i="11"/>
  <c r="BP14" i="11"/>
  <c r="BS14" i="11"/>
  <c r="BX25" i="11"/>
  <c r="BS25" i="11"/>
  <c r="BQ25" i="11"/>
  <c r="BU25" i="11"/>
  <c r="BN25" i="11"/>
  <c r="BR25" i="11"/>
  <c r="BW25" i="11"/>
  <c r="BS32" i="11"/>
  <c r="BW32" i="11"/>
  <c r="BN32" i="11"/>
  <c r="BP32" i="11"/>
  <c r="BV32" i="11"/>
  <c r="BQ32" i="11"/>
  <c r="BU32" i="11"/>
  <c r="BR32" i="11"/>
  <c r="BV39" i="11"/>
  <c r="BV41" i="11" s="1"/>
  <c r="BS4" i="11"/>
  <c r="BW4" i="11"/>
  <c r="BT4" i="11"/>
  <c r="BX4" i="11"/>
  <c r="BQ4" i="11"/>
  <c r="BU4" i="11"/>
  <c r="BN4" i="11"/>
  <c r="BR4" i="11"/>
  <c r="BB127" i="13"/>
  <c r="AS127" i="13"/>
  <c r="AS128" i="13" s="1"/>
  <c r="AS130" i="13" s="1"/>
  <c r="AS131" i="13" s="1"/>
  <c r="AR127" i="13"/>
  <c r="AR128" i="13" s="1"/>
  <c r="AR130" i="13" s="1"/>
  <c r="AR131" i="13" s="1"/>
  <c r="AV127" i="13"/>
  <c r="AV128" i="13" s="1"/>
  <c r="AV130" i="13" s="1"/>
  <c r="AV131" i="13" s="1"/>
  <c r="AV61" i="13"/>
  <c r="AV62" i="13" s="1"/>
  <c r="AV64" i="13" s="1"/>
  <c r="AV65" i="13" s="1"/>
  <c r="BB61" i="13"/>
  <c r="BB62" i="13" s="1"/>
  <c r="BB64" i="13" s="1"/>
  <c r="BB65" i="13" s="1"/>
  <c r="AT61" i="13"/>
  <c r="AT62" i="13" s="1"/>
  <c r="AT64" i="13" s="1"/>
  <c r="AT65" i="13" s="1"/>
  <c r="AY61" i="13"/>
  <c r="AY62" i="13" s="1"/>
  <c r="AY64" i="13" s="1"/>
  <c r="AY65" i="13" s="1"/>
  <c r="BA61" i="13"/>
  <c r="BA62" i="13" s="1"/>
  <c r="BA64" i="13" s="1"/>
  <c r="AU61" i="13"/>
  <c r="AU62" i="13" s="1"/>
  <c r="AU64" i="13" s="1"/>
  <c r="AU65" i="13" s="1"/>
  <c r="AW61" i="13"/>
  <c r="AW62" i="13" s="1"/>
  <c r="AW64" i="13" s="1"/>
  <c r="AW65" i="13" s="1"/>
  <c r="AZ47" i="11"/>
  <c r="BA128" i="13"/>
  <c r="BA130" i="13" s="1"/>
  <c r="AY128" i="13"/>
  <c r="AY130" i="13" s="1"/>
  <c r="AY131" i="13" s="1"/>
  <c r="AX128" i="13"/>
  <c r="AX130" i="13" s="1"/>
  <c r="AX131" i="13" s="1"/>
  <c r="AZ62" i="13"/>
  <c r="AZ64" i="13" s="1"/>
  <c r="AT128" i="13"/>
  <c r="AT130" i="13" s="1"/>
  <c r="AT131" i="13" s="1"/>
  <c r="AW128" i="13"/>
  <c r="AW130" i="13" s="1"/>
  <c r="AW131" i="13" s="1"/>
  <c r="BB128" i="13"/>
  <c r="BB130" i="13" s="1"/>
  <c r="BB131" i="13" s="1"/>
  <c r="U15" i="11"/>
  <c r="U16" i="11"/>
  <c r="BS39" i="12" l="1"/>
  <c r="BS41" i="12" s="1"/>
  <c r="AW43" i="12" s="1"/>
  <c r="AW44" i="12" s="1"/>
  <c r="AW46" i="12" s="1"/>
  <c r="BP39" i="12"/>
  <c r="BP41" i="12" s="1"/>
  <c r="BO39" i="12"/>
  <c r="BO41" i="12" s="1"/>
  <c r="AS43" i="12" s="1"/>
  <c r="BU39" i="12"/>
  <c r="BU41" i="12" s="1"/>
  <c r="AY43" i="12" s="1"/>
  <c r="AY44" i="12" s="1"/>
  <c r="AY46" i="12" s="1"/>
  <c r="AY47" i="12" s="1"/>
  <c r="BW39" i="12"/>
  <c r="BW41" i="12" s="1"/>
  <c r="BA43" i="12" s="1"/>
  <c r="BA44" i="12" s="1"/>
  <c r="BA46" i="12" s="1"/>
  <c r="BA47" i="12" s="1"/>
  <c r="BR39" i="12"/>
  <c r="BR41" i="12" s="1"/>
  <c r="AV43" i="12" s="1"/>
  <c r="AV44" i="12" s="1"/>
  <c r="AV46" i="12" s="1"/>
  <c r="AV47" i="12" s="1"/>
  <c r="BX39" i="12"/>
  <c r="BX41" i="12" s="1"/>
  <c r="BN39" i="12"/>
  <c r="BN41" i="12" s="1"/>
  <c r="AR43" i="12" s="1"/>
  <c r="AR44" i="12" s="1"/>
  <c r="AR46" i="12" s="1"/>
  <c r="BT39" i="12"/>
  <c r="BT41" i="12" s="1"/>
  <c r="AX43" i="12" s="1"/>
  <c r="AX44" i="12" s="1"/>
  <c r="AX46" i="12" s="1"/>
  <c r="AX47" i="12" s="1"/>
  <c r="BQ39" i="12"/>
  <c r="BQ41" i="12" s="1"/>
  <c r="AU43" i="12" s="1"/>
  <c r="AU44" i="12" s="1"/>
  <c r="AU46" i="12" s="1"/>
  <c r="AU47" i="12" s="1"/>
  <c r="BO16" i="11"/>
  <c r="BS16" i="11"/>
  <c r="BR16" i="11"/>
  <c r="BT16" i="11"/>
  <c r="BN16" i="11"/>
  <c r="BQ16" i="11"/>
  <c r="BU16" i="11"/>
  <c r="BN15" i="11"/>
  <c r="BR15" i="11"/>
  <c r="BQ15" i="11"/>
  <c r="BQ39" i="11" s="1"/>
  <c r="BQ41" i="11" s="1"/>
  <c r="BO15" i="11"/>
  <c r="BO39" i="11" s="1"/>
  <c r="BO41" i="11" s="1"/>
  <c r="AS43" i="11" s="1"/>
  <c r="AS44" i="11" s="1"/>
  <c r="AS46" i="11" s="1"/>
  <c r="BS15" i="11"/>
  <c r="BT15" i="11"/>
  <c r="BX15" i="11"/>
  <c r="BX39" i="11" s="1"/>
  <c r="BX41" i="11" s="1"/>
  <c r="BU15" i="11"/>
  <c r="BU39" i="11" s="1"/>
  <c r="BU41" i="11" s="1"/>
  <c r="AY43" i="11" s="1"/>
  <c r="AY44" i="11" s="1"/>
  <c r="AY46" i="11" s="1"/>
  <c r="BP39" i="11"/>
  <c r="BP41" i="11" s="1"/>
  <c r="AT43" i="11" s="1"/>
  <c r="AT44" i="11" s="1"/>
  <c r="AT46" i="11" s="1"/>
  <c r="BR39" i="11"/>
  <c r="BR41" i="11" s="1"/>
  <c r="BW39" i="11"/>
  <c r="BW41" i="11" s="1"/>
  <c r="BA43" i="11" s="1"/>
  <c r="BA44" i="11" s="1"/>
  <c r="BA46" i="11" s="1"/>
  <c r="AW47" i="12"/>
  <c r="AT43" i="12"/>
  <c r="AT44" i="12" s="1"/>
  <c r="AT46" i="12" s="1"/>
  <c r="AT47" i="12" s="1"/>
  <c r="BB43" i="12"/>
  <c r="BB44" i="12" s="1"/>
  <c r="BB46" i="12" s="1"/>
  <c r="AZ43" i="12"/>
  <c r="AZ44" i="12" s="1"/>
  <c r="AZ46" i="12" s="1"/>
  <c r="AZ43" i="11"/>
  <c r="AZ44" i="11" s="1"/>
  <c r="AZ46" i="11" s="1"/>
  <c r="BB47" i="12"/>
  <c r="AS44" i="12" l="1"/>
  <c r="AS46" i="12" s="1"/>
  <c r="AS47" i="12" s="1"/>
  <c r="BS39" i="11"/>
  <c r="BS41" i="11" s="1"/>
  <c r="AW43" i="11" s="1"/>
  <c r="AW44" i="11" s="1"/>
  <c r="AW46" i="11" s="1"/>
  <c r="AW47" i="11" s="1"/>
  <c r="BN39" i="11"/>
  <c r="BN41" i="11" s="1"/>
  <c r="AR43" i="11" s="1"/>
  <c r="AR44" i="11" s="1"/>
  <c r="AR46" i="11" s="1"/>
  <c r="BT39" i="11"/>
  <c r="BT41" i="11" s="1"/>
  <c r="AX43" i="11" s="1"/>
  <c r="AR47" i="12"/>
  <c r="AV43" i="11"/>
  <c r="AU43" i="11"/>
  <c r="BB43" i="11"/>
  <c r="AT47" i="11"/>
  <c r="AS47" i="11"/>
  <c r="AY47" i="11"/>
  <c r="BA47" i="11"/>
  <c r="AX44" i="11" l="1"/>
  <c r="AX46" i="11" s="1"/>
  <c r="AX47" i="11" s="1"/>
  <c r="AU44" i="11"/>
  <c r="AU46" i="11" s="1"/>
  <c r="AU47" i="11" s="1"/>
  <c r="BB44" i="11"/>
  <c r="BB46" i="11" s="1"/>
  <c r="BB47" i="11" s="1"/>
  <c r="AV44" i="11"/>
  <c r="AV46" i="11" s="1"/>
  <c r="AV47" i="11" s="1"/>
  <c r="AR47" i="11"/>
  <c r="C35" i="10"/>
  <c r="E35" i="10"/>
  <c r="T22" i="10" l="1"/>
  <c r="U22" i="10"/>
  <c r="T26" i="10"/>
  <c r="U26" i="10" s="1"/>
  <c r="T25" i="10"/>
  <c r="U25" i="10" s="1"/>
  <c r="T21" i="10"/>
  <c r="U21" i="10" s="1"/>
  <c r="T19" i="10"/>
  <c r="U19" i="10" s="1"/>
  <c r="T8" i="10"/>
  <c r="U8" i="10" s="1"/>
  <c r="AG35" i="10"/>
  <c r="BA77" i="10" s="1"/>
  <c r="AF35" i="10"/>
  <c r="AZ77" i="10" s="1"/>
  <c r="AE35" i="10"/>
  <c r="AY77" i="10" s="1"/>
  <c r="AD35" i="10"/>
  <c r="AX77" i="10" s="1"/>
  <c r="AC35" i="10"/>
  <c r="AW77" i="10" s="1"/>
  <c r="AB35" i="10"/>
  <c r="AV77" i="10" s="1"/>
  <c r="AA35" i="10"/>
  <c r="AU77" i="10" s="1"/>
  <c r="Z35" i="10"/>
  <c r="AT77" i="10" s="1"/>
  <c r="Y35" i="10"/>
  <c r="AS77" i="10" s="1"/>
  <c r="X35" i="10"/>
  <c r="AR77" i="10" s="1"/>
  <c r="D35" i="10"/>
  <c r="B35" i="10"/>
  <c r="AG34" i="10"/>
  <c r="AF34" i="10"/>
  <c r="AE34" i="10"/>
  <c r="AD34" i="10"/>
  <c r="AC34" i="10"/>
  <c r="AB34" i="10"/>
  <c r="AA34" i="10"/>
  <c r="Z34" i="10"/>
  <c r="Y34" i="10"/>
  <c r="X34" i="10"/>
  <c r="T28" i="10"/>
  <c r="U28" i="10" s="1"/>
  <c r="T27" i="10"/>
  <c r="U27" i="10" s="1"/>
  <c r="T23" i="10"/>
  <c r="U23" i="10" s="1"/>
  <c r="T15" i="10"/>
  <c r="U15" i="10" s="1"/>
  <c r="T13" i="10"/>
  <c r="U13" i="10" s="1"/>
  <c r="T11" i="10"/>
  <c r="U11" i="10" s="1"/>
  <c r="T10" i="10"/>
  <c r="U10" i="10" s="1"/>
  <c r="T5" i="10"/>
  <c r="U5" i="10" s="1"/>
  <c r="S12" i="9"/>
  <c r="U12" i="9" s="1"/>
  <c r="R12" i="9"/>
  <c r="S15" i="9"/>
  <c r="U15" i="9" s="1"/>
  <c r="R15" i="9"/>
  <c r="R13" i="9"/>
  <c r="S13" i="9" s="1"/>
  <c r="U16" i="9"/>
  <c r="S16" i="9"/>
  <c r="R16" i="9"/>
  <c r="U14" i="9"/>
  <c r="S14" i="9"/>
  <c r="R14" i="9"/>
  <c r="R9" i="9"/>
  <c r="S9" i="9" s="1"/>
  <c r="S19" i="9"/>
  <c r="R19" i="9"/>
  <c r="R18" i="9"/>
  <c r="S18" i="9" s="1"/>
  <c r="S17" i="9"/>
  <c r="R17" i="9"/>
  <c r="S11" i="9"/>
  <c r="R11" i="9"/>
  <c r="S10" i="9"/>
  <c r="R10" i="9"/>
  <c r="R8" i="9"/>
  <c r="S8" i="9" s="1"/>
  <c r="R7" i="9"/>
  <c r="S7" i="9" s="1"/>
  <c r="U6" i="9"/>
  <c r="S6" i="9"/>
  <c r="R6" i="9"/>
  <c r="U5" i="9"/>
  <c r="S5" i="9"/>
  <c r="R5" i="9"/>
  <c r="R4" i="9"/>
  <c r="BM5" i="9" l="1"/>
  <c r="BO16" i="9"/>
  <c r="BJ14" i="9"/>
  <c r="BN12" i="9"/>
  <c r="BL6" i="9"/>
  <c r="BM6" i="9"/>
  <c r="BN6" i="9"/>
  <c r="BK15" i="9"/>
  <c r="BL15" i="9"/>
  <c r="BM16" i="9"/>
  <c r="BJ16" i="9"/>
  <c r="BN16" i="9"/>
  <c r="BP16" i="9"/>
  <c r="BP14" i="9"/>
  <c r="BM14" i="9"/>
  <c r="BQ14" i="9"/>
  <c r="BN14" i="9"/>
  <c r="BO14" i="9"/>
  <c r="BP12" i="9"/>
  <c r="BS12" i="9"/>
  <c r="BM12" i="9"/>
  <c r="BJ12" i="9"/>
  <c r="BK12" i="9"/>
  <c r="BO12" i="9"/>
  <c r="BJ15" i="9"/>
  <c r="BN15" i="9"/>
  <c r="BO15" i="9"/>
  <c r="BS15" i="9"/>
  <c r="BP15" i="9"/>
  <c r="BM15" i="9"/>
  <c r="BQ15" i="9"/>
  <c r="BP5" i="9"/>
  <c r="BJ5" i="9"/>
  <c r="BN5" i="9"/>
  <c r="BO5" i="9"/>
  <c r="BJ6" i="9"/>
  <c r="BR6" i="9"/>
  <c r="BK6" i="9"/>
  <c r="BO6" i="9"/>
  <c r="BS6" i="9"/>
  <c r="BP6" i="9"/>
  <c r="BQ6" i="9"/>
  <c r="U11" i="9"/>
  <c r="U10" i="9"/>
  <c r="W22" i="10"/>
  <c r="W19" i="10"/>
  <c r="W26" i="10"/>
  <c r="W21" i="10"/>
  <c r="W8" i="10"/>
  <c r="W25" i="10"/>
  <c r="W10" i="10"/>
  <c r="W5" i="10"/>
  <c r="W11" i="10"/>
  <c r="W15" i="10"/>
  <c r="W23" i="10"/>
  <c r="W27" i="10"/>
  <c r="W28" i="10"/>
  <c r="W13" i="10"/>
  <c r="U13" i="9"/>
  <c r="U9" i="9"/>
  <c r="U19" i="9"/>
  <c r="U18" i="9"/>
  <c r="U17" i="9"/>
  <c r="U8" i="9"/>
  <c r="U7" i="9"/>
  <c r="AE22" i="9"/>
  <c r="AD22" i="9"/>
  <c r="AC22" i="9"/>
  <c r="AB22" i="9"/>
  <c r="AA22" i="9"/>
  <c r="Z22" i="9"/>
  <c r="Y22" i="9"/>
  <c r="X22" i="9"/>
  <c r="W22" i="9"/>
  <c r="V22" i="9"/>
  <c r="C22" i="9"/>
  <c r="B22" i="9"/>
  <c r="AE21" i="9"/>
  <c r="AD21" i="9"/>
  <c r="AC21" i="9"/>
  <c r="AB21" i="9"/>
  <c r="AA21" i="9"/>
  <c r="Z21" i="9"/>
  <c r="Y21" i="9"/>
  <c r="X21" i="9"/>
  <c r="W21" i="9"/>
  <c r="V21" i="9"/>
  <c r="W25" i="8"/>
  <c r="X25" i="8"/>
  <c r="Y25" i="8"/>
  <c r="Z25" i="8"/>
  <c r="AA25" i="8"/>
  <c r="AB25" i="8"/>
  <c r="AC25" i="8"/>
  <c r="AD25" i="8"/>
  <c r="AE25" i="8"/>
  <c r="W26" i="8"/>
  <c r="X26" i="8"/>
  <c r="Y26" i="8"/>
  <c r="Z26" i="8"/>
  <c r="AA26" i="8"/>
  <c r="AB26" i="8"/>
  <c r="AC26" i="8"/>
  <c r="AD26" i="8"/>
  <c r="AE26" i="8"/>
  <c r="C26" i="8"/>
  <c r="B26" i="8"/>
  <c r="V26" i="8"/>
  <c r="V25" i="8"/>
  <c r="R23" i="8"/>
  <c r="S23" i="8" s="1"/>
  <c r="U23" i="8" s="1"/>
  <c r="R22" i="8"/>
  <c r="S22" i="8" s="1"/>
  <c r="R21" i="8"/>
  <c r="S21" i="8" s="1"/>
  <c r="U21" i="8" s="1"/>
  <c r="R16" i="8"/>
  <c r="S16" i="8" s="1"/>
  <c r="U16" i="8" s="1"/>
  <c r="S15" i="8"/>
  <c r="U15" i="8" s="1"/>
  <c r="R15" i="8"/>
  <c r="R14" i="8"/>
  <c r="S14" i="8" s="1"/>
  <c r="U14" i="8" s="1"/>
  <c r="R11" i="8"/>
  <c r="S11" i="8" s="1"/>
  <c r="U11" i="8" s="1"/>
  <c r="S8" i="8"/>
  <c r="U8" i="8" s="1"/>
  <c r="R8" i="8"/>
  <c r="R7" i="8"/>
  <c r="S7" i="8" s="1"/>
  <c r="U7" i="8" s="1"/>
  <c r="S6" i="8"/>
  <c r="R6" i="8"/>
  <c r="R4" i="8"/>
  <c r="S4" i="8" s="1"/>
  <c r="S17" i="8"/>
  <c r="R17" i="8"/>
  <c r="R20" i="8"/>
  <c r="S20" i="8" s="1"/>
  <c r="R19" i="8"/>
  <c r="S19" i="8" s="1"/>
  <c r="U19" i="8" s="1"/>
  <c r="R18" i="8"/>
  <c r="S18" i="8" s="1"/>
  <c r="R13" i="8"/>
  <c r="S13" i="8" s="1"/>
  <c r="U13" i="8" s="1"/>
  <c r="R12" i="8"/>
  <c r="S12" i="8" s="1"/>
  <c r="R10" i="8"/>
  <c r="S10" i="8" s="1"/>
  <c r="U10" i="8" s="1"/>
  <c r="R9" i="8"/>
  <c r="S9" i="8" s="1"/>
  <c r="U9" i="8" s="1"/>
  <c r="R5" i="8"/>
  <c r="S5" i="8" s="1"/>
  <c r="U5" i="8" s="1"/>
  <c r="BR23" i="10" l="1"/>
  <c r="BM23" i="10"/>
  <c r="BO23" i="10"/>
  <c r="BL23" i="10"/>
  <c r="BP23" i="10"/>
  <c r="BQ23" i="10"/>
  <c r="BL10" i="10"/>
  <c r="BP10" i="10"/>
  <c r="BT10" i="10"/>
  <c r="BO10" i="10"/>
  <c r="BM10" i="10"/>
  <c r="BQ10" i="10"/>
  <c r="BU10" i="10"/>
  <c r="BN10" i="10"/>
  <c r="BR10" i="10"/>
  <c r="BS10" i="10"/>
  <c r="BL26" i="10"/>
  <c r="BP26" i="10"/>
  <c r="BO26" i="10"/>
  <c r="BQ26" i="10"/>
  <c r="BR26" i="10"/>
  <c r="BN27" i="10"/>
  <c r="BM27" i="10"/>
  <c r="BO27" i="10"/>
  <c r="BL27" i="10"/>
  <c r="BP27" i="10"/>
  <c r="BQ27" i="10"/>
  <c r="BR13" i="10"/>
  <c r="BM13" i="10"/>
  <c r="BO13" i="10"/>
  <c r="BS13" i="10"/>
  <c r="BL13" i="10"/>
  <c r="BP13" i="10"/>
  <c r="BQ13" i="10"/>
  <c r="BR15" i="10"/>
  <c r="BQ15" i="10"/>
  <c r="BO15" i="10"/>
  <c r="BL15" i="10"/>
  <c r="BP15" i="10"/>
  <c r="BR25" i="10"/>
  <c r="BQ25" i="10"/>
  <c r="BO25" i="10"/>
  <c r="BS25" i="10"/>
  <c r="BL25" i="10"/>
  <c r="BP25" i="10"/>
  <c r="BM19" i="10"/>
  <c r="BO19" i="10"/>
  <c r="BL19" i="10"/>
  <c r="BP19" i="10"/>
  <c r="BQ19" i="10"/>
  <c r="BR21" i="10"/>
  <c r="BQ21" i="10"/>
  <c r="BO21" i="10"/>
  <c r="BL21" i="10"/>
  <c r="BP21" i="10"/>
  <c r="BM21" i="10"/>
  <c r="BU21" i="10"/>
  <c r="BL28" i="10"/>
  <c r="BP28" i="10"/>
  <c r="BT28" i="10"/>
  <c r="BM28" i="10"/>
  <c r="BQ28" i="10"/>
  <c r="BR28" i="10"/>
  <c r="BO28" i="10"/>
  <c r="BR11" i="10"/>
  <c r="BM11" i="10"/>
  <c r="BQ11" i="10"/>
  <c r="BO11" i="10"/>
  <c r="BL11" i="10"/>
  <c r="BP11" i="10"/>
  <c r="BT11" i="10"/>
  <c r="BL8" i="10"/>
  <c r="BP8" i="10"/>
  <c r="BO8" i="10"/>
  <c r="BQ8" i="10"/>
  <c r="BR8" i="10"/>
  <c r="BL22" i="10"/>
  <c r="BP22" i="10"/>
  <c r="BO22" i="10"/>
  <c r="BM22" i="10"/>
  <c r="BQ22" i="10"/>
  <c r="BN22" i="10"/>
  <c r="BR22" i="10"/>
  <c r="BL5" i="10"/>
  <c r="BL34" i="10" s="1"/>
  <c r="BL36" i="10" s="1"/>
  <c r="BP5" i="10"/>
  <c r="BT5" i="10"/>
  <c r="BO5" i="10"/>
  <c r="BM5" i="10"/>
  <c r="BM34" i="10" s="1"/>
  <c r="BM36" i="10" s="1"/>
  <c r="BQ5" i="10"/>
  <c r="BU5" i="10"/>
  <c r="BU34" i="10" s="1"/>
  <c r="BU36" i="10" s="1"/>
  <c r="BN5" i="10"/>
  <c r="BN34" i="10" s="1"/>
  <c r="BN36" i="10" s="1"/>
  <c r="BR5" i="10"/>
  <c r="BR34" i="10" s="1"/>
  <c r="BR36" i="10" s="1"/>
  <c r="BS5" i="10"/>
  <c r="BN13" i="9"/>
  <c r="BQ18" i="9"/>
  <c r="BO18" i="9"/>
  <c r="BQ19" i="9"/>
  <c r="BP19" i="9"/>
  <c r="BS11" i="9"/>
  <c r="BS10" i="9"/>
  <c r="BQ7" i="9"/>
  <c r="BL7" i="9"/>
  <c r="BN9" i="9"/>
  <c r="BK8" i="9"/>
  <c r="BK21" i="8"/>
  <c r="BO21" i="8"/>
  <c r="BJ21" i="8"/>
  <c r="BP21" i="8"/>
  <c r="BN21" i="8"/>
  <c r="BM21" i="8"/>
  <c r="BL7" i="8"/>
  <c r="BM7" i="8"/>
  <c r="BK7" i="8"/>
  <c r="BO7" i="8"/>
  <c r="BJ7" i="8"/>
  <c r="BN7" i="8"/>
  <c r="BJ8" i="8"/>
  <c r="BN8" i="8"/>
  <c r="BK8" i="8"/>
  <c r="BO8" i="8"/>
  <c r="BS8" i="8"/>
  <c r="BM8" i="8"/>
  <c r="BL8" i="8"/>
  <c r="BP8" i="8"/>
  <c r="BM15" i="8"/>
  <c r="BQ15" i="8"/>
  <c r="BJ15" i="8"/>
  <c r="BN15" i="8"/>
  <c r="BO15" i="8"/>
  <c r="BS15" i="8"/>
  <c r="BL15" i="8"/>
  <c r="BK23" i="8"/>
  <c r="BO23" i="8"/>
  <c r="BS23" i="8"/>
  <c r="BR23" i="8"/>
  <c r="BP23" i="8"/>
  <c r="BN23" i="8"/>
  <c r="BM23" i="8"/>
  <c r="BQ23" i="8"/>
  <c r="BJ23" i="8"/>
  <c r="BK14" i="8"/>
  <c r="BO14" i="8"/>
  <c r="BN14" i="8"/>
  <c r="BP14" i="8"/>
  <c r="BM14" i="8"/>
  <c r="BJ14" i="8"/>
  <c r="BM11" i="8"/>
  <c r="BJ11" i="8"/>
  <c r="BN11" i="8"/>
  <c r="BK11" i="8"/>
  <c r="BO11" i="8"/>
  <c r="BO16" i="8"/>
  <c r="BS16" i="8"/>
  <c r="BJ16" i="8"/>
  <c r="BP16" i="8"/>
  <c r="BN16" i="8"/>
  <c r="BM16" i="8"/>
  <c r="BL19" i="8"/>
  <c r="BM19" i="8"/>
  <c r="BK19" i="8"/>
  <c r="BJ19" i="8"/>
  <c r="BN19" i="8"/>
  <c r="BO19" i="8"/>
  <c r="BL9" i="8"/>
  <c r="BP9" i="8"/>
  <c r="BS9" i="8"/>
  <c r="BM9" i="8"/>
  <c r="BQ9" i="8"/>
  <c r="BK9" i="8"/>
  <c r="BJ9" i="8"/>
  <c r="BN9" i="8"/>
  <c r="BR9" i="8"/>
  <c r="BO9" i="8"/>
  <c r="BJ10" i="8"/>
  <c r="BN10" i="8"/>
  <c r="BR10" i="8"/>
  <c r="BK10" i="8"/>
  <c r="BO10" i="8"/>
  <c r="BM10" i="8"/>
  <c r="BP10" i="8"/>
  <c r="BP13" i="8"/>
  <c r="BM13" i="8"/>
  <c r="BO13" i="8"/>
  <c r="BJ13" i="8"/>
  <c r="BN13" i="8"/>
  <c r="BJ5" i="8"/>
  <c r="BN5" i="8"/>
  <c r="BR5" i="8"/>
  <c r="BK5" i="8"/>
  <c r="BO5" i="8"/>
  <c r="BS5" i="8"/>
  <c r="BQ5" i="8"/>
  <c r="BL5" i="8"/>
  <c r="BP5" i="8"/>
  <c r="BM5" i="8"/>
  <c r="BA118" i="10"/>
  <c r="BA119" i="10" s="1"/>
  <c r="BA121" i="10" s="1"/>
  <c r="AZ118" i="10"/>
  <c r="AZ119" i="10" s="1"/>
  <c r="AZ121" i="10" s="1"/>
  <c r="AY118" i="10"/>
  <c r="AY119" i="10" s="1"/>
  <c r="AY121" i="10" s="1"/>
  <c r="AV118" i="10"/>
  <c r="AV119" i="10" s="1"/>
  <c r="AV121" i="10" s="1"/>
  <c r="AU118" i="10"/>
  <c r="AU119" i="10" s="1"/>
  <c r="AU121" i="10" s="1"/>
  <c r="AT118" i="10"/>
  <c r="AT119" i="10" s="1"/>
  <c r="AT121" i="10" s="1"/>
  <c r="AR118" i="10"/>
  <c r="AR119" i="10" s="1"/>
  <c r="AR121" i="10" s="1"/>
  <c r="AX118" i="10"/>
  <c r="AX119" i="10" s="1"/>
  <c r="AX121" i="10" s="1"/>
  <c r="AW118" i="10"/>
  <c r="AW119" i="10" s="1"/>
  <c r="AW121" i="10" s="1"/>
  <c r="AS118" i="10"/>
  <c r="AS119" i="10" s="1"/>
  <c r="AS121" i="10" s="1"/>
  <c r="BJ13" i="9"/>
  <c r="BK13" i="9"/>
  <c r="BO13" i="9"/>
  <c r="BL13" i="9"/>
  <c r="BP13" i="9"/>
  <c r="BM13" i="9"/>
  <c r="BM9" i="9"/>
  <c r="BJ9" i="9"/>
  <c r="BK9" i="9"/>
  <c r="BO9" i="9"/>
  <c r="BM19" i="9"/>
  <c r="BJ19" i="9"/>
  <c r="BN19" i="9"/>
  <c r="BR19" i="9"/>
  <c r="BK19" i="9"/>
  <c r="BO19" i="9"/>
  <c r="BS19" i="9"/>
  <c r="BL17" i="9"/>
  <c r="BP17" i="9"/>
  <c r="BM17" i="9"/>
  <c r="BJ17" i="9"/>
  <c r="BN17" i="9"/>
  <c r="BK17" i="9"/>
  <c r="BO17" i="9"/>
  <c r="BJ18" i="9"/>
  <c r="BN18" i="9"/>
  <c r="BR18" i="9"/>
  <c r="BK18" i="9"/>
  <c r="BS18" i="9"/>
  <c r="BM18" i="9"/>
  <c r="BP18" i="9"/>
  <c r="BP11" i="9"/>
  <c r="BM11" i="9"/>
  <c r="BQ11" i="9"/>
  <c r="BJ11" i="9"/>
  <c r="BN11" i="9"/>
  <c r="BR11" i="9"/>
  <c r="BK11" i="9"/>
  <c r="BO11" i="9"/>
  <c r="BJ10" i="9"/>
  <c r="BN10" i="9"/>
  <c r="BO10" i="9"/>
  <c r="BL10" i="9"/>
  <c r="BM10" i="9"/>
  <c r="BJ8" i="9"/>
  <c r="BO8" i="9"/>
  <c r="BP8" i="9"/>
  <c r="BM8" i="9"/>
  <c r="BN8" i="9"/>
  <c r="BP7" i="9"/>
  <c r="BM7" i="9"/>
  <c r="BJ7" i="9"/>
  <c r="BN7" i="9"/>
  <c r="BK7" i="9"/>
  <c r="BO7" i="9"/>
  <c r="BS7" i="9"/>
  <c r="AP27" i="9"/>
  <c r="AP31" i="8"/>
  <c r="U4" i="9"/>
  <c r="U6" i="8"/>
  <c r="U18" i="8"/>
  <c r="U4" i="8"/>
  <c r="U17" i="8"/>
  <c r="BO34" i="10" l="1"/>
  <c r="BO36" i="10" s="1"/>
  <c r="BT34" i="10"/>
  <c r="BT36" i="10" s="1"/>
  <c r="BS34" i="10"/>
  <c r="BS36" i="10" s="1"/>
  <c r="AY75" i="10" s="1"/>
  <c r="AY76" i="10" s="1"/>
  <c r="AY78" i="10" s="1"/>
  <c r="AY79" i="10" s="1"/>
  <c r="BQ34" i="10"/>
  <c r="BQ36" i="10" s="1"/>
  <c r="AW75" i="10" s="1"/>
  <c r="AW76" i="10" s="1"/>
  <c r="AW78" i="10" s="1"/>
  <c r="AW79" i="10" s="1"/>
  <c r="BP34" i="10"/>
  <c r="BP36" i="10" s="1"/>
  <c r="BK4" i="9"/>
  <c r="BP4" i="9"/>
  <c r="BP21" i="9" s="1"/>
  <c r="BP23" i="9" s="1"/>
  <c r="AV25" i="9" s="1"/>
  <c r="BJ6" i="8"/>
  <c r="BN6" i="8"/>
  <c r="BK6" i="8"/>
  <c r="BO6" i="8"/>
  <c r="BP6" i="8"/>
  <c r="BM6" i="8"/>
  <c r="BJ18" i="8"/>
  <c r="BN18" i="8"/>
  <c r="BK18" i="8"/>
  <c r="BO18" i="8"/>
  <c r="BM18" i="8"/>
  <c r="BP18" i="8"/>
  <c r="BL17" i="8"/>
  <c r="BL25" i="8" s="1"/>
  <c r="BL27" i="8" s="1"/>
  <c r="AR29" i="8" s="1"/>
  <c r="BP17" i="8"/>
  <c r="BO17" i="8"/>
  <c r="BM17" i="8"/>
  <c r="BK17" i="8"/>
  <c r="BJ17" i="8"/>
  <c r="BN17" i="8"/>
  <c r="BK4" i="8"/>
  <c r="BO4" i="8"/>
  <c r="BP4" i="8"/>
  <c r="BJ4" i="8"/>
  <c r="BN4" i="8"/>
  <c r="BM4" i="8"/>
  <c r="AS122" i="10"/>
  <c r="AT122" i="10"/>
  <c r="AX122" i="10"/>
  <c r="AY122" i="10"/>
  <c r="AU122" i="10"/>
  <c r="AZ122" i="10"/>
  <c r="AV122" i="10"/>
  <c r="BA122" i="10"/>
  <c r="AW122" i="10"/>
  <c r="AR122" i="10"/>
  <c r="AV75" i="10"/>
  <c r="AV76" i="10" s="1"/>
  <c r="AV78" i="10" s="1"/>
  <c r="AV79" i="10" s="1"/>
  <c r="BA75" i="10"/>
  <c r="BA76" i="10" s="1"/>
  <c r="BA78" i="10" s="1"/>
  <c r="BA79" i="10" s="1"/>
  <c r="AT75" i="10"/>
  <c r="AT76" i="10" s="1"/>
  <c r="AT78" i="10" s="1"/>
  <c r="AT79" i="10" s="1"/>
  <c r="AZ75" i="10"/>
  <c r="AZ76" i="10" s="1"/>
  <c r="AZ78" i="10" s="1"/>
  <c r="AZ79" i="10" s="1"/>
  <c r="AS75" i="10"/>
  <c r="AS76" i="10" s="1"/>
  <c r="AS78" i="10" s="1"/>
  <c r="AS79" i="10" s="1"/>
  <c r="AU75" i="10"/>
  <c r="AU76" i="10" s="1"/>
  <c r="AU78" i="10" s="1"/>
  <c r="AU79" i="10" s="1"/>
  <c r="AR75" i="10"/>
  <c r="AR76" i="10" s="1"/>
  <c r="AR78" i="10" s="1"/>
  <c r="AR79" i="10" s="1"/>
  <c r="AX75" i="10"/>
  <c r="AX76" i="10" s="1"/>
  <c r="AX78" i="10" s="1"/>
  <c r="AX79" i="10" s="1"/>
  <c r="BO4" i="9"/>
  <c r="BO21" i="9" s="1"/>
  <c r="BO23" i="9" s="1"/>
  <c r="BS4" i="9"/>
  <c r="BS21" i="9" s="1"/>
  <c r="BS23" i="9" s="1"/>
  <c r="AY25" i="9" s="1"/>
  <c r="AY26" i="9" s="1"/>
  <c r="AY28" i="9" s="1"/>
  <c r="BR4" i="9"/>
  <c r="BR21" i="9" s="1"/>
  <c r="BR23" i="9" s="1"/>
  <c r="BL4" i="9"/>
  <c r="BL21" i="9" s="1"/>
  <c r="BL23" i="9" s="1"/>
  <c r="BJ4" i="9"/>
  <c r="BM4" i="9"/>
  <c r="BM21" i="9" s="1"/>
  <c r="BM23" i="9" s="1"/>
  <c r="BQ4" i="9"/>
  <c r="BQ21" i="9" s="1"/>
  <c r="BQ23" i="9" s="1"/>
  <c r="BN4" i="9"/>
  <c r="BN21" i="9" s="1"/>
  <c r="BN23" i="9" s="1"/>
  <c r="AT25" i="9" s="1"/>
  <c r="AT26" i="9" s="1"/>
  <c r="AT28" i="9" s="1"/>
  <c r="U12" i="8"/>
  <c r="U22" i="8"/>
  <c r="U20" i="8"/>
  <c r="BK21" i="9" l="1"/>
  <c r="BK23" i="9" s="1"/>
  <c r="AQ25" i="9" s="1"/>
  <c r="AQ26" i="9" s="1"/>
  <c r="AQ28" i="9" s="1"/>
  <c r="AQ29" i="9" s="1"/>
  <c r="BJ21" i="9"/>
  <c r="BJ23" i="9" s="1"/>
  <c r="AP25" i="9" s="1"/>
  <c r="AP26" i="9" s="1"/>
  <c r="AP28" i="9" s="1"/>
  <c r="AR25" i="9"/>
  <c r="AR26" i="9" s="1"/>
  <c r="AR28" i="9" s="1"/>
  <c r="AR29" i="9" s="1"/>
  <c r="AW25" i="9"/>
  <c r="AW26" i="9" s="1"/>
  <c r="AW28" i="9" s="1"/>
  <c r="AX25" i="9"/>
  <c r="AX26" i="9" s="1"/>
  <c r="AX28" i="9" s="1"/>
  <c r="AS25" i="9"/>
  <c r="AS26" i="9" s="1"/>
  <c r="AS28" i="9" s="1"/>
  <c r="AS29" i="9" s="1"/>
  <c r="AV26" i="9"/>
  <c r="AV28" i="9" s="1"/>
  <c r="AV29" i="9" s="1"/>
  <c r="AU25" i="9"/>
  <c r="AU26" i="9" s="1"/>
  <c r="AU28" i="9" s="1"/>
  <c r="AU29" i="9" s="1"/>
  <c r="BM22" i="8"/>
  <c r="BQ22" i="8"/>
  <c r="BJ22" i="8"/>
  <c r="BN22" i="8"/>
  <c r="BN25" i="8" s="1"/>
  <c r="BN27" i="8" s="1"/>
  <c r="BR22" i="8"/>
  <c r="BP22" i="8"/>
  <c r="BK22" i="8"/>
  <c r="BO22" i="8"/>
  <c r="BS22" i="8"/>
  <c r="BS25" i="8" s="1"/>
  <c r="BS27" i="8" s="1"/>
  <c r="BJ20" i="8"/>
  <c r="BN20" i="8"/>
  <c r="BR20" i="8"/>
  <c r="BR25" i="8" s="1"/>
  <c r="BR27" i="8" s="1"/>
  <c r="BK20" i="8"/>
  <c r="BO20" i="8"/>
  <c r="BM20" i="8"/>
  <c r="BP20" i="8"/>
  <c r="BJ12" i="8"/>
  <c r="BJ25" i="8" s="1"/>
  <c r="BJ27" i="8" s="1"/>
  <c r="BN12" i="8"/>
  <c r="BM12" i="8"/>
  <c r="BM25" i="8" s="1"/>
  <c r="BM27" i="8" s="1"/>
  <c r="BK12" i="8"/>
  <c r="BK25" i="8" s="1"/>
  <c r="BK27" i="8" s="1"/>
  <c r="BO12" i="8"/>
  <c r="BQ12" i="8"/>
  <c r="BQ25" i="8" s="1"/>
  <c r="BQ27" i="8" s="1"/>
  <c r="BP12" i="8"/>
  <c r="AR30" i="8"/>
  <c r="AR32" i="8" s="1"/>
  <c r="AR33" i="8" s="1"/>
  <c r="AX29" i="9"/>
  <c r="AY29" i="9"/>
  <c r="AT29" i="9"/>
  <c r="AW29" i="9"/>
  <c r="AF74" i="6"/>
  <c r="AE74" i="6"/>
  <c r="AD74" i="6"/>
  <c r="AC74" i="6"/>
  <c r="AB74" i="6"/>
  <c r="AA74" i="6"/>
  <c r="Z74" i="6"/>
  <c r="Y74" i="6"/>
  <c r="X74" i="6"/>
  <c r="W74" i="6"/>
  <c r="V74" i="6"/>
  <c r="C74" i="6"/>
  <c r="B74" i="6"/>
  <c r="AF73" i="6"/>
  <c r="AE73" i="6"/>
  <c r="AD73" i="6"/>
  <c r="AC73" i="6"/>
  <c r="AB73" i="6"/>
  <c r="AA73" i="6"/>
  <c r="Z73" i="6"/>
  <c r="Y73" i="6"/>
  <c r="X73" i="6"/>
  <c r="W73" i="6"/>
  <c r="V73" i="6"/>
  <c r="R57" i="6"/>
  <c r="S57" i="6" s="1"/>
  <c r="R55" i="6"/>
  <c r="S55" i="6" s="1"/>
  <c r="S71" i="6"/>
  <c r="R71" i="6"/>
  <c r="R70" i="6"/>
  <c r="S70" i="6" s="1"/>
  <c r="R69" i="6"/>
  <c r="S69" i="6" s="1"/>
  <c r="R68" i="6"/>
  <c r="S68" i="6" s="1"/>
  <c r="R67" i="6"/>
  <c r="S67" i="6" s="1"/>
  <c r="R66" i="6"/>
  <c r="S66" i="6" s="1"/>
  <c r="R65" i="6"/>
  <c r="S65" i="6" s="1"/>
  <c r="S64" i="6"/>
  <c r="R64" i="6"/>
  <c r="R63" i="6"/>
  <c r="S63" i="6" s="1"/>
  <c r="R62" i="6"/>
  <c r="S62" i="6" s="1"/>
  <c r="R61" i="6"/>
  <c r="S61" i="6" s="1"/>
  <c r="R60" i="6"/>
  <c r="S60" i="6" s="1"/>
  <c r="S59" i="6"/>
  <c r="R59" i="6"/>
  <c r="R58" i="6"/>
  <c r="S58" i="6" s="1"/>
  <c r="S56" i="6"/>
  <c r="R56" i="6"/>
  <c r="R54" i="6"/>
  <c r="S54" i="6" s="1"/>
  <c r="S53" i="6"/>
  <c r="R53" i="6"/>
  <c r="R52" i="6"/>
  <c r="S52" i="6" s="1"/>
  <c r="R51" i="6"/>
  <c r="S51" i="6" s="1"/>
  <c r="R50" i="6"/>
  <c r="S50" i="6" s="1"/>
  <c r="R49" i="6"/>
  <c r="S49" i="6" s="1"/>
  <c r="R48" i="6"/>
  <c r="S48" i="6" s="1"/>
  <c r="R47" i="6"/>
  <c r="S47" i="6" s="1"/>
  <c r="S46" i="6"/>
  <c r="R46" i="6"/>
  <c r="R45" i="6"/>
  <c r="S45" i="6" s="1"/>
  <c r="R44" i="6"/>
  <c r="S44" i="6" s="1"/>
  <c r="R43" i="6"/>
  <c r="S43" i="6" s="1"/>
  <c r="S42" i="6"/>
  <c r="R42" i="6"/>
  <c r="AF36" i="6"/>
  <c r="AE36" i="6"/>
  <c r="AD36" i="6"/>
  <c r="AC36" i="6"/>
  <c r="AB36" i="6"/>
  <c r="AA36" i="6"/>
  <c r="Z36" i="6"/>
  <c r="Y36" i="6"/>
  <c r="X36" i="6"/>
  <c r="W36" i="6"/>
  <c r="V36" i="6"/>
  <c r="C36" i="6"/>
  <c r="B36" i="6"/>
  <c r="AF35" i="6"/>
  <c r="AE35" i="6"/>
  <c r="AD35" i="6"/>
  <c r="AC35" i="6"/>
  <c r="AB35" i="6"/>
  <c r="AA35" i="6"/>
  <c r="Z35" i="6"/>
  <c r="Y35" i="6"/>
  <c r="X35" i="6"/>
  <c r="W35" i="6"/>
  <c r="V35" i="6"/>
  <c r="R19" i="6"/>
  <c r="S19" i="6" s="1"/>
  <c r="R17" i="6"/>
  <c r="S17" i="6" s="1"/>
  <c r="R33" i="6"/>
  <c r="S33" i="6" s="1"/>
  <c r="R32" i="6"/>
  <c r="S32" i="6" s="1"/>
  <c r="S31" i="6"/>
  <c r="R31" i="6"/>
  <c r="R30" i="6"/>
  <c r="S30" i="6" s="1"/>
  <c r="R29" i="6"/>
  <c r="S29" i="6" s="1"/>
  <c r="R28" i="6"/>
  <c r="S28" i="6" s="1"/>
  <c r="R27" i="6"/>
  <c r="S27" i="6" s="1"/>
  <c r="U26" i="6"/>
  <c r="S26" i="6"/>
  <c r="R26" i="6"/>
  <c r="R25" i="6"/>
  <c r="S25" i="6" s="1"/>
  <c r="R24" i="6"/>
  <c r="S24" i="6" s="1"/>
  <c r="U23" i="6"/>
  <c r="S23" i="6"/>
  <c r="R23" i="6"/>
  <c r="R22" i="6"/>
  <c r="S22" i="6" s="1"/>
  <c r="S21" i="6"/>
  <c r="R21" i="6"/>
  <c r="R20" i="6"/>
  <c r="S20" i="6" s="1"/>
  <c r="S18" i="6"/>
  <c r="R18" i="6"/>
  <c r="R16" i="6"/>
  <c r="S16" i="6" s="1"/>
  <c r="S15" i="6"/>
  <c r="R15" i="6"/>
  <c r="R14" i="6"/>
  <c r="S14" i="6" s="1"/>
  <c r="R13" i="6"/>
  <c r="S13" i="6" s="1"/>
  <c r="R12" i="6"/>
  <c r="S12" i="6" s="1"/>
  <c r="R11" i="6"/>
  <c r="S11" i="6" s="1"/>
  <c r="R10" i="6"/>
  <c r="S10" i="6" s="1"/>
  <c r="R9" i="6"/>
  <c r="S9" i="6" s="1"/>
  <c r="S8" i="6"/>
  <c r="R8" i="6"/>
  <c r="R7" i="6"/>
  <c r="S7" i="6" s="1"/>
  <c r="R6" i="6"/>
  <c r="S6" i="6" s="1"/>
  <c r="R5" i="6"/>
  <c r="S5" i="6" s="1"/>
  <c r="S4" i="6"/>
  <c r="R4" i="6"/>
  <c r="BP25" i="8" l="1"/>
  <c r="BP27" i="8" s="1"/>
  <c r="AV29" i="8" s="1"/>
  <c r="AV30" i="8" s="1"/>
  <c r="AV32" i="8" s="1"/>
  <c r="AV33" i="8" s="1"/>
  <c r="BO25" i="8"/>
  <c r="BO27" i="8" s="1"/>
  <c r="AU29" i="8" s="1"/>
  <c r="AU30" i="8" s="1"/>
  <c r="AU32" i="8" s="1"/>
  <c r="AU33" i="8" s="1"/>
  <c r="AY29" i="8"/>
  <c r="AT29" i="8"/>
  <c r="AW29" i="8"/>
  <c r="AX29" i="8"/>
  <c r="AQ29" i="8"/>
  <c r="AP29" i="8"/>
  <c r="AS29" i="8"/>
  <c r="BO23" i="6"/>
  <c r="BO26" i="6"/>
  <c r="BS23" i="6"/>
  <c r="BS26" i="6"/>
  <c r="AR79" i="6"/>
  <c r="AV79" i="6"/>
  <c r="AZ79" i="6"/>
  <c r="AT81" i="6"/>
  <c r="BT26" i="6"/>
  <c r="BX23" i="6"/>
  <c r="BX26" i="6"/>
  <c r="AS79" i="6"/>
  <c r="AW79" i="6"/>
  <c r="BA79" i="6"/>
  <c r="BQ23" i="6"/>
  <c r="AT79" i="6"/>
  <c r="AX79" i="6"/>
  <c r="BB79" i="6"/>
  <c r="BN23" i="6"/>
  <c r="BN26" i="6"/>
  <c r="BR23" i="6"/>
  <c r="BR26" i="6"/>
  <c r="BV23" i="6"/>
  <c r="BA81" i="6"/>
  <c r="BZ42" i="6"/>
  <c r="BZ44" i="6"/>
  <c r="BZ46" i="6"/>
  <c r="BZ48" i="6"/>
  <c r="BZ50" i="6"/>
  <c r="BZ52" i="6"/>
  <c r="BZ56" i="6"/>
  <c r="BZ58" i="6"/>
  <c r="BZ60" i="6"/>
  <c r="BZ64" i="6"/>
  <c r="BZ68" i="6"/>
  <c r="BZ43" i="6"/>
  <c r="BZ47" i="6"/>
  <c r="BZ49" i="6"/>
  <c r="BZ51" i="6"/>
  <c r="BZ53" i="6"/>
  <c r="BZ57" i="6"/>
  <c r="BZ59" i="6"/>
  <c r="BZ61" i="6"/>
  <c r="BZ63" i="6"/>
  <c r="BZ65" i="6"/>
  <c r="BZ67" i="6"/>
  <c r="BZ71" i="6"/>
  <c r="CD42" i="6"/>
  <c r="CD44" i="6"/>
  <c r="CD46" i="6"/>
  <c r="CD48" i="6"/>
  <c r="CD50" i="6"/>
  <c r="CD52" i="6"/>
  <c r="CD54" i="6"/>
  <c r="CD56" i="6"/>
  <c r="CD58" i="6"/>
  <c r="CD60" i="6"/>
  <c r="CD62" i="6"/>
  <c r="CD64" i="6"/>
  <c r="CD66" i="6"/>
  <c r="CD68" i="6"/>
  <c r="CD70" i="6"/>
  <c r="CD43" i="6"/>
  <c r="CD45" i="6"/>
  <c r="CD47" i="6"/>
  <c r="CD49" i="6"/>
  <c r="CD51" i="6"/>
  <c r="CD53" i="6"/>
  <c r="CD55" i="6"/>
  <c r="CD57" i="6"/>
  <c r="CD59" i="6"/>
  <c r="CD61" i="6"/>
  <c r="CD63" i="6"/>
  <c r="CD65" i="6"/>
  <c r="CD67" i="6"/>
  <c r="CD69" i="6"/>
  <c r="CD71" i="6"/>
  <c r="CH50" i="6"/>
  <c r="CH69" i="6"/>
  <c r="BZ5" i="6"/>
  <c r="BZ9" i="6"/>
  <c r="BZ11" i="6"/>
  <c r="BZ13" i="6"/>
  <c r="BZ15" i="6"/>
  <c r="BZ19" i="6"/>
  <c r="BZ21" i="6"/>
  <c r="BZ23" i="6"/>
  <c r="BZ25" i="6"/>
  <c r="BZ27" i="6"/>
  <c r="BZ4" i="6"/>
  <c r="BZ6" i="6"/>
  <c r="BZ8" i="6"/>
  <c r="BZ10" i="6"/>
  <c r="BZ12" i="6"/>
  <c r="BZ14" i="6"/>
  <c r="BZ18" i="6"/>
  <c r="BZ20" i="6"/>
  <c r="BZ30" i="6"/>
  <c r="BZ22" i="6"/>
  <c r="BZ26" i="6"/>
  <c r="BZ29" i="6"/>
  <c r="BZ33" i="6"/>
  <c r="CD5" i="6"/>
  <c r="CD7" i="6"/>
  <c r="CD9" i="6"/>
  <c r="CD11" i="6"/>
  <c r="CD13" i="6"/>
  <c r="CD15" i="6"/>
  <c r="CD17" i="6"/>
  <c r="CD19" i="6"/>
  <c r="CD21" i="6"/>
  <c r="CD23" i="6"/>
  <c r="CD25" i="6"/>
  <c r="CD27" i="6"/>
  <c r="CD4" i="6"/>
  <c r="CD6" i="6"/>
  <c r="CD8" i="6"/>
  <c r="CD10" i="6"/>
  <c r="CD12" i="6"/>
  <c r="CD14" i="6"/>
  <c r="CD22" i="6"/>
  <c r="CD28" i="6"/>
  <c r="CD30" i="6"/>
  <c r="CD32" i="6"/>
  <c r="CD18" i="6"/>
  <c r="CD20" i="6"/>
  <c r="CD26" i="6"/>
  <c r="CD29" i="6"/>
  <c r="CD31" i="6"/>
  <c r="CD33" i="6"/>
  <c r="CD16" i="6"/>
  <c r="CD24" i="6"/>
  <c r="CH12" i="6"/>
  <c r="CH31" i="6"/>
  <c r="CA10" i="6"/>
  <c r="CA18" i="6"/>
  <c r="CA31" i="6"/>
  <c r="CE5" i="6"/>
  <c r="CE13" i="6"/>
  <c r="CE15" i="6"/>
  <c r="CE21" i="6"/>
  <c r="CE4" i="6"/>
  <c r="CE6" i="6"/>
  <c r="CE8" i="6"/>
  <c r="CE12" i="6"/>
  <c r="CE18" i="6"/>
  <c r="CE20" i="6"/>
  <c r="CE22" i="6"/>
  <c r="CE26" i="6"/>
  <c r="CE32" i="6"/>
  <c r="CE25" i="6"/>
  <c r="CE33" i="6"/>
  <c r="CE28" i="6"/>
  <c r="CI5" i="6"/>
  <c r="CI13" i="6"/>
  <c r="CI15" i="6"/>
  <c r="CI4" i="6"/>
  <c r="CI6" i="6"/>
  <c r="CI8" i="6"/>
  <c r="CI10" i="6"/>
  <c r="CI12" i="6"/>
  <c r="CI18" i="6"/>
  <c r="CI26" i="6"/>
  <c r="CI21" i="6"/>
  <c r="CI25" i="6"/>
  <c r="CI23" i="6"/>
  <c r="CI33" i="6"/>
  <c r="BY43" i="6"/>
  <c r="BY47" i="6"/>
  <c r="BY51" i="6"/>
  <c r="BY55" i="6"/>
  <c r="BY59" i="6"/>
  <c r="BY63" i="6"/>
  <c r="BY67" i="6"/>
  <c r="BY71" i="6"/>
  <c r="BY44" i="6"/>
  <c r="BY48" i="6"/>
  <c r="BY52" i="6"/>
  <c r="BY56" i="6"/>
  <c r="BY60" i="6"/>
  <c r="BY64" i="6"/>
  <c r="BY68" i="6"/>
  <c r="BY42" i="6"/>
  <c r="BY45" i="6"/>
  <c r="BY49" i="6"/>
  <c r="BY53" i="6"/>
  <c r="BY57" i="6"/>
  <c r="BY61" i="6"/>
  <c r="BY65" i="6"/>
  <c r="BY69" i="6"/>
  <c r="BY46" i="6"/>
  <c r="BY50" i="6"/>
  <c r="BY54" i="6"/>
  <c r="BY58" i="6"/>
  <c r="BY62" i="6"/>
  <c r="BY66" i="6"/>
  <c r="BY70" i="6"/>
  <c r="CC43" i="6"/>
  <c r="CC45" i="6"/>
  <c r="CC47" i="6"/>
  <c r="CC49" i="6"/>
  <c r="CC51" i="6"/>
  <c r="CC53" i="6"/>
  <c r="CC55" i="6"/>
  <c r="CC57" i="6"/>
  <c r="CC59" i="6"/>
  <c r="CC61" i="6"/>
  <c r="CC63" i="6"/>
  <c r="CC65" i="6"/>
  <c r="CC67" i="6"/>
  <c r="CC69" i="6"/>
  <c r="CC71" i="6"/>
  <c r="CC42" i="6"/>
  <c r="CC44" i="6"/>
  <c r="CC46" i="6"/>
  <c r="CC48" i="6"/>
  <c r="CC50" i="6"/>
  <c r="CC52" i="6"/>
  <c r="CC54" i="6"/>
  <c r="CC56" i="6"/>
  <c r="CC58" i="6"/>
  <c r="CC60" i="6"/>
  <c r="CC62" i="6"/>
  <c r="CC64" i="6"/>
  <c r="CC66" i="6"/>
  <c r="CC68" i="6"/>
  <c r="CC70" i="6"/>
  <c r="CG49" i="6"/>
  <c r="CG61" i="6"/>
  <c r="CG63" i="6"/>
  <c r="CG65" i="6"/>
  <c r="CG67" i="6"/>
  <c r="CG69" i="6"/>
  <c r="CG66" i="6"/>
  <c r="CB4" i="6"/>
  <c r="CB6" i="6"/>
  <c r="CB8" i="6"/>
  <c r="CB10" i="6"/>
  <c r="CB12" i="6"/>
  <c r="CB14" i="6"/>
  <c r="CB18" i="6"/>
  <c r="CB20" i="6"/>
  <c r="CB22" i="6"/>
  <c r="CB5" i="6"/>
  <c r="CB9" i="6"/>
  <c r="CB11" i="6"/>
  <c r="CB13" i="6"/>
  <c r="CB15" i="6"/>
  <c r="CB21" i="6"/>
  <c r="CB29" i="6"/>
  <c r="CB31" i="6"/>
  <c r="CB33" i="6"/>
  <c r="CB17" i="6"/>
  <c r="CB19" i="6"/>
  <c r="CB23" i="6"/>
  <c r="CB28" i="6"/>
  <c r="CB30" i="6"/>
  <c r="CB32" i="6"/>
  <c r="CB27" i="6"/>
  <c r="CB25" i="6"/>
  <c r="CF16" i="6"/>
  <c r="CF24" i="6"/>
  <c r="CF7" i="6"/>
  <c r="CF17" i="6"/>
  <c r="CF32" i="6"/>
  <c r="CF25" i="6"/>
  <c r="BY5" i="6"/>
  <c r="BY9" i="6"/>
  <c r="BY13" i="6"/>
  <c r="BY17" i="6"/>
  <c r="BY21" i="6"/>
  <c r="BY25" i="6"/>
  <c r="BY29" i="6"/>
  <c r="BY33" i="6"/>
  <c r="BY6" i="6"/>
  <c r="BY14" i="6"/>
  <c r="BY22" i="6"/>
  <c r="BY30" i="6"/>
  <c r="BY7" i="6"/>
  <c r="BY11" i="6"/>
  <c r="BY15" i="6"/>
  <c r="BY19" i="6"/>
  <c r="BY23" i="6"/>
  <c r="BY27" i="6"/>
  <c r="BY31" i="6"/>
  <c r="BY8" i="6"/>
  <c r="BY12" i="6"/>
  <c r="BY16" i="6"/>
  <c r="BY20" i="6"/>
  <c r="BY24" i="6"/>
  <c r="BY28" i="6"/>
  <c r="BY32" i="6"/>
  <c r="BY10" i="6"/>
  <c r="BY18" i="6"/>
  <c r="BY26" i="6"/>
  <c r="BY4" i="6"/>
  <c r="CC4" i="6"/>
  <c r="CC6" i="6"/>
  <c r="CC8" i="6"/>
  <c r="CC10" i="6"/>
  <c r="CC12" i="6"/>
  <c r="CC14" i="6"/>
  <c r="CC16" i="6"/>
  <c r="CC18" i="6"/>
  <c r="CC20" i="6"/>
  <c r="CC5" i="6"/>
  <c r="CC7" i="6"/>
  <c r="CC9" i="6"/>
  <c r="CC11" i="6"/>
  <c r="CC13" i="6"/>
  <c r="CC15" i="6"/>
  <c r="CC17" i="6"/>
  <c r="CC19" i="6"/>
  <c r="CC21" i="6"/>
  <c r="CC23" i="6"/>
  <c r="CC25" i="6"/>
  <c r="CC27" i="6"/>
  <c r="CC33" i="6"/>
  <c r="CC24" i="6"/>
  <c r="CC22" i="6"/>
  <c r="CC28" i="6"/>
  <c r="CC30" i="6"/>
  <c r="CC32" i="6"/>
  <c r="CC26" i="6"/>
  <c r="CC29" i="6"/>
  <c r="CC31" i="6"/>
  <c r="CG11" i="6"/>
  <c r="CG23" i="6"/>
  <c r="CG25" i="6"/>
  <c r="CG27" i="6"/>
  <c r="CG28" i="6"/>
  <c r="CG29" i="6"/>
  <c r="CG31" i="6"/>
  <c r="AU79" i="6"/>
  <c r="AY79" i="6"/>
  <c r="CA48" i="6"/>
  <c r="CA50" i="6"/>
  <c r="CA56" i="6"/>
  <c r="CA69" i="6"/>
  <c r="CE42" i="6"/>
  <c r="CE44" i="6"/>
  <c r="CE46" i="6"/>
  <c r="CE50" i="6"/>
  <c r="CE56" i="6"/>
  <c r="CE58" i="6"/>
  <c r="CE60" i="6"/>
  <c r="CE64" i="6"/>
  <c r="CE66" i="6"/>
  <c r="CE70" i="6"/>
  <c r="CE43" i="6"/>
  <c r="CE51" i="6"/>
  <c r="CE53" i="6"/>
  <c r="CE59" i="6"/>
  <c r="CE63" i="6"/>
  <c r="CE71" i="6"/>
  <c r="CI42" i="6"/>
  <c r="CI44" i="6"/>
  <c r="CI46" i="6"/>
  <c r="CI48" i="6"/>
  <c r="CI50" i="6"/>
  <c r="CI56" i="6"/>
  <c r="CI64" i="6"/>
  <c r="CI43" i="6"/>
  <c r="CI51" i="6"/>
  <c r="CI53" i="6"/>
  <c r="CI59" i="6"/>
  <c r="CI61" i="6"/>
  <c r="CI63" i="6"/>
  <c r="CI71" i="6"/>
  <c r="CB43" i="6"/>
  <c r="CB47" i="6"/>
  <c r="CB49" i="6"/>
  <c r="CB51" i="6"/>
  <c r="CB53" i="6"/>
  <c r="CB55" i="6"/>
  <c r="CB57" i="6"/>
  <c r="CB59" i="6"/>
  <c r="CB61" i="6"/>
  <c r="CB63" i="6"/>
  <c r="CB65" i="6"/>
  <c r="CB67" i="6"/>
  <c r="CB69" i="6"/>
  <c r="CB71" i="6"/>
  <c r="CB42" i="6"/>
  <c r="CB44" i="6"/>
  <c r="CB46" i="6"/>
  <c r="CB48" i="6"/>
  <c r="CB50" i="6"/>
  <c r="CB52" i="6"/>
  <c r="CB56" i="6"/>
  <c r="CB58" i="6"/>
  <c r="CB60" i="6"/>
  <c r="CB66" i="6"/>
  <c r="CB68" i="6"/>
  <c r="CB70" i="6"/>
  <c r="CF45" i="6"/>
  <c r="CF55" i="6"/>
  <c r="CF63" i="6"/>
  <c r="CF54" i="6"/>
  <c r="CF62" i="6"/>
  <c r="CF70" i="6"/>
  <c r="AP29" i="9"/>
  <c r="U8" i="6"/>
  <c r="U21" i="6"/>
  <c r="U64" i="6"/>
  <c r="U46" i="6"/>
  <c r="U42" i="6"/>
  <c r="U53" i="6"/>
  <c r="U59" i="6"/>
  <c r="U15" i="6"/>
  <c r="U4" i="6"/>
  <c r="U61" i="6"/>
  <c r="U18" i="6"/>
  <c r="U20" i="6"/>
  <c r="U28" i="6"/>
  <c r="U19" i="6"/>
  <c r="U47" i="6"/>
  <c r="U13" i="6"/>
  <c r="U24" i="6"/>
  <c r="U31" i="6"/>
  <c r="U32" i="6"/>
  <c r="U43" i="6"/>
  <c r="U51" i="6"/>
  <c r="U45" i="6"/>
  <c r="U49" i="6"/>
  <c r="U68" i="6"/>
  <c r="U55" i="6"/>
  <c r="U27" i="6"/>
  <c r="U44" i="6"/>
  <c r="U48" i="6"/>
  <c r="U50" i="6"/>
  <c r="U54" i="6"/>
  <c r="U60" i="6"/>
  <c r="U66" i="6"/>
  <c r="U58" i="6"/>
  <c r="U62" i="6"/>
  <c r="U52" i="6"/>
  <c r="U56" i="6"/>
  <c r="U70" i="6"/>
  <c r="U63" i="6"/>
  <c r="U67" i="6"/>
  <c r="U71" i="6"/>
  <c r="U65" i="6"/>
  <c r="U69" i="6"/>
  <c r="U57" i="6"/>
  <c r="U10" i="6"/>
  <c r="U12" i="6"/>
  <c r="U6" i="6"/>
  <c r="U30" i="6"/>
  <c r="U5" i="6"/>
  <c r="U9" i="6"/>
  <c r="U22" i="6"/>
  <c r="U7" i="6"/>
  <c r="U11" i="6"/>
  <c r="U14" i="6"/>
  <c r="U17" i="6"/>
  <c r="U16" i="6"/>
  <c r="U25" i="6"/>
  <c r="U29" i="6"/>
  <c r="U33" i="6"/>
  <c r="AQ30" i="8" l="1"/>
  <c r="AQ32" i="8" s="1"/>
  <c r="AQ33" i="8" s="1"/>
  <c r="AX30" i="8"/>
  <c r="AX32" i="8" s="1"/>
  <c r="AX33" i="8" s="1"/>
  <c r="AS30" i="8"/>
  <c r="AS32" i="8" s="1"/>
  <c r="AS33" i="8" s="1"/>
  <c r="AW30" i="8"/>
  <c r="AW32" i="8" s="1"/>
  <c r="AW33" i="8" s="1"/>
  <c r="AP30" i="8"/>
  <c r="AP32" i="8" s="1"/>
  <c r="AP33" i="8" s="1"/>
  <c r="AT30" i="8"/>
  <c r="AT32" i="8" s="1"/>
  <c r="AT33" i="8" s="1"/>
  <c r="AY30" i="8"/>
  <c r="AY32" i="8" s="1"/>
  <c r="AY33" i="8" s="1"/>
  <c r="BS70" i="6"/>
  <c r="BN70" i="6"/>
  <c r="BT70" i="6"/>
  <c r="BQ70" i="6"/>
  <c r="BU70" i="6"/>
  <c r="BR70" i="6"/>
  <c r="BN57" i="6"/>
  <c r="BR57" i="6"/>
  <c r="BQ57" i="6"/>
  <c r="BO57" i="6"/>
  <c r="BS57" i="6"/>
  <c r="BN69" i="6"/>
  <c r="BR69" i="6"/>
  <c r="BV69" i="6"/>
  <c r="BS69" i="6"/>
  <c r="BW69" i="6"/>
  <c r="BP69" i="6"/>
  <c r="BQ69" i="6"/>
  <c r="BT63" i="6"/>
  <c r="BX63" i="6"/>
  <c r="BS63" i="6"/>
  <c r="BQ63" i="6"/>
  <c r="BU63" i="6"/>
  <c r="BO63" i="6"/>
  <c r="BN63" i="6"/>
  <c r="BR63" i="6"/>
  <c r="BV63" i="6"/>
  <c r="BS62" i="6"/>
  <c r="BR62" i="6"/>
  <c r="BN62" i="6"/>
  <c r="BU62" i="6"/>
  <c r="BN54" i="6"/>
  <c r="BR54" i="6"/>
  <c r="BS54" i="6"/>
  <c r="BU54" i="6"/>
  <c r="BU45" i="6"/>
  <c r="BN45" i="6"/>
  <c r="BR45" i="6"/>
  <c r="BS45" i="6"/>
  <c r="BN61" i="6"/>
  <c r="BR61" i="6"/>
  <c r="BV61" i="6"/>
  <c r="BO61" i="6"/>
  <c r="BS61" i="6"/>
  <c r="BQ61" i="6"/>
  <c r="BX61" i="6"/>
  <c r="BQ53" i="6"/>
  <c r="BN53" i="6"/>
  <c r="BR53" i="6"/>
  <c r="BO53" i="6"/>
  <c r="BS53" i="6"/>
  <c r="BT53" i="6"/>
  <c r="BX53" i="6"/>
  <c r="BN50" i="6"/>
  <c r="BR50" i="6"/>
  <c r="BO50" i="6"/>
  <c r="BS50" i="6"/>
  <c r="BW50" i="6"/>
  <c r="BW73" i="6" s="1"/>
  <c r="BW75" i="6" s="1"/>
  <c r="BP50" i="6"/>
  <c r="BT50" i="6"/>
  <c r="BX50" i="6"/>
  <c r="BQ50" i="6"/>
  <c r="BO51" i="6"/>
  <c r="BS51" i="6"/>
  <c r="BT51" i="6"/>
  <c r="BX51" i="6"/>
  <c r="BQ51" i="6"/>
  <c r="BN51" i="6"/>
  <c r="BR51" i="6"/>
  <c r="BR42" i="6"/>
  <c r="BQ42" i="6"/>
  <c r="BO42" i="6"/>
  <c r="BS42" i="6"/>
  <c r="BN42" i="6"/>
  <c r="BT42" i="6"/>
  <c r="BX42" i="6"/>
  <c r="BN65" i="6"/>
  <c r="BR65" i="6"/>
  <c r="BV65" i="6"/>
  <c r="BO65" i="6"/>
  <c r="BS65" i="6"/>
  <c r="BQ65" i="6"/>
  <c r="BS55" i="6"/>
  <c r="BQ55" i="6"/>
  <c r="BU55" i="6"/>
  <c r="BN55" i="6"/>
  <c r="BR55" i="6"/>
  <c r="BT71" i="6"/>
  <c r="BX71" i="6"/>
  <c r="BO71" i="6"/>
  <c r="BQ71" i="6"/>
  <c r="BN71" i="6"/>
  <c r="BR71" i="6"/>
  <c r="BS71" i="6"/>
  <c r="BQ56" i="6"/>
  <c r="BX56" i="6"/>
  <c r="BN56" i="6"/>
  <c r="BR56" i="6"/>
  <c r="BT56" i="6"/>
  <c r="BO56" i="6"/>
  <c r="BS56" i="6"/>
  <c r="BP56" i="6"/>
  <c r="BS66" i="6"/>
  <c r="BT66" i="6"/>
  <c r="BR66" i="6"/>
  <c r="BQ66" i="6"/>
  <c r="BN66" i="6"/>
  <c r="BV66" i="6"/>
  <c r="BP48" i="6"/>
  <c r="BX48" i="6"/>
  <c r="BQ48" i="6"/>
  <c r="BN48" i="6"/>
  <c r="BR48" i="6"/>
  <c r="BO48" i="6"/>
  <c r="BS48" i="6"/>
  <c r="BQ68" i="6"/>
  <c r="BN68" i="6"/>
  <c r="BR68" i="6"/>
  <c r="BO68" i="6"/>
  <c r="BS68" i="6"/>
  <c r="BO43" i="6"/>
  <c r="BS43" i="6"/>
  <c r="BT43" i="6"/>
  <c r="BX43" i="6"/>
  <c r="BQ43" i="6"/>
  <c r="BN43" i="6"/>
  <c r="BR43" i="6"/>
  <c r="BN46" i="6"/>
  <c r="BR46" i="6"/>
  <c r="BO46" i="6"/>
  <c r="BS46" i="6"/>
  <c r="BT46" i="6"/>
  <c r="BX46" i="6"/>
  <c r="BQ46" i="6"/>
  <c r="BO58" i="6"/>
  <c r="BS58" i="6"/>
  <c r="BR58" i="6"/>
  <c r="BT58" i="6"/>
  <c r="BN58" i="6"/>
  <c r="BQ58" i="6"/>
  <c r="BO67" i="6"/>
  <c r="BQ67" i="6"/>
  <c r="BS67" i="6"/>
  <c r="BN67" i="6"/>
  <c r="BR67" i="6"/>
  <c r="BV67" i="6"/>
  <c r="BQ52" i="6"/>
  <c r="BN52" i="6"/>
  <c r="BR52" i="6"/>
  <c r="BO52" i="6"/>
  <c r="BS52" i="6"/>
  <c r="BQ60" i="6"/>
  <c r="BN60" i="6"/>
  <c r="BR60" i="6"/>
  <c r="BT60" i="6"/>
  <c r="BO60" i="6"/>
  <c r="BS60" i="6"/>
  <c r="BT44" i="6"/>
  <c r="BX44" i="6"/>
  <c r="BQ44" i="6"/>
  <c r="BN44" i="6"/>
  <c r="BR44" i="6"/>
  <c r="BO44" i="6"/>
  <c r="BS44" i="6"/>
  <c r="BQ49" i="6"/>
  <c r="BN49" i="6"/>
  <c r="BR49" i="6"/>
  <c r="BV49" i="6"/>
  <c r="BO49" i="6"/>
  <c r="BS49" i="6"/>
  <c r="BO47" i="6"/>
  <c r="BS47" i="6"/>
  <c r="BQ47" i="6"/>
  <c r="BN47" i="6"/>
  <c r="BR47" i="6"/>
  <c r="BT59" i="6"/>
  <c r="BX59" i="6"/>
  <c r="BO59" i="6"/>
  <c r="BQ59" i="6"/>
  <c r="BN59" i="6"/>
  <c r="BR59" i="6"/>
  <c r="BS59" i="6"/>
  <c r="BX64" i="6"/>
  <c r="BN64" i="6"/>
  <c r="BR64" i="6"/>
  <c r="BO64" i="6"/>
  <c r="BS64" i="6"/>
  <c r="BT64" i="6"/>
  <c r="BS14" i="6"/>
  <c r="BQ9" i="6"/>
  <c r="BV28" i="6"/>
  <c r="BS28" i="6"/>
  <c r="BN8" i="6"/>
  <c r="BR8" i="6"/>
  <c r="BO8" i="6"/>
  <c r="BT25" i="6"/>
  <c r="BN25" i="6"/>
  <c r="BV25" i="6"/>
  <c r="BR25" i="6"/>
  <c r="BR5" i="6"/>
  <c r="BQ13" i="6"/>
  <c r="BT20" i="6"/>
  <c r="BS16" i="6"/>
  <c r="BN7" i="6"/>
  <c r="BQ30" i="6"/>
  <c r="BN32" i="6"/>
  <c r="BR32" i="6"/>
  <c r="BS32" i="6"/>
  <c r="BO18" i="6"/>
  <c r="BO29" i="6"/>
  <c r="BS12" i="6"/>
  <c r="BN24" i="6"/>
  <c r="BR24" i="6"/>
  <c r="BU24" i="6"/>
  <c r="BT4" i="6"/>
  <c r="BR11" i="6"/>
  <c r="BS11" i="6"/>
  <c r="BS10" i="6"/>
  <c r="BO15" i="6"/>
  <c r="BS33" i="6"/>
  <c r="BN33" i="6"/>
  <c r="BN17" i="6"/>
  <c r="BU17" i="6"/>
  <c r="BQ22" i="6"/>
  <c r="BS22" i="6"/>
  <c r="BQ6" i="6"/>
  <c r="BN6" i="6"/>
  <c r="BR6" i="6"/>
  <c r="BO6" i="6"/>
  <c r="BO27" i="6"/>
  <c r="BP31" i="6"/>
  <c r="BO19" i="6"/>
  <c r="BR21" i="6"/>
  <c r="BQ21" i="6"/>
  <c r="BN21" i="6"/>
  <c r="BR29" i="6"/>
  <c r="BR16" i="6"/>
  <c r="BR31" i="6"/>
  <c r="BR9" i="6"/>
  <c r="BR27" i="6"/>
  <c r="BN14" i="6"/>
  <c r="BN16" i="6"/>
  <c r="BN19" i="6"/>
  <c r="BQ31" i="6"/>
  <c r="BX33" i="6"/>
  <c r="BX10" i="6"/>
  <c r="BX21" i="6"/>
  <c r="BT12" i="6"/>
  <c r="BT15" i="6"/>
  <c r="BT21" i="6"/>
  <c r="BP12" i="6"/>
  <c r="BS30" i="6"/>
  <c r="BS13" i="6"/>
  <c r="BS9" i="6"/>
  <c r="BS25" i="6"/>
  <c r="BS6" i="6"/>
  <c r="BS21" i="6"/>
  <c r="BS24" i="6"/>
  <c r="BS8" i="6"/>
  <c r="BO30" i="6"/>
  <c r="BO25" i="6"/>
  <c r="BO10" i="6"/>
  <c r="BO14" i="6"/>
  <c r="BU25" i="6"/>
  <c r="BQ25" i="6"/>
  <c r="BQ5" i="6"/>
  <c r="BV29" i="6"/>
  <c r="BV27" i="6"/>
  <c r="BR28" i="6"/>
  <c r="BR22" i="6"/>
  <c r="BR30" i="6"/>
  <c r="BR14" i="6"/>
  <c r="BR17" i="6"/>
  <c r="BR7" i="6"/>
  <c r="BN29" i="6"/>
  <c r="BN30" i="6"/>
  <c r="BN13" i="6"/>
  <c r="BN9" i="6"/>
  <c r="BN22" i="6"/>
  <c r="BN5" i="6"/>
  <c r="BN15" i="6"/>
  <c r="BU16" i="6"/>
  <c r="BQ20" i="6"/>
  <c r="BQ19" i="6"/>
  <c r="BQ33" i="6"/>
  <c r="BQ8" i="6"/>
  <c r="BQ12" i="6"/>
  <c r="BQ18" i="6"/>
  <c r="BX4" i="6"/>
  <c r="BX18" i="6"/>
  <c r="BX13" i="6"/>
  <c r="BT32" i="6"/>
  <c r="BT6" i="6"/>
  <c r="BT18" i="6"/>
  <c r="BT13" i="6"/>
  <c r="BP10" i="6"/>
  <c r="BW31" i="6"/>
  <c r="BS27" i="6"/>
  <c r="BS4" i="6"/>
  <c r="BS7" i="6"/>
  <c r="BS5" i="6"/>
  <c r="BS19" i="6"/>
  <c r="BS20" i="6"/>
  <c r="BO33" i="6"/>
  <c r="BO13" i="6"/>
  <c r="BO11" i="6"/>
  <c r="BO22" i="6"/>
  <c r="BO5" i="6"/>
  <c r="BO20" i="6"/>
  <c r="BR19" i="6"/>
  <c r="BN27" i="6"/>
  <c r="BN11" i="6"/>
  <c r="BU32" i="6"/>
  <c r="BU7" i="6"/>
  <c r="BQ32" i="6"/>
  <c r="BQ17" i="6"/>
  <c r="BQ29" i="6"/>
  <c r="BQ11" i="6"/>
  <c r="BQ14" i="6"/>
  <c r="BX15" i="6"/>
  <c r="BX8" i="6"/>
  <c r="BX5" i="6"/>
  <c r="BT28" i="6"/>
  <c r="BT33" i="6"/>
  <c r="BT8" i="6"/>
  <c r="BT5" i="6"/>
  <c r="BP18" i="6"/>
  <c r="BW12" i="6"/>
  <c r="BW35" i="6" s="1"/>
  <c r="BW37" i="6" s="1"/>
  <c r="BS18" i="6"/>
  <c r="BS31" i="6"/>
  <c r="BS17" i="6"/>
  <c r="BS29" i="6"/>
  <c r="BS15" i="6"/>
  <c r="BO4" i="6"/>
  <c r="BO9" i="6"/>
  <c r="BO21" i="6"/>
  <c r="BO12" i="6"/>
  <c r="BR13" i="6"/>
  <c r="BR20" i="6"/>
  <c r="BN12" i="6"/>
  <c r="CA12" i="6"/>
  <c r="BV31" i="6"/>
  <c r="BV11" i="6"/>
  <c r="BR33" i="6"/>
  <c r="BR10" i="6"/>
  <c r="BR18" i="6"/>
  <c r="BR4" i="6"/>
  <c r="BR12" i="6"/>
  <c r="BR15" i="6"/>
  <c r="BN28" i="6"/>
  <c r="BN18" i="6"/>
  <c r="BN20" i="6"/>
  <c r="BN31" i="6"/>
  <c r="BN4" i="6"/>
  <c r="BN10" i="6"/>
  <c r="BQ4" i="6"/>
  <c r="BQ28" i="6"/>
  <c r="BQ15" i="6"/>
  <c r="BQ27" i="6"/>
  <c r="BQ10" i="6"/>
  <c r="BX6" i="6"/>
  <c r="BX12" i="6"/>
  <c r="BX25" i="6"/>
  <c r="BT22" i="6"/>
  <c r="BV73" i="6" l="1"/>
  <c r="BV75" i="6" s="1"/>
  <c r="BX73" i="6"/>
  <c r="BX75" i="6" s="1"/>
  <c r="BO73" i="6"/>
  <c r="BO75" i="6" s="1"/>
  <c r="BU73" i="6"/>
  <c r="BU75" i="6" s="1"/>
  <c r="BT73" i="6"/>
  <c r="BT75" i="6" s="1"/>
  <c r="BQ73" i="6"/>
  <c r="BQ75" i="6" s="1"/>
  <c r="BN73" i="6"/>
  <c r="BN75" i="6" s="1"/>
  <c r="BR73" i="6"/>
  <c r="BR75" i="6" s="1"/>
  <c r="BP73" i="6"/>
  <c r="BP75" i="6" s="1"/>
  <c r="BS73" i="6"/>
  <c r="BS75" i="6" s="1"/>
  <c r="BT35" i="6"/>
  <c r="BT37" i="6" s="1"/>
  <c r="BN35" i="6"/>
  <c r="BN37" i="6" s="1"/>
  <c r="BO35" i="6"/>
  <c r="BO37" i="6" s="1"/>
  <c r="BU35" i="6"/>
  <c r="BU37" i="6" s="1"/>
  <c r="BS35" i="6"/>
  <c r="BS37" i="6" s="1"/>
  <c r="BX35" i="6"/>
  <c r="BX37" i="6" s="1"/>
  <c r="BQ35" i="6"/>
  <c r="BQ37" i="6" s="1"/>
  <c r="BR35" i="6"/>
  <c r="BR37" i="6" s="1"/>
  <c r="BV35" i="6"/>
  <c r="BV37" i="6" s="1"/>
  <c r="AZ77" i="6" s="1"/>
  <c r="BP35" i="6"/>
  <c r="BP37" i="6" s="1"/>
  <c r="BA77" i="6"/>
  <c r="BA78" i="6" s="1"/>
  <c r="BA80" i="6" s="1"/>
  <c r="AV77" i="6" l="1"/>
  <c r="AY77" i="6"/>
  <c r="AY78" i="6" s="1"/>
  <c r="AY80" i="6" s="1"/>
  <c r="AY81" i="6" s="1"/>
  <c r="AR77" i="6"/>
  <c r="AR78" i="6" s="1"/>
  <c r="AR80" i="6" s="1"/>
  <c r="AR81" i="6" s="1"/>
  <c r="AS77" i="6"/>
  <c r="AT77" i="6"/>
  <c r="AU77" i="6"/>
  <c r="BB77" i="6"/>
  <c r="BB78" i="6" s="1"/>
  <c r="BB80" i="6" s="1"/>
  <c r="BB81" i="6" s="1"/>
  <c r="AX77" i="6"/>
  <c r="AX78" i="6" s="1"/>
  <c r="AX80" i="6" s="1"/>
  <c r="AX81" i="6" s="1"/>
  <c r="AW77" i="6"/>
  <c r="AU78" i="6"/>
  <c r="AU80" i="6" s="1"/>
  <c r="AU81" i="6" s="1"/>
  <c r="AT78" i="6"/>
  <c r="AT80" i="6" s="1"/>
  <c r="AS78" i="6"/>
  <c r="AS80" i="6" s="1"/>
  <c r="AS81" i="6" s="1"/>
  <c r="AW78" i="6"/>
  <c r="AW80" i="6" s="1"/>
  <c r="AW81" i="6" s="1"/>
  <c r="AV78" i="6"/>
  <c r="AV80" i="6" s="1"/>
  <c r="AV81" i="6" s="1"/>
  <c r="AZ78" i="6"/>
  <c r="AZ80" i="6" s="1"/>
  <c r="AZ81" i="6" s="1"/>
  <c r="X35" i="4"/>
  <c r="Y35" i="4"/>
  <c r="Z35" i="4"/>
  <c r="AA35" i="4"/>
  <c r="AB35" i="4"/>
  <c r="AC35" i="4"/>
  <c r="AD35" i="4"/>
  <c r="AE35" i="4"/>
  <c r="AF35" i="4"/>
  <c r="AG35" i="4"/>
  <c r="X36" i="4"/>
  <c r="Y36" i="4"/>
  <c r="Z36" i="4"/>
  <c r="AA36" i="4"/>
  <c r="AB36" i="4"/>
  <c r="AC36" i="4"/>
  <c r="AD36" i="4"/>
  <c r="AE36" i="4"/>
  <c r="AF36" i="4"/>
  <c r="AG36" i="4"/>
  <c r="W36" i="4"/>
  <c r="W35" i="4"/>
  <c r="C36" i="4"/>
  <c r="D36" i="4"/>
  <c r="B36" i="4"/>
  <c r="S17" i="4"/>
  <c r="T17" i="4" s="1"/>
  <c r="V17" i="4" s="1"/>
  <c r="S19" i="4"/>
  <c r="T19" i="4" s="1"/>
  <c r="BT17" i="4" l="1"/>
  <c r="BR17" i="4"/>
  <c r="BV17" i="4"/>
  <c r="BO17" i="4"/>
  <c r="BS17" i="4"/>
  <c r="BB43" i="4"/>
  <c r="AU43" i="4"/>
  <c r="V19" i="4"/>
  <c r="BC41" i="4"/>
  <c r="AX41" i="4"/>
  <c r="AS41" i="4"/>
  <c r="AZ41" i="4"/>
  <c r="AV41" i="4"/>
  <c r="AY41" i="4"/>
  <c r="AU41" i="4"/>
  <c r="BB41" i="4"/>
  <c r="AT41" i="4"/>
  <c r="BA41" i="4"/>
  <c r="AW41" i="4"/>
  <c r="BO19" i="4" l="1"/>
  <c r="BS19" i="4"/>
  <c r="BP19" i="4"/>
  <c r="BT19" i="4"/>
  <c r="BR19" i="4"/>
  <c r="S32" i="4"/>
  <c r="T32" i="4" s="1"/>
  <c r="S31" i="4"/>
  <c r="T31" i="4" s="1"/>
  <c r="S30" i="4"/>
  <c r="T30" i="4" s="1"/>
  <c r="S29" i="4"/>
  <c r="T29" i="4" s="1"/>
  <c r="S28" i="4"/>
  <c r="T28" i="4" s="1"/>
  <c r="S27" i="4"/>
  <c r="T27" i="4" s="1"/>
  <c r="T26" i="4"/>
  <c r="S26" i="4"/>
  <c r="S25" i="4"/>
  <c r="T25" i="4" s="1"/>
  <c r="S24" i="4"/>
  <c r="T24" i="4" s="1"/>
  <c r="S22" i="4"/>
  <c r="T22" i="4" s="1"/>
  <c r="S20" i="4"/>
  <c r="T20" i="4" s="1"/>
  <c r="S16" i="4"/>
  <c r="T16" i="4" s="1"/>
  <c r="T15" i="4"/>
  <c r="S15" i="4"/>
  <c r="S14" i="4"/>
  <c r="T14" i="4" s="1"/>
  <c r="S13" i="4"/>
  <c r="T13" i="4" s="1"/>
  <c r="S12" i="4"/>
  <c r="T12" i="4" s="1"/>
  <c r="S11" i="4"/>
  <c r="T11" i="4" s="1"/>
  <c r="S9" i="4"/>
  <c r="T9" i="4" s="1"/>
  <c r="T8" i="4"/>
  <c r="S8" i="4"/>
  <c r="S7" i="4"/>
  <c r="T7" i="4" s="1"/>
  <c r="S33" i="4"/>
  <c r="T33" i="4" s="1"/>
  <c r="T23" i="4"/>
  <c r="S23" i="4"/>
  <c r="T21" i="4"/>
  <c r="S21" i="4"/>
  <c r="T18" i="4"/>
  <c r="S18" i="4"/>
  <c r="S10" i="4"/>
  <c r="T10" i="4" s="1"/>
  <c r="S6" i="4"/>
  <c r="T6" i="4" s="1"/>
  <c r="S5" i="4"/>
  <c r="T5" i="4" s="1"/>
  <c r="T4" i="4"/>
  <c r="S4" i="4"/>
  <c r="S19" i="3"/>
  <c r="S21" i="3"/>
  <c r="S17" i="3"/>
  <c r="S8" i="3"/>
  <c r="S9" i="3"/>
  <c r="S15" i="3"/>
  <c r="S23" i="3"/>
  <c r="S24" i="3"/>
  <c r="S4" i="3"/>
  <c r="R4" i="3"/>
  <c r="V33" i="3"/>
  <c r="V34" i="3"/>
  <c r="AP39" i="3" s="1"/>
  <c r="X33" i="3"/>
  <c r="Y33" i="3"/>
  <c r="Z33" i="3"/>
  <c r="AA33" i="3"/>
  <c r="AB33" i="3"/>
  <c r="AC33" i="3"/>
  <c r="AD33" i="3"/>
  <c r="AE33" i="3"/>
  <c r="W33" i="3"/>
  <c r="C34" i="3"/>
  <c r="AE34" i="3"/>
  <c r="AD34" i="3"/>
  <c r="AC34" i="3"/>
  <c r="AB34" i="3"/>
  <c r="AA34" i="3"/>
  <c r="Z34" i="3"/>
  <c r="Y34" i="3"/>
  <c r="X34" i="3"/>
  <c r="W34" i="3"/>
  <c r="D34" i="3"/>
  <c r="B34" i="3"/>
  <c r="R31" i="3"/>
  <c r="S31" i="3" s="1"/>
  <c r="U31" i="3" s="1"/>
  <c r="R21" i="3"/>
  <c r="R19" i="3"/>
  <c r="R30" i="3"/>
  <c r="S30" i="3" s="1"/>
  <c r="R29" i="3"/>
  <c r="S29" i="3" s="1"/>
  <c r="R28" i="3"/>
  <c r="S28" i="3" s="1"/>
  <c r="R27" i="3"/>
  <c r="S27" i="3" s="1"/>
  <c r="R26" i="3"/>
  <c r="S26" i="3" s="1"/>
  <c r="R25" i="3"/>
  <c r="S25" i="3" s="1"/>
  <c r="R24" i="3"/>
  <c r="R23" i="3"/>
  <c r="R22" i="3"/>
  <c r="S22" i="3" s="1"/>
  <c r="R20" i="3"/>
  <c r="S20" i="3" s="1"/>
  <c r="R18" i="3"/>
  <c r="S18" i="3" s="1"/>
  <c r="R17" i="3"/>
  <c r="R16" i="3"/>
  <c r="S16" i="3" s="1"/>
  <c r="R15" i="3"/>
  <c r="R14" i="3"/>
  <c r="S14" i="3" s="1"/>
  <c r="R13" i="3"/>
  <c r="S13" i="3" s="1"/>
  <c r="R12" i="3"/>
  <c r="S12" i="3" s="1"/>
  <c r="R11" i="3"/>
  <c r="S11" i="3" s="1"/>
  <c r="R10" i="3"/>
  <c r="S10" i="3" s="1"/>
  <c r="U10" i="3" s="1"/>
  <c r="R9" i="3"/>
  <c r="R8" i="3"/>
  <c r="R7" i="3"/>
  <c r="S7" i="3" s="1"/>
  <c r="R6" i="3"/>
  <c r="S6" i="3" s="1"/>
  <c r="U6" i="3" s="1"/>
  <c r="R5" i="3"/>
  <c r="S5" i="3" s="1"/>
  <c r="U5" i="3" s="1"/>
  <c r="BM10" i="3" l="1"/>
  <c r="BJ10" i="3"/>
  <c r="BN10" i="3"/>
  <c r="BK10" i="3"/>
  <c r="BO10" i="3"/>
  <c r="BL10" i="3"/>
  <c r="BJ6" i="3"/>
  <c r="BN6" i="3"/>
  <c r="BM6" i="3"/>
  <c r="BK6" i="3"/>
  <c r="BO6" i="3"/>
  <c r="BP6" i="3"/>
  <c r="BM31" i="3"/>
  <c r="BP31" i="3"/>
  <c r="BJ31" i="3"/>
  <c r="BN31" i="3"/>
  <c r="BK31" i="3"/>
  <c r="BO31" i="3"/>
  <c r="BJ5" i="3"/>
  <c r="BN5" i="3"/>
  <c r="BM5" i="3"/>
  <c r="BK5" i="3"/>
  <c r="BO5" i="3"/>
  <c r="BP5" i="3"/>
  <c r="U27" i="3"/>
  <c r="U23" i="3"/>
  <c r="U19" i="3"/>
  <c r="U15" i="3"/>
  <c r="U11" i="3"/>
  <c r="U7" i="3"/>
  <c r="U30" i="3"/>
  <c r="U26" i="3"/>
  <c r="U22" i="3"/>
  <c r="U18" i="3"/>
  <c r="U14" i="3"/>
  <c r="U29" i="3"/>
  <c r="U25" i="3"/>
  <c r="U21" i="3"/>
  <c r="U17" i="3"/>
  <c r="U13" i="3"/>
  <c r="U9" i="3"/>
  <c r="U4" i="3"/>
  <c r="U28" i="3"/>
  <c r="U24" i="3"/>
  <c r="U20" i="3"/>
  <c r="U16" i="3"/>
  <c r="U12" i="3"/>
  <c r="U8" i="3"/>
  <c r="V4" i="4"/>
  <c r="V23" i="4"/>
  <c r="V21" i="4"/>
  <c r="V8" i="4"/>
  <c r="V15" i="4"/>
  <c r="V26" i="4"/>
  <c r="V16" i="4"/>
  <c r="V20" i="4"/>
  <c r="V28" i="4"/>
  <c r="V33" i="4"/>
  <c r="V13" i="4"/>
  <c r="V24" i="4"/>
  <c r="V30" i="4"/>
  <c r="V18" i="4"/>
  <c r="V7" i="4"/>
  <c r="V9" i="4"/>
  <c r="V25" i="4"/>
  <c r="V27" i="4"/>
  <c r="V31" i="4"/>
  <c r="V5" i="4"/>
  <c r="V14" i="4"/>
  <c r="V6" i="4"/>
  <c r="V11" i="4"/>
  <c r="V32" i="4"/>
  <c r="V10" i="4"/>
  <c r="V12" i="4"/>
  <c r="V22" i="4"/>
  <c r="V29" i="4"/>
  <c r="BJ17" i="3" l="1"/>
  <c r="BN17" i="3"/>
  <c r="BK17" i="3"/>
  <c r="BO17" i="3"/>
  <c r="BL17" i="3"/>
  <c r="BP17" i="3"/>
  <c r="BM17" i="3"/>
  <c r="BP19" i="3"/>
  <c r="BO19" i="3"/>
  <c r="BM19" i="3"/>
  <c r="BJ19" i="3"/>
  <c r="BN19" i="3"/>
  <c r="BK19" i="3"/>
  <c r="BJ16" i="3"/>
  <c r="BN16" i="3"/>
  <c r="BO16" i="3"/>
  <c r="BQ16" i="3"/>
  <c r="BO21" i="3"/>
  <c r="BM21" i="3"/>
  <c r="BJ21" i="3"/>
  <c r="BN21" i="3"/>
  <c r="BR21" i="3"/>
  <c r="BK21" i="3"/>
  <c r="BJ18" i="3"/>
  <c r="BN18" i="3"/>
  <c r="BK18" i="3"/>
  <c r="BO18" i="3"/>
  <c r="BM18" i="3"/>
  <c r="BP18" i="3"/>
  <c r="BO7" i="3"/>
  <c r="BQ7" i="3"/>
  <c r="BJ7" i="3"/>
  <c r="BN7" i="3"/>
  <c r="BP23" i="3"/>
  <c r="BO23" i="3"/>
  <c r="BM23" i="3"/>
  <c r="BQ23" i="3"/>
  <c r="BJ23" i="3"/>
  <c r="BN23" i="3"/>
  <c r="BR23" i="3"/>
  <c r="BK23" i="3"/>
  <c r="BJ20" i="3"/>
  <c r="BN20" i="3"/>
  <c r="BM20" i="3"/>
  <c r="BK20" i="3"/>
  <c r="BO20" i="3"/>
  <c r="BP20" i="3"/>
  <c r="BM25" i="3"/>
  <c r="BK25" i="3"/>
  <c r="BO25" i="3"/>
  <c r="BJ25" i="3"/>
  <c r="BN25" i="3"/>
  <c r="BR25" i="3"/>
  <c r="BJ22" i="3"/>
  <c r="BN22" i="3"/>
  <c r="BQ22" i="3"/>
  <c r="BO22" i="3"/>
  <c r="BK11" i="3"/>
  <c r="BM11" i="3"/>
  <c r="BJ11" i="3"/>
  <c r="BN11" i="3"/>
  <c r="BR11" i="3"/>
  <c r="BO11" i="3"/>
  <c r="BK27" i="3"/>
  <c r="BM27" i="3"/>
  <c r="BJ27" i="3"/>
  <c r="BN27" i="3"/>
  <c r="BR27" i="3"/>
  <c r="BO27" i="3"/>
  <c r="BJ8" i="3"/>
  <c r="BN8" i="3"/>
  <c r="BM8" i="3"/>
  <c r="BK8" i="3"/>
  <c r="BO8" i="3"/>
  <c r="BP8" i="3"/>
  <c r="BJ24" i="3"/>
  <c r="BN24" i="3"/>
  <c r="BK24" i="3"/>
  <c r="BO24" i="3"/>
  <c r="BP24" i="3"/>
  <c r="BP13" i="3"/>
  <c r="BK13" i="3"/>
  <c r="BM13" i="3"/>
  <c r="BO13" i="3"/>
  <c r="BJ13" i="3"/>
  <c r="BN13" i="3"/>
  <c r="BL29" i="3"/>
  <c r="BO29" i="3"/>
  <c r="BM29" i="3"/>
  <c r="BJ29" i="3"/>
  <c r="BN29" i="3"/>
  <c r="BR29" i="3"/>
  <c r="BS29" i="3"/>
  <c r="BJ26" i="3"/>
  <c r="BN26" i="3"/>
  <c r="BR26" i="3"/>
  <c r="BM26" i="3"/>
  <c r="BO26" i="3"/>
  <c r="BP26" i="3"/>
  <c r="BP15" i="3"/>
  <c r="BM15" i="3"/>
  <c r="BO15" i="3"/>
  <c r="BJ15" i="3"/>
  <c r="BN15" i="3"/>
  <c r="BK15" i="3"/>
  <c r="BK9" i="3"/>
  <c r="BM9" i="3"/>
  <c r="BO9" i="3"/>
  <c r="BJ9" i="3"/>
  <c r="BN9" i="3"/>
  <c r="BJ12" i="3"/>
  <c r="BN12" i="3"/>
  <c r="BM12" i="3"/>
  <c r="BK12" i="3"/>
  <c r="BO12" i="3"/>
  <c r="BS12" i="3"/>
  <c r="BS33" i="3" s="1"/>
  <c r="BS35" i="3" s="1"/>
  <c r="BL12" i="3"/>
  <c r="BL33" i="3" s="1"/>
  <c r="BL35" i="3" s="1"/>
  <c r="BP12" i="3"/>
  <c r="BJ28" i="3"/>
  <c r="BN28" i="3"/>
  <c r="BM28" i="3"/>
  <c r="BK28" i="3"/>
  <c r="BO28" i="3"/>
  <c r="BJ14" i="3"/>
  <c r="BN14" i="3"/>
  <c r="BK14" i="3"/>
  <c r="BO14" i="3"/>
  <c r="BM14" i="3"/>
  <c r="BJ30" i="3"/>
  <c r="BN30" i="3"/>
  <c r="BM30" i="3"/>
  <c r="BO30" i="3"/>
  <c r="BQ30" i="3"/>
  <c r="BP30" i="3"/>
  <c r="BJ4" i="3"/>
  <c r="BM4" i="3"/>
  <c r="BM33" i="3" s="1"/>
  <c r="BM35" i="3" s="1"/>
  <c r="BP4" i="3"/>
  <c r="BP33" i="3" s="1"/>
  <c r="BP35" i="3" s="1"/>
  <c r="BN4" i="3"/>
  <c r="BK4" i="3"/>
  <c r="BK33" i="3" s="1"/>
  <c r="BK35" i="3" s="1"/>
  <c r="BO4" i="3"/>
  <c r="BO33" i="3" s="1"/>
  <c r="BO35" i="3" s="1"/>
  <c r="BT29" i="4"/>
  <c r="BR29" i="4"/>
  <c r="BP29" i="4"/>
  <c r="BO29" i="4"/>
  <c r="BS29" i="4"/>
  <c r="BW29" i="4"/>
  <c r="BR9" i="4"/>
  <c r="BP9" i="4"/>
  <c r="BO9" i="4"/>
  <c r="BS9" i="4"/>
  <c r="BT9" i="4"/>
  <c r="BT24" i="4"/>
  <c r="BO24" i="4"/>
  <c r="BS24" i="4"/>
  <c r="BV24" i="4"/>
  <c r="BP20" i="4"/>
  <c r="BT20" i="4"/>
  <c r="BU20" i="4"/>
  <c r="BO20" i="4"/>
  <c r="BR20" i="4"/>
  <c r="BS20" i="4"/>
  <c r="BP8" i="4"/>
  <c r="BT8" i="4"/>
  <c r="BU8" i="4"/>
  <c r="BY8" i="4"/>
  <c r="BO8" i="4"/>
  <c r="BR8" i="4"/>
  <c r="BS8" i="4"/>
  <c r="BR22" i="4"/>
  <c r="BO22" i="4"/>
  <c r="BS22" i="4"/>
  <c r="BU22" i="4"/>
  <c r="BP22" i="4"/>
  <c r="BT22" i="4"/>
  <c r="BU13" i="4"/>
  <c r="BY13" i="4"/>
  <c r="BT13" i="4"/>
  <c r="BR13" i="4"/>
  <c r="BO13" i="4"/>
  <c r="BS13" i="4"/>
  <c r="BP13" i="4"/>
  <c r="BT16" i="4"/>
  <c r="BS16" i="4"/>
  <c r="BV16" i="4"/>
  <c r="BO16" i="4"/>
  <c r="BU21" i="4"/>
  <c r="BY21" i="4"/>
  <c r="BR21" i="4"/>
  <c r="BT21" i="4"/>
  <c r="BO21" i="4"/>
  <c r="BS21" i="4"/>
  <c r="BP21" i="4"/>
  <c r="BU5" i="4"/>
  <c r="BY5" i="4"/>
  <c r="BT5" i="4"/>
  <c r="BR5" i="4"/>
  <c r="BO5" i="4"/>
  <c r="BS5" i="4"/>
  <c r="BP5" i="4"/>
  <c r="BO31" i="4"/>
  <c r="BS31" i="4"/>
  <c r="BW31" i="4"/>
  <c r="BT31" i="4"/>
  <c r="BX31" i="4"/>
  <c r="BR31" i="4"/>
  <c r="BQ31" i="4"/>
  <c r="BP12" i="4"/>
  <c r="BT12" i="4"/>
  <c r="BX12" i="4"/>
  <c r="BS12" i="4"/>
  <c r="BQ12" i="4"/>
  <c r="BU12" i="4"/>
  <c r="BY12" i="4"/>
  <c r="BR12" i="4"/>
  <c r="BO12" i="4"/>
  <c r="BO27" i="4"/>
  <c r="BS27" i="4"/>
  <c r="BW27" i="4"/>
  <c r="BR27" i="4"/>
  <c r="BP27" i="4"/>
  <c r="BT27" i="4"/>
  <c r="BR18" i="4"/>
  <c r="BU18" i="4"/>
  <c r="BO18" i="4"/>
  <c r="BS18" i="4"/>
  <c r="BY18" i="4"/>
  <c r="BP18" i="4"/>
  <c r="BT18" i="4"/>
  <c r="BQ18" i="4"/>
  <c r="BU33" i="4"/>
  <c r="BY33" i="4"/>
  <c r="BR33" i="4"/>
  <c r="BT33" i="4"/>
  <c r="BO33" i="4"/>
  <c r="BS33" i="4"/>
  <c r="BP33" i="4"/>
  <c r="BO26" i="4"/>
  <c r="BS26" i="4"/>
  <c r="BY26" i="4"/>
  <c r="BP26" i="4"/>
  <c r="BT26" i="4"/>
  <c r="BU26" i="4"/>
  <c r="BO23" i="4"/>
  <c r="BS23" i="4"/>
  <c r="BW23" i="4"/>
  <c r="BP23" i="4"/>
  <c r="BT23" i="4"/>
  <c r="BR23" i="4"/>
  <c r="BY23" i="4"/>
  <c r="BT32" i="4"/>
  <c r="BU32" i="4"/>
  <c r="BS32" i="4"/>
  <c r="BR32" i="4"/>
  <c r="BV32" i="4"/>
  <c r="BO32" i="4"/>
  <c r="BO11" i="4"/>
  <c r="BS11" i="4"/>
  <c r="BW11" i="4"/>
  <c r="BR11" i="4"/>
  <c r="BP11" i="4"/>
  <c r="BT11" i="4"/>
  <c r="BO7" i="4"/>
  <c r="BS7" i="4"/>
  <c r="BT7" i="4"/>
  <c r="BV7" i="4"/>
  <c r="BR6" i="4"/>
  <c r="BU6" i="4"/>
  <c r="BO6" i="4"/>
  <c r="BS6" i="4"/>
  <c r="BY6" i="4"/>
  <c r="BP6" i="4"/>
  <c r="BT6" i="4"/>
  <c r="BR10" i="4"/>
  <c r="BQ10" i="4"/>
  <c r="BO10" i="4"/>
  <c r="BS10" i="4"/>
  <c r="BY10" i="4"/>
  <c r="BP10" i="4"/>
  <c r="BT10" i="4"/>
  <c r="BR14" i="4"/>
  <c r="BO14" i="4"/>
  <c r="BS14" i="4"/>
  <c r="BP14" i="4"/>
  <c r="BT14" i="4"/>
  <c r="BU25" i="4"/>
  <c r="BY25" i="4"/>
  <c r="BP25" i="4"/>
  <c r="BR25" i="4"/>
  <c r="BV25" i="4"/>
  <c r="BO25" i="4"/>
  <c r="BS25" i="4"/>
  <c r="BW25" i="4"/>
  <c r="BT25" i="4"/>
  <c r="BR30" i="4"/>
  <c r="BO30" i="4"/>
  <c r="BS30" i="4"/>
  <c r="BP30" i="4"/>
  <c r="BT30" i="4"/>
  <c r="BT28" i="4"/>
  <c r="BS28" i="4"/>
  <c r="BU28" i="4"/>
  <c r="BO28" i="4"/>
  <c r="BR28" i="4"/>
  <c r="BW28" i="4"/>
  <c r="BO15" i="4"/>
  <c r="BS15" i="4"/>
  <c r="BP15" i="4"/>
  <c r="BT15" i="4"/>
  <c r="BU15" i="4"/>
  <c r="BY15" i="4"/>
  <c r="BR15" i="4"/>
  <c r="BS4" i="4"/>
  <c r="BO4" i="4"/>
  <c r="BP4" i="4"/>
  <c r="BT4" i="4"/>
  <c r="BU4" i="4"/>
  <c r="BY4" i="4"/>
  <c r="BR4" i="4"/>
  <c r="CB10" i="4"/>
  <c r="CF4" i="4"/>
  <c r="CG17" i="4"/>
  <c r="BZ29" i="4"/>
  <c r="CD18" i="4"/>
  <c r="CD32" i="4"/>
  <c r="CF26" i="4"/>
  <c r="CB12" i="4"/>
  <c r="CF32" i="4"/>
  <c r="CH11" i="4"/>
  <c r="CF6" i="4"/>
  <c r="CG25" i="4"/>
  <c r="CD24" i="4"/>
  <c r="CD20" i="4"/>
  <c r="CC22" i="4"/>
  <c r="CE13" i="4"/>
  <c r="CD10" i="4"/>
  <c r="CG32" i="4"/>
  <c r="CF5" i="4"/>
  <c r="CD29" i="4"/>
  <c r="CD22" i="4"/>
  <c r="CI31" i="4"/>
  <c r="CD8" i="4"/>
  <c r="CF8" i="4"/>
  <c r="CD11" i="4"/>
  <c r="CD23" i="4"/>
  <c r="CD14" i="4"/>
  <c r="CC31" i="4"/>
  <c r="CH25" i="4"/>
  <c r="CD9" i="4"/>
  <c r="CE7" i="4"/>
  <c r="CF18" i="4"/>
  <c r="CD13" i="4"/>
  <c r="CF33" i="4"/>
  <c r="CD28" i="4"/>
  <c r="CF28" i="4"/>
  <c r="CJ18" i="4"/>
  <c r="CA19" i="4"/>
  <c r="BJ33" i="3" l="1"/>
  <c r="BJ35" i="3" s="1"/>
  <c r="AP37" i="3" s="1"/>
  <c r="AP38" i="3" s="1"/>
  <c r="BQ33" i="3"/>
  <c r="BQ35" i="3" s="1"/>
  <c r="AW37" i="3" s="1"/>
  <c r="BN33" i="3"/>
  <c r="BN35" i="3" s="1"/>
  <c r="AT37" i="3" s="1"/>
  <c r="BR33" i="3"/>
  <c r="BR35" i="3" s="1"/>
  <c r="AX37" i="3" s="1"/>
  <c r="BS35" i="4"/>
  <c r="BS37" i="4" s="1"/>
  <c r="CC20" i="4"/>
  <c r="CF22" i="4"/>
  <c r="BZ6" i="4"/>
  <c r="BZ24" i="4"/>
  <c r="BZ26" i="4"/>
  <c r="BZ25" i="4"/>
  <c r="BZ21" i="4"/>
  <c r="BZ31" i="4"/>
  <c r="CE22" i="4"/>
  <c r="CE15" i="4"/>
  <c r="BZ10" i="4"/>
  <c r="CE18" i="4"/>
  <c r="CH27" i="4"/>
  <c r="BZ16" i="4"/>
  <c r="CF12" i="4"/>
  <c r="BU35" i="4" s="1"/>
  <c r="BU37" i="4" s="1"/>
  <c r="CE16" i="4"/>
  <c r="BZ15" i="4"/>
  <c r="BZ27" i="4"/>
  <c r="CF20" i="4"/>
  <c r="AY37" i="3"/>
  <c r="AR37" i="3"/>
  <c r="AR38" i="3" s="1"/>
  <c r="AU37" i="3"/>
  <c r="AQ37" i="3"/>
  <c r="AV37" i="3"/>
  <c r="AS37" i="3"/>
  <c r="AR40" i="3"/>
  <c r="CE6" i="4"/>
  <c r="CE32" i="4"/>
  <c r="CF25" i="4"/>
  <c r="CF21" i="4"/>
  <c r="CB18" i="4"/>
  <c r="BQ35" i="4" s="1"/>
  <c r="BQ37" i="4" s="1"/>
  <c r="CC10" i="4"/>
  <c r="CD30" i="4"/>
  <c r="CD6" i="4"/>
  <c r="CD15" i="4"/>
  <c r="CC25" i="4"/>
  <c r="CD4" i="4"/>
  <c r="CD21" i="4"/>
  <c r="CB31" i="4"/>
  <c r="CC4" i="4"/>
  <c r="BR35" i="4" s="1"/>
  <c r="BR37" i="4" s="1"/>
  <c r="CG7" i="4"/>
  <c r="BV35" i="4" s="1"/>
  <c r="BV37" i="4" s="1"/>
  <c r="CC12" i="4"/>
  <c r="CC23" i="4"/>
  <c r="CE4" i="4"/>
  <c r="BT35" i="4" s="1"/>
  <c r="BT37" i="4" s="1"/>
  <c r="BZ12" i="4"/>
  <c r="BZ18" i="4"/>
  <c r="BZ14" i="4"/>
  <c r="BZ30" i="4"/>
  <c r="CJ15" i="4"/>
  <c r="CA29" i="4"/>
  <c r="CC32" i="4"/>
  <c r="CH29" i="4"/>
  <c r="CE14" i="4"/>
  <c r="CD16" i="4"/>
  <c r="BZ4" i="4"/>
  <c r="CH28" i="4"/>
  <c r="CA18" i="4"/>
  <c r="BZ28" i="4"/>
  <c r="CF13" i="4"/>
  <c r="CA27" i="4"/>
  <c r="CJ5" i="4"/>
  <c r="BZ23" i="4"/>
  <c r="BZ32" i="4"/>
  <c r="CJ10" i="4"/>
  <c r="BZ8" i="4"/>
  <c r="CF15" i="4"/>
  <c r="BZ5" i="4"/>
  <c r="CJ4" i="4"/>
  <c r="BY35" i="4" s="1"/>
  <c r="BY37" i="4" s="1"/>
  <c r="CJ13" i="4"/>
  <c r="CJ23" i="4"/>
  <c r="CA21" i="4"/>
  <c r="CI12" i="4"/>
  <c r="BX35" i="4" s="1"/>
  <c r="BX37" i="4" s="1"/>
  <c r="CJ26" i="4"/>
  <c r="CE17" i="4"/>
  <c r="CE19" i="4"/>
  <c r="CE20" i="4"/>
  <c r="CA9" i="4"/>
  <c r="CC5" i="4"/>
  <c r="CE21" i="4"/>
  <c r="CA26" i="4"/>
  <c r="CA23" i="4"/>
  <c r="CD17" i="4"/>
  <c r="CD19" i="4"/>
  <c r="CA33" i="4"/>
  <c r="CE24" i="4"/>
  <c r="CE27" i="4"/>
  <c r="CE26" i="4"/>
  <c r="CG16" i="4"/>
  <c r="CE33" i="4"/>
  <c r="CG24" i="4"/>
  <c r="CD25" i="4"/>
  <c r="CC14" i="4"/>
  <c r="CE23" i="4"/>
  <c r="CC21" i="4"/>
  <c r="CE12" i="4"/>
  <c r="CA22" i="4"/>
  <c r="CJ6" i="4"/>
  <c r="CA8" i="4"/>
  <c r="CA20" i="4"/>
  <c r="CJ33" i="4"/>
  <c r="CJ25" i="4"/>
  <c r="CA10" i="4"/>
  <c r="CC18" i="4"/>
  <c r="CE5" i="4"/>
  <c r="CE10" i="4"/>
  <c r="CJ8" i="4"/>
  <c r="CC27" i="4"/>
  <c r="CC29" i="4"/>
  <c r="BZ33" i="4"/>
  <c r="CD31" i="4"/>
  <c r="CC11" i="4"/>
  <c r="BZ20" i="4"/>
  <c r="CD33" i="4"/>
  <c r="CC30" i="4"/>
  <c r="CD7" i="4"/>
  <c r="CA25" i="4"/>
  <c r="CH31" i="4"/>
  <c r="CA6" i="4"/>
  <c r="BZ11" i="4"/>
  <c r="CJ21" i="4"/>
  <c r="CJ12" i="4"/>
  <c r="CA11" i="4"/>
  <c r="CD12" i="4"/>
  <c r="CA4" i="4"/>
  <c r="BP35" i="4" s="1"/>
  <c r="BP37" i="4" s="1"/>
  <c r="CA5" i="4"/>
  <c r="CA12" i="4"/>
  <c r="CC19" i="4"/>
  <c r="CC17" i="4"/>
  <c r="CC28" i="4"/>
  <c r="CC33" i="4"/>
  <c r="CA13" i="4"/>
  <c r="CE25" i="4"/>
  <c r="CE31" i="4"/>
  <c r="CA14" i="4"/>
  <c r="CH23" i="4"/>
  <c r="BW35" i="4" s="1"/>
  <c r="BW37" i="4" s="1"/>
  <c r="CA15" i="4"/>
  <c r="CE29" i="4"/>
  <c r="CC8" i="4"/>
  <c r="BZ19" i="4"/>
  <c r="BZ17" i="4"/>
  <c r="BZ7" i="4"/>
  <c r="CC13" i="4"/>
  <c r="CA30" i="4"/>
  <c r="CC9" i="4"/>
  <c r="CE28" i="4"/>
  <c r="BZ13" i="4"/>
  <c r="CE30" i="4"/>
  <c r="BZ9" i="4"/>
  <c r="CD27" i="4"/>
  <c r="CD5" i="4"/>
  <c r="CC6" i="4"/>
  <c r="CE11" i="4"/>
  <c r="CE8" i="4"/>
  <c r="CC15" i="4"/>
  <c r="CD26" i="4"/>
  <c r="CE9" i="4"/>
  <c r="BZ22" i="4"/>
  <c r="BO35" i="4" l="1"/>
  <c r="BO37" i="4" s="1"/>
  <c r="AQ38" i="3"/>
  <c r="AQ40" i="3" s="1"/>
  <c r="AQ41" i="3" s="1"/>
  <c r="AU38" i="3"/>
  <c r="AU40" i="3" s="1"/>
  <c r="AU41" i="3" s="1"/>
  <c r="AW38" i="3"/>
  <c r="AW40" i="3" s="1"/>
  <c r="AW41" i="3" s="1"/>
  <c r="AS38" i="3"/>
  <c r="AS40" i="3" s="1"/>
  <c r="AS41" i="3" s="1"/>
  <c r="AY38" i="3"/>
  <c r="AY40" i="3" s="1"/>
  <c r="AV38" i="3"/>
  <c r="AV40" i="3" s="1"/>
  <c r="AV41" i="3" s="1"/>
  <c r="AX38" i="3"/>
  <c r="AX40" i="3" s="1"/>
  <c r="AX41" i="3" s="1"/>
  <c r="AT38" i="3"/>
  <c r="AT40" i="3" s="1"/>
  <c r="AT41" i="3" s="1"/>
  <c r="AW39" i="4"/>
  <c r="BC39" i="4"/>
  <c r="AU39" i="4"/>
  <c r="AU40" i="4" s="1"/>
  <c r="AU42" i="4" s="1"/>
  <c r="AZ39" i="4"/>
  <c r="BB39" i="4"/>
  <c r="BB40" i="4" s="1"/>
  <c r="BB42" i="4" s="1"/>
  <c r="AP40" i="3"/>
  <c r="AY39" i="4"/>
  <c r="AX39" i="4"/>
  <c r="BA39" i="4"/>
  <c r="AX40" i="4" l="1"/>
  <c r="AX42" i="4" s="1"/>
  <c r="AX43" i="4" s="1"/>
  <c r="AZ40" i="4"/>
  <c r="AZ42" i="4" s="1"/>
  <c r="AZ43" i="4" s="1"/>
  <c r="BA40" i="4"/>
  <c r="BA42" i="4" s="1"/>
  <c r="BA43" i="4" s="1"/>
  <c r="AY40" i="4"/>
  <c r="AY42" i="4" s="1"/>
  <c r="AY43" i="4" s="1"/>
  <c r="BC40" i="4"/>
  <c r="BC42" i="4" s="1"/>
  <c r="BC43" i="4" s="1"/>
  <c r="AW40" i="4"/>
  <c r="AW42" i="4" s="1"/>
  <c r="AW43" i="4" s="1"/>
  <c r="AV39" i="4"/>
  <c r="AT39" i="4"/>
  <c r="AS39" i="4"/>
  <c r="AS40" i="4" l="1"/>
  <c r="AS42" i="4" s="1"/>
  <c r="AS43" i="4" s="1"/>
  <c r="AT40" i="4"/>
  <c r="AT42" i="4" s="1"/>
  <c r="AT43" i="4" s="1"/>
  <c r="AV40" i="4"/>
  <c r="AV42" i="4" s="1"/>
  <c r="AV43" i="4" s="1"/>
</calcChain>
</file>

<file path=xl/sharedStrings.xml><?xml version="1.0" encoding="utf-8"?>
<sst xmlns="http://schemas.openxmlformats.org/spreadsheetml/2006/main" count="23044" uniqueCount="517">
  <si>
    <t>±stdev</t>
  </si>
  <si>
    <t>Boxcore (0,078 m2)</t>
  </si>
  <si>
    <t>Acrocnida brachiata</t>
  </si>
  <si>
    <t>Alcyonium digitatum</t>
  </si>
  <si>
    <t>Angulus fabula</t>
  </si>
  <si>
    <t>Aphrodita aculeata</t>
  </si>
  <si>
    <t>Arctica islandica</t>
  </si>
  <si>
    <t>Astropecten irregularis</t>
  </si>
  <si>
    <t>Bathyporeia elegans</t>
  </si>
  <si>
    <t>A</t>
  </si>
  <si>
    <t>Bathyporeia guilliamsoniana</t>
  </si>
  <si>
    <t>Buccinum undatum</t>
  </si>
  <si>
    <t>Corystes cassivelaunus</t>
  </si>
  <si>
    <t>Echinocyamus pusillus</t>
  </si>
  <si>
    <t>Ensis ensis</t>
  </si>
  <si>
    <t>Ensis siliqua</t>
  </si>
  <si>
    <t>Euspira pulchella</t>
  </si>
  <si>
    <t>Gari fervensis</t>
  </si>
  <si>
    <t>Goniada maculata</t>
  </si>
  <si>
    <t>Iphinoe trispinosa</t>
  </si>
  <si>
    <t>Kurtiella bidentata</t>
  </si>
  <si>
    <t>Lanice conchilega</t>
  </si>
  <si>
    <t>Liocarcinus holsatus</t>
  </si>
  <si>
    <t>Luidia sarsii</t>
  </si>
  <si>
    <t>Nephtys assimilis</t>
  </si>
  <si>
    <t>Nephtys cirrosa</t>
  </si>
  <si>
    <t>Nephtys hombergii</t>
  </si>
  <si>
    <t>Neptunea antiqua</t>
  </si>
  <si>
    <t>Ophiothrix fragilis</t>
  </si>
  <si>
    <t>Ophiura ophiura</t>
  </si>
  <si>
    <t>Pagurus bernhardus</t>
  </si>
  <si>
    <t>Psammechinus miliaris</t>
  </si>
  <si>
    <t>Sigalion mathildae</t>
  </si>
  <si>
    <t>Spiophanes bombyx</t>
  </si>
  <si>
    <t>Urothoe poseidonis</t>
  </si>
  <si>
    <t>Ri</t>
  </si>
  <si>
    <t>Aan-/afwezigheid</t>
  </si>
  <si>
    <t>Owenia fusiformis</t>
  </si>
  <si>
    <t>Urothoe marina</t>
  </si>
  <si>
    <t>Upogebia deltaura</t>
  </si>
  <si>
    <t>Timoclea ovata</t>
  </si>
  <si>
    <t>Terebellides stroemi</t>
  </si>
  <si>
    <t>Spirobranchus triqueter</t>
  </si>
  <si>
    <t>Spiophanes kroyeri</t>
  </si>
  <si>
    <t>Simnia patula</t>
  </si>
  <si>
    <t>Sabellaria spinulosa</t>
  </si>
  <si>
    <t>Protodorvillea kefersteini</t>
  </si>
  <si>
    <t>Polititapes rhomboides</t>
  </si>
  <si>
    <t>Pagurus cuanensis</t>
  </si>
  <si>
    <t>Galathea intermedia</t>
  </si>
  <si>
    <t>Dosinia exoleta</t>
  </si>
  <si>
    <t>Chone duneri</t>
  </si>
  <si>
    <t>Aonides paucibranchiata</t>
  </si>
  <si>
    <t>Aequipecten opercularis</t>
  </si>
  <si>
    <t>Video tracks (20 m2)</t>
  </si>
  <si>
    <t>Hamon grab (0,09 m2)</t>
  </si>
  <si>
    <t>Stdev</t>
  </si>
  <si>
    <t>Pododesmus sp</t>
  </si>
  <si>
    <t>Paguridae</t>
  </si>
  <si>
    <t>Natura2000 habitat H1170</t>
  </si>
  <si>
    <t>Number of species (S)</t>
  </si>
  <si>
    <t>General quality</t>
  </si>
  <si>
    <t>B</t>
  </si>
  <si>
    <t>C</t>
  </si>
  <si>
    <t>D</t>
  </si>
  <si>
    <t>E</t>
  </si>
  <si>
    <t>F</t>
  </si>
  <si>
    <t>G</t>
  </si>
  <si>
    <t>H</t>
  </si>
  <si>
    <t>I</t>
  </si>
  <si>
    <t>J</t>
  </si>
  <si>
    <t xml:space="preserve"> A</t>
  </si>
  <si>
    <t>adjusted Oi/Ri</t>
  </si>
  <si>
    <t>Pooled Std Dev</t>
  </si>
  <si>
    <t>Computed t Statistic</t>
  </si>
  <si>
    <t>Critcal Value of t</t>
  </si>
  <si>
    <t>Probability of Computed t</t>
  </si>
  <si>
    <t>Significance</t>
  </si>
  <si>
    <t>adjusted stdev</t>
  </si>
  <si>
    <t>Upogebia stellata</t>
  </si>
  <si>
    <t>Turritella communis</t>
  </si>
  <si>
    <t>Sthenelais limicola</t>
  </si>
  <si>
    <t>Nucula nitidosa</t>
  </si>
  <si>
    <t>Nephtys incisa</t>
  </si>
  <si>
    <t>Echinocardium flavescens</t>
  </si>
  <si>
    <t>Echinocardium cordatum</t>
  </si>
  <si>
    <t>Dosinia lupinus</t>
  </si>
  <si>
    <t>Cylichna cylindracea</t>
  </si>
  <si>
    <t>Corbula gibba</t>
  </si>
  <si>
    <t>Chamelea striatula</t>
  </si>
  <si>
    <t>Chaetoperus variopedatus</t>
  </si>
  <si>
    <t>Callianassa subterranea</t>
  </si>
  <si>
    <t>Brissopsis lyrifera</t>
  </si>
  <si>
    <t>Aphrodite aculeata</t>
  </si>
  <si>
    <t>Amphiura filiformis</t>
  </si>
  <si>
    <t>Acanthocardia echinata</t>
  </si>
  <si>
    <t>Atherospio guillei</t>
  </si>
  <si>
    <t>Corystus cassivelaunus</t>
  </si>
  <si>
    <t>Goneplax rhomboides</t>
  </si>
  <si>
    <t>Leptosynapta inhaerens</t>
  </si>
  <si>
    <t>Ophiura albida</t>
  </si>
  <si>
    <t>Thracia convexa</t>
  </si>
  <si>
    <t>Oxydromus flexuosus</t>
  </si>
  <si>
    <t>Hamon grab (0,09m2)</t>
  </si>
  <si>
    <t>Video (20m2)</t>
  </si>
  <si>
    <t>avg NCP</t>
  </si>
  <si>
    <t>Donax vittatus</t>
  </si>
  <si>
    <t>Thia scutellata</t>
  </si>
  <si>
    <t>Spisula elliptica</t>
  </si>
  <si>
    <r>
      <t xml:space="preserve">Magelona johnstoni </t>
    </r>
    <r>
      <rPr>
        <sz val="11"/>
        <color theme="1"/>
        <rFont val="Calibri"/>
        <family val="2"/>
        <scheme val="minor"/>
      </rPr>
      <t>+</t>
    </r>
    <r>
      <rPr>
        <i/>
        <sz val="11"/>
        <color theme="1"/>
        <rFont val="Calibri"/>
        <family val="2"/>
        <scheme val="minor"/>
      </rPr>
      <t xml:space="preserve"> M. filiformis</t>
    </r>
  </si>
  <si>
    <t>Natura2000 habitat H1110c</t>
  </si>
  <si>
    <t>Spisula subtruncata</t>
  </si>
  <si>
    <t>Pontocrates altamarinus</t>
  </si>
  <si>
    <t>Mactra stultorum</t>
  </si>
  <si>
    <t>Macoma balthica</t>
  </si>
  <si>
    <t>Lutraria lutraria</t>
  </si>
  <si>
    <t>Abra alba</t>
  </si>
  <si>
    <t>Vlakte van de Raan beheer: Gesloten</t>
  </si>
  <si>
    <t>Mytilus edulis</t>
  </si>
  <si>
    <t>Natura2000 habitat H1110b</t>
  </si>
  <si>
    <t>Arcopagia crassa</t>
  </si>
  <si>
    <t>Aporrhais pespelecani</t>
  </si>
  <si>
    <t>Cerianthus lloydii</t>
  </si>
  <si>
    <t>Goniadella bobrezkii</t>
  </si>
  <si>
    <t>Terebellides stroemii</t>
  </si>
  <si>
    <t>Indicator soorten</t>
  </si>
  <si>
    <t>Sander Wijnhoven</t>
  </si>
  <si>
    <r>
      <t xml:space="preserve">Ecoauthor </t>
    </r>
    <r>
      <rPr>
        <i/>
        <sz val="11"/>
        <color theme="1"/>
        <rFont val="Calibri"/>
        <family val="2"/>
        <scheme val="minor"/>
      </rPr>
      <t>- Scientific Writing &amp; Ecological Expertise</t>
    </r>
  </si>
  <si>
    <t>KvK (CoC) number 65611330</t>
  </si>
  <si>
    <t>Leeuwerikhof 16, NL-4451CW Heinkenszand, the Nbetherlands</t>
  </si>
  <si>
    <t>info@ecoauthor.net</t>
  </si>
  <si>
    <t>www.ecoauthor.net</t>
  </si>
  <si>
    <t>Applicable in combination with:</t>
  </si>
  <si>
    <t>Index:</t>
  </si>
  <si>
    <t>- Manual</t>
  </si>
  <si>
    <t>- DCS (EUNIS) - 'Deep coarse sediment' (EUNIS-ecotope)</t>
  </si>
  <si>
    <t>- Klaverbank (ASEV) - Area with special ecological value 'Cleaver Bank'</t>
  </si>
  <si>
    <t>- KB managem. - Evaluation of mangement measures (closed vs open areas) for the Cleaver Bank</t>
  </si>
  <si>
    <t>- Centrale Oestergronden (ASEV) - Area with special ecological value 'Central Oystergrounds'</t>
  </si>
  <si>
    <t>- Friese Front (ASEV) - Area with special ecological value 'Frisian Front'</t>
  </si>
  <si>
    <t>- DMU (EUNIS) - 'Deep muddy' (EUNIS-ecotope)</t>
  </si>
  <si>
    <t>- Doggersbank (ASEV) - Area with special ecological value 'Dogger Bank'</t>
  </si>
  <si>
    <t>- H1110c (HD habitat) - Habitat Directive habitat 'Permanently submersed sandbanks - subtype Offshore'</t>
  </si>
  <si>
    <t>- DB managem. - Evaluation of mangement measures (closed vs open areas) for the Dogger Bank</t>
  </si>
  <si>
    <t>- Bruine Bank (ASEV) - Area with special ecological value 'Brown Bank'</t>
  </si>
  <si>
    <t>- DSA (EUNIS) - 'Deep sandy' (EUNIS-ecotope)</t>
  </si>
  <si>
    <t>- Vlakte vd Raan (ASEV) - Area with special ecological value 'Plain of the Raan'</t>
  </si>
  <si>
    <t>- Noordzeekustzone (ASEV) - Area with special ecological value 'North Sea Coastal Zone'</t>
  </si>
  <si>
    <t>- Voordelta (ASEV) - Area with special ecological value 'Front Delta'</t>
  </si>
  <si>
    <t>- NZKZ managem. - Evaluation of mangement measures (closed vs open areas) for the North Sea Coastal Zone</t>
  </si>
  <si>
    <t>- SCS (EUNIS) - 'Shallow coarse sediment' (EUNIS-ecotope)</t>
  </si>
  <si>
    <t>- SMU (EUNIS) - 'Shallow muddy' (EUNIS-ecotope)</t>
  </si>
  <si>
    <t>- SSA (EUNIS) - 'Shallow sandy' (EUNIS-ecotope)</t>
  </si>
  <si>
    <t>- H1110b (HD habitat) - Habitat Directive habitat 'Permanently submersed sandbanks - subtype Coastal'</t>
  </si>
  <si>
    <t>Glossary:</t>
  </si>
  <si>
    <t>Klaverbank = ASEV 'Cleaver Bank'</t>
  </si>
  <si>
    <t>Centrale Oestergronden = ASEV 'Central Oystergrounds'</t>
  </si>
  <si>
    <t>Friese Front = ASEV 'Frisian Front'</t>
  </si>
  <si>
    <t>ASEV = Area with special ecological value (area with specific status with regards to the MSFD)</t>
  </si>
  <si>
    <t>MSFD = Marine Strategy Framework Directive</t>
  </si>
  <si>
    <t>DCS = Deep coarse sediment (EUNIS-ecotope: 'Diep grof sediment')</t>
  </si>
  <si>
    <t>KB = Klaverbank (or Cleaver Bank)</t>
  </si>
  <si>
    <t>KRM = Kaderrichtlijn Mariene Strategie (or MSFD)</t>
  </si>
  <si>
    <t>DMU = Deep muddy (EUNIS-ecotope: 'Diep slibrijk')</t>
  </si>
  <si>
    <t>Doggersbank = ASEV 'Dogger Bank'</t>
  </si>
  <si>
    <t>H1110c = Habitat Directive habitat 'Permanently submersed sandbanks - subtype Offshore'</t>
  </si>
  <si>
    <t>DB = Doggersbank (or Dogger Bank)</t>
  </si>
  <si>
    <t>Bruine Bank = ASEV 'Brown Bank'</t>
  </si>
  <si>
    <t>DSA = Deep sandy (EUNIS-ecotope: 'Diep zandig')</t>
  </si>
  <si>
    <t>Vlakte vd Raan = ASEV 'Plain of the Raan'</t>
  </si>
  <si>
    <t>Voordelta = ASEV 'Front Delta'</t>
  </si>
  <si>
    <t>Noordzeekustzone = ASEV 'North Sea Coastal Zone'</t>
  </si>
  <si>
    <t>NZKZ = Noordzeekustzone (or North Sea Coastal Zone)</t>
  </si>
  <si>
    <t>SCS = Shallow coarse sediment (EUNIS-ecotope: Ondiep grof sediment)</t>
  </si>
  <si>
    <t>SMU = Shallow muddy (EUNIS-ecotope: Ondiep slibrijk)</t>
  </si>
  <si>
    <t>SSA = Shallow sandy (EUNIS-ecotope: Ondiep zandig)</t>
  </si>
  <si>
    <t>H1110b = Habitat Directive habitat 'Permanently submersed sandbanks - subtype Coastal'</t>
  </si>
  <si>
    <t>EUNIS ecotope: Deep coarse sediment (Diep grof sediment)</t>
  </si>
  <si>
    <t>Indicator species</t>
  </si>
  <si>
    <r>
      <t xml:space="preserve">Urticina </t>
    </r>
    <r>
      <rPr>
        <sz val="11"/>
        <color theme="1"/>
        <rFont val="Calibri"/>
        <family val="2"/>
        <scheme val="minor"/>
      </rPr>
      <t>sp.</t>
    </r>
  </si>
  <si>
    <r>
      <t xml:space="preserve">Porifera </t>
    </r>
    <r>
      <rPr>
        <sz val="11"/>
        <color theme="1"/>
        <rFont val="Calibri"/>
        <family val="2"/>
        <scheme val="minor"/>
      </rPr>
      <t>(large structure-forming species)</t>
    </r>
  </si>
  <si>
    <r>
      <t xml:space="preserve">Lithothamnion sonderi </t>
    </r>
    <r>
      <rPr>
        <sz val="11"/>
        <color theme="1"/>
        <rFont val="Calibri"/>
        <family val="2"/>
        <scheme val="minor"/>
      </rPr>
      <t>&amp;</t>
    </r>
    <r>
      <rPr>
        <i/>
        <sz val="11"/>
        <color theme="1"/>
        <rFont val="Calibri"/>
        <family val="2"/>
        <scheme val="minor"/>
      </rPr>
      <t xml:space="preserve"> Phymatolithon </t>
    </r>
    <r>
      <rPr>
        <sz val="11"/>
        <color theme="1"/>
        <rFont val="Calibri"/>
        <family val="2"/>
        <scheme val="minor"/>
      </rPr>
      <t>(encrusting calcareous red algae)</t>
    </r>
  </si>
  <si>
    <t>Expected number of samples per year (2015+)</t>
  </si>
  <si>
    <t>Data type of evaluation</t>
  </si>
  <si>
    <t>Hit rate (spatial)</t>
  </si>
  <si>
    <t>Densities (number/m2)</t>
  </si>
  <si>
    <r>
      <t xml:space="preserve">Paguridae = </t>
    </r>
    <r>
      <rPr>
        <i/>
        <sz val="11"/>
        <color theme="1"/>
        <rFont val="Calibri"/>
        <family val="2"/>
        <scheme val="minor"/>
      </rPr>
      <t>Pagurus bernhardus</t>
    </r>
    <r>
      <rPr>
        <sz val="11"/>
        <color theme="1"/>
        <rFont val="Calibri"/>
        <family val="2"/>
        <scheme val="minor"/>
      </rPr>
      <t xml:space="preserve"> + </t>
    </r>
    <r>
      <rPr>
        <i/>
        <sz val="11"/>
        <color theme="1"/>
        <rFont val="Calibri"/>
        <family val="2"/>
        <scheme val="minor"/>
      </rPr>
      <t>P. cuanensis</t>
    </r>
  </si>
  <si>
    <r>
      <t xml:space="preserve">Corallinaceae = </t>
    </r>
    <r>
      <rPr>
        <i/>
        <sz val="11"/>
        <color theme="1"/>
        <rFont val="Calibri"/>
        <family val="2"/>
        <scheme val="minor"/>
      </rPr>
      <t xml:space="preserve">Lithothamnion sonderi </t>
    </r>
    <r>
      <rPr>
        <sz val="11"/>
        <color theme="1"/>
        <rFont val="Calibri"/>
        <family val="2"/>
        <scheme val="minor"/>
      </rPr>
      <t xml:space="preserve">&amp; </t>
    </r>
    <r>
      <rPr>
        <i/>
        <sz val="11"/>
        <color theme="1"/>
        <rFont val="Calibri"/>
        <family val="2"/>
        <scheme val="minor"/>
      </rPr>
      <t>Phymatolithon</t>
    </r>
    <r>
      <rPr>
        <sz val="11"/>
        <color theme="1"/>
        <rFont val="Calibri"/>
        <family val="2"/>
        <scheme val="minor"/>
      </rPr>
      <t xml:space="preserve"> (encrusting calcareous red algae)</t>
    </r>
  </si>
  <si>
    <r>
      <t xml:space="preserve">Sabellidae = </t>
    </r>
    <r>
      <rPr>
        <i/>
        <sz val="11"/>
        <color theme="1"/>
        <rFont val="Calibri"/>
        <family val="2"/>
        <scheme val="minor"/>
      </rPr>
      <t>Chone duneri</t>
    </r>
    <r>
      <rPr>
        <sz val="11"/>
        <color theme="1"/>
        <rFont val="Calibri"/>
        <family val="2"/>
        <scheme val="minor"/>
      </rPr>
      <t xml:space="preserve"> ?</t>
    </r>
  </si>
  <si>
    <r>
      <t xml:space="preserve">Ceriantharia = </t>
    </r>
    <r>
      <rPr>
        <i/>
        <sz val="11"/>
        <color theme="1"/>
        <rFont val="Calibri"/>
        <family val="2"/>
        <scheme val="minor"/>
      </rPr>
      <t>Cerianthus loydii</t>
    </r>
    <r>
      <rPr>
        <sz val="11"/>
        <color theme="1"/>
        <rFont val="Calibri"/>
        <family val="2"/>
        <scheme val="minor"/>
      </rPr>
      <t xml:space="preserve"> ?</t>
    </r>
  </si>
  <si>
    <r>
      <rPr>
        <i/>
        <sz val="11"/>
        <color theme="1"/>
        <rFont val="Calibri"/>
        <family val="2"/>
        <scheme val="minor"/>
      </rPr>
      <t>Pomatoceros triqueter</t>
    </r>
    <r>
      <rPr>
        <sz val="11"/>
        <color theme="1"/>
        <rFont val="Calibri"/>
        <family val="2"/>
        <scheme val="minor"/>
      </rPr>
      <t xml:space="preserve"> = </t>
    </r>
    <r>
      <rPr>
        <i/>
        <sz val="11"/>
        <color theme="1"/>
        <rFont val="Calibri"/>
        <family val="2"/>
        <scheme val="minor"/>
      </rPr>
      <t>Spirobranchus triqueter</t>
    </r>
  </si>
  <si>
    <r>
      <rPr>
        <i/>
        <sz val="11"/>
        <color theme="1"/>
        <rFont val="Calibri"/>
        <family val="2"/>
        <scheme val="minor"/>
      </rPr>
      <t>Venerupis rhomboides</t>
    </r>
    <r>
      <rPr>
        <sz val="11"/>
        <color theme="1"/>
        <rFont val="Calibri"/>
        <family val="2"/>
        <scheme val="minor"/>
      </rPr>
      <t xml:space="preserve"> = </t>
    </r>
    <r>
      <rPr>
        <i/>
        <sz val="11"/>
        <color theme="1"/>
        <rFont val="Calibri"/>
        <family val="2"/>
        <scheme val="minor"/>
      </rPr>
      <t>Polititapes rhomboides</t>
    </r>
  </si>
  <si>
    <r>
      <rPr>
        <i/>
        <sz val="11"/>
        <color theme="1"/>
        <rFont val="Calibri"/>
        <family val="2"/>
        <scheme val="minor"/>
      </rPr>
      <t>Tapes rhomboides</t>
    </r>
    <r>
      <rPr>
        <sz val="11"/>
        <color theme="1"/>
        <rFont val="Calibri"/>
        <family val="2"/>
        <scheme val="minor"/>
      </rPr>
      <t xml:space="preserve"> = </t>
    </r>
    <r>
      <rPr>
        <i/>
        <sz val="11"/>
        <color theme="1"/>
        <rFont val="Calibri"/>
        <family val="2"/>
        <scheme val="minor"/>
      </rPr>
      <t>Poltitapes rhomboides</t>
    </r>
  </si>
  <si>
    <r>
      <rPr>
        <i/>
        <sz val="11"/>
        <color theme="1"/>
        <rFont val="Calibri"/>
        <family val="2"/>
        <scheme val="minor"/>
      </rPr>
      <t>Polititapes virgineus</t>
    </r>
    <r>
      <rPr>
        <sz val="11"/>
        <color theme="1"/>
        <rFont val="Calibri"/>
        <family val="2"/>
        <scheme val="minor"/>
      </rPr>
      <t xml:space="preserve"> = </t>
    </r>
    <r>
      <rPr>
        <i/>
        <sz val="11"/>
        <color theme="1"/>
        <rFont val="Calibri"/>
        <family val="2"/>
        <scheme val="minor"/>
      </rPr>
      <t>Polititapes rhomboides</t>
    </r>
  </si>
  <si>
    <r>
      <rPr>
        <i/>
        <sz val="11"/>
        <color theme="1"/>
        <rFont val="Calibri"/>
        <family val="2"/>
        <scheme val="minor"/>
      </rPr>
      <t>Xandarovula patula</t>
    </r>
    <r>
      <rPr>
        <sz val="11"/>
        <color theme="1"/>
        <rFont val="Calibri"/>
        <family val="2"/>
        <scheme val="minor"/>
      </rPr>
      <t xml:space="preserve"> = </t>
    </r>
    <r>
      <rPr>
        <i/>
        <sz val="11"/>
        <color theme="1"/>
        <rFont val="Calibri"/>
        <family val="2"/>
        <scheme val="minor"/>
      </rPr>
      <t>Simnia patula</t>
    </r>
  </si>
  <si>
    <t>10 MSFD hamon grabs + 1 MSFD boxcore and 10 MSFD video tracks in deep coarse sediment habitat.</t>
  </si>
  <si>
    <t>* Results of Hamon grabs and boxcorers are combined in the evaluation.</t>
  </si>
  <si>
    <t>Manual:</t>
  </si>
  <si>
    <t>2-sided independent t-test (with reference)</t>
  </si>
  <si>
    <t>Hydrozoa have been removed (too common and representing a variety of very different species for application)!</t>
  </si>
  <si>
    <t>NCP = Dutch continental zone of the North Sea (Nederlands Continentaal Plat)</t>
  </si>
  <si>
    <t>MSFD samples = Those samples specifically meant for evaluation of the general quality status of the NCP within the frame of the MSFD (possibly used for evaluation of individual ASEVs or EUNIS-ecotopes as well) as identified in Wijnhoven et al. (2013)</t>
  </si>
  <si>
    <t>Presence/absence</t>
  </si>
  <si>
    <t>Spatial hit rate</t>
  </si>
  <si>
    <t>Average density (m-2)</t>
  </si>
  <si>
    <t>Average</t>
  </si>
  <si>
    <t>Derivation of reference</t>
  </si>
  <si>
    <t>(on basis of trawling data!)</t>
  </si>
  <si>
    <r>
      <t>R</t>
    </r>
    <r>
      <rPr>
        <b/>
        <vertAlign val="subscript"/>
        <sz val="14"/>
        <color theme="1"/>
        <rFont val="Calibri"/>
        <family val="2"/>
        <scheme val="minor"/>
      </rPr>
      <t>i</t>
    </r>
  </si>
  <si>
    <t>Hamon grab (0,09 m2); hit rate (per grab) or density (n/m2)*</t>
  </si>
  <si>
    <t>Video tracks (20 m2); densities (n/m2)</t>
  </si>
  <si>
    <r>
      <t>R</t>
    </r>
    <r>
      <rPr>
        <vertAlign val="subscript"/>
        <sz val="11"/>
        <color theme="1"/>
        <rFont val="Calibri"/>
        <family val="2"/>
        <scheme val="minor"/>
      </rPr>
      <t>i</t>
    </r>
    <r>
      <rPr>
        <sz val="11"/>
        <color theme="1"/>
        <rFont val="Calibri"/>
        <family val="2"/>
        <scheme val="minor"/>
      </rPr>
      <t xml:space="preserve"> = The reference value for indicator species i, specific for the area of evaluation, the used observation methodology and data type as indicated</t>
    </r>
  </si>
  <si>
    <r>
      <t>O</t>
    </r>
    <r>
      <rPr>
        <vertAlign val="subscript"/>
        <sz val="11"/>
        <color theme="1"/>
        <rFont val="Calibri"/>
        <family val="2"/>
        <scheme val="minor"/>
      </rPr>
      <t>i</t>
    </r>
    <r>
      <rPr>
        <sz val="11"/>
        <color theme="1"/>
        <rFont val="Calibri"/>
        <family val="2"/>
        <scheme val="minor"/>
      </rPr>
      <t xml:space="preserve"> = The observation for indicator species i, specific for the area of evaluation, the used observation methodology and data type as indicated</t>
    </r>
  </si>
  <si>
    <r>
      <t>O</t>
    </r>
    <r>
      <rPr>
        <vertAlign val="subscript"/>
        <sz val="11"/>
        <color theme="1"/>
        <rFont val="Calibri"/>
        <family val="2"/>
        <scheme val="minor"/>
      </rPr>
      <t>i</t>
    </r>
    <r>
      <rPr>
        <sz val="11"/>
        <color theme="1"/>
        <rFont val="Calibri"/>
        <family val="2"/>
        <scheme val="minor"/>
      </rPr>
      <t>/R</t>
    </r>
    <r>
      <rPr>
        <vertAlign val="subscript"/>
        <sz val="11"/>
        <color theme="1"/>
        <rFont val="Calibri"/>
        <family val="2"/>
        <scheme val="minor"/>
      </rPr>
      <t>i</t>
    </r>
    <r>
      <rPr>
        <sz val="11"/>
        <color theme="1"/>
        <rFont val="Calibri"/>
        <family val="2"/>
        <scheme val="minor"/>
      </rPr>
      <t xml:space="preserve"> = observation to reference ratio for species i, specific for the area of evaluation, the used observation methodology and data type as indicated</t>
    </r>
  </si>
  <si>
    <t>- The indicator species specific observation (Oi), specific for the area of evaluation, the used observation methodology and data type as indicated, as calculated from the monitoring data at the moment of evaluation.</t>
  </si>
  <si>
    <t>Assuming the use of standard grab (0,09 m2) and video footage (20 m2)</t>
  </si>
  <si>
    <t>Pressure indicator</t>
  </si>
  <si>
    <t>Recovery indicator</t>
  </si>
  <si>
    <t>Importance at national level</t>
  </si>
  <si>
    <t>Ecological functioning indicator</t>
  </si>
  <si>
    <t>Seafloor disturbance</t>
  </si>
  <si>
    <t>Ecological disturbance (e.g. oil components, toxic substances, hypoxic conditions, temperature increase)</t>
  </si>
  <si>
    <t>Intensity of seafloor disturbing fisheries (on basis of size)</t>
  </si>
  <si>
    <t>Frequency of seafloor disturbing fisheries (on basis of age)</t>
  </si>
  <si>
    <t>Recovery (on basis of frequent recruits)</t>
  </si>
  <si>
    <t>Characteristic species</t>
  </si>
  <si>
    <t>Habitat diversity (creating permanent structures)</t>
  </si>
  <si>
    <t>Biological activation of seafloor toplayer (seafloorprocesses as bioturbation and bioirrigation)</t>
  </si>
  <si>
    <r>
      <t>IV</t>
    </r>
    <r>
      <rPr>
        <vertAlign val="subscript"/>
        <sz val="11"/>
        <color theme="1"/>
        <rFont val="Calibri"/>
        <family val="2"/>
        <scheme val="minor"/>
      </rPr>
      <t>i</t>
    </r>
    <r>
      <rPr>
        <sz val="11"/>
        <color theme="1"/>
        <rFont val="Calibri"/>
        <family val="2"/>
        <scheme val="minor"/>
      </rPr>
      <t xml:space="preserve"> = Indicator value of indicator species i; each indicator species has specific indicator value for different specific evaluation (identifying the importance of pressures and effects)</t>
    </r>
  </si>
  <si>
    <t>Explanation of the column contents and/or what should be completed/replaced for application.</t>
  </si>
  <si>
    <t>(As the number of columns differs with the area to be evaluated, columns are described in order of appearance where it is indicated if columns are optional (only present for certain evaluation types).</t>
  </si>
  <si>
    <t>- Area/type of evaluation is indicated at the top;</t>
  </si>
  <si>
    <t xml:space="preserve">List of indicator species for the evaluation of the area; </t>
  </si>
  <si>
    <t>Synonymes present in used datasets and optional used aggregations for evaluations of individual indicator species or groups (IIS) are indicated;</t>
  </si>
  <si>
    <t>The numbers and origin of samples used for evaluation are given at the bottom.</t>
  </si>
  <si>
    <t>The total number of indicator species per observation technique is given at the bottom.</t>
  </si>
  <si>
    <t>- Expected number of samples per year as from 2015 onwards (2015+) according to the National benthos monitoring programme, split into columns for different monitoring techniques indicating the used technique for each of the indicator species;</t>
  </si>
  <si>
    <t>Colours refer to the different monitoring techniques used for the different indicator species.</t>
  </si>
  <si>
    <t>Different columns represent different evaluations for which indicator species might have indicator value;</t>
  </si>
  <si>
    <t>Specific evaluations (to identify the importance of pressures and effects):</t>
  </si>
  <si>
    <t>(A) Seafloor disturbance</t>
  </si>
  <si>
    <t>(B) Ecological disturbance (e.g. oil components, toxic substances, hypoxic conditions, temperature increase)</t>
  </si>
  <si>
    <t>(C) Intensity of seafloor disturbing fisheries (on basis of size)</t>
  </si>
  <si>
    <t>(D) Frequency of seafloor disturbing fisheries (on basis of age)</t>
  </si>
  <si>
    <t>(E) Recovery (on basis of frequent recruits)</t>
  </si>
  <si>
    <t>(F) Characteristic species</t>
  </si>
  <si>
    <t>(H) Habitat diversity (creating permanent structures)</t>
  </si>
  <si>
    <t>(I) Biological activation of seafloor toplayer (seafloorprocesses as bioturbation and bioirrigation)</t>
  </si>
  <si>
    <t>(J) HD typical species (an optional specific evaluation particularly of importance for Habitat Directive habitat evaluations)</t>
  </si>
  <si>
    <t>(G) Foodweb (importance for higher trophic levels)</t>
  </si>
  <si>
    <t>Foodweb (importance for higher trophic levels)</t>
  </si>
  <si>
    <t>- Pressure indicators (indicator species have a pressure specific indicator value):</t>
  </si>
  <si>
    <t>- Recovery indicator (indicator species have a specific indicator value for recovery):</t>
  </si>
  <si>
    <t>- Effect indicators (indicator species show the specific importance of observed quality changes on ecological functioning aspects):</t>
  </si>
  <si>
    <t>- Effect indicator (indicator species show the specific importance of observed quality changes at national level (indicator species are rather unique or much more abundant in the area/ecotope/habitat of evaluation indicating the importance of good quality at national level):</t>
  </si>
  <si>
    <t>The rows at the bottom present:</t>
  </si>
  <si>
    <t>- The total number of indicator species with a certain indicator value for each of the (specific) evaluations (extra important as at least 5 indicator species are necessary for a reliable evaluation).</t>
  </si>
  <si>
    <r>
      <t>IV</t>
    </r>
    <r>
      <rPr>
        <vertAlign val="subscript"/>
        <sz val="11"/>
        <color theme="1"/>
        <rFont val="Calibri"/>
        <family val="2"/>
        <scheme val="minor"/>
      </rPr>
      <t>i</t>
    </r>
    <r>
      <rPr>
        <sz val="11"/>
        <color theme="1"/>
        <rFont val="Calibri"/>
        <family val="2"/>
        <scheme val="minor"/>
      </rPr>
      <t xml:space="preserve"> (Indication Value for individual indicator species for each of the specific evaluations)</t>
    </r>
  </si>
  <si>
    <r>
      <rPr>
        <b/>
        <sz val="14"/>
        <color theme="1"/>
        <rFont val="Calibri"/>
        <family val="2"/>
        <scheme val="minor"/>
      </rPr>
      <t>O</t>
    </r>
    <r>
      <rPr>
        <b/>
        <vertAlign val="subscript"/>
        <sz val="14"/>
        <color theme="1"/>
        <rFont val="Calibri"/>
        <family val="2"/>
        <scheme val="minor"/>
      </rPr>
      <t>i</t>
    </r>
    <r>
      <rPr>
        <sz val="11"/>
        <color theme="1"/>
        <rFont val="Calibri"/>
        <family val="2"/>
        <scheme val="minor"/>
      </rPr>
      <t xml:space="preserve"> (T2015)</t>
    </r>
  </si>
  <si>
    <r>
      <rPr>
        <b/>
        <sz val="14"/>
        <color theme="1"/>
        <rFont val="Calibri"/>
        <family val="2"/>
        <scheme val="minor"/>
      </rPr>
      <t>O</t>
    </r>
    <r>
      <rPr>
        <b/>
        <vertAlign val="subscript"/>
        <sz val="14"/>
        <color theme="1"/>
        <rFont val="Calibri"/>
        <family val="2"/>
        <scheme val="minor"/>
      </rPr>
      <t>i</t>
    </r>
    <r>
      <rPr>
        <b/>
        <sz val="14"/>
        <color theme="1"/>
        <rFont val="Calibri"/>
        <family val="2"/>
        <scheme val="minor"/>
      </rPr>
      <t>/R</t>
    </r>
    <r>
      <rPr>
        <b/>
        <vertAlign val="subscript"/>
        <sz val="14"/>
        <color theme="1"/>
        <rFont val="Calibri"/>
        <family val="2"/>
        <scheme val="minor"/>
      </rPr>
      <t>i</t>
    </r>
    <r>
      <rPr>
        <b/>
        <sz val="14"/>
        <color theme="1"/>
        <rFont val="Calibri"/>
        <family val="2"/>
        <scheme val="minor"/>
      </rPr>
      <t xml:space="preserve"> </t>
    </r>
    <r>
      <rPr>
        <sz val="11"/>
        <color theme="1"/>
        <rFont val="Calibri"/>
        <family val="2"/>
        <scheme val="minor"/>
      </rPr>
      <t>(T2015)</t>
    </r>
  </si>
  <si>
    <r>
      <t>adjusted O</t>
    </r>
    <r>
      <rPr>
        <vertAlign val="subscript"/>
        <sz val="11"/>
        <color theme="1"/>
        <rFont val="Calibri"/>
        <family val="2"/>
        <scheme val="minor"/>
      </rPr>
      <t>i</t>
    </r>
    <r>
      <rPr>
        <sz val="11"/>
        <color theme="1"/>
        <rFont val="Calibri"/>
        <family val="2"/>
        <scheme val="minor"/>
      </rPr>
      <t>/R</t>
    </r>
    <r>
      <rPr>
        <vertAlign val="subscript"/>
        <sz val="11"/>
        <color theme="1"/>
        <rFont val="Calibri"/>
        <family val="2"/>
        <scheme val="minor"/>
      </rPr>
      <t>i</t>
    </r>
  </si>
  <si>
    <r>
      <t>IIS</t>
    </r>
    <r>
      <rPr>
        <vertAlign val="subscript"/>
        <sz val="11"/>
        <color theme="1"/>
        <rFont val="Calibri"/>
        <family val="2"/>
        <scheme val="minor"/>
      </rPr>
      <t>i</t>
    </r>
    <r>
      <rPr>
        <sz val="11"/>
        <color theme="1"/>
        <rFont val="Calibri"/>
        <family val="2"/>
        <scheme val="minor"/>
      </rPr>
      <t xml:space="preserve"> = Individual Indicator Species (a set of IISs) makes up the area/evaluation specific indicator species list (IIS-values indicate the relative changes for individual indicator species)</t>
    </r>
  </si>
  <si>
    <t>The BISI-values are the actual results of the indicator (changes in BISI values should be tested and compared);</t>
  </si>
  <si>
    <t xml:space="preserve">The matrix below shows the test characteristics and testing results for the test-type as indicated before: </t>
  </si>
  <si>
    <t>- 'Pooled Std Dev', calculates the standard deviation that should be considered for the specific test on basis of the observed standard deviation per indicator species and the total number of indicator species taken into account</t>
  </si>
  <si>
    <t>Critical Value of t</t>
  </si>
  <si>
    <t>- 'Critical Value of t', dependent of type of testing (i.e. confidence level and degrees of freedom)</t>
  </si>
  <si>
    <t>na = Not applicable (the species has no indicator value towards the specific evaluation, or the number of indicator species is too low for a reliable result)</t>
  </si>
  <si>
    <t>Warning: Be sure to keep the original unchanged. For application make a copy with another name in which observation data can be filled in.</t>
  </si>
  <si>
    <t>It might be necessary to copy matrices within the worksheets for future tests. Be careful and check if formulas still refer to the correct data.</t>
  </si>
  <si>
    <t>2*max</t>
  </si>
  <si>
    <t>max</t>
  </si>
  <si>
    <t>References:</t>
  </si>
  <si>
    <t>- Glossary + References</t>
  </si>
  <si>
    <t>Hamon grab  (3x0,2 m2) 2002 (Van Moorsel, 2003)</t>
  </si>
  <si>
    <t>Video 2002 (Van Moorsel, 2003); calculated into hit rate per 20 m2 and densities (n/m2)</t>
  </si>
  <si>
    <t>- Wijnhoven, S., Duineveld, G., Lavaleye, M., Craeymeersch, J., Troost, K., van Asch, M. (2013). Kaderrichtlijn Marien indicatoren Noordzee. Naar een uitgebalanceerde selectie van indicatorsoorten ter evaluatie van habitats en gebieden en scenario’s hoe die te monitoren. Monitor Taskforce Publication Series 2013-02. NIOZ, Den Hoorn &amp; Yerseke, 105 pp. (in Dutch).</t>
  </si>
  <si>
    <t>- Van Moorsel, G.W.N.M. (2003). Ecologie van de Klaverbank. BiotaSurvey 2002. Ecosub, Doorn, 154 pp. (in Dutch).</t>
  </si>
  <si>
    <t>2*T2015</t>
  </si>
  <si>
    <t>max+stdev</t>
  </si>
  <si>
    <t>0,5*max</t>
  </si>
  <si>
    <r>
      <t xml:space="preserve">Liocarcinus </t>
    </r>
    <r>
      <rPr>
        <sz val="11"/>
        <rFont val="Calibri"/>
        <family val="2"/>
        <scheme val="minor"/>
      </rPr>
      <t>sp.</t>
    </r>
  </si>
  <si>
    <r>
      <t xml:space="preserve">Pododesmus </t>
    </r>
    <r>
      <rPr>
        <sz val="11"/>
        <color theme="1"/>
        <rFont val="Calibri"/>
        <family val="2"/>
        <scheme val="minor"/>
      </rPr>
      <t>sp.</t>
    </r>
  </si>
  <si>
    <t>- max+stdev = maximum average value increased with the standard deviation of the recent historic data</t>
  </si>
  <si>
    <t>- 2*max = two times the maximum average value in recent historic data</t>
  </si>
  <si>
    <t>1sample(KB)</t>
  </si>
  <si>
    <t>- Derivation of reference, shows in different columns the maximum observed averages or hit rates with standard deviations per year for the area of evaluation as observed in recent historic datasets as indicated (these data are solely used for the derivation of the internal reference as used in BISI;</t>
  </si>
  <si>
    <t>The last column with heading 'Methodology of derivation' shows how the reference values are calculated with the options:</t>
  </si>
  <si>
    <t>Added some species that are found in the ASEV Brown Bank (ecotope: 'deep sandy')!</t>
  </si>
  <si>
    <r>
      <t xml:space="preserve">Sabellidae = </t>
    </r>
    <r>
      <rPr>
        <i/>
        <sz val="11"/>
        <color theme="1"/>
        <rFont val="Calibri"/>
        <family val="2"/>
        <scheme val="minor"/>
      </rPr>
      <t xml:space="preserve">Chone duneri </t>
    </r>
    <r>
      <rPr>
        <sz val="11"/>
        <color theme="1"/>
        <rFont val="Calibri"/>
        <family val="2"/>
        <scheme val="minor"/>
      </rPr>
      <t>?</t>
    </r>
  </si>
  <si>
    <r>
      <t xml:space="preserve">Corallinaceae = </t>
    </r>
    <r>
      <rPr>
        <i/>
        <sz val="11"/>
        <color theme="1"/>
        <rFont val="Calibri"/>
        <family val="2"/>
        <scheme val="minor"/>
      </rPr>
      <t>Lithothamnion sonderi</t>
    </r>
    <r>
      <rPr>
        <sz val="11"/>
        <color theme="1"/>
        <rFont val="Calibri"/>
        <family val="2"/>
        <scheme val="minor"/>
      </rPr>
      <t xml:space="preserve"> &amp; </t>
    </r>
    <r>
      <rPr>
        <i/>
        <sz val="11"/>
        <color theme="1"/>
        <rFont val="Calibri"/>
        <family val="2"/>
        <scheme val="minor"/>
      </rPr>
      <t>Phymatolithon</t>
    </r>
    <r>
      <rPr>
        <sz val="11"/>
        <color theme="1"/>
        <rFont val="Calibri"/>
        <family val="2"/>
        <scheme val="minor"/>
      </rPr>
      <t xml:space="preserve"> (encrusting calcareous red algae)</t>
    </r>
  </si>
  <si>
    <t>10 out of 17 MSFD Hamon grabs and 10 out of 16 MSFD video tracks taken in deep coarse sediment habitat</t>
  </si>
  <si>
    <r>
      <rPr>
        <i/>
        <sz val="11"/>
        <color theme="1"/>
        <rFont val="Calibri"/>
        <family val="2"/>
        <scheme val="minor"/>
      </rPr>
      <t xml:space="preserve">Pododesmus patelliformis </t>
    </r>
    <r>
      <rPr>
        <sz val="11"/>
        <color theme="1"/>
        <rFont val="Calibri"/>
        <family val="2"/>
        <scheme val="minor"/>
      </rPr>
      <t xml:space="preserve">cannot be identified on basis of video recording (densities too low for observation with Hamon grab), therefore replaced by </t>
    </r>
    <r>
      <rPr>
        <i/>
        <sz val="11"/>
        <color theme="1"/>
        <rFont val="Calibri"/>
        <family val="2"/>
        <scheme val="minor"/>
      </rPr>
      <t>Pododesmus</t>
    </r>
    <r>
      <rPr>
        <sz val="11"/>
        <color theme="1"/>
        <rFont val="Calibri"/>
        <family val="2"/>
        <scheme val="minor"/>
      </rPr>
      <t xml:space="preserve"> sp.</t>
    </r>
  </si>
  <si>
    <t>ASEV Klaverbank evaluation is also representative for the evaluation of Habitat Directive habitat H1170 (as available dredge samples (6 ex) and boxcore samples (1 ex) taken at the Borkum Stones area are al taken in the ecotope 'Shallow to moderate deep sand' and therefore not particularly representative for 'Reefs (H1170)'</t>
  </si>
  <si>
    <t>ASEV Klaverbank</t>
  </si>
  <si>
    <t>0,0022 (reefs)</t>
  </si>
  <si>
    <t>avg+stdev</t>
  </si>
  <si>
    <t>Habitat Directive</t>
  </si>
  <si>
    <t>HD typical species</t>
  </si>
  <si>
    <t>- Habitat Directive (designated typical species):</t>
  </si>
  <si>
    <t>Klaverbank management: Open areas</t>
  </si>
  <si>
    <t>- 2*T2015 = a special case of '2*max', where the T2015 (for an entire ASEV) is the max and substantially larger than the max in the recent historic data</t>
  </si>
  <si>
    <t>Klaverbank management: Closed areas</t>
  </si>
  <si>
    <t>2-sided independent t-test (open vs closed)</t>
  </si>
  <si>
    <t>ASEV Centrale Oestergronden</t>
  </si>
  <si>
    <r>
      <t xml:space="preserve">Nucula turgida </t>
    </r>
    <r>
      <rPr>
        <sz val="11"/>
        <color theme="1"/>
        <rFont val="Calibri"/>
        <family val="2"/>
        <scheme val="minor"/>
      </rPr>
      <t>=</t>
    </r>
    <r>
      <rPr>
        <i/>
        <sz val="11"/>
        <color theme="1"/>
        <rFont val="Calibri"/>
        <family val="2"/>
        <scheme val="minor"/>
      </rPr>
      <t xml:space="preserve"> Nucula nitidosa</t>
    </r>
  </si>
  <si>
    <r>
      <t xml:space="preserve">Chamelea gallina </t>
    </r>
    <r>
      <rPr>
        <sz val="11"/>
        <color theme="1"/>
        <rFont val="Calibri"/>
        <family val="2"/>
        <scheme val="minor"/>
      </rPr>
      <t>=</t>
    </r>
    <r>
      <rPr>
        <i/>
        <sz val="11"/>
        <color theme="1"/>
        <rFont val="Calibri"/>
        <family val="2"/>
        <scheme val="minor"/>
      </rPr>
      <t xml:space="preserve"> Chamelea striatula</t>
    </r>
  </si>
  <si>
    <t>Dredge (20m2)</t>
  </si>
  <si>
    <t>Average (n/m2)</t>
  </si>
  <si>
    <t>- ICES (1986). Results ICES North Sea Benthos Survey of 1986 with boxcore and Van Veen grap as available from the former Monitor Taskforce (NIOZ) data base (Benthos Information System v230116) partly presented in Duineveld et al. (1991) and Craeymeersch et al. (1997).</t>
  </si>
  <si>
    <t>- Craeymeersch, J.A., Heip, C.H.R., Buijs, J. (1997). Atlas of North Sea benthic infauna. (Based on the 1986 North Sea Benthos Survey). ICES Cooperative Research Report, No. 218. pp. 86.</t>
  </si>
  <si>
    <t>- Duineveld, G.C.A., Künitzer, A., Niermann, U., De Wilde, P.A.W.J., Gray, J.S. (1991). The macrobenthos of the North Sea. Netherlands Journal of Sea Research 28, 53–65.</t>
  </si>
  <si>
    <t>MWTL 1991-2012 (Boxcorer) (IHM, 2017)</t>
  </si>
  <si>
    <t>ICES 1986 (Boxcorer/Van Veen) (ICES, 1986)</t>
  </si>
  <si>
    <t>NIOZ dredge 1996-1997 (30 ex) Total MSFD-zone Oystergrounds (Bergman &amp; Santbrink, 1998)</t>
  </si>
  <si>
    <t>MSFD-zones = Deviation of the NCP in 4 zones (Dogger Bank, Oystergrounds, Offshore, Coastal zone) part of the MSFD related monitoring and evaluation</t>
  </si>
  <si>
    <t>- Bergman, M.J.N. &amp; Van Santbrink, J.W. (1998). Distribution of larger sized invertebrate species (megafauna) in the Dutch sector of the North Sea. In: Bergman, M.J.N., Van Santbrink, J.W., Buijs, J., Craeymeersch, J.A., Piet, G.J., Rijnsdorp, A.D., Laban, C., Zevenboom, W. (eds.) The distribution of benthic macrofauna in the Dutch sector of the North Sea in relation to the micro distribution of beam trawling. BEON Rapport nr. 98-2, NIOZ, NIOO-CEMO, RIVO-DLO, NITG-TNO, RWS-DNZ, p. 55-89.</t>
  </si>
  <si>
    <t xml:space="preserve">- NIOZ (2013a). Results of video-survey on the Klaverbank in 2011-2012. (Data not published; data used for smart species selection on basis of video shootage as presented in Wijnhoven et al. (2013)). </t>
  </si>
  <si>
    <t>Densities from video recordings (n/m2) 2011/2012 (NIOZ, 2013a)</t>
  </si>
  <si>
    <t>NIOZ dredge 2007 (36 ex) (NIOZ, 2013b)</t>
  </si>
  <si>
    <t>- Witbaard R., Duineveld, G.C.A., Bergman, M.J.N., Lavaleye, M.S.S., Wat-mough, T. (2013). Atlas of the megabenthos in the Dutch Economic Zone of the North Sea. NIOZ report 2013-04, pp. 221.</t>
  </si>
  <si>
    <t>2*(max+stdev)</t>
  </si>
  <si>
    <t>- 0,5*max = half of the maximum average value in recent historic data (only used if the historic monitoring methodology does not match the current methodology)</t>
  </si>
  <si>
    <t>- 2*(max+stdev) = two times the maximum average value increased with the standard deviation of the recent historic data (only used if another suboptimal technique shows much higher occurrences -for another period- than the optimal monitoring technique)</t>
  </si>
  <si>
    <t>Boxcorer (0,078 m2);hit rate (per core) or densities (n/m2)</t>
  </si>
  <si>
    <t>Dredge (20 m2); densities (n/m2)</t>
  </si>
  <si>
    <t>Assuming the use of standard boxcorer (0,078 m2) and dredge (20 m2)</t>
  </si>
  <si>
    <t>ASEV Friese Front</t>
  </si>
  <si>
    <r>
      <t xml:space="preserve">Podarkeopsis helgolandica </t>
    </r>
    <r>
      <rPr>
        <sz val="11"/>
        <color theme="1"/>
        <rFont val="Calibri"/>
        <family val="2"/>
        <scheme val="minor"/>
      </rPr>
      <t>/</t>
    </r>
    <r>
      <rPr>
        <i/>
        <sz val="11"/>
        <color theme="1"/>
        <rFont val="Calibri"/>
        <family val="2"/>
        <scheme val="minor"/>
      </rPr>
      <t xml:space="preserve"> P. capensis</t>
    </r>
  </si>
  <si>
    <t>NIOZ dredge 2012 (34 ex) (NIOZ, 2013b)</t>
  </si>
  <si>
    <r>
      <t xml:space="preserve">Euspira poliana </t>
    </r>
    <r>
      <rPr>
        <sz val="11"/>
        <color theme="1"/>
        <rFont val="Calibri"/>
        <family val="2"/>
        <scheme val="minor"/>
      </rPr>
      <t>=</t>
    </r>
    <r>
      <rPr>
        <i/>
        <sz val="11"/>
        <color theme="1"/>
        <rFont val="Calibri"/>
        <family val="2"/>
        <scheme val="minor"/>
      </rPr>
      <t xml:space="preserve"> Euspira pulchella</t>
    </r>
  </si>
  <si>
    <r>
      <t xml:space="preserve">Lunatia poliana </t>
    </r>
    <r>
      <rPr>
        <sz val="11"/>
        <color theme="1"/>
        <rFont val="Calibri"/>
        <family val="2"/>
        <scheme val="minor"/>
      </rPr>
      <t>=</t>
    </r>
    <r>
      <rPr>
        <i/>
        <sz val="11"/>
        <color theme="1"/>
        <rFont val="Calibri"/>
        <family val="2"/>
        <scheme val="minor"/>
      </rPr>
      <t xml:space="preserve"> Euspira pulchella</t>
    </r>
  </si>
  <si>
    <r>
      <t xml:space="preserve">Euspira nitida </t>
    </r>
    <r>
      <rPr>
        <sz val="11"/>
        <color theme="1"/>
        <rFont val="Calibri"/>
        <family val="2"/>
        <scheme val="minor"/>
      </rPr>
      <t>=</t>
    </r>
    <r>
      <rPr>
        <i/>
        <sz val="11"/>
        <color theme="1"/>
        <rFont val="Calibri"/>
        <family val="2"/>
        <scheme val="minor"/>
      </rPr>
      <t xml:space="preserve"> Euspira pulchella</t>
    </r>
  </si>
  <si>
    <r>
      <t xml:space="preserve">Polydora guillei </t>
    </r>
    <r>
      <rPr>
        <sz val="11"/>
        <color theme="1"/>
        <rFont val="Calibri"/>
        <family val="2"/>
        <scheme val="minor"/>
      </rPr>
      <t>=</t>
    </r>
    <r>
      <rPr>
        <i/>
        <sz val="11"/>
        <color theme="1"/>
        <rFont val="Calibri"/>
        <family val="2"/>
        <scheme val="minor"/>
      </rPr>
      <t xml:space="preserve"> Atherospio guillei</t>
    </r>
  </si>
  <si>
    <r>
      <t xml:space="preserve">Ophiodromus flexuosus </t>
    </r>
    <r>
      <rPr>
        <sz val="11"/>
        <color indexed="8"/>
        <rFont val="Calibri"/>
        <family val="2"/>
      </rPr>
      <t>=</t>
    </r>
    <r>
      <rPr>
        <i/>
        <sz val="11"/>
        <color indexed="8"/>
        <rFont val="Calibri"/>
        <family val="2"/>
      </rPr>
      <t xml:space="preserve"> Oxydromus flexuosus</t>
    </r>
  </si>
  <si>
    <t>EUNIS ecotope: Deep muddy (Diep slibrijk) - Inside ASEVs: Boxcores)</t>
  </si>
  <si>
    <t>EUNIS ecotope: Deep muddy (Diep slibrijk) - Outside ASEVs: Boxcores)</t>
  </si>
  <si>
    <t>NIOZ dredge 2007/2012 (72 ex) total of COE and FF (NIOZ, 2013b)</t>
  </si>
  <si>
    <t>Dredge + video track (20 m2); densities (n/m2)</t>
  </si>
  <si>
    <t>Boxcorer (0,078 m2) + Hamon grab (0,09 m2); hit rate (per core/grab) or densities (n/m2)*</t>
  </si>
  <si>
    <t>2-sided independent t-test (inside vs outside ASEVs)</t>
  </si>
  <si>
    <t>EUNIS ecotope: Deep muddy (Diep slibrijk) total area: Boxcorer + Dredge)</t>
  </si>
  <si>
    <r>
      <t xml:space="preserve">Euspira nitida </t>
    </r>
    <r>
      <rPr>
        <sz val="11"/>
        <color theme="1"/>
        <rFont val="Calibri"/>
        <family val="2"/>
        <scheme val="minor"/>
      </rPr>
      <t xml:space="preserve">= </t>
    </r>
    <r>
      <rPr>
        <i/>
        <sz val="11"/>
        <color theme="1"/>
        <rFont val="Calibri"/>
        <family val="2"/>
        <scheme val="minor"/>
      </rPr>
      <t>Euspira pulchella</t>
    </r>
  </si>
  <si>
    <t>31 MSFD boxcores + 3 MSFD Hamon grabs and 24 MSFD dredges + 5 MSFD video tracks in the ecotope 'Deep muddy'</t>
  </si>
  <si>
    <t>* Results of boxcores and Hamon grabs are combined in evaluation.</t>
  </si>
  <si>
    <t>Dredge locations are only situated inside ASEVs!</t>
  </si>
  <si>
    <t>Video track result deviate too much from dredge results and are therefore note used in the analyses here!</t>
  </si>
  <si>
    <t>ASEV Doggersbank</t>
  </si>
  <si>
    <r>
      <rPr>
        <b/>
        <i/>
        <sz val="11"/>
        <color theme="1"/>
        <rFont val="Calibri"/>
        <family val="2"/>
        <scheme val="minor"/>
      </rPr>
      <t>Magelona papillicornis</t>
    </r>
    <r>
      <rPr>
        <b/>
        <sz val="11"/>
        <color theme="1"/>
        <rFont val="Calibri"/>
        <family val="2"/>
        <scheme val="minor"/>
      </rPr>
      <t xml:space="preserve"> is not present in the North Sea!</t>
    </r>
  </si>
  <si>
    <r>
      <t xml:space="preserve">Tellina fabula </t>
    </r>
    <r>
      <rPr>
        <sz val="11"/>
        <color theme="1"/>
        <rFont val="Calibri"/>
        <family val="2"/>
        <scheme val="minor"/>
      </rPr>
      <t>=</t>
    </r>
    <r>
      <rPr>
        <i/>
        <sz val="11"/>
        <color theme="1"/>
        <rFont val="Calibri"/>
        <family val="2"/>
        <scheme val="minor"/>
      </rPr>
      <t xml:space="preserve"> Angulus fabula</t>
    </r>
  </si>
  <si>
    <r>
      <t>Fabulina fabula</t>
    </r>
    <r>
      <rPr>
        <sz val="11"/>
        <color theme="1"/>
        <rFont val="Calibri"/>
        <family val="2"/>
        <scheme val="minor"/>
      </rPr>
      <t xml:space="preserve"> =</t>
    </r>
    <r>
      <rPr>
        <i/>
        <sz val="11"/>
        <color theme="1"/>
        <rFont val="Calibri"/>
        <family val="2"/>
        <scheme val="minor"/>
      </rPr>
      <t xml:space="preserve"> Angulus fabula</t>
    </r>
  </si>
  <si>
    <r>
      <t xml:space="preserve">Ophiura texturata </t>
    </r>
    <r>
      <rPr>
        <sz val="11"/>
        <color theme="1"/>
        <rFont val="Calibri"/>
        <family val="2"/>
        <scheme val="minor"/>
      </rPr>
      <t>=</t>
    </r>
    <r>
      <rPr>
        <i/>
        <sz val="11"/>
        <color theme="1"/>
        <rFont val="Calibri"/>
        <family val="2"/>
        <scheme val="minor"/>
      </rPr>
      <t xml:space="preserve"> Ophiura ophiura</t>
    </r>
  </si>
  <si>
    <r>
      <t xml:space="preserve">Amphiura brachiata </t>
    </r>
    <r>
      <rPr>
        <sz val="11"/>
        <color theme="1"/>
        <rFont val="Calibri"/>
        <family val="2"/>
        <scheme val="minor"/>
      </rPr>
      <t>=</t>
    </r>
    <r>
      <rPr>
        <i/>
        <sz val="11"/>
        <color theme="1"/>
        <rFont val="Calibri"/>
        <family val="2"/>
        <scheme val="minor"/>
      </rPr>
      <t xml:space="preserve"> Acrocnida brachiata</t>
    </r>
  </si>
  <si>
    <r>
      <t xml:space="preserve">Mysella bidentata </t>
    </r>
    <r>
      <rPr>
        <sz val="11"/>
        <color theme="1"/>
        <rFont val="Calibri"/>
        <family val="2"/>
        <scheme val="minor"/>
      </rPr>
      <t>=</t>
    </r>
    <r>
      <rPr>
        <i/>
        <sz val="11"/>
        <color theme="1"/>
        <rFont val="Calibri"/>
        <family val="2"/>
        <scheme val="minor"/>
      </rPr>
      <t xml:space="preserve"> Kurtiella bidentata</t>
    </r>
  </si>
  <si>
    <r>
      <t xml:space="preserve">Eupagurus bernhardus </t>
    </r>
    <r>
      <rPr>
        <sz val="11"/>
        <color theme="1"/>
        <rFont val="Calibri"/>
        <family val="2"/>
        <scheme val="minor"/>
      </rPr>
      <t>=</t>
    </r>
    <r>
      <rPr>
        <i/>
        <sz val="11"/>
        <color theme="1"/>
        <rFont val="Calibri"/>
        <family val="2"/>
        <scheme val="minor"/>
      </rPr>
      <t xml:space="preserve"> Pagurus bernhardus</t>
    </r>
  </si>
  <si>
    <r>
      <t xml:space="preserve">Magelona papillicornis </t>
    </r>
    <r>
      <rPr>
        <sz val="11"/>
        <color theme="1"/>
        <rFont val="Calibri"/>
        <family val="2"/>
        <scheme val="minor"/>
      </rPr>
      <t xml:space="preserve">= </t>
    </r>
    <r>
      <rPr>
        <i/>
        <sz val="11"/>
        <color theme="1"/>
        <rFont val="Calibri"/>
        <family val="2"/>
        <scheme val="minor"/>
      </rPr>
      <t xml:space="preserve">M. johnstoni </t>
    </r>
    <r>
      <rPr>
        <sz val="11"/>
        <color theme="1"/>
        <rFont val="Calibri"/>
        <family val="2"/>
        <scheme val="minor"/>
      </rPr>
      <t xml:space="preserve">+ </t>
    </r>
    <r>
      <rPr>
        <i/>
        <sz val="11"/>
        <color theme="1"/>
        <rFont val="Calibri"/>
        <family val="2"/>
        <scheme val="minor"/>
      </rPr>
      <t>M. filiformis</t>
    </r>
  </si>
  <si>
    <t>NIOZ dredge 1996-1997 (7 ex) Dogger Bank (Bergman &amp; Santbrink, 1998)</t>
  </si>
  <si>
    <t>NIOZ dredge 2007/2011 (31 ex) (NIOZ, 2013b)</t>
  </si>
  <si>
    <t>Observation Klaverbank</t>
  </si>
  <si>
    <t>Doggersbank management: Open area North</t>
  </si>
  <si>
    <t>Doggersbank management: Closed area North</t>
  </si>
  <si>
    <t>Doggersbank management: Open area South</t>
  </si>
  <si>
    <t>Doggersbank management: Closed area South</t>
  </si>
  <si>
    <r>
      <t xml:space="preserve">Euspira poliana </t>
    </r>
    <r>
      <rPr>
        <sz val="11"/>
        <color theme="1"/>
        <rFont val="Calibri"/>
        <family val="2"/>
        <scheme val="minor"/>
      </rPr>
      <t xml:space="preserve">= </t>
    </r>
    <r>
      <rPr>
        <i/>
        <sz val="11"/>
        <color theme="1"/>
        <rFont val="Calibri"/>
        <family val="2"/>
        <scheme val="minor"/>
      </rPr>
      <t>Euspira pulchella</t>
    </r>
  </si>
  <si>
    <r>
      <t xml:space="preserve">Ophiura texturata </t>
    </r>
    <r>
      <rPr>
        <sz val="11"/>
        <color theme="1"/>
        <rFont val="Calibri"/>
        <family val="2"/>
        <scheme val="minor"/>
      </rPr>
      <t xml:space="preserve">= </t>
    </r>
    <r>
      <rPr>
        <i/>
        <sz val="11"/>
        <color theme="1"/>
        <rFont val="Calibri"/>
        <family val="2"/>
        <scheme val="minor"/>
      </rPr>
      <t>Ophiura ophiura</t>
    </r>
  </si>
  <si>
    <r>
      <t>Amphiura brachiata</t>
    </r>
    <r>
      <rPr>
        <sz val="11"/>
        <color theme="1"/>
        <rFont val="Calibri"/>
        <family val="2"/>
        <scheme val="minor"/>
      </rPr>
      <t xml:space="preserve"> =</t>
    </r>
    <r>
      <rPr>
        <i/>
        <sz val="11"/>
        <color theme="1"/>
        <rFont val="Calibri"/>
        <family val="2"/>
        <scheme val="minor"/>
      </rPr>
      <t xml:space="preserve"> Acrocnida brachiata</t>
    </r>
  </si>
  <si>
    <t>COE = Centrale Oestergronden (or Central Oystergrounds)</t>
  </si>
  <si>
    <t>FF = Friese Front (or Frisian Front)</t>
  </si>
  <si>
    <t>ASEV Bruine Bank</t>
  </si>
  <si>
    <r>
      <t xml:space="preserve">Fabulina fabula </t>
    </r>
    <r>
      <rPr>
        <sz val="11"/>
        <color theme="1"/>
        <rFont val="Calibri"/>
        <family val="2"/>
        <scheme val="minor"/>
      </rPr>
      <t>=</t>
    </r>
    <r>
      <rPr>
        <i/>
        <sz val="11"/>
        <color theme="1"/>
        <rFont val="Calibri"/>
        <family val="2"/>
        <scheme val="minor"/>
      </rPr>
      <t xml:space="preserve"> Angulus fabula</t>
    </r>
  </si>
  <si>
    <r>
      <t>Euspira nitida</t>
    </r>
    <r>
      <rPr>
        <sz val="11"/>
        <color theme="1"/>
        <rFont val="Calibri"/>
        <family val="2"/>
        <scheme val="minor"/>
      </rPr>
      <t xml:space="preserve"> =</t>
    </r>
    <r>
      <rPr>
        <i/>
        <sz val="11"/>
        <color theme="1"/>
        <rFont val="Calibri"/>
        <family val="2"/>
        <scheme val="minor"/>
      </rPr>
      <t xml:space="preserve"> Euspira pulchella</t>
    </r>
  </si>
  <si>
    <t>NIOZ dredge 1996-1997 (22 ex) total Offshore zone (Bergman &amp; Santbrink, 1998)</t>
  </si>
  <si>
    <t>NIOZ dredge 2007 (9 ex) (NIOZ, 2013b)</t>
  </si>
  <si>
    <t>NIOZ dredge 1996-1997 (13 ex) Deep sandy ecotope (Bergman &amp; Santbrink, 1998)</t>
  </si>
  <si>
    <t>Assuming the use of standard boxcorer (0,078 m2), Hamon grab (0,09 m2) and dredge (20 m2)</t>
  </si>
  <si>
    <t>EUNIS ecotope: Deep sandy (Diep zandig) -Outside ASEVs: Boxcores/grabs</t>
  </si>
  <si>
    <t>EUNIS ecotope: Deep sandy (Diep zandig) - Inside ASEVs: Boxcores/grabs</t>
  </si>
  <si>
    <t>EUNIS ecotope: Deep sandy (Diep zandig) - Total area: Only Boxcores/grabs</t>
  </si>
  <si>
    <t>EUNIS ecotope: Deep sandy (Diep zandig) - Total area: Boxcores/grabs and dredges</t>
  </si>
  <si>
    <t>BB</t>
  </si>
  <si>
    <t>0,5*DB</t>
  </si>
  <si>
    <t>0,5*BB</t>
  </si>
  <si>
    <t>0.5*DB</t>
  </si>
  <si>
    <t>- xx = reference of a representative area (e.g. DB=Dogger Bank or BB = Brown Bank) if certain monitoring data are largely lacking</t>
  </si>
  <si>
    <t>- 0,5*xx = half of the reference of a partly representative area (e.g. DB=Dogger Bank or BB = Brown Bank) if certain monitoring data are largely lacking and there are are two representative areas where in one of those the species is largely absent.</t>
  </si>
  <si>
    <t>BB = Bruine Bank (or Brown Bank)</t>
  </si>
  <si>
    <t>45 MSFD boxcores + 4 MSFD Hamon grabs and 12 MSFD dredges + 9 MSFD video tracks in the ecotope 'Deep sandy'</t>
  </si>
  <si>
    <t>* Results boxcores and Hamon grabs are combined in the evaluation.</t>
  </si>
  <si>
    <t>ASEV Vlakte van de Raan</t>
  </si>
  <si>
    <t>Not all planned samples were taken in 2015 (30 instead of 39 MSFD dredge samples)!</t>
  </si>
  <si>
    <t xml:space="preserve">- NIOZ (2013b). Results of sampling with a dredge during the period 2007-2010 (dependent of the specific area). Results used for distribution maps as presented in  Witbaard et al. (2013);  data used for smart species selection on basis of dredge datat as presented in Wijnhoven et al. (2013)). </t>
  </si>
  <si>
    <t>WOT mollusc survey dredge 2004-2014 (IHM, 2017)</t>
  </si>
  <si>
    <t>- IHM (2017). Monitoring data from the Dutch Continental Plate, coming from the BIOMON and MWTL benthos monitoring programmes and the WOT mollusc surveys, provided by the Marine Information and Data Centre. Available via: http://www.informatiehuismarien.nl/open-data/.</t>
  </si>
  <si>
    <t>- ICES (1986). Results ICES North Sea Benthos Survey of 1986 with boxcore and Van Veen grab as available from the former Monitor Taskforce (NIOZ) data base (Benthos Information System v230116) partly presented in Duineveld et al. (1991) and Craeymeersch et al. (1997).</t>
  </si>
  <si>
    <t>- BOVO (1988). Historic benthos data (grabs and cores) from the project 'Bodemdieren Voordelta - BOVO' executed during 1984-1988, as available from the former Monitor Taskforce (NIOZ) data base (Benthos Information System v230116) and partly presented in amongst others Seip &amp; Brand (1987) and Wijnhoven et al. (2006).</t>
  </si>
  <si>
    <t>- Wolff, W.J. (1973). The estuary as a habitat. An analysis of data on the soft-bottom macrofauna of the estuarine area of the rivers Rhine, Meuse, and Scheldt. Zoologische Verhandelingen 126, 1-242.</t>
  </si>
  <si>
    <t>- Wijnhoven, S., Sistermans, W., Escaravage, V. (2006). Historische waarnemingen van infauna uit het Voordelta gebied. NIOO-CEME rapport 2006-04. Monitor Taakgroep, KNAW-NIOO, Yerseke, 72 pp. (in Dutch).</t>
  </si>
  <si>
    <t>- Seip, P.A., Brand, R. (1987). Inventarisatie van macrozoobenthos in de Voordelta. Rapportage BOVO-project, NIOZ rapport 1987-1, 147 pp. (in Dutch).</t>
  </si>
  <si>
    <t>- DIHO (1966). Historic benthos data (Van Veen grabs) from the DIHO project 'Bodemhappen open water' executed during 1962-1966, as available from the former Monitor Taskforce (NIOZ) data base (Benthos Information System v230116) and presented in Wolff (1973).</t>
  </si>
  <si>
    <t>Historic data (Van Veen grab and boxcore) 1962-1990 (DIHO, 1966; BOVO, 1988; MMP, 1990)</t>
  </si>
  <si>
    <t>- MMP (1990). Grab sample (Van Veen) taken in 1990 witin the frame of the Marine Master Plan, an international ICES and OSPAR coordinated programme; sample presented in Wijnhoven et al. (2006).</t>
  </si>
  <si>
    <t>Dredge (15 m2); densities (n/m2)</t>
  </si>
  <si>
    <t>Assuming the use of standard boxcorer (0,078 m2) and dredge (15 m2)</t>
  </si>
  <si>
    <t>Vlakte van de Raan management: Open areas</t>
  </si>
  <si>
    <t>Only 26 samples have been taken in 2015</t>
  </si>
  <si>
    <t>Dredge (15 m2)</t>
  </si>
  <si>
    <t>Not all planned samples have been taken in 2015 (31 instead of 78 dredge samples specific for evaluation of management)!</t>
  </si>
  <si>
    <t>Only 5 samples have been taken in 2015</t>
  </si>
  <si>
    <t>ASEV Voordelta</t>
  </si>
  <si>
    <r>
      <t>Tellina fabula</t>
    </r>
    <r>
      <rPr>
        <sz val="11"/>
        <color theme="1"/>
        <rFont val="Calibri"/>
        <family val="2"/>
        <scheme val="minor"/>
      </rPr>
      <t xml:space="preserve"> =</t>
    </r>
    <r>
      <rPr>
        <i/>
        <sz val="11"/>
        <color theme="1"/>
        <rFont val="Calibri"/>
        <family val="2"/>
        <scheme val="minor"/>
      </rPr>
      <t xml:space="preserve"> Angulus fabula</t>
    </r>
  </si>
  <si>
    <r>
      <t xml:space="preserve">Fabulina fabula </t>
    </r>
    <r>
      <rPr>
        <sz val="11"/>
        <color theme="1"/>
        <rFont val="Calibri"/>
        <family val="2"/>
        <scheme val="minor"/>
      </rPr>
      <t xml:space="preserve">= </t>
    </r>
    <r>
      <rPr>
        <i/>
        <sz val="11"/>
        <color theme="1"/>
        <rFont val="Calibri"/>
        <family val="2"/>
        <scheme val="minor"/>
      </rPr>
      <t>Angulus fabula</t>
    </r>
  </si>
  <si>
    <t>Historic data (Van Veen grab and boxcore) 1984-1988 (BOVO, 1988)</t>
  </si>
  <si>
    <t>ASEV Noordzeekustzone</t>
  </si>
  <si>
    <r>
      <t xml:space="preserve">Lunatia poliana </t>
    </r>
    <r>
      <rPr>
        <sz val="11"/>
        <color theme="1"/>
        <rFont val="Calibri"/>
        <family val="2"/>
        <scheme val="minor"/>
      </rPr>
      <t xml:space="preserve">= </t>
    </r>
    <r>
      <rPr>
        <i/>
        <sz val="11"/>
        <color theme="1"/>
        <rFont val="Calibri"/>
        <family val="2"/>
        <scheme val="minor"/>
      </rPr>
      <t>Euspira pulchella</t>
    </r>
  </si>
  <si>
    <r>
      <t xml:space="preserve">Mactra corallina </t>
    </r>
    <r>
      <rPr>
        <sz val="11"/>
        <color theme="1"/>
        <rFont val="Calibri"/>
        <family val="2"/>
        <scheme val="minor"/>
      </rPr>
      <t>=</t>
    </r>
    <r>
      <rPr>
        <i/>
        <sz val="11"/>
        <color theme="1"/>
        <rFont val="Calibri"/>
        <family val="2"/>
        <scheme val="minor"/>
      </rPr>
      <t xml:space="preserve"> Mactra stultorum</t>
    </r>
  </si>
  <si>
    <r>
      <t xml:space="preserve">Chamelea gallina </t>
    </r>
    <r>
      <rPr>
        <sz val="11"/>
        <color theme="1"/>
        <rFont val="Calibri"/>
        <family val="2"/>
        <scheme val="minor"/>
      </rPr>
      <t>is a southern European species, and is incorrect used for</t>
    </r>
    <r>
      <rPr>
        <i/>
        <sz val="11"/>
        <color theme="1"/>
        <rFont val="Calibri"/>
        <family val="2"/>
        <scheme val="minor"/>
      </rPr>
      <t xml:space="preserve"> Chamelea striatula </t>
    </r>
    <r>
      <rPr>
        <sz val="11"/>
        <color theme="1"/>
        <rFont val="Calibri"/>
        <family val="2"/>
        <scheme val="minor"/>
      </rPr>
      <t>(in the historic data)</t>
    </r>
  </si>
  <si>
    <t>NIOZ dredge 1996-1997 (7 ex) Noordzeekustzone (Bergman &amp; Santbrink, 1998)</t>
  </si>
  <si>
    <t>2samples(NZKZ)</t>
  </si>
  <si>
    <t>2samples(VD)</t>
  </si>
  <si>
    <t>1sample(VvdR)</t>
  </si>
  <si>
    <t>VD = Voordelta (or Front Delta)</t>
  </si>
  <si>
    <t>VvdR = Vlakte van de Raan (or Plain of the Raan)</t>
  </si>
  <si>
    <t>Noordzeekustzone management: Open areas</t>
  </si>
  <si>
    <t>Noordzeekustzone management: Closed areas</t>
  </si>
  <si>
    <r>
      <t xml:space="preserve">Tellina fabula </t>
    </r>
    <r>
      <rPr>
        <sz val="11"/>
        <color theme="1"/>
        <rFont val="Calibri"/>
        <family val="2"/>
        <scheme val="minor"/>
      </rPr>
      <t xml:space="preserve">= </t>
    </r>
    <r>
      <rPr>
        <i/>
        <sz val="11"/>
        <color theme="1"/>
        <rFont val="Calibri"/>
        <family val="2"/>
        <scheme val="minor"/>
      </rPr>
      <t>Angulus fabula</t>
    </r>
  </si>
  <si>
    <r>
      <t>Euspira poliana</t>
    </r>
    <r>
      <rPr>
        <sz val="11"/>
        <color theme="1"/>
        <rFont val="Calibri"/>
        <family val="2"/>
        <scheme val="minor"/>
      </rPr>
      <t xml:space="preserve"> =</t>
    </r>
    <r>
      <rPr>
        <i/>
        <sz val="11"/>
        <color theme="1"/>
        <rFont val="Calibri"/>
        <family val="2"/>
        <scheme val="minor"/>
      </rPr>
      <t xml:space="preserve"> Euspira pulchella</t>
    </r>
  </si>
  <si>
    <t>Not all planned samples have been taken in 2015 (71 instead of 132 dredge samples specific for management evaluation)!</t>
  </si>
  <si>
    <t>EUNIS ecotope: Shallow coarse sediment (Ondiep grof sediment)</t>
  </si>
  <si>
    <t>Dredge (20 m2)</t>
  </si>
  <si>
    <t>Type of evaluation</t>
  </si>
  <si>
    <t>MWTL Offshore 1991-1994 (Boxcorer) (IHM, 2017)</t>
  </si>
  <si>
    <t>MWTL 1995-2012 (11 Offshore, 1 BB, 3 DB, 1 DB overig, 1 CZ overig: Boxcorer) (IHM, 2017)</t>
  </si>
  <si>
    <t>DB overig = Part of MSFD zone Dogger Bank outside the ASEV</t>
  </si>
  <si>
    <t>CZ overig = Part of MSFD zone Coastal Zone outside the ASEVs</t>
  </si>
  <si>
    <t>WOT mollusc survey 2004-2014 (11/12 CZ overig, 2 Offshore, 1 NZKZ: dredge) (IHM, 2017)</t>
  </si>
  <si>
    <t>1sample(SCS)</t>
  </si>
  <si>
    <t>EUNIS ecotope: Shallow muddy (Ondiep slibrijk)</t>
  </si>
  <si>
    <t>MWTL 1995-2012 (1 Offshore: boxcorer) (IHM, 2017)</t>
  </si>
  <si>
    <t>VvdR</t>
  </si>
  <si>
    <t>WOT mollusc survey 2004-2014 (7/11 CZ overig, 3 VvdR, 2 VD: dredge) (IHM, 2017)</t>
  </si>
  <si>
    <t>EUNIS ecotope: Shallow sandy (Ondiep zandig) - Inside ASEVs</t>
  </si>
  <si>
    <t>EUNIS ecotope: Shallow sandy (Ondiep zandig) - Outside ASEVs</t>
  </si>
  <si>
    <t>EUNIS ecotope: Shallow sandy (Ondiep zandig) - Total area</t>
  </si>
  <si>
    <r>
      <t xml:space="preserve">Magelona johnstoni </t>
    </r>
    <r>
      <rPr>
        <sz val="11"/>
        <color theme="1"/>
        <rFont val="Calibri"/>
        <family val="2"/>
        <scheme val="minor"/>
      </rPr>
      <t xml:space="preserve">+ </t>
    </r>
    <r>
      <rPr>
        <i/>
        <sz val="11"/>
        <color theme="1"/>
        <rFont val="Calibri"/>
        <family val="2"/>
        <scheme val="minor"/>
      </rPr>
      <t>M. filiformis</t>
    </r>
  </si>
  <si>
    <t>WOT mollusc survey - SSA Inside ASEVs- 2004-2014 (Dredge) (IHM, 2017)</t>
  </si>
  <si>
    <t>MWTL -SSA Outside ASEVs- 1991-2012 (Boxcorer) (IHM, 2017)</t>
  </si>
  <si>
    <t>MWTL -SSA Inside ASEVs- 1991-2012 (Boxcorer) (IHM, 2017)</t>
  </si>
  <si>
    <t>WOT mollusc survey - SSA Outside ASEVs- 2004-2014 (Dredge) (IHM, 2017)</t>
  </si>
  <si>
    <t>2samples(SSA)</t>
  </si>
  <si>
    <r>
      <t xml:space="preserve">Magelona papillicornis </t>
    </r>
    <r>
      <rPr>
        <sz val="11"/>
        <color theme="1"/>
        <rFont val="Calibri"/>
        <family val="2"/>
        <scheme val="minor"/>
      </rPr>
      <t>=</t>
    </r>
    <r>
      <rPr>
        <i/>
        <sz val="11"/>
        <color theme="1"/>
        <rFont val="Calibri"/>
        <family val="2"/>
        <scheme val="minor"/>
      </rPr>
      <t xml:space="preserve"> M. johnstoni </t>
    </r>
    <r>
      <rPr>
        <sz val="11"/>
        <color theme="1"/>
        <rFont val="Calibri"/>
        <family val="2"/>
        <scheme val="minor"/>
      </rPr>
      <t>+</t>
    </r>
    <r>
      <rPr>
        <i/>
        <sz val="11"/>
        <color theme="1"/>
        <rFont val="Calibri"/>
        <family val="2"/>
        <scheme val="minor"/>
      </rPr>
      <t xml:space="preserve"> M. filiformis</t>
    </r>
  </si>
  <si>
    <t>Derivation reference for boxcore species</t>
  </si>
  <si>
    <t>Average (n/m2) VvdR</t>
  </si>
  <si>
    <t>Average (n/m2) VD</t>
  </si>
  <si>
    <t>Average (n/m2) NZKZ</t>
  </si>
  <si>
    <t>Averge (n/m2) as weighted average of the 3 ASEVs</t>
  </si>
  <si>
    <t>Derivation reference for dredge species</t>
  </si>
  <si>
    <t>wavg(ASEVs)</t>
  </si>
  <si>
    <t>NZKZ</t>
  </si>
  <si>
    <t>wavg(ASEVs) = weighted average (on basis of number of samples included) of the ASEVs in the area of evaluation</t>
  </si>
  <si>
    <t>- wavg(ASEVs) = weighted average (on basis of number of samples included) of the references for the ASEVs in the area of evaluation (only used for the reference of H1110b which includes 3 ASEVs that are representative for a part of the total area).</t>
  </si>
  <si>
    <t>- max = maximum year average value in recent historic data</t>
  </si>
  <si>
    <t>- 1sample(x) = a hit rate or density similar to an occurrence in one or two samples as calculated for area x (generally an ASEV)</t>
  </si>
  <si>
    <t>Boxcorer (0,078 m2); hit rate (per core) or densities (n/m2)</t>
  </si>
  <si>
    <t>Video track results deviate too much from dredge results and are therefore not used in the analyses here!</t>
  </si>
  <si>
    <r>
      <t xml:space="preserve">Ceriantharia = </t>
    </r>
    <r>
      <rPr>
        <i/>
        <sz val="11"/>
        <color theme="1"/>
        <rFont val="Calibri"/>
        <family val="2"/>
        <scheme val="minor"/>
      </rPr>
      <t>Cerianthus lloydii</t>
    </r>
    <r>
      <rPr>
        <sz val="11"/>
        <color theme="1"/>
        <rFont val="Calibri"/>
        <family val="2"/>
        <scheme val="minor"/>
      </rPr>
      <t xml:space="preserve"> ?</t>
    </r>
  </si>
  <si>
    <t>n</t>
  </si>
  <si>
    <r>
      <t>n*(IIS</t>
    </r>
    <r>
      <rPr>
        <vertAlign val="subscript"/>
        <sz val="11"/>
        <color theme="1"/>
        <rFont val="Calibri"/>
        <family val="2"/>
        <scheme val="minor"/>
      </rPr>
      <t>i</t>
    </r>
    <r>
      <rPr>
        <sz val="11"/>
        <color theme="1"/>
        <rFont val="Calibri"/>
        <family val="2"/>
        <scheme val="minor"/>
      </rPr>
      <t>-IIS</t>
    </r>
    <r>
      <rPr>
        <vertAlign val="subscript"/>
        <sz val="11"/>
        <color theme="1"/>
        <rFont val="Calibri"/>
        <family val="2"/>
        <scheme val="minor"/>
      </rPr>
      <t>avg</t>
    </r>
    <r>
      <rPr>
        <sz val="11"/>
        <color theme="1"/>
        <rFont val="Calibri"/>
        <family val="2"/>
        <scheme val="minor"/>
      </rPr>
      <t>)</t>
    </r>
    <r>
      <rPr>
        <vertAlign val="superscript"/>
        <sz val="11"/>
        <color theme="1"/>
        <rFont val="Calibri"/>
        <family val="2"/>
        <scheme val="minor"/>
      </rPr>
      <t>2</t>
    </r>
  </si>
  <si>
    <t>- 'Probability of Computed t', the actual test results asked on the computed t statistic the degrees of freedom and whether it is a 1- or 2-sided test</t>
  </si>
  <si>
    <t>1-sided independent t-test (with reference)</t>
  </si>
  <si>
    <r>
      <t xml:space="preserve">© Copyright, 2018. </t>
    </r>
    <r>
      <rPr>
        <b/>
        <sz val="10"/>
        <color theme="1"/>
        <rFont val="Arial"/>
        <family val="2"/>
      </rPr>
      <t xml:space="preserve">Ecoauthor </t>
    </r>
    <r>
      <rPr>
        <sz val="10"/>
        <color theme="1"/>
        <rFont val="Arial"/>
        <family val="2"/>
      </rPr>
      <t xml:space="preserve">– </t>
    </r>
    <r>
      <rPr>
        <i/>
        <sz val="10"/>
        <color theme="1"/>
        <rFont val="Arial"/>
        <family val="2"/>
      </rPr>
      <t>Scientific Writing &amp; Ecological Expertise</t>
    </r>
    <r>
      <rPr>
        <sz val="10"/>
        <color theme="1"/>
        <rFont val="Arial"/>
        <family val="2"/>
      </rPr>
      <t>, Heinkenszand, the Netherlands.</t>
    </r>
  </si>
  <si>
    <t>--&gt; For future evaluations for which entire worksheets can be used/copied, these columns should be filled in on basis of the observation data for the year(s) to be evaluated, which automatically gives the results (BISI-value(s)) in comparisons to the internal reference. (Those who do the evaluation only have to select the tests suitable for the types of evaluations i.e. comparisons of years with the T0, BACI-analyses, trend analyses, etc.).</t>
  </si>
  <si>
    <r>
      <t>iv</t>
    </r>
    <r>
      <rPr>
        <vertAlign val="subscript"/>
        <sz val="11"/>
        <color theme="1"/>
        <rFont val="Calibri"/>
        <family val="2"/>
        <scheme val="minor"/>
      </rPr>
      <t>i</t>
    </r>
    <r>
      <rPr>
        <sz val="11"/>
        <color theme="1"/>
        <rFont val="Calibri"/>
        <family val="2"/>
        <scheme val="minor"/>
      </rPr>
      <t xml:space="preserve"> (Indication Value for individual indicator species for each of the specific evaluations)</t>
    </r>
  </si>
  <si>
    <r>
      <t>Average Indication value (iv</t>
    </r>
    <r>
      <rPr>
        <vertAlign val="subscript"/>
        <sz val="11"/>
        <color theme="1"/>
        <rFont val="Calibri"/>
        <family val="2"/>
        <scheme val="minor"/>
      </rPr>
      <t>avg</t>
    </r>
    <r>
      <rPr>
        <sz val="11"/>
        <color theme="1"/>
        <rFont val="Calibri"/>
        <family val="2"/>
        <scheme val="minor"/>
      </rPr>
      <t>):</t>
    </r>
  </si>
  <si>
    <r>
      <t>(met IV</t>
    </r>
    <r>
      <rPr>
        <vertAlign val="subscript"/>
        <sz val="11"/>
        <color rgb="FF000000"/>
        <rFont val="Calibri"/>
        <family val="2"/>
        <scheme val="minor"/>
      </rPr>
      <t xml:space="preserve">i </t>
    </r>
    <r>
      <rPr>
        <sz val="11"/>
        <color rgb="FF000000"/>
        <rFont val="Calibri"/>
        <family val="2"/>
        <scheme val="minor"/>
      </rPr>
      <t>= iv</t>
    </r>
    <r>
      <rPr>
        <vertAlign val="subscript"/>
        <sz val="11"/>
        <color rgb="FF000000"/>
        <rFont val="Calibri"/>
        <family val="2"/>
        <scheme val="minor"/>
      </rPr>
      <t>i</t>
    </r>
    <r>
      <rPr>
        <sz val="11"/>
        <color rgb="FF000000"/>
        <rFont val="Calibri"/>
        <family val="2"/>
        <scheme val="minor"/>
      </rPr>
      <t>/iv</t>
    </r>
    <r>
      <rPr>
        <vertAlign val="subscript"/>
        <sz val="11"/>
        <color rgb="FF000000"/>
        <rFont val="Calibri"/>
        <family val="2"/>
        <scheme val="minor"/>
      </rPr>
      <t>avg</t>
    </r>
    <r>
      <rPr>
        <sz val="11"/>
        <color rgb="FF000000"/>
        <rFont val="Calibri"/>
        <family val="2"/>
        <scheme val="minor"/>
      </rPr>
      <t>)</t>
    </r>
  </si>
  <si>
    <r>
      <t>Variance (Var</t>
    </r>
    <r>
      <rPr>
        <vertAlign val="subscript"/>
        <sz val="11"/>
        <color theme="1"/>
        <rFont val="Calibri"/>
        <family val="2"/>
        <scheme val="minor"/>
      </rPr>
      <t>IIS</t>
    </r>
    <r>
      <rPr>
        <sz val="11"/>
        <color theme="1"/>
        <rFont val="Calibri"/>
        <family val="2"/>
        <scheme val="minor"/>
      </rPr>
      <t>)</t>
    </r>
  </si>
  <si>
    <r>
      <t>(n-1)*Var</t>
    </r>
    <r>
      <rPr>
        <vertAlign val="subscript"/>
        <sz val="11"/>
        <color theme="1"/>
        <rFont val="Calibri"/>
        <family val="2"/>
        <scheme val="minor"/>
      </rPr>
      <t>IIS</t>
    </r>
    <r>
      <rPr>
        <sz val="11"/>
        <color theme="1"/>
        <rFont val="Calibri"/>
        <family val="2"/>
        <scheme val="minor"/>
      </rPr>
      <t/>
    </r>
  </si>
  <si>
    <t>Variance (VarIIS)</t>
  </si>
  <si>
    <t>(n-1)*VarIIS</t>
  </si>
  <si>
    <r>
      <t>(n-1)*Var</t>
    </r>
    <r>
      <rPr>
        <vertAlign val="subscript"/>
        <sz val="11"/>
        <color theme="1"/>
        <rFont val="Calibri"/>
        <family val="2"/>
        <scheme val="minor"/>
      </rPr>
      <t>IIS</t>
    </r>
  </si>
  <si>
    <t>MethodoLNy of derivation</t>
  </si>
  <si>
    <t>BioLNical activation of seafloor toplayer (seafloorprocesses as bioturbation and bioirrigation)</t>
  </si>
  <si>
    <r>
      <t>IIS</t>
    </r>
    <r>
      <rPr>
        <vertAlign val="subscript"/>
        <sz val="11"/>
        <color theme="1"/>
        <rFont val="Calibri"/>
        <family val="2"/>
        <scheme val="minor"/>
      </rPr>
      <t>i</t>
    </r>
    <r>
      <rPr>
        <sz val="11"/>
        <color theme="1"/>
        <rFont val="Calibri"/>
        <family val="2"/>
        <scheme val="minor"/>
      </rPr>
      <t>=(IV</t>
    </r>
    <r>
      <rPr>
        <vertAlign val="subscript"/>
        <sz val="11"/>
        <color theme="1"/>
        <rFont val="Calibri"/>
        <family val="2"/>
        <scheme val="minor"/>
      </rPr>
      <t>i</t>
    </r>
    <r>
      <rPr>
        <sz val="11"/>
        <color theme="1"/>
        <rFont val="Calibri"/>
        <family val="2"/>
        <scheme val="minor"/>
      </rPr>
      <t>)*ln((O</t>
    </r>
    <r>
      <rPr>
        <vertAlign val="subscript"/>
        <sz val="11"/>
        <color theme="1"/>
        <rFont val="Calibri"/>
        <family val="2"/>
        <scheme val="minor"/>
      </rPr>
      <t>i</t>
    </r>
    <r>
      <rPr>
        <sz val="11"/>
        <color theme="1"/>
        <rFont val="Calibri"/>
        <family val="2"/>
        <scheme val="minor"/>
      </rPr>
      <t>/R</t>
    </r>
    <r>
      <rPr>
        <vertAlign val="subscript"/>
        <sz val="11"/>
        <color theme="1"/>
        <rFont val="Calibri"/>
        <family val="2"/>
        <scheme val="minor"/>
      </rPr>
      <t>i</t>
    </r>
    <r>
      <rPr>
        <sz val="11"/>
        <color theme="1"/>
        <rFont val="Calibri"/>
        <family val="2"/>
        <scheme val="minor"/>
      </rPr>
      <t>)+1)</t>
    </r>
  </si>
  <si>
    <t>BISI = exp((1/S)∑((IVi)ln((Oi/Ri)+1)-1)</t>
  </si>
  <si>
    <r>
      <t>BISI = exp((1/S)(∑(IV</t>
    </r>
    <r>
      <rPr>
        <vertAlign val="subscript"/>
        <sz val="16"/>
        <color rgb="FF000000"/>
        <rFont val="Calibri"/>
        <family val="2"/>
        <scheme val="minor"/>
      </rPr>
      <t>i</t>
    </r>
    <r>
      <rPr>
        <sz val="16"/>
        <color rgb="FF000000"/>
        <rFont val="Calibri"/>
        <family val="2"/>
        <scheme val="minor"/>
      </rPr>
      <t>)ln((O</t>
    </r>
    <r>
      <rPr>
        <vertAlign val="subscript"/>
        <sz val="16"/>
        <color rgb="FF000000"/>
        <rFont val="Calibri"/>
        <family val="2"/>
        <scheme val="minor"/>
      </rPr>
      <t>i</t>
    </r>
    <r>
      <rPr>
        <sz val="16"/>
        <color rgb="FF000000"/>
        <rFont val="Calibri"/>
        <family val="2"/>
        <scheme val="minor"/>
      </rPr>
      <t>/R</t>
    </r>
    <r>
      <rPr>
        <vertAlign val="subscript"/>
        <sz val="16"/>
        <color rgb="FF000000"/>
        <rFont val="Calibri"/>
        <family val="2"/>
        <scheme val="minor"/>
      </rPr>
      <t>i</t>
    </r>
    <r>
      <rPr>
        <sz val="16"/>
        <color rgb="FF000000"/>
        <rFont val="Calibri"/>
        <family val="2"/>
        <scheme val="minor"/>
      </rPr>
      <t>)+1)-S))</t>
    </r>
  </si>
  <si>
    <t xml:space="preserve">At the bottom an indication of the type of testing for the comparison of BISI values is given; </t>
  </si>
  <si>
    <t>- Data type of evaluation is given per indicator species indicated with a '1' in separate columns for each data type (an optional column is the indication of 'presence/absence' of species in the indicated monitoring programme, specifically used for evaluations for the Habitat Directive where at present this is an evaluation target for the indicated (typical) species).</t>
  </si>
  <si>
    <t>- Indicator values (iv) for specific indicator species different for each of the specific evaluations (varying between 0 -no indicator value at all- and 1 - a very good indicator species for the specific evaluation); iv's divided by the average indicator value of all indicator species in the specific evaluation, result in the used Species Specific Indicator Value (IV).</t>
  </si>
  <si>
    <t>General quality evaluation (each of the area specific selected indicator species is of equal importance and included (per definition an iv of 1)</t>
  </si>
  <si>
    <t>- The average indicator value (iv avg) for the set of indicator species with a certain indicator value for each of the (specific) evaluations</t>
  </si>
  <si>
    <t>Different columns represent different evaluations for which indicator species might have indicator value as indicated before</t>
  </si>
  <si>
    <t>- Sum of indicator species times the number of samples resulting in a value indicating the total number of analyses, as of importance to calculate total variance.</t>
  </si>
  <si>
    <t>- 'Computed t Statistic', computed t-statistic calculted on basis of the BISI value and accompanying the pooled standard deviation</t>
  </si>
  <si>
    <t>- Significance of difference in observed BISI value compared to the internal reference (indicated with *** when p&lt;0,001, ** when p&lt;0,01 , * when p&lt;0,05, ns when not significant, and na if the number of indicator species in the specific evaluation is too low for a reliable result)</t>
  </si>
  <si>
    <r>
      <t>- Variances  (VAR</t>
    </r>
    <r>
      <rPr>
        <vertAlign val="subscript"/>
        <sz val="11"/>
        <color theme="1"/>
        <rFont val="Calibri"/>
        <family val="2"/>
        <scheme val="minor"/>
      </rPr>
      <t>IIS</t>
    </r>
    <r>
      <rPr>
        <sz val="11"/>
        <color theme="1"/>
        <rFont val="Calibri"/>
        <family val="2"/>
        <scheme val="minor"/>
      </rPr>
      <t>), calculated or each of the indicator species (rows) and each of the specific evaluations (columns) similar as indicated above;</t>
    </r>
  </si>
  <si>
    <t>Calculated as the weighted natural logarithm of the variance (squared standard deviation increased with one (to prevent negative values)) per indicator species. (Weighted on basis of the species specific indicator value; indicator value compared to the average indicator value of the total set of indicator species);</t>
  </si>
  <si>
    <t>Calculated as the number of samples minus 1, times the Individual Indicator Species specific variance;</t>
  </si>
  <si>
    <t>- Number of samples (n) used in each of the specific evaluations for each of the indicator species (indicated numbers might combine samples taken with different techniques if these are considered comparable).</t>
  </si>
  <si>
    <t>The resulting standard deviation accompanying the BISI (of the specific evaluation) is calculated in two steps. In the first step the total variance per species and variatation as the results of differences in averages belonging to the calculated BISI-value per (specific) evaluation are summed, divided by the total number of analyses (number of indicator species times the number of samples), where the resulting value is square-rooted to derive a standard deviation. The second step is a back-transformation (inverse natural logarithm) in accordance with the BISI, of the variance decreased with the evaluation specific number of indicator species divided by the same number of species, to come to a standard deviation belonging to one combined index.</t>
  </si>
  <si>
    <t>Calculated as the squared difference between the Individual Indicator Species value and the average of all Individual Indicator Species values, times the number of samples; variance used to calculated the standard deviation accompanying the BISI as indicated above.</t>
  </si>
  <si>
    <r>
      <t xml:space="preserve">Background information and application of an earlier version </t>
    </r>
    <r>
      <rPr>
        <sz val="11"/>
        <color theme="1"/>
        <rFont val="Calibri"/>
        <family val="2"/>
      </rPr>
      <t>(</t>
    </r>
    <r>
      <rPr>
        <sz val="11"/>
        <color theme="1"/>
        <rFont val="Calibri"/>
        <family val="2"/>
        <scheme val="minor"/>
      </rPr>
      <t>BISI v1</t>
    </r>
    <r>
      <rPr>
        <sz val="11"/>
        <color theme="1"/>
        <rFont val="Calibri"/>
        <family val="2"/>
      </rPr>
      <t>):</t>
    </r>
  </si>
  <si>
    <t>Application of BISI v2 in the Dutch North Sea with consolidation of earlier identified references.</t>
  </si>
  <si>
    <r>
      <t>Assessment tool 'Benthic Indicator Species Index (BISI)'</t>
    </r>
    <r>
      <rPr>
        <b/>
        <sz val="14"/>
        <color theme="1"/>
        <rFont val="Calibri"/>
        <family val="2"/>
      </rPr>
      <t>:</t>
    </r>
  </si>
  <si>
    <t>Assessment tool 'Benthic Indicator Species Index (BISI)':</t>
  </si>
  <si>
    <t>- Wijnhoven, S., Bos, O.G. (2017). Benthic Indicator Species Index (BISI): Development process and description of the National Benthos Indicator North Sea including a protocol for application. Ecoauthor Report Series 2017 - 02, Heinkenszand, the Netherlands.</t>
  </si>
  <si>
    <t>- Wijnhoven, S. (2018). T0 evaluation of the quality status of the Dutch Exclusive Economic Zone based on the Benthic Indicator Species Index (BISI). Quality status and – developments of benthic habitats and MSFD areas of the Dutch North Sea in and prior to 2015. Report Ecoauthor &amp; Wageningen Marine Research. Ecoauthor Report Series 2018 - 01, Heinkenszand, the Netherlands.</t>
  </si>
  <si>
    <t>v181218</t>
  </si>
  <si>
    <r>
      <t>The current version of the Assessment tool ´Benthic Indicator Species Index´ (BISI) presents the methodology according to BISI v2 and is effected for the evaluation of the areas and habitats (including ecotopes) of the Dutch North Sea. Compared to v260917, v181218 specifically contains an update of the following aspects</t>
    </r>
    <r>
      <rPr>
        <sz val="11"/>
        <color theme="1"/>
        <rFont val="Calibri"/>
        <family val="2"/>
      </rPr>
      <t>: (1) the incorrect use of 10log in former calculations leading to skewed results has been corrected to natural logarithms (ln);</t>
    </r>
    <r>
      <rPr>
        <sz val="11"/>
        <color theme="1"/>
        <rFont val="Calibri"/>
        <family val="2"/>
        <scheme val="minor"/>
      </rPr>
      <t xml:space="preserve"> (2) there have been some additions to the derivation of reference values</t>
    </r>
    <r>
      <rPr>
        <sz val="11"/>
        <color theme="1"/>
        <rFont val="Calibri"/>
        <family val="2"/>
      </rPr>
      <t>; (</t>
    </r>
    <r>
      <rPr>
        <sz val="11"/>
        <color theme="1"/>
        <rFont val="Calibri"/>
        <family val="2"/>
        <scheme val="minor"/>
      </rPr>
      <t>3</t>
    </r>
    <r>
      <rPr>
        <sz val="11"/>
        <color theme="1"/>
        <rFont val="Calibri"/>
        <family val="2"/>
      </rPr>
      <t>)</t>
    </r>
    <r>
      <rPr>
        <sz val="11"/>
        <color theme="1"/>
        <rFont val="Calibri"/>
        <family val="2"/>
        <scheme val="minor"/>
      </rPr>
      <t xml:space="preserve"> there have been corrections on how to calculate pooled standard deviations associated with BISI-scores</t>
    </r>
    <r>
      <rPr>
        <sz val="11"/>
        <color theme="1"/>
        <rFont val="Calibri"/>
        <family val="2"/>
      </rPr>
      <t>; a</t>
    </r>
    <r>
      <rPr>
        <sz val="11"/>
        <color theme="1"/>
        <rFont val="Calibri"/>
        <family val="2"/>
        <scheme val="minor"/>
      </rPr>
      <t xml:space="preserve">dditionally a few minor (typing)errors have been corrected. Other updates part of BISI v2 as described in the Protocol BISI v2 or Generic Application </t>
    </r>
    <r>
      <rPr>
        <sz val="11"/>
        <color theme="1"/>
        <rFont val="Calibri"/>
        <family val="2"/>
      </rPr>
      <t>(ecotopes form the basis for the derivation of the index, and standard rules for indicator species selection have been formulated) have not been applied in the current Assessment tool, to consolidate earlier applied indicator species selections and reference levels.</t>
    </r>
  </si>
  <si>
    <r>
      <t>- Wijnhoven, S. (2018). Protocol Benthic Indicator Species Index (BISI)</t>
    </r>
    <r>
      <rPr>
        <sz val="11"/>
        <color theme="1"/>
        <rFont val="Calibri"/>
        <family val="2"/>
      </rPr>
      <t xml:space="preserve">: </t>
    </r>
    <r>
      <rPr>
        <sz val="11"/>
        <color theme="1"/>
        <rFont val="Calibri"/>
        <family val="2"/>
        <scheme val="minor"/>
      </rPr>
      <t xml:space="preserve">Protocol BISI for generic application (BISI v2). v181218. Ecoauthor Report Series 2018 - 04, Heinkenszand, the Netherlands. </t>
    </r>
  </si>
  <si>
    <t>'BISI v181218.xlsx'</t>
  </si>
  <si>
    <t>Data come in different columns with average values and standard deviations, either or not adjusted to down-scale the importance of extremes and make quality improvements and degradations (100x at maximum) of similar importance.</t>
  </si>
  <si>
    <r>
      <t>- Total variance per species term (  (n-1)*Var</t>
    </r>
    <r>
      <rPr>
        <vertAlign val="subscript"/>
        <sz val="11"/>
        <color theme="1"/>
        <rFont val="Calibri"/>
        <family val="2"/>
        <scheme val="minor"/>
      </rPr>
      <t>IIS</t>
    </r>
    <r>
      <rPr>
        <sz val="11"/>
        <color theme="1"/>
        <rFont val="Calibri"/>
        <family val="2"/>
        <scheme val="minor"/>
      </rPr>
      <t xml:space="preserve"> ) taking the number of samples into account, calculated for each of the indicator species (rows) and each of the specific evaluations (columns) similar as indicated above;</t>
    </r>
  </si>
  <si>
    <r>
      <t>- Variation as the result of differences in averages term ( n*(IIS</t>
    </r>
    <r>
      <rPr>
        <vertAlign val="subscript"/>
        <sz val="11"/>
        <color theme="1"/>
        <rFont val="Calibri"/>
        <family val="2"/>
        <scheme val="minor"/>
      </rPr>
      <t>i</t>
    </r>
    <r>
      <rPr>
        <sz val="11"/>
        <color theme="1"/>
        <rFont val="Calibri"/>
        <family val="2"/>
        <scheme val="minor"/>
      </rPr>
      <t>-IIS</t>
    </r>
    <r>
      <rPr>
        <vertAlign val="subscript"/>
        <sz val="11"/>
        <color theme="1"/>
        <rFont val="Calibri"/>
        <family val="2"/>
        <scheme val="minor"/>
      </rPr>
      <t>avg</t>
    </r>
    <r>
      <rPr>
        <sz val="11"/>
        <color theme="1"/>
        <rFont val="Calibri"/>
        <family val="2"/>
        <scheme val="minor"/>
      </rPr>
      <t>)</t>
    </r>
    <r>
      <rPr>
        <vertAlign val="superscript"/>
        <sz val="11"/>
        <color theme="1"/>
        <rFont val="Calibri"/>
        <family val="2"/>
        <scheme val="minor"/>
      </rPr>
      <t>2</t>
    </r>
    <r>
      <rPr>
        <sz val="11"/>
        <color theme="1"/>
        <rFont val="Calibri"/>
        <family val="2"/>
        <scheme val="minor"/>
      </rPr>
      <t xml:space="preserve"> ) taking the number of samples into account, calculated for each of the indicator species (rows) and each of the specific evaluations (columns) similar as indicated above;</t>
    </r>
  </si>
  <si>
    <r>
      <t>- Individual Indicator Species (IIS)-values are calculated for each of the indicator species (rows) and each of the specific evaluations (columns: same headings as before) via IIS</t>
    </r>
    <r>
      <rPr>
        <vertAlign val="subscript"/>
        <sz val="11"/>
        <color theme="1"/>
        <rFont val="Calibri"/>
        <family val="2"/>
        <scheme val="minor"/>
      </rPr>
      <t>i</t>
    </r>
    <r>
      <rPr>
        <sz val="11"/>
        <color theme="1"/>
        <rFont val="Calibri"/>
        <family val="2"/>
        <scheme val="minor"/>
      </rPr>
      <t>=(IV</t>
    </r>
    <r>
      <rPr>
        <vertAlign val="subscript"/>
        <sz val="11"/>
        <color theme="1"/>
        <rFont val="Calibri"/>
        <family val="2"/>
        <scheme val="minor"/>
      </rPr>
      <t>i</t>
    </r>
    <r>
      <rPr>
        <sz val="11"/>
        <color theme="1"/>
        <rFont val="Calibri"/>
        <family val="2"/>
        <scheme val="minor"/>
      </rPr>
      <t>)*ln((O</t>
    </r>
    <r>
      <rPr>
        <vertAlign val="subscript"/>
        <sz val="11"/>
        <color theme="1"/>
        <rFont val="Calibri"/>
        <family val="2"/>
        <scheme val="minor"/>
      </rPr>
      <t>i</t>
    </r>
    <r>
      <rPr>
        <sz val="11"/>
        <color theme="1"/>
        <rFont val="Calibri"/>
        <family val="2"/>
        <scheme val="minor"/>
      </rPr>
      <t>/R</t>
    </r>
    <r>
      <rPr>
        <vertAlign val="subscript"/>
        <sz val="11"/>
        <color theme="1"/>
        <rFont val="Calibri"/>
        <family val="2"/>
        <scheme val="minor"/>
      </rPr>
      <t>i</t>
    </r>
    <r>
      <rPr>
        <sz val="11"/>
        <color theme="1"/>
        <rFont val="Calibri"/>
        <family val="2"/>
        <scheme val="minor"/>
      </rPr>
      <t>)+1);</t>
    </r>
  </si>
  <si>
    <r>
      <t>A Benthic Indicator Species Index (BISI-value) is calculated for each of the (specific) evaluations as the inverse natural logarithm of the average IIS</t>
    </r>
    <r>
      <rPr>
        <vertAlign val="subscript"/>
        <sz val="11"/>
        <color theme="1"/>
        <rFont val="Calibri"/>
        <family val="2"/>
        <scheme val="minor"/>
      </rPr>
      <t>i</t>
    </r>
    <r>
      <rPr>
        <sz val="11"/>
        <color theme="1"/>
        <rFont val="Calibri"/>
        <family val="2"/>
        <scheme val="minor"/>
      </rPr>
      <t xml:space="preserve"> values ( </t>
    </r>
    <r>
      <rPr>
        <b/>
        <sz val="11"/>
        <color theme="1"/>
        <rFont val="Calibri"/>
        <family val="2"/>
        <scheme val="minor"/>
      </rPr>
      <t>BISI = exp((1/S)(∑(IV</t>
    </r>
    <r>
      <rPr>
        <b/>
        <vertAlign val="subscript"/>
        <sz val="11"/>
        <color theme="1"/>
        <rFont val="Calibri"/>
        <family val="2"/>
        <scheme val="minor"/>
      </rPr>
      <t>i</t>
    </r>
    <r>
      <rPr>
        <b/>
        <sz val="11"/>
        <color theme="1"/>
        <rFont val="Calibri"/>
        <family val="2"/>
        <scheme val="minor"/>
      </rPr>
      <t>)ln((O</t>
    </r>
    <r>
      <rPr>
        <b/>
        <vertAlign val="subscript"/>
        <sz val="11"/>
        <color theme="1"/>
        <rFont val="Calibri"/>
        <family val="2"/>
        <scheme val="minor"/>
      </rPr>
      <t>i</t>
    </r>
    <r>
      <rPr>
        <b/>
        <sz val="11"/>
        <color theme="1"/>
        <rFont val="Calibri"/>
        <family val="2"/>
        <scheme val="minor"/>
      </rPr>
      <t>/R</t>
    </r>
    <r>
      <rPr>
        <b/>
        <vertAlign val="subscript"/>
        <sz val="11"/>
        <color theme="1"/>
        <rFont val="Calibri"/>
        <family val="2"/>
        <scheme val="minor"/>
      </rPr>
      <t>i</t>
    </r>
    <r>
      <rPr>
        <b/>
        <sz val="11"/>
        <color theme="1"/>
        <rFont val="Calibri"/>
        <family val="2"/>
        <scheme val="minor"/>
      </rPr>
      <t>)+1)-S))</t>
    </r>
    <r>
      <rPr>
        <sz val="11"/>
        <color theme="1"/>
        <rFont val="Calibri"/>
        <family val="2"/>
        <scheme val="minor"/>
      </rPr>
      <t xml:space="preserve"> ); Occurrence to Reference ratios increased with one in the log-term to prevent negative values, compensated for by deduction with the number of indicator species in the specific evaluation in the back-transformation. </t>
    </r>
  </si>
  <si>
    <r>
      <t>- The indicator species specific reference value (R</t>
    </r>
    <r>
      <rPr>
        <vertAlign val="subscript"/>
        <sz val="11"/>
        <color theme="1"/>
        <rFont val="Calibri"/>
        <family val="2"/>
        <scheme val="minor"/>
      </rPr>
      <t>i</t>
    </r>
    <r>
      <rPr>
        <sz val="11"/>
        <color theme="1"/>
        <rFont val="Calibri"/>
        <family val="2"/>
        <scheme val="minor"/>
      </rPr>
      <t>), specific for the area of evaluation, the used observation methodology and data type as indicated, used to compare observations of moments of evaluation with.</t>
    </r>
  </si>
  <si>
    <r>
      <t>- The indicator specific observation to reference ratio (O</t>
    </r>
    <r>
      <rPr>
        <vertAlign val="subscript"/>
        <sz val="11"/>
        <color theme="1"/>
        <rFont val="Calibri"/>
        <family val="2"/>
        <scheme val="minor"/>
      </rPr>
      <t>i</t>
    </r>
    <r>
      <rPr>
        <sz val="11"/>
        <color theme="1"/>
        <rFont val="Calibri"/>
        <family val="2"/>
        <scheme val="minor"/>
      </rPr>
      <t>/R</t>
    </r>
    <r>
      <rPr>
        <vertAlign val="subscript"/>
        <sz val="11"/>
        <color theme="1"/>
        <rFont val="Calibri"/>
        <family val="2"/>
        <scheme val="minor"/>
      </rPr>
      <t>i</t>
    </r>
    <r>
      <rPr>
        <sz val="11"/>
        <color theme="1"/>
        <rFont val="Calibri"/>
        <family val="2"/>
        <scheme val="minor"/>
      </rPr>
      <t>), specific for the area of evaluation, the used observation methodology and data type as indicated;</t>
    </r>
  </si>
  <si>
    <t>Methodology of derivation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</si>
</sst>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31" x14ac:knownFonts="1">
    <font>
      <sz val="11"/>
      <color theme="1"/>
      <name val="Calibri"/>
      <family val="2"/>
      <scheme val="minor"/>
    </font>
    <font>
      <sz val="11"/>
      <color rgb="FFFF0000"/>
      <name val="Calibri"/>
      <family val="2"/>
      <scheme val="minor"/>
    </font>
    <font>
      <b/>
      <sz val="14"/>
      <color theme="1"/>
      <name val="Calibri"/>
      <family val="2"/>
      <scheme val="minor"/>
    </font>
    <font>
      <sz val="12"/>
      <color theme="1"/>
      <name val="Calibri"/>
      <family val="2"/>
      <scheme val="minor"/>
    </font>
    <font>
      <sz val="11"/>
      <color theme="1"/>
      <name val="Calibri"/>
      <family val="2"/>
    </font>
    <font>
      <sz val="11"/>
      <color rgb="FF7030A0"/>
      <name val="Calibri"/>
      <family val="2"/>
      <scheme val="minor"/>
    </font>
    <font>
      <sz val="12"/>
      <name val="Calibri"/>
      <family val="2"/>
      <scheme val="minor"/>
    </font>
    <font>
      <sz val="11"/>
      <name val="Calibri"/>
      <family val="2"/>
      <scheme val="minor"/>
    </font>
    <font>
      <sz val="16"/>
      <color rgb="FF000000"/>
      <name val="Calibri"/>
      <family val="2"/>
      <scheme val="minor"/>
    </font>
    <font>
      <sz val="11"/>
      <color rgb="FF000000"/>
      <name val="Calibri"/>
      <family val="2"/>
      <scheme val="minor"/>
    </font>
    <font>
      <b/>
      <sz val="11"/>
      <color theme="1"/>
      <name val="Calibri"/>
      <family val="2"/>
      <scheme val="minor"/>
    </font>
    <font>
      <sz val="14"/>
      <color theme="1"/>
      <name val="Calibri"/>
      <family val="2"/>
      <scheme val="minor"/>
    </font>
    <font>
      <sz val="11"/>
      <color rgb="FF00B050"/>
      <name val="Calibri"/>
      <family val="2"/>
      <scheme val="minor"/>
    </font>
    <font>
      <sz val="11"/>
      <color indexed="8"/>
      <name val="Calibri"/>
      <family val="2"/>
    </font>
    <font>
      <sz val="10"/>
      <color indexed="8"/>
      <name val="Arial"/>
      <family val="2"/>
    </font>
    <font>
      <i/>
      <sz val="11"/>
      <color theme="1"/>
      <name val="Calibri"/>
      <family val="2"/>
      <scheme val="minor"/>
    </font>
    <font>
      <i/>
      <sz val="12"/>
      <color theme="1"/>
      <name val="Calibri"/>
      <family val="2"/>
      <scheme val="minor"/>
    </font>
    <font>
      <u/>
      <sz val="11"/>
      <color theme="10"/>
      <name val="Calibri"/>
      <family val="2"/>
      <scheme val="minor"/>
    </font>
    <font>
      <sz val="10"/>
      <color theme="1"/>
      <name val="Arial"/>
      <family val="2"/>
    </font>
    <font>
      <b/>
      <sz val="10"/>
      <color theme="1"/>
      <name val="Arial"/>
      <family val="2"/>
    </font>
    <font>
      <i/>
      <sz val="10"/>
      <color theme="1"/>
      <name val="Arial"/>
      <family val="2"/>
    </font>
    <font>
      <b/>
      <vertAlign val="subscript"/>
      <sz val="14"/>
      <color theme="1"/>
      <name val="Calibri"/>
      <family val="2"/>
      <scheme val="minor"/>
    </font>
    <font>
      <vertAlign val="subscript"/>
      <sz val="11"/>
      <color theme="1"/>
      <name val="Calibri"/>
      <family val="2"/>
      <scheme val="minor"/>
    </font>
    <font>
      <i/>
      <sz val="11"/>
      <name val="Calibri"/>
      <family val="2"/>
      <scheme val="minor"/>
    </font>
    <font>
      <i/>
      <sz val="11"/>
      <color indexed="8"/>
      <name val="Calibri"/>
      <family val="2"/>
    </font>
    <font>
      <b/>
      <i/>
      <sz val="11"/>
      <color theme="1"/>
      <name val="Calibri"/>
      <family val="2"/>
      <scheme val="minor"/>
    </font>
    <font>
      <vertAlign val="superscript"/>
      <sz val="11"/>
      <color theme="1"/>
      <name val="Calibri"/>
      <family val="2"/>
      <scheme val="minor"/>
    </font>
    <font>
      <vertAlign val="subscript"/>
      <sz val="11"/>
      <color rgb="FF000000"/>
      <name val="Calibri"/>
      <family val="2"/>
      <scheme val="minor"/>
    </font>
    <font>
      <vertAlign val="subscript"/>
      <sz val="16"/>
      <color rgb="FF000000"/>
      <name val="Calibri"/>
      <family val="2"/>
      <scheme val="minor"/>
    </font>
    <font>
      <b/>
      <sz val="14"/>
      <color theme="1"/>
      <name val="Calibri"/>
      <family val="2"/>
    </font>
    <font>
      <b/>
      <vertAlign val="subscript"/>
      <sz val="11"/>
      <color theme="1"/>
      <name val="Calibri"/>
      <family val="2"/>
      <scheme val="minor"/>
    </font>
  </fonts>
  <fills count="5">
    <fill>
      <patternFill patternType="none"/>
    </fill>
    <fill>
      <patternFill patternType="gray125"/>
    </fill>
    <fill>
      <patternFill patternType="solid">
        <fgColor theme="0" tint="-0.249977111117893"/>
        <bgColor indexed="64"/>
      </patternFill>
    </fill>
    <fill>
      <patternFill patternType="solid">
        <fgColor rgb="FFEEB500"/>
        <bgColor indexed="64"/>
      </patternFill>
    </fill>
    <fill>
      <patternFill patternType="solid">
        <fgColor theme="0"/>
        <bgColor indexed="64"/>
      </patternFill>
    </fill>
  </fills>
  <borders count="17">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22"/>
      </left>
      <right/>
      <top style="thin">
        <color indexed="22"/>
      </top>
      <bottom style="thin">
        <color indexed="22"/>
      </bottom>
      <diagonal/>
    </border>
    <border>
      <left style="thin">
        <color indexed="64"/>
      </left>
      <right/>
      <top style="thin">
        <color indexed="64"/>
      </top>
      <bottom/>
      <diagonal/>
    </border>
  </borders>
  <cellStyleXfs count="3">
    <xf numFmtId="0" fontId="0" fillId="0" borderId="0"/>
    <xf numFmtId="0" fontId="14" fillId="0" borderId="0"/>
    <xf numFmtId="0" fontId="17" fillId="0" borderId="0" applyNumberFormat="0" applyFill="0" applyBorder="0" applyAlignment="0" applyProtection="0"/>
  </cellStyleXfs>
  <cellXfs count="419">
    <xf numFmtId="0" fontId="0" fillId="0" borderId="0" xfId="0"/>
    <xf numFmtId="0" fontId="0" fillId="0" borderId="1" xfId="0" applyBorder="1"/>
    <xf numFmtId="0" fontId="0" fillId="0" borderId="2" xfId="0" applyBorder="1"/>
    <xf numFmtId="0" fontId="0" fillId="0" borderId="0" xfId="0" applyBorder="1"/>
    <xf numFmtId="0" fontId="2" fillId="0" borderId="3" xfId="0" applyFont="1" applyBorder="1" applyAlignment="1">
      <alignment wrapText="1"/>
    </xf>
    <xf numFmtId="0" fontId="0" fillId="0" borderId="0" xfId="0" applyBorder="1" applyAlignment="1">
      <alignment textRotation="90" wrapText="1"/>
    </xf>
    <xf numFmtId="0" fontId="0" fillId="0" borderId="2" xfId="0" applyBorder="1" applyAlignment="1">
      <alignment textRotation="90" wrapText="1"/>
    </xf>
    <xf numFmtId="0" fontId="0" fillId="0" borderId="0" xfId="0" applyAlignment="1">
      <alignment wrapText="1"/>
    </xf>
    <xf numFmtId="0" fontId="0" fillId="0" borderId="0" xfId="0" applyBorder="1" applyAlignment="1">
      <alignment wrapText="1"/>
    </xf>
    <xf numFmtId="0" fontId="3" fillId="0" borderId="1" xfId="0" applyFont="1" applyBorder="1" applyAlignment="1">
      <alignment textRotation="90" wrapText="1"/>
    </xf>
    <xf numFmtId="0" fontId="3" fillId="0" borderId="2" xfId="0" applyFont="1" applyBorder="1" applyAlignment="1">
      <alignment textRotation="90" wrapText="1"/>
    </xf>
    <xf numFmtId="0" fontId="0" fillId="0" borderId="1" xfId="0" applyFont="1" applyBorder="1" applyAlignment="1">
      <alignment textRotation="90" wrapText="1"/>
    </xf>
    <xf numFmtId="0" fontId="0" fillId="0" borderId="0" xfId="0" applyFont="1" applyBorder="1" applyAlignment="1">
      <alignment textRotation="90" wrapText="1"/>
    </xf>
    <xf numFmtId="0" fontId="1" fillId="0" borderId="0" xfId="0" applyFont="1"/>
    <xf numFmtId="164" fontId="0" fillId="0" borderId="1" xfId="0" applyNumberFormat="1" applyFill="1" applyBorder="1"/>
    <xf numFmtId="164" fontId="0" fillId="0" borderId="0" xfId="0" applyNumberFormat="1" applyFill="1" applyBorder="1"/>
    <xf numFmtId="0" fontId="0" fillId="2" borderId="0" xfId="0" applyFill="1"/>
    <xf numFmtId="0" fontId="0" fillId="0" borderId="0" xfId="0" applyFill="1" applyBorder="1"/>
    <xf numFmtId="0" fontId="0" fillId="2" borderId="0" xfId="0" applyFill="1" applyBorder="1"/>
    <xf numFmtId="0" fontId="3" fillId="0" borderId="1" xfId="0" applyFont="1" applyFill="1" applyBorder="1"/>
    <xf numFmtId="0" fontId="0" fillId="0" borderId="0" xfId="0" applyFill="1"/>
    <xf numFmtId="0" fontId="0" fillId="0" borderId="2" xfId="0" applyFill="1" applyBorder="1"/>
    <xf numFmtId="0" fontId="0" fillId="0" borderId="1" xfId="0" applyFill="1" applyBorder="1"/>
    <xf numFmtId="0" fontId="1" fillId="2" borderId="0" xfId="0" applyFont="1" applyFill="1"/>
    <xf numFmtId="0" fontId="6" fillId="0" borderId="0" xfId="0" applyFont="1" applyFill="1" applyBorder="1"/>
    <xf numFmtId="0" fontId="1" fillId="0" borderId="1" xfId="0" applyFont="1" applyBorder="1"/>
    <xf numFmtId="0" fontId="7" fillId="0" borderId="0" xfId="0" applyFont="1" applyFill="1" applyBorder="1"/>
    <xf numFmtId="0" fontId="8" fillId="0" borderId="0" xfId="0" applyFont="1" applyAlignment="1">
      <alignment horizontal="left" readingOrder="1"/>
    </xf>
    <xf numFmtId="2" fontId="0" fillId="0" borderId="1" xfId="0" applyNumberFormat="1" applyFont="1" applyFill="1" applyBorder="1"/>
    <xf numFmtId="2" fontId="0" fillId="0" borderId="0" xfId="0" applyNumberFormat="1" applyFont="1" applyFill="1" applyBorder="1"/>
    <xf numFmtId="0" fontId="9" fillId="0" borderId="0" xfId="0" applyFont="1" applyAlignment="1">
      <alignment horizontal="left" readingOrder="1"/>
    </xf>
    <xf numFmtId="164" fontId="0" fillId="0" borderId="0" xfId="0" applyNumberFormat="1"/>
    <xf numFmtId="0" fontId="5" fillId="0" borderId="0" xfId="0" applyFont="1" applyFill="1" applyBorder="1"/>
    <xf numFmtId="164" fontId="0" fillId="0" borderId="0" xfId="0" applyNumberFormat="1" applyBorder="1"/>
    <xf numFmtId="0" fontId="0" fillId="0" borderId="0" xfId="0" applyFont="1" applyAlignment="1">
      <alignment wrapText="1"/>
    </xf>
    <xf numFmtId="0" fontId="0" fillId="0" borderId="0" xfId="0" applyFont="1" applyFill="1" applyAlignment="1">
      <alignment wrapText="1"/>
    </xf>
    <xf numFmtId="0" fontId="0" fillId="0" borderId="0" xfId="0" applyFont="1" applyFill="1" applyBorder="1" applyAlignment="1">
      <alignment wrapText="1"/>
    </xf>
    <xf numFmtId="0" fontId="0" fillId="0" borderId="0" xfId="0" applyFont="1" applyBorder="1" applyAlignment="1">
      <alignment wrapText="1"/>
    </xf>
    <xf numFmtId="0" fontId="0" fillId="0" borderId="0" xfId="0" applyFont="1" applyBorder="1" applyAlignment="1"/>
    <xf numFmtId="0" fontId="0" fillId="0" borderId="0" xfId="0" applyAlignment="1"/>
    <xf numFmtId="0" fontId="0" fillId="0" borderId="0" xfId="0" applyFont="1" applyFill="1" applyBorder="1" applyAlignment="1">
      <alignment textRotation="90" wrapText="1"/>
    </xf>
    <xf numFmtId="0" fontId="0" fillId="0" borderId="0" xfId="0"/>
    <xf numFmtId="164" fontId="0" fillId="0" borderId="0" xfId="0" applyNumberFormat="1"/>
    <xf numFmtId="164" fontId="0" fillId="0" borderId="1" xfId="0" applyNumberFormat="1" applyBorder="1"/>
    <xf numFmtId="0" fontId="2" fillId="0" borderId="4" xfId="0" applyFont="1" applyBorder="1" applyAlignment="1">
      <alignment wrapText="1"/>
    </xf>
    <xf numFmtId="0" fontId="0" fillId="0" borderId="2" xfId="0" applyBorder="1" applyAlignment="1">
      <alignment wrapText="1"/>
    </xf>
    <xf numFmtId="0" fontId="0" fillId="0" borderId="1" xfId="0" applyFont="1" applyBorder="1" applyAlignment="1">
      <alignment wrapText="1"/>
    </xf>
    <xf numFmtId="0" fontId="0" fillId="0" borderId="2" xfId="0" applyFont="1" applyFill="1" applyBorder="1" applyAlignment="1">
      <alignment wrapText="1"/>
    </xf>
    <xf numFmtId="0" fontId="10" fillId="0" borderId="0" xfId="0" applyFont="1"/>
    <xf numFmtId="2" fontId="0" fillId="0" borderId="1" xfId="0" applyNumberFormat="1" applyBorder="1" applyAlignment="1">
      <alignment horizontal="center" wrapText="1"/>
    </xf>
    <xf numFmtId="2" fontId="0" fillId="0" borderId="1" xfId="0" applyNumberFormat="1" applyFill="1" applyBorder="1" applyAlignment="1">
      <alignment horizontal="center" wrapText="1"/>
    </xf>
    <xf numFmtId="0" fontId="0" fillId="0" borderId="2" xfId="0" applyFont="1" applyBorder="1" applyAlignment="1">
      <alignment textRotation="90" wrapText="1"/>
    </xf>
    <xf numFmtId="164" fontId="0" fillId="0" borderId="0" xfId="0" applyNumberFormat="1" applyFont="1" applyBorder="1" applyAlignment="1">
      <alignment textRotation="90" wrapText="1"/>
    </xf>
    <xf numFmtId="0" fontId="0" fillId="0" borderId="1" xfId="0" applyFont="1" applyFill="1" applyBorder="1" applyAlignment="1">
      <alignment textRotation="90" wrapText="1"/>
    </xf>
    <xf numFmtId="0" fontId="0" fillId="0" borderId="1" xfId="0" applyFont="1" applyBorder="1"/>
    <xf numFmtId="0" fontId="0" fillId="0" borderId="0" xfId="0" applyFont="1"/>
    <xf numFmtId="164" fontId="0" fillId="0" borderId="1" xfId="0" applyNumberFormat="1" applyFont="1" applyBorder="1"/>
    <xf numFmtId="164" fontId="0" fillId="0" borderId="0" xfId="0" applyNumberFormat="1" applyFont="1"/>
    <xf numFmtId="0" fontId="0" fillId="0" borderId="1" xfId="0" applyFont="1" applyFill="1" applyBorder="1"/>
    <xf numFmtId="0" fontId="0" fillId="0" borderId="2" xfId="0" applyFont="1" applyFill="1" applyBorder="1"/>
    <xf numFmtId="0" fontId="0" fillId="0" borderId="0" xfId="0" applyFont="1" applyFill="1" applyBorder="1"/>
    <xf numFmtId="0" fontId="0" fillId="0" borderId="0" xfId="0" applyFont="1" applyBorder="1"/>
    <xf numFmtId="164" fontId="0" fillId="0" borderId="1" xfId="0" applyNumberFormat="1" applyFont="1" applyBorder="1" applyAlignment="1"/>
    <xf numFmtId="164" fontId="0" fillId="0" borderId="1" xfId="0" applyNumberFormat="1" applyFont="1" applyFill="1" applyBorder="1"/>
    <xf numFmtId="164" fontId="0" fillId="0" borderId="1" xfId="0" applyNumberFormat="1" applyFont="1" applyBorder="1" applyAlignment="1">
      <alignment wrapText="1"/>
    </xf>
    <xf numFmtId="164" fontId="0" fillId="0" borderId="0" xfId="0" applyNumberFormat="1" applyFont="1" applyBorder="1" applyAlignment="1">
      <alignment wrapText="1"/>
    </xf>
    <xf numFmtId="0" fontId="0" fillId="0" borderId="1" xfId="0" applyFont="1" applyFill="1" applyBorder="1" applyAlignment="1">
      <alignment wrapText="1"/>
    </xf>
    <xf numFmtId="0" fontId="0" fillId="0" borderId="0" xfId="0" applyFont="1" applyFill="1"/>
    <xf numFmtId="164" fontId="0" fillId="0" borderId="0" xfId="0" applyNumberFormat="1" applyFont="1" applyFill="1"/>
    <xf numFmtId="0" fontId="0" fillId="0" borderId="2" xfId="0" applyFont="1" applyBorder="1"/>
    <xf numFmtId="0" fontId="0" fillId="0" borderId="1" xfId="0" applyFont="1" applyFill="1" applyBorder="1" applyAlignment="1">
      <alignment horizontal="center" textRotation="90" wrapText="1"/>
    </xf>
    <xf numFmtId="2" fontId="4" fillId="0" borderId="0" xfId="0" applyNumberFormat="1" applyFont="1" applyFill="1" applyBorder="1" applyAlignment="1">
      <alignment horizontal="center" wrapText="1"/>
    </xf>
    <xf numFmtId="2" fontId="0" fillId="0" borderId="0" xfId="0" applyNumberFormat="1" applyBorder="1" applyAlignment="1">
      <alignment horizontal="center" wrapText="1"/>
    </xf>
    <xf numFmtId="0" fontId="12" fillId="0" borderId="0" xfId="0" applyFont="1" applyFill="1" applyBorder="1"/>
    <xf numFmtId="164" fontId="0" fillId="0" borderId="0" xfId="0" applyNumberFormat="1" applyFont="1" applyBorder="1"/>
    <xf numFmtId="0" fontId="0" fillId="2" borderId="0" xfId="0" applyFont="1" applyFill="1" applyBorder="1"/>
    <xf numFmtId="0" fontId="0" fillId="2" borderId="0" xfId="0" applyFont="1" applyFill="1" applyBorder="1" applyAlignment="1">
      <alignment wrapText="1"/>
    </xf>
    <xf numFmtId="0" fontId="12" fillId="0" borderId="1" xfId="0" applyFont="1" applyFill="1" applyBorder="1"/>
    <xf numFmtId="0" fontId="7" fillId="0" borderId="1" xfId="0" applyFont="1" applyFill="1" applyBorder="1"/>
    <xf numFmtId="0" fontId="0" fillId="2" borderId="2" xfId="0" applyFill="1" applyBorder="1"/>
    <xf numFmtId="164" fontId="0" fillId="2" borderId="0" xfId="0" applyNumberFormat="1" applyFill="1" applyBorder="1"/>
    <xf numFmtId="164" fontId="7" fillId="0" borderId="1" xfId="0" applyNumberFormat="1" applyFont="1" applyFill="1" applyBorder="1"/>
    <xf numFmtId="164" fontId="7" fillId="0" borderId="0" xfId="0" applyNumberFormat="1" applyFont="1" applyFill="1" applyBorder="1"/>
    <xf numFmtId="164" fontId="7" fillId="2" borderId="0" xfId="0" applyNumberFormat="1" applyFont="1" applyFill="1" applyBorder="1"/>
    <xf numFmtId="164" fontId="7" fillId="2" borderId="2" xfId="0" applyNumberFormat="1" applyFont="1" applyFill="1" applyBorder="1"/>
    <xf numFmtId="164" fontId="7" fillId="0" borderId="0" xfId="0" applyNumberFormat="1" applyFont="1" applyFill="1" applyBorder="1" applyAlignment="1"/>
    <xf numFmtId="164" fontId="7" fillId="2" borderId="0" xfId="0" applyNumberFormat="1" applyFont="1" applyFill="1" applyBorder="1" applyAlignment="1"/>
    <xf numFmtId="164" fontId="10" fillId="0" borderId="1" xfId="0" applyNumberFormat="1" applyFont="1" applyBorder="1"/>
    <xf numFmtId="164" fontId="10" fillId="0" borderId="0" xfId="0" applyNumberFormat="1" applyFont="1" applyBorder="1"/>
    <xf numFmtId="0" fontId="1" fillId="0" borderId="1" xfId="0" applyFont="1" applyFill="1" applyBorder="1"/>
    <xf numFmtId="0" fontId="1" fillId="0" borderId="0" xfId="0" applyFont="1" applyFill="1" applyBorder="1"/>
    <xf numFmtId="0" fontId="1" fillId="0" borderId="2" xfId="0" applyFont="1" applyFill="1" applyBorder="1"/>
    <xf numFmtId="0" fontId="0" fillId="0" borderId="0" xfId="0" applyFont="1" applyFill="1" applyBorder="1" applyAlignment="1"/>
    <xf numFmtId="164" fontId="7" fillId="0" borderId="1" xfId="0" applyNumberFormat="1" applyFont="1" applyFill="1" applyBorder="1" applyAlignment="1"/>
    <xf numFmtId="164" fontId="10" fillId="2" borderId="0" xfId="0" applyNumberFormat="1" applyFont="1" applyFill="1" applyBorder="1"/>
    <xf numFmtId="0" fontId="0" fillId="0" borderId="2" xfId="0" applyFont="1" applyBorder="1" applyAlignment="1">
      <alignment wrapText="1"/>
    </xf>
    <xf numFmtId="2" fontId="7" fillId="0" borderId="0" xfId="0" applyNumberFormat="1" applyFont="1" applyBorder="1" applyAlignment="1">
      <alignment horizontal="center" wrapText="1"/>
    </xf>
    <xf numFmtId="2" fontId="1" fillId="0" borderId="1" xfId="0" applyNumberFormat="1" applyFont="1" applyBorder="1" applyAlignment="1">
      <alignment horizontal="center" wrapText="1"/>
    </xf>
    <xf numFmtId="0" fontId="7" fillId="0" borderId="1" xfId="0" applyFont="1" applyFill="1" applyBorder="1" applyAlignment="1">
      <alignment horizontal="center" textRotation="90" wrapText="1"/>
    </xf>
    <xf numFmtId="0" fontId="7" fillId="0" borderId="0" xfId="0" applyFont="1" applyBorder="1" applyAlignment="1">
      <alignment wrapText="1"/>
    </xf>
    <xf numFmtId="0" fontId="7" fillId="2" borderId="0" xfId="0" applyFont="1" applyFill="1" applyBorder="1" applyAlignment="1">
      <alignment wrapText="1"/>
    </xf>
    <xf numFmtId="0" fontId="7" fillId="0" borderId="2" xfId="0" applyFont="1" applyFill="1" applyBorder="1" applyAlignment="1">
      <alignment wrapText="1"/>
    </xf>
    <xf numFmtId="164" fontId="7" fillId="0" borderId="2" xfId="0" applyNumberFormat="1" applyFont="1" applyFill="1" applyBorder="1" applyAlignment="1"/>
    <xf numFmtId="164" fontId="7" fillId="0" borderId="0" xfId="0" applyNumberFormat="1" applyFont="1" applyBorder="1"/>
    <xf numFmtId="164" fontId="7" fillId="0" borderId="2" xfId="0" applyNumberFormat="1" applyFont="1" applyBorder="1"/>
    <xf numFmtId="0" fontId="1" fillId="0" borderId="0" xfId="0" applyFont="1" applyBorder="1"/>
    <xf numFmtId="164" fontId="10" fillId="0" borderId="2" xfId="0" applyNumberFormat="1" applyFont="1" applyBorder="1"/>
    <xf numFmtId="164" fontId="0" fillId="0" borderId="1" xfId="0" applyNumberFormat="1" applyBorder="1" applyAlignment="1">
      <alignment horizontal="center"/>
    </xf>
    <xf numFmtId="0" fontId="0" fillId="0" borderId="1" xfId="0" applyFont="1" applyFill="1" applyBorder="1" applyAlignment="1">
      <alignment horizontal="center" textRotation="90" wrapText="1"/>
    </xf>
    <xf numFmtId="0" fontId="2" fillId="0" borderId="5" xfId="0" applyFont="1" applyBorder="1" applyAlignment="1">
      <alignment wrapText="1"/>
    </xf>
    <xf numFmtId="0" fontId="2" fillId="0" borderId="6" xfId="0" applyFont="1" applyBorder="1" applyAlignment="1">
      <alignment wrapText="1"/>
    </xf>
    <xf numFmtId="0" fontId="0" fillId="0" borderId="1" xfId="0" applyFill="1" applyBorder="1" applyAlignment="1">
      <alignment textRotation="90" wrapText="1"/>
    </xf>
    <xf numFmtId="0" fontId="0" fillId="0" borderId="0" xfId="0" applyFill="1" applyBorder="1" applyAlignment="1">
      <alignment textRotation="90" wrapText="1"/>
    </xf>
    <xf numFmtId="0" fontId="6" fillId="0" borderId="1" xfId="0" applyFont="1" applyFill="1" applyBorder="1"/>
    <xf numFmtId="164" fontId="7" fillId="0" borderId="2" xfId="0" applyNumberFormat="1" applyFont="1" applyFill="1" applyBorder="1"/>
    <xf numFmtId="164" fontId="0" fillId="0" borderId="1" xfId="0" applyNumberFormat="1" applyBorder="1" applyAlignment="1">
      <alignment horizontal="center"/>
    </xf>
    <xf numFmtId="0" fontId="0" fillId="0" borderId="0" xfId="0"/>
    <xf numFmtId="0" fontId="0" fillId="0" borderId="0" xfId="0" applyFont="1"/>
    <xf numFmtId="0" fontId="0" fillId="0" borderId="0" xfId="0" applyFont="1" applyBorder="1"/>
    <xf numFmtId="0" fontId="0" fillId="0" borderId="0" xfId="0" applyFont="1" applyAlignment="1">
      <alignment wrapText="1"/>
    </xf>
    <xf numFmtId="0" fontId="0" fillId="0" borderId="0" xfId="0" applyFont="1" applyBorder="1" applyAlignment="1">
      <alignment wrapText="1"/>
    </xf>
    <xf numFmtId="164" fontId="0" fillId="0" borderId="0" xfId="0" applyNumberFormat="1" applyBorder="1" applyAlignment="1">
      <alignment horizontal="center"/>
    </xf>
    <xf numFmtId="164" fontId="0" fillId="0" borderId="0" xfId="0" applyNumberFormat="1" applyFill="1" applyBorder="1" applyAlignment="1">
      <alignment wrapText="1"/>
    </xf>
    <xf numFmtId="0" fontId="0" fillId="0" borderId="1" xfId="0" applyFill="1" applyBorder="1" applyAlignment="1">
      <alignment wrapText="1"/>
    </xf>
    <xf numFmtId="2" fontId="0" fillId="0" borderId="0" xfId="0" applyNumberFormat="1" applyFont="1" applyFill="1"/>
    <xf numFmtId="0" fontId="0" fillId="0" borderId="0" xfId="0" applyFill="1" applyBorder="1" applyAlignment="1">
      <alignment wrapText="1"/>
    </xf>
    <xf numFmtId="164" fontId="7" fillId="0" borderId="1" xfId="0" applyNumberFormat="1" applyFont="1" applyBorder="1"/>
    <xf numFmtId="0" fontId="0" fillId="0" borderId="0" xfId="0" applyBorder="1" applyAlignment="1">
      <alignment wrapText="1"/>
    </xf>
    <xf numFmtId="0" fontId="0" fillId="0" borderId="0" xfId="0" applyBorder="1"/>
    <xf numFmtId="0" fontId="0" fillId="0" borderId="0" xfId="0" applyAlignment="1">
      <alignment wrapText="1"/>
    </xf>
    <xf numFmtId="0" fontId="0" fillId="0" borderId="1" xfId="0" applyBorder="1"/>
    <xf numFmtId="164" fontId="0" fillId="0" borderId="1" xfId="0" applyNumberFormat="1" applyBorder="1" applyAlignment="1">
      <alignment horizontal="center"/>
    </xf>
    <xf numFmtId="0" fontId="0" fillId="0" borderId="1" xfId="0" applyFont="1" applyFill="1" applyBorder="1" applyAlignment="1">
      <alignment horizontal="center" textRotation="90" wrapText="1"/>
    </xf>
    <xf numFmtId="0" fontId="0" fillId="0" borderId="0" xfId="0" applyFill="1" applyAlignment="1">
      <alignment wrapText="1"/>
    </xf>
    <xf numFmtId="0" fontId="0" fillId="0" borderId="0" xfId="0"/>
    <xf numFmtId="164" fontId="0" fillId="0" borderId="1" xfId="0" applyNumberFormat="1" applyBorder="1" applyAlignment="1">
      <alignment horizontal="center"/>
    </xf>
    <xf numFmtId="0" fontId="0" fillId="0" borderId="1" xfId="0" applyFont="1" applyFill="1" applyBorder="1" applyAlignment="1">
      <alignment horizontal="center" textRotation="90" wrapText="1"/>
    </xf>
    <xf numFmtId="164" fontId="0" fillId="0" borderId="0" xfId="0" applyNumberFormat="1" applyFont="1" applyFill="1" applyBorder="1"/>
    <xf numFmtId="0" fontId="7" fillId="0" borderId="0" xfId="0" applyFont="1" applyFill="1" applyBorder="1" applyAlignment="1">
      <alignment wrapText="1"/>
    </xf>
    <xf numFmtId="0" fontId="0" fillId="2" borderId="0" xfId="0" applyFill="1" applyAlignment="1">
      <alignment wrapText="1"/>
    </xf>
    <xf numFmtId="164" fontId="1" fillId="0" borderId="0" xfId="0" applyNumberFormat="1" applyFont="1" applyFill="1" applyBorder="1"/>
    <xf numFmtId="164" fontId="0" fillId="0" borderId="0" xfId="0" applyNumberFormat="1" applyFill="1" applyBorder="1" applyAlignment="1"/>
    <xf numFmtId="0" fontId="0" fillId="0" borderId="0" xfId="0"/>
    <xf numFmtId="0" fontId="0" fillId="0" borderId="0" xfId="0" applyBorder="1"/>
    <xf numFmtId="0" fontId="0" fillId="0" borderId="0" xfId="0" applyFont="1" applyBorder="1"/>
    <xf numFmtId="0" fontId="0" fillId="0" borderId="0" xfId="0" applyFill="1" applyBorder="1"/>
    <xf numFmtId="0" fontId="0" fillId="0" borderId="0" xfId="0" applyFill="1"/>
    <xf numFmtId="0" fontId="3" fillId="0" borderId="0" xfId="0" applyFont="1" applyFill="1" applyBorder="1"/>
    <xf numFmtId="0" fontId="0" fillId="2" borderId="0" xfId="0" applyFill="1"/>
    <xf numFmtId="0" fontId="0" fillId="0" borderId="1" xfId="0" applyBorder="1"/>
    <xf numFmtId="0" fontId="0" fillId="0" borderId="2" xfId="0" applyBorder="1"/>
    <xf numFmtId="0" fontId="0" fillId="0" borderId="1" xfId="0" applyFill="1" applyBorder="1"/>
    <xf numFmtId="0" fontId="0" fillId="2" borderId="0" xfId="0" applyFill="1" applyBorder="1"/>
    <xf numFmtId="0" fontId="7" fillId="0" borderId="0" xfId="0" applyFont="1" applyFill="1" applyBorder="1"/>
    <xf numFmtId="0" fontId="5" fillId="0" borderId="0" xfId="0" applyFont="1" applyFill="1" applyBorder="1"/>
    <xf numFmtId="164" fontId="0" fillId="0" borderId="1" xfId="0" applyNumberFormat="1" applyFill="1" applyBorder="1"/>
    <xf numFmtId="0" fontId="3" fillId="0" borderId="0" xfId="0" applyFont="1" applyBorder="1" applyAlignment="1">
      <alignment wrapText="1"/>
    </xf>
    <xf numFmtId="0" fontId="3" fillId="0" borderId="2" xfId="0" applyFont="1" applyBorder="1" applyAlignment="1">
      <alignment wrapText="1"/>
    </xf>
    <xf numFmtId="164" fontId="0" fillId="0" borderId="1" xfId="0" applyNumberFormat="1" applyBorder="1" applyAlignment="1">
      <alignment horizontal="center"/>
    </xf>
    <xf numFmtId="164" fontId="0" fillId="2" borderId="0" xfId="0" applyNumberFormat="1" applyFill="1" applyBorder="1" applyAlignment="1">
      <alignment wrapText="1"/>
    </xf>
    <xf numFmtId="164" fontId="0" fillId="2" borderId="0" xfId="0" applyNumberFormat="1" applyFill="1" applyBorder="1" applyAlignment="1"/>
    <xf numFmtId="2" fontId="0" fillId="2" borderId="0" xfId="0" applyNumberFormat="1" applyFont="1" applyFill="1"/>
    <xf numFmtId="0" fontId="0" fillId="0" borderId="1" xfId="0" applyFont="1" applyFill="1" applyBorder="1" applyAlignment="1">
      <alignment horizontal="right" wrapText="1"/>
    </xf>
    <xf numFmtId="0" fontId="0" fillId="0" borderId="0" xfId="0" applyFont="1" applyFill="1" applyBorder="1" applyAlignment="1">
      <alignment horizontal="right" wrapText="1"/>
    </xf>
    <xf numFmtId="0" fontId="0" fillId="2" borderId="0" xfId="0" applyFont="1" applyFill="1" applyAlignment="1">
      <alignment wrapText="1"/>
    </xf>
    <xf numFmtId="0" fontId="9" fillId="0" borderId="0" xfId="0" applyFont="1" applyFill="1" applyAlignment="1">
      <alignment horizontal="left" readingOrder="1"/>
    </xf>
    <xf numFmtId="0" fontId="8" fillId="0" borderId="0" xfId="0" applyFont="1" applyFill="1" applyAlignment="1">
      <alignment horizontal="left" readingOrder="1"/>
    </xf>
    <xf numFmtId="0" fontId="0" fillId="0" borderId="0" xfId="0" applyAlignment="1">
      <alignment textRotation="90" wrapText="1"/>
    </xf>
    <xf numFmtId="0" fontId="0" fillId="0" borderId="9" xfId="0" applyFont="1" applyBorder="1" applyAlignment="1">
      <alignment textRotation="90" wrapText="1"/>
    </xf>
    <xf numFmtId="0" fontId="0" fillId="0" borderId="8" xfId="0" applyFont="1" applyFill="1" applyBorder="1" applyAlignment="1">
      <alignment textRotation="90" wrapText="1"/>
    </xf>
    <xf numFmtId="2" fontId="0" fillId="0" borderId="2" xfId="0" applyNumberFormat="1" applyFont="1" applyFill="1" applyBorder="1"/>
    <xf numFmtId="0" fontId="0" fillId="0" borderId="9" xfId="0" applyFont="1" applyBorder="1" applyAlignment="1">
      <alignment wrapText="1"/>
    </xf>
    <xf numFmtId="0" fontId="0" fillId="0" borderId="9" xfId="0" applyFont="1" applyFill="1" applyBorder="1" applyAlignment="1">
      <alignment wrapText="1"/>
    </xf>
    <xf numFmtId="0" fontId="0" fillId="0" borderId="7" xfId="0" applyBorder="1"/>
    <xf numFmtId="0" fontId="0" fillId="2" borderId="0" xfId="0" applyFill="1" applyBorder="1" applyAlignment="1">
      <alignment wrapText="1"/>
    </xf>
    <xf numFmtId="0" fontId="0" fillId="2" borderId="2" xfId="0" applyFont="1" applyFill="1" applyBorder="1"/>
    <xf numFmtId="0" fontId="15" fillId="0" borderId="1" xfId="0" applyFont="1" applyBorder="1"/>
    <xf numFmtId="0" fontId="15" fillId="0" borderId="1" xfId="0" applyFont="1" applyFill="1" applyBorder="1"/>
    <xf numFmtId="0" fontId="0" fillId="0" borderId="12" xfId="0" applyFont="1" applyBorder="1"/>
    <xf numFmtId="164" fontId="0" fillId="0" borderId="1" xfId="0" applyNumberFormat="1" applyBorder="1" applyAlignment="1">
      <alignment horizontal="center"/>
    </xf>
    <xf numFmtId="0" fontId="3" fillId="0" borderId="0" xfId="0" applyFont="1" applyBorder="1"/>
    <xf numFmtId="0" fontId="3" fillId="0" borderId="1" xfId="0" applyFont="1" applyBorder="1"/>
    <xf numFmtId="164" fontId="0" fillId="0" borderId="1" xfId="0" applyNumberFormat="1" applyBorder="1" applyAlignment="1">
      <alignment horizontal="center"/>
    </xf>
    <xf numFmtId="0" fontId="3" fillId="0" borderId="7" xfId="0" applyFont="1" applyBorder="1" applyAlignment="1"/>
    <xf numFmtId="0" fontId="0" fillId="0" borderId="7" xfId="0" applyFill="1" applyBorder="1"/>
    <xf numFmtId="0" fontId="0" fillId="0" borderId="7" xfId="0" applyFont="1" applyFill="1" applyBorder="1"/>
    <xf numFmtId="164" fontId="0" fillId="0" borderId="0" xfId="0" applyNumberFormat="1" applyBorder="1" applyAlignment="1">
      <alignment horizontal="center"/>
    </xf>
    <xf numFmtId="0" fontId="3" fillId="0" borderId="8" xfId="0" applyFont="1" applyBorder="1" applyAlignment="1">
      <alignment textRotation="90" wrapText="1"/>
    </xf>
    <xf numFmtId="0" fontId="3" fillId="0" borderId="10" xfId="0" applyFont="1" applyBorder="1" applyAlignment="1">
      <alignment textRotation="90" wrapText="1"/>
    </xf>
    <xf numFmtId="0" fontId="0" fillId="0" borderId="8" xfId="0" applyFill="1" applyBorder="1" applyAlignment="1">
      <alignment wrapText="1"/>
    </xf>
    <xf numFmtId="164" fontId="7" fillId="0" borderId="9" xfId="0" applyNumberFormat="1" applyFont="1" applyFill="1" applyBorder="1" applyAlignment="1">
      <alignment wrapText="1"/>
    </xf>
    <xf numFmtId="164" fontId="7" fillId="0" borderId="9" xfId="0" applyNumberFormat="1" applyFont="1" applyFill="1" applyBorder="1"/>
    <xf numFmtId="0" fontId="0" fillId="0" borderId="9" xfId="0" applyFont="1" applyFill="1" applyBorder="1" applyAlignment="1">
      <alignment textRotation="90" wrapText="1"/>
    </xf>
    <xf numFmtId="0" fontId="0" fillId="2" borderId="9" xfId="0" applyFont="1" applyFill="1" applyBorder="1" applyAlignment="1">
      <alignment wrapText="1"/>
    </xf>
    <xf numFmtId="0" fontId="0" fillId="0" borderId="10" xfId="0" applyFont="1" applyFill="1" applyBorder="1" applyAlignment="1">
      <alignment wrapText="1"/>
    </xf>
    <xf numFmtId="0" fontId="0" fillId="0" borderId="0" xfId="0"/>
    <xf numFmtId="0" fontId="0" fillId="0" borderId="0" xfId="0" applyBorder="1" applyAlignment="1">
      <alignment wrapText="1"/>
    </xf>
    <xf numFmtId="0" fontId="0" fillId="0" borderId="0" xfId="0" applyFont="1"/>
    <xf numFmtId="0" fontId="0" fillId="0" borderId="0" xfId="0" applyBorder="1"/>
    <xf numFmtId="0" fontId="0" fillId="0" borderId="0" xfId="0" applyFill="1" applyBorder="1"/>
    <xf numFmtId="0" fontId="0" fillId="0" borderId="0" xfId="0" applyAlignment="1">
      <alignment wrapText="1"/>
    </xf>
    <xf numFmtId="0" fontId="0" fillId="2" borderId="0" xfId="0" applyFill="1"/>
    <xf numFmtId="0" fontId="0" fillId="0" borderId="1" xfId="0" applyBorder="1"/>
    <xf numFmtId="0" fontId="0" fillId="0" borderId="2" xfId="0" applyBorder="1"/>
    <xf numFmtId="0" fontId="0" fillId="0" borderId="1" xfId="0" applyFill="1" applyBorder="1"/>
    <xf numFmtId="0" fontId="7" fillId="0" borderId="0" xfId="0" applyFont="1" applyFill="1" applyBorder="1"/>
    <xf numFmtId="164" fontId="0" fillId="0" borderId="1" xfId="0" applyNumberFormat="1" applyFill="1" applyBorder="1"/>
    <xf numFmtId="0" fontId="0" fillId="0" borderId="0" xfId="0"/>
    <xf numFmtId="164" fontId="0" fillId="0" borderId="1" xfId="0" applyNumberFormat="1" applyFont="1" applyFill="1" applyBorder="1" applyAlignment="1">
      <alignment wrapText="1"/>
    </xf>
    <xf numFmtId="164" fontId="0" fillId="0" borderId="0" xfId="0" applyNumberFormat="1" applyFill="1"/>
    <xf numFmtId="0" fontId="0" fillId="0" borderId="1" xfId="0" applyFill="1" applyBorder="1" applyAlignment="1">
      <alignment horizontal="center" wrapText="1"/>
    </xf>
    <xf numFmtId="164" fontId="0" fillId="0" borderId="2" xfId="0" applyNumberFormat="1" applyFill="1" applyBorder="1"/>
    <xf numFmtId="0" fontId="0" fillId="0" borderId="1" xfId="0" applyFont="1" applyFill="1" applyBorder="1" applyAlignment="1">
      <alignment horizontal="center" textRotation="90" wrapText="1"/>
    </xf>
    <xf numFmtId="0" fontId="0" fillId="0" borderId="8" xfId="0" applyFont="1" applyFill="1" applyBorder="1" applyAlignment="1">
      <alignment horizontal="center" textRotation="90" wrapText="1"/>
    </xf>
    <xf numFmtId="164" fontId="0" fillId="0" borderId="2" xfId="0" applyNumberFormat="1" applyFont="1" applyFill="1" applyBorder="1"/>
    <xf numFmtId="164" fontId="0" fillId="0" borderId="2" xfId="0" applyNumberFormat="1" applyFont="1" applyFill="1" applyBorder="1" applyAlignment="1">
      <alignment wrapText="1"/>
    </xf>
    <xf numFmtId="164" fontId="10" fillId="0" borderId="0" xfId="0" applyNumberFormat="1" applyFont="1" applyFill="1" applyBorder="1"/>
    <xf numFmtId="0" fontId="15" fillId="0" borderId="0" xfId="0" applyFont="1"/>
    <xf numFmtId="0" fontId="16" fillId="0" borderId="1" xfId="0" applyFont="1" applyBorder="1" applyAlignment="1"/>
    <xf numFmtId="0" fontId="0" fillId="0" borderId="0" xfId="0" applyAlignment="1">
      <alignment horizontal="center" wrapText="1"/>
    </xf>
    <xf numFmtId="49" fontId="2" fillId="0" borderId="0" xfId="0" applyNumberFormat="1" applyFont="1"/>
    <xf numFmtId="49" fontId="0" fillId="0" borderId="0" xfId="0" applyNumberFormat="1"/>
    <xf numFmtId="0" fontId="15" fillId="0" borderId="0" xfId="0" applyFont="1" applyFill="1"/>
    <xf numFmtId="0" fontId="15" fillId="0" borderId="0" xfId="0" applyFont="1" applyBorder="1" applyAlignment="1"/>
    <xf numFmtId="0" fontId="0" fillId="3" borderId="0" xfId="0" applyFont="1" applyFill="1" applyBorder="1"/>
    <xf numFmtId="0" fontId="0" fillId="3" borderId="0" xfId="0" applyFont="1" applyFill="1" applyBorder="1" applyAlignment="1">
      <alignment wrapText="1"/>
    </xf>
    <xf numFmtId="0" fontId="0" fillId="0" borderId="0" xfId="0" applyBorder="1" applyAlignment="1">
      <alignment horizontal="center" wrapText="1"/>
    </xf>
    <xf numFmtId="164" fontId="0" fillId="0" borderId="1" xfId="0" applyNumberFormat="1" applyBorder="1" applyAlignment="1">
      <alignment horizontal="center"/>
    </xf>
    <xf numFmtId="164" fontId="0" fillId="0" borderId="2" xfId="0" applyNumberFormat="1" applyBorder="1" applyAlignment="1">
      <alignment horizontal="center"/>
    </xf>
    <xf numFmtId="164" fontId="0" fillId="0" borderId="0" xfId="0" applyNumberFormat="1" applyFill="1" applyBorder="1" applyAlignment="1">
      <alignment horizontal="center" wrapText="1"/>
    </xf>
    <xf numFmtId="164" fontId="0" fillId="0" borderId="0" xfId="0" applyNumberFormat="1" applyBorder="1" applyAlignment="1">
      <alignment horizontal="center"/>
    </xf>
    <xf numFmtId="49" fontId="0" fillId="0" borderId="0" xfId="0" applyNumberFormat="1" applyAlignment="1">
      <alignment wrapText="1"/>
    </xf>
    <xf numFmtId="49" fontId="0" fillId="0" borderId="0" xfId="0" applyNumberFormat="1" applyAlignment="1">
      <alignment horizontal="left" wrapText="1" indent="3"/>
    </xf>
    <xf numFmtId="49" fontId="0" fillId="3" borderId="0" xfId="0" applyNumberFormat="1" applyFill="1" applyAlignment="1">
      <alignment horizontal="left" wrapText="1" indent="3"/>
    </xf>
    <xf numFmtId="49" fontId="0" fillId="0" borderId="0" xfId="0" applyNumberFormat="1" applyAlignment="1">
      <alignment horizontal="left" wrapText="1" indent="5"/>
    </xf>
    <xf numFmtId="49" fontId="0" fillId="0" borderId="0" xfId="0" applyNumberFormat="1" applyAlignment="1">
      <alignment horizontal="left" wrapText="1" indent="6"/>
    </xf>
    <xf numFmtId="49" fontId="0" fillId="0" borderId="0" xfId="0" applyNumberFormat="1" applyBorder="1" applyAlignment="1">
      <alignment horizontal="left" indent="6"/>
    </xf>
    <xf numFmtId="49" fontId="0" fillId="0" borderId="0" xfId="0" applyNumberFormat="1" applyFill="1" applyBorder="1" applyAlignment="1">
      <alignment horizontal="left" indent="6"/>
    </xf>
    <xf numFmtId="49" fontId="0" fillId="0" borderId="0" xfId="0" applyNumberFormat="1" applyBorder="1" applyAlignment="1">
      <alignment horizontal="left" wrapText="1" indent="6"/>
    </xf>
    <xf numFmtId="0" fontId="0" fillId="0" borderId="0" xfId="0" quotePrefix="1"/>
    <xf numFmtId="49" fontId="0" fillId="0" borderId="0" xfId="0" quotePrefix="1" applyNumberFormat="1" applyAlignment="1">
      <alignment wrapText="1"/>
    </xf>
    <xf numFmtId="49" fontId="0" fillId="0" borderId="0" xfId="0" quotePrefix="1" applyNumberFormat="1" applyAlignment="1">
      <alignment horizontal="left" wrapText="1" indent="5"/>
    </xf>
    <xf numFmtId="0" fontId="0" fillId="0" borderId="1" xfId="0" quotePrefix="1" applyBorder="1"/>
    <xf numFmtId="0" fontId="0" fillId="0" borderId="0" xfId="0" quotePrefix="1" applyBorder="1"/>
    <xf numFmtId="0" fontId="0" fillId="0" borderId="2" xfId="0" quotePrefix="1" applyBorder="1"/>
    <xf numFmtId="0" fontId="0" fillId="2" borderId="0" xfId="0" quotePrefix="1" applyFill="1" applyBorder="1"/>
    <xf numFmtId="0" fontId="0" fillId="3" borderId="1" xfId="0" applyFont="1" applyFill="1" applyBorder="1"/>
    <xf numFmtId="0" fontId="0" fillId="0" borderId="0" xfId="0" quotePrefix="1" applyFont="1"/>
    <xf numFmtId="49" fontId="0" fillId="0" borderId="0" xfId="0" quotePrefix="1" applyNumberFormat="1" applyFont="1"/>
    <xf numFmtId="0" fontId="18" fillId="0" borderId="0" xfId="0" quotePrefix="1" applyFont="1" applyAlignment="1">
      <alignment vertical="center"/>
    </xf>
    <xf numFmtId="0" fontId="0" fillId="0" borderId="0" xfId="0" applyAlignment="1">
      <alignment horizontal="right" wrapText="1"/>
    </xf>
    <xf numFmtId="164" fontId="0" fillId="0" borderId="0" xfId="0" applyNumberFormat="1" applyFont="1" applyAlignment="1">
      <alignment horizontal="right"/>
    </xf>
    <xf numFmtId="164" fontId="0" fillId="0" borderId="0" xfId="0" applyNumberFormat="1" applyBorder="1" applyAlignment="1">
      <alignment horizontal="right"/>
    </xf>
    <xf numFmtId="164" fontId="0" fillId="0" borderId="0" xfId="0" applyNumberFormat="1" applyAlignment="1">
      <alignment horizontal="right"/>
    </xf>
    <xf numFmtId="164" fontId="0" fillId="0" borderId="7" xfId="0" applyNumberFormat="1" applyFont="1" applyBorder="1" applyAlignment="1">
      <alignment horizontal="right" textRotation="90" wrapText="1"/>
    </xf>
    <xf numFmtId="164" fontId="0" fillId="0" borderId="7" xfId="0" applyNumberFormat="1" applyFont="1" applyBorder="1" applyAlignment="1">
      <alignment horizontal="right"/>
    </xf>
    <xf numFmtId="164" fontId="0" fillId="0" borderId="7" xfId="0" applyNumberFormat="1" applyFont="1" applyBorder="1" applyAlignment="1">
      <alignment horizontal="right" wrapText="1"/>
    </xf>
    <xf numFmtId="0" fontId="23" fillId="0" borderId="0" xfId="0" applyFont="1" applyFill="1"/>
    <xf numFmtId="0" fontId="15" fillId="0" borderId="0" xfId="0" applyFont="1" applyFill="1" applyBorder="1" applyAlignment="1"/>
    <xf numFmtId="165" fontId="15" fillId="0" borderId="0" xfId="0" applyNumberFormat="1" applyFont="1"/>
    <xf numFmtId="0" fontId="0" fillId="0" borderId="9" xfId="0" applyFill="1" applyBorder="1" applyAlignment="1">
      <alignment wrapText="1"/>
    </xf>
    <xf numFmtId="164" fontId="0" fillId="0" borderId="9" xfId="0" applyNumberFormat="1" applyFill="1" applyBorder="1"/>
    <xf numFmtId="164" fontId="0" fillId="0" borderId="1" xfId="0" applyNumberFormat="1" applyBorder="1" applyAlignment="1">
      <alignment horizontal="center"/>
    </xf>
    <xf numFmtId="164" fontId="0" fillId="0" borderId="0" xfId="0" applyNumberFormat="1" applyBorder="1" applyAlignment="1">
      <alignment horizontal="center"/>
    </xf>
    <xf numFmtId="164" fontId="0" fillId="0" borderId="2" xfId="0" applyNumberFormat="1" applyBorder="1" applyAlignment="1">
      <alignment horizontal="center"/>
    </xf>
    <xf numFmtId="164" fontId="0" fillId="0" borderId="0" xfId="0" applyNumberFormat="1" applyFill="1" applyBorder="1" applyAlignment="1">
      <alignment horizontal="right" wrapText="1"/>
    </xf>
    <xf numFmtId="164" fontId="7" fillId="0" borderId="7" xfId="0" applyNumberFormat="1" applyFont="1" applyFill="1" applyBorder="1" applyAlignment="1">
      <alignment horizontal="right"/>
    </xf>
    <xf numFmtId="2" fontId="0" fillId="0" borderId="7" xfId="0" applyNumberFormat="1" applyFont="1" applyFill="1" applyBorder="1" applyAlignment="1">
      <alignment horizontal="right"/>
    </xf>
    <xf numFmtId="164" fontId="0" fillId="0" borderId="0" xfId="0" applyNumberFormat="1" applyFill="1" applyBorder="1" applyAlignment="1">
      <alignment horizontal="right"/>
    </xf>
    <xf numFmtId="0" fontId="7" fillId="0" borderId="0" xfId="0" applyFont="1" applyFill="1" applyBorder="1" applyAlignment="1">
      <alignment horizontal="right"/>
    </xf>
    <xf numFmtId="0" fontId="6" fillId="0" borderId="0" xfId="0" applyFont="1" applyFill="1" applyBorder="1" applyAlignment="1">
      <alignment horizontal="right"/>
    </xf>
    <xf numFmtId="164" fontId="0" fillId="0" borderId="2" xfId="0" applyNumberFormat="1" applyFill="1" applyBorder="1" applyAlignment="1">
      <alignment horizontal="right" wrapText="1"/>
    </xf>
    <xf numFmtId="164" fontId="7" fillId="0" borderId="0" xfId="0" applyNumberFormat="1" applyFont="1" applyFill="1" applyBorder="1" applyAlignment="1">
      <alignment horizontal="right"/>
    </xf>
    <xf numFmtId="0" fontId="0" fillId="0" borderId="8" xfId="0" applyFont="1" applyBorder="1" applyAlignment="1">
      <alignment textRotation="90" wrapText="1"/>
    </xf>
    <xf numFmtId="0" fontId="0" fillId="0" borderId="10" xfId="0" applyFont="1" applyBorder="1" applyAlignment="1">
      <alignment textRotation="90" wrapText="1"/>
    </xf>
    <xf numFmtId="164" fontId="0" fillId="0" borderId="9" xfId="0" applyNumberFormat="1" applyFont="1" applyBorder="1" applyAlignment="1">
      <alignment textRotation="90" wrapText="1"/>
    </xf>
    <xf numFmtId="164" fontId="0" fillId="0" borderId="14" xfId="0" applyNumberFormat="1" applyFont="1" applyBorder="1" applyAlignment="1">
      <alignment horizontal="right" textRotation="90" wrapText="1"/>
    </xf>
    <xf numFmtId="164" fontId="7" fillId="3" borderId="1" xfId="0" applyNumberFormat="1" applyFont="1" applyFill="1" applyBorder="1"/>
    <xf numFmtId="164" fontId="7" fillId="3" borderId="0" xfId="0" applyNumberFormat="1" applyFont="1" applyFill="1" applyBorder="1"/>
    <xf numFmtId="164" fontId="0" fillId="3" borderId="1" xfId="0" applyNumberFormat="1" applyFill="1" applyBorder="1"/>
    <xf numFmtId="2" fontId="0" fillId="3" borderId="1" xfId="0" applyNumberFormat="1" applyFont="1" applyFill="1" applyBorder="1"/>
    <xf numFmtId="2" fontId="0" fillId="3" borderId="0" xfId="0" applyNumberFormat="1" applyFont="1" applyFill="1" applyBorder="1"/>
    <xf numFmtId="0" fontId="16" fillId="0" borderId="0" xfId="0" applyFont="1" applyFill="1" applyBorder="1" applyAlignment="1"/>
    <xf numFmtId="164" fontId="0" fillId="0" borderId="1" xfId="0" applyNumberFormat="1" applyFont="1" applyBorder="1" applyAlignment="1">
      <alignment horizontal="right" textRotation="90" wrapText="1"/>
    </xf>
    <xf numFmtId="0" fontId="0" fillId="0" borderId="2" xfId="0" applyFont="1" applyFill="1" applyBorder="1" applyAlignment="1">
      <alignment textRotation="90" wrapText="1"/>
    </xf>
    <xf numFmtId="164" fontId="7" fillId="0" borderId="1" xfId="0" applyNumberFormat="1" applyFont="1" applyFill="1" applyBorder="1" applyAlignment="1">
      <alignment horizontal="right"/>
    </xf>
    <xf numFmtId="2" fontId="0" fillId="0" borderId="1" xfId="0" applyNumberFormat="1" applyFont="1" applyFill="1" applyBorder="1" applyAlignment="1">
      <alignment horizontal="right"/>
    </xf>
    <xf numFmtId="0" fontId="0" fillId="3" borderId="1" xfId="0" applyFill="1" applyBorder="1"/>
    <xf numFmtId="0" fontId="24" fillId="0" borderId="15" xfId="1" applyFont="1" applyFill="1" applyBorder="1" applyAlignment="1"/>
    <xf numFmtId="0" fontId="3" fillId="0" borderId="2" xfId="0" applyFont="1" applyFill="1" applyBorder="1"/>
    <xf numFmtId="164" fontId="0" fillId="0" borderId="7" xfId="0" applyNumberFormat="1" applyFill="1" applyBorder="1" applyAlignment="1">
      <alignment horizontal="right" wrapText="1"/>
    </xf>
    <xf numFmtId="0" fontId="3" fillId="0" borderId="9" xfId="0" applyFont="1" applyBorder="1" applyAlignment="1">
      <alignment textRotation="90" wrapText="1"/>
    </xf>
    <xf numFmtId="164" fontId="0" fillId="0" borderId="8" xfId="0" applyNumberFormat="1" applyFont="1" applyBorder="1" applyAlignment="1">
      <alignment horizontal="right" textRotation="90" wrapText="1"/>
    </xf>
    <xf numFmtId="164" fontId="0" fillId="3" borderId="1" xfId="0" applyNumberFormat="1" applyFont="1" applyFill="1" applyBorder="1"/>
    <xf numFmtId="164" fontId="0" fillId="3" borderId="0" xfId="0" applyNumberFormat="1" applyFont="1" applyFill="1" applyBorder="1"/>
    <xf numFmtId="0" fontId="24" fillId="0" borderId="0" xfId="1" applyFont="1" applyFill="1" applyBorder="1" applyAlignment="1"/>
    <xf numFmtId="0" fontId="2" fillId="0" borderId="13" xfId="0" applyFont="1" applyBorder="1" applyAlignment="1">
      <alignment wrapText="1"/>
    </xf>
    <xf numFmtId="0" fontId="15" fillId="0" borderId="11" xfId="0" applyFont="1" applyBorder="1" applyAlignment="1"/>
    <xf numFmtId="0" fontId="15" fillId="0" borderId="2" xfId="0" applyFont="1" applyBorder="1" applyAlignment="1"/>
    <xf numFmtId="0" fontId="15" fillId="0" borderId="2" xfId="0" applyFont="1" applyBorder="1"/>
    <xf numFmtId="0" fontId="15" fillId="0" borderId="2" xfId="0" applyFont="1" applyFill="1" applyBorder="1" applyAlignment="1"/>
    <xf numFmtId="0" fontId="15" fillId="0" borderId="2" xfId="0" applyFont="1" applyFill="1" applyBorder="1"/>
    <xf numFmtId="0" fontId="8" fillId="0" borderId="0" xfId="0" applyFont="1" applyBorder="1" applyAlignment="1">
      <alignment horizontal="left" readingOrder="1"/>
    </xf>
    <xf numFmtId="0" fontId="10" fillId="0" borderId="0" xfId="0" applyFont="1" applyFill="1" applyBorder="1"/>
    <xf numFmtId="0" fontId="15" fillId="0" borderId="0" xfId="0" applyFont="1" applyBorder="1"/>
    <xf numFmtId="164" fontId="0" fillId="0" borderId="7" xfId="0" applyNumberFormat="1" applyFill="1" applyBorder="1" applyAlignment="1">
      <alignment horizontal="right"/>
    </xf>
    <xf numFmtId="0" fontId="15" fillId="0" borderId="2" xfId="0" applyFont="1" applyBorder="1" applyAlignment="1">
      <alignment wrapText="1"/>
    </xf>
    <xf numFmtId="0" fontId="0" fillId="3" borderId="1" xfId="0" applyFont="1" applyFill="1" applyBorder="1" applyAlignment="1">
      <alignment horizontal="right" wrapText="1"/>
    </xf>
    <xf numFmtId="0" fontId="0" fillId="3" borderId="0" xfId="0" applyFont="1" applyFill="1" applyBorder="1" applyAlignment="1">
      <alignment horizontal="right" wrapText="1"/>
    </xf>
    <xf numFmtId="0" fontId="15" fillId="0" borderId="7" xfId="0" applyFont="1" applyBorder="1"/>
    <xf numFmtId="0" fontId="16" fillId="0" borderId="7" xfId="0" applyFont="1" applyBorder="1" applyAlignment="1"/>
    <xf numFmtId="0" fontId="15" fillId="0" borderId="7" xfId="0" applyFont="1" applyFill="1" applyBorder="1"/>
    <xf numFmtId="0" fontId="0" fillId="0" borderId="10" xfId="0" applyFont="1" applyFill="1" applyBorder="1" applyAlignment="1">
      <alignment textRotation="90" wrapText="1"/>
    </xf>
    <xf numFmtId="0" fontId="7" fillId="0" borderId="13" xfId="0" applyFont="1" applyFill="1" applyBorder="1" applyAlignment="1">
      <alignment horizontal="right"/>
    </xf>
    <xf numFmtId="0" fontId="7" fillId="0" borderId="7" xfId="0" applyFont="1" applyFill="1" applyBorder="1" applyAlignment="1">
      <alignment horizontal="right"/>
    </xf>
    <xf numFmtId="164" fontId="7" fillId="0" borderId="0" xfId="0" applyNumberFormat="1" applyFont="1" applyFill="1" applyBorder="1" applyAlignment="1">
      <alignment horizontal="right" wrapText="1"/>
    </xf>
    <xf numFmtId="0" fontId="0" fillId="0" borderId="7" xfId="0" applyFill="1" applyBorder="1" applyAlignment="1">
      <alignment horizontal="right"/>
    </xf>
    <xf numFmtId="0" fontId="15" fillId="0" borderId="0" xfId="0" applyFont="1" applyFill="1" applyBorder="1"/>
    <xf numFmtId="164" fontId="0" fillId="0" borderId="1" xfId="0" applyNumberFormat="1" applyFill="1" applyBorder="1" applyAlignment="1">
      <alignment horizontal="center" textRotation="90" wrapText="1"/>
    </xf>
    <xf numFmtId="164" fontId="7" fillId="0" borderId="7" xfId="0" applyNumberFormat="1" applyFont="1" applyFill="1" applyBorder="1" applyAlignment="1">
      <alignment horizontal="right" wrapText="1"/>
    </xf>
    <xf numFmtId="0" fontId="0" fillId="0" borderId="7" xfId="0" applyBorder="1" applyAlignment="1">
      <alignment horizontal="right"/>
    </xf>
    <xf numFmtId="164" fontId="0" fillId="3" borderId="0" xfId="0" applyNumberFormat="1" applyFill="1" applyBorder="1"/>
    <xf numFmtId="0" fontId="15" fillId="0" borderId="13" xfId="0" applyFont="1" applyBorder="1"/>
    <xf numFmtId="0" fontId="15" fillId="0" borderId="7" xfId="0" applyFont="1" applyBorder="1" applyAlignment="1"/>
    <xf numFmtId="0" fontId="15" fillId="0" borderId="7" xfId="0" applyFont="1" applyFill="1" applyBorder="1" applyAlignment="1"/>
    <xf numFmtId="164" fontId="7" fillId="0" borderId="13" xfId="0" applyNumberFormat="1" applyFont="1" applyFill="1" applyBorder="1" applyAlignment="1">
      <alignment horizontal="right"/>
    </xf>
    <xf numFmtId="0" fontId="0" fillId="0" borderId="0" xfId="0" applyFill="1" applyBorder="1" applyAlignment="1">
      <alignment horizontal="right"/>
    </xf>
    <xf numFmtId="0" fontId="0" fillId="2" borderId="2" xfId="0" quotePrefix="1" applyFill="1" applyBorder="1"/>
    <xf numFmtId="164" fontId="10" fillId="0" borderId="1" xfId="0" applyNumberFormat="1" applyFont="1" applyFill="1" applyBorder="1"/>
    <xf numFmtId="0" fontId="0" fillId="0" borderId="7" xfId="0" applyFont="1" applyFill="1" applyBorder="1" applyAlignment="1">
      <alignment horizontal="right"/>
    </xf>
    <xf numFmtId="0" fontId="7" fillId="3" borderId="0" xfId="0" applyFont="1" applyFill="1" applyBorder="1"/>
    <xf numFmtId="164" fontId="7" fillId="3" borderId="2" xfId="0" applyNumberFormat="1" applyFont="1" applyFill="1" applyBorder="1"/>
    <xf numFmtId="164" fontId="7" fillId="0" borderId="12" xfId="0" applyNumberFormat="1" applyFont="1" applyFill="1" applyBorder="1"/>
    <xf numFmtId="164" fontId="0" fillId="0" borderId="7" xfId="0" applyNumberFormat="1" applyBorder="1" applyAlignment="1">
      <alignment horizontal="right" wrapText="1"/>
    </xf>
    <xf numFmtId="2" fontId="0" fillId="0" borderId="0" xfId="0" applyNumberFormat="1" applyFill="1" applyBorder="1" applyAlignment="1">
      <alignment horizontal="center" wrapText="1"/>
    </xf>
    <xf numFmtId="164" fontId="0" fillId="0" borderId="1" xfId="0" applyNumberFormat="1" applyFill="1" applyBorder="1" applyAlignment="1">
      <alignment horizontal="center"/>
    </xf>
    <xf numFmtId="164" fontId="0" fillId="0" borderId="0" xfId="0" applyNumberFormat="1" applyFill="1" applyBorder="1" applyAlignment="1">
      <alignment horizontal="center"/>
    </xf>
    <xf numFmtId="2" fontId="7" fillId="0" borderId="0" xfId="0" applyNumberFormat="1" applyFont="1" applyFill="1" applyBorder="1" applyAlignment="1">
      <alignment horizontal="center" wrapText="1"/>
    </xf>
    <xf numFmtId="2" fontId="1" fillId="0" borderId="1" xfId="0" applyNumberFormat="1" applyFont="1" applyFill="1" applyBorder="1" applyAlignment="1">
      <alignment horizontal="center" wrapText="1"/>
    </xf>
    <xf numFmtId="164" fontId="1" fillId="0" borderId="1" xfId="0" applyNumberFormat="1" applyFont="1" applyFill="1" applyBorder="1"/>
    <xf numFmtId="164" fontId="0" fillId="0" borderId="0" xfId="0" applyNumberFormat="1" applyFont="1" applyFill="1" applyBorder="1" applyAlignment="1">
      <alignment wrapText="1"/>
    </xf>
    <xf numFmtId="164" fontId="1" fillId="0" borderId="1" xfId="0" applyNumberFormat="1" applyFont="1" applyBorder="1"/>
    <xf numFmtId="164" fontId="1" fillId="0" borderId="0" xfId="0" applyNumberFormat="1" applyFont="1" applyBorder="1"/>
    <xf numFmtId="0" fontId="0" fillId="2" borderId="0" xfId="0" applyFont="1" applyFill="1"/>
    <xf numFmtId="164" fontId="7" fillId="0" borderId="12" xfId="0" applyNumberFormat="1" applyFont="1" applyFill="1" applyBorder="1" applyAlignment="1"/>
    <xf numFmtId="164" fontId="0" fillId="2" borderId="0" xfId="0" applyNumberFormat="1" applyFont="1" applyFill="1" applyBorder="1"/>
    <xf numFmtId="0" fontId="1" fillId="0" borderId="2" xfId="0" applyFont="1" applyBorder="1"/>
    <xf numFmtId="164" fontId="7" fillId="2" borderId="12" xfId="0" applyNumberFormat="1" applyFont="1" applyFill="1" applyBorder="1" applyAlignment="1"/>
    <xf numFmtId="0" fontId="0" fillId="0" borderId="1" xfId="0" applyBorder="1" applyAlignment="1">
      <alignment wrapText="1"/>
    </xf>
    <xf numFmtId="0" fontId="2" fillId="0" borderId="0" xfId="0" applyFont="1" applyAlignment="1">
      <alignment wrapText="1"/>
    </xf>
    <xf numFmtId="0" fontId="17" fillId="0" borderId="0" xfId="2" applyAlignment="1">
      <alignment wrapText="1"/>
    </xf>
    <xf numFmtId="0" fontId="18" fillId="0" borderId="0" xfId="0" applyFont="1" applyAlignment="1">
      <alignment vertical="center" wrapText="1"/>
    </xf>
    <xf numFmtId="0" fontId="0" fillId="2" borderId="12" xfId="0" applyFont="1" applyFill="1" applyBorder="1"/>
    <xf numFmtId="0" fontId="7" fillId="2" borderId="2" xfId="0" applyFont="1" applyFill="1" applyBorder="1" applyAlignment="1">
      <alignment wrapText="1"/>
    </xf>
    <xf numFmtId="164" fontId="7" fillId="2" borderId="2" xfId="0" applyNumberFormat="1" applyFont="1" applyFill="1" applyBorder="1" applyAlignment="1"/>
    <xf numFmtId="0" fontId="0" fillId="4" borderId="0" xfId="0" applyFill="1"/>
    <xf numFmtId="164" fontId="7" fillId="0" borderId="16" xfId="0" applyNumberFormat="1" applyFont="1" applyFill="1" applyBorder="1"/>
    <xf numFmtId="0" fontId="0" fillId="0" borderId="16" xfId="0" applyFont="1" applyBorder="1"/>
    <xf numFmtId="164" fontId="7" fillId="0" borderId="16" xfId="0" applyNumberFormat="1" applyFont="1" applyFill="1" applyBorder="1" applyAlignment="1"/>
    <xf numFmtId="164" fontId="7" fillId="0" borderId="11" xfId="0" applyNumberFormat="1" applyFont="1" applyFill="1" applyBorder="1" applyAlignment="1"/>
    <xf numFmtId="164" fontId="7" fillId="0" borderId="11" xfId="0" applyNumberFormat="1" applyFont="1" applyFill="1" applyBorder="1"/>
    <xf numFmtId="0" fontId="0" fillId="0" borderId="11" xfId="0" applyFont="1" applyBorder="1"/>
    <xf numFmtId="0" fontId="0" fillId="2" borderId="0" xfId="0" applyFill="1" applyBorder="1" applyAlignment="1">
      <alignment textRotation="90" wrapText="1"/>
    </xf>
    <xf numFmtId="0" fontId="0" fillId="2" borderId="11" xfId="0" applyFont="1" applyFill="1" applyBorder="1"/>
    <xf numFmtId="164" fontId="7" fillId="2" borderId="11" xfId="0" applyNumberFormat="1" applyFont="1" applyFill="1" applyBorder="1" applyAlignment="1"/>
    <xf numFmtId="0" fontId="7" fillId="0" borderId="0" xfId="0" applyFont="1" applyFill="1" applyBorder="1" applyAlignment="1">
      <alignment horizontal="center" textRotation="90" wrapText="1"/>
    </xf>
    <xf numFmtId="164" fontId="10" fillId="0" borderId="2" xfId="0" applyNumberFormat="1" applyFont="1" applyFill="1" applyBorder="1"/>
    <xf numFmtId="49" fontId="10" fillId="0" borderId="0" xfId="0" applyNumberFormat="1" applyFont="1" applyFill="1" applyAlignment="1">
      <alignment wrapText="1"/>
    </xf>
    <xf numFmtId="0" fontId="10" fillId="0" borderId="0" xfId="0" applyFont="1" applyAlignment="1">
      <alignment wrapText="1"/>
    </xf>
    <xf numFmtId="49" fontId="7" fillId="0" borderId="0" xfId="0" quotePrefix="1" applyNumberFormat="1" applyFont="1"/>
    <xf numFmtId="0" fontId="0" fillId="0" borderId="0" xfId="0" quotePrefix="1" applyAlignment="1">
      <alignment wrapText="1"/>
    </xf>
    <xf numFmtId="0" fontId="7" fillId="0" borderId="2" xfId="0" applyFont="1" applyFill="1" applyBorder="1"/>
    <xf numFmtId="164" fontId="7" fillId="2" borderId="12" xfId="0" applyNumberFormat="1" applyFont="1" applyFill="1" applyBorder="1"/>
    <xf numFmtId="0" fontId="7" fillId="2" borderId="0" xfId="0" applyFont="1" applyFill="1" applyBorder="1"/>
    <xf numFmtId="0" fontId="1" fillId="2" borderId="0" xfId="0" applyFont="1" applyFill="1" applyBorder="1"/>
    <xf numFmtId="0" fontId="7" fillId="2" borderId="2" xfId="0" applyFont="1" applyFill="1" applyBorder="1"/>
    <xf numFmtId="164" fontId="0" fillId="0" borderId="16" xfId="0" applyNumberFormat="1" applyFont="1" applyFill="1" applyBorder="1" applyAlignment="1">
      <alignment wrapText="1"/>
    </xf>
    <xf numFmtId="0" fontId="12" fillId="0" borderId="12" xfId="0" applyFont="1" applyFill="1" applyBorder="1"/>
    <xf numFmtId="0" fontId="7" fillId="0" borderId="12" xfId="0" applyFont="1" applyFill="1" applyBorder="1"/>
    <xf numFmtId="0" fontId="3" fillId="0" borderId="16" xfId="0" applyFont="1" applyFill="1" applyBorder="1"/>
    <xf numFmtId="0" fontId="0" fillId="0" borderId="12" xfId="0" applyBorder="1"/>
    <xf numFmtId="0" fontId="0" fillId="2" borderId="12" xfId="0" applyFill="1" applyBorder="1"/>
    <xf numFmtId="0" fontId="0" fillId="0" borderId="12" xfId="0" applyFill="1" applyBorder="1"/>
    <xf numFmtId="0" fontId="0" fillId="0" borderId="11" xfId="0" applyFill="1" applyBorder="1"/>
    <xf numFmtId="164" fontId="10" fillId="2" borderId="2" xfId="0" applyNumberFormat="1" applyFont="1" applyFill="1" applyBorder="1"/>
    <xf numFmtId="164" fontId="0" fillId="0" borderId="2" xfId="0" applyNumberFormat="1" applyFont="1" applyBorder="1"/>
    <xf numFmtId="164" fontId="0" fillId="2" borderId="2" xfId="0" applyNumberFormat="1" applyFont="1" applyFill="1" applyBorder="1"/>
    <xf numFmtId="0" fontId="0" fillId="0" borderId="1" xfId="0" applyBorder="1" applyAlignment="1">
      <alignment horizontal="center"/>
    </xf>
    <xf numFmtId="0" fontId="0" fillId="0" borderId="0" xfId="0" applyBorder="1" applyAlignment="1">
      <alignment horizontal="center"/>
    </xf>
    <xf numFmtId="0" fontId="0" fillId="0" borderId="0" xfId="0" applyBorder="1" applyAlignment="1">
      <alignment horizontal="center" wrapText="1"/>
    </xf>
    <xf numFmtId="164" fontId="0" fillId="0" borderId="1" xfId="0" applyNumberFormat="1" applyBorder="1" applyAlignment="1">
      <alignment horizontal="center"/>
    </xf>
    <xf numFmtId="164" fontId="0" fillId="0" borderId="0" xfId="0" applyNumberFormat="1" applyBorder="1" applyAlignment="1">
      <alignment horizontal="center"/>
    </xf>
    <xf numFmtId="164" fontId="0" fillId="0" borderId="2" xfId="0" applyNumberFormat="1" applyBorder="1" applyAlignment="1">
      <alignment horizontal="center"/>
    </xf>
    <xf numFmtId="0" fontId="0" fillId="0" borderId="1" xfId="0" applyBorder="1" applyAlignment="1">
      <alignment horizontal="center" wrapText="1"/>
    </xf>
    <xf numFmtId="0" fontId="0" fillId="0" borderId="1" xfId="0" applyFill="1" applyBorder="1" applyAlignment="1">
      <alignment horizontal="center"/>
    </xf>
    <xf numFmtId="0" fontId="0" fillId="0" borderId="0" xfId="0" applyFill="1" applyBorder="1" applyAlignment="1">
      <alignment horizontal="center"/>
    </xf>
    <xf numFmtId="0" fontId="0" fillId="0" borderId="2" xfId="0" applyBorder="1" applyAlignment="1">
      <alignment horizontal="center" wrapText="1"/>
    </xf>
    <xf numFmtId="0" fontId="0" fillId="0" borderId="0" xfId="0" applyAlignment="1">
      <alignment horizontal="center" wrapText="1"/>
    </xf>
    <xf numFmtId="0" fontId="0" fillId="0" borderId="1" xfId="0" applyFont="1" applyFill="1" applyBorder="1" applyAlignment="1">
      <alignment horizontal="center" wrapText="1"/>
    </xf>
    <xf numFmtId="0" fontId="0" fillId="0" borderId="0" xfId="0" applyFont="1" applyFill="1" applyBorder="1" applyAlignment="1">
      <alignment horizontal="center" wrapText="1"/>
    </xf>
    <xf numFmtId="0" fontId="0" fillId="0" borderId="2" xfId="0" applyFont="1" applyFill="1" applyBorder="1" applyAlignment="1">
      <alignment horizontal="center" wrapText="1"/>
    </xf>
    <xf numFmtId="0" fontId="2" fillId="0" borderId="1" xfId="0" applyFont="1" applyFill="1" applyBorder="1" applyAlignment="1">
      <alignment horizontal="center" wrapText="1"/>
    </xf>
    <xf numFmtId="0" fontId="11" fillId="0" borderId="2" xfId="0" applyFont="1" applyFill="1" applyBorder="1" applyAlignment="1">
      <alignment horizontal="center" wrapText="1"/>
    </xf>
    <xf numFmtId="0" fontId="0" fillId="0" borderId="2" xfId="0" applyBorder="1" applyAlignment="1">
      <alignment horizontal="center"/>
    </xf>
    <xf numFmtId="0" fontId="0" fillId="0" borderId="8" xfId="0" applyFont="1" applyFill="1" applyBorder="1" applyAlignment="1">
      <alignment horizontal="center" wrapText="1"/>
    </xf>
    <xf numFmtId="0" fontId="0" fillId="0" borderId="9" xfId="0" applyFont="1" applyFill="1" applyBorder="1" applyAlignment="1">
      <alignment horizontal="center" wrapText="1"/>
    </xf>
    <xf numFmtId="0" fontId="0" fillId="0" borderId="10" xfId="0" applyFont="1" applyFill="1" applyBorder="1" applyAlignment="1">
      <alignment horizontal="center" wrapText="1"/>
    </xf>
    <xf numFmtId="164" fontId="0" fillId="0" borderId="0" xfId="0" applyNumberFormat="1" applyFill="1" applyBorder="1" applyAlignment="1">
      <alignment horizontal="center" wrapText="1"/>
    </xf>
    <xf numFmtId="164" fontId="0" fillId="0" borderId="2" xfId="0" applyNumberFormat="1" applyFill="1" applyBorder="1" applyAlignment="1">
      <alignment horizontal="center" wrapText="1"/>
    </xf>
    <xf numFmtId="0" fontId="2" fillId="0" borderId="0" xfId="0" applyFont="1" applyFill="1" applyBorder="1" applyAlignment="1">
      <alignment horizontal="center" wrapText="1"/>
    </xf>
    <xf numFmtId="0" fontId="0" fillId="0" borderId="0" xfId="0" applyFill="1" applyBorder="1" applyAlignment="1">
      <alignment horizontal="center" wrapText="1"/>
    </xf>
    <xf numFmtId="0" fontId="11" fillId="0" borderId="0" xfId="0" applyFont="1" applyFill="1" applyBorder="1" applyAlignment="1">
      <alignment horizontal="center" wrapText="1"/>
    </xf>
    <xf numFmtId="0" fontId="2" fillId="0" borderId="2" xfId="0" applyFont="1" applyFill="1" applyBorder="1" applyAlignment="1">
      <alignment horizontal="center" wrapText="1"/>
    </xf>
    <xf numFmtId="0" fontId="0" fillId="0" borderId="2" xfId="0" applyFill="1" applyBorder="1" applyAlignment="1">
      <alignment horizontal="center"/>
    </xf>
    <xf numFmtId="164" fontId="7" fillId="0" borderId="0" xfId="0" applyNumberFormat="1" applyFont="1" applyFill="1" applyBorder="1" applyAlignment="1">
      <alignment horizontal="center" wrapText="1"/>
    </xf>
    <xf numFmtId="0" fontId="0" fillId="0" borderId="1" xfId="0" applyFill="1" applyBorder="1" applyAlignment="1">
      <alignment horizontal="center" wrapText="1"/>
    </xf>
    <xf numFmtId="164" fontId="7" fillId="0" borderId="2" xfId="0" applyNumberFormat="1" applyFont="1" applyFill="1" applyBorder="1" applyAlignment="1">
      <alignment horizontal="center" wrapText="1"/>
    </xf>
    <xf numFmtId="164" fontId="0" fillId="0" borderId="1" xfId="0" applyNumberFormat="1" applyBorder="1" applyAlignment="1">
      <alignment horizontal="center" wrapText="1"/>
    </xf>
    <xf numFmtId="164" fontId="0" fillId="0" borderId="0" xfId="0" applyNumberFormat="1" applyBorder="1" applyAlignment="1">
      <alignment horizontal="center" wrapText="1"/>
    </xf>
  </cellXfs>
  <cellStyles count="3">
    <cellStyle name="Hyperlink" xfId="2" builtinId="8"/>
    <cellStyle name="Normal_ResultatenFF_BBG" xfId="1"/>
    <cellStyle name="Standaard" xfId="0" builtinId="0"/>
  </cellStyles>
  <dxfs count="0"/>
  <tableStyles count="0" defaultTableStyle="TableStyleMedium2" defaultPivotStyle="PivotStyleLight16"/>
  <colors>
    <mruColors>
      <color rgb="FFEEB500"/>
      <color rgb="FFE5670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coauthor.net/" TargetMode="External"/><Relationship Id="rId1" Type="http://schemas.openxmlformats.org/officeDocument/2006/relationships/hyperlink" Target="mailto:info@ecoauthor.net"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5" sqref="A5"/>
    </sheetView>
  </sheetViews>
  <sheetFormatPr defaultRowHeight="15" x14ac:dyDescent="0.25"/>
  <cols>
    <col min="1" max="1" width="127.7109375" customWidth="1"/>
  </cols>
  <sheetData>
    <row r="1" spans="1:1" ht="18.75" x14ac:dyDescent="0.3">
      <c r="A1" s="349" t="s">
        <v>501</v>
      </c>
    </row>
    <row r="2" spans="1:1" s="207" customFormat="1" ht="18.75" x14ac:dyDescent="0.3">
      <c r="A2" s="349" t="s">
        <v>500</v>
      </c>
    </row>
    <row r="3" spans="1:1" x14ac:dyDescent="0.25">
      <c r="A3" s="368" t="s">
        <v>505</v>
      </c>
    </row>
    <row r="4" spans="1:1" s="207" customFormat="1" x14ac:dyDescent="0.25">
      <c r="A4" s="200"/>
    </row>
    <row r="5" spans="1:1" s="207" customFormat="1" ht="122.25" customHeight="1" x14ac:dyDescent="0.25">
      <c r="A5" s="200" t="s">
        <v>506</v>
      </c>
    </row>
    <row r="6" spans="1:1" s="207" customFormat="1" x14ac:dyDescent="0.25">
      <c r="A6" s="200"/>
    </row>
    <row r="7" spans="1:1" s="207" customFormat="1" x14ac:dyDescent="0.25">
      <c r="A7" s="200" t="s">
        <v>132</v>
      </c>
    </row>
    <row r="8" spans="1:1" s="207" customFormat="1" ht="30" x14ac:dyDescent="0.25">
      <c r="A8" s="370" t="s">
        <v>507</v>
      </c>
    </row>
    <row r="9" spans="1:1" s="207" customFormat="1" x14ac:dyDescent="0.25">
      <c r="A9" s="200"/>
    </row>
    <row r="10" spans="1:1" s="207" customFormat="1" x14ac:dyDescent="0.25">
      <c r="A10" s="200" t="s">
        <v>499</v>
      </c>
    </row>
    <row r="11" spans="1:1" s="207" customFormat="1" ht="30" x14ac:dyDescent="0.25">
      <c r="A11" s="370" t="s">
        <v>503</v>
      </c>
    </row>
    <row r="12" spans="1:1" ht="45" x14ac:dyDescent="0.25">
      <c r="A12" s="370" t="s">
        <v>504</v>
      </c>
    </row>
    <row r="13" spans="1:1" s="207" customFormat="1" x14ac:dyDescent="0.25">
      <c r="A13" s="200"/>
    </row>
    <row r="14" spans="1:1" x14ac:dyDescent="0.25">
      <c r="A14" s="200" t="s">
        <v>126</v>
      </c>
    </row>
    <row r="15" spans="1:1" x14ac:dyDescent="0.25">
      <c r="A15" s="200" t="s">
        <v>127</v>
      </c>
    </row>
    <row r="16" spans="1:1" x14ac:dyDescent="0.25">
      <c r="A16" s="119" t="s">
        <v>128</v>
      </c>
    </row>
    <row r="17" spans="1:1" x14ac:dyDescent="0.25">
      <c r="A17" s="200" t="s">
        <v>129</v>
      </c>
    </row>
    <row r="18" spans="1:1" x14ac:dyDescent="0.25">
      <c r="A18" s="350" t="s">
        <v>130</v>
      </c>
    </row>
    <row r="19" spans="1:1" x14ac:dyDescent="0.25">
      <c r="A19" s="350" t="s">
        <v>131</v>
      </c>
    </row>
    <row r="20" spans="1:1" x14ac:dyDescent="0.25">
      <c r="A20" s="200"/>
    </row>
    <row r="21" spans="1:1" s="207" customFormat="1" x14ac:dyDescent="0.25">
      <c r="A21" s="200" t="s">
        <v>268</v>
      </c>
    </row>
    <row r="22" spans="1:1" s="207" customFormat="1" x14ac:dyDescent="0.25">
      <c r="A22" s="200" t="s">
        <v>269</v>
      </c>
    </row>
    <row r="23" spans="1:1" s="207" customFormat="1" x14ac:dyDescent="0.25">
      <c r="A23" s="200"/>
    </row>
    <row r="24" spans="1:1" x14ac:dyDescent="0.25">
      <c r="A24" s="351" t="s">
        <v>469</v>
      </c>
    </row>
  </sheetData>
  <hyperlinks>
    <hyperlink ref="A18" r:id="rId1"/>
    <hyperlink ref="A19" r:id="rId2"/>
  </hyperlinks>
  <pageMargins left="0.7" right="0.7" top="0.75" bottom="0.75" header="0.3" footer="0.3"/>
  <pageSetup paperSize="0" orientation="portrait" horizontalDpi="300" verticalDpi="300"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867"/>
  <sheetViews>
    <sheetView workbookViewId="0">
      <pane xSplit="8" ySplit="3" topLeftCell="AP22" activePane="bottomRight" state="frozen"/>
      <selection pane="topRight" activeCell="G1" sqref="G1"/>
      <selection pane="bottomLeft" activeCell="A4" sqref="A4"/>
      <selection pane="bottomRight" activeCell="AR34" sqref="AR34"/>
    </sheetView>
  </sheetViews>
  <sheetFormatPr defaultRowHeight="15" x14ac:dyDescent="0.25"/>
  <cols>
    <col min="1" max="1" width="26.140625" style="134" customWidth="1"/>
    <col min="2" max="2" width="6.140625" style="130" customWidth="1"/>
    <col min="3" max="5" width="6.140625" style="128" customWidth="1"/>
    <col min="6" max="6" width="4.140625" style="130" hidden="1" customWidth="1"/>
    <col min="7" max="7" width="5.28515625" style="134" customWidth="1"/>
    <col min="8" max="8" width="5.85546875" style="134" customWidth="1"/>
    <col min="9" max="9" width="9.140625" style="22" customWidth="1"/>
    <col min="10" max="12" width="9.140625" style="17" customWidth="1"/>
    <col min="13" max="14" width="9.140625" style="15" customWidth="1"/>
    <col min="15" max="15" width="14.42578125" style="268" customWidth="1"/>
    <col min="16" max="16" width="9.140625" style="14"/>
    <col min="17" max="18" width="9.140625" style="15"/>
    <col min="19" max="19" width="10.5703125" style="15" bestFit="1" customWidth="1"/>
    <col min="20" max="23" width="9.140625" style="15"/>
    <col min="24" max="24" width="7.5703125" style="15" customWidth="1"/>
    <col min="25" max="25" width="7.5703125" style="127" customWidth="1"/>
    <col min="26" max="33" width="7.5703125" style="129" customWidth="1"/>
    <col min="34" max="43" width="7.5703125" style="200" customWidth="1"/>
    <col min="44" max="16384" width="9.140625" style="134"/>
  </cols>
  <sheetData>
    <row r="1" spans="1:84" ht="15" customHeight="1" x14ac:dyDescent="0.35">
      <c r="A1" s="355"/>
      <c r="I1" s="390" t="s">
        <v>206</v>
      </c>
      <c r="J1" s="391"/>
      <c r="K1" s="391"/>
      <c r="L1" s="391"/>
      <c r="M1" s="391"/>
      <c r="N1" s="391"/>
      <c r="O1" s="391"/>
      <c r="P1" s="115"/>
      <c r="Q1" s="121"/>
      <c r="R1" s="115"/>
      <c r="S1" s="121"/>
      <c r="T1" s="121"/>
      <c r="U1" s="121"/>
      <c r="V1" s="121"/>
      <c r="W1" s="121"/>
      <c r="X1" s="393" t="s">
        <v>257</v>
      </c>
      <c r="Y1" s="389"/>
      <c r="Z1" s="389"/>
      <c r="AA1" s="389"/>
      <c r="AB1" s="389"/>
      <c r="AC1" s="389"/>
      <c r="AD1" s="389"/>
      <c r="AE1" s="389"/>
      <c r="AF1" s="389"/>
      <c r="AG1" s="389"/>
      <c r="AH1" s="393" t="s">
        <v>465</v>
      </c>
      <c r="AI1" s="389"/>
      <c r="AJ1" s="389"/>
      <c r="AK1" s="389"/>
      <c r="AL1" s="389"/>
      <c r="AM1" s="389"/>
      <c r="AN1" s="389"/>
      <c r="AO1" s="389"/>
      <c r="AP1" s="389"/>
      <c r="AQ1" s="389"/>
      <c r="AR1" s="394" t="s">
        <v>481</v>
      </c>
      <c r="AS1" s="395"/>
      <c r="AT1" s="395"/>
      <c r="AU1" s="395"/>
      <c r="AV1" s="395"/>
      <c r="AW1" s="395"/>
      <c r="AX1" s="395"/>
      <c r="AY1" s="395"/>
      <c r="AZ1" s="395"/>
      <c r="BA1" s="395"/>
      <c r="BB1" s="387" t="s">
        <v>474</v>
      </c>
      <c r="BC1" s="388"/>
      <c r="BD1" s="388"/>
      <c r="BE1" s="388"/>
      <c r="BF1" s="388"/>
      <c r="BG1" s="388"/>
      <c r="BH1" s="388"/>
      <c r="BI1" s="388"/>
      <c r="BJ1" s="388"/>
      <c r="BK1" s="388"/>
      <c r="BL1" s="387" t="s">
        <v>478</v>
      </c>
      <c r="BM1" s="388"/>
      <c r="BN1" s="388"/>
      <c r="BO1" s="388"/>
      <c r="BP1" s="388"/>
      <c r="BQ1" s="388"/>
      <c r="BR1" s="388"/>
      <c r="BS1" s="388"/>
      <c r="BT1" s="388"/>
      <c r="BU1" s="388"/>
      <c r="BV1" s="387" t="s">
        <v>466</v>
      </c>
      <c r="BW1" s="388"/>
      <c r="BX1" s="388"/>
      <c r="BY1" s="388"/>
      <c r="BZ1" s="388"/>
      <c r="CA1" s="388"/>
      <c r="CB1" s="388"/>
      <c r="CC1" s="388"/>
      <c r="CD1" s="388"/>
      <c r="CE1" s="403"/>
    </row>
    <row r="2" spans="1:84" ht="76.5" customHeight="1" x14ac:dyDescent="0.3">
      <c r="A2" s="44" t="s">
        <v>335</v>
      </c>
      <c r="B2" s="393" t="s">
        <v>182</v>
      </c>
      <c r="C2" s="389"/>
      <c r="D2" s="389"/>
      <c r="E2" s="396"/>
      <c r="F2" s="389" t="s">
        <v>183</v>
      </c>
      <c r="G2" s="389"/>
      <c r="H2" s="389"/>
      <c r="I2" s="112" t="s">
        <v>313</v>
      </c>
      <c r="J2" s="112" t="s">
        <v>312</v>
      </c>
      <c r="K2" s="407" t="s">
        <v>314</v>
      </c>
      <c r="L2" s="407"/>
      <c r="M2" s="407" t="s">
        <v>337</v>
      </c>
      <c r="N2" s="407"/>
      <c r="O2" s="290"/>
      <c r="P2" s="401" t="s">
        <v>35</v>
      </c>
      <c r="Q2" s="411"/>
      <c r="R2" s="50" t="s">
        <v>258</v>
      </c>
      <c r="S2" s="71" t="s">
        <v>0</v>
      </c>
      <c r="T2" s="72" t="s">
        <v>259</v>
      </c>
      <c r="U2" s="72" t="s">
        <v>72</v>
      </c>
      <c r="V2" s="71" t="s">
        <v>0</v>
      </c>
      <c r="W2" s="96" t="s">
        <v>78</v>
      </c>
      <c r="X2" s="49"/>
      <c r="Y2" s="389" t="s">
        <v>216</v>
      </c>
      <c r="Z2" s="389"/>
      <c r="AA2" s="389"/>
      <c r="AB2" s="389"/>
      <c r="AC2" s="5" t="s">
        <v>217</v>
      </c>
      <c r="AD2" s="5" t="s">
        <v>218</v>
      </c>
      <c r="AE2" s="389" t="s">
        <v>219</v>
      </c>
      <c r="AF2" s="389"/>
      <c r="AG2" s="389"/>
      <c r="AH2" s="49"/>
      <c r="AI2" s="389" t="s">
        <v>216</v>
      </c>
      <c r="AJ2" s="389"/>
      <c r="AK2" s="389"/>
      <c r="AL2" s="389"/>
      <c r="AM2" s="5" t="s">
        <v>217</v>
      </c>
      <c r="AN2" s="5" t="s">
        <v>218</v>
      </c>
      <c r="AO2" s="389" t="s">
        <v>219</v>
      </c>
      <c r="AP2" s="389"/>
      <c r="AQ2" s="389"/>
      <c r="AR2" s="49"/>
      <c r="AS2" s="389" t="s">
        <v>216</v>
      </c>
      <c r="AT2" s="389"/>
      <c r="AU2" s="389"/>
      <c r="AV2" s="389"/>
      <c r="AW2" s="5" t="s">
        <v>217</v>
      </c>
      <c r="AX2" s="5" t="s">
        <v>218</v>
      </c>
      <c r="AY2" s="389" t="s">
        <v>219</v>
      </c>
      <c r="AZ2" s="389"/>
      <c r="BA2" s="389"/>
      <c r="BB2" s="49"/>
      <c r="BC2" s="389" t="s">
        <v>216</v>
      </c>
      <c r="BD2" s="389"/>
      <c r="BE2" s="389"/>
      <c r="BF2" s="389"/>
      <c r="BG2" s="5" t="s">
        <v>217</v>
      </c>
      <c r="BH2" s="5" t="s">
        <v>218</v>
      </c>
      <c r="BI2" s="389" t="s">
        <v>219</v>
      </c>
      <c r="BJ2" s="389"/>
      <c r="BK2" s="389"/>
      <c r="BL2" s="49"/>
      <c r="BM2" s="389" t="s">
        <v>216</v>
      </c>
      <c r="BN2" s="389"/>
      <c r="BO2" s="389"/>
      <c r="BP2" s="389"/>
      <c r="BQ2" s="5" t="s">
        <v>217</v>
      </c>
      <c r="BR2" s="5" t="s">
        <v>218</v>
      </c>
      <c r="BS2" s="389" t="s">
        <v>219</v>
      </c>
      <c r="BT2" s="389"/>
      <c r="BU2" s="389"/>
      <c r="BV2" s="49"/>
      <c r="BW2" s="389" t="s">
        <v>216</v>
      </c>
      <c r="BX2" s="389"/>
      <c r="BY2" s="389"/>
      <c r="BZ2" s="389"/>
      <c r="CA2" s="5" t="s">
        <v>217</v>
      </c>
      <c r="CB2" s="5" t="s">
        <v>218</v>
      </c>
      <c r="CC2" s="389" t="s">
        <v>219</v>
      </c>
      <c r="CD2" s="389"/>
      <c r="CE2" s="396"/>
    </row>
    <row r="3" spans="1:84" ht="156" customHeight="1" x14ac:dyDescent="0.3">
      <c r="A3" s="4" t="s">
        <v>178</v>
      </c>
      <c r="B3" s="187" t="s">
        <v>1</v>
      </c>
      <c r="C3" s="291" t="s">
        <v>103</v>
      </c>
      <c r="D3" s="291" t="s">
        <v>307</v>
      </c>
      <c r="E3" s="188" t="s">
        <v>104</v>
      </c>
      <c r="F3" s="168" t="s">
        <v>36</v>
      </c>
      <c r="G3" s="273" t="s">
        <v>184</v>
      </c>
      <c r="H3" s="274" t="s">
        <v>185</v>
      </c>
      <c r="I3" s="189" t="s">
        <v>308</v>
      </c>
      <c r="J3" s="260" t="s">
        <v>308</v>
      </c>
      <c r="K3" s="260" t="s">
        <v>308</v>
      </c>
      <c r="L3" s="261" t="s">
        <v>56</v>
      </c>
      <c r="M3" s="260" t="s">
        <v>308</v>
      </c>
      <c r="N3" s="261" t="s">
        <v>56</v>
      </c>
      <c r="O3" s="292" t="s">
        <v>479</v>
      </c>
      <c r="P3" s="169" t="s">
        <v>339</v>
      </c>
      <c r="Q3" s="192" t="s">
        <v>338</v>
      </c>
      <c r="R3" s="404" t="s">
        <v>326</v>
      </c>
      <c r="S3" s="405"/>
      <c r="T3" s="405"/>
      <c r="U3" s="405"/>
      <c r="V3" s="405"/>
      <c r="W3" s="405"/>
      <c r="X3" s="213" t="s">
        <v>61</v>
      </c>
      <c r="Y3" s="171" t="s">
        <v>71</v>
      </c>
      <c r="Z3" s="171" t="s">
        <v>62</v>
      </c>
      <c r="AA3" s="171" t="s">
        <v>63</v>
      </c>
      <c r="AB3" s="171" t="s">
        <v>64</v>
      </c>
      <c r="AC3" s="171" t="s">
        <v>65</v>
      </c>
      <c r="AD3" s="171" t="s">
        <v>66</v>
      </c>
      <c r="AE3" s="171" t="s">
        <v>67</v>
      </c>
      <c r="AF3" s="171" t="s">
        <v>68</v>
      </c>
      <c r="AG3" s="172" t="s">
        <v>69</v>
      </c>
      <c r="AH3" s="212" t="s">
        <v>61</v>
      </c>
      <c r="AI3" s="120" t="s">
        <v>71</v>
      </c>
      <c r="AJ3" s="120" t="s">
        <v>62</v>
      </c>
      <c r="AK3" s="120" t="s">
        <v>63</v>
      </c>
      <c r="AL3" s="120" t="s">
        <v>64</v>
      </c>
      <c r="AM3" s="120" t="s">
        <v>65</v>
      </c>
      <c r="AN3" s="120" t="s">
        <v>66</v>
      </c>
      <c r="AO3" s="120" t="s">
        <v>67</v>
      </c>
      <c r="AP3" s="120" t="s">
        <v>68</v>
      </c>
      <c r="AQ3" s="36" t="s">
        <v>69</v>
      </c>
      <c r="AR3" s="212" t="s">
        <v>61</v>
      </c>
      <c r="AS3" s="36" t="s">
        <v>71</v>
      </c>
      <c r="AT3" s="36" t="s">
        <v>62</v>
      </c>
      <c r="AU3" s="36" t="s">
        <v>63</v>
      </c>
      <c r="AV3" s="36" t="s">
        <v>64</v>
      </c>
      <c r="AW3" s="36" t="s">
        <v>65</v>
      </c>
      <c r="AX3" s="36" t="s">
        <v>66</v>
      </c>
      <c r="AY3" s="36" t="s">
        <v>67</v>
      </c>
      <c r="AZ3" s="36" t="s">
        <v>68</v>
      </c>
      <c r="BA3" s="36" t="s">
        <v>69</v>
      </c>
      <c r="BB3" s="98" t="s">
        <v>61</v>
      </c>
      <c r="BC3" s="99" t="s">
        <v>71</v>
      </c>
      <c r="BD3" s="99" t="s">
        <v>62</v>
      </c>
      <c r="BE3" s="99" t="s">
        <v>63</v>
      </c>
      <c r="BF3" s="99" t="s">
        <v>64</v>
      </c>
      <c r="BG3" s="99" t="s">
        <v>65</v>
      </c>
      <c r="BH3" s="99" t="s">
        <v>66</v>
      </c>
      <c r="BI3" s="99" t="s">
        <v>67</v>
      </c>
      <c r="BJ3" s="99" t="s">
        <v>68</v>
      </c>
      <c r="BK3" s="101" t="s">
        <v>69</v>
      </c>
      <c r="BL3" s="98" t="s">
        <v>61</v>
      </c>
      <c r="BM3" s="99" t="s">
        <v>71</v>
      </c>
      <c r="BN3" s="99" t="s">
        <v>62</v>
      </c>
      <c r="BO3" s="99" t="s">
        <v>63</v>
      </c>
      <c r="BP3" s="99" t="s">
        <v>64</v>
      </c>
      <c r="BQ3" s="99" t="s">
        <v>65</v>
      </c>
      <c r="BR3" s="99" t="s">
        <v>66</v>
      </c>
      <c r="BS3" s="99" t="s">
        <v>67</v>
      </c>
      <c r="BT3" s="99" t="s">
        <v>68</v>
      </c>
      <c r="BU3" s="101" t="s">
        <v>69</v>
      </c>
      <c r="BV3" s="98" t="s">
        <v>61</v>
      </c>
      <c r="BW3" s="99" t="s">
        <v>71</v>
      </c>
      <c r="BX3" s="99" t="s">
        <v>62</v>
      </c>
      <c r="BY3" s="99" t="s">
        <v>63</v>
      </c>
      <c r="BZ3" s="99" t="s">
        <v>64</v>
      </c>
      <c r="CA3" s="99" t="s">
        <v>65</v>
      </c>
      <c r="CB3" s="99" t="s">
        <v>66</v>
      </c>
      <c r="CC3" s="99" t="s">
        <v>67</v>
      </c>
      <c r="CD3" s="99" t="s">
        <v>68</v>
      </c>
      <c r="CE3" s="101" t="s">
        <v>69</v>
      </c>
    </row>
    <row r="4" spans="1:84" x14ac:dyDescent="0.25">
      <c r="A4" s="217" t="s">
        <v>95</v>
      </c>
      <c r="B4" s="54"/>
      <c r="C4" s="118"/>
      <c r="D4" s="118"/>
      <c r="E4" s="118"/>
      <c r="F4" s="54"/>
      <c r="G4" s="54"/>
      <c r="H4" s="69"/>
      <c r="I4" s="78">
        <v>0</v>
      </c>
      <c r="J4" s="26">
        <v>2.3109999999999999</v>
      </c>
      <c r="K4" s="26">
        <v>3.1600000000000005E-3</v>
      </c>
      <c r="L4" s="26">
        <v>4.79E-3</v>
      </c>
      <c r="M4" s="82">
        <v>5.2750000000000002E-3</v>
      </c>
      <c r="N4" s="82">
        <v>7.1250000000000011E-3</v>
      </c>
      <c r="O4" s="266"/>
      <c r="P4" s="81"/>
      <c r="Q4" s="82"/>
      <c r="R4" s="277"/>
      <c r="S4" s="278"/>
      <c r="T4" s="73"/>
      <c r="U4" s="73"/>
      <c r="V4" s="26"/>
      <c r="W4" s="26"/>
      <c r="X4" s="78"/>
      <c r="Y4" s="120"/>
      <c r="Z4" s="119"/>
      <c r="AA4" s="119"/>
      <c r="AB4" s="119"/>
      <c r="AC4" s="119"/>
      <c r="AD4" s="119"/>
      <c r="AE4" s="119"/>
      <c r="AF4" s="119"/>
      <c r="AG4" s="119"/>
      <c r="AH4" s="357" t="str">
        <f>IF(X4&gt;0,SUM($D4:$E4),"na")</f>
        <v>na</v>
      </c>
      <c r="AI4" s="178" t="str">
        <f t="shared" ref="AI4:AQ4" si="0">IF(Y4&gt;0,SUM($D4:$E4),"na")</f>
        <v>na</v>
      </c>
      <c r="AJ4" s="178" t="str">
        <f t="shared" si="0"/>
        <v>na</v>
      </c>
      <c r="AK4" s="178" t="str">
        <f t="shared" si="0"/>
        <v>na</v>
      </c>
      <c r="AL4" s="178" t="str">
        <f t="shared" si="0"/>
        <v>na</v>
      </c>
      <c r="AM4" s="178" t="str">
        <f t="shared" si="0"/>
        <v>na</v>
      </c>
      <c r="AN4" s="178" t="str">
        <f t="shared" si="0"/>
        <v>na</v>
      </c>
      <c r="AO4" s="178" t="str">
        <f t="shared" si="0"/>
        <v>na</v>
      </c>
      <c r="AP4" s="178" t="str">
        <f t="shared" si="0"/>
        <v>na</v>
      </c>
      <c r="AQ4" s="178" t="str">
        <f t="shared" si="0"/>
        <v>na</v>
      </c>
      <c r="AR4" s="356" t="str">
        <f t="shared" ref="AR4:AR6" si="1">IF(X4&gt;0,(X4/X$34)*LN($U4+1),"na")</f>
        <v>na</v>
      </c>
      <c r="AS4" s="332" t="str">
        <f t="shared" ref="AS4:AS6" si="2">IF(Y4&gt;0,(Y4/Y$34)*LN($U4+1),"na")</f>
        <v>na</v>
      </c>
      <c r="AT4" s="332" t="str">
        <f t="shared" ref="AT4:AT6" si="3">IF(Z4&gt;0,(Z4/Z$34)*LN($U4+1),"na")</f>
        <v>na</v>
      </c>
      <c r="AU4" s="332" t="str">
        <f t="shared" ref="AU4:AU6" si="4">IF(AA4&gt;0,(AA4/AA$34)*LN($U4+1),"na")</f>
        <v>na</v>
      </c>
      <c r="AV4" s="332" t="str">
        <f t="shared" ref="AV4:AV6" si="5">IF(AB4&gt;0,(AB4/AB$34)*LN($U4+1),"na")</f>
        <v>na</v>
      </c>
      <c r="AW4" s="332" t="str">
        <f t="shared" ref="AW4:AW6" si="6">IF(AC4&gt;0,(AC4/AC$34)*LN($U4+1),"na")</f>
        <v>na</v>
      </c>
      <c r="AX4" s="332" t="str">
        <f t="shared" ref="AX4:AX6" si="7">IF(AD4&gt;0,(AD4/AD$34)*LN($U4+1),"na")</f>
        <v>na</v>
      </c>
      <c r="AY4" s="332" t="str">
        <f t="shared" ref="AY4:AY6" si="8">IF(AE4&gt;0,(AE4/AE$34)*LN($U4+1),"na")</f>
        <v>na</v>
      </c>
      <c r="AZ4" s="332" t="str">
        <f t="shared" ref="AZ4:AZ6" si="9">IF(AF4&gt;0,(AF4/AF$34)*LN($U4+1),"na")</f>
        <v>na</v>
      </c>
      <c r="BA4" s="332" t="str">
        <f t="shared" ref="BA4:BA6" si="10">IF(AG4&gt;0,(AG4/AG$34)*LN($U4+1),"na")</f>
        <v>na</v>
      </c>
      <c r="BB4" s="358" t="str">
        <f>IF(X4&gt;0,((X4/X$34)^2)*LN((($W4+1)^2)),"na")</f>
        <v>na</v>
      </c>
      <c r="BC4" s="344" t="str">
        <f t="shared" ref="BC4:BK4" si="11">IF(Y4&gt;0,((Y4/Y$34)^2)*LN((($W4+1)^2)),"na")</f>
        <v>na</v>
      </c>
      <c r="BD4" s="344" t="str">
        <f t="shared" si="11"/>
        <v>na</v>
      </c>
      <c r="BE4" s="344" t="str">
        <f t="shared" si="11"/>
        <v>na</v>
      </c>
      <c r="BF4" s="344" t="str">
        <f t="shared" si="11"/>
        <v>na</v>
      </c>
      <c r="BG4" s="344" t="str">
        <f t="shared" si="11"/>
        <v>na</v>
      </c>
      <c r="BH4" s="344" t="str">
        <f t="shared" si="11"/>
        <v>na</v>
      </c>
      <c r="BI4" s="344" t="str">
        <f t="shared" si="11"/>
        <v>na</v>
      </c>
      <c r="BJ4" s="344" t="str">
        <f t="shared" si="11"/>
        <v>na</v>
      </c>
      <c r="BK4" s="359" t="str">
        <f t="shared" si="11"/>
        <v>na</v>
      </c>
      <c r="BL4" s="85" t="str">
        <f>IF(X4&gt;0,(AH4-1)*BB4,"na")</f>
        <v>na</v>
      </c>
      <c r="BM4" s="85" t="str">
        <f t="shared" ref="BM4:BU4" si="12">IF(Y4&gt;0,(AI4-1)*BC4,"na")</f>
        <v>na</v>
      </c>
      <c r="BN4" s="85" t="str">
        <f t="shared" si="12"/>
        <v>na</v>
      </c>
      <c r="BO4" s="85" t="str">
        <f t="shared" si="12"/>
        <v>na</v>
      </c>
      <c r="BP4" s="85" t="str">
        <f t="shared" si="12"/>
        <v>na</v>
      </c>
      <c r="BQ4" s="85" t="str">
        <f t="shared" si="12"/>
        <v>na</v>
      </c>
      <c r="BR4" s="85" t="str">
        <f t="shared" si="12"/>
        <v>na</v>
      </c>
      <c r="BS4" s="85" t="str">
        <f t="shared" si="12"/>
        <v>na</v>
      </c>
      <c r="BT4" s="85" t="str">
        <f t="shared" si="12"/>
        <v>na</v>
      </c>
      <c r="BU4" s="85" t="str">
        <f t="shared" si="12"/>
        <v>na</v>
      </c>
      <c r="BV4" s="93" t="str">
        <f>IF(X4&gt;0,AH4*(AR4-AR$34)^2,"na")</f>
        <v>na</v>
      </c>
      <c r="BW4" s="85" t="str">
        <f t="shared" ref="BW4:CE4" si="13">IF(Y4&gt;0,AI4*(AS4-AS$34)^2,"na")</f>
        <v>na</v>
      </c>
      <c r="BX4" s="85" t="str">
        <f t="shared" si="13"/>
        <v>na</v>
      </c>
      <c r="BY4" s="85" t="str">
        <f t="shared" si="13"/>
        <v>na</v>
      </c>
      <c r="BZ4" s="85" t="str">
        <f t="shared" si="13"/>
        <v>na</v>
      </c>
      <c r="CA4" s="85" t="str">
        <f t="shared" si="13"/>
        <v>na</v>
      </c>
      <c r="CB4" s="85" t="str">
        <f t="shared" si="13"/>
        <v>na</v>
      </c>
      <c r="CC4" s="85" t="str">
        <f t="shared" si="13"/>
        <v>na</v>
      </c>
      <c r="CD4" s="85" t="str">
        <f t="shared" si="13"/>
        <v>na</v>
      </c>
      <c r="CE4" s="85" t="str">
        <f t="shared" si="13"/>
        <v>na</v>
      </c>
      <c r="CF4" s="202"/>
    </row>
    <row r="5" spans="1:84" x14ac:dyDescent="0.25">
      <c r="A5" s="217" t="s">
        <v>94</v>
      </c>
      <c r="B5" s="54">
        <v>24</v>
      </c>
      <c r="C5" s="118">
        <v>3</v>
      </c>
      <c r="D5" s="118"/>
      <c r="E5" s="118"/>
      <c r="F5" s="54"/>
      <c r="G5" s="54"/>
      <c r="H5" s="59">
        <v>1</v>
      </c>
      <c r="I5" s="78">
        <v>205.88900000000001</v>
      </c>
      <c r="J5" s="26">
        <v>1166.07</v>
      </c>
      <c r="K5" s="26"/>
      <c r="L5" s="26"/>
      <c r="M5" s="82">
        <v>6.0250000000000005E-2</v>
      </c>
      <c r="N5" s="82">
        <v>0.18757499999999999</v>
      </c>
      <c r="O5" s="266" t="s">
        <v>271</v>
      </c>
      <c r="P5" s="81">
        <v>1166.07</v>
      </c>
      <c r="Q5" s="82"/>
      <c r="R5" s="277">
        <v>279.92599999999999</v>
      </c>
      <c r="S5" s="278">
        <v>388.23500000000001</v>
      </c>
      <c r="T5" s="32">
        <f>R5/P5</f>
        <v>0.24005934463625683</v>
      </c>
      <c r="U5" s="32">
        <f>IF(R5&lt;0.01*P5,0.01,IF(R5&gt;100*P5,100,T5))</f>
        <v>0.24005934463625683</v>
      </c>
      <c r="V5" s="205">
        <f t="shared" ref="V5" si="14">IF(S5&gt;0,((((1/P5)^2)*((S5^2)+(R5^2))-((1/P5)^2)*(R5^2))^0.5),0)</f>
        <v>0.33294313377413021</v>
      </c>
      <c r="W5" s="26">
        <f>IF(V5=0,U5,V5)</f>
        <v>0.33294313377413021</v>
      </c>
      <c r="X5" s="78">
        <v>1</v>
      </c>
      <c r="Y5" s="120">
        <v>0.5</v>
      </c>
      <c r="Z5" s="119">
        <v>1</v>
      </c>
      <c r="AA5" s="119">
        <v>0.5</v>
      </c>
      <c r="AB5" s="119">
        <v>1</v>
      </c>
      <c r="AC5" s="119">
        <v>1</v>
      </c>
      <c r="AD5" s="119">
        <v>0.5</v>
      </c>
      <c r="AE5" s="119">
        <v>1</v>
      </c>
      <c r="AF5" s="119">
        <v>1</v>
      </c>
      <c r="AG5" s="119">
        <v>1</v>
      </c>
      <c r="AH5" s="54">
        <f>IF(X5&gt;0,SUM($B5:$C5),"na")</f>
        <v>27</v>
      </c>
      <c r="AI5" s="144">
        <f t="shared" ref="AI5:AQ5" si="15">IF(Y5&gt;0,SUM($B5:$C5),"na")</f>
        <v>27</v>
      </c>
      <c r="AJ5" s="144">
        <f t="shared" si="15"/>
        <v>27</v>
      </c>
      <c r="AK5" s="144">
        <f t="shared" si="15"/>
        <v>27</v>
      </c>
      <c r="AL5" s="144">
        <f t="shared" si="15"/>
        <v>27</v>
      </c>
      <c r="AM5" s="144">
        <f t="shared" si="15"/>
        <v>27</v>
      </c>
      <c r="AN5" s="144">
        <f t="shared" si="15"/>
        <v>27</v>
      </c>
      <c r="AO5" s="144">
        <f t="shared" si="15"/>
        <v>27</v>
      </c>
      <c r="AP5" s="144">
        <f t="shared" si="15"/>
        <v>27</v>
      </c>
      <c r="AQ5" s="144">
        <f t="shared" si="15"/>
        <v>27</v>
      </c>
      <c r="AR5" s="81">
        <f t="shared" si="1"/>
        <v>0.21515923704938683</v>
      </c>
      <c r="AS5" s="82">
        <f t="shared" si="2"/>
        <v>0.1290955422296321</v>
      </c>
      <c r="AT5" s="82">
        <f t="shared" si="3"/>
        <v>0.23906581894376316</v>
      </c>
      <c r="AU5" s="82">
        <f t="shared" si="4"/>
        <v>0.20320594610219866</v>
      </c>
      <c r="AV5" s="82">
        <f t="shared" si="5"/>
        <v>0.48127724076836531</v>
      </c>
      <c r="AW5" s="82">
        <f t="shared" si="6"/>
        <v>0.27501556615335165</v>
      </c>
      <c r="AX5" s="82">
        <f t="shared" si="7"/>
        <v>0.12713954916554676</v>
      </c>
      <c r="AY5" s="82">
        <f t="shared" si="8"/>
        <v>0.2347191676902402</v>
      </c>
      <c r="AZ5" s="82">
        <f t="shared" si="9"/>
        <v>0.21515923704938683</v>
      </c>
      <c r="BA5" s="82">
        <f t="shared" si="10"/>
        <v>0.21515923704938683</v>
      </c>
      <c r="BB5" s="93">
        <f t="shared" ref="BB5:BB32" si="16">IF(X5&gt;0,((X5/X$34)^2)*LN((($W5+1)^2)),"na")</f>
        <v>0.57477875990421534</v>
      </c>
      <c r="BC5" s="85">
        <f t="shared" ref="BC5:BC32" si="17">IF(Y5&gt;0,((Y5/Y$34)^2)*LN((($W5+1)^2)),"na")</f>
        <v>0.20692035356551752</v>
      </c>
      <c r="BD5" s="85">
        <f t="shared" ref="BD5:BD32" si="18">IF(Z5&gt;0,((Z5/Z$34)^2)*LN((($W5+1)^2)),"na")</f>
        <v>0.70960340728915483</v>
      </c>
      <c r="BE5" s="85">
        <f t="shared" ref="BE5:BE32" si="19">IF(AA5&gt;0,((AA5/AA$34)^2)*LN((($W5+1)^2)),"na")</f>
        <v>0.51268846176641425</v>
      </c>
      <c r="BF5" s="85">
        <f t="shared" ref="BF5:BF32" si="20">IF(AB5&gt;0,((AB5/AB$34)^2)*LN((($W5+1)^2)),"na")</f>
        <v>2.8758840306841797</v>
      </c>
      <c r="BG5" s="85">
        <f t="shared" ref="BG5:BG32" si="21">IF(AC5&gt;0,((AC5/AC$34)^2)*LN((($W5+1)^2)),"na")</f>
        <v>0.93906417328463054</v>
      </c>
      <c r="BH5" s="85">
        <f t="shared" ref="BH5:BH32" si="22">IF(AD5&gt;0,((AD5/AD$34)^2)*LN((($W5+1)^2)),"na")</f>
        <v>0.20069754219795952</v>
      </c>
      <c r="BI5" s="85">
        <f t="shared" ref="BI5:BI32" si="23">IF(AE5&gt;0,((AE5/AE$34)^2)*LN((($W5+1)^2)),"na")</f>
        <v>0.68403422666286795</v>
      </c>
      <c r="BJ5" s="85">
        <f t="shared" ref="BJ5:BJ32" si="24">IF(AF5&gt;0,((AF5/AF$34)^2)*LN((($W5+1)^2)),"na")</f>
        <v>0.57477875990421534</v>
      </c>
      <c r="BK5" s="102">
        <f t="shared" ref="BK5:BK32" si="25">IF(AG5&gt;0,((AG5/AG$34)^2)*LN((($W5+1)^2)),"na")</f>
        <v>0.57477875990421534</v>
      </c>
      <c r="BL5" s="85">
        <f t="shared" ref="BL5:BL32" si="26">IF(X5&gt;0,(AH5-1)*BB5,"na")</f>
        <v>14.944247757509599</v>
      </c>
      <c r="BM5" s="85">
        <f t="shared" ref="BM5:BM32" si="27">IF(Y5&gt;0,(AI5-1)*BC5,"na")</f>
        <v>5.3799291927034556</v>
      </c>
      <c r="BN5" s="85">
        <f t="shared" ref="BN5:BN32" si="28">IF(Z5&gt;0,(AJ5-1)*BD5,"na")</f>
        <v>18.449688589518026</v>
      </c>
      <c r="BO5" s="85">
        <f t="shared" ref="BO5:BO32" si="29">IF(AA5&gt;0,(AK5-1)*BE5,"na")</f>
        <v>13.32990000592677</v>
      </c>
      <c r="BP5" s="85">
        <f t="shared" ref="BP5:BP32" si="30">IF(AB5&gt;0,(AL5-1)*BF5,"na")</f>
        <v>74.772984797788666</v>
      </c>
      <c r="BQ5" s="85">
        <f t="shared" ref="BQ5:BQ32" si="31">IF(AC5&gt;0,(AM5-1)*BG5,"na")</f>
        <v>24.415668505400394</v>
      </c>
      <c r="BR5" s="85">
        <f t="shared" ref="BR5:BR32" si="32">IF(AD5&gt;0,(AN5-1)*BH5,"na")</f>
        <v>5.2181360971469477</v>
      </c>
      <c r="BS5" s="85">
        <f t="shared" ref="BS5:BS32" si="33">IF(AE5&gt;0,(AO5-1)*BI5,"na")</f>
        <v>17.784889893234567</v>
      </c>
      <c r="BT5" s="85">
        <f t="shared" ref="BT5:BT32" si="34">IF(AF5&gt;0,(AP5-1)*BJ5,"na")</f>
        <v>14.944247757509599</v>
      </c>
      <c r="BU5" s="85">
        <f t="shared" ref="BU5:BU32" si="35">IF(AG5&gt;0,(AQ5-1)*BK5,"na")</f>
        <v>14.944247757509599</v>
      </c>
      <c r="BV5" s="93">
        <f t="shared" ref="BV5:BV32" si="36">IF(X5&gt;0,AH5*(AR5-AR$34)^2,"na")</f>
        <v>0.2094710749762799</v>
      </c>
      <c r="BW5" s="85">
        <f t="shared" ref="BW5:BW32" si="37">IF(Y5&gt;0,AI5*(AS5-AS$34)^2,"na")</f>
        <v>0.34920713311245843</v>
      </c>
      <c r="BX5" s="85">
        <f t="shared" ref="BX5:BX32" si="38">IF(Z5&gt;0,AJ5*(AT5-AT$34)^2,"na")</f>
        <v>6.037428495807405E-4</v>
      </c>
      <c r="BY5" s="85">
        <f t="shared" ref="BY5:BY32" si="39">IF(AA5&gt;0,AK5*(AU5-AU$34)^2,"na")</f>
        <v>0.1412464978087567</v>
      </c>
      <c r="BZ5" s="85">
        <f t="shared" ref="BZ5:BZ32" si="40">IF(AB5&gt;0,AL5*(AV5-AV$34)^2,"na")</f>
        <v>1.2858739037378155</v>
      </c>
      <c r="CA5" s="85">
        <f t="shared" ref="CA5:CA32" si="41">IF(AC5&gt;0,AM5*(AW5-AW$34)^2,"na")</f>
        <v>3.3759558024329256E-2</v>
      </c>
      <c r="CB5" s="85">
        <f t="shared" ref="CB5:CB32" si="42">IF(AD5&gt;0,AN5*(AX5-AX$34)^2,"na")</f>
        <v>1.0221907848582688</v>
      </c>
      <c r="CC5" s="85">
        <f t="shared" ref="CC5:CC32" si="43">IF(AE5&gt;0,AO5*(AY5-AY$34)^2,"na")</f>
        <v>0.14712877447832448</v>
      </c>
      <c r="CD5" s="85">
        <f t="shared" ref="CD5:CD32" si="44">IF(AF5&gt;0,AP5*(AZ5-AZ$34)^2,"na")</f>
        <v>1.1165710169140761E-2</v>
      </c>
      <c r="CE5" s="85">
        <f t="shared" ref="CE5:CE32" si="45">IF(AG5&gt;0,AQ5*(BA5-BA$34)^2,"na")</f>
        <v>3.5961631725199106E-3</v>
      </c>
      <c r="CF5" s="202"/>
    </row>
    <row r="6" spans="1:84" x14ac:dyDescent="0.25">
      <c r="A6" s="217" t="s">
        <v>93</v>
      </c>
      <c r="B6" s="54"/>
      <c r="C6" s="118"/>
      <c r="D6" s="118"/>
      <c r="E6" s="118"/>
      <c r="F6" s="54"/>
      <c r="G6" s="54"/>
      <c r="H6" s="59"/>
      <c r="I6" s="78">
        <v>0.5</v>
      </c>
      <c r="J6" s="26">
        <v>3.847</v>
      </c>
      <c r="K6" s="26">
        <v>1.4025000000000001E-2</v>
      </c>
      <c r="L6" s="26">
        <v>2.1749999999999999E-2</v>
      </c>
      <c r="M6" s="82">
        <v>4.6249999999999998E-3</v>
      </c>
      <c r="N6" s="82">
        <v>5.8250000000000003E-3</v>
      </c>
      <c r="O6" s="266"/>
      <c r="P6" s="81"/>
      <c r="Q6" s="82"/>
      <c r="R6" s="279"/>
      <c r="S6" s="278"/>
      <c r="T6" s="73"/>
      <c r="U6" s="73"/>
      <c r="V6" s="26"/>
      <c r="W6" s="26"/>
      <c r="X6" s="78"/>
      <c r="Y6" s="120"/>
      <c r="Z6" s="119"/>
      <c r="AA6" s="119"/>
      <c r="AB6" s="119"/>
      <c r="AC6" s="119"/>
      <c r="AD6" s="119"/>
      <c r="AE6" s="119"/>
      <c r="AF6" s="119"/>
      <c r="AG6" s="119"/>
      <c r="AH6" s="54" t="str">
        <f t="shared" ref="AH6:AH7" si="46">IF(X6&gt;0,SUM($D6:$E6),"na")</f>
        <v>na</v>
      </c>
      <c r="AI6" s="144" t="str">
        <f t="shared" ref="AI6:AI7" si="47">IF(Y6&gt;0,SUM($D6:$E6),"na")</f>
        <v>na</v>
      </c>
      <c r="AJ6" s="144" t="str">
        <f t="shared" ref="AJ6:AJ7" si="48">IF(Z6&gt;0,SUM($D6:$E6),"na")</f>
        <v>na</v>
      </c>
      <c r="AK6" s="144" t="str">
        <f t="shared" ref="AK6:AK7" si="49">IF(AA6&gt;0,SUM($D6:$E6),"na")</f>
        <v>na</v>
      </c>
      <c r="AL6" s="144" t="str">
        <f t="shared" ref="AL6:AL7" si="50">IF(AB6&gt;0,SUM($D6:$E6),"na")</f>
        <v>na</v>
      </c>
      <c r="AM6" s="144" t="str">
        <f t="shared" ref="AM6:AM7" si="51">IF(AC6&gt;0,SUM($D6:$E6),"na")</f>
        <v>na</v>
      </c>
      <c r="AN6" s="144" t="str">
        <f t="shared" ref="AN6:AN7" si="52">IF(AD6&gt;0,SUM($D6:$E6),"na")</f>
        <v>na</v>
      </c>
      <c r="AO6" s="144" t="str">
        <f t="shared" ref="AO6:AO7" si="53">IF(AE6&gt;0,SUM($D6:$E6),"na")</f>
        <v>na</v>
      </c>
      <c r="AP6" s="144" t="str">
        <f t="shared" ref="AP6:AP7" si="54">IF(AF6&gt;0,SUM($D6:$E6),"na")</f>
        <v>na</v>
      </c>
      <c r="AQ6" s="144" t="str">
        <f t="shared" ref="AQ6:AQ7" si="55">IF(AG6&gt;0,SUM($D6:$E6),"na")</f>
        <v>na</v>
      </c>
      <c r="AR6" s="81" t="str">
        <f t="shared" si="1"/>
        <v>na</v>
      </c>
      <c r="AS6" s="82" t="str">
        <f t="shared" si="2"/>
        <v>na</v>
      </c>
      <c r="AT6" s="82" t="str">
        <f t="shared" si="3"/>
        <v>na</v>
      </c>
      <c r="AU6" s="82" t="str">
        <f t="shared" si="4"/>
        <v>na</v>
      </c>
      <c r="AV6" s="82" t="str">
        <f t="shared" si="5"/>
        <v>na</v>
      </c>
      <c r="AW6" s="82" t="str">
        <f t="shared" si="6"/>
        <v>na</v>
      </c>
      <c r="AX6" s="82" t="str">
        <f t="shared" si="7"/>
        <v>na</v>
      </c>
      <c r="AY6" s="82" t="str">
        <f t="shared" si="8"/>
        <v>na</v>
      </c>
      <c r="AZ6" s="82" t="str">
        <f t="shared" si="9"/>
        <v>na</v>
      </c>
      <c r="BA6" s="82" t="str">
        <f t="shared" si="10"/>
        <v>na</v>
      </c>
      <c r="BB6" s="93" t="str">
        <f t="shared" si="16"/>
        <v>na</v>
      </c>
      <c r="BC6" s="85" t="str">
        <f t="shared" si="17"/>
        <v>na</v>
      </c>
      <c r="BD6" s="85" t="str">
        <f t="shared" si="18"/>
        <v>na</v>
      </c>
      <c r="BE6" s="85" t="str">
        <f t="shared" si="19"/>
        <v>na</v>
      </c>
      <c r="BF6" s="85" t="str">
        <f t="shared" si="20"/>
        <v>na</v>
      </c>
      <c r="BG6" s="85" t="str">
        <f t="shared" si="21"/>
        <v>na</v>
      </c>
      <c r="BH6" s="85" t="str">
        <f t="shared" si="22"/>
        <v>na</v>
      </c>
      <c r="BI6" s="85" t="str">
        <f t="shared" si="23"/>
        <v>na</v>
      </c>
      <c r="BJ6" s="85" t="str">
        <f t="shared" si="24"/>
        <v>na</v>
      </c>
      <c r="BK6" s="102" t="str">
        <f t="shared" si="25"/>
        <v>na</v>
      </c>
      <c r="BL6" s="85" t="str">
        <f t="shared" si="26"/>
        <v>na</v>
      </c>
      <c r="BM6" s="85" t="str">
        <f t="shared" si="27"/>
        <v>na</v>
      </c>
      <c r="BN6" s="85" t="str">
        <f t="shared" si="28"/>
        <v>na</v>
      </c>
      <c r="BO6" s="85" t="str">
        <f t="shared" si="29"/>
        <v>na</v>
      </c>
      <c r="BP6" s="85" t="str">
        <f t="shared" si="30"/>
        <v>na</v>
      </c>
      <c r="BQ6" s="85" t="str">
        <f t="shared" si="31"/>
        <v>na</v>
      </c>
      <c r="BR6" s="85" t="str">
        <f t="shared" si="32"/>
        <v>na</v>
      </c>
      <c r="BS6" s="85" t="str">
        <f t="shared" si="33"/>
        <v>na</v>
      </c>
      <c r="BT6" s="85" t="str">
        <f t="shared" si="34"/>
        <v>na</v>
      </c>
      <c r="BU6" s="85" t="str">
        <f t="shared" si="35"/>
        <v>na</v>
      </c>
      <c r="BV6" s="93" t="str">
        <f t="shared" si="36"/>
        <v>na</v>
      </c>
      <c r="BW6" s="85" t="str">
        <f t="shared" si="37"/>
        <v>na</v>
      </c>
      <c r="BX6" s="85" t="str">
        <f t="shared" si="38"/>
        <v>na</v>
      </c>
      <c r="BY6" s="85" t="str">
        <f t="shared" si="39"/>
        <v>na</v>
      </c>
      <c r="BZ6" s="85" t="str">
        <f t="shared" si="40"/>
        <v>na</v>
      </c>
      <c r="CA6" s="85" t="str">
        <f t="shared" si="41"/>
        <v>na</v>
      </c>
      <c r="CB6" s="85" t="str">
        <f t="shared" si="42"/>
        <v>na</v>
      </c>
      <c r="CC6" s="85" t="str">
        <f t="shared" si="43"/>
        <v>na</v>
      </c>
      <c r="CD6" s="85" t="str">
        <f t="shared" si="44"/>
        <v>na</v>
      </c>
      <c r="CE6" s="85" t="str">
        <f t="shared" si="45"/>
        <v>na</v>
      </c>
      <c r="CF6" s="202"/>
    </row>
    <row r="7" spans="1:84" x14ac:dyDescent="0.25">
      <c r="A7" s="217" t="s">
        <v>6</v>
      </c>
      <c r="B7" s="54"/>
      <c r="C7" s="118"/>
      <c r="D7" s="118"/>
      <c r="E7" s="118"/>
      <c r="F7" s="54"/>
      <c r="G7" s="54"/>
      <c r="H7" s="59"/>
      <c r="I7" s="78">
        <v>3.444</v>
      </c>
      <c r="J7" s="26">
        <v>11.7</v>
      </c>
      <c r="K7" s="26">
        <v>6.3849999999999992E-3</v>
      </c>
      <c r="L7" s="26">
        <v>8.6650000000000008E-3</v>
      </c>
      <c r="M7" s="82">
        <v>1.6750000000000001E-3</v>
      </c>
      <c r="N7" s="82">
        <v>2.0999999999999999E-3</v>
      </c>
      <c r="O7" s="266"/>
      <c r="P7" s="81"/>
      <c r="Q7" s="82"/>
      <c r="R7" s="277"/>
      <c r="S7" s="278"/>
      <c r="T7" s="73"/>
      <c r="U7" s="73"/>
      <c r="V7" s="26"/>
      <c r="W7" s="26"/>
      <c r="X7" s="78"/>
      <c r="Y7" s="118"/>
      <c r="Z7" s="117"/>
      <c r="AA7" s="117"/>
      <c r="AB7" s="117"/>
      <c r="AC7" s="117"/>
      <c r="AD7" s="117"/>
      <c r="AE7" s="117"/>
      <c r="AF7" s="117"/>
      <c r="AG7" s="117"/>
      <c r="AH7" s="54" t="str">
        <f t="shared" si="46"/>
        <v>na</v>
      </c>
      <c r="AI7" s="144" t="str">
        <f t="shared" si="47"/>
        <v>na</v>
      </c>
      <c r="AJ7" s="144" t="str">
        <f t="shared" si="48"/>
        <v>na</v>
      </c>
      <c r="AK7" s="144" t="str">
        <f t="shared" si="49"/>
        <v>na</v>
      </c>
      <c r="AL7" s="144" t="str">
        <f t="shared" si="50"/>
        <v>na</v>
      </c>
      <c r="AM7" s="144" t="str">
        <f t="shared" si="51"/>
        <v>na</v>
      </c>
      <c r="AN7" s="144" t="str">
        <f t="shared" si="52"/>
        <v>na</v>
      </c>
      <c r="AO7" s="144" t="str">
        <f t="shared" si="53"/>
        <v>na</v>
      </c>
      <c r="AP7" s="144" t="str">
        <f t="shared" si="54"/>
        <v>na</v>
      </c>
      <c r="AQ7" s="144" t="str">
        <f t="shared" si="55"/>
        <v>na</v>
      </c>
      <c r="AR7" s="81" t="str">
        <f>IF(X7&gt;0,(X7/X$34)*LN($U7+1),"na")</f>
        <v>na</v>
      </c>
      <c r="AS7" s="82" t="str">
        <f t="shared" ref="AS7:BA7" si="56">IF(Y7&gt;0,(Y7/Y$34)*LN($U7+1),"na")</f>
        <v>na</v>
      </c>
      <c r="AT7" s="82" t="str">
        <f t="shared" si="56"/>
        <v>na</v>
      </c>
      <c r="AU7" s="82" t="str">
        <f t="shared" si="56"/>
        <v>na</v>
      </c>
      <c r="AV7" s="82" t="str">
        <f t="shared" si="56"/>
        <v>na</v>
      </c>
      <c r="AW7" s="82" t="str">
        <f t="shared" si="56"/>
        <v>na</v>
      </c>
      <c r="AX7" s="82" t="str">
        <f t="shared" si="56"/>
        <v>na</v>
      </c>
      <c r="AY7" s="82" t="str">
        <f t="shared" si="56"/>
        <v>na</v>
      </c>
      <c r="AZ7" s="82" t="str">
        <f t="shared" si="56"/>
        <v>na</v>
      </c>
      <c r="BA7" s="82" t="str">
        <f t="shared" si="56"/>
        <v>na</v>
      </c>
      <c r="BB7" s="93" t="str">
        <f t="shared" si="16"/>
        <v>na</v>
      </c>
      <c r="BC7" s="85" t="str">
        <f t="shared" si="17"/>
        <v>na</v>
      </c>
      <c r="BD7" s="85" t="str">
        <f t="shared" si="18"/>
        <v>na</v>
      </c>
      <c r="BE7" s="85" t="str">
        <f t="shared" si="19"/>
        <v>na</v>
      </c>
      <c r="BF7" s="85" t="str">
        <f t="shared" si="20"/>
        <v>na</v>
      </c>
      <c r="BG7" s="85" t="str">
        <f t="shared" si="21"/>
        <v>na</v>
      </c>
      <c r="BH7" s="85" t="str">
        <f t="shared" si="22"/>
        <v>na</v>
      </c>
      <c r="BI7" s="85" t="str">
        <f t="shared" si="23"/>
        <v>na</v>
      </c>
      <c r="BJ7" s="85" t="str">
        <f t="shared" si="24"/>
        <v>na</v>
      </c>
      <c r="BK7" s="102" t="str">
        <f t="shared" si="25"/>
        <v>na</v>
      </c>
      <c r="BL7" s="85" t="str">
        <f t="shared" si="26"/>
        <v>na</v>
      </c>
      <c r="BM7" s="85" t="str">
        <f t="shared" si="27"/>
        <v>na</v>
      </c>
      <c r="BN7" s="85" t="str">
        <f t="shared" si="28"/>
        <v>na</v>
      </c>
      <c r="BO7" s="85" t="str">
        <f t="shared" si="29"/>
        <v>na</v>
      </c>
      <c r="BP7" s="85" t="str">
        <f t="shared" si="30"/>
        <v>na</v>
      </c>
      <c r="BQ7" s="85" t="str">
        <f t="shared" si="31"/>
        <v>na</v>
      </c>
      <c r="BR7" s="85" t="str">
        <f t="shared" si="32"/>
        <v>na</v>
      </c>
      <c r="BS7" s="85" t="str">
        <f t="shared" si="33"/>
        <v>na</v>
      </c>
      <c r="BT7" s="85" t="str">
        <f t="shared" si="34"/>
        <v>na</v>
      </c>
      <c r="BU7" s="85" t="str">
        <f t="shared" si="35"/>
        <v>na</v>
      </c>
      <c r="BV7" s="93" t="str">
        <f t="shared" si="36"/>
        <v>na</v>
      </c>
      <c r="BW7" s="85" t="str">
        <f t="shared" si="37"/>
        <v>na</v>
      </c>
      <c r="BX7" s="85" t="str">
        <f t="shared" si="38"/>
        <v>na</v>
      </c>
      <c r="BY7" s="85" t="str">
        <f t="shared" si="39"/>
        <v>na</v>
      </c>
      <c r="BZ7" s="85" t="str">
        <f t="shared" si="40"/>
        <v>na</v>
      </c>
      <c r="CA7" s="85" t="str">
        <f t="shared" si="41"/>
        <v>na</v>
      </c>
      <c r="CB7" s="85" t="str">
        <f t="shared" si="42"/>
        <v>na</v>
      </c>
      <c r="CC7" s="85" t="str">
        <f t="shared" si="43"/>
        <v>na</v>
      </c>
      <c r="CD7" s="85" t="str">
        <f t="shared" si="44"/>
        <v>na</v>
      </c>
      <c r="CE7" s="85" t="str">
        <f t="shared" si="45"/>
        <v>na</v>
      </c>
      <c r="CF7" s="202"/>
    </row>
    <row r="8" spans="1:84" s="20" customFormat="1" x14ac:dyDescent="0.25">
      <c r="A8" s="222" t="s">
        <v>96</v>
      </c>
      <c r="B8" s="54">
        <v>24</v>
      </c>
      <c r="C8" s="144">
        <v>3</v>
      </c>
      <c r="D8" s="17"/>
      <c r="E8" s="17"/>
      <c r="F8" s="58"/>
      <c r="G8" s="58"/>
      <c r="H8" s="59">
        <v>1</v>
      </c>
      <c r="I8" s="78">
        <v>0.5</v>
      </c>
      <c r="J8" s="26">
        <v>33.058</v>
      </c>
      <c r="K8" s="26"/>
      <c r="L8" s="26"/>
      <c r="M8" s="82"/>
      <c r="N8" s="82"/>
      <c r="O8" s="266" t="s">
        <v>271</v>
      </c>
      <c r="P8" s="81">
        <v>33.058</v>
      </c>
      <c r="Q8" s="82"/>
      <c r="R8" s="277">
        <v>20.593</v>
      </c>
      <c r="S8" s="278">
        <v>45.645000000000003</v>
      </c>
      <c r="T8" s="32">
        <f>R8/P8</f>
        <v>0.6229354467904894</v>
      </c>
      <c r="U8" s="32">
        <f>IF(R8&lt;0.01*P8,0.01,IF(R8&gt;100*P8,100,T8))</f>
        <v>0.6229354467904894</v>
      </c>
      <c r="V8" s="205">
        <f t="shared" ref="V8" si="57">IF(S8&gt;0,((((1/P8)^2)*((S8^2)+(R8^2))-((1/P8)^2)*(R8^2))^0.5),0)</f>
        <v>1.3807550366023353</v>
      </c>
      <c r="W8" s="26">
        <f>IF(V8=0,U8,V8)</f>
        <v>1.3807550366023353</v>
      </c>
      <c r="X8" s="78">
        <v>1</v>
      </c>
      <c r="Y8" s="125"/>
      <c r="Z8" s="133"/>
      <c r="AA8" s="133">
        <v>0.25</v>
      </c>
      <c r="AB8" s="133">
        <v>0.2</v>
      </c>
      <c r="AC8" s="133">
        <v>1</v>
      </c>
      <c r="AD8" s="133">
        <v>1</v>
      </c>
      <c r="AE8" s="133"/>
      <c r="AF8" s="133"/>
      <c r="AG8" s="133"/>
      <c r="AH8" s="54">
        <f>IF(X8&gt;0,SUM($B8:$C8),"na")</f>
        <v>27</v>
      </c>
      <c r="AI8" s="144" t="str">
        <f t="shared" ref="AI8" si="58">IF(Y8&gt;0,SUM($B8:$C8),"na")</f>
        <v>na</v>
      </c>
      <c r="AJ8" s="144" t="str">
        <f t="shared" ref="AJ8" si="59">IF(Z8&gt;0,SUM($B8:$C8),"na")</f>
        <v>na</v>
      </c>
      <c r="AK8" s="144">
        <f t="shared" ref="AK8" si="60">IF(AA8&gt;0,SUM($B8:$C8),"na")</f>
        <v>27</v>
      </c>
      <c r="AL8" s="144">
        <f t="shared" ref="AL8" si="61">IF(AB8&gt;0,SUM($B8:$C8),"na")</f>
        <v>27</v>
      </c>
      <c r="AM8" s="144">
        <f t="shared" ref="AM8" si="62">IF(AC8&gt;0,SUM($B8:$C8),"na")</f>
        <v>27</v>
      </c>
      <c r="AN8" s="144">
        <f t="shared" ref="AN8" si="63">IF(AD8&gt;0,SUM($B8:$C8),"na")</f>
        <v>27</v>
      </c>
      <c r="AO8" s="144" t="str">
        <f t="shared" ref="AO8" si="64">IF(AE8&gt;0,SUM($B8:$C8),"na")</f>
        <v>na</v>
      </c>
      <c r="AP8" s="144" t="str">
        <f t="shared" ref="AP8" si="65">IF(AF8&gt;0,SUM($B8:$C8),"na")</f>
        <v>na</v>
      </c>
      <c r="AQ8" s="144" t="str">
        <f t="shared" ref="AQ8" si="66">IF(AG8&gt;0,SUM($B8:$C8),"na")</f>
        <v>na</v>
      </c>
      <c r="AR8" s="81">
        <f t="shared" ref="AR8:AR32" si="67">IF(X8&gt;0,(X8/X$34)*LN($U8+1),"na")</f>
        <v>0.48423651373681992</v>
      </c>
      <c r="AS8" s="82" t="str">
        <f t="shared" ref="AS8:AS32" si="68">IF(Y8&gt;0,(Y8/Y$34)*LN($U8+1),"na")</f>
        <v>na</v>
      </c>
      <c r="AT8" s="82" t="str">
        <f t="shared" ref="AT8:AT32" si="69">IF(Z8&gt;0,(Z8/Z$34)*LN($U8+1),"na")</f>
        <v>na</v>
      </c>
      <c r="AU8" s="82">
        <f t="shared" ref="AU8:AU32" si="70">IF(AA8&gt;0,(AA8/AA$34)*LN($U8+1),"na")</f>
        <v>0.22866724259794274</v>
      </c>
      <c r="AV8" s="82">
        <f t="shared" ref="AV8:AV32" si="71">IF(AB8&gt;0,(AB8/AB$34)*LN($U8+1),"na")</f>
        <v>0.2166321245664721</v>
      </c>
      <c r="AW8" s="82">
        <f t="shared" ref="AW8:AW32" si="72">IF(AC8&gt;0,(AC8/AC$34)*LN($U8+1),"na")</f>
        <v>0.61894892733277751</v>
      </c>
      <c r="AX8" s="82">
        <f t="shared" ref="AX8:AX32" si="73">IF(AD8&gt;0,(AD8/AD$34)*LN($U8+1),"na")</f>
        <v>0.57227951623442352</v>
      </c>
      <c r="AY8" s="82" t="str">
        <f t="shared" ref="AY8:AY32" si="74">IF(AE8&gt;0,(AE8/AE$34)*LN($U8+1),"na")</f>
        <v>na</v>
      </c>
      <c r="AZ8" s="82" t="str">
        <f t="shared" ref="AZ8:AZ32" si="75">IF(AF8&gt;0,(AF8/AF$34)*LN($U8+1),"na")</f>
        <v>na</v>
      </c>
      <c r="BA8" s="82" t="str">
        <f t="shared" ref="BA8:BA32" si="76">IF(AG8&gt;0,(AG8/AG$34)*LN($U8+1),"na")</f>
        <v>na</v>
      </c>
      <c r="BB8" s="93">
        <f t="shared" si="16"/>
        <v>1.7348353592851666</v>
      </c>
      <c r="BC8" s="85" t="str">
        <f t="shared" si="17"/>
        <v>na</v>
      </c>
      <c r="BD8" s="85" t="str">
        <f t="shared" si="18"/>
        <v>na</v>
      </c>
      <c r="BE8" s="85">
        <f t="shared" si="19"/>
        <v>0.38685757626034967</v>
      </c>
      <c r="BF8" s="85">
        <f t="shared" si="20"/>
        <v>0.34720735376275158</v>
      </c>
      <c r="BG8" s="85">
        <f t="shared" si="21"/>
        <v>2.8343457450020542</v>
      </c>
      <c r="BH8" s="85">
        <f t="shared" si="22"/>
        <v>2.4230345100759769</v>
      </c>
      <c r="BI8" s="85" t="str">
        <f t="shared" si="23"/>
        <v>na</v>
      </c>
      <c r="BJ8" s="85" t="str">
        <f t="shared" si="24"/>
        <v>na</v>
      </c>
      <c r="BK8" s="102" t="str">
        <f t="shared" si="25"/>
        <v>na</v>
      </c>
      <c r="BL8" s="85">
        <f t="shared" si="26"/>
        <v>45.105719341414336</v>
      </c>
      <c r="BM8" s="85" t="str">
        <f t="shared" si="27"/>
        <v>na</v>
      </c>
      <c r="BN8" s="85" t="str">
        <f t="shared" si="28"/>
        <v>na</v>
      </c>
      <c r="BO8" s="85">
        <f t="shared" si="29"/>
        <v>10.058296982769091</v>
      </c>
      <c r="BP8" s="85">
        <f t="shared" si="30"/>
        <v>9.0273911978315411</v>
      </c>
      <c r="BQ8" s="85">
        <f t="shared" si="31"/>
        <v>73.692989370053411</v>
      </c>
      <c r="BR8" s="85">
        <f t="shared" si="32"/>
        <v>62.998897261975401</v>
      </c>
      <c r="BS8" s="85" t="str">
        <f t="shared" si="33"/>
        <v>na</v>
      </c>
      <c r="BT8" s="85" t="str">
        <f t="shared" si="34"/>
        <v>na</v>
      </c>
      <c r="BU8" s="85" t="str">
        <f t="shared" si="35"/>
        <v>na</v>
      </c>
      <c r="BV8" s="93">
        <f t="shared" si="36"/>
        <v>0.88451474762014448</v>
      </c>
      <c r="BW8" s="85" t="str">
        <f t="shared" si="37"/>
        <v>na</v>
      </c>
      <c r="BX8" s="85" t="str">
        <f t="shared" si="38"/>
        <v>na</v>
      </c>
      <c r="BY8" s="85">
        <f t="shared" si="39"/>
        <v>5.9305386438712387E-2</v>
      </c>
      <c r="BZ8" s="85">
        <f t="shared" si="40"/>
        <v>5.8164203665191191E-2</v>
      </c>
      <c r="CA8" s="85">
        <f t="shared" si="41"/>
        <v>2.5708672699185899</v>
      </c>
      <c r="CB8" s="85">
        <f t="shared" si="42"/>
        <v>1.6951534987362966</v>
      </c>
      <c r="CC8" s="85" t="str">
        <f t="shared" si="43"/>
        <v>na</v>
      </c>
      <c r="CD8" s="85" t="str">
        <f t="shared" si="44"/>
        <v>na</v>
      </c>
      <c r="CE8" s="85" t="str">
        <f t="shared" si="45"/>
        <v>na</v>
      </c>
      <c r="CF8" s="204"/>
    </row>
    <row r="9" spans="1:84" x14ac:dyDescent="0.25">
      <c r="A9" s="217" t="s">
        <v>92</v>
      </c>
      <c r="B9" s="54"/>
      <c r="C9" s="118"/>
      <c r="D9" s="118"/>
      <c r="E9" s="118"/>
      <c r="F9" s="54"/>
      <c r="G9" s="54"/>
      <c r="H9" s="59"/>
      <c r="I9" s="78">
        <v>0</v>
      </c>
      <c r="J9" s="26">
        <v>2.93</v>
      </c>
      <c r="K9" s="26">
        <v>2.2075000000000001E-2</v>
      </c>
      <c r="L9" s="26">
        <v>4.8994999999999997E-2</v>
      </c>
      <c r="M9" s="82">
        <v>7.0800000000000002E-2</v>
      </c>
      <c r="N9" s="82">
        <v>7.6424999999999993E-2</v>
      </c>
      <c r="O9" s="266"/>
      <c r="P9" s="81"/>
      <c r="Q9" s="82"/>
      <c r="R9" s="277"/>
      <c r="S9" s="278"/>
      <c r="T9" s="73"/>
      <c r="U9" s="73"/>
      <c r="V9" s="26"/>
      <c r="W9" s="26"/>
      <c r="X9" s="78"/>
      <c r="Y9" s="120"/>
      <c r="Z9" s="119"/>
      <c r="AA9" s="119"/>
      <c r="AB9" s="119"/>
      <c r="AC9" s="119"/>
      <c r="AD9" s="119"/>
      <c r="AE9" s="119"/>
      <c r="AF9" s="119"/>
      <c r="AG9" s="119"/>
      <c r="AH9" s="54" t="str">
        <f>IF(X9&gt;0,SUM($D9:$E9),"na")</f>
        <v>na</v>
      </c>
      <c r="AI9" s="144" t="str">
        <f t="shared" ref="AI9" si="77">IF(Y9&gt;0,SUM($D9:$E9),"na")</f>
        <v>na</v>
      </c>
      <c r="AJ9" s="144" t="str">
        <f t="shared" ref="AJ9" si="78">IF(Z9&gt;0,SUM($D9:$E9),"na")</f>
        <v>na</v>
      </c>
      <c r="AK9" s="144" t="str">
        <f t="shared" ref="AK9" si="79">IF(AA9&gt;0,SUM($D9:$E9),"na")</f>
        <v>na</v>
      </c>
      <c r="AL9" s="144" t="str">
        <f t="shared" ref="AL9" si="80">IF(AB9&gt;0,SUM($D9:$E9),"na")</f>
        <v>na</v>
      </c>
      <c r="AM9" s="144" t="str">
        <f t="shared" ref="AM9" si="81">IF(AC9&gt;0,SUM($D9:$E9),"na")</f>
        <v>na</v>
      </c>
      <c r="AN9" s="144" t="str">
        <f t="shared" ref="AN9" si="82">IF(AD9&gt;0,SUM($D9:$E9),"na")</f>
        <v>na</v>
      </c>
      <c r="AO9" s="144" t="str">
        <f t="shared" ref="AO9" si="83">IF(AE9&gt;0,SUM($D9:$E9),"na")</f>
        <v>na</v>
      </c>
      <c r="AP9" s="144" t="str">
        <f t="shared" ref="AP9" si="84">IF(AF9&gt;0,SUM($D9:$E9),"na")</f>
        <v>na</v>
      </c>
      <c r="AQ9" s="144" t="str">
        <f t="shared" ref="AQ9" si="85">IF(AG9&gt;0,SUM($D9:$E9),"na")</f>
        <v>na</v>
      </c>
      <c r="AR9" s="81" t="str">
        <f t="shared" si="67"/>
        <v>na</v>
      </c>
      <c r="AS9" s="82" t="str">
        <f t="shared" si="68"/>
        <v>na</v>
      </c>
      <c r="AT9" s="82" t="str">
        <f t="shared" si="69"/>
        <v>na</v>
      </c>
      <c r="AU9" s="82" t="str">
        <f t="shared" si="70"/>
        <v>na</v>
      </c>
      <c r="AV9" s="82" t="str">
        <f t="shared" si="71"/>
        <v>na</v>
      </c>
      <c r="AW9" s="82" t="str">
        <f t="shared" si="72"/>
        <v>na</v>
      </c>
      <c r="AX9" s="82" t="str">
        <f t="shared" si="73"/>
        <v>na</v>
      </c>
      <c r="AY9" s="82" t="str">
        <f t="shared" si="74"/>
        <v>na</v>
      </c>
      <c r="AZ9" s="82" t="str">
        <f t="shared" si="75"/>
        <v>na</v>
      </c>
      <c r="BA9" s="82" t="str">
        <f t="shared" si="76"/>
        <v>na</v>
      </c>
      <c r="BB9" s="93" t="str">
        <f t="shared" si="16"/>
        <v>na</v>
      </c>
      <c r="BC9" s="85" t="str">
        <f t="shared" si="17"/>
        <v>na</v>
      </c>
      <c r="BD9" s="85" t="str">
        <f t="shared" si="18"/>
        <v>na</v>
      </c>
      <c r="BE9" s="85" t="str">
        <f t="shared" si="19"/>
        <v>na</v>
      </c>
      <c r="BF9" s="85" t="str">
        <f t="shared" si="20"/>
        <v>na</v>
      </c>
      <c r="BG9" s="85" t="str">
        <f t="shared" si="21"/>
        <v>na</v>
      </c>
      <c r="BH9" s="85" t="str">
        <f t="shared" si="22"/>
        <v>na</v>
      </c>
      <c r="BI9" s="85" t="str">
        <f t="shared" si="23"/>
        <v>na</v>
      </c>
      <c r="BJ9" s="85" t="str">
        <f t="shared" si="24"/>
        <v>na</v>
      </c>
      <c r="BK9" s="102" t="str">
        <f t="shared" si="25"/>
        <v>na</v>
      </c>
      <c r="BL9" s="85" t="str">
        <f t="shared" si="26"/>
        <v>na</v>
      </c>
      <c r="BM9" s="85" t="str">
        <f t="shared" si="27"/>
        <v>na</v>
      </c>
      <c r="BN9" s="85" t="str">
        <f t="shared" si="28"/>
        <v>na</v>
      </c>
      <c r="BO9" s="85" t="str">
        <f t="shared" si="29"/>
        <v>na</v>
      </c>
      <c r="BP9" s="85" t="str">
        <f t="shared" si="30"/>
        <v>na</v>
      </c>
      <c r="BQ9" s="85" t="str">
        <f t="shared" si="31"/>
        <v>na</v>
      </c>
      <c r="BR9" s="85" t="str">
        <f t="shared" si="32"/>
        <v>na</v>
      </c>
      <c r="BS9" s="85" t="str">
        <f t="shared" si="33"/>
        <v>na</v>
      </c>
      <c r="BT9" s="85" t="str">
        <f t="shared" si="34"/>
        <v>na</v>
      </c>
      <c r="BU9" s="85" t="str">
        <f t="shared" si="35"/>
        <v>na</v>
      </c>
      <c r="BV9" s="93" t="str">
        <f t="shared" si="36"/>
        <v>na</v>
      </c>
      <c r="BW9" s="85" t="str">
        <f t="shared" si="37"/>
        <v>na</v>
      </c>
      <c r="BX9" s="85" t="str">
        <f t="shared" si="38"/>
        <v>na</v>
      </c>
      <c r="BY9" s="85" t="str">
        <f t="shared" si="39"/>
        <v>na</v>
      </c>
      <c r="BZ9" s="85" t="str">
        <f t="shared" si="40"/>
        <v>na</v>
      </c>
      <c r="CA9" s="85" t="str">
        <f t="shared" si="41"/>
        <v>na</v>
      </c>
      <c r="CB9" s="85" t="str">
        <f t="shared" si="42"/>
        <v>na</v>
      </c>
      <c r="CC9" s="85" t="str">
        <f t="shared" si="43"/>
        <v>na</v>
      </c>
      <c r="CD9" s="85" t="str">
        <f t="shared" si="44"/>
        <v>na</v>
      </c>
      <c r="CE9" s="85" t="str">
        <f t="shared" si="45"/>
        <v>na</v>
      </c>
      <c r="CF9" s="202"/>
    </row>
    <row r="10" spans="1:84" x14ac:dyDescent="0.25">
      <c r="A10" s="223" t="s">
        <v>91</v>
      </c>
      <c r="B10" s="54">
        <v>24</v>
      </c>
      <c r="C10" s="144">
        <v>3</v>
      </c>
      <c r="D10" s="118"/>
      <c r="E10" s="118"/>
      <c r="F10" s="54"/>
      <c r="G10" s="54"/>
      <c r="H10" s="59">
        <v>1</v>
      </c>
      <c r="I10" s="78">
        <v>17.888999999999999</v>
      </c>
      <c r="J10" s="26">
        <v>201.07900000000001</v>
      </c>
      <c r="K10" s="26"/>
      <c r="L10" s="26"/>
      <c r="M10" s="82">
        <v>6.1050000000000007E-2</v>
      </c>
      <c r="N10" s="82">
        <v>5.8399999999999994E-2</v>
      </c>
      <c r="O10" s="266" t="s">
        <v>271</v>
      </c>
      <c r="P10" s="81">
        <v>201.07900000000001</v>
      </c>
      <c r="Q10" s="82"/>
      <c r="R10" s="277">
        <v>82.221999999999994</v>
      </c>
      <c r="S10" s="278">
        <v>68.632000000000005</v>
      </c>
      <c r="T10" s="32">
        <f t="shared" ref="T10:T11" si="86">R10/P10</f>
        <v>0.40890396311897309</v>
      </c>
      <c r="U10" s="32">
        <f t="shared" ref="U10:U11" si="87">IF(R10&lt;0.01*P10,0.01,IF(R10&gt;100*P10,100,T10))</f>
        <v>0.40890396311897309</v>
      </c>
      <c r="V10" s="205">
        <f t="shared" ref="V10:V13" si="88">IF(S10&gt;0,((((1/P10)^2)*((S10^2)+(R10^2))-((1/P10)^2)*(R10^2))^0.5),0)</f>
        <v>0.34131858622730371</v>
      </c>
      <c r="W10" s="26">
        <f t="shared" ref="W10:W28" si="89">IF(V10=0,U10,V10)</f>
        <v>0.34131858622730371</v>
      </c>
      <c r="X10" s="78">
        <v>1</v>
      </c>
      <c r="Y10" s="120">
        <v>0.5</v>
      </c>
      <c r="Z10" s="119">
        <v>0.5</v>
      </c>
      <c r="AA10" s="119">
        <v>0.75</v>
      </c>
      <c r="AB10" s="119">
        <v>0.2</v>
      </c>
      <c r="AC10" s="119">
        <v>1</v>
      </c>
      <c r="AD10" s="119">
        <v>0.5</v>
      </c>
      <c r="AE10" s="119">
        <v>1</v>
      </c>
      <c r="AF10" s="119">
        <v>1</v>
      </c>
      <c r="AG10" s="119">
        <v>1</v>
      </c>
      <c r="AH10" s="54">
        <f t="shared" ref="AH10:AH13" si="90">IF(X10&gt;0,SUM($B10:$C10),"na")</f>
        <v>27</v>
      </c>
      <c r="AI10" s="144">
        <f t="shared" ref="AI10:AI13" si="91">IF(Y10&gt;0,SUM($B10:$C10),"na")</f>
        <v>27</v>
      </c>
      <c r="AJ10" s="144">
        <f t="shared" ref="AJ10:AJ13" si="92">IF(Z10&gt;0,SUM($B10:$C10),"na")</f>
        <v>27</v>
      </c>
      <c r="AK10" s="144">
        <f t="shared" ref="AK10:AK13" si="93">IF(AA10&gt;0,SUM($B10:$C10),"na")</f>
        <v>27</v>
      </c>
      <c r="AL10" s="144">
        <f t="shared" ref="AL10:AL13" si="94">IF(AB10&gt;0,SUM($B10:$C10),"na")</f>
        <v>27</v>
      </c>
      <c r="AM10" s="144">
        <f t="shared" ref="AM10:AM13" si="95">IF(AC10&gt;0,SUM($B10:$C10),"na")</f>
        <v>27</v>
      </c>
      <c r="AN10" s="144">
        <f t="shared" ref="AN10:AN13" si="96">IF(AD10&gt;0,SUM($B10:$C10),"na")</f>
        <v>27</v>
      </c>
      <c r="AO10" s="144">
        <f t="shared" ref="AO10:AO13" si="97">IF(AE10&gt;0,SUM($B10:$C10),"na")</f>
        <v>27</v>
      </c>
      <c r="AP10" s="144">
        <f t="shared" ref="AP10:AP13" si="98">IF(AF10&gt;0,SUM($B10:$C10),"na")</f>
        <v>27</v>
      </c>
      <c r="AQ10" s="144">
        <f t="shared" ref="AQ10:AQ13" si="99">IF(AG10&gt;0,SUM($B10:$C10),"na")</f>
        <v>27</v>
      </c>
      <c r="AR10" s="81">
        <f t="shared" si="67"/>
        <v>0.34281207099028799</v>
      </c>
      <c r="AS10" s="82">
        <f t="shared" si="68"/>
        <v>0.20568724259417279</v>
      </c>
      <c r="AT10" s="82">
        <f t="shared" si="69"/>
        <v>0.19045115055016001</v>
      </c>
      <c r="AU10" s="82">
        <f t="shared" si="70"/>
        <v>0.48565043390290802</v>
      </c>
      <c r="AV10" s="82">
        <f t="shared" si="71"/>
        <v>0.1533632949167078</v>
      </c>
      <c r="AW10" s="82">
        <f t="shared" si="72"/>
        <v>0.43818084261916518</v>
      </c>
      <c r="AX10" s="82">
        <f t="shared" si="73"/>
        <v>0.20257076922153383</v>
      </c>
      <c r="AY10" s="82">
        <f t="shared" si="74"/>
        <v>0.37397680471667788</v>
      </c>
      <c r="AZ10" s="82">
        <f t="shared" si="75"/>
        <v>0.34281207099028799</v>
      </c>
      <c r="BA10" s="82">
        <f t="shared" si="76"/>
        <v>0.34281207099028799</v>
      </c>
      <c r="BB10" s="93">
        <f t="shared" si="16"/>
        <v>0.58730629941109569</v>
      </c>
      <c r="BC10" s="85">
        <f t="shared" si="17"/>
        <v>0.21143026778799445</v>
      </c>
      <c r="BD10" s="85">
        <f t="shared" si="18"/>
        <v>0.18126737636144932</v>
      </c>
      <c r="BE10" s="85">
        <f t="shared" si="19"/>
        <v>1.1786911147903241</v>
      </c>
      <c r="BF10" s="85">
        <f t="shared" si="20"/>
        <v>0.1175426042450185</v>
      </c>
      <c r="BG10" s="85">
        <f t="shared" si="21"/>
        <v>0.95953146322464089</v>
      </c>
      <c r="BH10" s="85">
        <f t="shared" si="22"/>
        <v>0.20507182768693222</v>
      </c>
      <c r="BI10" s="85">
        <f t="shared" si="23"/>
        <v>0.6989430340098991</v>
      </c>
      <c r="BJ10" s="85">
        <f t="shared" si="24"/>
        <v>0.58730629941109569</v>
      </c>
      <c r="BK10" s="102">
        <f t="shared" si="25"/>
        <v>0.58730629941109569</v>
      </c>
      <c r="BL10" s="85">
        <f t="shared" si="26"/>
        <v>15.269963784688487</v>
      </c>
      <c r="BM10" s="85">
        <f t="shared" si="27"/>
        <v>5.4971869624878558</v>
      </c>
      <c r="BN10" s="85">
        <f t="shared" si="28"/>
        <v>4.7129517853976823</v>
      </c>
      <c r="BO10" s="85">
        <f t="shared" si="29"/>
        <v>30.645968984548425</v>
      </c>
      <c r="BP10" s="85">
        <f t="shared" si="30"/>
        <v>3.056107710370481</v>
      </c>
      <c r="BQ10" s="85">
        <f t="shared" si="31"/>
        <v>24.947818043840662</v>
      </c>
      <c r="BR10" s="85">
        <f t="shared" si="32"/>
        <v>5.3318675198602374</v>
      </c>
      <c r="BS10" s="85">
        <f t="shared" si="33"/>
        <v>18.172518884257375</v>
      </c>
      <c r="BT10" s="85">
        <f t="shared" si="34"/>
        <v>15.269963784688487</v>
      </c>
      <c r="BU10" s="85">
        <f t="shared" si="35"/>
        <v>15.269963784688487</v>
      </c>
      <c r="BV10" s="93">
        <f t="shared" si="36"/>
        <v>4.2281016025298102E-2</v>
      </c>
      <c r="BW10" s="85">
        <f t="shared" si="37"/>
        <v>3.7231768695344815E-2</v>
      </c>
      <c r="BX10" s="85">
        <f t="shared" si="38"/>
        <v>5.2001351201405401E-2</v>
      </c>
      <c r="BY10" s="85">
        <f t="shared" si="39"/>
        <v>1.1920203821548077</v>
      </c>
      <c r="BZ10" s="85">
        <f t="shared" si="40"/>
        <v>0.32481683365947933</v>
      </c>
      <c r="CA10" s="85">
        <f t="shared" si="41"/>
        <v>0.44102071345603538</v>
      </c>
      <c r="CB10" s="85">
        <f t="shared" si="42"/>
        <v>0.3832630122419029</v>
      </c>
      <c r="CC10" s="85">
        <f t="shared" si="43"/>
        <v>0.1156205502112721</v>
      </c>
      <c r="CD10" s="85">
        <f t="shared" si="44"/>
        <v>0.31095752742531252</v>
      </c>
      <c r="CE10" s="85">
        <f t="shared" si="45"/>
        <v>0.36401380331028632</v>
      </c>
      <c r="CF10" s="202"/>
    </row>
    <row r="11" spans="1:84" s="20" customFormat="1" x14ac:dyDescent="0.25">
      <c r="A11" s="258" t="s">
        <v>90</v>
      </c>
      <c r="B11" s="54">
        <v>24</v>
      </c>
      <c r="C11" s="144">
        <v>3</v>
      </c>
      <c r="D11" s="60"/>
      <c r="E11" s="60"/>
      <c r="F11" s="58"/>
      <c r="G11" s="58"/>
      <c r="H11" s="59">
        <v>1</v>
      </c>
      <c r="I11" s="78">
        <v>9.2219999999999995</v>
      </c>
      <c r="J11" s="26">
        <v>51.22</v>
      </c>
      <c r="K11" s="26"/>
      <c r="L11" s="26"/>
      <c r="M11" s="82">
        <v>2.5000000000000001E-5</v>
      </c>
      <c r="N11" s="82">
        <v>2.2499999999999999E-4</v>
      </c>
      <c r="O11" s="266" t="s">
        <v>271</v>
      </c>
      <c r="P11" s="81">
        <v>51.22</v>
      </c>
      <c r="Q11" s="82"/>
      <c r="R11" s="277">
        <v>5.2220000000000004</v>
      </c>
      <c r="S11" s="278">
        <v>11.324999999999999</v>
      </c>
      <c r="T11" s="32">
        <f t="shared" si="86"/>
        <v>0.10195236235845374</v>
      </c>
      <c r="U11" s="32">
        <f t="shared" si="87"/>
        <v>0.10195236235845374</v>
      </c>
      <c r="V11" s="205">
        <f t="shared" si="88"/>
        <v>0.22110503709488477</v>
      </c>
      <c r="W11" s="26">
        <f t="shared" si="89"/>
        <v>0.22110503709488477</v>
      </c>
      <c r="X11" s="78">
        <v>1</v>
      </c>
      <c r="Y11" s="36">
        <v>1</v>
      </c>
      <c r="Z11" s="35"/>
      <c r="AA11" s="35">
        <v>0.75</v>
      </c>
      <c r="AB11" s="35">
        <v>0.3</v>
      </c>
      <c r="AC11" s="35">
        <v>0.1</v>
      </c>
      <c r="AD11" s="35">
        <v>1</v>
      </c>
      <c r="AE11" s="35"/>
      <c r="AF11" s="35">
        <v>1</v>
      </c>
      <c r="AG11" s="35"/>
      <c r="AH11" s="54">
        <f t="shared" si="90"/>
        <v>27</v>
      </c>
      <c r="AI11" s="144">
        <f t="shared" si="91"/>
        <v>27</v>
      </c>
      <c r="AJ11" s="144" t="str">
        <f t="shared" si="92"/>
        <v>na</v>
      </c>
      <c r="AK11" s="144">
        <f t="shared" si="93"/>
        <v>27</v>
      </c>
      <c r="AL11" s="144">
        <f t="shared" si="94"/>
        <v>27</v>
      </c>
      <c r="AM11" s="144">
        <f t="shared" si="95"/>
        <v>27</v>
      </c>
      <c r="AN11" s="144">
        <f t="shared" si="96"/>
        <v>27</v>
      </c>
      <c r="AO11" s="144" t="str">
        <f t="shared" si="97"/>
        <v>na</v>
      </c>
      <c r="AP11" s="144">
        <f t="shared" si="98"/>
        <v>27</v>
      </c>
      <c r="AQ11" s="144" t="str">
        <f t="shared" si="99"/>
        <v>na</v>
      </c>
      <c r="AR11" s="81">
        <f t="shared" si="67"/>
        <v>9.7083481446490205E-2</v>
      </c>
      <c r="AS11" s="82">
        <f t="shared" si="68"/>
        <v>0.11650017773578825</v>
      </c>
      <c r="AT11" s="82" t="str">
        <f t="shared" si="69"/>
        <v>na</v>
      </c>
      <c r="AU11" s="82">
        <f t="shared" si="70"/>
        <v>0.13753493204919445</v>
      </c>
      <c r="AV11" s="82">
        <f t="shared" si="71"/>
        <v>6.514812570751316E-2</v>
      </c>
      <c r="AW11" s="82">
        <f t="shared" si="72"/>
        <v>1.240916680143108E-2</v>
      </c>
      <c r="AX11" s="82">
        <f t="shared" si="73"/>
        <v>0.11473502352767025</v>
      </c>
      <c r="AY11" s="82" t="str">
        <f t="shared" si="74"/>
        <v>na</v>
      </c>
      <c r="AZ11" s="82">
        <f t="shared" si="75"/>
        <v>9.7083481446490205E-2</v>
      </c>
      <c r="BA11" s="82" t="str">
        <f t="shared" si="76"/>
        <v>na</v>
      </c>
      <c r="BB11" s="93">
        <f t="shared" si="16"/>
        <v>0.39951243379065104</v>
      </c>
      <c r="BC11" s="85">
        <f t="shared" si="17"/>
        <v>0.57529790465853747</v>
      </c>
      <c r="BD11" s="85" t="str">
        <f t="shared" si="18"/>
        <v>na</v>
      </c>
      <c r="BE11" s="85">
        <f t="shared" si="19"/>
        <v>0.80179925948262609</v>
      </c>
      <c r="BF11" s="85">
        <f t="shared" si="20"/>
        <v>0.17990509700302687</v>
      </c>
      <c r="BG11" s="85">
        <f t="shared" si="21"/>
        <v>6.5271690522640171E-3</v>
      </c>
      <c r="BH11" s="85">
        <f t="shared" si="22"/>
        <v>0.55799670504644661</v>
      </c>
      <c r="BI11" s="85" t="str">
        <f t="shared" si="23"/>
        <v>na</v>
      </c>
      <c r="BJ11" s="85">
        <f t="shared" si="24"/>
        <v>0.39951243379065104</v>
      </c>
      <c r="BK11" s="102" t="str">
        <f t="shared" si="25"/>
        <v>na</v>
      </c>
      <c r="BL11" s="85">
        <f t="shared" si="26"/>
        <v>10.387323278556927</v>
      </c>
      <c r="BM11" s="85">
        <f t="shared" si="27"/>
        <v>14.957745521121975</v>
      </c>
      <c r="BN11" s="85" t="str">
        <f t="shared" si="28"/>
        <v>na</v>
      </c>
      <c r="BO11" s="85">
        <f t="shared" si="29"/>
        <v>20.84678074654828</v>
      </c>
      <c r="BP11" s="85">
        <f t="shared" si="30"/>
        <v>4.6775325220786987</v>
      </c>
      <c r="BQ11" s="85">
        <f t="shared" si="31"/>
        <v>0.16970639535886445</v>
      </c>
      <c r="BR11" s="85">
        <f t="shared" si="32"/>
        <v>14.507914331207612</v>
      </c>
      <c r="BS11" s="85" t="str">
        <f t="shared" si="33"/>
        <v>na</v>
      </c>
      <c r="BT11" s="85">
        <f t="shared" si="34"/>
        <v>10.387323278556927</v>
      </c>
      <c r="BU11" s="85" t="str">
        <f t="shared" si="35"/>
        <v>na</v>
      </c>
      <c r="BV11" s="93">
        <f t="shared" si="36"/>
        <v>1.1475116985335692</v>
      </c>
      <c r="BW11" s="85">
        <f t="shared" si="37"/>
        <v>0.43084118589921261</v>
      </c>
      <c r="BX11" s="85" t="str">
        <f t="shared" si="38"/>
        <v>na</v>
      </c>
      <c r="BY11" s="85">
        <f t="shared" si="39"/>
        <v>0.5141812805460404</v>
      </c>
      <c r="BZ11" s="85">
        <f t="shared" si="40"/>
        <v>1.0574142735857086</v>
      </c>
      <c r="CA11" s="85">
        <f t="shared" si="41"/>
        <v>2.3971728805133963</v>
      </c>
      <c r="CB11" s="85">
        <f t="shared" si="42"/>
        <v>1.1566794244240071</v>
      </c>
      <c r="CC11" s="85" t="str">
        <f t="shared" si="43"/>
        <v>na</v>
      </c>
      <c r="CD11" s="85">
        <f t="shared" si="44"/>
        <v>0.5172594964823346</v>
      </c>
      <c r="CE11" s="85" t="str">
        <f t="shared" si="45"/>
        <v>na</v>
      </c>
      <c r="CF11" s="204"/>
    </row>
    <row r="12" spans="1:84" s="20" customFormat="1" x14ac:dyDescent="0.25">
      <c r="A12" s="222" t="s">
        <v>89</v>
      </c>
      <c r="B12" s="58">
        <v>24</v>
      </c>
      <c r="C12" s="60">
        <v>3</v>
      </c>
      <c r="D12" s="118"/>
      <c r="E12" s="118"/>
      <c r="F12" s="58"/>
      <c r="G12" s="58"/>
      <c r="H12" s="59"/>
      <c r="I12" s="78">
        <v>9.8330000000000002</v>
      </c>
      <c r="J12" s="26">
        <v>11.547000000000001</v>
      </c>
      <c r="K12" s="26">
        <v>9.5055000000000001E-2</v>
      </c>
      <c r="L12" s="26">
        <v>0.14065</v>
      </c>
      <c r="M12" s="82">
        <v>2.3700000000000002E-2</v>
      </c>
      <c r="N12" s="82">
        <v>2.7799999999999998E-2</v>
      </c>
      <c r="O12" s="266" t="s">
        <v>271</v>
      </c>
      <c r="P12" s="81">
        <v>11.547000000000001</v>
      </c>
      <c r="Q12" s="82"/>
      <c r="R12" s="277">
        <v>6.407</v>
      </c>
      <c r="S12" s="278">
        <v>12.077999999999999</v>
      </c>
      <c r="T12" s="154">
        <f t="shared" ref="T12" si="100">R12/P12</f>
        <v>0.55486273490950022</v>
      </c>
      <c r="U12" s="154">
        <f t="shared" ref="U12" si="101">IF(R12&lt;0.01*P12,0.01,IF(R12&gt;100*P12,100,T12))</f>
        <v>0.55486273490950022</v>
      </c>
      <c r="V12" s="205">
        <f t="shared" si="88"/>
        <v>1.0459859703819172</v>
      </c>
      <c r="W12" s="153">
        <f t="shared" ref="W12" si="102">IF(V12=0,U12,V12)</f>
        <v>1.0459859703819172</v>
      </c>
      <c r="X12" s="78">
        <v>1</v>
      </c>
      <c r="Y12" s="36">
        <v>1</v>
      </c>
      <c r="Z12" s="35"/>
      <c r="AA12" s="35">
        <v>0.75</v>
      </c>
      <c r="AB12" s="35">
        <v>1</v>
      </c>
      <c r="AC12" s="35">
        <v>0.5</v>
      </c>
      <c r="AD12" s="35"/>
      <c r="AE12" s="35"/>
      <c r="AF12" s="35"/>
      <c r="AG12" s="35"/>
      <c r="AH12" s="54">
        <f t="shared" si="90"/>
        <v>27</v>
      </c>
      <c r="AI12" s="144">
        <f t="shared" si="91"/>
        <v>27</v>
      </c>
      <c r="AJ12" s="144" t="str">
        <f t="shared" si="92"/>
        <v>na</v>
      </c>
      <c r="AK12" s="144">
        <f t="shared" si="93"/>
        <v>27</v>
      </c>
      <c r="AL12" s="144">
        <f t="shared" si="94"/>
        <v>27</v>
      </c>
      <c r="AM12" s="144">
        <f t="shared" si="95"/>
        <v>27</v>
      </c>
      <c r="AN12" s="144" t="str">
        <f t="shared" si="96"/>
        <v>na</v>
      </c>
      <c r="AO12" s="144" t="str">
        <f t="shared" si="97"/>
        <v>na</v>
      </c>
      <c r="AP12" s="144" t="str">
        <f t="shared" si="98"/>
        <v>na</v>
      </c>
      <c r="AQ12" s="144" t="str">
        <f t="shared" si="99"/>
        <v>na</v>
      </c>
      <c r="AR12" s="81">
        <f t="shared" si="67"/>
        <v>0.44138726836477798</v>
      </c>
      <c r="AS12" s="82">
        <f t="shared" si="68"/>
        <v>0.52966472203773352</v>
      </c>
      <c r="AT12" s="82" t="str">
        <f t="shared" si="69"/>
        <v>na</v>
      </c>
      <c r="AU12" s="82">
        <f t="shared" si="70"/>
        <v>0.62529863018343557</v>
      </c>
      <c r="AV12" s="82">
        <f t="shared" si="71"/>
        <v>0.98731362660542443</v>
      </c>
      <c r="AW12" s="82">
        <f t="shared" si="72"/>
        <v>0.28208960760154989</v>
      </c>
      <c r="AX12" s="82" t="str">
        <f t="shared" si="73"/>
        <v>na</v>
      </c>
      <c r="AY12" s="82" t="str">
        <f t="shared" si="74"/>
        <v>na</v>
      </c>
      <c r="AZ12" s="82" t="str">
        <f t="shared" si="75"/>
        <v>na</v>
      </c>
      <c r="BA12" s="82" t="str">
        <f t="shared" si="76"/>
        <v>na</v>
      </c>
      <c r="BB12" s="93">
        <f t="shared" si="16"/>
        <v>1.4317596208201748</v>
      </c>
      <c r="BC12" s="85">
        <f t="shared" si="17"/>
        <v>2.0617338539810515</v>
      </c>
      <c r="BD12" s="85" t="str">
        <f t="shared" si="18"/>
        <v>na</v>
      </c>
      <c r="BE12" s="85">
        <f t="shared" si="19"/>
        <v>2.8734620167849343</v>
      </c>
      <c r="BF12" s="85">
        <f t="shared" si="20"/>
        <v>7.1637557205164564</v>
      </c>
      <c r="BG12" s="85">
        <f t="shared" si="21"/>
        <v>0.58479638534828238</v>
      </c>
      <c r="BH12" s="85" t="str">
        <f t="shared" si="22"/>
        <v>na</v>
      </c>
      <c r="BI12" s="85" t="str">
        <f t="shared" si="23"/>
        <v>na</v>
      </c>
      <c r="BJ12" s="85" t="str">
        <f t="shared" si="24"/>
        <v>na</v>
      </c>
      <c r="BK12" s="102" t="str">
        <f t="shared" si="25"/>
        <v>na</v>
      </c>
      <c r="BL12" s="85">
        <f t="shared" si="26"/>
        <v>37.225750141324546</v>
      </c>
      <c r="BM12" s="85">
        <f t="shared" si="27"/>
        <v>53.605080203507342</v>
      </c>
      <c r="BN12" s="85" t="str">
        <f t="shared" si="28"/>
        <v>na</v>
      </c>
      <c r="BO12" s="85">
        <f t="shared" si="29"/>
        <v>74.710012436408292</v>
      </c>
      <c r="BP12" s="85">
        <f t="shared" si="30"/>
        <v>186.25764873342786</v>
      </c>
      <c r="BQ12" s="85">
        <f t="shared" si="31"/>
        <v>15.204706019055342</v>
      </c>
      <c r="BR12" s="85" t="str">
        <f t="shared" si="32"/>
        <v>na</v>
      </c>
      <c r="BS12" s="85" t="str">
        <f t="shared" si="33"/>
        <v>na</v>
      </c>
      <c r="BT12" s="85" t="str">
        <f t="shared" si="34"/>
        <v>na</v>
      </c>
      <c r="BU12" s="85" t="str">
        <f t="shared" si="35"/>
        <v>na</v>
      </c>
      <c r="BV12" s="93">
        <f t="shared" si="36"/>
        <v>0.51528742010978212</v>
      </c>
      <c r="BW12" s="85">
        <f t="shared" si="37"/>
        <v>2.2215336428475494</v>
      </c>
      <c r="BX12" s="85" t="str">
        <f t="shared" si="38"/>
        <v>na</v>
      </c>
      <c r="BY12" s="85">
        <f t="shared" si="39"/>
        <v>3.3030524330436242</v>
      </c>
      <c r="BZ12" s="85">
        <f t="shared" si="40"/>
        <v>14.163224675831222</v>
      </c>
      <c r="CA12" s="85">
        <f t="shared" si="41"/>
        <v>2.1603104204315059E-2</v>
      </c>
      <c r="CB12" s="85" t="str">
        <f t="shared" si="42"/>
        <v>na</v>
      </c>
      <c r="CC12" s="85" t="str">
        <f t="shared" si="43"/>
        <v>na</v>
      </c>
      <c r="CD12" s="85" t="str">
        <f t="shared" si="44"/>
        <v>na</v>
      </c>
      <c r="CE12" s="85" t="str">
        <f t="shared" si="45"/>
        <v>na</v>
      </c>
      <c r="CF12" s="204"/>
    </row>
    <row r="13" spans="1:84" s="20" customFormat="1" x14ac:dyDescent="0.25">
      <c r="A13" s="222" t="s">
        <v>88</v>
      </c>
      <c r="B13" s="54">
        <v>24</v>
      </c>
      <c r="C13" s="144">
        <v>3</v>
      </c>
      <c r="D13" s="60"/>
      <c r="E13" s="60"/>
      <c r="F13" s="58"/>
      <c r="G13" s="58"/>
      <c r="H13" s="59">
        <v>1</v>
      </c>
      <c r="I13" s="78">
        <v>8.2780000000000005</v>
      </c>
      <c r="J13" s="26">
        <v>477.06299999999999</v>
      </c>
      <c r="K13" s="26">
        <v>5.0039999999999994E-2</v>
      </c>
      <c r="L13" s="26">
        <v>0.14330000000000001</v>
      </c>
      <c r="M13" s="82">
        <v>0.57669999999999999</v>
      </c>
      <c r="N13" s="82">
        <v>0.92959999999999998</v>
      </c>
      <c r="O13" s="266" t="s">
        <v>271</v>
      </c>
      <c r="P13" s="81">
        <v>477.06299999999999</v>
      </c>
      <c r="Q13" s="82"/>
      <c r="R13" s="277">
        <v>310.48200000000003</v>
      </c>
      <c r="S13" s="278">
        <v>618.80499999999995</v>
      </c>
      <c r="T13" s="32">
        <f t="shared" ref="T13:T15" si="103">R13/P13</f>
        <v>0.65081970305808678</v>
      </c>
      <c r="U13" s="32">
        <f t="shared" ref="U13:U15" si="104">IF(R13&lt;0.01*P13,0.01,IF(R13&gt;100*P13,100,T13))</f>
        <v>0.65081970305808678</v>
      </c>
      <c r="V13" s="205">
        <f t="shared" si="88"/>
        <v>1.297113798387215</v>
      </c>
      <c r="W13" s="26">
        <f t="shared" si="89"/>
        <v>1.297113798387215</v>
      </c>
      <c r="X13" s="78">
        <v>1</v>
      </c>
      <c r="Y13" s="36">
        <v>0.5</v>
      </c>
      <c r="Z13" s="35"/>
      <c r="AA13" s="35">
        <v>0.5</v>
      </c>
      <c r="AB13" s="35">
        <v>0.2</v>
      </c>
      <c r="AC13" s="35">
        <v>1</v>
      </c>
      <c r="AD13" s="35">
        <v>1</v>
      </c>
      <c r="AE13" s="35">
        <v>1</v>
      </c>
      <c r="AF13" s="35"/>
      <c r="AG13" s="35"/>
      <c r="AH13" s="54">
        <f t="shared" si="90"/>
        <v>27</v>
      </c>
      <c r="AI13" s="144">
        <f t="shared" si="91"/>
        <v>27</v>
      </c>
      <c r="AJ13" s="144" t="str">
        <f t="shared" si="92"/>
        <v>na</v>
      </c>
      <c r="AK13" s="144">
        <f t="shared" si="93"/>
        <v>27</v>
      </c>
      <c r="AL13" s="144">
        <f t="shared" si="94"/>
        <v>27</v>
      </c>
      <c r="AM13" s="144">
        <f t="shared" si="95"/>
        <v>27</v>
      </c>
      <c r="AN13" s="144">
        <f t="shared" si="96"/>
        <v>27</v>
      </c>
      <c r="AO13" s="144">
        <f t="shared" si="97"/>
        <v>27</v>
      </c>
      <c r="AP13" s="144" t="str">
        <f t="shared" si="98"/>
        <v>na</v>
      </c>
      <c r="AQ13" s="144" t="str">
        <f t="shared" si="99"/>
        <v>na</v>
      </c>
      <c r="AR13" s="81">
        <f t="shared" si="67"/>
        <v>0.50127195428549798</v>
      </c>
      <c r="AS13" s="82">
        <f t="shared" si="68"/>
        <v>0.30076317257129875</v>
      </c>
      <c r="AT13" s="82" t="str">
        <f t="shared" si="69"/>
        <v>na</v>
      </c>
      <c r="AU13" s="82">
        <f t="shared" si="70"/>
        <v>0.47342351238074809</v>
      </c>
      <c r="AV13" s="82">
        <f t="shared" si="71"/>
        <v>0.22425324270667019</v>
      </c>
      <c r="AW13" s="82">
        <f t="shared" si="72"/>
        <v>0.64072355059048625</v>
      </c>
      <c r="AX13" s="82">
        <f t="shared" si="73"/>
        <v>0.59241230961013402</v>
      </c>
      <c r="AY13" s="82">
        <f t="shared" si="74"/>
        <v>0.54684213194781606</v>
      </c>
      <c r="AZ13" s="82" t="str">
        <f t="shared" si="75"/>
        <v>na</v>
      </c>
      <c r="BA13" s="82" t="str">
        <f t="shared" si="76"/>
        <v>na</v>
      </c>
      <c r="BB13" s="93">
        <f t="shared" si="16"/>
        <v>1.6633069293193625</v>
      </c>
      <c r="BC13" s="85">
        <f t="shared" si="17"/>
        <v>0.59879049455497046</v>
      </c>
      <c r="BD13" s="85" t="str">
        <f t="shared" si="18"/>
        <v>na</v>
      </c>
      <c r="BE13" s="85">
        <f t="shared" si="19"/>
        <v>1.4836287116459745</v>
      </c>
      <c r="BF13" s="85">
        <f t="shared" si="20"/>
        <v>0.33289176078483096</v>
      </c>
      <c r="BG13" s="85">
        <f t="shared" si="21"/>
        <v>2.7174837615088245</v>
      </c>
      <c r="BH13" s="85">
        <f t="shared" si="22"/>
        <v>2.3231311657435727</v>
      </c>
      <c r="BI13" s="85">
        <f t="shared" si="23"/>
        <v>1.9794727092726303</v>
      </c>
      <c r="BJ13" s="85" t="str">
        <f t="shared" si="24"/>
        <v>na</v>
      </c>
      <c r="BK13" s="102" t="str">
        <f t="shared" si="25"/>
        <v>na</v>
      </c>
      <c r="BL13" s="85">
        <f t="shared" si="26"/>
        <v>43.245980162303425</v>
      </c>
      <c r="BM13" s="85">
        <f t="shared" si="27"/>
        <v>15.568552858429232</v>
      </c>
      <c r="BN13" s="85" t="str">
        <f t="shared" si="28"/>
        <v>na</v>
      </c>
      <c r="BO13" s="85">
        <f t="shared" si="29"/>
        <v>38.574346502795336</v>
      </c>
      <c r="BP13" s="85">
        <f t="shared" si="30"/>
        <v>8.6551857804056045</v>
      </c>
      <c r="BQ13" s="85">
        <f t="shared" si="31"/>
        <v>70.654577799229443</v>
      </c>
      <c r="BR13" s="85">
        <f t="shared" si="32"/>
        <v>60.401410309332888</v>
      </c>
      <c r="BS13" s="85">
        <f t="shared" si="33"/>
        <v>51.46629044108839</v>
      </c>
      <c r="BT13" s="85" t="str">
        <f t="shared" si="34"/>
        <v>na</v>
      </c>
      <c r="BU13" s="85" t="str">
        <f t="shared" si="35"/>
        <v>na</v>
      </c>
      <c r="BV13" s="93">
        <f t="shared" si="36"/>
        <v>1.0588516763076199</v>
      </c>
      <c r="BW13" s="85">
        <f t="shared" si="37"/>
        <v>9.0645354611450832E-2</v>
      </c>
      <c r="BX13" s="85" t="str">
        <f t="shared" si="38"/>
        <v>na</v>
      </c>
      <c r="BY13" s="85">
        <f t="shared" si="39"/>
        <v>1.0573266716761205</v>
      </c>
      <c r="BZ13" s="85">
        <f t="shared" si="40"/>
        <v>4.0631298777690138E-2</v>
      </c>
      <c r="CA13" s="85">
        <f t="shared" si="41"/>
        <v>2.9464981972046949</v>
      </c>
      <c r="CB13" s="85">
        <f t="shared" si="42"/>
        <v>1.9785057502451922</v>
      </c>
      <c r="CC13" s="85">
        <f t="shared" si="43"/>
        <v>1.5332997358457399</v>
      </c>
      <c r="CD13" s="85" t="str">
        <f t="shared" si="44"/>
        <v>na</v>
      </c>
      <c r="CE13" s="85" t="str">
        <f t="shared" si="45"/>
        <v>na</v>
      </c>
      <c r="CF13" s="204"/>
    </row>
    <row r="14" spans="1:84" s="20" customFormat="1" x14ac:dyDescent="0.25">
      <c r="A14" s="222" t="s">
        <v>97</v>
      </c>
      <c r="B14" s="22"/>
      <c r="C14" s="17"/>
      <c r="D14" s="118"/>
      <c r="E14" s="118"/>
      <c r="F14" s="58"/>
      <c r="G14" s="58"/>
      <c r="H14" s="59"/>
      <c r="I14" s="78">
        <v>1.222</v>
      </c>
      <c r="J14" s="26">
        <v>29.263000000000002</v>
      </c>
      <c r="K14" s="26">
        <v>6.3849999999999992E-3</v>
      </c>
      <c r="L14" s="26">
        <v>8.6650000000000008E-3</v>
      </c>
      <c r="M14" s="82">
        <v>1.7724999999999998E-2</v>
      </c>
      <c r="N14" s="82">
        <v>1.6475E-2</v>
      </c>
      <c r="O14" s="266"/>
      <c r="P14" s="81"/>
      <c r="Q14" s="82"/>
      <c r="R14" s="277"/>
      <c r="S14" s="278"/>
      <c r="T14" s="73"/>
      <c r="U14" s="73"/>
      <c r="V14" s="26"/>
      <c r="W14" s="26"/>
      <c r="X14" s="78"/>
      <c r="Y14" s="17"/>
      <c r="AH14" s="54" t="str">
        <f>IF(X14&gt;0,SUM($D14:$E14),"na")</f>
        <v>na</v>
      </c>
      <c r="AI14" s="144" t="str">
        <f t="shared" ref="AI14" si="105">IF(Y14&gt;0,SUM($D14:$E14),"na")</f>
        <v>na</v>
      </c>
      <c r="AJ14" s="144" t="str">
        <f t="shared" ref="AJ14" si="106">IF(Z14&gt;0,SUM($D14:$E14),"na")</f>
        <v>na</v>
      </c>
      <c r="AK14" s="144" t="str">
        <f t="shared" ref="AK14" si="107">IF(AA14&gt;0,SUM($D14:$E14),"na")</f>
        <v>na</v>
      </c>
      <c r="AL14" s="144" t="str">
        <f t="shared" ref="AL14" si="108">IF(AB14&gt;0,SUM($D14:$E14),"na")</f>
        <v>na</v>
      </c>
      <c r="AM14" s="144" t="str">
        <f t="shared" ref="AM14" si="109">IF(AC14&gt;0,SUM($D14:$E14),"na")</f>
        <v>na</v>
      </c>
      <c r="AN14" s="144" t="str">
        <f t="shared" ref="AN14" si="110">IF(AD14&gt;0,SUM($D14:$E14),"na")</f>
        <v>na</v>
      </c>
      <c r="AO14" s="144" t="str">
        <f t="shared" ref="AO14" si="111">IF(AE14&gt;0,SUM($D14:$E14),"na")</f>
        <v>na</v>
      </c>
      <c r="AP14" s="144" t="str">
        <f t="shared" ref="AP14" si="112">IF(AF14&gt;0,SUM($D14:$E14),"na")</f>
        <v>na</v>
      </c>
      <c r="AQ14" s="144" t="str">
        <f t="shared" ref="AQ14" si="113">IF(AG14&gt;0,SUM($D14:$E14),"na")</f>
        <v>na</v>
      </c>
      <c r="AR14" s="81" t="str">
        <f t="shared" si="67"/>
        <v>na</v>
      </c>
      <c r="AS14" s="82" t="str">
        <f t="shared" si="68"/>
        <v>na</v>
      </c>
      <c r="AT14" s="82" t="str">
        <f t="shared" si="69"/>
        <v>na</v>
      </c>
      <c r="AU14" s="82" t="str">
        <f t="shared" si="70"/>
        <v>na</v>
      </c>
      <c r="AV14" s="82" t="str">
        <f t="shared" si="71"/>
        <v>na</v>
      </c>
      <c r="AW14" s="82" t="str">
        <f t="shared" si="72"/>
        <v>na</v>
      </c>
      <c r="AX14" s="82" t="str">
        <f t="shared" si="73"/>
        <v>na</v>
      </c>
      <c r="AY14" s="82" t="str">
        <f t="shared" si="74"/>
        <v>na</v>
      </c>
      <c r="AZ14" s="82" t="str">
        <f t="shared" si="75"/>
        <v>na</v>
      </c>
      <c r="BA14" s="82" t="str">
        <f t="shared" si="76"/>
        <v>na</v>
      </c>
      <c r="BB14" s="93" t="str">
        <f t="shared" si="16"/>
        <v>na</v>
      </c>
      <c r="BC14" s="85" t="str">
        <f t="shared" si="17"/>
        <v>na</v>
      </c>
      <c r="BD14" s="85" t="str">
        <f t="shared" si="18"/>
        <v>na</v>
      </c>
      <c r="BE14" s="85" t="str">
        <f t="shared" si="19"/>
        <v>na</v>
      </c>
      <c r="BF14" s="85" t="str">
        <f t="shared" si="20"/>
        <v>na</v>
      </c>
      <c r="BG14" s="85" t="str">
        <f t="shared" si="21"/>
        <v>na</v>
      </c>
      <c r="BH14" s="85" t="str">
        <f t="shared" si="22"/>
        <v>na</v>
      </c>
      <c r="BI14" s="85" t="str">
        <f t="shared" si="23"/>
        <v>na</v>
      </c>
      <c r="BJ14" s="85" t="str">
        <f t="shared" si="24"/>
        <v>na</v>
      </c>
      <c r="BK14" s="102" t="str">
        <f t="shared" si="25"/>
        <v>na</v>
      </c>
      <c r="BL14" s="85" t="str">
        <f t="shared" si="26"/>
        <v>na</v>
      </c>
      <c r="BM14" s="85" t="str">
        <f t="shared" si="27"/>
        <v>na</v>
      </c>
      <c r="BN14" s="85" t="str">
        <f t="shared" si="28"/>
        <v>na</v>
      </c>
      <c r="BO14" s="85" t="str">
        <f t="shared" si="29"/>
        <v>na</v>
      </c>
      <c r="BP14" s="85" t="str">
        <f t="shared" si="30"/>
        <v>na</v>
      </c>
      <c r="BQ14" s="85" t="str">
        <f t="shared" si="31"/>
        <v>na</v>
      </c>
      <c r="BR14" s="85" t="str">
        <f t="shared" si="32"/>
        <v>na</v>
      </c>
      <c r="BS14" s="85" t="str">
        <f t="shared" si="33"/>
        <v>na</v>
      </c>
      <c r="BT14" s="85" t="str">
        <f t="shared" si="34"/>
        <v>na</v>
      </c>
      <c r="BU14" s="85" t="str">
        <f t="shared" si="35"/>
        <v>na</v>
      </c>
      <c r="BV14" s="93" t="str">
        <f t="shared" si="36"/>
        <v>na</v>
      </c>
      <c r="BW14" s="85" t="str">
        <f t="shared" si="37"/>
        <v>na</v>
      </c>
      <c r="BX14" s="85" t="str">
        <f t="shared" si="38"/>
        <v>na</v>
      </c>
      <c r="BY14" s="85" t="str">
        <f t="shared" si="39"/>
        <v>na</v>
      </c>
      <c r="BZ14" s="85" t="str">
        <f t="shared" si="40"/>
        <v>na</v>
      </c>
      <c r="CA14" s="85" t="str">
        <f t="shared" si="41"/>
        <v>na</v>
      </c>
      <c r="CB14" s="85" t="str">
        <f t="shared" si="42"/>
        <v>na</v>
      </c>
      <c r="CC14" s="85" t="str">
        <f t="shared" si="43"/>
        <v>na</v>
      </c>
      <c r="CD14" s="85" t="str">
        <f t="shared" si="44"/>
        <v>na</v>
      </c>
      <c r="CE14" s="85" t="str">
        <f t="shared" si="45"/>
        <v>na</v>
      </c>
      <c r="CF14" s="204"/>
    </row>
    <row r="15" spans="1:84" s="20" customFormat="1" x14ac:dyDescent="0.25">
      <c r="A15" s="222" t="s">
        <v>87</v>
      </c>
      <c r="B15" s="54">
        <v>24</v>
      </c>
      <c r="C15" s="144">
        <v>3</v>
      </c>
      <c r="D15" s="60"/>
      <c r="E15" s="60"/>
      <c r="F15" s="58"/>
      <c r="G15" s="58"/>
      <c r="H15" s="59">
        <v>1</v>
      </c>
      <c r="I15" s="78">
        <v>4.944</v>
      </c>
      <c r="J15" s="26">
        <v>32.200000000000003</v>
      </c>
      <c r="K15" s="26"/>
      <c r="L15" s="26"/>
      <c r="M15" s="124"/>
      <c r="N15" s="124"/>
      <c r="O15" s="267" t="s">
        <v>271</v>
      </c>
      <c r="P15" s="28">
        <v>32.200000000000003</v>
      </c>
      <c r="Q15" s="29"/>
      <c r="R15" s="280">
        <v>22.332999999999998</v>
      </c>
      <c r="S15" s="281">
        <v>30.526</v>
      </c>
      <c r="T15" s="32">
        <f t="shared" si="103"/>
        <v>0.69357142857142851</v>
      </c>
      <c r="U15" s="32">
        <f t="shared" si="104"/>
        <v>0.69357142857142851</v>
      </c>
      <c r="V15" s="205">
        <f t="shared" ref="V15" si="114">IF(S15&gt;0,((((1/P15)^2)*((S15^2)+(R15^2))-((1/P15)^2)*(R15^2))^0.5),0)</f>
        <v>0.9480124223602483</v>
      </c>
      <c r="W15" s="26">
        <f t="shared" si="89"/>
        <v>0.9480124223602483</v>
      </c>
      <c r="X15" s="78">
        <v>1</v>
      </c>
      <c r="Y15" s="36"/>
      <c r="Z15" s="35"/>
      <c r="AA15" s="35">
        <v>0.25</v>
      </c>
      <c r="AB15" s="35">
        <v>0.3</v>
      </c>
      <c r="AC15" s="35">
        <v>0.1</v>
      </c>
      <c r="AD15" s="35">
        <v>1</v>
      </c>
      <c r="AE15" s="35"/>
      <c r="AF15" s="35"/>
      <c r="AG15" s="35"/>
      <c r="AH15" s="54">
        <f>IF(X15&gt;0,SUM($B15:$C15),"na")</f>
        <v>27</v>
      </c>
      <c r="AI15" s="144" t="str">
        <f t="shared" ref="AI15" si="115">IF(Y15&gt;0,SUM($B15:$C15),"na")</f>
        <v>na</v>
      </c>
      <c r="AJ15" s="144" t="str">
        <f t="shared" ref="AJ15" si="116">IF(Z15&gt;0,SUM($B15:$C15),"na")</f>
        <v>na</v>
      </c>
      <c r="AK15" s="144">
        <f t="shared" ref="AK15" si="117">IF(AA15&gt;0,SUM($B15:$C15),"na")</f>
        <v>27</v>
      </c>
      <c r="AL15" s="144">
        <f t="shared" ref="AL15" si="118">IF(AB15&gt;0,SUM($B15:$C15),"na")</f>
        <v>27</v>
      </c>
      <c r="AM15" s="144">
        <f t="shared" ref="AM15" si="119">IF(AC15&gt;0,SUM($B15:$C15),"na")</f>
        <v>27</v>
      </c>
      <c r="AN15" s="144">
        <f t="shared" ref="AN15" si="120">IF(AD15&gt;0,SUM($B15:$C15),"na")</f>
        <v>27</v>
      </c>
      <c r="AO15" s="144" t="str">
        <f t="shared" ref="AO15" si="121">IF(AE15&gt;0,SUM($B15:$C15),"na")</f>
        <v>na</v>
      </c>
      <c r="AP15" s="144" t="str">
        <f t="shared" ref="AP15" si="122">IF(AF15&gt;0,SUM($B15:$C15),"na")</f>
        <v>na</v>
      </c>
      <c r="AQ15" s="144" t="str">
        <f t="shared" ref="AQ15" si="123">IF(AG15&gt;0,SUM($B15:$C15),"na")</f>
        <v>na</v>
      </c>
      <c r="AR15" s="81">
        <f t="shared" si="67"/>
        <v>0.52683957046205543</v>
      </c>
      <c r="AS15" s="82" t="str">
        <f t="shared" si="68"/>
        <v>na</v>
      </c>
      <c r="AT15" s="82" t="str">
        <f t="shared" si="69"/>
        <v>na</v>
      </c>
      <c r="AU15" s="82">
        <f t="shared" si="70"/>
        <v>0.24878535271819283</v>
      </c>
      <c r="AV15" s="82">
        <f t="shared" si="71"/>
        <v>0.35353708017848456</v>
      </c>
      <c r="AW15" s="82">
        <f t="shared" si="72"/>
        <v>6.7340396224473256E-2</v>
      </c>
      <c r="AX15" s="82">
        <f t="shared" si="73"/>
        <v>0.62262858327333825</v>
      </c>
      <c r="AY15" s="82" t="str">
        <f t="shared" si="74"/>
        <v>na</v>
      </c>
      <c r="AZ15" s="82" t="str">
        <f t="shared" si="75"/>
        <v>na</v>
      </c>
      <c r="BA15" s="82" t="str">
        <f t="shared" si="76"/>
        <v>na</v>
      </c>
      <c r="BB15" s="93">
        <f t="shared" si="16"/>
        <v>1.3336191643633151</v>
      </c>
      <c r="BC15" s="85" t="str">
        <f t="shared" si="17"/>
        <v>na</v>
      </c>
      <c r="BD15" s="85" t="str">
        <f t="shared" si="18"/>
        <v>na</v>
      </c>
      <c r="BE15" s="85">
        <f t="shared" si="19"/>
        <v>0.29738884143595529</v>
      </c>
      <c r="BF15" s="85">
        <f t="shared" si="20"/>
        <v>0.60054422550363262</v>
      </c>
      <c r="BG15" s="85">
        <f t="shared" si="21"/>
        <v>2.1788452625982148E-2</v>
      </c>
      <c r="BH15" s="85">
        <f t="shared" si="22"/>
        <v>1.862658171714052</v>
      </c>
      <c r="BI15" s="85" t="str">
        <f t="shared" si="23"/>
        <v>na</v>
      </c>
      <c r="BJ15" s="85" t="str">
        <f t="shared" si="24"/>
        <v>na</v>
      </c>
      <c r="BK15" s="102" t="str">
        <f t="shared" si="25"/>
        <v>na</v>
      </c>
      <c r="BL15" s="85">
        <f t="shared" si="26"/>
        <v>34.674098273446191</v>
      </c>
      <c r="BM15" s="85" t="str">
        <f t="shared" si="27"/>
        <v>na</v>
      </c>
      <c r="BN15" s="85" t="str">
        <f t="shared" si="28"/>
        <v>na</v>
      </c>
      <c r="BO15" s="85">
        <f t="shared" si="29"/>
        <v>7.7321098773348371</v>
      </c>
      <c r="BP15" s="85">
        <f t="shared" si="30"/>
        <v>15.614149863094449</v>
      </c>
      <c r="BQ15" s="85">
        <f t="shared" si="31"/>
        <v>0.56649976827553583</v>
      </c>
      <c r="BR15" s="85">
        <f t="shared" si="32"/>
        <v>48.42911246456535</v>
      </c>
      <c r="BS15" s="85" t="str">
        <f t="shared" si="33"/>
        <v>na</v>
      </c>
      <c r="BT15" s="85" t="str">
        <f t="shared" si="34"/>
        <v>na</v>
      </c>
      <c r="BU15" s="85" t="str">
        <f t="shared" si="35"/>
        <v>na</v>
      </c>
      <c r="BV15" s="93">
        <f t="shared" si="36"/>
        <v>1.3499149844901133</v>
      </c>
      <c r="BW15" s="85" t="str">
        <f t="shared" si="37"/>
        <v>na</v>
      </c>
      <c r="BX15" s="85" t="str">
        <f t="shared" si="38"/>
        <v>na</v>
      </c>
      <c r="BY15" s="85">
        <f t="shared" si="39"/>
        <v>1.9318277383739538E-2</v>
      </c>
      <c r="BZ15" s="85">
        <f t="shared" si="40"/>
        <v>0.22109411206319807</v>
      </c>
      <c r="CA15" s="85">
        <f t="shared" si="41"/>
        <v>1.5947890613941653</v>
      </c>
      <c r="CB15" s="85">
        <f t="shared" si="42"/>
        <v>2.4448513169899728</v>
      </c>
      <c r="CC15" s="85" t="str">
        <f t="shared" si="43"/>
        <v>na</v>
      </c>
      <c r="CD15" s="85" t="str">
        <f t="shared" si="44"/>
        <v>na</v>
      </c>
      <c r="CE15" s="85" t="str">
        <f t="shared" si="45"/>
        <v>na</v>
      </c>
      <c r="CF15" s="204"/>
    </row>
    <row r="16" spans="1:84" s="20" customFormat="1" x14ac:dyDescent="0.25">
      <c r="A16" s="222" t="s">
        <v>86</v>
      </c>
      <c r="B16" s="58"/>
      <c r="C16" s="60"/>
      <c r="D16" s="118"/>
      <c r="E16" s="118"/>
      <c r="F16" s="58"/>
      <c r="G16" s="58"/>
      <c r="H16" s="59"/>
      <c r="I16" s="78">
        <v>1.722</v>
      </c>
      <c r="J16" s="26">
        <v>4.0469999999999997</v>
      </c>
      <c r="K16" s="26">
        <v>2.3559999999999998E-2</v>
      </c>
      <c r="L16" s="26">
        <v>2.1434999999999999E-2</v>
      </c>
      <c r="M16" s="82">
        <v>9.4500000000000001E-3</v>
      </c>
      <c r="N16" s="82">
        <v>1.6E-2</v>
      </c>
      <c r="O16" s="266"/>
      <c r="P16" s="81"/>
      <c r="Q16" s="82"/>
      <c r="R16" s="277"/>
      <c r="S16" s="278"/>
      <c r="T16" s="73"/>
      <c r="U16" s="73"/>
      <c r="V16" s="26"/>
      <c r="W16" s="26"/>
      <c r="X16" s="78"/>
      <c r="Y16" s="36"/>
      <c r="Z16" s="35"/>
      <c r="AA16" s="35"/>
      <c r="AB16" s="35"/>
      <c r="AC16" s="35"/>
      <c r="AD16" s="35"/>
      <c r="AE16" s="35"/>
      <c r="AF16" s="35"/>
      <c r="AG16" s="35"/>
      <c r="AH16" s="54" t="str">
        <f>IF(X16&gt;0,SUM($D16:$E16),"na")</f>
        <v>na</v>
      </c>
      <c r="AI16" s="144" t="str">
        <f t="shared" ref="AI16" si="124">IF(Y16&gt;0,SUM($D16:$E16),"na")</f>
        <v>na</v>
      </c>
      <c r="AJ16" s="144" t="str">
        <f t="shared" ref="AJ16" si="125">IF(Z16&gt;0,SUM($D16:$E16),"na")</f>
        <v>na</v>
      </c>
      <c r="AK16" s="144" t="str">
        <f t="shared" ref="AK16" si="126">IF(AA16&gt;0,SUM($D16:$E16),"na")</f>
        <v>na</v>
      </c>
      <c r="AL16" s="144" t="str">
        <f t="shared" ref="AL16" si="127">IF(AB16&gt;0,SUM($D16:$E16),"na")</f>
        <v>na</v>
      </c>
      <c r="AM16" s="144" t="str">
        <f t="shared" ref="AM16" si="128">IF(AC16&gt;0,SUM($D16:$E16),"na")</f>
        <v>na</v>
      </c>
      <c r="AN16" s="144" t="str">
        <f t="shared" ref="AN16" si="129">IF(AD16&gt;0,SUM($D16:$E16),"na")</f>
        <v>na</v>
      </c>
      <c r="AO16" s="144" t="str">
        <f t="shared" ref="AO16" si="130">IF(AE16&gt;0,SUM($D16:$E16),"na")</f>
        <v>na</v>
      </c>
      <c r="AP16" s="144" t="str">
        <f t="shared" ref="AP16" si="131">IF(AF16&gt;0,SUM($D16:$E16),"na")</f>
        <v>na</v>
      </c>
      <c r="AQ16" s="144" t="str">
        <f t="shared" ref="AQ16" si="132">IF(AG16&gt;0,SUM($D16:$E16),"na")</f>
        <v>na</v>
      </c>
      <c r="AR16" s="81" t="str">
        <f t="shared" si="67"/>
        <v>na</v>
      </c>
      <c r="AS16" s="82" t="str">
        <f t="shared" si="68"/>
        <v>na</v>
      </c>
      <c r="AT16" s="82" t="str">
        <f t="shared" si="69"/>
        <v>na</v>
      </c>
      <c r="AU16" s="82" t="str">
        <f t="shared" si="70"/>
        <v>na</v>
      </c>
      <c r="AV16" s="82" t="str">
        <f t="shared" si="71"/>
        <v>na</v>
      </c>
      <c r="AW16" s="82" t="str">
        <f t="shared" si="72"/>
        <v>na</v>
      </c>
      <c r="AX16" s="82" t="str">
        <f t="shared" si="73"/>
        <v>na</v>
      </c>
      <c r="AY16" s="82" t="str">
        <f t="shared" si="74"/>
        <v>na</v>
      </c>
      <c r="AZ16" s="82" t="str">
        <f t="shared" si="75"/>
        <v>na</v>
      </c>
      <c r="BA16" s="82" t="str">
        <f t="shared" si="76"/>
        <v>na</v>
      </c>
      <c r="BB16" s="93" t="str">
        <f t="shared" si="16"/>
        <v>na</v>
      </c>
      <c r="BC16" s="85" t="str">
        <f t="shared" si="17"/>
        <v>na</v>
      </c>
      <c r="BD16" s="85" t="str">
        <f t="shared" si="18"/>
        <v>na</v>
      </c>
      <c r="BE16" s="85" t="str">
        <f t="shared" si="19"/>
        <v>na</v>
      </c>
      <c r="BF16" s="85" t="str">
        <f t="shared" si="20"/>
        <v>na</v>
      </c>
      <c r="BG16" s="85" t="str">
        <f t="shared" si="21"/>
        <v>na</v>
      </c>
      <c r="BH16" s="85" t="str">
        <f t="shared" si="22"/>
        <v>na</v>
      </c>
      <c r="BI16" s="85" t="str">
        <f t="shared" si="23"/>
        <v>na</v>
      </c>
      <c r="BJ16" s="85" t="str">
        <f t="shared" si="24"/>
        <v>na</v>
      </c>
      <c r="BK16" s="102" t="str">
        <f t="shared" si="25"/>
        <v>na</v>
      </c>
      <c r="BL16" s="85" t="str">
        <f t="shared" si="26"/>
        <v>na</v>
      </c>
      <c r="BM16" s="85" t="str">
        <f t="shared" si="27"/>
        <v>na</v>
      </c>
      <c r="BN16" s="85" t="str">
        <f t="shared" si="28"/>
        <v>na</v>
      </c>
      <c r="BO16" s="85" t="str">
        <f t="shared" si="29"/>
        <v>na</v>
      </c>
      <c r="BP16" s="85" t="str">
        <f t="shared" si="30"/>
        <v>na</v>
      </c>
      <c r="BQ16" s="85" t="str">
        <f t="shared" si="31"/>
        <v>na</v>
      </c>
      <c r="BR16" s="85" t="str">
        <f t="shared" si="32"/>
        <v>na</v>
      </c>
      <c r="BS16" s="85" t="str">
        <f t="shared" si="33"/>
        <v>na</v>
      </c>
      <c r="BT16" s="85" t="str">
        <f t="shared" si="34"/>
        <v>na</v>
      </c>
      <c r="BU16" s="85" t="str">
        <f t="shared" si="35"/>
        <v>na</v>
      </c>
      <c r="BV16" s="93" t="str">
        <f t="shared" si="36"/>
        <v>na</v>
      </c>
      <c r="BW16" s="85" t="str">
        <f t="shared" si="37"/>
        <v>na</v>
      </c>
      <c r="BX16" s="85" t="str">
        <f t="shared" si="38"/>
        <v>na</v>
      </c>
      <c r="BY16" s="85" t="str">
        <f t="shared" si="39"/>
        <v>na</v>
      </c>
      <c r="BZ16" s="85" t="str">
        <f t="shared" si="40"/>
        <v>na</v>
      </c>
      <c r="CA16" s="85" t="str">
        <f t="shared" si="41"/>
        <v>na</v>
      </c>
      <c r="CB16" s="85" t="str">
        <f t="shared" si="42"/>
        <v>na</v>
      </c>
      <c r="CC16" s="85" t="str">
        <f t="shared" si="43"/>
        <v>na</v>
      </c>
      <c r="CD16" s="85" t="str">
        <f t="shared" si="44"/>
        <v>na</v>
      </c>
      <c r="CE16" s="85" t="str">
        <f t="shared" si="45"/>
        <v>na</v>
      </c>
      <c r="CF16" s="204"/>
    </row>
    <row r="17" spans="1:84" s="20" customFormat="1" x14ac:dyDescent="0.25">
      <c r="A17" s="222" t="s">
        <v>85</v>
      </c>
      <c r="B17" s="58">
        <v>24</v>
      </c>
      <c r="C17" s="60">
        <v>3</v>
      </c>
      <c r="D17" s="118"/>
      <c r="E17" s="118"/>
      <c r="F17" s="58"/>
      <c r="G17" s="58"/>
      <c r="H17" s="59">
        <v>1</v>
      </c>
      <c r="I17" s="78">
        <v>7.444</v>
      </c>
      <c r="J17" s="26">
        <v>80.941999999999993</v>
      </c>
      <c r="K17" s="26">
        <v>0.66186000000000011</v>
      </c>
      <c r="L17" s="26">
        <v>1.3068899999999999</v>
      </c>
      <c r="M17" s="82">
        <v>0.22952500000000003</v>
      </c>
      <c r="N17" s="82">
        <v>0.69294999999999995</v>
      </c>
      <c r="O17" s="266" t="s">
        <v>271</v>
      </c>
      <c r="P17" s="81">
        <v>80.941999999999993</v>
      </c>
      <c r="Q17" s="82"/>
      <c r="R17" s="277">
        <v>17.556000000000001</v>
      </c>
      <c r="S17" s="278">
        <v>47.77</v>
      </c>
      <c r="T17" s="154">
        <f t="shared" ref="T17" si="133">R17/P17</f>
        <v>0.21689604902275705</v>
      </c>
      <c r="U17" s="154">
        <f t="shared" ref="U17" si="134">IF(R17&lt;0.01*P17,0.01,IF(R17&gt;100*P17,100,T17))</f>
        <v>0.21689604902275705</v>
      </c>
      <c r="V17" s="205">
        <f t="shared" ref="V17" si="135">IF(S17&gt;0,((((1/P17)^2)*((S17^2)+(R17^2))-((1/P17)^2)*(R17^2))^0.5),0)</f>
        <v>0.59017568135207932</v>
      </c>
      <c r="W17" s="153">
        <f t="shared" ref="W17" si="136">IF(V17=0,U17,V17)</f>
        <v>0.59017568135207932</v>
      </c>
      <c r="X17" s="78">
        <v>1</v>
      </c>
      <c r="Y17" s="36"/>
      <c r="Z17" s="35">
        <v>1</v>
      </c>
      <c r="AA17" s="35">
        <v>0.75</v>
      </c>
      <c r="AB17" s="35">
        <v>1</v>
      </c>
      <c r="AC17" s="35">
        <v>1</v>
      </c>
      <c r="AD17" s="35"/>
      <c r="AE17" s="35">
        <v>1</v>
      </c>
      <c r="AF17" s="35"/>
      <c r="AG17" s="35">
        <v>1</v>
      </c>
      <c r="AH17" s="54">
        <f>IF(X17&gt;0,SUM($B17:$C17),"na")</f>
        <v>27</v>
      </c>
      <c r="AI17" s="144" t="str">
        <f t="shared" ref="AI17" si="137">IF(Y17&gt;0,SUM($B17:$C17),"na")</f>
        <v>na</v>
      </c>
      <c r="AJ17" s="144">
        <f t="shared" ref="AJ17" si="138">IF(Z17&gt;0,SUM($B17:$C17),"na")</f>
        <v>27</v>
      </c>
      <c r="AK17" s="144">
        <f t="shared" ref="AK17" si="139">IF(AA17&gt;0,SUM($B17:$C17),"na")</f>
        <v>27</v>
      </c>
      <c r="AL17" s="144">
        <f t="shared" ref="AL17" si="140">IF(AB17&gt;0,SUM($B17:$C17),"na")</f>
        <v>27</v>
      </c>
      <c r="AM17" s="144">
        <f t="shared" ref="AM17" si="141">IF(AC17&gt;0,SUM($B17:$C17),"na")</f>
        <v>27</v>
      </c>
      <c r="AN17" s="144" t="str">
        <f t="shared" ref="AN17" si="142">IF(AD17&gt;0,SUM($B17:$C17),"na")</f>
        <v>na</v>
      </c>
      <c r="AO17" s="144">
        <f t="shared" ref="AO17" si="143">IF(AE17&gt;0,SUM($B17:$C17),"na")</f>
        <v>27</v>
      </c>
      <c r="AP17" s="144" t="str">
        <f t="shared" ref="AP17" si="144">IF(AF17&gt;0,SUM($B17:$C17),"na")</f>
        <v>na</v>
      </c>
      <c r="AQ17" s="144">
        <f t="shared" ref="AQ17" si="145">IF(AG17&gt;0,SUM($B17:$C17),"na")</f>
        <v>27</v>
      </c>
      <c r="AR17" s="81">
        <f t="shared" si="67"/>
        <v>0.19630339459945634</v>
      </c>
      <c r="AS17" s="82" t="str">
        <f t="shared" si="68"/>
        <v>na</v>
      </c>
      <c r="AT17" s="82">
        <f t="shared" si="69"/>
        <v>0.21811488288828482</v>
      </c>
      <c r="AU17" s="82">
        <f t="shared" si="70"/>
        <v>0.27809647568256318</v>
      </c>
      <c r="AV17" s="82">
        <f t="shared" si="71"/>
        <v>0.43909969844615238</v>
      </c>
      <c r="AW17" s="82">
        <f t="shared" si="72"/>
        <v>0.2509141133978014</v>
      </c>
      <c r="AX17" s="82" t="str">
        <f t="shared" si="73"/>
        <v>na</v>
      </c>
      <c r="AY17" s="82">
        <f t="shared" si="74"/>
        <v>0.21414915774486148</v>
      </c>
      <c r="AZ17" s="82" t="str">
        <f t="shared" si="75"/>
        <v>na</v>
      </c>
      <c r="BA17" s="82">
        <f t="shared" si="76"/>
        <v>0.19630339459945634</v>
      </c>
      <c r="BB17" s="93">
        <f t="shared" si="16"/>
        <v>0.92768900308963054</v>
      </c>
      <c r="BC17" s="85" t="str">
        <f t="shared" si="17"/>
        <v>na</v>
      </c>
      <c r="BD17" s="85">
        <f t="shared" si="18"/>
        <v>1.1452950655427538</v>
      </c>
      <c r="BE17" s="85">
        <f t="shared" si="19"/>
        <v>1.8618202909229393</v>
      </c>
      <c r="BF17" s="85">
        <f t="shared" si="20"/>
        <v>4.641657234987937</v>
      </c>
      <c r="BG17" s="85">
        <f t="shared" si="21"/>
        <v>1.5156431787715718</v>
      </c>
      <c r="BH17" s="85" t="str">
        <f t="shared" si="22"/>
        <v>na</v>
      </c>
      <c r="BI17" s="85">
        <f t="shared" si="23"/>
        <v>1.1040265821893127</v>
      </c>
      <c r="BJ17" s="85" t="str">
        <f t="shared" si="24"/>
        <v>na</v>
      </c>
      <c r="BK17" s="102">
        <f t="shared" si="25"/>
        <v>0.92768900308963054</v>
      </c>
      <c r="BL17" s="85">
        <f t="shared" si="26"/>
        <v>24.119914080330393</v>
      </c>
      <c r="BM17" s="85" t="str">
        <f t="shared" si="27"/>
        <v>na</v>
      </c>
      <c r="BN17" s="85">
        <f t="shared" si="28"/>
        <v>29.777671704111601</v>
      </c>
      <c r="BO17" s="85">
        <f t="shared" si="29"/>
        <v>48.407327563996425</v>
      </c>
      <c r="BP17" s="85">
        <f t="shared" si="30"/>
        <v>120.68308810968637</v>
      </c>
      <c r="BQ17" s="85">
        <f t="shared" si="31"/>
        <v>39.406722648060871</v>
      </c>
      <c r="BR17" s="85" t="str">
        <f t="shared" si="32"/>
        <v>na</v>
      </c>
      <c r="BS17" s="85">
        <f t="shared" si="33"/>
        <v>28.704691136922129</v>
      </c>
      <c r="BT17" s="85" t="str">
        <f t="shared" si="34"/>
        <v>na</v>
      </c>
      <c r="BU17" s="85">
        <f t="shared" si="35"/>
        <v>24.119914080330393</v>
      </c>
      <c r="BV17" s="93">
        <f t="shared" si="36"/>
        <v>0.30875573802223283</v>
      </c>
      <c r="BW17" s="85" t="str">
        <f t="shared" si="37"/>
        <v>na</v>
      </c>
      <c r="BX17" s="85">
        <f t="shared" si="38"/>
        <v>7.1053229811469691E-3</v>
      </c>
      <c r="BY17" s="85">
        <f t="shared" si="39"/>
        <v>1.7728540447507855E-4</v>
      </c>
      <c r="BZ17" s="85">
        <f t="shared" si="40"/>
        <v>0.83686427825255882</v>
      </c>
      <c r="CA17" s="85">
        <f t="shared" si="41"/>
        <v>9.5464045700845754E-2</v>
      </c>
      <c r="CB17" s="85" t="str">
        <f t="shared" si="42"/>
        <v>na</v>
      </c>
      <c r="CC17" s="85">
        <f t="shared" si="43"/>
        <v>0.24054963387251152</v>
      </c>
      <c r="CD17" s="85" t="str">
        <f t="shared" si="44"/>
        <v>na</v>
      </c>
      <c r="CE17" s="85">
        <f t="shared" si="45"/>
        <v>2.4946891324449431E-2</v>
      </c>
      <c r="CF17" s="204"/>
    </row>
    <row r="18" spans="1:84" s="20" customFormat="1" x14ac:dyDescent="0.25">
      <c r="A18" s="222" t="s">
        <v>84</v>
      </c>
      <c r="B18" s="58"/>
      <c r="C18" s="60"/>
      <c r="D18" s="118"/>
      <c r="E18" s="118"/>
      <c r="F18" s="58"/>
      <c r="G18" s="58"/>
      <c r="H18" s="59"/>
      <c r="I18" s="78">
        <v>0</v>
      </c>
      <c r="J18" s="26">
        <v>2.92</v>
      </c>
      <c r="K18" s="26"/>
      <c r="L18" s="26"/>
      <c r="M18" s="82">
        <v>1.8200000000000001E-2</v>
      </c>
      <c r="N18" s="82">
        <v>2.8125000000000001E-2</v>
      </c>
      <c r="O18" s="266"/>
      <c r="P18" s="81"/>
      <c r="Q18" s="82"/>
      <c r="R18" s="277"/>
      <c r="S18" s="278"/>
      <c r="T18" s="73"/>
      <c r="U18" s="73"/>
      <c r="V18" s="26"/>
      <c r="W18" s="26"/>
      <c r="X18" s="78"/>
      <c r="Y18" s="36"/>
      <c r="Z18" s="35"/>
      <c r="AA18" s="35"/>
      <c r="AB18" s="35"/>
      <c r="AC18" s="35"/>
      <c r="AD18" s="35"/>
      <c r="AE18" s="35"/>
      <c r="AF18" s="35"/>
      <c r="AG18" s="35"/>
      <c r="AH18" s="54" t="str">
        <f>IF(X18&gt;0,SUM($D18:$E18),"na")</f>
        <v>na</v>
      </c>
      <c r="AI18" s="144" t="str">
        <f t="shared" ref="AI18" si="146">IF(Y18&gt;0,SUM($D18:$E18),"na")</f>
        <v>na</v>
      </c>
      <c r="AJ18" s="144" t="str">
        <f t="shared" ref="AJ18" si="147">IF(Z18&gt;0,SUM($D18:$E18),"na")</f>
        <v>na</v>
      </c>
      <c r="AK18" s="144" t="str">
        <f t="shared" ref="AK18" si="148">IF(AA18&gt;0,SUM($D18:$E18),"na")</f>
        <v>na</v>
      </c>
      <c r="AL18" s="144" t="str">
        <f t="shared" ref="AL18" si="149">IF(AB18&gt;0,SUM($D18:$E18),"na")</f>
        <v>na</v>
      </c>
      <c r="AM18" s="144" t="str">
        <f t="shared" ref="AM18" si="150">IF(AC18&gt;0,SUM($D18:$E18),"na")</f>
        <v>na</v>
      </c>
      <c r="AN18" s="144" t="str">
        <f t="shared" ref="AN18" si="151">IF(AD18&gt;0,SUM($D18:$E18),"na")</f>
        <v>na</v>
      </c>
      <c r="AO18" s="144" t="str">
        <f t="shared" ref="AO18" si="152">IF(AE18&gt;0,SUM($D18:$E18),"na")</f>
        <v>na</v>
      </c>
      <c r="AP18" s="144" t="str">
        <f t="shared" ref="AP18" si="153">IF(AF18&gt;0,SUM($D18:$E18),"na")</f>
        <v>na</v>
      </c>
      <c r="AQ18" s="144" t="str">
        <f t="shared" ref="AQ18" si="154">IF(AG18&gt;0,SUM($D18:$E18),"na")</f>
        <v>na</v>
      </c>
      <c r="AR18" s="81" t="str">
        <f t="shared" si="67"/>
        <v>na</v>
      </c>
      <c r="AS18" s="82" t="str">
        <f t="shared" si="68"/>
        <v>na</v>
      </c>
      <c r="AT18" s="82" t="str">
        <f t="shared" si="69"/>
        <v>na</v>
      </c>
      <c r="AU18" s="82" t="str">
        <f t="shared" si="70"/>
        <v>na</v>
      </c>
      <c r="AV18" s="82" t="str">
        <f t="shared" si="71"/>
        <v>na</v>
      </c>
      <c r="AW18" s="82" t="str">
        <f t="shared" si="72"/>
        <v>na</v>
      </c>
      <c r="AX18" s="82" t="str">
        <f t="shared" si="73"/>
        <v>na</v>
      </c>
      <c r="AY18" s="82" t="str">
        <f t="shared" si="74"/>
        <v>na</v>
      </c>
      <c r="AZ18" s="82" t="str">
        <f t="shared" si="75"/>
        <v>na</v>
      </c>
      <c r="BA18" s="82" t="str">
        <f t="shared" si="76"/>
        <v>na</v>
      </c>
      <c r="BB18" s="93" t="str">
        <f t="shared" si="16"/>
        <v>na</v>
      </c>
      <c r="BC18" s="85" t="str">
        <f t="shared" si="17"/>
        <v>na</v>
      </c>
      <c r="BD18" s="85" t="str">
        <f t="shared" si="18"/>
        <v>na</v>
      </c>
      <c r="BE18" s="85" t="str">
        <f t="shared" si="19"/>
        <v>na</v>
      </c>
      <c r="BF18" s="85" t="str">
        <f t="shared" si="20"/>
        <v>na</v>
      </c>
      <c r="BG18" s="85" t="str">
        <f t="shared" si="21"/>
        <v>na</v>
      </c>
      <c r="BH18" s="85" t="str">
        <f t="shared" si="22"/>
        <v>na</v>
      </c>
      <c r="BI18" s="85" t="str">
        <f t="shared" si="23"/>
        <v>na</v>
      </c>
      <c r="BJ18" s="85" t="str">
        <f t="shared" si="24"/>
        <v>na</v>
      </c>
      <c r="BK18" s="102" t="str">
        <f t="shared" si="25"/>
        <v>na</v>
      </c>
      <c r="BL18" s="85" t="str">
        <f t="shared" si="26"/>
        <v>na</v>
      </c>
      <c r="BM18" s="85" t="str">
        <f t="shared" si="27"/>
        <v>na</v>
      </c>
      <c r="BN18" s="85" t="str">
        <f t="shared" si="28"/>
        <v>na</v>
      </c>
      <c r="BO18" s="85" t="str">
        <f t="shared" si="29"/>
        <v>na</v>
      </c>
      <c r="BP18" s="85" t="str">
        <f t="shared" si="30"/>
        <v>na</v>
      </c>
      <c r="BQ18" s="85" t="str">
        <f t="shared" si="31"/>
        <v>na</v>
      </c>
      <c r="BR18" s="85" t="str">
        <f t="shared" si="32"/>
        <v>na</v>
      </c>
      <c r="BS18" s="85" t="str">
        <f t="shared" si="33"/>
        <v>na</v>
      </c>
      <c r="BT18" s="85" t="str">
        <f t="shared" si="34"/>
        <v>na</v>
      </c>
      <c r="BU18" s="85" t="str">
        <f t="shared" si="35"/>
        <v>na</v>
      </c>
      <c r="BV18" s="93" t="str">
        <f t="shared" si="36"/>
        <v>na</v>
      </c>
      <c r="BW18" s="85" t="str">
        <f t="shared" si="37"/>
        <v>na</v>
      </c>
      <c r="BX18" s="85" t="str">
        <f t="shared" si="38"/>
        <v>na</v>
      </c>
      <c r="BY18" s="85" t="str">
        <f t="shared" si="39"/>
        <v>na</v>
      </c>
      <c r="BZ18" s="85" t="str">
        <f t="shared" si="40"/>
        <v>na</v>
      </c>
      <c r="CA18" s="85" t="str">
        <f t="shared" si="41"/>
        <v>na</v>
      </c>
      <c r="CB18" s="85" t="str">
        <f t="shared" si="42"/>
        <v>na</v>
      </c>
      <c r="CC18" s="85" t="str">
        <f t="shared" si="43"/>
        <v>na</v>
      </c>
      <c r="CD18" s="85" t="str">
        <f t="shared" si="44"/>
        <v>na</v>
      </c>
      <c r="CE18" s="85" t="str">
        <f t="shared" si="45"/>
        <v>na</v>
      </c>
      <c r="CF18" s="204"/>
    </row>
    <row r="19" spans="1:84" s="20" customFormat="1" x14ac:dyDescent="0.25">
      <c r="A19" s="222" t="s">
        <v>16</v>
      </c>
      <c r="B19" s="54">
        <v>24</v>
      </c>
      <c r="C19" s="144">
        <v>3</v>
      </c>
      <c r="E19" s="17"/>
      <c r="F19" s="58"/>
      <c r="G19" s="58"/>
      <c r="H19" s="59">
        <v>1</v>
      </c>
      <c r="I19" s="78">
        <v>3.944</v>
      </c>
      <c r="J19" s="26">
        <v>23.105</v>
      </c>
      <c r="K19" s="17"/>
      <c r="L19" s="26"/>
      <c r="M19" s="82">
        <v>1.7675000000000003E-2</v>
      </c>
      <c r="N19" s="82">
        <v>4.3324999999999995E-2</v>
      </c>
      <c r="O19" s="266" t="s">
        <v>271</v>
      </c>
      <c r="P19" s="81">
        <v>23.105</v>
      </c>
      <c r="Q19" s="82"/>
      <c r="R19" s="277">
        <v>3.8519999999999999</v>
      </c>
      <c r="S19" s="278">
        <v>7.0419999999999998</v>
      </c>
      <c r="T19" s="32">
        <f>R19/P19</f>
        <v>0.16671716078770829</v>
      </c>
      <c r="U19" s="32">
        <f>IF(R19&lt;0.01*P19,0.01,IF(R19&gt;100*P19,100,T19))</f>
        <v>0.16671716078770829</v>
      </c>
      <c r="V19" s="205">
        <f t="shared" ref="V19" si="155">IF(S19&gt;0,((((1/P19)^2)*((S19^2)+(R19^2))-((1/P19)^2)*(R19^2))^0.5),0)</f>
        <v>0.30478251460722783</v>
      </c>
      <c r="W19" s="26">
        <f>IF(V19=0,U19,V19)</f>
        <v>0.30478251460722783</v>
      </c>
      <c r="X19" s="78">
        <v>1</v>
      </c>
      <c r="Y19" s="17">
        <v>1</v>
      </c>
      <c r="AA19" s="20">
        <v>0.5</v>
      </c>
      <c r="AB19" s="20">
        <v>0.3</v>
      </c>
      <c r="AC19" s="20">
        <v>1</v>
      </c>
      <c r="AH19" s="54">
        <f>IF(X19&gt;0,SUM($B19:$C19),"na")</f>
        <v>27</v>
      </c>
      <c r="AI19" s="144">
        <f t="shared" ref="AI19" si="156">IF(Y19&gt;0,SUM($B19:$C19),"na")</f>
        <v>27</v>
      </c>
      <c r="AJ19" s="144" t="str">
        <f t="shared" ref="AJ19" si="157">IF(Z19&gt;0,SUM($B19:$C19),"na")</f>
        <v>na</v>
      </c>
      <c r="AK19" s="144">
        <f t="shared" ref="AK19" si="158">IF(AA19&gt;0,SUM($B19:$C19),"na")</f>
        <v>27</v>
      </c>
      <c r="AL19" s="144">
        <f t="shared" ref="AL19" si="159">IF(AB19&gt;0,SUM($B19:$C19),"na")</f>
        <v>27</v>
      </c>
      <c r="AM19" s="144">
        <f t="shared" ref="AM19" si="160">IF(AC19&gt;0,SUM($B19:$C19),"na")</f>
        <v>27</v>
      </c>
      <c r="AN19" s="144" t="str">
        <f t="shared" ref="AN19" si="161">IF(AD19&gt;0,SUM($B19:$C19),"na")</f>
        <v>na</v>
      </c>
      <c r="AO19" s="144" t="str">
        <f t="shared" ref="AO19" si="162">IF(AE19&gt;0,SUM($B19:$C19),"na")</f>
        <v>na</v>
      </c>
      <c r="AP19" s="144" t="str">
        <f t="shared" ref="AP19" si="163">IF(AF19&gt;0,SUM($B19:$C19),"na")</f>
        <v>na</v>
      </c>
      <c r="AQ19" s="144" t="str">
        <f t="shared" ref="AQ19" si="164">IF(AG19&gt;0,SUM($B19:$C19),"na")</f>
        <v>na</v>
      </c>
      <c r="AR19" s="81">
        <f t="shared" si="67"/>
        <v>0.15419395956585541</v>
      </c>
      <c r="AS19" s="82">
        <f t="shared" si="68"/>
        <v>0.18503275147902648</v>
      </c>
      <c r="AT19" s="82" t="str">
        <f t="shared" si="69"/>
        <v>na</v>
      </c>
      <c r="AU19" s="82">
        <f t="shared" si="70"/>
        <v>0.14562762847886343</v>
      </c>
      <c r="AV19" s="82">
        <f t="shared" si="71"/>
        <v>0.10347226234024508</v>
      </c>
      <c r="AW19" s="82">
        <f t="shared" si="72"/>
        <v>0.19709002350522875</v>
      </c>
      <c r="AX19" s="82" t="str">
        <f t="shared" si="73"/>
        <v>na</v>
      </c>
      <c r="AY19" s="82" t="str">
        <f t="shared" si="74"/>
        <v>na</v>
      </c>
      <c r="AZ19" s="82" t="str">
        <f t="shared" si="75"/>
        <v>na</v>
      </c>
      <c r="BA19" s="82" t="str">
        <f t="shared" si="76"/>
        <v>na</v>
      </c>
      <c r="BB19" s="93">
        <f t="shared" si="16"/>
        <v>0.53207274282540318</v>
      </c>
      <c r="BC19" s="85">
        <f t="shared" si="17"/>
        <v>0.76618474966858052</v>
      </c>
      <c r="BD19" s="85" t="str">
        <f t="shared" si="18"/>
        <v>na</v>
      </c>
      <c r="BE19" s="85">
        <f t="shared" si="19"/>
        <v>0.47459574900167134</v>
      </c>
      <c r="BF19" s="85">
        <f t="shared" si="20"/>
        <v>0.23959854641427866</v>
      </c>
      <c r="BG19" s="85">
        <f t="shared" si="21"/>
        <v>0.86929177837380056</v>
      </c>
      <c r="BH19" s="85" t="str">
        <f t="shared" si="22"/>
        <v>na</v>
      </c>
      <c r="BI19" s="85" t="str">
        <f t="shared" si="23"/>
        <v>na</v>
      </c>
      <c r="BJ19" s="85" t="str">
        <f t="shared" si="24"/>
        <v>na</v>
      </c>
      <c r="BK19" s="102" t="str">
        <f t="shared" si="25"/>
        <v>na</v>
      </c>
      <c r="BL19" s="85">
        <f t="shared" si="26"/>
        <v>13.833891313460482</v>
      </c>
      <c r="BM19" s="85">
        <f t="shared" si="27"/>
        <v>19.920803491383094</v>
      </c>
      <c r="BN19" s="85" t="str">
        <f t="shared" si="28"/>
        <v>na</v>
      </c>
      <c r="BO19" s="85">
        <f t="shared" si="29"/>
        <v>12.339489474043456</v>
      </c>
      <c r="BP19" s="85">
        <f t="shared" si="30"/>
        <v>6.2295622067712451</v>
      </c>
      <c r="BQ19" s="85">
        <f t="shared" si="31"/>
        <v>22.601586237718813</v>
      </c>
      <c r="BR19" s="85" t="str">
        <f t="shared" si="32"/>
        <v>na</v>
      </c>
      <c r="BS19" s="85" t="str">
        <f t="shared" si="33"/>
        <v>na</v>
      </c>
      <c r="BT19" s="85" t="str">
        <f t="shared" si="34"/>
        <v>na</v>
      </c>
      <c r="BU19" s="85" t="str">
        <f t="shared" si="35"/>
        <v>na</v>
      </c>
      <c r="BV19" s="93">
        <f t="shared" si="36"/>
        <v>0.59979599817320173</v>
      </c>
      <c r="BW19" s="85">
        <f t="shared" si="37"/>
        <v>9.0167620892915315E-2</v>
      </c>
      <c r="BX19" s="85" t="str">
        <f t="shared" si="38"/>
        <v>na</v>
      </c>
      <c r="BY19" s="85">
        <f t="shared" si="39"/>
        <v>0.45564317765911871</v>
      </c>
      <c r="BZ19" s="85">
        <f t="shared" si="40"/>
        <v>0.68752032211397307</v>
      </c>
      <c r="CA19" s="85">
        <f t="shared" si="41"/>
        <v>0.34650969339207577</v>
      </c>
      <c r="CB19" s="85" t="str">
        <f t="shared" si="42"/>
        <v>na</v>
      </c>
      <c r="CC19" s="85" t="str">
        <f t="shared" si="43"/>
        <v>na</v>
      </c>
      <c r="CD19" s="85" t="str">
        <f t="shared" si="44"/>
        <v>na</v>
      </c>
      <c r="CE19" s="85" t="str">
        <f t="shared" si="45"/>
        <v>na</v>
      </c>
      <c r="CF19" s="204"/>
    </row>
    <row r="20" spans="1:84" s="20" customFormat="1" x14ac:dyDescent="0.25">
      <c r="A20" s="222" t="s">
        <v>98</v>
      </c>
      <c r="B20" s="22"/>
      <c r="C20" s="17"/>
      <c r="D20" s="118"/>
      <c r="E20" s="118"/>
      <c r="F20" s="58"/>
      <c r="G20" s="58"/>
      <c r="H20" s="59"/>
      <c r="I20" s="78">
        <v>0</v>
      </c>
      <c r="J20" s="26">
        <v>0.67400000000000004</v>
      </c>
      <c r="K20" s="26">
        <v>9.5055000000000001E-2</v>
      </c>
      <c r="L20" s="26">
        <v>0.14065</v>
      </c>
      <c r="M20" s="82">
        <v>4.4999999999999997E-3</v>
      </c>
      <c r="N20" s="82">
        <v>7.1999999999999998E-3</v>
      </c>
      <c r="O20" s="266"/>
      <c r="P20" s="81"/>
      <c r="Q20" s="82"/>
      <c r="R20" s="277"/>
      <c r="S20" s="278"/>
      <c r="T20" s="73"/>
      <c r="U20" s="73"/>
      <c r="V20" s="26"/>
      <c r="W20" s="26"/>
      <c r="X20" s="78"/>
      <c r="Y20" s="125"/>
      <c r="Z20" s="133"/>
      <c r="AA20" s="133"/>
      <c r="AB20" s="133"/>
      <c r="AC20" s="133"/>
      <c r="AD20" s="133"/>
      <c r="AE20" s="133"/>
      <c r="AF20" s="133"/>
      <c r="AG20" s="133"/>
      <c r="AH20" s="54" t="str">
        <f>IF(X20&gt;0,SUM($D20:$E20),"na")</f>
        <v>na</v>
      </c>
      <c r="AI20" s="144" t="str">
        <f t="shared" ref="AI20" si="165">IF(Y20&gt;0,SUM($D20:$E20),"na")</f>
        <v>na</v>
      </c>
      <c r="AJ20" s="144" t="str">
        <f t="shared" ref="AJ20" si="166">IF(Z20&gt;0,SUM($D20:$E20),"na")</f>
        <v>na</v>
      </c>
      <c r="AK20" s="144" t="str">
        <f t="shared" ref="AK20" si="167">IF(AA20&gt;0,SUM($D20:$E20),"na")</f>
        <v>na</v>
      </c>
      <c r="AL20" s="144" t="str">
        <f t="shared" ref="AL20" si="168">IF(AB20&gt;0,SUM($D20:$E20),"na")</f>
        <v>na</v>
      </c>
      <c r="AM20" s="144" t="str">
        <f t="shared" ref="AM20" si="169">IF(AC20&gt;0,SUM($D20:$E20),"na")</f>
        <v>na</v>
      </c>
      <c r="AN20" s="144" t="str">
        <f t="shared" ref="AN20" si="170">IF(AD20&gt;0,SUM($D20:$E20),"na")</f>
        <v>na</v>
      </c>
      <c r="AO20" s="144" t="str">
        <f t="shared" ref="AO20" si="171">IF(AE20&gt;0,SUM($D20:$E20),"na")</f>
        <v>na</v>
      </c>
      <c r="AP20" s="144" t="str">
        <f t="shared" ref="AP20" si="172">IF(AF20&gt;0,SUM($D20:$E20),"na")</f>
        <v>na</v>
      </c>
      <c r="AQ20" s="144" t="str">
        <f t="shared" ref="AQ20" si="173">IF(AG20&gt;0,SUM($D20:$E20),"na")</f>
        <v>na</v>
      </c>
      <c r="AR20" s="81" t="str">
        <f t="shared" si="67"/>
        <v>na</v>
      </c>
      <c r="AS20" s="82" t="str">
        <f t="shared" si="68"/>
        <v>na</v>
      </c>
      <c r="AT20" s="82" t="str">
        <f t="shared" si="69"/>
        <v>na</v>
      </c>
      <c r="AU20" s="82" t="str">
        <f t="shared" si="70"/>
        <v>na</v>
      </c>
      <c r="AV20" s="82" t="str">
        <f t="shared" si="71"/>
        <v>na</v>
      </c>
      <c r="AW20" s="82" t="str">
        <f t="shared" si="72"/>
        <v>na</v>
      </c>
      <c r="AX20" s="82" t="str">
        <f t="shared" si="73"/>
        <v>na</v>
      </c>
      <c r="AY20" s="82" t="str">
        <f t="shared" si="74"/>
        <v>na</v>
      </c>
      <c r="AZ20" s="82" t="str">
        <f t="shared" si="75"/>
        <v>na</v>
      </c>
      <c r="BA20" s="82" t="str">
        <f t="shared" si="76"/>
        <v>na</v>
      </c>
      <c r="BB20" s="93" t="str">
        <f t="shared" si="16"/>
        <v>na</v>
      </c>
      <c r="BC20" s="85" t="str">
        <f t="shared" si="17"/>
        <v>na</v>
      </c>
      <c r="BD20" s="85" t="str">
        <f t="shared" si="18"/>
        <v>na</v>
      </c>
      <c r="BE20" s="85" t="str">
        <f t="shared" si="19"/>
        <v>na</v>
      </c>
      <c r="BF20" s="85" t="str">
        <f t="shared" si="20"/>
        <v>na</v>
      </c>
      <c r="BG20" s="85" t="str">
        <f t="shared" si="21"/>
        <v>na</v>
      </c>
      <c r="BH20" s="85" t="str">
        <f t="shared" si="22"/>
        <v>na</v>
      </c>
      <c r="BI20" s="85" t="str">
        <f t="shared" si="23"/>
        <v>na</v>
      </c>
      <c r="BJ20" s="85" t="str">
        <f t="shared" si="24"/>
        <v>na</v>
      </c>
      <c r="BK20" s="102" t="str">
        <f t="shared" si="25"/>
        <v>na</v>
      </c>
      <c r="BL20" s="85" t="str">
        <f t="shared" si="26"/>
        <v>na</v>
      </c>
      <c r="BM20" s="85" t="str">
        <f t="shared" si="27"/>
        <v>na</v>
      </c>
      <c r="BN20" s="85" t="str">
        <f t="shared" si="28"/>
        <v>na</v>
      </c>
      <c r="BO20" s="85" t="str">
        <f t="shared" si="29"/>
        <v>na</v>
      </c>
      <c r="BP20" s="85" t="str">
        <f t="shared" si="30"/>
        <v>na</v>
      </c>
      <c r="BQ20" s="85" t="str">
        <f t="shared" si="31"/>
        <v>na</v>
      </c>
      <c r="BR20" s="85" t="str">
        <f t="shared" si="32"/>
        <v>na</v>
      </c>
      <c r="BS20" s="85" t="str">
        <f t="shared" si="33"/>
        <v>na</v>
      </c>
      <c r="BT20" s="85" t="str">
        <f t="shared" si="34"/>
        <v>na</v>
      </c>
      <c r="BU20" s="85" t="str">
        <f t="shared" si="35"/>
        <v>na</v>
      </c>
      <c r="BV20" s="93" t="str">
        <f t="shared" si="36"/>
        <v>na</v>
      </c>
      <c r="BW20" s="85" t="str">
        <f t="shared" si="37"/>
        <v>na</v>
      </c>
      <c r="BX20" s="85" t="str">
        <f t="shared" si="38"/>
        <v>na</v>
      </c>
      <c r="BY20" s="85" t="str">
        <f t="shared" si="39"/>
        <v>na</v>
      </c>
      <c r="BZ20" s="85" t="str">
        <f t="shared" si="40"/>
        <v>na</v>
      </c>
      <c r="CA20" s="85" t="str">
        <f t="shared" si="41"/>
        <v>na</v>
      </c>
      <c r="CB20" s="85" t="str">
        <f t="shared" si="42"/>
        <v>na</v>
      </c>
      <c r="CC20" s="85" t="str">
        <f t="shared" si="43"/>
        <v>na</v>
      </c>
      <c r="CD20" s="85" t="str">
        <f t="shared" si="44"/>
        <v>na</v>
      </c>
      <c r="CE20" s="85" t="str">
        <f t="shared" si="45"/>
        <v>na</v>
      </c>
      <c r="CF20" s="204"/>
    </row>
    <row r="21" spans="1:84" s="20" customFormat="1" x14ac:dyDescent="0.25">
      <c r="A21" s="222" t="s">
        <v>99</v>
      </c>
      <c r="B21" s="54">
        <v>24</v>
      </c>
      <c r="C21" s="144">
        <v>3</v>
      </c>
      <c r="E21" s="17"/>
      <c r="F21" s="58"/>
      <c r="G21" s="58"/>
      <c r="H21" s="59">
        <v>1</v>
      </c>
      <c r="I21" s="78">
        <v>0</v>
      </c>
      <c r="J21" s="26">
        <v>7.31</v>
      </c>
      <c r="K21" s="26">
        <v>5.0039999999999994E-2</v>
      </c>
      <c r="L21" s="26">
        <v>0.14330000000000001</v>
      </c>
      <c r="M21" s="82">
        <v>6.6250000000000007E-3</v>
      </c>
      <c r="N21" s="82">
        <v>8.0000000000000002E-3</v>
      </c>
      <c r="O21" s="266" t="s">
        <v>270</v>
      </c>
      <c r="P21" s="81">
        <v>14.62</v>
      </c>
      <c r="Q21" s="82"/>
      <c r="R21" s="277">
        <v>1.9259999999999999</v>
      </c>
      <c r="S21" s="278">
        <v>5.9290000000000003</v>
      </c>
      <c r="T21" s="32">
        <f>R21/P21</f>
        <v>0.1317373461012312</v>
      </c>
      <c r="U21" s="32">
        <f>IF(R21&lt;0.01*P21,0.01,IF(R21&gt;100*P21,100,T21))</f>
        <v>0.1317373461012312</v>
      </c>
      <c r="V21" s="205">
        <f t="shared" ref="V21:V23" si="174">IF(S21&gt;0,((((1/P21)^2)*((S21^2)+(R21^2))-((1/P21)^2)*(R21^2))^0.5),0)</f>
        <v>0.40554035567715463</v>
      </c>
      <c r="W21" s="26">
        <f>IF(V21=0,U21,V21)</f>
        <v>0.40554035567715463</v>
      </c>
      <c r="X21" s="78">
        <v>1</v>
      </c>
      <c r="Y21" s="125">
        <v>1</v>
      </c>
      <c r="Z21" s="133"/>
      <c r="AA21" s="133">
        <v>0.5</v>
      </c>
      <c r="AB21" s="133">
        <v>0.3</v>
      </c>
      <c r="AC21" s="133">
        <v>0.1</v>
      </c>
      <c r="AD21" s="133">
        <v>0.5</v>
      </c>
      <c r="AE21" s="133"/>
      <c r="AF21" s="133"/>
      <c r="AG21" s="133">
        <v>1</v>
      </c>
      <c r="AH21" s="54">
        <f t="shared" ref="AH21:AH23" si="175">IF(X21&gt;0,SUM($B21:$C21),"na")</f>
        <v>27</v>
      </c>
      <c r="AI21" s="144">
        <f t="shared" ref="AI21:AI23" si="176">IF(Y21&gt;0,SUM($B21:$C21),"na")</f>
        <v>27</v>
      </c>
      <c r="AJ21" s="144" t="str">
        <f t="shared" ref="AJ21:AJ23" si="177">IF(Z21&gt;0,SUM($B21:$C21),"na")</f>
        <v>na</v>
      </c>
      <c r="AK21" s="144">
        <f t="shared" ref="AK21:AK23" si="178">IF(AA21&gt;0,SUM($B21:$C21),"na")</f>
        <v>27</v>
      </c>
      <c r="AL21" s="144">
        <f t="shared" ref="AL21:AL23" si="179">IF(AB21&gt;0,SUM($B21:$C21),"na")</f>
        <v>27</v>
      </c>
      <c r="AM21" s="144">
        <f t="shared" ref="AM21:AM23" si="180">IF(AC21&gt;0,SUM($B21:$C21),"na")</f>
        <v>27</v>
      </c>
      <c r="AN21" s="144">
        <f t="shared" ref="AN21:AN23" si="181">IF(AD21&gt;0,SUM($B21:$C21),"na")</f>
        <v>27</v>
      </c>
      <c r="AO21" s="144" t="str">
        <f t="shared" ref="AO21:AO23" si="182">IF(AE21&gt;0,SUM($B21:$C21),"na")</f>
        <v>na</v>
      </c>
      <c r="AP21" s="144" t="str">
        <f t="shared" ref="AP21:AP23" si="183">IF(AF21&gt;0,SUM($B21:$C21),"na")</f>
        <v>na</v>
      </c>
      <c r="AQ21" s="144">
        <f t="shared" ref="AQ21:AQ23" si="184">IF(AG21&gt;0,SUM($B21:$C21),"na")</f>
        <v>27</v>
      </c>
      <c r="AR21" s="81">
        <f t="shared" si="67"/>
        <v>0.12375392644635874</v>
      </c>
      <c r="AS21" s="82">
        <f t="shared" si="68"/>
        <v>0.14850471173563048</v>
      </c>
      <c r="AT21" s="82" t="str">
        <f t="shared" si="69"/>
        <v>na</v>
      </c>
      <c r="AU21" s="82">
        <f t="shared" si="70"/>
        <v>0.11687870831044991</v>
      </c>
      <c r="AV21" s="82">
        <f t="shared" si="71"/>
        <v>8.3045398010056518E-2</v>
      </c>
      <c r="AW21" s="82">
        <f t="shared" si="72"/>
        <v>1.581817104953458E-2</v>
      </c>
      <c r="AX21" s="82">
        <f t="shared" si="73"/>
        <v>7.3127320172848356E-2</v>
      </c>
      <c r="AY21" s="82" t="str">
        <f t="shared" si="74"/>
        <v>na</v>
      </c>
      <c r="AZ21" s="82" t="str">
        <f t="shared" si="75"/>
        <v>na</v>
      </c>
      <c r="BA21" s="82">
        <f t="shared" si="76"/>
        <v>0.12375392644635874</v>
      </c>
      <c r="BB21" s="93">
        <f t="shared" si="16"/>
        <v>0.68084364727220148</v>
      </c>
      <c r="BC21" s="85">
        <f t="shared" si="17"/>
        <v>0.9804148520719701</v>
      </c>
      <c r="BD21" s="85" t="str">
        <f t="shared" si="18"/>
        <v>na</v>
      </c>
      <c r="BE21" s="85">
        <f t="shared" si="19"/>
        <v>0.60729572241255003</v>
      </c>
      <c r="BF21" s="85">
        <f t="shared" si="20"/>
        <v>0.30659181553929982</v>
      </c>
      <c r="BG21" s="85">
        <f t="shared" si="21"/>
        <v>1.1123512581924717E-2</v>
      </c>
      <c r="BH21" s="85">
        <f t="shared" si="22"/>
        <v>0.23773259584504561</v>
      </c>
      <c r="BI21" s="85" t="str">
        <f t="shared" si="23"/>
        <v>na</v>
      </c>
      <c r="BJ21" s="85" t="str">
        <f t="shared" si="24"/>
        <v>na</v>
      </c>
      <c r="BK21" s="102">
        <f t="shared" si="25"/>
        <v>0.68084364727220148</v>
      </c>
      <c r="BL21" s="85">
        <f t="shared" si="26"/>
        <v>17.701934829077238</v>
      </c>
      <c r="BM21" s="85">
        <f t="shared" si="27"/>
        <v>25.490786153871223</v>
      </c>
      <c r="BN21" s="85" t="str">
        <f t="shared" si="28"/>
        <v>na</v>
      </c>
      <c r="BO21" s="85">
        <f t="shared" si="29"/>
        <v>15.789688782726301</v>
      </c>
      <c r="BP21" s="85">
        <f t="shared" si="30"/>
        <v>7.971387204021795</v>
      </c>
      <c r="BQ21" s="85">
        <f t="shared" si="31"/>
        <v>0.28921132713004266</v>
      </c>
      <c r="BR21" s="85">
        <f t="shared" si="32"/>
        <v>6.181047491971186</v>
      </c>
      <c r="BS21" s="85" t="str">
        <f t="shared" si="33"/>
        <v>na</v>
      </c>
      <c r="BT21" s="85" t="str">
        <f t="shared" si="34"/>
        <v>na</v>
      </c>
      <c r="BU21" s="85">
        <f t="shared" si="35"/>
        <v>17.701934829077238</v>
      </c>
      <c r="BV21" s="93">
        <f t="shared" si="36"/>
        <v>0.86980995937061589</v>
      </c>
      <c r="BW21" s="85">
        <f t="shared" si="37"/>
        <v>0.24018281753977783</v>
      </c>
      <c r="BX21" s="85" t="str">
        <f t="shared" si="38"/>
        <v>na</v>
      </c>
      <c r="BY21" s="85">
        <f t="shared" si="39"/>
        <v>0.67963080269424214</v>
      </c>
      <c r="BZ21" s="85">
        <f t="shared" si="40"/>
        <v>0.87480395950602974</v>
      </c>
      <c r="CA21" s="85">
        <f t="shared" si="41"/>
        <v>2.3426350814225914</v>
      </c>
      <c r="CB21" s="85">
        <f t="shared" si="42"/>
        <v>1.6684637968470717</v>
      </c>
      <c r="CC21" s="85" t="str">
        <f t="shared" si="43"/>
        <v>na</v>
      </c>
      <c r="CD21" s="85" t="str">
        <f t="shared" si="44"/>
        <v>na</v>
      </c>
      <c r="CE21" s="85">
        <f t="shared" si="45"/>
        <v>0.28614362592021203</v>
      </c>
      <c r="CF21" s="204"/>
    </row>
    <row r="22" spans="1:84" s="20" customFormat="1" x14ac:dyDescent="0.25">
      <c r="A22" s="222" t="s">
        <v>83</v>
      </c>
      <c r="B22" s="54">
        <v>24</v>
      </c>
      <c r="C22" s="144">
        <v>3</v>
      </c>
      <c r="D22" s="60"/>
      <c r="E22" s="60"/>
      <c r="F22" s="58"/>
      <c r="G22" s="58"/>
      <c r="H22" s="59">
        <v>1</v>
      </c>
      <c r="I22" s="78">
        <v>0.33300000000000002</v>
      </c>
      <c r="J22" s="26">
        <v>21.94</v>
      </c>
      <c r="K22" s="26"/>
      <c r="L22" s="26"/>
      <c r="M22" s="82"/>
      <c r="N22" s="82"/>
      <c r="O22" s="266" t="s">
        <v>271</v>
      </c>
      <c r="P22" s="81">
        <v>21.94</v>
      </c>
      <c r="Q22" s="82"/>
      <c r="R22" s="277">
        <v>0.96299999999999997</v>
      </c>
      <c r="S22" s="278">
        <v>3.4689999999999999</v>
      </c>
      <c r="T22" s="32">
        <f t="shared" ref="T22:T28" si="185">R22/P22</f>
        <v>4.3892433910665447E-2</v>
      </c>
      <c r="U22" s="32">
        <f t="shared" ref="U22:U28" si="186">IF(R22&lt;0.01*P22,0.01,IF(R22&gt;100*P22,100,T22))</f>
        <v>4.3892433910665447E-2</v>
      </c>
      <c r="V22" s="205">
        <f t="shared" si="174"/>
        <v>0.15811303555150411</v>
      </c>
      <c r="W22" s="26">
        <f t="shared" si="89"/>
        <v>0.15811303555150411</v>
      </c>
      <c r="X22" s="78">
        <v>1</v>
      </c>
      <c r="Y22" s="36">
        <v>0.5</v>
      </c>
      <c r="Z22" s="35">
        <v>1</v>
      </c>
      <c r="AA22" s="35">
        <v>0.5</v>
      </c>
      <c r="AB22" s="35">
        <v>0.5</v>
      </c>
      <c r="AC22" s="35">
        <v>1</v>
      </c>
      <c r="AD22" s="35">
        <v>1</v>
      </c>
      <c r="AE22" s="35"/>
      <c r="AF22" s="35"/>
      <c r="AG22" s="35"/>
      <c r="AH22" s="54">
        <f t="shared" si="175"/>
        <v>27</v>
      </c>
      <c r="AI22" s="144">
        <f t="shared" si="176"/>
        <v>27</v>
      </c>
      <c r="AJ22" s="144">
        <f t="shared" si="177"/>
        <v>27</v>
      </c>
      <c r="AK22" s="144">
        <f t="shared" si="178"/>
        <v>27</v>
      </c>
      <c r="AL22" s="144">
        <f t="shared" si="179"/>
        <v>27</v>
      </c>
      <c r="AM22" s="144">
        <f t="shared" si="180"/>
        <v>27</v>
      </c>
      <c r="AN22" s="144">
        <f t="shared" si="181"/>
        <v>27</v>
      </c>
      <c r="AO22" s="144" t="str">
        <f t="shared" si="182"/>
        <v>na</v>
      </c>
      <c r="AP22" s="144" t="str">
        <f t="shared" si="183"/>
        <v>na</v>
      </c>
      <c r="AQ22" s="144" t="str">
        <f t="shared" si="184"/>
        <v>na</v>
      </c>
      <c r="AR22" s="81">
        <f t="shared" si="67"/>
        <v>4.2956451499599299E-2</v>
      </c>
      <c r="AS22" s="82">
        <f t="shared" si="68"/>
        <v>2.577387089975958E-2</v>
      </c>
      <c r="AT22" s="82">
        <f t="shared" si="69"/>
        <v>4.7729390555110336E-2</v>
      </c>
      <c r="AU22" s="82">
        <f t="shared" si="70"/>
        <v>4.0569981971843784E-2</v>
      </c>
      <c r="AV22" s="82">
        <f t="shared" si="71"/>
        <v>4.8043399703499218E-2</v>
      </c>
      <c r="AW22" s="82">
        <f t="shared" si="72"/>
        <v>5.4906742518284826E-2</v>
      </c>
      <c r="AX22" s="82">
        <f t="shared" si="73"/>
        <v>5.0766715408617359E-2</v>
      </c>
      <c r="AY22" s="82" t="str">
        <f t="shared" si="74"/>
        <v>na</v>
      </c>
      <c r="AZ22" s="82" t="str">
        <f t="shared" si="75"/>
        <v>na</v>
      </c>
      <c r="BA22" s="82" t="str">
        <f t="shared" si="76"/>
        <v>na</v>
      </c>
      <c r="BB22" s="93">
        <f t="shared" si="16"/>
        <v>0.29358397425153482</v>
      </c>
      <c r="BC22" s="85">
        <f t="shared" si="17"/>
        <v>0.10569023073055253</v>
      </c>
      <c r="BD22" s="85">
        <f t="shared" si="18"/>
        <v>0.36244935092782082</v>
      </c>
      <c r="BE22" s="85">
        <f t="shared" si="19"/>
        <v>0.26186965604535051</v>
      </c>
      <c r="BF22" s="85">
        <f t="shared" si="20"/>
        <v>0.36723410906636755</v>
      </c>
      <c r="BG22" s="85">
        <f t="shared" si="21"/>
        <v>0.47965271388260272</v>
      </c>
      <c r="BH22" s="85">
        <f t="shared" si="22"/>
        <v>0.41004703841743301</v>
      </c>
      <c r="BI22" s="85" t="str">
        <f t="shared" si="23"/>
        <v>na</v>
      </c>
      <c r="BJ22" s="85" t="str">
        <f t="shared" si="24"/>
        <v>na</v>
      </c>
      <c r="BK22" s="102" t="str">
        <f t="shared" si="25"/>
        <v>na</v>
      </c>
      <c r="BL22" s="85">
        <f t="shared" si="26"/>
        <v>7.6331833305399055</v>
      </c>
      <c r="BM22" s="85">
        <f t="shared" si="27"/>
        <v>2.747945998994366</v>
      </c>
      <c r="BN22" s="85">
        <f t="shared" si="28"/>
        <v>9.4236831241233414</v>
      </c>
      <c r="BO22" s="85">
        <f t="shared" si="29"/>
        <v>6.808611057179113</v>
      </c>
      <c r="BP22" s="85">
        <f t="shared" si="30"/>
        <v>9.5480868357255559</v>
      </c>
      <c r="BQ22" s="85">
        <f t="shared" si="31"/>
        <v>12.47097056094767</v>
      </c>
      <c r="BR22" s="85">
        <f t="shared" si="32"/>
        <v>10.661222998853258</v>
      </c>
      <c r="BS22" s="85" t="str">
        <f t="shared" si="33"/>
        <v>na</v>
      </c>
      <c r="BT22" s="85" t="str">
        <f t="shared" si="34"/>
        <v>na</v>
      </c>
      <c r="BU22" s="85" t="str">
        <f t="shared" si="35"/>
        <v>na</v>
      </c>
      <c r="BV22" s="93">
        <f t="shared" si="36"/>
        <v>1.8291805715581915</v>
      </c>
      <c r="BW22" s="85">
        <f t="shared" si="37"/>
        <v>1.2719613878407103</v>
      </c>
      <c r="BX22" s="85">
        <f t="shared" si="38"/>
        <v>0.94020573746941927</v>
      </c>
      <c r="BY22" s="85">
        <f t="shared" si="39"/>
        <v>1.4906188087938068</v>
      </c>
      <c r="BZ22" s="85">
        <f t="shared" si="40"/>
        <v>1.2481029299000133</v>
      </c>
      <c r="CA22" s="85">
        <f t="shared" si="41"/>
        <v>1.7621413957881531</v>
      </c>
      <c r="CB22" s="85">
        <f t="shared" si="42"/>
        <v>1.982124397495086</v>
      </c>
      <c r="CC22" s="85" t="str">
        <f t="shared" si="43"/>
        <v>na</v>
      </c>
      <c r="CD22" s="85" t="str">
        <f t="shared" si="44"/>
        <v>na</v>
      </c>
      <c r="CE22" s="85" t="str">
        <f t="shared" si="45"/>
        <v>na</v>
      </c>
      <c r="CF22" s="204"/>
    </row>
    <row r="23" spans="1:84" s="20" customFormat="1" x14ac:dyDescent="0.25">
      <c r="A23" s="222" t="s">
        <v>82</v>
      </c>
      <c r="B23" s="54">
        <v>24</v>
      </c>
      <c r="C23" s="144">
        <v>3</v>
      </c>
      <c r="D23" s="60"/>
      <c r="E23" s="60"/>
      <c r="F23" s="58"/>
      <c r="G23" s="58"/>
      <c r="H23" s="59">
        <v>1</v>
      </c>
      <c r="I23" s="78">
        <v>19.943999999999999</v>
      </c>
      <c r="J23" s="26">
        <v>61.4</v>
      </c>
      <c r="K23" s="26">
        <v>0.35736000000000001</v>
      </c>
      <c r="L23" s="26">
        <v>0.81222499999999997</v>
      </c>
      <c r="M23" s="82">
        <v>2.0249999999999997E-2</v>
      </c>
      <c r="N23" s="82">
        <v>6.1250000000000006E-2</v>
      </c>
      <c r="O23" s="266" t="s">
        <v>270</v>
      </c>
      <c r="P23" s="81">
        <v>122.8</v>
      </c>
      <c r="Q23" s="82"/>
      <c r="R23" s="277">
        <v>14.222</v>
      </c>
      <c r="S23" s="278">
        <v>31.297000000000001</v>
      </c>
      <c r="T23" s="32">
        <f t="shared" si="185"/>
        <v>0.11581433224755701</v>
      </c>
      <c r="U23" s="32">
        <f t="shared" si="186"/>
        <v>0.11581433224755701</v>
      </c>
      <c r="V23" s="205">
        <f t="shared" si="174"/>
        <v>0.25486156351791533</v>
      </c>
      <c r="W23" s="26">
        <f t="shared" si="89"/>
        <v>0.25486156351791533</v>
      </c>
      <c r="X23" s="78">
        <v>1</v>
      </c>
      <c r="Y23" s="36">
        <v>1</v>
      </c>
      <c r="Z23" s="35"/>
      <c r="AA23" s="35">
        <v>0.5</v>
      </c>
      <c r="AB23" s="35">
        <v>1</v>
      </c>
      <c r="AC23" s="35">
        <v>1</v>
      </c>
      <c r="AD23" s="35">
        <v>0.5</v>
      </c>
      <c r="AE23" s="35"/>
      <c r="AF23" s="35"/>
      <c r="AG23" s="35"/>
      <c r="AH23" s="54">
        <f t="shared" si="175"/>
        <v>27</v>
      </c>
      <c r="AI23" s="144">
        <f t="shared" si="176"/>
        <v>27</v>
      </c>
      <c r="AJ23" s="144" t="str">
        <f t="shared" si="177"/>
        <v>na</v>
      </c>
      <c r="AK23" s="144">
        <f t="shared" si="178"/>
        <v>27</v>
      </c>
      <c r="AL23" s="144">
        <f t="shared" si="179"/>
        <v>27</v>
      </c>
      <c r="AM23" s="144">
        <f t="shared" si="180"/>
        <v>27</v>
      </c>
      <c r="AN23" s="144">
        <f t="shared" si="181"/>
        <v>27</v>
      </c>
      <c r="AO23" s="144" t="str">
        <f t="shared" si="182"/>
        <v>na</v>
      </c>
      <c r="AP23" s="144" t="str">
        <f t="shared" si="183"/>
        <v>na</v>
      </c>
      <c r="AQ23" s="144" t="str">
        <f t="shared" si="184"/>
        <v>na</v>
      </c>
      <c r="AR23" s="81">
        <f t="shared" si="67"/>
        <v>0.10958448116446778</v>
      </c>
      <c r="AS23" s="82">
        <f t="shared" si="68"/>
        <v>0.13150137739736134</v>
      </c>
      <c r="AT23" s="82" t="str">
        <f t="shared" si="69"/>
        <v>na</v>
      </c>
      <c r="AU23" s="82">
        <f t="shared" si="70"/>
        <v>0.10349645443310845</v>
      </c>
      <c r="AV23" s="82">
        <f t="shared" si="71"/>
        <v>0.245123181552099</v>
      </c>
      <c r="AW23" s="82">
        <f t="shared" si="72"/>
        <v>0.1400703894583423</v>
      </c>
      <c r="AX23" s="82">
        <f t="shared" si="73"/>
        <v>6.4754466142640063E-2</v>
      </c>
      <c r="AY23" s="82" t="str">
        <f t="shared" si="74"/>
        <v>na</v>
      </c>
      <c r="AZ23" s="82" t="str">
        <f t="shared" si="75"/>
        <v>na</v>
      </c>
      <c r="BA23" s="82" t="str">
        <f t="shared" si="76"/>
        <v>na</v>
      </c>
      <c r="BB23" s="93">
        <f t="shared" si="16"/>
        <v>0.45405051709105043</v>
      </c>
      <c r="BC23" s="85">
        <f t="shared" si="17"/>
        <v>0.65383274461111263</v>
      </c>
      <c r="BD23" s="85" t="str">
        <f t="shared" si="18"/>
        <v>na</v>
      </c>
      <c r="BE23" s="85">
        <f t="shared" si="19"/>
        <v>0.40500185012133816</v>
      </c>
      <c r="BF23" s="85">
        <f t="shared" si="20"/>
        <v>2.2718247825365925</v>
      </c>
      <c r="BG23" s="85">
        <f t="shared" si="21"/>
        <v>0.741820337154806</v>
      </c>
      <c r="BH23" s="85">
        <f t="shared" si="22"/>
        <v>0.15854243262063542</v>
      </c>
      <c r="BI23" s="85" t="str">
        <f t="shared" si="23"/>
        <v>na</v>
      </c>
      <c r="BJ23" s="85" t="str">
        <f t="shared" si="24"/>
        <v>na</v>
      </c>
      <c r="BK23" s="102" t="str">
        <f t="shared" si="25"/>
        <v>na</v>
      </c>
      <c r="BL23" s="85">
        <f t="shared" si="26"/>
        <v>11.805313444367311</v>
      </c>
      <c r="BM23" s="85">
        <f t="shared" si="27"/>
        <v>16.999651359888929</v>
      </c>
      <c r="BN23" s="85" t="str">
        <f t="shared" si="28"/>
        <v>na</v>
      </c>
      <c r="BO23" s="85">
        <f t="shared" si="29"/>
        <v>10.530048103154792</v>
      </c>
      <c r="BP23" s="85">
        <f t="shared" si="30"/>
        <v>59.067444345951401</v>
      </c>
      <c r="BQ23" s="85">
        <f t="shared" si="31"/>
        <v>19.287328766024956</v>
      </c>
      <c r="BR23" s="85">
        <f t="shared" si="32"/>
        <v>4.1221032481365212</v>
      </c>
      <c r="BS23" s="85" t="str">
        <f t="shared" si="33"/>
        <v>na</v>
      </c>
      <c r="BT23" s="85" t="str">
        <f t="shared" si="34"/>
        <v>na</v>
      </c>
      <c r="BU23" s="85" t="str">
        <f t="shared" si="35"/>
        <v>na</v>
      </c>
      <c r="BV23" s="93">
        <f t="shared" si="36"/>
        <v>1.012564469877276</v>
      </c>
      <c r="BW23" s="85">
        <f t="shared" si="37"/>
        <v>0.33458868888604537</v>
      </c>
      <c r="BX23" s="85" t="str">
        <f t="shared" si="38"/>
        <v>na</v>
      </c>
      <c r="BY23" s="85">
        <f t="shared" si="39"/>
        <v>0.79911704322187715</v>
      </c>
      <c r="BZ23" s="85">
        <f t="shared" si="40"/>
        <v>8.672951998291609E-3</v>
      </c>
      <c r="CA23" s="85">
        <f t="shared" si="41"/>
        <v>0.78310720974461334</v>
      </c>
      <c r="CB23" s="85">
        <f t="shared" si="42"/>
        <v>1.78275079512183</v>
      </c>
      <c r="CC23" s="85" t="str">
        <f t="shared" si="43"/>
        <v>na</v>
      </c>
      <c r="CD23" s="85" t="str">
        <f t="shared" si="44"/>
        <v>na</v>
      </c>
      <c r="CE23" s="85" t="str">
        <f t="shared" si="45"/>
        <v>na</v>
      </c>
      <c r="CF23" s="204"/>
    </row>
    <row r="24" spans="1:84" s="20" customFormat="1" x14ac:dyDescent="0.25">
      <c r="A24" s="217" t="s">
        <v>100</v>
      </c>
      <c r="B24" s="130"/>
      <c r="C24" s="128"/>
      <c r="D24" s="118"/>
      <c r="E24" s="118"/>
      <c r="F24" s="58"/>
      <c r="G24" s="58"/>
      <c r="H24" s="59"/>
      <c r="I24" s="78">
        <v>5.556</v>
      </c>
      <c r="J24" s="26">
        <v>33.110999999999997</v>
      </c>
      <c r="K24" s="26">
        <v>0.66186000000000011</v>
      </c>
      <c r="L24" s="26">
        <v>1.3068899999999999</v>
      </c>
      <c r="M24" s="82">
        <v>0.855325</v>
      </c>
      <c r="N24" s="82">
        <v>1.083725</v>
      </c>
      <c r="O24" s="266"/>
      <c r="P24" s="81"/>
      <c r="Q24" s="82"/>
      <c r="R24" s="293"/>
      <c r="S24" s="294"/>
      <c r="T24" s="73"/>
      <c r="U24" s="73"/>
      <c r="V24" s="26"/>
      <c r="W24" s="26"/>
      <c r="X24" s="78"/>
      <c r="Y24" s="127"/>
      <c r="Z24" s="129"/>
      <c r="AA24" s="129"/>
      <c r="AB24" s="129"/>
      <c r="AC24" s="129"/>
      <c r="AD24" s="129"/>
      <c r="AE24" s="129"/>
      <c r="AF24" s="129"/>
      <c r="AG24" s="129"/>
      <c r="AH24" s="54" t="str">
        <f>IF(X24&gt;0,SUM($D24:$E24),"na")</f>
        <v>na</v>
      </c>
      <c r="AI24" s="144" t="str">
        <f t="shared" ref="AI24" si="187">IF(Y24&gt;0,SUM($D24:$E24),"na")</f>
        <v>na</v>
      </c>
      <c r="AJ24" s="144" t="str">
        <f t="shared" ref="AJ24" si="188">IF(Z24&gt;0,SUM($D24:$E24),"na")</f>
        <v>na</v>
      </c>
      <c r="AK24" s="144" t="str">
        <f t="shared" ref="AK24" si="189">IF(AA24&gt;0,SUM($D24:$E24),"na")</f>
        <v>na</v>
      </c>
      <c r="AL24" s="144" t="str">
        <f t="shared" ref="AL24" si="190">IF(AB24&gt;0,SUM($D24:$E24),"na")</f>
        <v>na</v>
      </c>
      <c r="AM24" s="144" t="str">
        <f t="shared" ref="AM24" si="191">IF(AC24&gt;0,SUM($D24:$E24),"na")</f>
        <v>na</v>
      </c>
      <c r="AN24" s="144" t="str">
        <f t="shared" ref="AN24" si="192">IF(AD24&gt;0,SUM($D24:$E24),"na")</f>
        <v>na</v>
      </c>
      <c r="AO24" s="144" t="str">
        <f t="shared" ref="AO24" si="193">IF(AE24&gt;0,SUM($D24:$E24),"na")</f>
        <v>na</v>
      </c>
      <c r="AP24" s="144" t="str">
        <f t="shared" ref="AP24" si="194">IF(AF24&gt;0,SUM($D24:$E24),"na")</f>
        <v>na</v>
      </c>
      <c r="AQ24" s="144" t="str">
        <f t="shared" ref="AQ24" si="195">IF(AG24&gt;0,SUM($D24:$E24),"na")</f>
        <v>na</v>
      </c>
      <c r="AR24" s="81" t="str">
        <f t="shared" si="67"/>
        <v>na</v>
      </c>
      <c r="AS24" s="82" t="str">
        <f t="shared" si="68"/>
        <v>na</v>
      </c>
      <c r="AT24" s="82" t="str">
        <f t="shared" si="69"/>
        <v>na</v>
      </c>
      <c r="AU24" s="82" t="str">
        <f t="shared" si="70"/>
        <v>na</v>
      </c>
      <c r="AV24" s="82" t="str">
        <f t="shared" si="71"/>
        <v>na</v>
      </c>
      <c r="AW24" s="82" t="str">
        <f t="shared" si="72"/>
        <v>na</v>
      </c>
      <c r="AX24" s="82" t="str">
        <f t="shared" si="73"/>
        <v>na</v>
      </c>
      <c r="AY24" s="82" t="str">
        <f t="shared" si="74"/>
        <v>na</v>
      </c>
      <c r="AZ24" s="82" t="str">
        <f t="shared" si="75"/>
        <v>na</v>
      </c>
      <c r="BA24" s="82" t="str">
        <f t="shared" si="76"/>
        <v>na</v>
      </c>
      <c r="BB24" s="93" t="str">
        <f t="shared" si="16"/>
        <v>na</v>
      </c>
      <c r="BC24" s="85" t="str">
        <f t="shared" si="17"/>
        <v>na</v>
      </c>
      <c r="BD24" s="85" t="str">
        <f t="shared" si="18"/>
        <v>na</v>
      </c>
      <c r="BE24" s="85" t="str">
        <f t="shared" si="19"/>
        <v>na</v>
      </c>
      <c r="BF24" s="85" t="str">
        <f t="shared" si="20"/>
        <v>na</v>
      </c>
      <c r="BG24" s="85" t="str">
        <f t="shared" si="21"/>
        <v>na</v>
      </c>
      <c r="BH24" s="85" t="str">
        <f t="shared" si="22"/>
        <v>na</v>
      </c>
      <c r="BI24" s="85" t="str">
        <f t="shared" si="23"/>
        <v>na</v>
      </c>
      <c r="BJ24" s="85" t="str">
        <f t="shared" si="24"/>
        <v>na</v>
      </c>
      <c r="BK24" s="102" t="str">
        <f t="shared" si="25"/>
        <v>na</v>
      </c>
      <c r="BL24" s="85" t="str">
        <f t="shared" si="26"/>
        <v>na</v>
      </c>
      <c r="BM24" s="85" t="str">
        <f t="shared" si="27"/>
        <v>na</v>
      </c>
      <c r="BN24" s="85" t="str">
        <f t="shared" si="28"/>
        <v>na</v>
      </c>
      <c r="BO24" s="85" t="str">
        <f t="shared" si="29"/>
        <v>na</v>
      </c>
      <c r="BP24" s="85" t="str">
        <f t="shared" si="30"/>
        <v>na</v>
      </c>
      <c r="BQ24" s="85" t="str">
        <f t="shared" si="31"/>
        <v>na</v>
      </c>
      <c r="BR24" s="85" t="str">
        <f t="shared" si="32"/>
        <v>na</v>
      </c>
      <c r="BS24" s="85" t="str">
        <f t="shared" si="33"/>
        <v>na</v>
      </c>
      <c r="BT24" s="85" t="str">
        <f t="shared" si="34"/>
        <v>na</v>
      </c>
      <c r="BU24" s="85" t="str">
        <f t="shared" si="35"/>
        <v>na</v>
      </c>
      <c r="BV24" s="93" t="str">
        <f t="shared" si="36"/>
        <v>na</v>
      </c>
      <c r="BW24" s="85" t="str">
        <f t="shared" si="37"/>
        <v>na</v>
      </c>
      <c r="BX24" s="85" t="str">
        <f t="shared" si="38"/>
        <v>na</v>
      </c>
      <c r="BY24" s="85" t="str">
        <f t="shared" si="39"/>
        <v>na</v>
      </c>
      <c r="BZ24" s="85" t="str">
        <f t="shared" si="40"/>
        <v>na</v>
      </c>
      <c r="CA24" s="85" t="str">
        <f t="shared" si="41"/>
        <v>na</v>
      </c>
      <c r="CB24" s="85" t="str">
        <f t="shared" si="42"/>
        <v>na</v>
      </c>
      <c r="CC24" s="85" t="str">
        <f t="shared" si="43"/>
        <v>na</v>
      </c>
      <c r="CD24" s="85" t="str">
        <f t="shared" si="44"/>
        <v>na</v>
      </c>
      <c r="CE24" s="85" t="str">
        <f t="shared" si="45"/>
        <v>na</v>
      </c>
      <c r="CF24" s="204"/>
    </row>
    <row r="25" spans="1:84" s="20" customFormat="1" x14ac:dyDescent="0.25">
      <c r="A25" s="217" t="s">
        <v>102</v>
      </c>
      <c r="B25" s="54">
        <v>24</v>
      </c>
      <c r="C25" s="144">
        <v>3</v>
      </c>
      <c r="D25" s="134"/>
      <c r="E25" s="128"/>
      <c r="F25" s="58"/>
      <c r="G25" s="58"/>
      <c r="H25" s="59">
        <v>1</v>
      </c>
      <c r="I25" s="78">
        <v>1.667</v>
      </c>
      <c r="J25" s="26">
        <v>20.225999999999999</v>
      </c>
      <c r="K25" s="26">
        <v>2.3559999999999998E-2</v>
      </c>
      <c r="L25" s="26">
        <v>2.1434999999999999E-2</v>
      </c>
      <c r="M25" s="82"/>
      <c r="N25" s="82"/>
      <c r="O25" s="266" t="s">
        <v>271</v>
      </c>
      <c r="P25" s="81">
        <v>20.225999999999999</v>
      </c>
      <c r="Q25" s="82"/>
      <c r="R25" s="277">
        <v>9.1110000000000007</v>
      </c>
      <c r="S25" s="278">
        <v>11.762</v>
      </c>
      <c r="T25" s="32">
        <f>R25/P25</f>
        <v>0.45045980421239995</v>
      </c>
      <c r="U25" s="32">
        <f>IF(R25&lt;0.01*P25,0.01,IF(R25&gt;100*P25,100,T25))</f>
        <v>0.45045980421239995</v>
      </c>
      <c r="V25" s="205">
        <f t="shared" ref="V25:V28" si="196">IF(S25&gt;0,((((1/P25)^2)*((S25^2)+(R25^2))-((1/P25)^2)*(R25^2))^0.5),0)</f>
        <v>0.58152872540294676</v>
      </c>
      <c r="W25" s="26">
        <f>IF(V25=0,U25,V25)</f>
        <v>0.58152872540294676</v>
      </c>
      <c r="X25" s="78">
        <v>1</v>
      </c>
      <c r="Y25" s="127"/>
      <c r="Z25" s="129"/>
      <c r="AA25" s="129">
        <v>0.25</v>
      </c>
      <c r="AB25" s="129">
        <v>0.2</v>
      </c>
      <c r="AC25" s="129">
        <v>1</v>
      </c>
      <c r="AD25" s="129">
        <v>1</v>
      </c>
      <c r="AE25" s="129">
        <v>0.5</v>
      </c>
      <c r="AF25" s="129"/>
      <c r="AG25" s="129"/>
      <c r="AH25" s="54">
        <f>IF(X25&gt;0,SUM($B25:$C25),"na")</f>
        <v>27</v>
      </c>
      <c r="AI25" s="144" t="str">
        <f t="shared" ref="AI25:AI28" si="197">IF(Y25&gt;0,SUM($B25:$C25),"na")</f>
        <v>na</v>
      </c>
      <c r="AJ25" s="144" t="str">
        <f t="shared" ref="AJ25:AJ28" si="198">IF(Z25&gt;0,SUM($B25:$C25),"na")</f>
        <v>na</v>
      </c>
      <c r="AK25" s="144">
        <f t="shared" ref="AK25:AK28" si="199">IF(AA25&gt;0,SUM($B25:$C25),"na")</f>
        <v>27</v>
      </c>
      <c r="AL25" s="144">
        <f t="shared" ref="AL25:AL28" si="200">IF(AB25&gt;0,SUM($B25:$C25),"na")</f>
        <v>27</v>
      </c>
      <c r="AM25" s="144">
        <f t="shared" ref="AM25:AM28" si="201">IF(AC25&gt;0,SUM($B25:$C25),"na")</f>
        <v>27</v>
      </c>
      <c r="AN25" s="144">
        <f t="shared" ref="AN25:AN28" si="202">IF(AD25&gt;0,SUM($B25:$C25),"na")</f>
        <v>27</v>
      </c>
      <c r="AO25" s="144">
        <f t="shared" ref="AO25:AO28" si="203">IF(AE25&gt;0,SUM($B25:$C25),"na")</f>
        <v>27</v>
      </c>
      <c r="AP25" s="144" t="str">
        <f t="shared" ref="AP25:AP28" si="204">IF(AF25&gt;0,SUM($B25:$C25),"na")</f>
        <v>na</v>
      </c>
      <c r="AQ25" s="144" t="str">
        <f t="shared" ref="AQ25:AQ28" si="205">IF(AG25&gt;0,SUM($B25:$C25),"na")</f>
        <v>na</v>
      </c>
      <c r="AR25" s="81">
        <f t="shared" si="67"/>
        <v>0.37188061251826915</v>
      </c>
      <c r="AS25" s="82" t="str">
        <f t="shared" si="68"/>
        <v>na</v>
      </c>
      <c r="AT25" s="82" t="str">
        <f t="shared" si="69"/>
        <v>na</v>
      </c>
      <c r="AU25" s="82">
        <f t="shared" si="70"/>
        <v>0.1756102892447382</v>
      </c>
      <c r="AV25" s="82">
        <f t="shared" si="71"/>
        <v>0.16636764244238358</v>
      </c>
      <c r="AW25" s="82">
        <f t="shared" si="72"/>
        <v>0.47533612126395314</v>
      </c>
      <c r="AX25" s="82">
        <f t="shared" si="73"/>
        <v>0.43949526933977268</v>
      </c>
      <c r="AY25" s="82">
        <f t="shared" si="74"/>
        <v>0.20284397046451047</v>
      </c>
      <c r="AZ25" s="82" t="str">
        <f t="shared" si="75"/>
        <v>na</v>
      </c>
      <c r="BA25" s="82" t="str">
        <f t="shared" si="76"/>
        <v>na</v>
      </c>
      <c r="BB25" s="93">
        <f t="shared" si="16"/>
        <v>0.91678385397932949</v>
      </c>
      <c r="BC25" s="85" t="str">
        <f t="shared" si="17"/>
        <v>na</v>
      </c>
      <c r="BD25" s="85" t="str">
        <f t="shared" si="18"/>
        <v>na</v>
      </c>
      <c r="BE25" s="85">
        <f t="shared" si="19"/>
        <v>0.204437140277798</v>
      </c>
      <c r="BF25" s="85">
        <f t="shared" si="20"/>
        <v>0.18348374916899329</v>
      </c>
      <c r="BG25" s="85">
        <f t="shared" si="21"/>
        <v>1.4978265238285167</v>
      </c>
      <c r="BH25" s="85">
        <f t="shared" si="22"/>
        <v>1.2804667051446836</v>
      </c>
      <c r="BI25" s="85">
        <f t="shared" si="23"/>
        <v>0.27276213837401542</v>
      </c>
      <c r="BJ25" s="85" t="str">
        <f t="shared" si="24"/>
        <v>na</v>
      </c>
      <c r="BK25" s="102" t="str">
        <f t="shared" si="25"/>
        <v>na</v>
      </c>
      <c r="BL25" s="85">
        <f t="shared" si="26"/>
        <v>23.836380203462568</v>
      </c>
      <c r="BM25" s="85" t="str">
        <f t="shared" si="27"/>
        <v>na</v>
      </c>
      <c r="BN25" s="85" t="str">
        <f t="shared" si="28"/>
        <v>na</v>
      </c>
      <c r="BO25" s="85">
        <f t="shared" si="29"/>
        <v>5.3153656472227482</v>
      </c>
      <c r="BP25" s="85">
        <f t="shared" si="30"/>
        <v>4.7705774783938253</v>
      </c>
      <c r="BQ25" s="85">
        <f t="shared" si="31"/>
        <v>38.943489619541431</v>
      </c>
      <c r="BR25" s="85">
        <f t="shared" si="32"/>
        <v>33.292134333761773</v>
      </c>
      <c r="BS25" s="85">
        <f t="shared" si="33"/>
        <v>7.0918155977244011</v>
      </c>
      <c r="BT25" s="85" t="str">
        <f t="shared" si="34"/>
        <v>na</v>
      </c>
      <c r="BU25" s="85" t="str">
        <f t="shared" si="35"/>
        <v>na</v>
      </c>
      <c r="BV25" s="93">
        <f t="shared" si="36"/>
        <v>0.12721210052735618</v>
      </c>
      <c r="BW25" s="85" t="str">
        <f t="shared" si="37"/>
        <v>na</v>
      </c>
      <c r="BX25" s="85" t="str">
        <f t="shared" si="38"/>
        <v>na</v>
      </c>
      <c r="BY25" s="85">
        <f t="shared" si="39"/>
        <v>0.26958835897494121</v>
      </c>
      <c r="BZ25" s="85">
        <f t="shared" si="40"/>
        <v>0.252360014030659</v>
      </c>
      <c r="CA25" s="85">
        <f t="shared" si="41"/>
        <v>0.73472051453277243</v>
      </c>
      <c r="CB25" s="85">
        <f t="shared" si="42"/>
        <v>0.37456042617463936</v>
      </c>
      <c r="CC25" s="85">
        <f t="shared" si="43"/>
        <v>0.30162291561240023</v>
      </c>
      <c r="CD25" s="85" t="str">
        <f t="shared" si="44"/>
        <v>na</v>
      </c>
      <c r="CE25" s="85" t="str">
        <f t="shared" si="45"/>
        <v>na</v>
      </c>
      <c r="CF25" s="204"/>
    </row>
    <row r="26" spans="1:84" s="20" customFormat="1" x14ac:dyDescent="0.25">
      <c r="A26" s="217" t="s">
        <v>328</v>
      </c>
      <c r="B26" s="54">
        <v>24</v>
      </c>
      <c r="C26" s="144">
        <v>3</v>
      </c>
      <c r="D26" s="134"/>
      <c r="E26" s="128"/>
      <c r="F26" s="58"/>
      <c r="G26" s="58"/>
      <c r="H26" s="59">
        <v>1</v>
      </c>
      <c r="I26" s="78">
        <v>0</v>
      </c>
      <c r="J26" s="26">
        <v>24.88</v>
      </c>
      <c r="K26" s="26"/>
      <c r="L26" s="26"/>
      <c r="M26" s="82"/>
      <c r="N26" s="82"/>
      <c r="O26" s="266" t="s">
        <v>271</v>
      </c>
      <c r="P26" s="81">
        <v>24.88</v>
      </c>
      <c r="Q26" s="82"/>
      <c r="R26" s="277">
        <v>20.295999999999999</v>
      </c>
      <c r="S26" s="278">
        <v>47.476999999999997</v>
      </c>
      <c r="T26" s="32">
        <f>R26/P26</f>
        <v>0.81575562700964632</v>
      </c>
      <c r="U26" s="32">
        <f>IF(R26&lt;0.01*P26,0.01,IF(R26&gt;100*P26,100,T26))</f>
        <v>0.81575562700964632</v>
      </c>
      <c r="V26" s="205">
        <f t="shared" si="196"/>
        <v>1.9082395498392279</v>
      </c>
      <c r="W26" s="26">
        <f>IF(V26=0,U26,V26)</f>
        <v>1.9082395498392279</v>
      </c>
      <c r="X26" s="78">
        <v>1</v>
      </c>
      <c r="Y26" s="127"/>
      <c r="Z26" s="129"/>
      <c r="AA26" s="129">
        <v>0.25</v>
      </c>
      <c r="AB26" s="129">
        <v>0.2</v>
      </c>
      <c r="AC26" s="129">
        <v>1</v>
      </c>
      <c r="AD26" s="129">
        <v>1</v>
      </c>
      <c r="AE26" s="129"/>
      <c r="AF26" s="129"/>
      <c r="AG26" s="129"/>
      <c r="AH26" s="54">
        <f t="shared" ref="AH26:AH28" si="206">IF(X26&gt;0,SUM($B26:$C26),"na")</f>
        <v>27</v>
      </c>
      <c r="AI26" s="144" t="str">
        <f t="shared" si="197"/>
        <v>na</v>
      </c>
      <c r="AJ26" s="144" t="str">
        <f t="shared" si="198"/>
        <v>na</v>
      </c>
      <c r="AK26" s="144">
        <f t="shared" si="199"/>
        <v>27</v>
      </c>
      <c r="AL26" s="144">
        <f t="shared" si="200"/>
        <v>27</v>
      </c>
      <c r="AM26" s="144">
        <f t="shared" si="201"/>
        <v>27</v>
      </c>
      <c r="AN26" s="144">
        <f t="shared" si="202"/>
        <v>27</v>
      </c>
      <c r="AO26" s="144" t="str">
        <f t="shared" si="203"/>
        <v>na</v>
      </c>
      <c r="AP26" s="144" t="str">
        <f t="shared" si="204"/>
        <v>na</v>
      </c>
      <c r="AQ26" s="144" t="str">
        <f t="shared" si="205"/>
        <v>na</v>
      </c>
      <c r="AR26" s="81">
        <f t="shared" si="67"/>
        <v>0.59650170449955686</v>
      </c>
      <c r="AS26" s="82" t="str">
        <f t="shared" si="68"/>
        <v>na</v>
      </c>
      <c r="AT26" s="82" t="str">
        <f t="shared" si="69"/>
        <v>na</v>
      </c>
      <c r="AU26" s="82">
        <f t="shared" si="70"/>
        <v>0.28168136045812409</v>
      </c>
      <c r="AV26" s="82">
        <f t="shared" si="71"/>
        <v>0.26685602569717021</v>
      </c>
      <c r="AW26" s="82">
        <f t="shared" si="72"/>
        <v>0.76244578770620064</v>
      </c>
      <c r="AX26" s="82">
        <f t="shared" si="73"/>
        <v>0.70495655986311268</v>
      </c>
      <c r="AY26" s="82" t="str">
        <f t="shared" si="74"/>
        <v>na</v>
      </c>
      <c r="AZ26" s="82" t="str">
        <f t="shared" si="75"/>
        <v>na</v>
      </c>
      <c r="BA26" s="82" t="str">
        <f t="shared" si="76"/>
        <v>na</v>
      </c>
      <c r="BB26" s="93">
        <f t="shared" si="16"/>
        <v>2.1350958648536693</v>
      </c>
      <c r="BC26" s="85" t="str">
        <f t="shared" si="17"/>
        <v>na</v>
      </c>
      <c r="BD26" s="85" t="str">
        <f t="shared" si="18"/>
        <v>na</v>
      </c>
      <c r="BE26" s="85">
        <f t="shared" si="19"/>
        <v>0.4761131982582642</v>
      </c>
      <c r="BF26" s="85">
        <f t="shared" si="20"/>
        <v>0.4273148926196057</v>
      </c>
      <c r="BG26" s="85">
        <f t="shared" si="21"/>
        <v>3.4882848377110673</v>
      </c>
      <c r="BH26" s="85">
        <f t="shared" si="22"/>
        <v>2.9820760426468609</v>
      </c>
      <c r="BI26" s="85" t="str">
        <f t="shared" si="23"/>
        <v>na</v>
      </c>
      <c r="BJ26" s="85" t="str">
        <f t="shared" si="24"/>
        <v>na</v>
      </c>
      <c r="BK26" s="102" t="str">
        <f t="shared" si="25"/>
        <v>na</v>
      </c>
      <c r="BL26" s="85">
        <f t="shared" si="26"/>
        <v>55.512492486195399</v>
      </c>
      <c r="BM26" s="85" t="str">
        <f t="shared" si="27"/>
        <v>na</v>
      </c>
      <c r="BN26" s="85" t="str">
        <f t="shared" si="28"/>
        <v>na</v>
      </c>
      <c r="BO26" s="85">
        <f t="shared" si="29"/>
        <v>12.37894315471487</v>
      </c>
      <c r="BP26" s="85">
        <f t="shared" si="30"/>
        <v>11.110187208109748</v>
      </c>
      <c r="BQ26" s="85">
        <f t="shared" si="31"/>
        <v>90.695405780487746</v>
      </c>
      <c r="BR26" s="85">
        <f t="shared" si="32"/>
        <v>77.533977108818377</v>
      </c>
      <c r="BS26" s="85" t="str">
        <f t="shared" si="33"/>
        <v>na</v>
      </c>
      <c r="BT26" s="85" t="str">
        <f t="shared" si="34"/>
        <v>na</v>
      </c>
      <c r="BU26" s="85" t="str">
        <f t="shared" si="35"/>
        <v>na</v>
      </c>
      <c r="BV26" s="93">
        <f t="shared" si="36"/>
        <v>2.3220684899635611</v>
      </c>
      <c r="BW26" s="85" t="str">
        <f t="shared" si="37"/>
        <v>na</v>
      </c>
      <c r="BX26" s="85" t="str">
        <f t="shared" si="38"/>
        <v>na</v>
      </c>
      <c r="BY26" s="85">
        <f t="shared" si="39"/>
        <v>1.0203210219747703E-3</v>
      </c>
      <c r="BZ26" s="85">
        <f t="shared" si="40"/>
        <v>3.9198003220804423E-4</v>
      </c>
      <c r="CA26" s="85">
        <f t="shared" si="41"/>
        <v>5.5179136779134668</v>
      </c>
      <c r="CB26" s="85">
        <f t="shared" si="42"/>
        <v>3.9656371104945993</v>
      </c>
      <c r="CC26" s="85" t="str">
        <f t="shared" si="43"/>
        <v>na</v>
      </c>
      <c r="CD26" s="85" t="str">
        <f t="shared" si="44"/>
        <v>na</v>
      </c>
      <c r="CE26" s="85" t="str">
        <f t="shared" si="45"/>
        <v>na</v>
      </c>
      <c r="CF26" s="204"/>
    </row>
    <row r="27" spans="1:84" s="20" customFormat="1" x14ac:dyDescent="0.25">
      <c r="A27" s="222" t="s">
        <v>81</v>
      </c>
      <c r="B27" s="54">
        <v>24</v>
      </c>
      <c r="C27" s="144">
        <v>3</v>
      </c>
      <c r="D27" s="60"/>
      <c r="E27" s="60"/>
      <c r="F27" s="58"/>
      <c r="G27" s="58"/>
      <c r="H27" s="59">
        <v>1</v>
      </c>
      <c r="I27" s="78">
        <v>1.5</v>
      </c>
      <c r="J27" s="26">
        <v>10.795</v>
      </c>
      <c r="K27" s="26"/>
      <c r="L27" s="26"/>
      <c r="M27" s="82"/>
      <c r="N27" s="82"/>
      <c r="O27" s="266" t="s">
        <v>271</v>
      </c>
      <c r="P27" s="81">
        <v>10.795</v>
      </c>
      <c r="Q27" s="82"/>
      <c r="R27" s="277">
        <v>5.7779999999999996</v>
      </c>
      <c r="S27" s="278">
        <v>9.0739999999999998</v>
      </c>
      <c r="T27" s="32">
        <f t="shared" si="185"/>
        <v>0.53524779990736449</v>
      </c>
      <c r="U27" s="32">
        <f t="shared" si="186"/>
        <v>0.53524779990736449</v>
      </c>
      <c r="V27" s="205">
        <f t="shared" si="196"/>
        <v>0.84057433997220932</v>
      </c>
      <c r="W27" s="26">
        <f t="shared" si="89"/>
        <v>0.84057433997220932</v>
      </c>
      <c r="X27" s="78">
        <v>1</v>
      </c>
      <c r="Y27" s="36">
        <v>1</v>
      </c>
      <c r="Z27" s="35">
        <v>1</v>
      </c>
      <c r="AA27" s="35">
        <v>0.5</v>
      </c>
      <c r="AB27" s="35">
        <v>0.3</v>
      </c>
      <c r="AC27" s="35">
        <v>1</v>
      </c>
      <c r="AD27" s="35"/>
      <c r="AE27" s="35"/>
      <c r="AF27" s="35"/>
      <c r="AG27" s="35"/>
      <c r="AH27" s="54">
        <f t="shared" si="206"/>
        <v>27</v>
      </c>
      <c r="AI27" s="144">
        <f t="shared" si="197"/>
        <v>27</v>
      </c>
      <c r="AJ27" s="144">
        <f t="shared" si="198"/>
        <v>27</v>
      </c>
      <c r="AK27" s="144">
        <f t="shared" si="199"/>
        <v>27</v>
      </c>
      <c r="AL27" s="144">
        <f t="shared" si="200"/>
        <v>27</v>
      </c>
      <c r="AM27" s="144">
        <f t="shared" si="201"/>
        <v>27</v>
      </c>
      <c r="AN27" s="144" t="str">
        <f t="shared" si="202"/>
        <v>na</v>
      </c>
      <c r="AO27" s="144" t="str">
        <f t="shared" si="203"/>
        <v>na</v>
      </c>
      <c r="AP27" s="144" t="str">
        <f t="shared" si="204"/>
        <v>na</v>
      </c>
      <c r="AQ27" s="144" t="str">
        <f t="shared" si="205"/>
        <v>na</v>
      </c>
      <c r="AR27" s="81">
        <f t="shared" si="67"/>
        <v>0.42869180117463612</v>
      </c>
      <c r="AS27" s="82">
        <f t="shared" si="68"/>
        <v>0.51443016140956332</v>
      </c>
      <c r="AT27" s="82">
        <f t="shared" si="69"/>
        <v>0.47632422352737347</v>
      </c>
      <c r="AU27" s="82">
        <f t="shared" si="70"/>
        <v>0.40487558999826745</v>
      </c>
      <c r="AV27" s="82">
        <f t="shared" si="71"/>
        <v>0.28767476131455844</v>
      </c>
      <c r="AW27" s="82">
        <f t="shared" si="72"/>
        <v>0.5479519263134448</v>
      </c>
      <c r="AX27" s="82" t="str">
        <f t="shared" si="73"/>
        <v>na</v>
      </c>
      <c r="AY27" s="82" t="str">
        <f t="shared" si="74"/>
        <v>na</v>
      </c>
      <c r="AZ27" s="82" t="str">
        <f t="shared" si="75"/>
        <v>na</v>
      </c>
      <c r="BA27" s="82" t="str">
        <f t="shared" si="76"/>
        <v>na</v>
      </c>
      <c r="BB27" s="93">
        <f t="shared" si="16"/>
        <v>1.2201553284083626</v>
      </c>
      <c r="BC27" s="85">
        <f t="shared" si="17"/>
        <v>1.7570236729080422</v>
      </c>
      <c r="BD27" s="85">
        <f t="shared" si="18"/>
        <v>1.5063646029732873</v>
      </c>
      <c r="BE27" s="85">
        <f t="shared" si="19"/>
        <v>1.0883484256481999</v>
      </c>
      <c r="BF27" s="85">
        <f t="shared" si="20"/>
        <v>0.54945014009524773</v>
      </c>
      <c r="BG27" s="85">
        <f t="shared" si="21"/>
        <v>1.9934698960371808</v>
      </c>
      <c r="BH27" s="85" t="str">
        <f t="shared" si="22"/>
        <v>na</v>
      </c>
      <c r="BI27" s="85" t="str">
        <f t="shared" si="23"/>
        <v>na</v>
      </c>
      <c r="BJ27" s="85" t="str">
        <f t="shared" si="24"/>
        <v>na</v>
      </c>
      <c r="BK27" s="102" t="str">
        <f t="shared" si="25"/>
        <v>na</v>
      </c>
      <c r="BL27" s="85">
        <f t="shared" si="26"/>
        <v>31.724038538617428</v>
      </c>
      <c r="BM27" s="85">
        <f t="shared" si="27"/>
        <v>45.682615495609099</v>
      </c>
      <c r="BN27" s="85">
        <f t="shared" si="28"/>
        <v>39.16547967730547</v>
      </c>
      <c r="BO27" s="85">
        <f t="shared" si="29"/>
        <v>28.297059066853198</v>
      </c>
      <c r="BP27" s="85">
        <f t="shared" si="30"/>
        <v>14.285703642476442</v>
      </c>
      <c r="BQ27" s="85">
        <f t="shared" si="31"/>
        <v>51.830217296966701</v>
      </c>
      <c r="BR27" s="85" t="str">
        <f t="shared" si="32"/>
        <v>na</v>
      </c>
      <c r="BS27" s="85" t="str">
        <f t="shared" si="33"/>
        <v>na</v>
      </c>
      <c r="BT27" s="85" t="str">
        <f t="shared" si="34"/>
        <v>na</v>
      </c>
      <c r="BU27" s="85" t="str">
        <f t="shared" si="35"/>
        <v>na</v>
      </c>
      <c r="BV27" s="93">
        <f t="shared" si="36"/>
        <v>0.42493143216442247</v>
      </c>
      <c r="BW27" s="85">
        <f t="shared" si="37"/>
        <v>1.9918238924428406</v>
      </c>
      <c r="BX27" s="85">
        <f t="shared" si="38"/>
        <v>1.5810598223756309</v>
      </c>
      <c r="BY27" s="85">
        <f t="shared" si="39"/>
        <v>0.45168945442331809</v>
      </c>
      <c r="BZ27" s="85">
        <f t="shared" si="40"/>
        <v>1.6377807719889489E-2</v>
      </c>
      <c r="CA27" s="85">
        <f t="shared" si="41"/>
        <v>1.5239438000102998</v>
      </c>
      <c r="CB27" s="85" t="str">
        <f t="shared" si="42"/>
        <v>na</v>
      </c>
      <c r="CC27" s="85" t="str">
        <f t="shared" si="43"/>
        <v>na</v>
      </c>
      <c r="CD27" s="85" t="str">
        <f t="shared" si="44"/>
        <v>na</v>
      </c>
      <c r="CE27" s="85" t="str">
        <f t="shared" si="45"/>
        <v>na</v>
      </c>
      <c r="CF27" s="204"/>
    </row>
    <row r="28" spans="1:84" x14ac:dyDescent="0.25">
      <c r="A28" s="217" t="s">
        <v>41</v>
      </c>
      <c r="B28" s="54">
        <v>24</v>
      </c>
      <c r="C28" s="144">
        <v>3</v>
      </c>
      <c r="D28" s="118"/>
      <c r="E28" s="118"/>
      <c r="F28" s="54"/>
      <c r="G28" s="54"/>
      <c r="H28" s="69">
        <v>1</v>
      </c>
      <c r="I28" s="78">
        <v>0.16700000000000001</v>
      </c>
      <c r="J28" s="26">
        <v>9.4420000000000002</v>
      </c>
      <c r="K28" s="26"/>
      <c r="L28" s="26"/>
      <c r="M28" s="82"/>
      <c r="N28" s="82"/>
      <c r="O28" s="266" t="s">
        <v>271</v>
      </c>
      <c r="P28" s="81">
        <v>9.4420000000000002</v>
      </c>
      <c r="Q28" s="82"/>
      <c r="R28" s="277">
        <v>2.8889999999999998</v>
      </c>
      <c r="S28" s="278">
        <v>6.5830000000000002</v>
      </c>
      <c r="T28" s="32">
        <f t="shared" si="185"/>
        <v>0.3059733107392501</v>
      </c>
      <c r="U28" s="32">
        <f t="shared" si="186"/>
        <v>0.3059733107392501</v>
      </c>
      <c r="V28" s="205">
        <f t="shared" si="196"/>
        <v>0.6972039822071594</v>
      </c>
      <c r="W28" s="26">
        <f t="shared" si="89"/>
        <v>0.6972039822071594</v>
      </c>
      <c r="X28" s="78">
        <v>1</v>
      </c>
      <c r="Y28" s="120">
        <v>1</v>
      </c>
      <c r="Z28" s="119"/>
      <c r="AA28" s="119">
        <v>0.5</v>
      </c>
      <c r="AB28" s="119">
        <v>0.3</v>
      </c>
      <c r="AC28" s="119">
        <v>0.5</v>
      </c>
      <c r="AD28" s="119">
        <v>1</v>
      </c>
      <c r="AE28" s="119"/>
      <c r="AF28" s="119">
        <v>1</v>
      </c>
      <c r="AG28" s="119"/>
      <c r="AH28" s="54">
        <f t="shared" si="206"/>
        <v>27</v>
      </c>
      <c r="AI28" s="144">
        <f t="shared" si="197"/>
        <v>27</v>
      </c>
      <c r="AJ28" s="144" t="str">
        <f t="shared" si="198"/>
        <v>na</v>
      </c>
      <c r="AK28" s="144">
        <f t="shared" si="199"/>
        <v>27</v>
      </c>
      <c r="AL28" s="144">
        <f t="shared" si="200"/>
        <v>27</v>
      </c>
      <c r="AM28" s="144">
        <f t="shared" si="201"/>
        <v>27</v>
      </c>
      <c r="AN28" s="144">
        <f t="shared" si="202"/>
        <v>27</v>
      </c>
      <c r="AO28" s="144" t="str">
        <f t="shared" si="203"/>
        <v>na</v>
      </c>
      <c r="AP28" s="144">
        <f t="shared" si="204"/>
        <v>27</v>
      </c>
      <c r="AQ28" s="144" t="str">
        <f t="shared" si="205"/>
        <v>na</v>
      </c>
      <c r="AR28" s="81">
        <f t="shared" si="67"/>
        <v>0.26694859476429839</v>
      </c>
      <c r="AS28" s="82">
        <f t="shared" si="68"/>
        <v>0.32033831371715804</v>
      </c>
      <c r="AT28" s="82" t="str">
        <f t="shared" si="69"/>
        <v>na</v>
      </c>
      <c r="AU28" s="82">
        <f t="shared" si="70"/>
        <v>0.25211811727739292</v>
      </c>
      <c r="AV28" s="82">
        <f t="shared" si="71"/>
        <v>0.17913655701288445</v>
      </c>
      <c r="AW28" s="82">
        <f t="shared" si="72"/>
        <v>0.17060624477417569</v>
      </c>
      <c r="AX28" s="82">
        <f t="shared" si="73"/>
        <v>0.31548470290326175</v>
      </c>
      <c r="AY28" s="82" t="str">
        <f t="shared" si="74"/>
        <v>na</v>
      </c>
      <c r="AZ28" s="82">
        <f t="shared" si="75"/>
        <v>0.26694859476429839</v>
      </c>
      <c r="BA28" s="82" t="str">
        <f t="shared" si="76"/>
        <v>na</v>
      </c>
      <c r="BB28" s="93">
        <f t="shared" si="16"/>
        <v>1.0579643613652774</v>
      </c>
      <c r="BC28" s="85">
        <f t="shared" si="17"/>
        <v>1.5234686803659994</v>
      </c>
      <c r="BD28" s="85" t="str">
        <f t="shared" si="18"/>
        <v>na</v>
      </c>
      <c r="BE28" s="85">
        <f t="shared" si="19"/>
        <v>0.94367808776100359</v>
      </c>
      <c r="BF28" s="85">
        <f t="shared" si="20"/>
        <v>0.47641366064942631</v>
      </c>
      <c r="BG28" s="85">
        <f t="shared" si="21"/>
        <v>0.43212123414913972</v>
      </c>
      <c r="BH28" s="85">
        <f t="shared" si="22"/>
        <v>1.4776527030639</v>
      </c>
      <c r="BI28" s="85" t="str">
        <f t="shared" si="23"/>
        <v>na</v>
      </c>
      <c r="BJ28" s="85">
        <f t="shared" si="24"/>
        <v>1.0579643613652774</v>
      </c>
      <c r="BK28" s="102" t="str">
        <f t="shared" si="25"/>
        <v>na</v>
      </c>
      <c r="BL28" s="85">
        <f t="shared" si="26"/>
        <v>27.507073395497212</v>
      </c>
      <c r="BM28" s="85">
        <f t="shared" si="27"/>
        <v>39.610185689515987</v>
      </c>
      <c r="BN28" s="85" t="str">
        <f t="shared" si="28"/>
        <v>na</v>
      </c>
      <c r="BO28" s="85">
        <f t="shared" si="29"/>
        <v>24.535630281786094</v>
      </c>
      <c r="BP28" s="85">
        <f t="shared" si="30"/>
        <v>12.386755176885083</v>
      </c>
      <c r="BQ28" s="85">
        <f t="shared" si="31"/>
        <v>11.235152087877633</v>
      </c>
      <c r="BR28" s="85">
        <f t="shared" si="32"/>
        <v>38.418970279661401</v>
      </c>
      <c r="BS28" s="85" t="str">
        <f t="shared" si="33"/>
        <v>na</v>
      </c>
      <c r="BT28" s="85">
        <f t="shared" si="34"/>
        <v>27.507073395497212</v>
      </c>
      <c r="BU28" s="85" t="str">
        <f t="shared" si="35"/>
        <v>na</v>
      </c>
      <c r="BV28" s="93">
        <f t="shared" si="36"/>
        <v>3.5560419205813112E-2</v>
      </c>
      <c r="BW28" s="85">
        <f t="shared" si="37"/>
        <v>0.16223904847023976</v>
      </c>
      <c r="BX28" s="85" t="str">
        <f t="shared" si="38"/>
        <v>na</v>
      </c>
      <c r="BY28" s="85">
        <f t="shared" si="39"/>
        <v>1.4804234593351784E-2</v>
      </c>
      <c r="BZ28" s="85">
        <f t="shared" si="40"/>
        <v>0.19010057289881946</v>
      </c>
      <c r="CA28" s="85">
        <f t="shared" si="41"/>
        <v>0.52746011052736785</v>
      </c>
      <c r="CB28" s="85">
        <f t="shared" si="42"/>
        <v>1.047453435854256E-3</v>
      </c>
      <c r="CC28" s="85" t="str">
        <f t="shared" si="43"/>
        <v>na</v>
      </c>
      <c r="CD28" s="85">
        <f t="shared" si="44"/>
        <v>2.6711807426730474E-2</v>
      </c>
      <c r="CE28" s="85" t="str">
        <f t="shared" si="45"/>
        <v>na</v>
      </c>
      <c r="CF28" s="202"/>
    </row>
    <row r="29" spans="1:84" s="20" customFormat="1" x14ac:dyDescent="0.25">
      <c r="A29" s="217" t="s">
        <v>101</v>
      </c>
      <c r="B29" s="130"/>
      <c r="C29" s="128"/>
      <c r="D29" s="118"/>
      <c r="E29" s="118"/>
      <c r="F29" s="58"/>
      <c r="G29" s="58"/>
      <c r="H29" s="59"/>
      <c r="I29" s="78">
        <v>0</v>
      </c>
      <c r="J29" s="26">
        <v>4.38</v>
      </c>
      <c r="K29" s="26"/>
      <c r="L29" s="26"/>
      <c r="M29" s="82">
        <v>2.225E-3</v>
      </c>
      <c r="N29" s="82">
        <v>5.0500000000000007E-3</v>
      </c>
      <c r="O29" s="266"/>
      <c r="P29" s="81"/>
      <c r="Q29" s="82"/>
      <c r="R29" s="277"/>
      <c r="S29" s="278"/>
      <c r="T29" s="73"/>
      <c r="U29" s="73"/>
      <c r="V29" s="26"/>
      <c r="W29" s="26"/>
      <c r="X29" s="78"/>
      <c r="Y29" s="128"/>
      <c r="Z29" s="129"/>
      <c r="AA29" s="129"/>
      <c r="AB29" s="129"/>
      <c r="AC29" s="129"/>
      <c r="AD29" s="129"/>
      <c r="AE29" s="129"/>
      <c r="AF29" s="129"/>
      <c r="AG29" s="129"/>
      <c r="AH29" s="54" t="str">
        <f t="shared" ref="AH29:AH30" si="207">IF(X29&gt;0,SUM($D29:$E29),"na")</f>
        <v>na</v>
      </c>
      <c r="AI29" s="144" t="str">
        <f t="shared" ref="AI29:AI30" si="208">IF(Y29&gt;0,SUM($D29:$E29),"na")</f>
        <v>na</v>
      </c>
      <c r="AJ29" s="144" t="str">
        <f t="shared" ref="AJ29:AJ30" si="209">IF(Z29&gt;0,SUM($D29:$E29),"na")</f>
        <v>na</v>
      </c>
      <c r="AK29" s="144" t="str">
        <f t="shared" ref="AK29:AK30" si="210">IF(AA29&gt;0,SUM($D29:$E29),"na")</f>
        <v>na</v>
      </c>
      <c r="AL29" s="144" t="str">
        <f t="shared" ref="AL29:AL30" si="211">IF(AB29&gt;0,SUM($D29:$E29),"na")</f>
        <v>na</v>
      </c>
      <c r="AM29" s="144" t="str">
        <f t="shared" ref="AM29:AM30" si="212">IF(AC29&gt;0,SUM($D29:$E29),"na")</f>
        <v>na</v>
      </c>
      <c r="AN29" s="144" t="str">
        <f t="shared" ref="AN29:AN30" si="213">IF(AD29&gt;0,SUM($D29:$E29),"na")</f>
        <v>na</v>
      </c>
      <c r="AO29" s="144" t="str">
        <f t="shared" ref="AO29:AO30" si="214">IF(AE29&gt;0,SUM($D29:$E29),"na")</f>
        <v>na</v>
      </c>
      <c r="AP29" s="144" t="str">
        <f t="shared" ref="AP29:AP30" si="215">IF(AF29&gt;0,SUM($D29:$E29),"na")</f>
        <v>na</v>
      </c>
      <c r="AQ29" s="144" t="str">
        <f t="shared" ref="AQ29:AQ30" si="216">IF(AG29&gt;0,SUM($D29:$E29),"na")</f>
        <v>na</v>
      </c>
      <c r="AR29" s="81" t="str">
        <f t="shared" si="67"/>
        <v>na</v>
      </c>
      <c r="AS29" s="82" t="str">
        <f t="shared" si="68"/>
        <v>na</v>
      </c>
      <c r="AT29" s="82" t="str">
        <f t="shared" si="69"/>
        <v>na</v>
      </c>
      <c r="AU29" s="82" t="str">
        <f t="shared" si="70"/>
        <v>na</v>
      </c>
      <c r="AV29" s="82" t="str">
        <f t="shared" si="71"/>
        <v>na</v>
      </c>
      <c r="AW29" s="82" t="str">
        <f t="shared" si="72"/>
        <v>na</v>
      </c>
      <c r="AX29" s="82" t="str">
        <f t="shared" si="73"/>
        <v>na</v>
      </c>
      <c r="AY29" s="82" t="str">
        <f t="shared" si="74"/>
        <v>na</v>
      </c>
      <c r="AZ29" s="82" t="str">
        <f t="shared" si="75"/>
        <v>na</v>
      </c>
      <c r="BA29" s="82" t="str">
        <f t="shared" si="76"/>
        <v>na</v>
      </c>
      <c r="BB29" s="93" t="str">
        <f t="shared" si="16"/>
        <v>na</v>
      </c>
      <c r="BC29" s="85" t="str">
        <f t="shared" si="17"/>
        <v>na</v>
      </c>
      <c r="BD29" s="85" t="str">
        <f t="shared" si="18"/>
        <v>na</v>
      </c>
      <c r="BE29" s="85" t="str">
        <f t="shared" si="19"/>
        <v>na</v>
      </c>
      <c r="BF29" s="85" t="str">
        <f t="shared" si="20"/>
        <v>na</v>
      </c>
      <c r="BG29" s="85" t="str">
        <f t="shared" si="21"/>
        <v>na</v>
      </c>
      <c r="BH29" s="85" t="str">
        <f t="shared" si="22"/>
        <v>na</v>
      </c>
      <c r="BI29" s="85" t="str">
        <f t="shared" si="23"/>
        <v>na</v>
      </c>
      <c r="BJ29" s="85" t="str">
        <f t="shared" si="24"/>
        <v>na</v>
      </c>
      <c r="BK29" s="102" t="str">
        <f t="shared" si="25"/>
        <v>na</v>
      </c>
      <c r="BL29" s="85" t="str">
        <f t="shared" si="26"/>
        <v>na</v>
      </c>
      <c r="BM29" s="85" t="str">
        <f t="shared" si="27"/>
        <v>na</v>
      </c>
      <c r="BN29" s="85" t="str">
        <f t="shared" si="28"/>
        <v>na</v>
      </c>
      <c r="BO29" s="85" t="str">
        <f t="shared" si="29"/>
        <v>na</v>
      </c>
      <c r="BP29" s="85" t="str">
        <f t="shared" si="30"/>
        <v>na</v>
      </c>
      <c r="BQ29" s="85" t="str">
        <f t="shared" si="31"/>
        <v>na</v>
      </c>
      <c r="BR29" s="85" t="str">
        <f t="shared" si="32"/>
        <v>na</v>
      </c>
      <c r="BS29" s="85" t="str">
        <f t="shared" si="33"/>
        <v>na</v>
      </c>
      <c r="BT29" s="85" t="str">
        <f t="shared" si="34"/>
        <v>na</v>
      </c>
      <c r="BU29" s="85" t="str">
        <f t="shared" si="35"/>
        <v>na</v>
      </c>
      <c r="BV29" s="93" t="str">
        <f t="shared" si="36"/>
        <v>na</v>
      </c>
      <c r="BW29" s="85" t="str">
        <f t="shared" si="37"/>
        <v>na</v>
      </c>
      <c r="BX29" s="85" t="str">
        <f t="shared" si="38"/>
        <v>na</v>
      </c>
      <c r="BY29" s="85" t="str">
        <f t="shared" si="39"/>
        <v>na</v>
      </c>
      <c r="BZ29" s="85" t="str">
        <f t="shared" si="40"/>
        <v>na</v>
      </c>
      <c r="CA29" s="85" t="str">
        <f t="shared" si="41"/>
        <v>na</v>
      </c>
      <c r="CB29" s="85" t="str">
        <f t="shared" si="42"/>
        <v>na</v>
      </c>
      <c r="CC29" s="85" t="str">
        <f t="shared" si="43"/>
        <v>na</v>
      </c>
      <c r="CD29" s="85" t="str">
        <f t="shared" si="44"/>
        <v>na</v>
      </c>
      <c r="CE29" s="85" t="str">
        <f t="shared" si="45"/>
        <v>na</v>
      </c>
      <c r="CF29" s="204"/>
    </row>
    <row r="30" spans="1:84" x14ac:dyDescent="0.25">
      <c r="A30" s="217" t="s">
        <v>80</v>
      </c>
      <c r="B30" s="54"/>
      <c r="C30" s="118"/>
      <c r="D30" s="118"/>
      <c r="E30" s="118"/>
      <c r="F30" s="54"/>
      <c r="G30" s="54"/>
      <c r="H30" s="69"/>
      <c r="I30" s="78">
        <v>1.722</v>
      </c>
      <c r="J30" s="26">
        <v>8.7799999999999994</v>
      </c>
      <c r="K30" s="26">
        <v>5.8564999999999999E-2</v>
      </c>
      <c r="L30" s="26">
        <v>9.1205000000000008E-2</v>
      </c>
      <c r="M30" s="82">
        <v>0.403725</v>
      </c>
      <c r="N30" s="82">
        <v>0.55164999999999997</v>
      </c>
      <c r="O30" s="266"/>
      <c r="P30" s="81"/>
      <c r="Q30" s="82"/>
      <c r="R30" s="277"/>
      <c r="S30" s="278"/>
      <c r="T30" s="73"/>
      <c r="U30" s="73"/>
      <c r="V30" s="26"/>
      <c r="W30" s="26"/>
      <c r="X30" s="78"/>
      <c r="Y30" s="120"/>
      <c r="Z30" s="119"/>
      <c r="AA30" s="119"/>
      <c r="AB30" s="119"/>
      <c r="AC30" s="119"/>
      <c r="AD30" s="119"/>
      <c r="AE30" s="119"/>
      <c r="AF30" s="119"/>
      <c r="AG30" s="119"/>
      <c r="AH30" s="54" t="str">
        <f t="shared" si="207"/>
        <v>na</v>
      </c>
      <c r="AI30" s="144" t="str">
        <f t="shared" si="208"/>
        <v>na</v>
      </c>
      <c r="AJ30" s="144" t="str">
        <f t="shared" si="209"/>
        <v>na</v>
      </c>
      <c r="AK30" s="144" t="str">
        <f t="shared" si="210"/>
        <v>na</v>
      </c>
      <c r="AL30" s="144" t="str">
        <f t="shared" si="211"/>
        <v>na</v>
      </c>
      <c r="AM30" s="144" t="str">
        <f t="shared" si="212"/>
        <v>na</v>
      </c>
      <c r="AN30" s="144" t="str">
        <f t="shared" si="213"/>
        <v>na</v>
      </c>
      <c r="AO30" s="144" t="str">
        <f t="shared" si="214"/>
        <v>na</v>
      </c>
      <c r="AP30" s="144" t="str">
        <f t="shared" si="215"/>
        <v>na</v>
      </c>
      <c r="AQ30" s="144" t="str">
        <f t="shared" si="216"/>
        <v>na</v>
      </c>
      <c r="AR30" s="81" t="str">
        <f t="shared" si="67"/>
        <v>na</v>
      </c>
      <c r="AS30" s="82" t="str">
        <f t="shared" si="68"/>
        <v>na</v>
      </c>
      <c r="AT30" s="82" t="str">
        <f t="shared" si="69"/>
        <v>na</v>
      </c>
      <c r="AU30" s="82" t="str">
        <f t="shared" si="70"/>
        <v>na</v>
      </c>
      <c r="AV30" s="82" t="str">
        <f t="shared" si="71"/>
        <v>na</v>
      </c>
      <c r="AW30" s="82" t="str">
        <f t="shared" si="72"/>
        <v>na</v>
      </c>
      <c r="AX30" s="82" t="str">
        <f t="shared" si="73"/>
        <v>na</v>
      </c>
      <c r="AY30" s="82" t="str">
        <f t="shared" si="74"/>
        <v>na</v>
      </c>
      <c r="AZ30" s="82" t="str">
        <f t="shared" si="75"/>
        <v>na</v>
      </c>
      <c r="BA30" s="82" t="str">
        <f t="shared" si="76"/>
        <v>na</v>
      </c>
      <c r="BB30" s="93" t="str">
        <f t="shared" si="16"/>
        <v>na</v>
      </c>
      <c r="BC30" s="85" t="str">
        <f t="shared" si="17"/>
        <v>na</v>
      </c>
      <c r="BD30" s="85" t="str">
        <f t="shared" si="18"/>
        <v>na</v>
      </c>
      <c r="BE30" s="85" t="str">
        <f t="shared" si="19"/>
        <v>na</v>
      </c>
      <c r="BF30" s="85" t="str">
        <f t="shared" si="20"/>
        <v>na</v>
      </c>
      <c r="BG30" s="85" t="str">
        <f t="shared" si="21"/>
        <v>na</v>
      </c>
      <c r="BH30" s="85" t="str">
        <f t="shared" si="22"/>
        <v>na</v>
      </c>
      <c r="BI30" s="85" t="str">
        <f t="shared" si="23"/>
        <v>na</v>
      </c>
      <c r="BJ30" s="85" t="str">
        <f t="shared" si="24"/>
        <v>na</v>
      </c>
      <c r="BK30" s="102" t="str">
        <f t="shared" si="25"/>
        <v>na</v>
      </c>
      <c r="BL30" s="85" t="str">
        <f t="shared" si="26"/>
        <v>na</v>
      </c>
      <c r="BM30" s="85" t="str">
        <f t="shared" si="27"/>
        <v>na</v>
      </c>
      <c r="BN30" s="85" t="str">
        <f t="shared" si="28"/>
        <v>na</v>
      </c>
      <c r="BO30" s="85" t="str">
        <f t="shared" si="29"/>
        <v>na</v>
      </c>
      <c r="BP30" s="85" t="str">
        <f t="shared" si="30"/>
        <v>na</v>
      </c>
      <c r="BQ30" s="85" t="str">
        <f t="shared" si="31"/>
        <v>na</v>
      </c>
      <c r="BR30" s="85" t="str">
        <f t="shared" si="32"/>
        <v>na</v>
      </c>
      <c r="BS30" s="85" t="str">
        <f t="shared" si="33"/>
        <v>na</v>
      </c>
      <c r="BT30" s="85" t="str">
        <f t="shared" si="34"/>
        <v>na</v>
      </c>
      <c r="BU30" s="85" t="str">
        <f t="shared" si="35"/>
        <v>na</v>
      </c>
      <c r="BV30" s="93" t="str">
        <f t="shared" si="36"/>
        <v>na</v>
      </c>
      <c r="BW30" s="85" t="str">
        <f t="shared" si="37"/>
        <v>na</v>
      </c>
      <c r="BX30" s="85" t="str">
        <f t="shared" si="38"/>
        <v>na</v>
      </c>
      <c r="BY30" s="85" t="str">
        <f t="shared" si="39"/>
        <v>na</v>
      </c>
      <c r="BZ30" s="85" t="str">
        <f t="shared" si="40"/>
        <v>na</v>
      </c>
      <c r="CA30" s="85" t="str">
        <f t="shared" si="41"/>
        <v>na</v>
      </c>
      <c r="CB30" s="85" t="str">
        <f t="shared" si="42"/>
        <v>na</v>
      </c>
      <c r="CC30" s="85" t="str">
        <f t="shared" si="43"/>
        <v>na</v>
      </c>
      <c r="CD30" s="85" t="str">
        <f t="shared" si="44"/>
        <v>na</v>
      </c>
      <c r="CE30" s="85" t="str">
        <f t="shared" si="45"/>
        <v>na</v>
      </c>
      <c r="CF30" s="202"/>
    </row>
    <row r="31" spans="1:84" x14ac:dyDescent="0.25">
      <c r="A31" s="217" t="s">
        <v>39</v>
      </c>
      <c r="B31" s="54">
        <v>24</v>
      </c>
      <c r="C31" s="60">
        <v>3</v>
      </c>
      <c r="D31" s="118"/>
      <c r="E31" s="118"/>
      <c r="F31" s="54"/>
      <c r="G31" s="54"/>
      <c r="H31" s="69">
        <v>1</v>
      </c>
      <c r="I31" s="78">
        <v>0.5</v>
      </c>
      <c r="J31" s="26">
        <v>43.9</v>
      </c>
      <c r="K31" s="26">
        <v>3.3250000000000003E-3</v>
      </c>
      <c r="L31" s="26">
        <v>8.8049999999999986E-3</v>
      </c>
      <c r="M31" s="82">
        <v>8.1824999999999995E-2</v>
      </c>
      <c r="N31" s="82">
        <v>8.7149999999999991E-2</v>
      </c>
      <c r="O31" s="266" t="s">
        <v>271</v>
      </c>
      <c r="P31" s="81">
        <v>43.9</v>
      </c>
      <c r="Q31" s="82"/>
      <c r="R31" s="277">
        <v>12.778</v>
      </c>
      <c r="S31" s="278">
        <v>29.225000000000001</v>
      </c>
      <c r="T31" s="154">
        <f t="shared" ref="T31" si="217">R31/P31</f>
        <v>0.29107061503416859</v>
      </c>
      <c r="U31" s="154">
        <f t="shared" ref="U31" si="218">IF(R31&lt;0.01*P31,0.01,IF(R31&gt;100*P31,100,T31))</f>
        <v>0.29107061503416859</v>
      </c>
      <c r="V31" s="205">
        <f t="shared" ref="V31" si="219">IF(S31&gt;0,((((1/P31)^2)*((S31^2)+(R31^2))-((1/P31)^2)*(R31^2))^0.5),0)</f>
        <v>0.66571753986332582</v>
      </c>
      <c r="W31" s="153">
        <f t="shared" ref="W31" si="220">IF(V31=0,U31,V31)</f>
        <v>0.66571753986332582</v>
      </c>
      <c r="X31" s="78">
        <v>1</v>
      </c>
      <c r="Y31" s="120">
        <v>1</v>
      </c>
      <c r="Z31" s="119"/>
      <c r="AA31" s="119">
        <v>1</v>
      </c>
      <c r="AB31" s="119">
        <v>0.3</v>
      </c>
      <c r="AC31" s="119">
        <v>1</v>
      </c>
      <c r="AD31" s="119">
        <v>1</v>
      </c>
      <c r="AE31" s="119">
        <v>1</v>
      </c>
      <c r="AF31" s="119">
        <v>1</v>
      </c>
      <c r="AG31" s="119">
        <v>1</v>
      </c>
      <c r="AH31" s="54">
        <f>IF(X31&gt;0,SUM($B31:$C31),"na")</f>
        <v>27</v>
      </c>
      <c r="AI31" s="144">
        <f t="shared" ref="AI31" si="221">IF(Y31&gt;0,SUM($B31:$C31),"na")</f>
        <v>27</v>
      </c>
      <c r="AJ31" s="144" t="str">
        <f t="shared" ref="AJ31" si="222">IF(Z31&gt;0,SUM($B31:$C31),"na")</f>
        <v>na</v>
      </c>
      <c r="AK31" s="144">
        <f t="shared" ref="AK31" si="223">IF(AA31&gt;0,SUM($B31:$C31),"na")</f>
        <v>27</v>
      </c>
      <c r="AL31" s="144">
        <f t="shared" ref="AL31" si="224">IF(AB31&gt;0,SUM($B31:$C31),"na")</f>
        <v>27</v>
      </c>
      <c r="AM31" s="144">
        <f t="shared" ref="AM31" si="225">IF(AC31&gt;0,SUM($B31:$C31),"na")</f>
        <v>27</v>
      </c>
      <c r="AN31" s="144">
        <f t="shared" ref="AN31" si="226">IF(AD31&gt;0,SUM($B31:$C31),"na")</f>
        <v>27</v>
      </c>
      <c r="AO31" s="144">
        <f t="shared" ref="AO31" si="227">IF(AE31&gt;0,SUM($B31:$C31),"na")</f>
        <v>27</v>
      </c>
      <c r="AP31" s="144">
        <f t="shared" ref="AP31" si="228">IF(AF31&gt;0,SUM($B31:$C31),"na")</f>
        <v>27</v>
      </c>
      <c r="AQ31" s="144">
        <f t="shared" ref="AQ31" si="229">IF(AG31&gt;0,SUM($B31:$C31),"na")</f>
        <v>27</v>
      </c>
      <c r="AR31" s="81">
        <f t="shared" si="67"/>
        <v>0.25547180830369276</v>
      </c>
      <c r="AS31" s="82">
        <f t="shared" si="68"/>
        <v>0.30656616996443131</v>
      </c>
      <c r="AT31" s="82" t="str">
        <f t="shared" si="69"/>
        <v>na</v>
      </c>
      <c r="AU31" s="82">
        <f t="shared" si="70"/>
        <v>0.48255786012919744</v>
      </c>
      <c r="AV31" s="82">
        <f t="shared" si="71"/>
        <v>0.1714350292564254</v>
      </c>
      <c r="AW31" s="82">
        <f t="shared" si="72"/>
        <v>0.32654291286938181</v>
      </c>
      <c r="AX31" s="82">
        <f t="shared" si="73"/>
        <v>0.30192122799527327</v>
      </c>
      <c r="AY31" s="82">
        <f t="shared" si="74"/>
        <v>0.27869651814948304</v>
      </c>
      <c r="AZ31" s="82">
        <f t="shared" si="75"/>
        <v>0.25547180830369276</v>
      </c>
      <c r="BA31" s="82">
        <f t="shared" si="76"/>
        <v>0.25547180830369276</v>
      </c>
      <c r="BB31" s="93">
        <f t="shared" si="16"/>
        <v>1.02051197094179</v>
      </c>
      <c r="BC31" s="85">
        <f t="shared" si="17"/>
        <v>1.4695372381561775</v>
      </c>
      <c r="BD31" s="85" t="str">
        <f t="shared" si="18"/>
        <v>na</v>
      </c>
      <c r="BE31" s="85">
        <f t="shared" si="19"/>
        <v>3.6410859210145348</v>
      </c>
      <c r="BF31" s="85">
        <f t="shared" si="20"/>
        <v>0.45954841350754772</v>
      </c>
      <c r="BG31" s="85">
        <f t="shared" si="21"/>
        <v>1.6672958313199018</v>
      </c>
      <c r="BH31" s="85">
        <f t="shared" si="22"/>
        <v>1.4253431660261366</v>
      </c>
      <c r="BI31" s="85">
        <f t="shared" si="23"/>
        <v>1.2144935852530396</v>
      </c>
      <c r="BJ31" s="85">
        <f t="shared" si="24"/>
        <v>1.02051197094179</v>
      </c>
      <c r="BK31" s="102">
        <f t="shared" si="25"/>
        <v>1.02051197094179</v>
      </c>
      <c r="BL31" s="85">
        <f t="shared" si="26"/>
        <v>26.533311244486541</v>
      </c>
      <c r="BM31" s="85">
        <f t="shared" si="27"/>
        <v>38.207968192060619</v>
      </c>
      <c r="BN31" s="85" t="str">
        <f t="shared" si="28"/>
        <v>na</v>
      </c>
      <c r="BO31" s="85">
        <f t="shared" si="29"/>
        <v>94.66823394637791</v>
      </c>
      <c r="BP31" s="85">
        <f t="shared" si="30"/>
        <v>11.94825875119624</v>
      </c>
      <c r="BQ31" s="85">
        <f t="shared" si="31"/>
        <v>43.349691614317443</v>
      </c>
      <c r="BR31" s="85">
        <f t="shared" si="32"/>
        <v>37.058922316679556</v>
      </c>
      <c r="BS31" s="85">
        <f t="shared" si="33"/>
        <v>31.576833216579029</v>
      </c>
      <c r="BT31" s="85">
        <f t="shared" si="34"/>
        <v>26.533311244486541</v>
      </c>
      <c r="BU31" s="85">
        <f t="shared" si="35"/>
        <v>26.533311244486541</v>
      </c>
      <c r="BV31" s="93">
        <f t="shared" si="36"/>
        <v>6.1608122859833497E-2</v>
      </c>
      <c r="BW31" s="85">
        <f t="shared" si="37"/>
        <v>0.1097112782990261</v>
      </c>
      <c r="BX31" s="85" t="str">
        <f t="shared" si="38"/>
        <v>na</v>
      </c>
      <c r="BY31" s="85">
        <f t="shared" si="39"/>
        <v>1.1571893846243204</v>
      </c>
      <c r="BZ31" s="85">
        <f t="shared" si="40"/>
        <v>0.2265984260846676</v>
      </c>
      <c r="CA31" s="85">
        <f t="shared" si="41"/>
        <v>7.0570424717197495E-3</v>
      </c>
      <c r="CB31" s="85">
        <f t="shared" si="42"/>
        <v>1.0576532149825388E-2</v>
      </c>
      <c r="CC31" s="85">
        <f t="shared" si="43"/>
        <v>2.4043812102301224E-2</v>
      </c>
      <c r="CD31" s="85">
        <f t="shared" si="44"/>
        <v>1.0774925946638505E-2</v>
      </c>
      <c r="CE31" s="85">
        <f t="shared" si="45"/>
        <v>2.2350921820587184E-2</v>
      </c>
      <c r="CF31" s="202"/>
    </row>
    <row r="32" spans="1:84" x14ac:dyDescent="0.25">
      <c r="A32" s="217" t="s">
        <v>79</v>
      </c>
      <c r="B32" s="54"/>
      <c r="C32" s="118"/>
      <c r="D32" s="118"/>
      <c r="E32" s="118"/>
      <c r="F32" s="54"/>
      <c r="G32" s="54"/>
      <c r="H32" s="69"/>
      <c r="I32" s="78">
        <v>0</v>
      </c>
      <c r="J32" s="26">
        <v>4.0419999999999998</v>
      </c>
      <c r="K32" s="26">
        <v>3.3250000000000003E-3</v>
      </c>
      <c r="L32" s="26">
        <v>8.8049999999999986E-3</v>
      </c>
      <c r="M32" s="82">
        <v>1.1925E-2</v>
      </c>
      <c r="N32" s="82">
        <v>1.7475000000000001E-2</v>
      </c>
      <c r="O32" s="266"/>
      <c r="P32" s="81"/>
      <c r="Q32" s="82"/>
      <c r="R32" s="277"/>
      <c r="S32" s="278"/>
      <c r="T32" s="73"/>
      <c r="U32" s="73"/>
      <c r="V32" s="26"/>
      <c r="W32" s="26"/>
      <c r="X32" s="78"/>
      <c r="Y32" s="120"/>
      <c r="Z32" s="119"/>
      <c r="AA32" s="119"/>
      <c r="AB32" s="119"/>
      <c r="AC32" s="119"/>
      <c r="AD32" s="119"/>
      <c r="AE32" s="119"/>
      <c r="AF32" s="119"/>
      <c r="AG32" s="119"/>
      <c r="AH32" s="54" t="str">
        <f>IF(X32&gt;0,SUM($D32:$E32),"na")</f>
        <v>na</v>
      </c>
      <c r="AI32" s="144" t="str">
        <f t="shared" ref="AI32" si="230">IF(Y32&gt;0,SUM($D32:$E32),"na")</f>
        <v>na</v>
      </c>
      <c r="AJ32" s="144" t="str">
        <f t="shared" ref="AJ32" si="231">IF(Z32&gt;0,SUM($D32:$E32),"na")</f>
        <v>na</v>
      </c>
      <c r="AK32" s="144" t="str">
        <f t="shared" ref="AK32" si="232">IF(AA32&gt;0,SUM($D32:$E32),"na")</f>
        <v>na</v>
      </c>
      <c r="AL32" s="144" t="str">
        <f t="shared" ref="AL32" si="233">IF(AB32&gt;0,SUM($D32:$E32),"na")</f>
        <v>na</v>
      </c>
      <c r="AM32" s="144" t="str">
        <f t="shared" ref="AM32" si="234">IF(AC32&gt;0,SUM($D32:$E32),"na")</f>
        <v>na</v>
      </c>
      <c r="AN32" s="144" t="str">
        <f t="shared" ref="AN32" si="235">IF(AD32&gt;0,SUM($D32:$E32),"na")</f>
        <v>na</v>
      </c>
      <c r="AO32" s="144" t="str">
        <f t="shared" ref="AO32" si="236">IF(AE32&gt;0,SUM($D32:$E32),"na")</f>
        <v>na</v>
      </c>
      <c r="AP32" s="144" t="str">
        <f t="shared" ref="AP32" si="237">IF(AF32&gt;0,SUM($D32:$E32),"na")</f>
        <v>na</v>
      </c>
      <c r="AQ32" s="144" t="str">
        <f t="shared" ref="AQ32" si="238">IF(AG32&gt;0,SUM($D32:$E32),"na")</f>
        <v>na</v>
      </c>
      <c r="AR32" s="81" t="str">
        <f t="shared" si="67"/>
        <v>na</v>
      </c>
      <c r="AS32" s="82" t="str">
        <f t="shared" si="68"/>
        <v>na</v>
      </c>
      <c r="AT32" s="82" t="str">
        <f t="shared" si="69"/>
        <v>na</v>
      </c>
      <c r="AU32" s="82" t="str">
        <f t="shared" si="70"/>
        <v>na</v>
      </c>
      <c r="AV32" s="82" t="str">
        <f t="shared" si="71"/>
        <v>na</v>
      </c>
      <c r="AW32" s="82" t="str">
        <f t="shared" si="72"/>
        <v>na</v>
      </c>
      <c r="AX32" s="82" t="str">
        <f t="shared" si="73"/>
        <v>na</v>
      </c>
      <c r="AY32" s="82" t="str">
        <f t="shared" si="74"/>
        <v>na</v>
      </c>
      <c r="AZ32" s="82" t="str">
        <f t="shared" si="75"/>
        <v>na</v>
      </c>
      <c r="BA32" s="82" t="str">
        <f t="shared" si="76"/>
        <v>na</v>
      </c>
      <c r="BB32" s="93" t="str">
        <f t="shared" si="16"/>
        <v>na</v>
      </c>
      <c r="BC32" s="85" t="str">
        <f t="shared" si="17"/>
        <v>na</v>
      </c>
      <c r="BD32" s="85" t="str">
        <f t="shared" si="18"/>
        <v>na</v>
      </c>
      <c r="BE32" s="85" t="str">
        <f t="shared" si="19"/>
        <v>na</v>
      </c>
      <c r="BF32" s="85" t="str">
        <f t="shared" si="20"/>
        <v>na</v>
      </c>
      <c r="BG32" s="85" t="str">
        <f t="shared" si="21"/>
        <v>na</v>
      </c>
      <c r="BH32" s="85" t="str">
        <f t="shared" si="22"/>
        <v>na</v>
      </c>
      <c r="BI32" s="85" t="str">
        <f t="shared" si="23"/>
        <v>na</v>
      </c>
      <c r="BJ32" s="85" t="str">
        <f t="shared" si="24"/>
        <v>na</v>
      </c>
      <c r="BK32" s="102" t="str">
        <f t="shared" si="25"/>
        <v>na</v>
      </c>
      <c r="BL32" s="85" t="str">
        <f t="shared" si="26"/>
        <v>na</v>
      </c>
      <c r="BM32" s="85" t="str">
        <f t="shared" si="27"/>
        <v>na</v>
      </c>
      <c r="BN32" s="85" t="str">
        <f t="shared" si="28"/>
        <v>na</v>
      </c>
      <c r="BO32" s="85" t="str">
        <f t="shared" si="29"/>
        <v>na</v>
      </c>
      <c r="BP32" s="85" t="str">
        <f t="shared" si="30"/>
        <v>na</v>
      </c>
      <c r="BQ32" s="85" t="str">
        <f t="shared" si="31"/>
        <v>na</v>
      </c>
      <c r="BR32" s="85" t="str">
        <f t="shared" si="32"/>
        <v>na</v>
      </c>
      <c r="BS32" s="85" t="str">
        <f t="shared" si="33"/>
        <v>na</v>
      </c>
      <c r="BT32" s="85" t="str">
        <f t="shared" si="34"/>
        <v>na</v>
      </c>
      <c r="BU32" s="85" t="str">
        <f t="shared" si="35"/>
        <v>na</v>
      </c>
      <c r="BV32" s="93" t="str">
        <f t="shared" si="36"/>
        <v>na</v>
      </c>
      <c r="BW32" s="85" t="str">
        <f t="shared" si="37"/>
        <v>na</v>
      </c>
      <c r="BX32" s="85" t="str">
        <f t="shared" si="38"/>
        <v>na</v>
      </c>
      <c r="BY32" s="85" t="str">
        <f t="shared" si="39"/>
        <v>na</v>
      </c>
      <c r="BZ32" s="85" t="str">
        <f t="shared" si="40"/>
        <v>na</v>
      </c>
      <c r="CA32" s="85" t="str">
        <f t="shared" si="41"/>
        <v>na</v>
      </c>
      <c r="CB32" s="85" t="str">
        <f t="shared" si="42"/>
        <v>na</v>
      </c>
      <c r="CC32" s="85" t="str">
        <f t="shared" si="43"/>
        <v>na</v>
      </c>
      <c r="CD32" s="85" t="str">
        <f t="shared" si="44"/>
        <v>na</v>
      </c>
      <c r="CE32" s="85" t="str">
        <f t="shared" si="45"/>
        <v>na</v>
      </c>
      <c r="CF32" s="202"/>
    </row>
    <row r="33" spans="1:84" x14ac:dyDescent="0.25">
      <c r="G33" s="202"/>
      <c r="H33" s="203"/>
      <c r="I33" s="78"/>
      <c r="J33" s="26"/>
      <c r="K33" s="26"/>
      <c r="L33" s="26"/>
      <c r="X33" s="14"/>
      <c r="AG33" s="45"/>
      <c r="AH33" s="196"/>
      <c r="AI33" s="196"/>
      <c r="AJ33" s="196"/>
      <c r="AK33" s="196"/>
      <c r="AL33" s="196"/>
      <c r="AM33" s="196"/>
      <c r="AN33" s="196"/>
      <c r="AO33" s="196"/>
      <c r="AP33" s="196"/>
      <c r="AQ33" s="196"/>
      <c r="AR33" s="81"/>
      <c r="AS33" s="82"/>
      <c r="AT33" s="82"/>
      <c r="AU33" s="82"/>
      <c r="AV33" s="82"/>
      <c r="AW33" s="82"/>
      <c r="AX33" s="82"/>
      <c r="AY33" s="82"/>
      <c r="AZ33" s="82"/>
      <c r="BA33" s="82"/>
      <c r="BB33" s="25"/>
      <c r="BC33" s="128"/>
      <c r="BD33" s="128"/>
      <c r="BE33" s="128"/>
      <c r="BF33" s="128"/>
      <c r="BG33" s="128"/>
      <c r="BH33" s="128"/>
      <c r="BI33" s="128"/>
      <c r="BJ33" s="128"/>
      <c r="BK33" s="199"/>
      <c r="BL33" s="204"/>
      <c r="BM33" s="199"/>
      <c r="BN33" s="199"/>
      <c r="BO33" s="199"/>
      <c r="BP33" s="199"/>
      <c r="BQ33" s="199"/>
      <c r="BR33" s="199"/>
      <c r="BS33" s="199"/>
      <c r="BT33" s="199"/>
      <c r="BU33" s="21"/>
      <c r="BV33" s="198"/>
      <c r="CF33" s="202"/>
    </row>
    <row r="34" spans="1:84" ht="18" x14ac:dyDescent="0.35">
      <c r="A34" s="60" t="s">
        <v>472</v>
      </c>
      <c r="C34" s="134"/>
      <c r="D34" s="134"/>
      <c r="G34" s="202"/>
      <c r="H34" s="203"/>
      <c r="I34" s="78"/>
      <c r="J34" s="24"/>
      <c r="K34" s="24"/>
      <c r="L34" s="24"/>
      <c r="M34" s="82"/>
      <c r="N34" s="82"/>
      <c r="O34" s="272"/>
      <c r="P34" s="81"/>
      <c r="Q34" s="82"/>
      <c r="R34" s="82"/>
      <c r="S34" s="82"/>
      <c r="T34" s="82"/>
      <c r="U34" s="82"/>
      <c r="V34" s="82"/>
      <c r="W34" s="82"/>
      <c r="X34" s="54">
        <f t="shared" ref="X34:AG34" si="239">AVERAGE(X4:X32)</f>
        <v>1</v>
      </c>
      <c r="Y34" s="118">
        <f t="shared" si="239"/>
        <v>0.83333333333333337</v>
      </c>
      <c r="Z34" s="118">
        <f t="shared" si="239"/>
        <v>0.9</v>
      </c>
      <c r="AA34" s="118">
        <f t="shared" si="239"/>
        <v>0.52941176470588236</v>
      </c>
      <c r="AB34" s="118">
        <f t="shared" si="239"/>
        <v>0.44705882352941173</v>
      </c>
      <c r="AC34" s="118">
        <f t="shared" si="239"/>
        <v>0.78235294117647047</v>
      </c>
      <c r="AD34" s="118">
        <f t="shared" si="239"/>
        <v>0.84615384615384615</v>
      </c>
      <c r="AE34" s="118">
        <f t="shared" si="239"/>
        <v>0.91666666666666663</v>
      </c>
      <c r="AF34" s="118">
        <f t="shared" si="239"/>
        <v>1</v>
      </c>
      <c r="AG34" s="69">
        <f t="shared" si="239"/>
        <v>1</v>
      </c>
      <c r="AH34" s="58">
        <f>SUM(AH4:AH32)-AH35</f>
        <v>442</v>
      </c>
      <c r="AI34" s="60">
        <f t="shared" ref="AI34:AQ34" si="240">SUM(AI4:AI32)-AI35</f>
        <v>312</v>
      </c>
      <c r="AJ34" s="60">
        <f t="shared" si="240"/>
        <v>130</v>
      </c>
      <c r="AK34" s="60">
        <f t="shared" si="240"/>
        <v>442</v>
      </c>
      <c r="AL34" s="60">
        <f t="shared" si="240"/>
        <v>442</v>
      </c>
      <c r="AM34" s="60">
        <f t="shared" si="240"/>
        <v>442</v>
      </c>
      <c r="AN34" s="60">
        <f t="shared" si="240"/>
        <v>338</v>
      </c>
      <c r="AO34" s="60">
        <f t="shared" si="240"/>
        <v>156</v>
      </c>
      <c r="AP34" s="60">
        <f t="shared" si="240"/>
        <v>130</v>
      </c>
      <c r="AQ34" s="60">
        <f t="shared" si="240"/>
        <v>130</v>
      </c>
      <c r="AR34" s="56">
        <f>(1/X35)*SUM(AR4:AR32)</f>
        <v>0.30323981358067686</v>
      </c>
      <c r="AS34" s="74">
        <f t="shared" ref="AS34:BA34" si="241">(1/Y35)*SUM(AS4:AS32)</f>
        <v>0.24282151781429634</v>
      </c>
      <c r="AT34" s="74">
        <f t="shared" si="241"/>
        <v>0.23433709329293839</v>
      </c>
      <c r="AU34" s="74">
        <f t="shared" si="241"/>
        <v>0.27553403034818635</v>
      </c>
      <c r="AV34" s="74">
        <f t="shared" si="241"/>
        <v>0.26304580536618299</v>
      </c>
      <c r="AW34" s="74">
        <f t="shared" si="241"/>
        <v>0.31037591118703428</v>
      </c>
      <c r="AX34" s="74">
        <f t="shared" si="241"/>
        <v>0.32171323175832101</v>
      </c>
      <c r="AY34" s="74">
        <f t="shared" si="241"/>
        <v>0.30853795845226484</v>
      </c>
      <c r="AZ34" s="74">
        <f t="shared" si="241"/>
        <v>0.23549503851083131</v>
      </c>
      <c r="BA34" s="385">
        <f t="shared" si="241"/>
        <v>0.22670008747783657</v>
      </c>
      <c r="BB34" s="105"/>
      <c r="BC34" s="128"/>
      <c r="BD34" s="128"/>
      <c r="BE34" s="128"/>
      <c r="BF34" s="128"/>
      <c r="BG34" s="128"/>
      <c r="BH34" s="128"/>
      <c r="BI34" s="128"/>
      <c r="BJ34" s="128"/>
      <c r="BK34" s="199"/>
      <c r="BL34" s="78">
        <f>SQRT((SUM(BL4:BL32)+SUM(BV4:BV32))/AH34)</f>
        <v>1.0133274067716826</v>
      </c>
      <c r="BM34" s="205">
        <f t="shared" ref="BM34:BU34" si="242">SQRT((SUM(BM4:BM32)+SUM(BW4:BW32))/AI34)</f>
        <v>0.96575761567835405</v>
      </c>
      <c r="BN34" s="205">
        <f t="shared" si="242"/>
        <v>0.89490201808884473</v>
      </c>
      <c r="BO34" s="205">
        <f t="shared" si="242"/>
        <v>1.027422358281169</v>
      </c>
      <c r="BP34" s="205">
        <f t="shared" si="242"/>
        <v>1.1470551160073061</v>
      </c>
      <c r="BQ34" s="205">
        <f t="shared" si="242"/>
        <v>1.1290171166841765</v>
      </c>
      <c r="BR34" s="205">
        <f t="shared" si="242"/>
        <v>1.1181947624668251</v>
      </c>
      <c r="BS34" s="205">
        <f t="shared" si="242"/>
        <v>1.0037088420910962</v>
      </c>
      <c r="BT34" s="205">
        <f t="shared" si="242"/>
        <v>0.85718137802464101</v>
      </c>
      <c r="BU34" s="371">
        <f t="shared" si="242"/>
        <v>0.87385275604267965</v>
      </c>
      <c r="BV34" s="198"/>
      <c r="CF34" s="202"/>
    </row>
    <row r="35" spans="1:84" x14ac:dyDescent="0.25">
      <c r="A35" s="199" t="s">
        <v>60</v>
      </c>
      <c r="B35" s="130">
        <f>COUNTIF(B4:B32,"&gt;0")</f>
        <v>17</v>
      </c>
      <c r="C35" s="128">
        <f>COUNTIF(C4:C32,"&gt;0")</f>
        <v>17</v>
      </c>
      <c r="D35" s="128">
        <f>COUNTIF(D4:D32,"&gt;0")</f>
        <v>0</v>
      </c>
      <c r="E35" s="128">
        <f>COUNTIF(E4:E32,"&gt;0")</f>
        <v>0</v>
      </c>
      <c r="G35" s="202"/>
      <c r="H35" s="203"/>
      <c r="I35" s="78"/>
      <c r="J35" s="26"/>
      <c r="K35" s="26"/>
      <c r="L35" s="26"/>
      <c r="M35" s="82"/>
      <c r="N35" s="82"/>
      <c r="O35" s="272"/>
      <c r="P35" s="81"/>
      <c r="Q35" s="82"/>
      <c r="R35" s="82"/>
      <c r="S35" s="82"/>
      <c r="T35" s="82"/>
      <c r="U35" s="82"/>
      <c r="V35" s="82"/>
      <c r="W35" s="82"/>
      <c r="X35" s="130">
        <f t="shared" ref="X35:AG35" si="243">COUNTIF(X4:X32,"&gt;0")</f>
        <v>17</v>
      </c>
      <c r="Y35" s="128">
        <f t="shared" si="243"/>
        <v>12</v>
      </c>
      <c r="Z35" s="128">
        <f t="shared" si="243"/>
        <v>5</v>
      </c>
      <c r="AA35" s="128">
        <f t="shared" si="243"/>
        <v>17</v>
      </c>
      <c r="AB35" s="128">
        <f t="shared" si="243"/>
        <v>17</v>
      </c>
      <c r="AC35" s="128">
        <f t="shared" si="243"/>
        <v>17</v>
      </c>
      <c r="AD35" s="128">
        <f t="shared" si="243"/>
        <v>13</v>
      </c>
      <c r="AE35" s="128">
        <f t="shared" si="243"/>
        <v>6</v>
      </c>
      <c r="AF35" s="128">
        <f t="shared" si="243"/>
        <v>5</v>
      </c>
      <c r="AG35" s="2">
        <f t="shared" si="243"/>
        <v>5</v>
      </c>
      <c r="AH35" s="202">
        <f>COUNTIF(AH4:AH32,"&gt;0")</f>
        <v>17</v>
      </c>
      <c r="AI35" s="198">
        <f t="shared" ref="AI35:AQ35" si="244">COUNTIF(AI4:AI32,"&gt;0")</f>
        <v>12</v>
      </c>
      <c r="AJ35" s="198">
        <f t="shared" si="244"/>
        <v>5</v>
      </c>
      <c r="AK35" s="198">
        <f t="shared" si="244"/>
        <v>17</v>
      </c>
      <c r="AL35" s="198">
        <f t="shared" si="244"/>
        <v>17</v>
      </c>
      <c r="AM35" s="198">
        <f t="shared" si="244"/>
        <v>17</v>
      </c>
      <c r="AN35" s="198">
        <f t="shared" si="244"/>
        <v>13</v>
      </c>
      <c r="AO35" s="198">
        <f t="shared" si="244"/>
        <v>6</v>
      </c>
      <c r="AP35" s="198">
        <f t="shared" si="244"/>
        <v>5</v>
      </c>
      <c r="AQ35" s="198">
        <f t="shared" si="244"/>
        <v>5</v>
      </c>
      <c r="AR35" s="81"/>
      <c r="AS35" s="82"/>
      <c r="AT35" s="82"/>
      <c r="AU35" s="82"/>
      <c r="AV35" s="82"/>
      <c r="AW35" s="82"/>
      <c r="AX35" s="82"/>
      <c r="AY35" s="82"/>
      <c r="AZ35" s="82"/>
      <c r="BA35" s="82"/>
      <c r="BB35" s="25"/>
      <c r="BC35" s="128"/>
      <c r="BD35" s="128"/>
      <c r="BE35" s="128"/>
      <c r="BF35" s="128"/>
      <c r="BG35" s="128"/>
      <c r="BH35" s="128"/>
      <c r="BI35" s="128"/>
      <c r="BJ35" s="128"/>
      <c r="BK35" s="199"/>
      <c r="BL35" s="202"/>
      <c r="BM35" s="198"/>
      <c r="BN35" s="198"/>
      <c r="BO35" s="198"/>
      <c r="BP35" s="198"/>
      <c r="BQ35" s="198"/>
      <c r="BR35" s="198"/>
      <c r="BS35" s="198"/>
      <c r="BT35" s="198"/>
      <c r="BU35" s="203"/>
      <c r="BV35" s="198"/>
      <c r="CF35" s="202"/>
    </row>
    <row r="36" spans="1:84" ht="21" x14ac:dyDescent="0.35">
      <c r="A36" s="27" t="s">
        <v>482</v>
      </c>
      <c r="B36" s="134"/>
      <c r="C36" s="134"/>
      <c r="D36" s="134"/>
      <c r="I36" s="78"/>
      <c r="J36" s="26"/>
      <c r="K36" s="26"/>
      <c r="L36" s="26"/>
      <c r="M36" s="82"/>
      <c r="N36" s="82"/>
      <c r="O36" s="272"/>
      <c r="P36" s="81"/>
      <c r="Q36" s="82"/>
      <c r="R36" s="82"/>
      <c r="S36" s="82"/>
      <c r="T36" s="82"/>
      <c r="U36" s="82"/>
      <c r="V36" s="82"/>
      <c r="W36" s="82"/>
      <c r="X36" s="82"/>
      <c r="AC36" s="134"/>
      <c r="AD36" s="134"/>
      <c r="AE36" s="134"/>
      <c r="AF36" s="134"/>
      <c r="AG36" s="134"/>
      <c r="AH36" s="207"/>
      <c r="AI36" s="207"/>
      <c r="AJ36" s="207"/>
      <c r="AK36" s="207"/>
      <c r="AL36" s="207"/>
      <c r="AM36" s="207"/>
      <c r="AN36" s="207"/>
      <c r="AO36" s="207"/>
      <c r="AP36" s="207"/>
      <c r="AQ36" s="207"/>
      <c r="AR36" s="87">
        <f>EXP((1/X35)*(SUM(AR4:AR32)-X35))</f>
        <v>0.49819675659640217</v>
      </c>
      <c r="AS36" s="88">
        <f t="shared" ref="AS36:BA36" si="245">EXP((1/Y35)*(SUM(AS4:AS32)-Y35))</f>
        <v>0.46898781945439738</v>
      </c>
      <c r="AT36" s="88">
        <f t="shared" si="245"/>
        <v>0.46502556021226299</v>
      </c>
      <c r="AU36" s="88">
        <f t="shared" si="245"/>
        <v>0.48458328204772982</v>
      </c>
      <c r="AV36" s="88">
        <f t="shared" si="245"/>
        <v>0.47856932697006399</v>
      </c>
      <c r="AW36" s="88">
        <f t="shared" si="245"/>
        <v>0.50176465256466884</v>
      </c>
      <c r="AX36" s="88">
        <f t="shared" si="245"/>
        <v>0.50748568861273435</v>
      </c>
      <c r="AY36" s="88">
        <f t="shared" si="245"/>
        <v>0.50084327982841892</v>
      </c>
      <c r="AZ36" s="88">
        <f t="shared" si="245"/>
        <v>0.46556434621804621</v>
      </c>
      <c r="BA36" s="106">
        <f t="shared" si="245"/>
        <v>0.46148768389097</v>
      </c>
      <c r="BB36" s="103"/>
      <c r="BC36" s="103"/>
      <c r="BD36" s="103"/>
      <c r="BE36" s="103"/>
      <c r="BF36" s="103"/>
      <c r="BG36" s="103"/>
      <c r="BH36" s="103"/>
      <c r="BI36" s="103"/>
      <c r="BJ36" s="103"/>
      <c r="BK36" s="82"/>
      <c r="BL36" s="81">
        <f>EXP((1/X35)*(BL34-X35))</f>
        <v>0.39047454187716663</v>
      </c>
      <c r="BM36" s="82">
        <f t="shared" ref="BM36:BU36" si="246">EXP((1/Y35)*(BM34-Y35))</f>
        <v>0.39871029691983417</v>
      </c>
      <c r="BN36" s="82">
        <f t="shared" si="246"/>
        <v>0.43998282083792001</v>
      </c>
      <c r="BO36" s="82">
        <f t="shared" si="246"/>
        <v>0.39079842434610068</v>
      </c>
      <c r="BP36" s="82">
        <f t="shared" si="246"/>
        <v>0.39355825863385346</v>
      </c>
      <c r="BQ36" s="82">
        <f t="shared" si="246"/>
        <v>0.393140891651236</v>
      </c>
      <c r="BR36" s="82">
        <f t="shared" si="246"/>
        <v>0.40092334952165676</v>
      </c>
      <c r="BS36" s="82">
        <f t="shared" si="246"/>
        <v>0.43486693424170225</v>
      </c>
      <c r="BT36" s="82">
        <f t="shared" si="246"/>
        <v>0.43667602324976523</v>
      </c>
      <c r="BU36" s="114">
        <f t="shared" si="246"/>
        <v>0.43813445151049218</v>
      </c>
      <c r="BV36" s="198"/>
      <c r="CF36" s="202"/>
    </row>
    <row r="37" spans="1:84" ht="15" customHeight="1" x14ac:dyDescent="0.35">
      <c r="A37" s="30" t="s">
        <v>473</v>
      </c>
      <c r="B37" s="134"/>
      <c r="C37" s="134"/>
      <c r="D37" s="134"/>
      <c r="I37" s="78"/>
      <c r="J37" s="26"/>
      <c r="K37" s="26"/>
      <c r="L37" s="26"/>
      <c r="M37" s="82"/>
      <c r="N37" s="82"/>
      <c r="O37" s="272"/>
      <c r="P37" s="81"/>
      <c r="Q37" s="82"/>
      <c r="R37" s="82"/>
      <c r="S37" s="82"/>
      <c r="T37" s="82"/>
      <c r="U37" s="82"/>
      <c r="V37" s="82"/>
      <c r="W37" s="82"/>
      <c r="X37" s="82"/>
      <c r="AC37" s="134"/>
      <c r="AD37" s="134"/>
      <c r="AE37" s="134"/>
      <c r="AF37" s="134"/>
      <c r="AG37" s="134"/>
      <c r="AH37" s="207"/>
      <c r="AI37" s="207"/>
      <c r="AJ37" s="207"/>
      <c r="AK37" s="207"/>
      <c r="AL37" s="207"/>
      <c r="AM37" s="207"/>
      <c r="AN37" s="207"/>
      <c r="AO37" s="207"/>
      <c r="AP37" s="207"/>
      <c r="AQ37" s="207"/>
      <c r="AR37" s="130"/>
      <c r="BA37" s="21"/>
      <c r="BV37" s="202"/>
      <c r="CF37" s="202"/>
    </row>
    <row r="38" spans="1:84" s="142" customFormat="1" ht="15" customHeight="1" x14ac:dyDescent="0.35">
      <c r="B38" s="149"/>
      <c r="C38" s="143"/>
      <c r="D38" s="143"/>
      <c r="E38" s="143"/>
      <c r="F38" s="149"/>
      <c r="I38" s="390" t="s">
        <v>206</v>
      </c>
      <c r="J38" s="391"/>
      <c r="K38" s="391"/>
      <c r="L38" s="391"/>
      <c r="M38" s="391"/>
      <c r="N38" s="391"/>
      <c r="O38" s="391"/>
      <c r="P38" s="158"/>
      <c r="Q38" s="121"/>
      <c r="R38" s="158"/>
      <c r="S38" s="121"/>
      <c r="T38" s="121"/>
      <c r="U38" s="121"/>
      <c r="V38" s="121"/>
      <c r="W38" s="121"/>
      <c r="X38" s="393" t="s">
        <v>257</v>
      </c>
      <c r="Y38" s="389"/>
      <c r="Z38" s="389"/>
      <c r="AA38" s="389"/>
      <c r="AB38" s="389"/>
      <c r="AC38" s="389"/>
      <c r="AD38" s="389"/>
      <c r="AE38" s="389"/>
      <c r="AF38" s="389"/>
      <c r="AG38" s="389"/>
      <c r="AH38" s="393" t="s">
        <v>465</v>
      </c>
      <c r="AI38" s="389"/>
      <c r="AJ38" s="389"/>
      <c r="AK38" s="389"/>
      <c r="AL38" s="389"/>
      <c r="AM38" s="389"/>
      <c r="AN38" s="389"/>
      <c r="AO38" s="389"/>
      <c r="AP38" s="389"/>
      <c r="AQ38" s="389"/>
      <c r="AR38" s="394" t="s">
        <v>481</v>
      </c>
      <c r="AS38" s="395"/>
      <c r="AT38" s="395"/>
      <c r="AU38" s="395"/>
      <c r="AV38" s="395"/>
      <c r="AW38" s="395"/>
      <c r="AX38" s="395"/>
      <c r="AY38" s="395"/>
      <c r="AZ38" s="395"/>
      <c r="BA38" s="395"/>
      <c r="BB38" s="387" t="s">
        <v>474</v>
      </c>
      <c r="BC38" s="388"/>
      <c r="BD38" s="388"/>
      <c r="BE38" s="388"/>
      <c r="BF38" s="388"/>
      <c r="BG38" s="388"/>
      <c r="BH38" s="388"/>
      <c r="BI38" s="388"/>
      <c r="BJ38" s="388"/>
      <c r="BK38" s="388"/>
      <c r="BL38" s="387" t="s">
        <v>478</v>
      </c>
      <c r="BM38" s="388"/>
      <c r="BN38" s="388"/>
      <c r="BO38" s="388"/>
      <c r="BP38" s="388"/>
      <c r="BQ38" s="388"/>
      <c r="BR38" s="388"/>
      <c r="BS38" s="388"/>
      <c r="BT38" s="388"/>
      <c r="BU38" s="388"/>
      <c r="BV38" s="387" t="s">
        <v>466</v>
      </c>
      <c r="BW38" s="388"/>
      <c r="BX38" s="388"/>
      <c r="BY38" s="388"/>
      <c r="BZ38" s="388"/>
      <c r="CA38" s="388"/>
      <c r="CB38" s="388"/>
      <c r="CC38" s="388"/>
      <c r="CD38" s="388"/>
      <c r="CE38" s="403"/>
    </row>
    <row r="39" spans="1:84" s="142" customFormat="1" ht="76.5" customHeight="1" x14ac:dyDescent="0.3">
      <c r="A39" s="44" t="s">
        <v>336</v>
      </c>
      <c r="B39" s="393" t="s">
        <v>182</v>
      </c>
      <c r="C39" s="389"/>
      <c r="D39" s="389"/>
      <c r="E39" s="396"/>
      <c r="F39" s="389" t="s">
        <v>183</v>
      </c>
      <c r="G39" s="389"/>
      <c r="H39" s="389"/>
      <c r="I39" s="112" t="s">
        <v>313</v>
      </c>
      <c r="J39" s="112" t="s">
        <v>312</v>
      </c>
      <c r="K39" s="407" t="s">
        <v>314</v>
      </c>
      <c r="L39" s="407"/>
      <c r="M39" s="407" t="s">
        <v>337</v>
      </c>
      <c r="N39" s="407"/>
      <c r="O39" s="290"/>
      <c r="P39" s="401" t="s">
        <v>35</v>
      </c>
      <c r="Q39" s="411"/>
      <c r="R39" s="50" t="s">
        <v>258</v>
      </c>
      <c r="S39" s="71" t="s">
        <v>0</v>
      </c>
      <c r="T39" s="72" t="s">
        <v>259</v>
      </c>
      <c r="U39" s="72" t="s">
        <v>72</v>
      </c>
      <c r="V39" s="71" t="s">
        <v>0</v>
      </c>
      <c r="W39" s="96" t="s">
        <v>78</v>
      </c>
      <c r="X39" s="49"/>
      <c r="Y39" s="389" t="s">
        <v>216</v>
      </c>
      <c r="Z39" s="389"/>
      <c r="AA39" s="389"/>
      <c r="AB39" s="389"/>
      <c r="AC39" s="5" t="s">
        <v>217</v>
      </c>
      <c r="AD39" s="5" t="s">
        <v>218</v>
      </c>
      <c r="AE39" s="389" t="s">
        <v>219</v>
      </c>
      <c r="AF39" s="389"/>
      <c r="AG39" s="389"/>
      <c r="AH39" s="49"/>
      <c r="AI39" s="389" t="s">
        <v>216</v>
      </c>
      <c r="AJ39" s="389"/>
      <c r="AK39" s="389"/>
      <c r="AL39" s="389"/>
      <c r="AM39" s="5" t="s">
        <v>217</v>
      </c>
      <c r="AN39" s="5" t="s">
        <v>218</v>
      </c>
      <c r="AO39" s="389" t="s">
        <v>219</v>
      </c>
      <c r="AP39" s="389"/>
      <c r="AQ39" s="389"/>
      <c r="AR39" s="49"/>
      <c r="AS39" s="389" t="s">
        <v>216</v>
      </c>
      <c r="AT39" s="389"/>
      <c r="AU39" s="389"/>
      <c r="AV39" s="389"/>
      <c r="AW39" s="5" t="s">
        <v>217</v>
      </c>
      <c r="AX39" s="5" t="s">
        <v>218</v>
      </c>
      <c r="AY39" s="389" t="s">
        <v>219</v>
      </c>
      <c r="AZ39" s="389"/>
      <c r="BA39" s="389"/>
      <c r="BB39" s="49"/>
      <c r="BC39" s="389" t="s">
        <v>216</v>
      </c>
      <c r="BD39" s="389"/>
      <c r="BE39" s="389"/>
      <c r="BF39" s="389"/>
      <c r="BG39" s="5" t="s">
        <v>217</v>
      </c>
      <c r="BH39" s="5" t="s">
        <v>218</v>
      </c>
      <c r="BI39" s="389" t="s">
        <v>219</v>
      </c>
      <c r="BJ39" s="389"/>
      <c r="BK39" s="389"/>
      <c r="BL39" s="49"/>
      <c r="BM39" s="389" t="s">
        <v>216</v>
      </c>
      <c r="BN39" s="389"/>
      <c r="BO39" s="389"/>
      <c r="BP39" s="389"/>
      <c r="BQ39" s="5" t="s">
        <v>217</v>
      </c>
      <c r="BR39" s="5" t="s">
        <v>218</v>
      </c>
      <c r="BS39" s="389" t="s">
        <v>219</v>
      </c>
      <c r="BT39" s="389"/>
      <c r="BU39" s="389"/>
      <c r="BV39" s="49"/>
      <c r="BW39" s="389" t="s">
        <v>216</v>
      </c>
      <c r="BX39" s="389"/>
      <c r="BY39" s="389"/>
      <c r="BZ39" s="389"/>
      <c r="CA39" s="5" t="s">
        <v>217</v>
      </c>
      <c r="CB39" s="5" t="s">
        <v>218</v>
      </c>
      <c r="CC39" s="389" t="s">
        <v>219</v>
      </c>
      <c r="CD39" s="389"/>
      <c r="CE39" s="396"/>
    </row>
    <row r="40" spans="1:84" s="142" customFormat="1" ht="156" customHeight="1" x14ac:dyDescent="0.3">
      <c r="A40" s="4" t="s">
        <v>178</v>
      </c>
      <c r="B40" s="187" t="s">
        <v>1</v>
      </c>
      <c r="C40" s="291" t="s">
        <v>103</v>
      </c>
      <c r="D40" s="291" t="s">
        <v>307</v>
      </c>
      <c r="E40" s="188" t="s">
        <v>104</v>
      </c>
      <c r="F40" s="168" t="s">
        <v>36</v>
      </c>
      <c r="G40" s="273" t="s">
        <v>184</v>
      </c>
      <c r="H40" s="274" t="s">
        <v>185</v>
      </c>
      <c r="I40" s="189" t="s">
        <v>308</v>
      </c>
      <c r="J40" s="260" t="s">
        <v>308</v>
      </c>
      <c r="K40" s="260" t="s">
        <v>308</v>
      </c>
      <c r="L40" s="261" t="s">
        <v>56</v>
      </c>
      <c r="M40" s="260" t="s">
        <v>308</v>
      </c>
      <c r="N40" s="261" t="s">
        <v>56</v>
      </c>
      <c r="O40" s="292" t="s">
        <v>479</v>
      </c>
      <c r="P40" s="169" t="s">
        <v>339</v>
      </c>
      <c r="Q40" s="192" t="s">
        <v>338</v>
      </c>
      <c r="R40" s="404" t="s">
        <v>326</v>
      </c>
      <c r="S40" s="405"/>
      <c r="T40" s="405"/>
      <c r="U40" s="405"/>
      <c r="V40" s="405"/>
      <c r="W40" s="406"/>
      <c r="X40" s="213" t="s">
        <v>61</v>
      </c>
      <c r="Y40" s="171" t="s">
        <v>71</v>
      </c>
      <c r="Z40" s="171" t="s">
        <v>62</v>
      </c>
      <c r="AA40" s="171" t="s">
        <v>63</v>
      </c>
      <c r="AB40" s="171" t="s">
        <v>64</v>
      </c>
      <c r="AC40" s="171" t="s">
        <v>65</v>
      </c>
      <c r="AD40" s="171" t="s">
        <v>66</v>
      </c>
      <c r="AE40" s="171" t="s">
        <v>67</v>
      </c>
      <c r="AF40" s="171" t="s">
        <v>68</v>
      </c>
      <c r="AG40" s="172" t="s">
        <v>69</v>
      </c>
      <c r="AH40" s="213" t="s">
        <v>61</v>
      </c>
      <c r="AI40" s="120" t="s">
        <v>71</v>
      </c>
      <c r="AJ40" s="120" t="s">
        <v>62</v>
      </c>
      <c r="AK40" s="120" t="s">
        <v>63</v>
      </c>
      <c r="AL40" s="120" t="s">
        <v>64</v>
      </c>
      <c r="AM40" s="120" t="s">
        <v>65</v>
      </c>
      <c r="AN40" s="120" t="s">
        <v>66</v>
      </c>
      <c r="AO40" s="120" t="s">
        <v>67</v>
      </c>
      <c r="AP40" s="120" t="s">
        <v>68</v>
      </c>
      <c r="AQ40" s="172" t="s">
        <v>69</v>
      </c>
      <c r="AR40" s="212" t="s">
        <v>61</v>
      </c>
      <c r="AS40" s="36" t="s">
        <v>71</v>
      </c>
      <c r="AT40" s="36" t="s">
        <v>62</v>
      </c>
      <c r="AU40" s="36" t="s">
        <v>63</v>
      </c>
      <c r="AV40" s="36" t="s">
        <v>64</v>
      </c>
      <c r="AW40" s="36" t="s">
        <v>65</v>
      </c>
      <c r="AX40" s="36" t="s">
        <v>66</v>
      </c>
      <c r="AY40" s="36" t="s">
        <v>67</v>
      </c>
      <c r="AZ40" s="36" t="s">
        <v>68</v>
      </c>
      <c r="BA40" s="36" t="s">
        <v>69</v>
      </c>
      <c r="BB40" s="98" t="s">
        <v>61</v>
      </c>
      <c r="BC40" s="99" t="s">
        <v>71</v>
      </c>
      <c r="BD40" s="99" t="s">
        <v>62</v>
      </c>
      <c r="BE40" s="99" t="s">
        <v>63</v>
      </c>
      <c r="BF40" s="99" t="s">
        <v>64</v>
      </c>
      <c r="BG40" s="99" t="s">
        <v>65</v>
      </c>
      <c r="BH40" s="99" t="s">
        <v>66</v>
      </c>
      <c r="BI40" s="99" t="s">
        <v>67</v>
      </c>
      <c r="BJ40" s="99" t="s">
        <v>68</v>
      </c>
      <c r="BK40" s="101" t="s">
        <v>69</v>
      </c>
      <c r="BL40" s="98" t="s">
        <v>61</v>
      </c>
      <c r="BM40" s="138" t="s">
        <v>71</v>
      </c>
      <c r="BN40" s="138" t="s">
        <v>62</v>
      </c>
      <c r="BO40" s="138" t="s">
        <v>63</v>
      </c>
      <c r="BP40" s="138" t="s">
        <v>64</v>
      </c>
      <c r="BQ40" s="138" t="s">
        <v>65</v>
      </c>
      <c r="BR40" s="138" t="s">
        <v>66</v>
      </c>
      <c r="BS40" s="138" t="s">
        <v>67</v>
      </c>
      <c r="BT40" s="138" t="s">
        <v>68</v>
      </c>
      <c r="BU40" s="101" t="s">
        <v>69</v>
      </c>
      <c r="BV40" s="98" t="s">
        <v>61</v>
      </c>
      <c r="BW40" s="99" t="s">
        <v>71</v>
      </c>
      <c r="BX40" s="99" t="s">
        <v>62</v>
      </c>
      <c r="BY40" s="99" t="s">
        <v>63</v>
      </c>
      <c r="BZ40" s="99" t="s">
        <v>64</v>
      </c>
      <c r="CA40" s="99" t="s">
        <v>65</v>
      </c>
      <c r="CB40" s="99" t="s">
        <v>66</v>
      </c>
      <c r="CC40" s="99" t="s">
        <v>67</v>
      </c>
      <c r="CD40" s="99" t="s">
        <v>68</v>
      </c>
      <c r="CE40" s="101" t="s">
        <v>69</v>
      </c>
    </row>
    <row r="41" spans="1:84" s="142" customFormat="1" x14ac:dyDescent="0.25">
      <c r="A41" s="217" t="s">
        <v>95</v>
      </c>
      <c r="B41" s="54"/>
      <c r="C41" s="144"/>
      <c r="D41" s="144"/>
      <c r="E41" s="69"/>
      <c r="F41" s="54"/>
      <c r="G41" s="144"/>
      <c r="H41" s="69"/>
      <c r="I41" s="78">
        <v>0</v>
      </c>
      <c r="J41" s="153">
        <v>2.3109999999999999</v>
      </c>
      <c r="K41" s="153">
        <v>3.1600000000000005E-3</v>
      </c>
      <c r="L41" s="153">
        <v>4.79E-3</v>
      </c>
      <c r="M41" s="82">
        <v>5.2750000000000002E-3</v>
      </c>
      <c r="N41" s="82">
        <v>7.1250000000000011E-3</v>
      </c>
      <c r="O41" s="266"/>
      <c r="P41" s="81"/>
      <c r="Q41" s="82"/>
      <c r="R41" s="277"/>
      <c r="S41" s="278"/>
      <c r="T41" s="73"/>
      <c r="U41" s="73"/>
      <c r="V41" s="205"/>
      <c r="W41" s="153"/>
      <c r="X41" s="78"/>
      <c r="Y41" s="120"/>
      <c r="Z41" s="119"/>
      <c r="AA41" s="119"/>
      <c r="AB41" s="119"/>
      <c r="AC41" s="119"/>
      <c r="AD41" s="119"/>
      <c r="AE41" s="119"/>
      <c r="AF41" s="119"/>
      <c r="AG41" s="119"/>
      <c r="AH41" s="357" t="str">
        <f>IF(X41&gt;0,SUM($D41:$E41),"na")</f>
        <v>na</v>
      </c>
      <c r="AI41" s="178" t="str">
        <f t="shared" ref="AI41" si="247">IF(Y41&gt;0,SUM($D41:$E41),"na")</f>
        <v>na</v>
      </c>
      <c r="AJ41" s="178" t="str">
        <f t="shared" ref="AJ41" si="248">IF(Z41&gt;0,SUM($D41:$E41),"na")</f>
        <v>na</v>
      </c>
      <c r="AK41" s="178" t="str">
        <f t="shared" ref="AK41" si="249">IF(AA41&gt;0,SUM($D41:$E41),"na")</f>
        <v>na</v>
      </c>
      <c r="AL41" s="178" t="str">
        <f t="shared" ref="AL41" si="250">IF(AB41&gt;0,SUM($D41:$E41),"na")</f>
        <v>na</v>
      </c>
      <c r="AM41" s="178" t="str">
        <f t="shared" ref="AM41" si="251">IF(AC41&gt;0,SUM($D41:$E41),"na")</f>
        <v>na</v>
      </c>
      <c r="AN41" s="178" t="str">
        <f t="shared" ref="AN41" si="252">IF(AD41&gt;0,SUM($D41:$E41),"na")</f>
        <v>na</v>
      </c>
      <c r="AO41" s="178" t="str">
        <f t="shared" ref="AO41" si="253">IF(AE41&gt;0,SUM($D41:$E41),"na")</f>
        <v>na</v>
      </c>
      <c r="AP41" s="178" t="str">
        <f t="shared" ref="AP41" si="254">IF(AF41&gt;0,SUM($D41:$E41),"na")</f>
        <v>na</v>
      </c>
      <c r="AQ41" s="178" t="str">
        <f t="shared" ref="AQ41" si="255">IF(AG41&gt;0,SUM($D41:$E41),"na")</f>
        <v>na</v>
      </c>
      <c r="AR41" s="356" t="str">
        <f>IF(X41&gt;0,(X41/X$71)*LN($U41+1),"na")</f>
        <v>na</v>
      </c>
      <c r="AS41" s="332" t="str">
        <f t="shared" ref="AS41:BA41" si="256">IF(Y41&gt;0,(Y41/Y$71)*LN($U41+1),"na")</f>
        <v>na</v>
      </c>
      <c r="AT41" s="332" t="str">
        <f t="shared" si="256"/>
        <v>na</v>
      </c>
      <c r="AU41" s="332" t="str">
        <f t="shared" si="256"/>
        <v>na</v>
      </c>
      <c r="AV41" s="332" t="str">
        <f t="shared" si="256"/>
        <v>na</v>
      </c>
      <c r="AW41" s="332" t="str">
        <f t="shared" si="256"/>
        <v>na</v>
      </c>
      <c r="AX41" s="332" t="str">
        <f t="shared" si="256"/>
        <v>na</v>
      </c>
      <c r="AY41" s="332" t="str">
        <f t="shared" si="256"/>
        <v>na</v>
      </c>
      <c r="AZ41" s="332" t="str">
        <f t="shared" si="256"/>
        <v>na</v>
      </c>
      <c r="BA41" s="332" t="str">
        <f t="shared" si="256"/>
        <v>na</v>
      </c>
      <c r="BB41" s="358" t="str">
        <f>IF(X41&gt;0,((X41/X$71)^2)*LN((($W41+1)^2)),"na")</f>
        <v>na</v>
      </c>
      <c r="BC41" s="344" t="str">
        <f t="shared" ref="BC41:BK41" si="257">IF(Y41&gt;0,((Y41/Y$71)^2)*LN((($W41+1)^2)),"na")</f>
        <v>na</v>
      </c>
      <c r="BD41" s="344" t="str">
        <f t="shared" si="257"/>
        <v>na</v>
      </c>
      <c r="BE41" s="344" t="str">
        <f t="shared" si="257"/>
        <v>na</v>
      </c>
      <c r="BF41" s="344" t="str">
        <f t="shared" si="257"/>
        <v>na</v>
      </c>
      <c r="BG41" s="344" t="str">
        <f t="shared" si="257"/>
        <v>na</v>
      </c>
      <c r="BH41" s="344" t="str">
        <f t="shared" si="257"/>
        <v>na</v>
      </c>
      <c r="BI41" s="344" t="str">
        <f t="shared" si="257"/>
        <v>na</v>
      </c>
      <c r="BJ41" s="344" t="str">
        <f t="shared" si="257"/>
        <v>na</v>
      </c>
      <c r="BK41" s="359" t="str">
        <f t="shared" si="257"/>
        <v>na</v>
      </c>
      <c r="BL41" s="85" t="str">
        <f>IF(X41&gt;0,(AH41-1)*BB41,"na")</f>
        <v>na</v>
      </c>
      <c r="BM41" s="85" t="str">
        <f t="shared" ref="BM41:BM69" si="258">IF(Y41&gt;0,(AI41-1)*BC41,"na")</f>
        <v>na</v>
      </c>
      <c r="BN41" s="85" t="str">
        <f t="shared" ref="BN41:BN69" si="259">IF(Z41&gt;0,(AJ41-1)*BD41,"na")</f>
        <v>na</v>
      </c>
      <c r="BO41" s="85" t="str">
        <f t="shared" ref="BO41:BO69" si="260">IF(AA41&gt;0,(AK41-1)*BE41,"na")</f>
        <v>na</v>
      </c>
      <c r="BP41" s="85" t="str">
        <f t="shared" ref="BP41:BP69" si="261">IF(AB41&gt;0,(AL41-1)*BF41,"na")</f>
        <v>na</v>
      </c>
      <c r="BQ41" s="85" t="str">
        <f t="shared" ref="BQ41:BQ69" si="262">IF(AC41&gt;0,(AM41-1)*BG41,"na")</f>
        <v>na</v>
      </c>
      <c r="BR41" s="85" t="str">
        <f t="shared" ref="BR41:BR69" si="263">IF(AD41&gt;0,(AN41-1)*BH41,"na")</f>
        <v>na</v>
      </c>
      <c r="BS41" s="85" t="str">
        <f t="shared" ref="BS41:BS69" si="264">IF(AE41&gt;0,(AO41-1)*BI41,"na")</f>
        <v>na</v>
      </c>
      <c r="BT41" s="85" t="str">
        <f t="shared" ref="BT41:BT69" si="265">IF(AF41&gt;0,(AP41-1)*BJ41,"na")</f>
        <v>na</v>
      </c>
      <c r="BU41" s="85" t="str">
        <f t="shared" ref="BU41:BU69" si="266">IF(AG41&gt;0,(AQ41-1)*BK41,"na")</f>
        <v>na</v>
      </c>
      <c r="BV41" s="358" t="str">
        <f>IF(X41&gt;0,AH41*(AR41-AR$71)^2,"na")</f>
        <v>na</v>
      </c>
      <c r="BW41" s="344" t="str">
        <f t="shared" ref="BW41:CE41" si="267">IF(Y41&gt;0,AI41*(AS41-AS$71)^2,"na")</f>
        <v>na</v>
      </c>
      <c r="BX41" s="344" t="str">
        <f t="shared" si="267"/>
        <v>na</v>
      </c>
      <c r="BY41" s="344" t="str">
        <f t="shared" si="267"/>
        <v>na</v>
      </c>
      <c r="BZ41" s="344" t="str">
        <f t="shared" si="267"/>
        <v>na</v>
      </c>
      <c r="CA41" s="344" t="str">
        <f t="shared" si="267"/>
        <v>na</v>
      </c>
      <c r="CB41" s="344" t="str">
        <f t="shared" si="267"/>
        <v>na</v>
      </c>
      <c r="CC41" s="344" t="str">
        <f t="shared" si="267"/>
        <v>na</v>
      </c>
      <c r="CD41" s="344" t="str">
        <f t="shared" si="267"/>
        <v>na</v>
      </c>
      <c r="CE41" s="344" t="str">
        <f t="shared" si="267"/>
        <v>na</v>
      </c>
    </row>
    <row r="42" spans="1:84" s="142" customFormat="1" x14ac:dyDescent="0.25">
      <c r="A42" s="217" t="s">
        <v>94</v>
      </c>
      <c r="B42" s="54">
        <v>7</v>
      </c>
      <c r="C42" s="144">
        <v>0</v>
      </c>
      <c r="D42" s="144"/>
      <c r="E42" s="69"/>
      <c r="F42" s="54"/>
      <c r="G42" s="144"/>
      <c r="H42" s="59">
        <v>1</v>
      </c>
      <c r="I42" s="78">
        <v>205.88900000000001</v>
      </c>
      <c r="J42" s="153">
        <v>1166.07</v>
      </c>
      <c r="K42" s="153"/>
      <c r="L42" s="153"/>
      <c r="M42" s="82">
        <v>6.0250000000000005E-2</v>
      </c>
      <c r="N42" s="82">
        <v>0.18757499999999999</v>
      </c>
      <c r="O42" s="266" t="s">
        <v>271</v>
      </c>
      <c r="P42" s="81">
        <v>1166.07</v>
      </c>
      <c r="Q42" s="82"/>
      <c r="R42" s="277">
        <v>249</v>
      </c>
      <c r="S42" s="278">
        <v>631.02200000000005</v>
      </c>
      <c r="T42" s="154">
        <f>R42/P42</f>
        <v>0.21353778075072682</v>
      </c>
      <c r="U42" s="154">
        <f>IF(R42&lt;0.01*P42,0.01,IF(R42&gt;100*P42,100,T42))</f>
        <v>0.21353778075072682</v>
      </c>
      <c r="V42" s="205">
        <f t="shared" ref="V42" si="268">IF(S42&gt;0,((((1/P42)^2)*((S42^2)+(R42^2))-((1/P42)^2)*(R42^2))^0.5),0)</f>
        <v>0.54115276098347453</v>
      </c>
      <c r="W42" s="153">
        <f>IF(V42=0,U42,V42)</f>
        <v>0.54115276098347453</v>
      </c>
      <c r="X42" s="78">
        <v>1</v>
      </c>
      <c r="Y42" s="120">
        <v>0.5</v>
      </c>
      <c r="Z42" s="119">
        <v>1</v>
      </c>
      <c r="AA42" s="119">
        <v>0.5</v>
      </c>
      <c r="AB42" s="119">
        <v>1</v>
      </c>
      <c r="AC42" s="119">
        <v>1</v>
      </c>
      <c r="AD42" s="119">
        <v>0.5</v>
      </c>
      <c r="AE42" s="119">
        <v>1</v>
      </c>
      <c r="AF42" s="119">
        <v>1</v>
      </c>
      <c r="AG42" s="119">
        <v>1</v>
      </c>
      <c r="AH42" s="54">
        <f>IF(X42&gt;0,SUM($B42:$C42),"na")</f>
        <v>7</v>
      </c>
      <c r="AI42" s="144">
        <f t="shared" ref="AI42" si="269">IF(Y42&gt;0,SUM($B42:$C42),"na")</f>
        <v>7</v>
      </c>
      <c r="AJ42" s="144">
        <f t="shared" ref="AJ42" si="270">IF(Z42&gt;0,SUM($B42:$C42),"na")</f>
        <v>7</v>
      </c>
      <c r="AK42" s="144">
        <f t="shared" ref="AK42" si="271">IF(AA42&gt;0,SUM($B42:$C42),"na")</f>
        <v>7</v>
      </c>
      <c r="AL42" s="144">
        <f t="shared" ref="AL42" si="272">IF(AB42&gt;0,SUM($B42:$C42),"na")</f>
        <v>7</v>
      </c>
      <c r="AM42" s="144">
        <f t="shared" ref="AM42" si="273">IF(AC42&gt;0,SUM($B42:$C42),"na")</f>
        <v>7</v>
      </c>
      <c r="AN42" s="144">
        <f t="shared" ref="AN42" si="274">IF(AD42&gt;0,SUM($B42:$C42),"na")</f>
        <v>7</v>
      </c>
      <c r="AO42" s="144">
        <f t="shared" ref="AO42" si="275">IF(AE42&gt;0,SUM($B42:$C42),"na")</f>
        <v>7</v>
      </c>
      <c r="AP42" s="144">
        <f t="shared" ref="AP42" si="276">IF(AF42&gt;0,SUM($B42:$C42),"na")</f>
        <v>7</v>
      </c>
      <c r="AQ42" s="144">
        <f t="shared" ref="AQ42" si="277">IF(AG42&gt;0,SUM($B42:$C42),"na")</f>
        <v>7</v>
      </c>
      <c r="AR42" s="81">
        <f t="shared" ref="AR42:AR69" si="278">IF(X42&gt;0,(X42/X$71)*LN($U42+1),"na")</f>
        <v>0.19353987940463577</v>
      </c>
      <c r="AS42" s="82">
        <f t="shared" ref="AS42:AS69" si="279">IF(Y42&gt;0,(Y42/Y$71)*LN($U42+1),"na")</f>
        <v>0.11612392764278145</v>
      </c>
      <c r="AT42" s="82">
        <f t="shared" ref="AT42:AT69" si="280">IF(Z42&gt;0,(Z42/Z$71)*LN($U42+1),"na")</f>
        <v>0.21504431044959529</v>
      </c>
      <c r="AU42" s="82">
        <f t="shared" ref="AU42:AU69" si="281">IF(AA42&gt;0,(AA42/AA$71)*LN($U42+1),"na")</f>
        <v>0.182787663882156</v>
      </c>
      <c r="AV42" s="82">
        <f t="shared" ref="AV42:AV69" si="282">IF(AB42&gt;0,(AB42/AB$71)*LN($U42+1),"na")</f>
        <v>0.43291815129984318</v>
      </c>
      <c r="AW42" s="82">
        <f t="shared" ref="AW42:AW69" si="283">IF(AC42&gt;0,(AC42/AC$71)*LN($U42+1),"na")</f>
        <v>0.24738180074276758</v>
      </c>
      <c r="AX42" s="82">
        <f t="shared" ref="AX42:AX69" si="284">IF(AD42&gt;0,(AD42/AD$71)*LN($U42+1),"na")</f>
        <v>0.11436447419364841</v>
      </c>
      <c r="AY42" s="82">
        <f t="shared" ref="AY42:AY69" si="285">IF(AE42&gt;0,(AE42/AE$71)*LN($U42+1),"na")</f>
        <v>0.21113441389596632</v>
      </c>
      <c r="AZ42" s="82">
        <f t="shared" ref="AZ42:AZ69" si="286">IF(AF42&gt;0,(AF42/AF$71)*LN($U42+1),"na")</f>
        <v>0.19353987940463577</v>
      </c>
      <c r="BA42" s="82">
        <f t="shared" ref="BA42:BA69" si="287">IF(AG42&gt;0,(AG42/AG$71)*LN($U42+1),"na")</f>
        <v>0.19353987940463577</v>
      </c>
      <c r="BB42" s="93">
        <f t="shared" ref="BB42:BB69" si="288">IF(X42&gt;0,((X42/X$71)^2)*LN((($W42+1)^2)),"na")</f>
        <v>0.86506136499561326</v>
      </c>
      <c r="BC42" s="85">
        <f t="shared" ref="BC42:BC69" si="289">IF(Y42&gt;0,((Y42/Y$71)^2)*LN((($W42+1)^2)),"na")</f>
        <v>0.31142209139842075</v>
      </c>
      <c r="BD42" s="85">
        <f t="shared" ref="BD42:BD69" si="290">IF(Z42&gt;0,((Z42/Z$71)^2)*LN((($W42+1)^2)),"na")</f>
        <v>1.0679769938217449</v>
      </c>
      <c r="BE42" s="85">
        <f t="shared" ref="BE42:BE69" si="291">IF(AA42&gt;0,((AA42/AA$71)^2)*LN((($W42+1)^2)),"na")</f>
        <v>0.77161337803621055</v>
      </c>
      <c r="BF42" s="85">
        <f t="shared" ref="BF42:BF69" si="292">IF(AB42&gt;0,((AB42/AB$71)^2)*LN((($W42+1)^2)),"na")</f>
        <v>4.3283021898153082</v>
      </c>
      <c r="BG42" s="85">
        <f t="shared" ref="BG42:BG69" si="293">IF(AC42&gt;0,((AC42/AC$71)^2)*LN((($W42+1)^2)),"na")</f>
        <v>1.4133231640213257</v>
      </c>
      <c r="BH42" s="85">
        <f t="shared" ref="BH42:BH69" si="294">IF(AD42&gt;0,((AD42/AD$71)^2)*LN((($W42+1)^2)),"na")</f>
        <v>0.30205655100053441</v>
      </c>
      <c r="BI42" s="85">
        <f t="shared" ref="BI42:BI69" si="295">IF(AE42&gt;0,((AE42/AE$71)^2)*LN((($W42+1)^2)),"na")</f>
        <v>1.0294945170195731</v>
      </c>
      <c r="BJ42" s="85">
        <f t="shared" ref="BJ42:BJ69" si="296">IF(AF42&gt;0,((AF42/AF$71)^2)*LN((($W42+1)^2)),"na")</f>
        <v>0.86506136499561326</v>
      </c>
      <c r="BK42" s="102">
        <f t="shared" ref="BK42:BK69" si="297">IF(AG42&gt;0,((AG42/AG$71)^2)*LN((($W42+1)^2)),"na")</f>
        <v>0.86506136499561326</v>
      </c>
      <c r="BL42" s="85">
        <f t="shared" ref="BL42:BL69" si="298">IF(X42&gt;0,(AH42-1)*BB42,"na")</f>
        <v>5.1903681899736798</v>
      </c>
      <c r="BM42" s="85">
        <f t="shared" si="258"/>
        <v>1.8685325483905246</v>
      </c>
      <c r="BN42" s="85">
        <f t="shared" si="259"/>
        <v>6.4078619629304701</v>
      </c>
      <c r="BO42" s="85">
        <f t="shared" si="260"/>
        <v>4.6296802682172631</v>
      </c>
      <c r="BP42" s="85">
        <f t="shared" si="261"/>
        <v>25.969813138891851</v>
      </c>
      <c r="BQ42" s="85">
        <f t="shared" si="262"/>
        <v>8.4799389841279549</v>
      </c>
      <c r="BR42" s="85">
        <f t="shared" si="263"/>
        <v>1.8123393060032065</v>
      </c>
      <c r="BS42" s="85">
        <f t="shared" si="264"/>
        <v>6.1769671021174384</v>
      </c>
      <c r="BT42" s="85">
        <f t="shared" si="265"/>
        <v>5.1903681899736798</v>
      </c>
      <c r="BU42" s="85">
        <f t="shared" si="266"/>
        <v>5.1903681899736798</v>
      </c>
      <c r="BV42" s="93">
        <f t="shared" ref="BV42:BV69" si="299">IF(X42&gt;0,AH42*(AR42-AR$71)^2,"na")</f>
        <v>6.7724348265599983E-7</v>
      </c>
      <c r="BW42" s="85">
        <f t="shared" ref="BW42:BW69" si="300">IF(Y42&gt;0,AI42*(AS42-AS$71)^2,"na")</f>
        <v>2.7179719514969659E-2</v>
      </c>
      <c r="BX42" s="85">
        <f t="shared" ref="BX42:BX69" si="301">IF(Z42&gt;0,AJ42*(AT42-AT$71)^2,"na")</f>
        <v>2.8367440085917437E-2</v>
      </c>
      <c r="BY42" s="85">
        <f t="shared" ref="BY42:BY69" si="302">IF(AA42&gt;0,AK42*(AU42-AU$71)^2,"na")</f>
        <v>6.3037008136752014E-5</v>
      </c>
      <c r="BZ42" s="85">
        <f t="shared" ref="BZ42:BZ69" si="303">IF(AB42&gt;0,AL42*(AV42-AV$71)^2,"na")</f>
        <v>0.3238752124776636</v>
      </c>
      <c r="CA42" s="85">
        <f t="shared" ref="CA42:CA69" si="304">IF(AC42&gt;0,AM42*(AW42-AW$71)^2,"na")</f>
        <v>3.0662720903852962E-2</v>
      </c>
      <c r="CB42" s="85">
        <f t="shared" ref="CB42:CB69" si="305">IF(AD42&gt;0,AN42*(AX42-AX$71)^2,"na")</f>
        <v>2.2074606621865382E-2</v>
      </c>
      <c r="CC42" s="85">
        <f t="shared" ref="CC42:CC69" si="306">IF(AE42&gt;0,AO42*(AY42-AY$71)^2,"na")</f>
        <v>4.9489574233183955E-3</v>
      </c>
      <c r="CD42" s="85">
        <f t="shared" ref="CD42:CD69" si="307">IF(AF42&gt;0,AP42*(AZ42-AZ$71)^2,"na")</f>
        <v>1.2429311875000746E-2</v>
      </c>
      <c r="CE42" s="85">
        <f t="shared" ref="CE42:CE69" si="308">IF(AG42&gt;0,AQ42*(BA42-BA$71)^2,"na")</f>
        <v>2.2466647572573523E-2</v>
      </c>
    </row>
    <row r="43" spans="1:84" s="142" customFormat="1" x14ac:dyDescent="0.25">
      <c r="A43" s="217" t="s">
        <v>93</v>
      </c>
      <c r="B43" s="54"/>
      <c r="C43" s="144"/>
      <c r="D43" s="144"/>
      <c r="E43" s="69"/>
      <c r="F43" s="54"/>
      <c r="G43" s="144"/>
      <c r="H43" s="59"/>
      <c r="I43" s="78">
        <v>0.5</v>
      </c>
      <c r="J43" s="153">
        <v>3.847</v>
      </c>
      <c r="K43" s="153">
        <v>1.4025000000000001E-2</v>
      </c>
      <c r="L43" s="153">
        <v>2.1749999999999999E-2</v>
      </c>
      <c r="M43" s="82">
        <v>4.6249999999999998E-3</v>
      </c>
      <c r="N43" s="82">
        <v>5.8250000000000003E-3</v>
      </c>
      <c r="O43" s="266"/>
      <c r="P43" s="81"/>
      <c r="Q43" s="82"/>
      <c r="R43" s="279"/>
      <c r="S43" s="278"/>
      <c r="T43" s="73"/>
      <c r="U43" s="73"/>
      <c r="V43" s="205"/>
      <c r="W43" s="153"/>
      <c r="X43" s="78"/>
      <c r="Y43" s="120"/>
      <c r="Z43" s="119"/>
      <c r="AA43" s="119"/>
      <c r="AB43" s="119"/>
      <c r="AC43" s="119"/>
      <c r="AD43" s="119"/>
      <c r="AE43" s="119"/>
      <c r="AF43" s="119"/>
      <c r="AG43" s="119"/>
      <c r="AH43" s="54" t="str">
        <f t="shared" ref="AH43:AH44" si="309">IF(X43&gt;0,SUM($D43:$E43),"na")</f>
        <v>na</v>
      </c>
      <c r="AI43" s="144" t="str">
        <f t="shared" ref="AI43:AI44" si="310">IF(Y43&gt;0,SUM($D43:$E43),"na")</f>
        <v>na</v>
      </c>
      <c r="AJ43" s="144" t="str">
        <f t="shared" ref="AJ43:AJ44" si="311">IF(Z43&gt;0,SUM($D43:$E43),"na")</f>
        <v>na</v>
      </c>
      <c r="AK43" s="144" t="str">
        <f t="shared" ref="AK43:AK44" si="312">IF(AA43&gt;0,SUM($D43:$E43),"na")</f>
        <v>na</v>
      </c>
      <c r="AL43" s="144" t="str">
        <f t="shared" ref="AL43:AL44" si="313">IF(AB43&gt;0,SUM($D43:$E43),"na")</f>
        <v>na</v>
      </c>
      <c r="AM43" s="144" t="str">
        <f t="shared" ref="AM43:AM44" si="314">IF(AC43&gt;0,SUM($D43:$E43),"na")</f>
        <v>na</v>
      </c>
      <c r="AN43" s="144" t="str">
        <f t="shared" ref="AN43:AN44" si="315">IF(AD43&gt;0,SUM($D43:$E43),"na")</f>
        <v>na</v>
      </c>
      <c r="AO43" s="144" t="str">
        <f t="shared" ref="AO43:AO44" si="316">IF(AE43&gt;0,SUM($D43:$E43),"na")</f>
        <v>na</v>
      </c>
      <c r="AP43" s="144" t="str">
        <f t="shared" ref="AP43:AP44" si="317">IF(AF43&gt;0,SUM($D43:$E43),"na")</f>
        <v>na</v>
      </c>
      <c r="AQ43" s="144" t="str">
        <f t="shared" ref="AQ43:AQ44" si="318">IF(AG43&gt;0,SUM($D43:$E43),"na")</f>
        <v>na</v>
      </c>
      <c r="AR43" s="81" t="str">
        <f t="shared" si="278"/>
        <v>na</v>
      </c>
      <c r="AS43" s="82" t="str">
        <f t="shared" si="279"/>
        <v>na</v>
      </c>
      <c r="AT43" s="82" t="str">
        <f t="shared" si="280"/>
        <v>na</v>
      </c>
      <c r="AU43" s="82" t="str">
        <f t="shared" si="281"/>
        <v>na</v>
      </c>
      <c r="AV43" s="82" t="str">
        <f t="shared" si="282"/>
        <v>na</v>
      </c>
      <c r="AW43" s="82" t="str">
        <f t="shared" si="283"/>
        <v>na</v>
      </c>
      <c r="AX43" s="82" t="str">
        <f t="shared" si="284"/>
        <v>na</v>
      </c>
      <c r="AY43" s="82" t="str">
        <f t="shared" si="285"/>
        <v>na</v>
      </c>
      <c r="AZ43" s="82" t="str">
        <f t="shared" si="286"/>
        <v>na</v>
      </c>
      <c r="BA43" s="82" t="str">
        <f t="shared" si="287"/>
        <v>na</v>
      </c>
      <c r="BB43" s="93" t="str">
        <f t="shared" si="288"/>
        <v>na</v>
      </c>
      <c r="BC43" s="85" t="str">
        <f t="shared" si="289"/>
        <v>na</v>
      </c>
      <c r="BD43" s="85" t="str">
        <f t="shared" si="290"/>
        <v>na</v>
      </c>
      <c r="BE43" s="85" t="str">
        <f t="shared" si="291"/>
        <v>na</v>
      </c>
      <c r="BF43" s="85" t="str">
        <f t="shared" si="292"/>
        <v>na</v>
      </c>
      <c r="BG43" s="85" t="str">
        <f t="shared" si="293"/>
        <v>na</v>
      </c>
      <c r="BH43" s="85" t="str">
        <f t="shared" si="294"/>
        <v>na</v>
      </c>
      <c r="BI43" s="85" t="str">
        <f t="shared" si="295"/>
        <v>na</v>
      </c>
      <c r="BJ43" s="85" t="str">
        <f t="shared" si="296"/>
        <v>na</v>
      </c>
      <c r="BK43" s="102" t="str">
        <f t="shared" si="297"/>
        <v>na</v>
      </c>
      <c r="BL43" s="85" t="str">
        <f t="shared" si="298"/>
        <v>na</v>
      </c>
      <c r="BM43" s="85" t="str">
        <f t="shared" si="258"/>
        <v>na</v>
      </c>
      <c r="BN43" s="85" t="str">
        <f t="shared" si="259"/>
        <v>na</v>
      </c>
      <c r="BO43" s="85" t="str">
        <f t="shared" si="260"/>
        <v>na</v>
      </c>
      <c r="BP43" s="85" t="str">
        <f t="shared" si="261"/>
        <v>na</v>
      </c>
      <c r="BQ43" s="85" t="str">
        <f t="shared" si="262"/>
        <v>na</v>
      </c>
      <c r="BR43" s="85" t="str">
        <f t="shared" si="263"/>
        <v>na</v>
      </c>
      <c r="BS43" s="85" t="str">
        <f t="shared" si="264"/>
        <v>na</v>
      </c>
      <c r="BT43" s="85" t="str">
        <f t="shared" si="265"/>
        <v>na</v>
      </c>
      <c r="BU43" s="85" t="str">
        <f t="shared" si="266"/>
        <v>na</v>
      </c>
      <c r="BV43" s="93" t="str">
        <f t="shared" si="299"/>
        <v>na</v>
      </c>
      <c r="BW43" s="85" t="str">
        <f t="shared" si="300"/>
        <v>na</v>
      </c>
      <c r="BX43" s="85" t="str">
        <f t="shared" si="301"/>
        <v>na</v>
      </c>
      <c r="BY43" s="85" t="str">
        <f t="shared" si="302"/>
        <v>na</v>
      </c>
      <c r="BZ43" s="85" t="str">
        <f t="shared" si="303"/>
        <v>na</v>
      </c>
      <c r="CA43" s="85" t="str">
        <f t="shared" si="304"/>
        <v>na</v>
      </c>
      <c r="CB43" s="85" t="str">
        <f t="shared" si="305"/>
        <v>na</v>
      </c>
      <c r="CC43" s="85" t="str">
        <f t="shared" si="306"/>
        <v>na</v>
      </c>
      <c r="CD43" s="85" t="str">
        <f t="shared" si="307"/>
        <v>na</v>
      </c>
      <c r="CE43" s="85" t="str">
        <f t="shared" si="308"/>
        <v>na</v>
      </c>
      <c r="CF43" s="202"/>
    </row>
    <row r="44" spans="1:84" s="142" customFormat="1" x14ac:dyDescent="0.25">
      <c r="A44" s="217" t="s">
        <v>6</v>
      </c>
      <c r="B44" s="54"/>
      <c r="C44" s="144"/>
      <c r="D44" s="144"/>
      <c r="E44" s="69"/>
      <c r="F44" s="54"/>
      <c r="G44" s="144"/>
      <c r="H44" s="59"/>
      <c r="I44" s="78">
        <v>3.444</v>
      </c>
      <c r="J44" s="153">
        <v>11.7</v>
      </c>
      <c r="K44" s="153">
        <v>6.3849999999999992E-3</v>
      </c>
      <c r="L44" s="153">
        <v>8.6650000000000008E-3</v>
      </c>
      <c r="M44" s="82">
        <v>1.6750000000000001E-3</v>
      </c>
      <c r="N44" s="82">
        <v>2.0999999999999999E-3</v>
      </c>
      <c r="O44" s="266"/>
      <c r="P44" s="81"/>
      <c r="Q44" s="82"/>
      <c r="R44" s="277"/>
      <c r="S44" s="278"/>
      <c r="T44" s="73"/>
      <c r="U44" s="73"/>
      <c r="V44" s="205"/>
      <c r="W44" s="153"/>
      <c r="X44" s="78"/>
      <c r="Y44" s="144"/>
      <c r="Z44" s="117"/>
      <c r="AA44" s="117"/>
      <c r="AB44" s="117"/>
      <c r="AC44" s="117"/>
      <c r="AD44" s="117"/>
      <c r="AE44" s="117"/>
      <c r="AF44" s="117"/>
      <c r="AG44" s="117"/>
      <c r="AH44" s="54" t="str">
        <f t="shared" si="309"/>
        <v>na</v>
      </c>
      <c r="AI44" s="144" t="str">
        <f t="shared" si="310"/>
        <v>na</v>
      </c>
      <c r="AJ44" s="144" t="str">
        <f t="shared" si="311"/>
        <v>na</v>
      </c>
      <c r="AK44" s="144" t="str">
        <f t="shared" si="312"/>
        <v>na</v>
      </c>
      <c r="AL44" s="144" t="str">
        <f t="shared" si="313"/>
        <v>na</v>
      </c>
      <c r="AM44" s="144" t="str">
        <f t="shared" si="314"/>
        <v>na</v>
      </c>
      <c r="AN44" s="144" t="str">
        <f t="shared" si="315"/>
        <v>na</v>
      </c>
      <c r="AO44" s="144" t="str">
        <f t="shared" si="316"/>
        <v>na</v>
      </c>
      <c r="AP44" s="144" t="str">
        <f t="shared" si="317"/>
        <v>na</v>
      </c>
      <c r="AQ44" s="144" t="str">
        <f t="shared" si="318"/>
        <v>na</v>
      </c>
      <c r="AR44" s="81" t="str">
        <f t="shared" si="278"/>
        <v>na</v>
      </c>
      <c r="AS44" s="82" t="str">
        <f t="shared" si="279"/>
        <v>na</v>
      </c>
      <c r="AT44" s="82" t="str">
        <f t="shared" si="280"/>
        <v>na</v>
      </c>
      <c r="AU44" s="82" t="str">
        <f t="shared" si="281"/>
        <v>na</v>
      </c>
      <c r="AV44" s="82" t="str">
        <f t="shared" si="282"/>
        <v>na</v>
      </c>
      <c r="AW44" s="82" t="str">
        <f t="shared" si="283"/>
        <v>na</v>
      </c>
      <c r="AX44" s="82" t="str">
        <f t="shared" si="284"/>
        <v>na</v>
      </c>
      <c r="AY44" s="82" t="str">
        <f t="shared" si="285"/>
        <v>na</v>
      </c>
      <c r="AZ44" s="82" t="str">
        <f t="shared" si="286"/>
        <v>na</v>
      </c>
      <c r="BA44" s="82" t="str">
        <f t="shared" si="287"/>
        <v>na</v>
      </c>
      <c r="BB44" s="93" t="str">
        <f t="shared" si="288"/>
        <v>na</v>
      </c>
      <c r="BC44" s="85" t="str">
        <f t="shared" si="289"/>
        <v>na</v>
      </c>
      <c r="BD44" s="85" t="str">
        <f t="shared" si="290"/>
        <v>na</v>
      </c>
      <c r="BE44" s="85" t="str">
        <f t="shared" si="291"/>
        <v>na</v>
      </c>
      <c r="BF44" s="85" t="str">
        <f t="shared" si="292"/>
        <v>na</v>
      </c>
      <c r="BG44" s="85" t="str">
        <f t="shared" si="293"/>
        <v>na</v>
      </c>
      <c r="BH44" s="85" t="str">
        <f t="shared" si="294"/>
        <v>na</v>
      </c>
      <c r="BI44" s="85" t="str">
        <f t="shared" si="295"/>
        <v>na</v>
      </c>
      <c r="BJ44" s="85" t="str">
        <f t="shared" si="296"/>
        <v>na</v>
      </c>
      <c r="BK44" s="102" t="str">
        <f t="shared" si="297"/>
        <v>na</v>
      </c>
      <c r="BL44" s="85" t="str">
        <f t="shared" si="298"/>
        <v>na</v>
      </c>
      <c r="BM44" s="85" t="str">
        <f t="shared" si="258"/>
        <v>na</v>
      </c>
      <c r="BN44" s="85" t="str">
        <f t="shared" si="259"/>
        <v>na</v>
      </c>
      <c r="BO44" s="85" t="str">
        <f t="shared" si="260"/>
        <v>na</v>
      </c>
      <c r="BP44" s="85" t="str">
        <f t="shared" si="261"/>
        <v>na</v>
      </c>
      <c r="BQ44" s="85" t="str">
        <f t="shared" si="262"/>
        <v>na</v>
      </c>
      <c r="BR44" s="85" t="str">
        <f t="shared" si="263"/>
        <v>na</v>
      </c>
      <c r="BS44" s="85" t="str">
        <f t="shared" si="264"/>
        <v>na</v>
      </c>
      <c r="BT44" s="85" t="str">
        <f t="shared" si="265"/>
        <v>na</v>
      </c>
      <c r="BU44" s="85" t="str">
        <f t="shared" si="266"/>
        <v>na</v>
      </c>
      <c r="BV44" s="93" t="str">
        <f t="shared" si="299"/>
        <v>na</v>
      </c>
      <c r="BW44" s="85" t="str">
        <f t="shared" si="300"/>
        <v>na</v>
      </c>
      <c r="BX44" s="85" t="str">
        <f t="shared" si="301"/>
        <v>na</v>
      </c>
      <c r="BY44" s="85" t="str">
        <f t="shared" si="302"/>
        <v>na</v>
      </c>
      <c r="BZ44" s="85" t="str">
        <f t="shared" si="303"/>
        <v>na</v>
      </c>
      <c r="CA44" s="85" t="str">
        <f t="shared" si="304"/>
        <v>na</v>
      </c>
      <c r="CB44" s="85" t="str">
        <f t="shared" si="305"/>
        <v>na</v>
      </c>
      <c r="CC44" s="85" t="str">
        <f t="shared" si="306"/>
        <v>na</v>
      </c>
      <c r="CD44" s="85" t="str">
        <f t="shared" si="307"/>
        <v>na</v>
      </c>
      <c r="CE44" s="85" t="str">
        <f t="shared" si="308"/>
        <v>na</v>
      </c>
      <c r="CF44" s="202"/>
    </row>
    <row r="45" spans="1:84" s="146" customFormat="1" x14ac:dyDescent="0.25">
      <c r="A45" s="222" t="s">
        <v>96</v>
      </c>
      <c r="B45" s="54">
        <v>7</v>
      </c>
      <c r="C45" s="144">
        <v>0</v>
      </c>
      <c r="D45" s="199"/>
      <c r="E45" s="21"/>
      <c r="F45" s="58"/>
      <c r="G45" s="60"/>
      <c r="H45" s="59">
        <v>1</v>
      </c>
      <c r="I45" s="78">
        <v>0.5</v>
      </c>
      <c r="J45" s="153">
        <v>33.058</v>
      </c>
      <c r="K45" s="153"/>
      <c r="L45" s="153"/>
      <c r="M45" s="82"/>
      <c r="N45" s="82"/>
      <c r="O45" s="266" t="s">
        <v>271</v>
      </c>
      <c r="P45" s="81">
        <v>33.058</v>
      </c>
      <c r="Q45" s="82"/>
      <c r="R45" s="277">
        <v>0</v>
      </c>
      <c r="S45" s="278">
        <v>0</v>
      </c>
      <c r="T45" s="154">
        <f>R45/P45</f>
        <v>0</v>
      </c>
      <c r="U45" s="154">
        <f>IF(R45&lt;0.01*P45,0.01,IF(R45&gt;100*P45,100,T45))</f>
        <v>0.01</v>
      </c>
      <c r="V45" s="205">
        <f t="shared" ref="V45" si="319">IF(S45&gt;0,((((1/P45)^2)*((S45^2)+(R45^2))-((1/P45)^2)*(R45^2))^0.5),0)</f>
        <v>0</v>
      </c>
      <c r="W45" s="153">
        <f>IF(V45=0,U45,V45)</f>
        <v>0.01</v>
      </c>
      <c r="X45" s="78">
        <v>1</v>
      </c>
      <c r="Y45" s="125"/>
      <c r="Z45" s="133"/>
      <c r="AA45" s="133">
        <v>0.25</v>
      </c>
      <c r="AB45" s="133">
        <v>0.2</v>
      </c>
      <c r="AC45" s="133">
        <v>1</v>
      </c>
      <c r="AD45" s="133">
        <v>1</v>
      </c>
      <c r="AE45" s="133"/>
      <c r="AF45" s="133"/>
      <c r="AG45" s="133"/>
      <c r="AH45" s="54">
        <f>IF(X45&gt;0,SUM($B45:$C45),"na")</f>
        <v>7</v>
      </c>
      <c r="AI45" s="144" t="str">
        <f t="shared" ref="AI45" si="320">IF(Y45&gt;0,SUM($B45:$C45),"na")</f>
        <v>na</v>
      </c>
      <c r="AJ45" s="144" t="str">
        <f t="shared" ref="AJ45" si="321">IF(Z45&gt;0,SUM($B45:$C45),"na")</f>
        <v>na</v>
      </c>
      <c r="AK45" s="144">
        <f t="shared" ref="AK45" si="322">IF(AA45&gt;0,SUM($B45:$C45),"na")</f>
        <v>7</v>
      </c>
      <c r="AL45" s="144">
        <f t="shared" ref="AL45" si="323">IF(AB45&gt;0,SUM($B45:$C45),"na")</f>
        <v>7</v>
      </c>
      <c r="AM45" s="144">
        <f t="shared" ref="AM45" si="324">IF(AC45&gt;0,SUM($B45:$C45),"na")</f>
        <v>7</v>
      </c>
      <c r="AN45" s="144">
        <f t="shared" ref="AN45" si="325">IF(AD45&gt;0,SUM($B45:$C45),"na")</f>
        <v>7</v>
      </c>
      <c r="AO45" s="144" t="str">
        <f t="shared" ref="AO45" si="326">IF(AE45&gt;0,SUM($B45:$C45),"na")</f>
        <v>na</v>
      </c>
      <c r="AP45" s="144" t="str">
        <f t="shared" ref="AP45" si="327">IF(AF45&gt;0,SUM($B45:$C45),"na")</f>
        <v>na</v>
      </c>
      <c r="AQ45" s="144" t="str">
        <f t="shared" ref="AQ45" si="328">IF(AG45&gt;0,SUM($B45:$C45),"na")</f>
        <v>na</v>
      </c>
      <c r="AR45" s="81">
        <f t="shared" si="278"/>
        <v>9.950330853168092E-3</v>
      </c>
      <c r="AS45" s="82" t="str">
        <f t="shared" si="279"/>
        <v>na</v>
      </c>
      <c r="AT45" s="82" t="str">
        <f t="shared" si="280"/>
        <v>na</v>
      </c>
      <c r="AU45" s="82">
        <f t="shared" si="281"/>
        <v>4.6987673473293766E-3</v>
      </c>
      <c r="AV45" s="82">
        <f t="shared" si="282"/>
        <v>4.4514638027330945E-3</v>
      </c>
      <c r="AW45" s="82">
        <f t="shared" si="283"/>
        <v>1.2718468007808842E-2</v>
      </c>
      <c r="AX45" s="82">
        <f t="shared" si="284"/>
        <v>1.1759481917380472E-2</v>
      </c>
      <c r="AY45" s="82" t="str">
        <f t="shared" si="285"/>
        <v>na</v>
      </c>
      <c r="AZ45" s="82" t="str">
        <f t="shared" si="286"/>
        <v>na</v>
      </c>
      <c r="BA45" s="82" t="str">
        <f t="shared" si="287"/>
        <v>na</v>
      </c>
      <c r="BB45" s="93">
        <f t="shared" si="288"/>
        <v>1.9900661706336174E-2</v>
      </c>
      <c r="BC45" s="85" t="str">
        <f t="shared" si="289"/>
        <v>na</v>
      </c>
      <c r="BD45" s="85" t="str">
        <f t="shared" si="290"/>
        <v>na</v>
      </c>
      <c r="BE45" s="85">
        <f t="shared" si="291"/>
        <v>4.4377247169221871E-3</v>
      </c>
      <c r="BF45" s="85">
        <f t="shared" si="292"/>
        <v>3.9828886656032934E-3</v>
      </c>
      <c r="BG45" s="85">
        <f t="shared" si="293"/>
        <v>3.2513376862067705E-2</v>
      </c>
      <c r="BH45" s="85">
        <f t="shared" si="294"/>
        <v>2.7795139077444742E-2</v>
      </c>
      <c r="BI45" s="85" t="str">
        <f t="shared" si="295"/>
        <v>na</v>
      </c>
      <c r="BJ45" s="85" t="str">
        <f t="shared" si="296"/>
        <v>na</v>
      </c>
      <c r="BK45" s="102" t="str">
        <f t="shared" si="297"/>
        <v>na</v>
      </c>
      <c r="BL45" s="85">
        <f t="shared" si="298"/>
        <v>0.11940397023801705</v>
      </c>
      <c r="BM45" s="85" t="str">
        <f t="shared" si="258"/>
        <v>na</v>
      </c>
      <c r="BN45" s="85" t="str">
        <f t="shared" si="259"/>
        <v>na</v>
      </c>
      <c r="BO45" s="85">
        <f t="shared" si="260"/>
        <v>2.6626348301533122E-2</v>
      </c>
      <c r="BP45" s="85">
        <f t="shared" si="261"/>
        <v>2.389733199361976E-2</v>
      </c>
      <c r="BQ45" s="85">
        <f t="shared" si="262"/>
        <v>0.19508026117240623</v>
      </c>
      <c r="BR45" s="85">
        <f t="shared" si="263"/>
        <v>0.16677083446466845</v>
      </c>
      <c r="BS45" s="85" t="str">
        <f t="shared" si="264"/>
        <v>na</v>
      </c>
      <c r="BT45" s="85" t="str">
        <f t="shared" si="265"/>
        <v>na</v>
      </c>
      <c r="BU45" s="85" t="str">
        <f t="shared" si="266"/>
        <v>na</v>
      </c>
      <c r="BV45" s="93">
        <f t="shared" si="299"/>
        <v>0.2351370687311658</v>
      </c>
      <c r="BW45" s="85" t="str">
        <f t="shared" si="300"/>
        <v>na</v>
      </c>
      <c r="BX45" s="85" t="str">
        <f t="shared" si="301"/>
        <v>na</v>
      </c>
      <c r="BY45" s="85">
        <f t="shared" si="302"/>
        <v>0.22955455273575162</v>
      </c>
      <c r="BZ45" s="85">
        <f t="shared" si="303"/>
        <v>0.31867825394783178</v>
      </c>
      <c r="CA45" s="85">
        <f t="shared" si="304"/>
        <v>0.1986958077921448</v>
      </c>
      <c r="CB45" s="85">
        <f t="shared" si="305"/>
        <v>0.17643574262516062</v>
      </c>
      <c r="CC45" s="85" t="str">
        <f t="shared" si="306"/>
        <v>na</v>
      </c>
      <c r="CD45" s="85" t="str">
        <f t="shared" si="307"/>
        <v>na</v>
      </c>
      <c r="CE45" s="85" t="str">
        <f t="shared" si="308"/>
        <v>na</v>
      </c>
      <c r="CF45" s="204"/>
    </row>
    <row r="46" spans="1:84" s="142" customFormat="1" x14ac:dyDescent="0.25">
      <c r="A46" s="217" t="s">
        <v>92</v>
      </c>
      <c r="B46" s="54"/>
      <c r="C46" s="144"/>
      <c r="D46" s="144"/>
      <c r="E46" s="69"/>
      <c r="F46" s="54"/>
      <c r="G46" s="144"/>
      <c r="H46" s="59"/>
      <c r="I46" s="78">
        <v>0</v>
      </c>
      <c r="J46" s="153">
        <v>2.93</v>
      </c>
      <c r="K46" s="153">
        <v>2.2075000000000001E-2</v>
      </c>
      <c r="L46" s="153">
        <v>4.8994999999999997E-2</v>
      </c>
      <c r="M46" s="82">
        <v>7.0800000000000002E-2</v>
      </c>
      <c r="N46" s="82">
        <v>7.6424999999999993E-2</v>
      </c>
      <c r="O46" s="266"/>
      <c r="P46" s="81"/>
      <c r="Q46" s="82"/>
      <c r="R46" s="277"/>
      <c r="S46" s="278"/>
      <c r="T46" s="73"/>
      <c r="U46" s="73"/>
      <c r="V46" s="205"/>
      <c r="W46" s="153"/>
      <c r="X46" s="78"/>
      <c r="Y46" s="120"/>
      <c r="Z46" s="119"/>
      <c r="AA46" s="119"/>
      <c r="AB46" s="119"/>
      <c r="AC46" s="119"/>
      <c r="AD46" s="119"/>
      <c r="AE46" s="119"/>
      <c r="AF46" s="119"/>
      <c r="AG46" s="119"/>
      <c r="AH46" s="54" t="str">
        <f>IF(X46&gt;0,SUM($D46:$E46),"na")</f>
        <v>na</v>
      </c>
      <c r="AI46" s="144" t="str">
        <f t="shared" ref="AI46" si="329">IF(Y46&gt;0,SUM($D46:$E46),"na")</f>
        <v>na</v>
      </c>
      <c r="AJ46" s="144" t="str">
        <f t="shared" ref="AJ46" si="330">IF(Z46&gt;0,SUM($D46:$E46),"na")</f>
        <v>na</v>
      </c>
      <c r="AK46" s="144" t="str">
        <f t="shared" ref="AK46" si="331">IF(AA46&gt;0,SUM($D46:$E46),"na")</f>
        <v>na</v>
      </c>
      <c r="AL46" s="144" t="str">
        <f t="shared" ref="AL46" si="332">IF(AB46&gt;0,SUM($D46:$E46),"na")</f>
        <v>na</v>
      </c>
      <c r="AM46" s="144" t="str">
        <f t="shared" ref="AM46" si="333">IF(AC46&gt;0,SUM($D46:$E46),"na")</f>
        <v>na</v>
      </c>
      <c r="AN46" s="144" t="str">
        <f t="shared" ref="AN46" si="334">IF(AD46&gt;0,SUM($D46:$E46),"na")</f>
        <v>na</v>
      </c>
      <c r="AO46" s="144" t="str">
        <f t="shared" ref="AO46" si="335">IF(AE46&gt;0,SUM($D46:$E46),"na")</f>
        <v>na</v>
      </c>
      <c r="AP46" s="144" t="str">
        <f t="shared" ref="AP46" si="336">IF(AF46&gt;0,SUM($D46:$E46),"na")</f>
        <v>na</v>
      </c>
      <c r="AQ46" s="144" t="str">
        <f t="shared" ref="AQ46" si="337">IF(AG46&gt;0,SUM($D46:$E46),"na")</f>
        <v>na</v>
      </c>
      <c r="AR46" s="81" t="str">
        <f t="shared" si="278"/>
        <v>na</v>
      </c>
      <c r="AS46" s="82" t="str">
        <f t="shared" si="279"/>
        <v>na</v>
      </c>
      <c r="AT46" s="82" t="str">
        <f t="shared" si="280"/>
        <v>na</v>
      </c>
      <c r="AU46" s="82" t="str">
        <f t="shared" si="281"/>
        <v>na</v>
      </c>
      <c r="AV46" s="82" t="str">
        <f t="shared" si="282"/>
        <v>na</v>
      </c>
      <c r="AW46" s="82" t="str">
        <f t="shared" si="283"/>
        <v>na</v>
      </c>
      <c r="AX46" s="82" t="str">
        <f t="shared" si="284"/>
        <v>na</v>
      </c>
      <c r="AY46" s="82" t="str">
        <f t="shared" si="285"/>
        <v>na</v>
      </c>
      <c r="AZ46" s="82" t="str">
        <f t="shared" si="286"/>
        <v>na</v>
      </c>
      <c r="BA46" s="82" t="str">
        <f t="shared" si="287"/>
        <v>na</v>
      </c>
      <c r="BB46" s="93" t="str">
        <f t="shared" si="288"/>
        <v>na</v>
      </c>
      <c r="BC46" s="85" t="str">
        <f t="shared" si="289"/>
        <v>na</v>
      </c>
      <c r="BD46" s="85" t="str">
        <f t="shared" si="290"/>
        <v>na</v>
      </c>
      <c r="BE46" s="85" t="str">
        <f t="shared" si="291"/>
        <v>na</v>
      </c>
      <c r="BF46" s="85" t="str">
        <f t="shared" si="292"/>
        <v>na</v>
      </c>
      <c r="BG46" s="85" t="str">
        <f t="shared" si="293"/>
        <v>na</v>
      </c>
      <c r="BH46" s="85" t="str">
        <f t="shared" si="294"/>
        <v>na</v>
      </c>
      <c r="BI46" s="85" t="str">
        <f t="shared" si="295"/>
        <v>na</v>
      </c>
      <c r="BJ46" s="85" t="str">
        <f t="shared" si="296"/>
        <v>na</v>
      </c>
      <c r="BK46" s="102" t="str">
        <f t="shared" si="297"/>
        <v>na</v>
      </c>
      <c r="BL46" s="85" t="str">
        <f t="shared" si="298"/>
        <v>na</v>
      </c>
      <c r="BM46" s="85" t="str">
        <f t="shared" si="258"/>
        <v>na</v>
      </c>
      <c r="BN46" s="85" t="str">
        <f t="shared" si="259"/>
        <v>na</v>
      </c>
      <c r="BO46" s="85" t="str">
        <f t="shared" si="260"/>
        <v>na</v>
      </c>
      <c r="BP46" s="85" t="str">
        <f t="shared" si="261"/>
        <v>na</v>
      </c>
      <c r="BQ46" s="85" t="str">
        <f t="shared" si="262"/>
        <v>na</v>
      </c>
      <c r="BR46" s="85" t="str">
        <f t="shared" si="263"/>
        <v>na</v>
      </c>
      <c r="BS46" s="85" t="str">
        <f t="shared" si="264"/>
        <v>na</v>
      </c>
      <c r="BT46" s="85" t="str">
        <f t="shared" si="265"/>
        <v>na</v>
      </c>
      <c r="BU46" s="85" t="str">
        <f t="shared" si="266"/>
        <v>na</v>
      </c>
      <c r="BV46" s="93" t="str">
        <f t="shared" si="299"/>
        <v>na</v>
      </c>
      <c r="BW46" s="85" t="str">
        <f t="shared" si="300"/>
        <v>na</v>
      </c>
      <c r="BX46" s="85" t="str">
        <f t="shared" si="301"/>
        <v>na</v>
      </c>
      <c r="BY46" s="85" t="str">
        <f t="shared" si="302"/>
        <v>na</v>
      </c>
      <c r="BZ46" s="85" t="str">
        <f t="shared" si="303"/>
        <v>na</v>
      </c>
      <c r="CA46" s="85" t="str">
        <f t="shared" si="304"/>
        <v>na</v>
      </c>
      <c r="CB46" s="85" t="str">
        <f t="shared" si="305"/>
        <v>na</v>
      </c>
      <c r="CC46" s="85" t="str">
        <f t="shared" si="306"/>
        <v>na</v>
      </c>
      <c r="CD46" s="85" t="str">
        <f t="shared" si="307"/>
        <v>na</v>
      </c>
      <c r="CE46" s="85" t="str">
        <f t="shared" si="308"/>
        <v>na</v>
      </c>
      <c r="CF46" s="202"/>
    </row>
    <row r="47" spans="1:84" s="142" customFormat="1" x14ac:dyDescent="0.25">
      <c r="A47" s="223" t="s">
        <v>91</v>
      </c>
      <c r="B47" s="54">
        <v>7</v>
      </c>
      <c r="C47" s="144">
        <v>0</v>
      </c>
      <c r="D47" s="144"/>
      <c r="E47" s="69"/>
      <c r="F47" s="54"/>
      <c r="G47" s="144"/>
      <c r="H47" s="59">
        <v>1</v>
      </c>
      <c r="I47" s="78">
        <v>17.888999999999999</v>
      </c>
      <c r="J47" s="153">
        <v>201.07900000000001</v>
      </c>
      <c r="K47" s="153"/>
      <c r="L47" s="153"/>
      <c r="M47" s="82">
        <v>6.1050000000000007E-2</v>
      </c>
      <c r="N47" s="82">
        <v>5.8399999999999994E-2</v>
      </c>
      <c r="O47" s="266" t="s">
        <v>271</v>
      </c>
      <c r="P47" s="81">
        <v>201.07900000000001</v>
      </c>
      <c r="Q47" s="82"/>
      <c r="R47" s="277">
        <v>71.429000000000002</v>
      </c>
      <c r="S47" s="278">
        <v>39.067999999999998</v>
      </c>
      <c r="T47" s="154">
        <f t="shared" ref="T47:T49" si="338">R47/P47</f>
        <v>0.3552285420158246</v>
      </c>
      <c r="U47" s="154">
        <f t="shared" ref="U47:U49" si="339">IF(R47&lt;0.01*P47,0.01,IF(R47&gt;100*P47,100,T47))</f>
        <v>0.3552285420158246</v>
      </c>
      <c r="V47" s="205">
        <f t="shared" ref="V47:V50" si="340">IF(S47&gt;0,((((1/P47)^2)*((S47^2)+(R47^2))-((1/P47)^2)*(R47^2))^0.5),0)</f>
        <v>0.19429179576186464</v>
      </c>
      <c r="W47" s="153">
        <f t="shared" ref="W47:W50" si="341">IF(V47=0,U47,V47)</f>
        <v>0.19429179576186464</v>
      </c>
      <c r="X47" s="78">
        <v>1</v>
      </c>
      <c r="Y47" s="120">
        <v>0.5</v>
      </c>
      <c r="Z47" s="119">
        <v>0.5</v>
      </c>
      <c r="AA47" s="119">
        <v>0.75</v>
      </c>
      <c r="AB47" s="119">
        <v>0.2</v>
      </c>
      <c r="AC47" s="119">
        <v>1</v>
      </c>
      <c r="AD47" s="119">
        <v>0.5</v>
      </c>
      <c r="AE47" s="119">
        <v>1</v>
      </c>
      <c r="AF47" s="119">
        <v>1</v>
      </c>
      <c r="AG47" s="119">
        <v>1</v>
      </c>
      <c r="AH47" s="54">
        <f t="shared" ref="AH47:AH50" si="342">IF(X47&gt;0,SUM($B47:$C47),"na")</f>
        <v>7</v>
      </c>
      <c r="AI47" s="144">
        <f t="shared" ref="AI47:AI50" si="343">IF(Y47&gt;0,SUM($B47:$C47),"na")</f>
        <v>7</v>
      </c>
      <c r="AJ47" s="144">
        <f t="shared" ref="AJ47:AJ50" si="344">IF(Z47&gt;0,SUM($B47:$C47),"na")</f>
        <v>7</v>
      </c>
      <c r="AK47" s="144">
        <f t="shared" ref="AK47:AK50" si="345">IF(AA47&gt;0,SUM($B47:$C47),"na")</f>
        <v>7</v>
      </c>
      <c r="AL47" s="144">
        <f t="shared" ref="AL47:AL50" si="346">IF(AB47&gt;0,SUM($B47:$C47),"na")</f>
        <v>7</v>
      </c>
      <c r="AM47" s="144">
        <f t="shared" ref="AM47:AM50" si="347">IF(AC47&gt;0,SUM($B47:$C47),"na")</f>
        <v>7</v>
      </c>
      <c r="AN47" s="144">
        <f t="shared" ref="AN47:AN50" si="348">IF(AD47&gt;0,SUM($B47:$C47),"na")</f>
        <v>7</v>
      </c>
      <c r="AO47" s="144">
        <f t="shared" ref="AO47:AO50" si="349">IF(AE47&gt;0,SUM($B47:$C47),"na")</f>
        <v>7</v>
      </c>
      <c r="AP47" s="144">
        <f t="shared" ref="AP47:AP50" si="350">IF(AF47&gt;0,SUM($B47:$C47),"na")</f>
        <v>7</v>
      </c>
      <c r="AQ47" s="144">
        <f t="shared" ref="AQ47:AQ50" si="351">IF(AG47&gt;0,SUM($B47:$C47),"na")</f>
        <v>7</v>
      </c>
      <c r="AR47" s="81">
        <f t="shared" si="278"/>
        <v>0.30397010580354067</v>
      </c>
      <c r="AS47" s="82">
        <f t="shared" si="279"/>
        <v>0.18238206348212441</v>
      </c>
      <c r="AT47" s="82">
        <f t="shared" si="280"/>
        <v>0.16887228100196705</v>
      </c>
      <c r="AU47" s="82">
        <f t="shared" si="281"/>
        <v>0.43062431655501598</v>
      </c>
      <c r="AV47" s="82">
        <f t="shared" si="282"/>
        <v>0.13598662628053138</v>
      </c>
      <c r="AW47" s="82">
        <f t="shared" si="283"/>
        <v>0.3885332179443754</v>
      </c>
      <c r="AX47" s="82">
        <f t="shared" si="284"/>
        <v>0.17961869888391041</v>
      </c>
      <c r="AY47" s="82">
        <f t="shared" si="285"/>
        <v>0.3316037517856808</v>
      </c>
      <c r="AZ47" s="82">
        <f t="shared" si="286"/>
        <v>0.30397010580354067</v>
      </c>
      <c r="BA47" s="82">
        <f t="shared" si="287"/>
        <v>0.30397010580354067</v>
      </c>
      <c r="BB47" s="93">
        <f t="shared" si="288"/>
        <v>0.3551067403468679</v>
      </c>
      <c r="BC47" s="85">
        <f t="shared" si="289"/>
        <v>0.12783842652487243</v>
      </c>
      <c r="BD47" s="85">
        <f t="shared" si="290"/>
        <v>0.10960084578607035</v>
      </c>
      <c r="BE47" s="85">
        <f t="shared" si="291"/>
        <v>0.71267949972392242</v>
      </c>
      <c r="BF47" s="85">
        <f t="shared" si="292"/>
        <v>7.1070531828424419E-2</v>
      </c>
      <c r="BG47" s="85">
        <f t="shared" si="293"/>
        <v>0.58016760676264834</v>
      </c>
      <c r="BH47" s="85">
        <f t="shared" si="294"/>
        <v>0.12399388247648901</v>
      </c>
      <c r="BI47" s="85">
        <f t="shared" si="295"/>
        <v>0.42260636867726437</v>
      </c>
      <c r="BJ47" s="85">
        <f t="shared" si="296"/>
        <v>0.3551067403468679</v>
      </c>
      <c r="BK47" s="102">
        <f t="shared" si="297"/>
        <v>0.3551067403468679</v>
      </c>
      <c r="BL47" s="85">
        <f t="shared" si="298"/>
        <v>2.1306404420812073</v>
      </c>
      <c r="BM47" s="85">
        <f t="shared" si="258"/>
        <v>0.76703055914923457</v>
      </c>
      <c r="BN47" s="85">
        <f t="shared" si="259"/>
        <v>0.65760507471642216</v>
      </c>
      <c r="BO47" s="85">
        <f t="shared" si="260"/>
        <v>4.2760769983435347</v>
      </c>
      <c r="BP47" s="85">
        <f t="shared" si="261"/>
        <v>0.42642319097054648</v>
      </c>
      <c r="BQ47" s="85">
        <f t="shared" si="262"/>
        <v>3.4810056405758898</v>
      </c>
      <c r="BR47" s="85">
        <f t="shared" si="263"/>
        <v>0.74396329485893409</v>
      </c>
      <c r="BS47" s="85">
        <f t="shared" si="264"/>
        <v>2.5356382120635863</v>
      </c>
      <c r="BT47" s="85">
        <f t="shared" si="265"/>
        <v>2.1306404420812073</v>
      </c>
      <c r="BU47" s="85">
        <f t="shared" si="266"/>
        <v>2.1306404420812073</v>
      </c>
      <c r="BV47" s="93">
        <f t="shared" si="299"/>
        <v>8.5845404529036606E-2</v>
      </c>
      <c r="BW47" s="85">
        <f t="shared" si="300"/>
        <v>1.0898985118220832E-4</v>
      </c>
      <c r="BX47" s="85">
        <f t="shared" si="301"/>
        <v>2.1406035075320524E-3</v>
      </c>
      <c r="BY47" s="85">
        <f t="shared" si="302"/>
        <v>0.41961188557710644</v>
      </c>
      <c r="BZ47" s="85">
        <f t="shared" si="303"/>
        <v>4.6875115641024027E-2</v>
      </c>
      <c r="CA47" s="85">
        <f t="shared" si="304"/>
        <v>0.30091729241246679</v>
      </c>
      <c r="CB47" s="85">
        <f t="shared" si="305"/>
        <v>5.7942241786953347E-4</v>
      </c>
      <c r="CC47" s="85">
        <f t="shared" si="306"/>
        <v>0.15138381866105594</v>
      </c>
      <c r="CD47" s="85">
        <f t="shared" si="307"/>
        <v>0.16293957110154808</v>
      </c>
      <c r="CE47" s="85">
        <f t="shared" si="308"/>
        <v>0.19541677861870516</v>
      </c>
      <c r="CF47" s="202"/>
    </row>
    <row r="48" spans="1:84" s="146" customFormat="1" x14ac:dyDescent="0.25">
      <c r="A48" s="258" t="s">
        <v>90</v>
      </c>
      <c r="B48" s="54">
        <v>7</v>
      </c>
      <c r="C48" s="144">
        <v>0</v>
      </c>
      <c r="D48" s="60"/>
      <c r="E48" s="59"/>
      <c r="F48" s="58"/>
      <c r="G48" s="60"/>
      <c r="H48" s="59">
        <v>1</v>
      </c>
      <c r="I48" s="78">
        <v>9.2219999999999995</v>
      </c>
      <c r="J48" s="153">
        <v>51.22</v>
      </c>
      <c r="K48" s="153"/>
      <c r="L48" s="153"/>
      <c r="M48" s="82">
        <v>2.5000000000000001E-5</v>
      </c>
      <c r="N48" s="82">
        <v>2.2499999999999999E-4</v>
      </c>
      <c r="O48" s="266" t="s">
        <v>271</v>
      </c>
      <c r="P48" s="81">
        <v>51.22</v>
      </c>
      <c r="Q48" s="82"/>
      <c r="R48" s="277">
        <v>3.714</v>
      </c>
      <c r="S48" s="278">
        <v>6.343</v>
      </c>
      <c r="T48" s="154">
        <f t="shared" si="338"/>
        <v>7.2510737992971502E-2</v>
      </c>
      <c r="U48" s="154">
        <f t="shared" si="339"/>
        <v>7.2510737992971502E-2</v>
      </c>
      <c r="V48" s="205">
        <f t="shared" si="340"/>
        <v>0.12383834439672003</v>
      </c>
      <c r="W48" s="153">
        <f t="shared" si="341"/>
        <v>0.12383834439672003</v>
      </c>
      <c r="X48" s="78">
        <v>1</v>
      </c>
      <c r="Y48" s="36">
        <v>1</v>
      </c>
      <c r="Z48" s="35"/>
      <c r="AA48" s="35">
        <v>0.75</v>
      </c>
      <c r="AB48" s="35">
        <v>0.3</v>
      </c>
      <c r="AC48" s="35">
        <v>0.1</v>
      </c>
      <c r="AD48" s="35">
        <v>1</v>
      </c>
      <c r="AE48" s="35"/>
      <c r="AF48" s="35">
        <v>1</v>
      </c>
      <c r="AG48" s="35"/>
      <c r="AH48" s="54">
        <f t="shared" si="342"/>
        <v>7</v>
      </c>
      <c r="AI48" s="144">
        <f t="shared" si="343"/>
        <v>7</v>
      </c>
      <c r="AJ48" s="144" t="str">
        <f t="shared" si="344"/>
        <v>na</v>
      </c>
      <c r="AK48" s="144">
        <f t="shared" si="345"/>
        <v>7</v>
      </c>
      <c r="AL48" s="144">
        <f t="shared" si="346"/>
        <v>7</v>
      </c>
      <c r="AM48" s="144">
        <f t="shared" si="347"/>
        <v>7</v>
      </c>
      <c r="AN48" s="144">
        <f t="shared" si="348"/>
        <v>7</v>
      </c>
      <c r="AO48" s="144" t="str">
        <f t="shared" si="349"/>
        <v>na</v>
      </c>
      <c r="AP48" s="144">
        <f t="shared" si="350"/>
        <v>7</v>
      </c>
      <c r="AQ48" s="144" t="str">
        <f t="shared" si="351"/>
        <v>na</v>
      </c>
      <c r="AR48" s="81">
        <f t="shared" si="278"/>
        <v>7.0002383884572819E-2</v>
      </c>
      <c r="AS48" s="82">
        <f t="shared" si="279"/>
        <v>8.4002860661487377E-2</v>
      </c>
      <c r="AT48" s="82" t="str">
        <f t="shared" si="280"/>
        <v>na</v>
      </c>
      <c r="AU48" s="82">
        <f t="shared" si="281"/>
        <v>9.9170043836478164E-2</v>
      </c>
      <c r="AV48" s="82">
        <f t="shared" si="282"/>
        <v>4.6975283922542285E-2</v>
      </c>
      <c r="AW48" s="82">
        <f t="shared" si="283"/>
        <v>8.9476731281032933E-3</v>
      </c>
      <c r="AX48" s="82">
        <f t="shared" si="284"/>
        <v>8.2730090045404242E-2</v>
      </c>
      <c r="AY48" s="82" t="str">
        <f t="shared" si="285"/>
        <v>na</v>
      </c>
      <c r="AZ48" s="82">
        <f t="shared" si="286"/>
        <v>7.0002383884572819E-2</v>
      </c>
      <c r="BA48" s="82" t="str">
        <f t="shared" si="287"/>
        <v>na</v>
      </c>
      <c r="BB48" s="93">
        <f t="shared" si="288"/>
        <v>0.23349983883412437</v>
      </c>
      <c r="BC48" s="85">
        <f t="shared" si="289"/>
        <v>0.33623976792113908</v>
      </c>
      <c r="BD48" s="85" t="str">
        <f t="shared" si="290"/>
        <v>na</v>
      </c>
      <c r="BE48" s="85">
        <f t="shared" si="291"/>
        <v>0.46862120432681909</v>
      </c>
      <c r="BF48" s="85">
        <f t="shared" si="292"/>
        <v>0.10514769404562975</v>
      </c>
      <c r="BG48" s="85">
        <f t="shared" si="293"/>
        <v>3.8148823236509679E-3</v>
      </c>
      <c r="BH48" s="85">
        <f t="shared" si="294"/>
        <v>0.32612787407410765</v>
      </c>
      <c r="BI48" s="85" t="str">
        <f t="shared" si="295"/>
        <v>na</v>
      </c>
      <c r="BJ48" s="85">
        <f t="shared" si="296"/>
        <v>0.23349983883412437</v>
      </c>
      <c r="BK48" s="102" t="str">
        <f t="shared" si="297"/>
        <v>na</v>
      </c>
      <c r="BL48" s="85">
        <f t="shared" si="298"/>
        <v>1.4009990330047462</v>
      </c>
      <c r="BM48" s="85">
        <f t="shared" si="258"/>
        <v>2.0174386075268345</v>
      </c>
      <c r="BN48" s="85" t="str">
        <f t="shared" si="259"/>
        <v>na</v>
      </c>
      <c r="BO48" s="85">
        <f t="shared" si="260"/>
        <v>2.8117272259609143</v>
      </c>
      <c r="BP48" s="85">
        <f t="shared" si="261"/>
        <v>0.63088616427377853</v>
      </c>
      <c r="BQ48" s="85">
        <f t="shared" si="262"/>
        <v>2.2889293941905808E-2</v>
      </c>
      <c r="BR48" s="85">
        <f t="shared" si="263"/>
        <v>1.956767244444646</v>
      </c>
      <c r="BS48" s="85" t="str">
        <f t="shared" si="264"/>
        <v>na</v>
      </c>
      <c r="BT48" s="85">
        <f t="shared" si="265"/>
        <v>1.4009990330047462</v>
      </c>
      <c r="BU48" s="85" t="str">
        <f t="shared" si="266"/>
        <v>na</v>
      </c>
      <c r="BV48" s="93">
        <f t="shared" si="299"/>
        <v>0.10629330654108511</v>
      </c>
      <c r="BW48" s="85">
        <f t="shared" si="300"/>
        <v>6.242356557659251E-2</v>
      </c>
      <c r="BX48" s="85" t="str">
        <f t="shared" si="301"/>
        <v>na</v>
      </c>
      <c r="BY48" s="85">
        <f t="shared" si="302"/>
        <v>5.2519353084110335E-2</v>
      </c>
      <c r="BZ48" s="85">
        <f t="shared" si="303"/>
        <v>0.20431167842279385</v>
      </c>
      <c r="CA48" s="85">
        <f t="shared" si="304"/>
        <v>0.20768952746439939</v>
      </c>
      <c r="CB48" s="85">
        <f t="shared" si="305"/>
        <v>5.3950267623669099E-2</v>
      </c>
      <c r="CC48" s="85" t="str">
        <f t="shared" si="306"/>
        <v>na</v>
      </c>
      <c r="CD48" s="85">
        <f t="shared" si="307"/>
        <v>4.6381078322192702E-2</v>
      </c>
      <c r="CE48" s="85" t="str">
        <f t="shared" si="308"/>
        <v>na</v>
      </c>
      <c r="CF48" s="204"/>
    </row>
    <row r="49" spans="1:84" s="146" customFormat="1" x14ac:dyDescent="0.25">
      <c r="A49" s="222" t="s">
        <v>89</v>
      </c>
      <c r="B49" s="54">
        <v>7</v>
      </c>
      <c r="C49" s="144">
        <v>0</v>
      </c>
      <c r="D49" s="144"/>
      <c r="E49" s="69"/>
      <c r="F49" s="58"/>
      <c r="G49" s="60"/>
      <c r="H49" s="59">
        <v>1</v>
      </c>
      <c r="I49" s="78">
        <v>9.8330000000000002</v>
      </c>
      <c r="J49" s="153">
        <v>11.547000000000001</v>
      </c>
      <c r="K49" s="153">
        <v>9.5055000000000001E-2</v>
      </c>
      <c r="L49" s="153">
        <v>0.14065</v>
      </c>
      <c r="M49" s="82">
        <v>2.3700000000000002E-2</v>
      </c>
      <c r="N49" s="82">
        <v>2.7799999999999998E-2</v>
      </c>
      <c r="O49" s="266" t="s">
        <v>271</v>
      </c>
      <c r="P49" s="81">
        <v>11.547000000000001</v>
      </c>
      <c r="Q49" s="82"/>
      <c r="R49" s="277">
        <v>7.2859999999999996</v>
      </c>
      <c r="S49" s="278">
        <v>14.384</v>
      </c>
      <c r="T49" s="154">
        <f t="shared" si="338"/>
        <v>0.63098640339482115</v>
      </c>
      <c r="U49" s="154">
        <f t="shared" si="339"/>
        <v>0.63098640339482115</v>
      </c>
      <c r="V49" s="205">
        <f t="shared" si="340"/>
        <v>1.2456915216073439</v>
      </c>
      <c r="W49" s="153">
        <f t="shared" si="341"/>
        <v>1.2456915216073439</v>
      </c>
      <c r="X49" s="78">
        <v>1</v>
      </c>
      <c r="Y49" s="36">
        <v>1</v>
      </c>
      <c r="Z49" s="35"/>
      <c r="AA49" s="35">
        <v>0.75</v>
      </c>
      <c r="AB49" s="35">
        <v>1</v>
      </c>
      <c r="AC49" s="35">
        <v>0.5</v>
      </c>
      <c r="AD49" s="35"/>
      <c r="AE49" s="35"/>
      <c r="AF49" s="35"/>
      <c r="AG49" s="35"/>
      <c r="AH49" s="54">
        <f t="shared" si="342"/>
        <v>7</v>
      </c>
      <c r="AI49" s="144">
        <f t="shared" si="343"/>
        <v>7</v>
      </c>
      <c r="AJ49" s="144" t="str">
        <f t="shared" si="344"/>
        <v>na</v>
      </c>
      <c r="AK49" s="144">
        <f t="shared" si="345"/>
        <v>7</v>
      </c>
      <c r="AL49" s="144">
        <f t="shared" si="346"/>
        <v>7</v>
      </c>
      <c r="AM49" s="144">
        <f t="shared" si="347"/>
        <v>7</v>
      </c>
      <c r="AN49" s="144" t="str">
        <f t="shared" si="348"/>
        <v>na</v>
      </c>
      <c r="AO49" s="144" t="str">
        <f t="shared" si="349"/>
        <v>na</v>
      </c>
      <c r="AP49" s="144" t="str">
        <f t="shared" si="350"/>
        <v>na</v>
      </c>
      <c r="AQ49" s="144" t="str">
        <f t="shared" si="351"/>
        <v>na</v>
      </c>
      <c r="AR49" s="81">
        <f t="shared" si="278"/>
        <v>0.48918498724289139</v>
      </c>
      <c r="AS49" s="82">
        <f t="shared" si="279"/>
        <v>0.5870219846914696</v>
      </c>
      <c r="AT49" s="82" t="str">
        <f t="shared" si="280"/>
        <v>na</v>
      </c>
      <c r="AU49" s="82">
        <f t="shared" si="281"/>
        <v>0.69301206526076287</v>
      </c>
      <c r="AV49" s="82">
        <f t="shared" si="282"/>
        <v>1.0942295767275203</v>
      </c>
      <c r="AW49" s="82">
        <f t="shared" si="283"/>
        <v>0.31263702192214871</v>
      </c>
      <c r="AX49" s="82" t="str">
        <f t="shared" si="284"/>
        <v>na</v>
      </c>
      <c r="AY49" s="82" t="str">
        <f t="shared" si="285"/>
        <v>na</v>
      </c>
      <c r="AZ49" s="82" t="str">
        <f t="shared" si="286"/>
        <v>na</v>
      </c>
      <c r="BA49" s="82" t="str">
        <f t="shared" si="287"/>
        <v>na</v>
      </c>
      <c r="BB49" s="93">
        <f t="shared" si="288"/>
        <v>1.6180270024110577</v>
      </c>
      <c r="BC49" s="85">
        <f t="shared" si="289"/>
        <v>2.3299588834719231</v>
      </c>
      <c r="BD49" s="85" t="str">
        <f t="shared" si="290"/>
        <v>na</v>
      </c>
      <c r="BE49" s="85">
        <f t="shared" si="291"/>
        <v>3.2472903034499701</v>
      </c>
      <c r="BF49" s="85">
        <f t="shared" si="292"/>
        <v>8.0957375986287339</v>
      </c>
      <c r="BG49" s="85">
        <f t="shared" si="293"/>
        <v>0.66087653866357032</v>
      </c>
      <c r="BH49" s="85" t="str">
        <f t="shared" si="294"/>
        <v>na</v>
      </c>
      <c r="BI49" s="85" t="str">
        <f t="shared" si="295"/>
        <v>na</v>
      </c>
      <c r="BJ49" s="85" t="str">
        <f t="shared" si="296"/>
        <v>na</v>
      </c>
      <c r="BK49" s="102" t="str">
        <f t="shared" si="297"/>
        <v>na</v>
      </c>
      <c r="BL49" s="85">
        <f t="shared" si="298"/>
        <v>9.7081620144663461</v>
      </c>
      <c r="BM49" s="85">
        <f t="shared" si="258"/>
        <v>13.97975330083154</v>
      </c>
      <c r="BN49" s="85" t="str">
        <f t="shared" si="259"/>
        <v>na</v>
      </c>
      <c r="BO49" s="85">
        <f t="shared" si="260"/>
        <v>19.483741820699819</v>
      </c>
      <c r="BP49" s="85">
        <f t="shared" si="261"/>
        <v>48.574425591772403</v>
      </c>
      <c r="BQ49" s="85">
        <f t="shared" si="262"/>
        <v>3.9652592319814222</v>
      </c>
      <c r="BR49" s="85" t="str">
        <f t="shared" si="263"/>
        <v>na</v>
      </c>
      <c r="BS49" s="85" t="str">
        <f t="shared" si="264"/>
        <v>na</v>
      </c>
      <c r="BT49" s="85" t="str">
        <f t="shared" si="265"/>
        <v>na</v>
      </c>
      <c r="BU49" s="85" t="str">
        <f t="shared" si="266"/>
        <v>na</v>
      </c>
      <c r="BV49" s="93">
        <f t="shared" si="299"/>
        <v>0.61313031133210549</v>
      </c>
      <c r="BW49" s="85">
        <f t="shared" si="300"/>
        <v>1.168596505727826</v>
      </c>
      <c r="BX49" s="85" t="str">
        <f t="shared" si="301"/>
        <v>na</v>
      </c>
      <c r="BY49" s="85">
        <f t="shared" si="302"/>
        <v>1.8009298972579391</v>
      </c>
      <c r="BZ49" s="85">
        <f t="shared" si="303"/>
        <v>5.3766754124186225</v>
      </c>
      <c r="CA49" s="85">
        <f t="shared" si="304"/>
        <v>0.12093481130530219</v>
      </c>
      <c r="CB49" s="85" t="str">
        <f t="shared" si="305"/>
        <v>na</v>
      </c>
      <c r="CC49" s="85" t="str">
        <f t="shared" si="306"/>
        <v>na</v>
      </c>
      <c r="CD49" s="85" t="str">
        <f t="shared" si="307"/>
        <v>na</v>
      </c>
      <c r="CE49" s="85" t="str">
        <f t="shared" si="308"/>
        <v>na</v>
      </c>
      <c r="CF49" s="204"/>
    </row>
    <row r="50" spans="1:84" s="146" customFormat="1" x14ac:dyDescent="0.25">
      <c r="A50" s="222" t="s">
        <v>88</v>
      </c>
      <c r="B50" s="54">
        <v>7</v>
      </c>
      <c r="C50" s="144">
        <v>0</v>
      </c>
      <c r="D50" s="60"/>
      <c r="E50" s="59"/>
      <c r="F50" s="58"/>
      <c r="G50" s="60"/>
      <c r="H50" s="59">
        <v>1</v>
      </c>
      <c r="I50" s="78">
        <v>8.2780000000000005</v>
      </c>
      <c r="J50" s="153">
        <v>477.06299999999999</v>
      </c>
      <c r="K50" s="153">
        <v>5.0039999999999994E-2</v>
      </c>
      <c r="L50" s="153">
        <v>0.14330000000000001</v>
      </c>
      <c r="M50" s="82">
        <v>0.57669999999999999</v>
      </c>
      <c r="N50" s="82">
        <v>0.92959999999999998</v>
      </c>
      <c r="O50" s="266" t="s">
        <v>271</v>
      </c>
      <c r="P50" s="81">
        <v>477.06299999999999</v>
      </c>
      <c r="Q50" s="82"/>
      <c r="R50" s="277">
        <v>164.714</v>
      </c>
      <c r="S50" s="278">
        <v>160.28100000000001</v>
      </c>
      <c r="T50" s="154">
        <f t="shared" ref="T50" si="352">R50/P50</f>
        <v>0.34526676770154047</v>
      </c>
      <c r="U50" s="154">
        <f t="shared" ref="U50" si="353">IF(R50&lt;0.01*P50,0.01,IF(R50&gt;100*P50,100,T50))</f>
        <v>0.34526676770154047</v>
      </c>
      <c r="V50" s="205">
        <f t="shared" si="340"/>
        <v>0.33597449393476331</v>
      </c>
      <c r="W50" s="153">
        <f t="shared" si="341"/>
        <v>0.33597449393476331</v>
      </c>
      <c r="X50" s="78">
        <v>1</v>
      </c>
      <c r="Y50" s="36">
        <v>0.5</v>
      </c>
      <c r="Z50" s="35"/>
      <c r="AA50" s="35">
        <v>0.5</v>
      </c>
      <c r="AB50" s="35">
        <v>0.2</v>
      </c>
      <c r="AC50" s="35">
        <v>1</v>
      </c>
      <c r="AD50" s="35">
        <v>1</v>
      </c>
      <c r="AE50" s="35">
        <v>1</v>
      </c>
      <c r="AF50" s="35"/>
      <c r="AG50" s="35"/>
      <c r="AH50" s="54">
        <f t="shared" si="342"/>
        <v>7</v>
      </c>
      <c r="AI50" s="144">
        <f t="shared" si="343"/>
        <v>7</v>
      </c>
      <c r="AJ50" s="144" t="str">
        <f t="shared" si="344"/>
        <v>na</v>
      </c>
      <c r="AK50" s="144">
        <f t="shared" si="345"/>
        <v>7</v>
      </c>
      <c r="AL50" s="144">
        <f t="shared" si="346"/>
        <v>7</v>
      </c>
      <c r="AM50" s="144">
        <f t="shared" si="347"/>
        <v>7</v>
      </c>
      <c r="AN50" s="144">
        <f t="shared" si="348"/>
        <v>7</v>
      </c>
      <c r="AO50" s="144">
        <f t="shared" si="349"/>
        <v>7</v>
      </c>
      <c r="AP50" s="144" t="str">
        <f t="shared" si="350"/>
        <v>na</v>
      </c>
      <c r="AQ50" s="144" t="str">
        <f t="shared" si="351"/>
        <v>na</v>
      </c>
      <c r="AR50" s="81">
        <f t="shared" si="278"/>
        <v>0.29659233368550891</v>
      </c>
      <c r="AS50" s="82">
        <f t="shared" si="279"/>
        <v>0.17795540021130535</v>
      </c>
      <c r="AT50" s="82" t="str">
        <f t="shared" si="280"/>
        <v>na</v>
      </c>
      <c r="AU50" s="82">
        <f t="shared" si="281"/>
        <v>0.28011498181409172</v>
      </c>
      <c r="AV50" s="82">
        <f t="shared" si="282"/>
        <v>0.13268604401720138</v>
      </c>
      <c r="AW50" s="82">
        <f t="shared" si="283"/>
        <v>0.37910298290628969</v>
      </c>
      <c r="AX50" s="82">
        <f t="shared" si="284"/>
        <v>0.35051821253741966</v>
      </c>
      <c r="AY50" s="82">
        <f t="shared" si="285"/>
        <v>0.32355527311146431</v>
      </c>
      <c r="AZ50" s="82" t="str">
        <f t="shared" si="286"/>
        <v>na</v>
      </c>
      <c r="BA50" s="82" t="str">
        <f t="shared" si="287"/>
        <v>na</v>
      </c>
      <c r="BB50" s="93">
        <f t="shared" si="288"/>
        <v>0.57932196713203288</v>
      </c>
      <c r="BC50" s="85">
        <f t="shared" si="289"/>
        <v>0.20855590816753183</v>
      </c>
      <c r="BD50" s="85" t="str">
        <f t="shared" si="290"/>
        <v>na</v>
      </c>
      <c r="BE50" s="85">
        <f t="shared" si="291"/>
        <v>0.51674089043567129</v>
      </c>
      <c r="BF50" s="85">
        <f t="shared" si="292"/>
        <v>0.11594463192600939</v>
      </c>
      <c r="BG50" s="85">
        <f t="shared" si="293"/>
        <v>0.94648679123272972</v>
      </c>
      <c r="BH50" s="85">
        <f t="shared" si="294"/>
        <v>0.80913564004391381</v>
      </c>
      <c r="BI50" s="85">
        <f t="shared" si="295"/>
        <v>0.68944101873564256</v>
      </c>
      <c r="BJ50" s="85" t="str">
        <f t="shared" si="296"/>
        <v>na</v>
      </c>
      <c r="BK50" s="102" t="str">
        <f t="shared" si="297"/>
        <v>na</v>
      </c>
      <c r="BL50" s="85">
        <f t="shared" si="298"/>
        <v>3.4759318027921973</v>
      </c>
      <c r="BM50" s="85">
        <f t="shared" si="258"/>
        <v>1.2513354490051909</v>
      </c>
      <c r="BN50" s="85" t="str">
        <f t="shared" si="259"/>
        <v>na</v>
      </c>
      <c r="BO50" s="85">
        <f t="shared" si="260"/>
        <v>3.1004453426140275</v>
      </c>
      <c r="BP50" s="85">
        <f t="shared" si="261"/>
        <v>0.69566779155605629</v>
      </c>
      <c r="BQ50" s="85">
        <f t="shared" si="262"/>
        <v>5.6789207473963783</v>
      </c>
      <c r="BR50" s="85">
        <f t="shared" si="263"/>
        <v>4.8548138402634828</v>
      </c>
      <c r="BS50" s="85">
        <f t="shared" si="264"/>
        <v>4.1366461124138549</v>
      </c>
      <c r="BT50" s="85" t="str">
        <f t="shared" si="265"/>
        <v>na</v>
      </c>
      <c r="BU50" s="85" t="str">
        <f t="shared" si="266"/>
        <v>na</v>
      </c>
      <c r="BV50" s="93">
        <f t="shared" si="299"/>
        <v>7.4788091064052264E-2</v>
      </c>
      <c r="BW50" s="85">
        <f t="shared" si="300"/>
        <v>1.6180595450554651E-6</v>
      </c>
      <c r="BX50" s="85" t="str">
        <f t="shared" si="301"/>
        <v>na</v>
      </c>
      <c r="BY50" s="85">
        <f t="shared" si="302"/>
        <v>6.2282336907804145E-2</v>
      </c>
      <c r="BZ50" s="85">
        <f t="shared" si="303"/>
        <v>5.0732669222984597E-2</v>
      </c>
      <c r="CA50" s="85">
        <f t="shared" si="304"/>
        <v>0.27416662704933031</v>
      </c>
      <c r="CB50" s="85">
        <f t="shared" si="305"/>
        <v>0.22679387669619583</v>
      </c>
      <c r="CC50" s="85">
        <f t="shared" si="306"/>
        <v>0.13526688192304287</v>
      </c>
      <c r="CD50" s="85" t="str">
        <f t="shared" si="307"/>
        <v>na</v>
      </c>
      <c r="CE50" s="85" t="str">
        <f t="shared" si="308"/>
        <v>na</v>
      </c>
      <c r="CF50" s="204"/>
    </row>
    <row r="51" spans="1:84" s="146" customFormat="1" x14ac:dyDescent="0.25">
      <c r="A51" s="222" t="s">
        <v>97</v>
      </c>
      <c r="B51" s="204"/>
      <c r="C51" s="199"/>
      <c r="D51" s="144"/>
      <c r="E51" s="69"/>
      <c r="F51" s="58"/>
      <c r="G51" s="60"/>
      <c r="H51" s="59"/>
      <c r="I51" s="78">
        <v>1.222</v>
      </c>
      <c r="J51" s="153">
        <v>29.263000000000002</v>
      </c>
      <c r="K51" s="153">
        <v>6.3849999999999992E-3</v>
      </c>
      <c r="L51" s="153">
        <v>8.6650000000000008E-3</v>
      </c>
      <c r="M51" s="82">
        <v>1.7724999999999998E-2</v>
      </c>
      <c r="N51" s="82">
        <v>1.6475E-2</v>
      </c>
      <c r="O51" s="266"/>
      <c r="P51" s="81"/>
      <c r="Q51" s="82"/>
      <c r="R51" s="277"/>
      <c r="S51" s="278"/>
      <c r="T51" s="73"/>
      <c r="U51" s="73"/>
      <c r="V51" s="205"/>
      <c r="W51" s="153"/>
      <c r="X51" s="78"/>
      <c r="Y51" s="145"/>
      <c r="AH51" s="54" t="str">
        <f>IF(X51&gt;0,SUM($D51:$E51),"na")</f>
        <v>na</v>
      </c>
      <c r="AI51" s="144" t="str">
        <f t="shared" ref="AI51" si="354">IF(Y51&gt;0,SUM($D51:$E51),"na")</f>
        <v>na</v>
      </c>
      <c r="AJ51" s="144" t="str">
        <f t="shared" ref="AJ51" si="355">IF(Z51&gt;0,SUM($D51:$E51),"na")</f>
        <v>na</v>
      </c>
      <c r="AK51" s="144" t="str">
        <f t="shared" ref="AK51" si="356">IF(AA51&gt;0,SUM($D51:$E51),"na")</f>
        <v>na</v>
      </c>
      <c r="AL51" s="144" t="str">
        <f t="shared" ref="AL51" si="357">IF(AB51&gt;0,SUM($D51:$E51),"na")</f>
        <v>na</v>
      </c>
      <c r="AM51" s="144" t="str">
        <f t="shared" ref="AM51" si="358">IF(AC51&gt;0,SUM($D51:$E51),"na")</f>
        <v>na</v>
      </c>
      <c r="AN51" s="144" t="str">
        <f t="shared" ref="AN51" si="359">IF(AD51&gt;0,SUM($D51:$E51),"na")</f>
        <v>na</v>
      </c>
      <c r="AO51" s="144" t="str">
        <f t="shared" ref="AO51" si="360">IF(AE51&gt;0,SUM($D51:$E51),"na")</f>
        <v>na</v>
      </c>
      <c r="AP51" s="144" t="str">
        <f t="shared" ref="AP51" si="361">IF(AF51&gt;0,SUM($D51:$E51),"na")</f>
        <v>na</v>
      </c>
      <c r="AQ51" s="144" t="str">
        <f t="shared" ref="AQ51" si="362">IF(AG51&gt;0,SUM($D51:$E51),"na")</f>
        <v>na</v>
      </c>
      <c r="AR51" s="81" t="str">
        <f t="shared" si="278"/>
        <v>na</v>
      </c>
      <c r="AS51" s="82" t="str">
        <f t="shared" si="279"/>
        <v>na</v>
      </c>
      <c r="AT51" s="82" t="str">
        <f t="shared" si="280"/>
        <v>na</v>
      </c>
      <c r="AU51" s="82" t="str">
        <f t="shared" si="281"/>
        <v>na</v>
      </c>
      <c r="AV51" s="82" t="str">
        <f t="shared" si="282"/>
        <v>na</v>
      </c>
      <c r="AW51" s="82" t="str">
        <f t="shared" si="283"/>
        <v>na</v>
      </c>
      <c r="AX51" s="82" t="str">
        <f t="shared" si="284"/>
        <v>na</v>
      </c>
      <c r="AY51" s="82" t="str">
        <f t="shared" si="285"/>
        <v>na</v>
      </c>
      <c r="AZ51" s="82" t="str">
        <f t="shared" si="286"/>
        <v>na</v>
      </c>
      <c r="BA51" s="82" t="str">
        <f t="shared" si="287"/>
        <v>na</v>
      </c>
      <c r="BB51" s="93" t="str">
        <f t="shared" si="288"/>
        <v>na</v>
      </c>
      <c r="BC51" s="85" t="str">
        <f t="shared" si="289"/>
        <v>na</v>
      </c>
      <c r="BD51" s="85" t="str">
        <f t="shared" si="290"/>
        <v>na</v>
      </c>
      <c r="BE51" s="85" t="str">
        <f t="shared" si="291"/>
        <v>na</v>
      </c>
      <c r="BF51" s="85" t="str">
        <f t="shared" si="292"/>
        <v>na</v>
      </c>
      <c r="BG51" s="85" t="str">
        <f t="shared" si="293"/>
        <v>na</v>
      </c>
      <c r="BH51" s="85" t="str">
        <f t="shared" si="294"/>
        <v>na</v>
      </c>
      <c r="BI51" s="85" t="str">
        <f t="shared" si="295"/>
        <v>na</v>
      </c>
      <c r="BJ51" s="85" t="str">
        <f t="shared" si="296"/>
        <v>na</v>
      </c>
      <c r="BK51" s="102" t="str">
        <f t="shared" si="297"/>
        <v>na</v>
      </c>
      <c r="BL51" s="85" t="str">
        <f t="shared" si="298"/>
        <v>na</v>
      </c>
      <c r="BM51" s="85" t="str">
        <f t="shared" si="258"/>
        <v>na</v>
      </c>
      <c r="BN51" s="85" t="str">
        <f t="shared" si="259"/>
        <v>na</v>
      </c>
      <c r="BO51" s="85" t="str">
        <f t="shared" si="260"/>
        <v>na</v>
      </c>
      <c r="BP51" s="85" t="str">
        <f t="shared" si="261"/>
        <v>na</v>
      </c>
      <c r="BQ51" s="85" t="str">
        <f t="shared" si="262"/>
        <v>na</v>
      </c>
      <c r="BR51" s="85" t="str">
        <f t="shared" si="263"/>
        <v>na</v>
      </c>
      <c r="BS51" s="85" t="str">
        <f t="shared" si="264"/>
        <v>na</v>
      </c>
      <c r="BT51" s="85" t="str">
        <f t="shared" si="265"/>
        <v>na</v>
      </c>
      <c r="BU51" s="85" t="str">
        <f t="shared" si="266"/>
        <v>na</v>
      </c>
      <c r="BV51" s="93" t="str">
        <f t="shared" si="299"/>
        <v>na</v>
      </c>
      <c r="BW51" s="85" t="str">
        <f t="shared" si="300"/>
        <v>na</v>
      </c>
      <c r="BX51" s="85" t="str">
        <f t="shared" si="301"/>
        <v>na</v>
      </c>
      <c r="BY51" s="85" t="str">
        <f t="shared" si="302"/>
        <v>na</v>
      </c>
      <c r="BZ51" s="85" t="str">
        <f t="shared" si="303"/>
        <v>na</v>
      </c>
      <c r="CA51" s="85" t="str">
        <f t="shared" si="304"/>
        <v>na</v>
      </c>
      <c r="CB51" s="85" t="str">
        <f t="shared" si="305"/>
        <v>na</v>
      </c>
      <c r="CC51" s="85" t="str">
        <f t="shared" si="306"/>
        <v>na</v>
      </c>
      <c r="CD51" s="85" t="str">
        <f t="shared" si="307"/>
        <v>na</v>
      </c>
      <c r="CE51" s="85" t="str">
        <f t="shared" si="308"/>
        <v>na</v>
      </c>
      <c r="CF51" s="204"/>
    </row>
    <row r="52" spans="1:84" s="146" customFormat="1" x14ac:dyDescent="0.25">
      <c r="A52" s="222" t="s">
        <v>87</v>
      </c>
      <c r="B52" s="54">
        <v>7</v>
      </c>
      <c r="C52" s="144">
        <v>0</v>
      </c>
      <c r="D52" s="60"/>
      <c r="E52" s="59"/>
      <c r="F52" s="58"/>
      <c r="G52" s="60"/>
      <c r="H52" s="59">
        <v>1</v>
      </c>
      <c r="I52" s="78">
        <v>4.944</v>
      </c>
      <c r="J52" s="153">
        <v>32.200000000000003</v>
      </c>
      <c r="K52" s="153"/>
      <c r="L52" s="153"/>
      <c r="M52" s="124"/>
      <c r="N52" s="124"/>
      <c r="O52" s="267" t="s">
        <v>271</v>
      </c>
      <c r="P52" s="28">
        <v>32.200000000000003</v>
      </c>
      <c r="Q52" s="29"/>
      <c r="R52" s="280">
        <v>22</v>
      </c>
      <c r="S52" s="281">
        <v>19.053000000000001</v>
      </c>
      <c r="T52" s="154">
        <f t="shared" ref="T52" si="363">R52/P52</f>
        <v>0.68322981366459623</v>
      </c>
      <c r="U52" s="154">
        <f t="shared" ref="U52" si="364">IF(R52&lt;0.01*P52,0.01,IF(R52&gt;100*P52,100,T52))</f>
        <v>0.68322981366459623</v>
      </c>
      <c r="V52" s="205">
        <f t="shared" ref="V52" si="365">IF(S52&gt;0,((((1/P52)^2)*((S52^2)+(R52^2))-((1/P52)^2)*(R52^2))^0.5),0)</f>
        <v>0.59170807453416141</v>
      </c>
      <c r="W52" s="153">
        <f t="shared" ref="W52:W54" si="366">IF(V52=0,U52,V52)</f>
        <v>0.59170807453416141</v>
      </c>
      <c r="X52" s="78">
        <v>1</v>
      </c>
      <c r="Y52" s="36"/>
      <c r="Z52" s="35"/>
      <c r="AA52" s="35">
        <v>0.25</v>
      </c>
      <c r="AB52" s="35">
        <v>0.3</v>
      </c>
      <c r="AC52" s="35">
        <v>0.1</v>
      </c>
      <c r="AD52" s="35">
        <v>1</v>
      </c>
      <c r="AE52" s="35"/>
      <c r="AF52" s="35"/>
      <c r="AG52" s="35"/>
      <c r="AH52" s="54">
        <f>IF(X52&gt;0,SUM($B52:$C52),"na")</f>
        <v>7</v>
      </c>
      <c r="AI52" s="144" t="str">
        <f t="shared" ref="AI52" si="367">IF(Y52&gt;0,SUM($B52:$C52),"na")</f>
        <v>na</v>
      </c>
      <c r="AJ52" s="144" t="str">
        <f t="shared" ref="AJ52" si="368">IF(Z52&gt;0,SUM($B52:$C52),"na")</f>
        <v>na</v>
      </c>
      <c r="AK52" s="144">
        <f t="shared" ref="AK52" si="369">IF(AA52&gt;0,SUM($B52:$C52),"na")</f>
        <v>7</v>
      </c>
      <c r="AL52" s="144">
        <f t="shared" ref="AL52" si="370">IF(AB52&gt;0,SUM($B52:$C52),"na")</f>
        <v>7</v>
      </c>
      <c r="AM52" s="144">
        <f t="shared" ref="AM52" si="371">IF(AC52&gt;0,SUM($B52:$C52),"na")</f>
        <v>7</v>
      </c>
      <c r="AN52" s="144">
        <f t="shared" ref="AN52" si="372">IF(AD52&gt;0,SUM($B52:$C52),"na")</f>
        <v>7</v>
      </c>
      <c r="AO52" s="144" t="str">
        <f t="shared" ref="AO52" si="373">IF(AE52&gt;0,SUM($B52:$C52),"na")</f>
        <v>na</v>
      </c>
      <c r="AP52" s="144" t="str">
        <f t="shared" ref="AP52" si="374">IF(AF52&gt;0,SUM($B52:$C52),"na")</f>
        <v>na</v>
      </c>
      <c r="AQ52" s="144" t="str">
        <f t="shared" ref="AQ52" si="375">IF(AG52&gt;0,SUM($B52:$C52),"na")</f>
        <v>na</v>
      </c>
      <c r="AR52" s="81">
        <f t="shared" si="278"/>
        <v>0.5207144558952379</v>
      </c>
      <c r="AS52" s="82" t="str">
        <f t="shared" si="279"/>
        <v>na</v>
      </c>
      <c r="AT52" s="82" t="str">
        <f t="shared" si="280"/>
        <v>na</v>
      </c>
      <c r="AU52" s="82">
        <f t="shared" si="281"/>
        <v>0.24589293750608457</v>
      </c>
      <c r="AV52" s="82">
        <f t="shared" si="282"/>
        <v>0.3494268059296991</v>
      </c>
      <c r="AW52" s="82">
        <f t="shared" si="283"/>
        <v>6.655748684375222E-2</v>
      </c>
      <c r="AX52" s="82">
        <f t="shared" si="284"/>
        <v>0.6153898115125539</v>
      </c>
      <c r="AY52" s="82" t="str">
        <f t="shared" si="285"/>
        <v>na</v>
      </c>
      <c r="AZ52" s="82" t="str">
        <f t="shared" si="286"/>
        <v>na</v>
      </c>
      <c r="BA52" s="82" t="str">
        <f t="shared" si="287"/>
        <v>na</v>
      </c>
      <c r="BB52" s="93">
        <f t="shared" si="288"/>
        <v>0.9296154006806433</v>
      </c>
      <c r="BC52" s="85" t="str">
        <f t="shared" si="289"/>
        <v>na</v>
      </c>
      <c r="BD52" s="85" t="str">
        <f t="shared" si="290"/>
        <v>na</v>
      </c>
      <c r="BE52" s="85">
        <f t="shared" si="291"/>
        <v>0.20729849598511257</v>
      </c>
      <c r="BF52" s="85">
        <f t="shared" si="292"/>
        <v>0.41861663039652924</v>
      </c>
      <c r="BG52" s="85">
        <f t="shared" si="293"/>
        <v>1.5187904957697214E-2</v>
      </c>
      <c r="BH52" s="85">
        <f t="shared" si="294"/>
        <v>1.2983884521903202</v>
      </c>
      <c r="BI52" s="85" t="str">
        <f t="shared" si="295"/>
        <v>na</v>
      </c>
      <c r="BJ52" s="85" t="str">
        <f t="shared" si="296"/>
        <v>na</v>
      </c>
      <c r="BK52" s="102" t="str">
        <f t="shared" si="297"/>
        <v>na</v>
      </c>
      <c r="BL52" s="85">
        <f t="shared" si="298"/>
        <v>5.5776924040838596</v>
      </c>
      <c r="BM52" s="85" t="str">
        <f t="shared" si="258"/>
        <v>na</v>
      </c>
      <c r="BN52" s="85" t="str">
        <f t="shared" si="259"/>
        <v>na</v>
      </c>
      <c r="BO52" s="85">
        <f t="shared" si="260"/>
        <v>1.2437909759106756</v>
      </c>
      <c r="BP52" s="85">
        <f t="shared" si="261"/>
        <v>2.5116997823791753</v>
      </c>
      <c r="BQ52" s="85">
        <f t="shared" si="262"/>
        <v>9.1127429746183278E-2</v>
      </c>
      <c r="BR52" s="85">
        <f t="shared" si="263"/>
        <v>7.7903307131419215</v>
      </c>
      <c r="BS52" s="85" t="str">
        <f t="shared" si="264"/>
        <v>na</v>
      </c>
      <c r="BT52" s="85" t="str">
        <f t="shared" si="265"/>
        <v>na</v>
      </c>
      <c r="BU52" s="85" t="str">
        <f t="shared" si="266"/>
        <v>na</v>
      </c>
      <c r="BV52" s="93">
        <f t="shared" si="299"/>
        <v>0.75072782654854431</v>
      </c>
      <c r="BW52" s="85" t="str">
        <f t="shared" si="300"/>
        <v>na</v>
      </c>
      <c r="BX52" s="85" t="str">
        <f t="shared" si="301"/>
        <v>na</v>
      </c>
      <c r="BY52" s="85">
        <f t="shared" si="302"/>
        <v>2.5287766074746663E-2</v>
      </c>
      <c r="BZ52" s="85">
        <f t="shared" si="303"/>
        <v>0.12124534114066142</v>
      </c>
      <c r="CA52" s="85">
        <f t="shared" si="304"/>
        <v>9.1996000509547426E-2</v>
      </c>
      <c r="CB52" s="85">
        <f t="shared" si="305"/>
        <v>1.3853600431622837</v>
      </c>
      <c r="CC52" s="85" t="str">
        <f t="shared" si="306"/>
        <v>na</v>
      </c>
      <c r="CD52" s="85" t="str">
        <f t="shared" si="307"/>
        <v>na</v>
      </c>
      <c r="CE52" s="85" t="str">
        <f t="shared" si="308"/>
        <v>na</v>
      </c>
      <c r="CF52" s="204"/>
    </row>
    <row r="53" spans="1:84" s="146" customFormat="1" x14ac:dyDescent="0.25">
      <c r="A53" s="222" t="s">
        <v>86</v>
      </c>
      <c r="B53" s="58"/>
      <c r="C53" s="60"/>
      <c r="D53" s="144"/>
      <c r="E53" s="69"/>
      <c r="F53" s="58"/>
      <c r="G53" s="60"/>
      <c r="H53" s="59"/>
      <c r="I53" s="78">
        <v>1.722</v>
      </c>
      <c r="J53" s="153">
        <v>4.0469999999999997</v>
      </c>
      <c r="K53" s="153">
        <v>2.3559999999999998E-2</v>
      </c>
      <c r="L53" s="153">
        <v>2.1434999999999999E-2</v>
      </c>
      <c r="M53" s="82">
        <v>9.4500000000000001E-3</v>
      </c>
      <c r="N53" s="82">
        <v>1.6E-2</v>
      </c>
      <c r="O53" s="266"/>
      <c r="P53" s="81"/>
      <c r="Q53" s="82"/>
      <c r="R53" s="277"/>
      <c r="S53" s="278"/>
      <c r="T53" s="73"/>
      <c r="U53" s="73"/>
      <c r="V53" s="205"/>
      <c r="W53" s="153"/>
      <c r="X53" s="78"/>
      <c r="Y53" s="36"/>
      <c r="Z53" s="35"/>
      <c r="AA53" s="35"/>
      <c r="AB53" s="35"/>
      <c r="AC53" s="35"/>
      <c r="AD53" s="35"/>
      <c r="AE53" s="35"/>
      <c r="AF53" s="35"/>
      <c r="AG53" s="35"/>
      <c r="AH53" s="54" t="str">
        <f>IF(X53&gt;0,SUM($D53:$E53),"na")</f>
        <v>na</v>
      </c>
      <c r="AI53" s="144" t="str">
        <f t="shared" ref="AI53" si="376">IF(Y53&gt;0,SUM($D53:$E53),"na")</f>
        <v>na</v>
      </c>
      <c r="AJ53" s="144" t="str">
        <f t="shared" ref="AJ53" si="377">IF(Z53&gt;0,SUM($D53:$E53),"na")</f>
        <v>na</v>
      </c>
      <c r="AK53" s="144" t="str">
        <f t="shared" ref="AK53" si="378">IF(AA53&gt;0,SUM($D53:$E53),"na")</f>
        <v>na</v>
      </c>
      <c r="AL53" s="144" t="str">
        <f t="shared" ref="AL53" si="379">IF(AB53&gt;0,SUM($D53:$E53),"na")</f>
        <v>na</v>
      </c>
      <c r="AM53" s="144" t="str">
        <f t="shared" ref="AM53" si="380">IF(AC53&gt;0,SUM($D53:$E53),"na")</f>
        <v>na</v>
      </c>
      <c r="AN53" s="144" t="str">
        <f t="shared" ref="AN53" si="381">IF(AD53&gt;0,SUM($D53:$E53),"na")</f>
        <v>na</v>
      </c>
      <c r="AO53" s="144" t="str">
        <f t="shared" ref="AO53" si="382">IF(AE53&gt;0,SUM($D53:$E53),"na")</f>
        <v>na</v>
      </c>
      <c r="AP53" s="144" t="str">
        <f t="shared" ref="AP53" si="383">IF(AF53&gt;0,SUM($D53:$E53),"na")</f>
        <v>na</v>
      </c>
      <c r="AQ53" s="144" t="str">
        <f t="shared" ref="AQ53" si="384">IF(AG53&gt;0,SUM($D53:$E53),"na")</f>
        <v>na</v>
      </c>
      <c r="AR53" s="81" t="str">
        <f t="shared" si="278"/>
        <v>na</v>
      </c>
      <c r="AS53" s="82" t="str">
        <f t="shared" si="279"/>
        <v>na</v>
      </c>
      <c r="AT53" s="82" t="str">
        <f t="shared" si="280"/>
        <v>na</v>
      </c>
      <c r="AU53" s="82" t="str">
        <f t="shared" si="281"/>
        <v>na</v>
      </c>
      <c r="AV53" s="82" t="str">
        <f t="shared" si="282"/>
        <v>na</v>
      </c>
      <c r="AW53" s="82" t="str">
        <f t="shared" si="283"/>
        <v>na</v>
      </c>
      <c r="AX53" s="82" t="str">
        <f t="shared" si="284"/>
        <v>na</v>
      </c>
      <c r="AY53" s="82" t="str">
        <f t="shared" si="285"/>
        <v>na</v>
      </c>
      <c r="AZ53" s="82" t="str">
        <f t="shared" si="286"/>
        <v>na</v>
      </c>
      <c r="BA53" s="82" t="str">
        <f t="shared" si="287"/>
        <v>na</v>
      </c>
      <c r="BB53" s="93" t="str">
        <f t="shared" si="288"/>
        <v>na</v>
      </c>
      <c r="BC53" s="85" t="str">
        <f t="shared" si="289"/>
        <v>na</v>
      </c>
      <c r="BD53" s="85" t="str">
        <f t="shared" si="290"/>
        <v>na</v>
      </c>
      <c r="BE53" s="85" t="str">
        <f t="shared" si="291"/>
        <v>na</v>
      </c>
      <c r="BF53" s="85" t="str">
        <f t="shared" si="292"/>
        <v>na</v>
      </c>
      <c r="BG53" s="85" t="str">
        <f t="shared" si="293"/>
        <v>na</v>
      </c>
      <c r="BH53" s="85" t="str">
        <f t="shared" si="294"/>
        <v>na</v>
      </c>
      <c r="BI53" s="85" t="str">
        <f t="shared" si="295"/>
        <v>na</v>
      </c>
      <c r="BJ53" s="85" t="str">
        <f t="shared" si="296"/>
        <v>na</v>
      </c>
      <c r="BK53" s="102" t="str">
        <f t="shared" si="297"/>
        <v>na</v>
      </c>
      <c r="BL53" s="85" t="str">
        <f t="shared" si="298"/>
        <v>na</v>
      </c>
      <c r="BM53" s="85" t="str">
        <f t="shared" si="258"/>
        <v>na</v>
      </c>
      <c r="BN53" s="85" t="str">
        <f t="shared" si="259"/>
        <v>na</v>
      </c>
      <c r="BO53" s="85" t="str">
        <f t="shared" si="260"/>
        <v>na</v>
      </c>
      <c r="BP53" s="85" t="str">
        <f t="shared" si="261"/>
        <v>na</v>
      </c>
      <c r="BQ53" s="85" t="str">
        <f t="shared" si="262"/>
        <v>na</v>
      </c>
      <c r="BR53" s="85" t="str">
        <f t="shared" si="263"/>
        <v>na</v>
      </c>
      <c r="BS53" s="85" t="str">
        <f t="shared" si="264"/>
        <v>na</v>
      </c>
      <c r="BT53" s="85" t="str">
        <f t="shared" si="265"/>
        <v>na</v>
      </c>
      <c r="BU53" s="85" t="str">
        <f t="shared" si="266"/>
        <v>na</v>
      </c>
      <c r="BV53" s="93" t="str">
        <f t="shared" si="299"/>
        <v>na</v>
      </c>
      <c r="BW53" s="85" t="str">
        <f t="shared" si="300"/>
        <v>na</v>
      </c>
      <c r="BX53" s="85" t="str">
        <f t="shared" si="301"/>
        <v>na</v>
      </c>
      <c r="BY53" s="85" t="str">
        <f t="shared" si="302"/>
        <v>na</v>
      </c>
      <c r="BZ53" s="85" t="str">
        <f t="shared" si="303"/>
        <v>na</v>
      </c>
      <c r="CA53" s="85" t="str">
        <f t="shared" si="304"/>
        <v>na</v>
      </c>
      <c r="CB53" s="85" t="str">
        <f t="shared" si="305"/>
        <v>na</v>
      </c>
      <c r="CC53" s="85" t="str">
        <f t="shared" si="306"/>
        <v>na</v>
      </c>
      <c r="CD53" s="85" t="str">
        <f t="shared" si="307"/>
        <v>na</v>
      </c>
      <c r="CE53" s="85" t="str">
        <f t="shared" si="308"/>
        <v>na</v>
      </c>
      <c r="CF53" s="204"/>
    </row>
    <row r="54" spans="1:84" s="146" customFormat="1" x14ac:dyDescent="0.25">
      <c r="A54" s="222" t="s">
        <v>85</v>
      </c>
      <c r="B54" s="54">
        <v>7</v>
      </c>
      <c r="C54" s="144">
        <v>0</v>
      </c>
      <c r="D54" s="144"/>
      <c r="E54" s="69"/>
      <c r="F54" s="58"/>
      <c r="G54" s="60"/>
      <c r="H54" s="59">
        <v>1</v>
      </c>
      <c r="I54" s="78">
        <v>7.444</v>
      </c>
      <c r="J54" s="153">
        <v>80.941999999999993</v>
      </c>
      <c r="K54" s="153">
        <v>0.66186000000000011</v>
      </c>
      <c r="L54" s="153">
        <v>1.3068899999999999</v>
      </c>
      <c r="M54" s="82">
        <v>0.22952500000000003</v>
      </c>
      <c r="N54" s="82">
        <v>0.69294999999999995</v>
      </c>
      <c r="O54" s="266" t="s">
        <v>271</v>
      </c>
      <c r="P54" s="81">
        <v>80.941999999999993</v>
      </c>
      <c r="Q54" s="82"/>
      <c r="R54" s="277">
        <v>14.714</v>
      </c>
      <c r="S54" s="278">
        <v>18.706</v>
      </c>
      <c r="T54" s="154">
        <f t="shared" ref="T54" si="385">R54/P54</f>
        <v>0.18178448765782909</v>
      </c>
      <c r="U54" s="154">
        <f t="shared" ref="U54" si="386">IF(R54&lt;0.01*P54,0.01,IF(R54&gt;100*P54,100,T54))</f>
        <v>0.18178448765782909</v>
      </c>
      <c r="V54" s="205">
        <f t="shared" ref="V54" si="387">IF(S54&gt;0,((((1/P54)^2)*((S54^2)+(R54^2))-((1/P54)^2)*(R54^2))^0.5),0)</f>
        <v>0.2311037533048356</v>
      </c>
      <c r="W54" s="153">
        <f t="shared" si="366"/>
        <v>0.2311037533048356</v>
      </c>
      <c r="X54" s="78">
        <v>1</v>
      </c>
      <c r="Y54" s="36"/>
      <c r="Z54" s="35">
        <v>1</v>
      </c>
      <c r="AA54" s="35">
        <v>0.75</v>
      </c>
      <c r="AB54" s="35">
        <v>1</v>
      </c>
      <c r="AC54" s="35">
        <v>1</v>
      </c>
      <c r="AD54" s="35"/>
      <c r="AE54" s="35">
        <v>1</v>
      </c>
      <c r="AF54" s="35"/>
      <c r="AG54" s="35">
        <v>1</v>
      </c>
      <c r="AH54" s="54">
        <f>IF(X54&gt;0,SUM($B54:$C54),"na")</f>
        <v>7</v>
      </c>
      <c r="AI54" s="144" t="str">
        <f t="shared" ref="AI54" si="388">IF(Y54&gt;0,SUM($B54:$C54),"na")</f>
        <v>na</v>
      </c>
      <c r="AJ54" s="144">
        <f t="shared" ref="AJ54" si="389">IF(Z54&gt;0,SUM($B54:$C54),"na")</f>
        <v>7</v>
      </c>
      <c r="AK54" s="144">
        <f t="shared" ref="AK54" si="390">IF(AA54&gt;0,SUM($B54:$C54),"na")</f>
        <v>7</v>
      </c>
      <c r="AL54" s="144">
        <f t="shared" ref="AL54" si="391">IF(AB54&gt;0,SUM($B54:$C54),"na")</f>
        <v>7</v>
      </c>
      <c r="AM54" s="144">
        <f t="shared" ref="AM54" si="392">IF(AC54&gt;0,SUM($B54:$C54),"na")</f>
        <v>7</v>
      </c>
      <c r="AN54" s="144" t="str">
        <f t="shared" ref="AN54" si="393">IF(AD54&gt;0,SUM($B54:$C54),"na")</f>
        <v>na</v>
      </c>
      <c r="AO54" s="144">
        <f t="shared" ref="AO54" si="394">IF(AE54&gt;0,SUM($B54:$C54),"na")</f>
        <v>7</v>
      </c>
      <c r="AP54" s="144" t="str">
        <f t="shared" ref="AP54" si="395">IF(AF54&gt;0,SUM($B54:$C54),"na")</f>
        <v>na</v>
      </c>
      <c r="AQ54" s="144">
        <f t="shared" ref="AQ54" si="396">IF(AG54&gt;0,SUM($B54:$C54),"na")</f>
        <v>7</v>
      </c>
      <c r="AR54" s="81">
        <f t="shared" si="278"/>
        <v>0.16702557381336047</v>
      </c>
      <c r="AS54" s="82" t="str">
        <f t="shared" si="279"/>
        <v>na</v>
      </c>
      <c r="AT54" s="82">
        <f t="shared" si="280"/>
        <v>0.18558397090373388</v>
      </c>
      <c r="AU54" s="82">
        <f t="shared" si="281"/>
        <v>0.23661956290226069</v>
      </c>
      <c r="AV54" s="82">
        <f t="shared" si="282"/>
        <v>0.3736098361614642</v>
      </c>
      <c r="AW54" s="82">
        <f t="shared" si="283"/>
        <v>0.21349133494940817</v>
      </c>
      <c r="AX54" s="82" t="str">
        <f t="shared" si="284"/>
        <v>na</v>
      </c>
      <c r="AY54" s="82">
        <f t="shared" si="285"/>
        <v>0.18220971688730236</v>
      </c>
      <c r="AZ54" s="82" t="str">
        <f t="shared" si="286"/>
        <v>na</v>
      </c>
      <c r="BA54" s="82">
        <f t="shared" si="287"/>
        <v>0.16702557381336047</v>
      </c>
      <c r="BB54" s="93">
        <f t="shared" si="288"/>
        <v>0.4158222548152295</v>
      </c>
      <c r="BC54" s="85" t="str">
        <f t="shared" si="289"/>
        <v>na</v>
      </c>
      <c r="BD54" s="85">
        <f t="shared" si="290"/>
        <v>0.51336080841386367</v>
      </c>
      <c r="BE54" s="85">
        <f t="shared" si="291"/>
        <v>0.83453216417778708</v>
      </c>
      <c r="BF54" s="85">
        <f t="shared" si="292"/>
        <v>2.0805511018282776</v>
      </c>
      <c r="BG54" s="85">
        <f t="shared" si="293"/>
        <v>0.67936362508678483</v>
      </c>
      <c r="BH54" s="85" t="str">
        <f t="shared" si="294"/>
        <v>na</v>
      </c>
      <c r="BI54" s="85">
        <f t="shared" si="295"/>
        <v>0.49486284870572778</v>
      </c>
      <c r="BJ54" s="85" t="str">
        <f t="shared" si="296"/>
        <v>na</v>
      </c>
      <c r="BK54" s="102">
        <f t="shared" si="297"/>
        <v>0.4158222548152295</v>
      </c>
      <c r="BL54" s="85">
        <f t="shared" si="298"/>
        <v>2.494933528891377</v>
      </c>
      <c r="BM54" s="85" t="str">
        <f t="shared" si="258"/>
        <v>na</v>
      </c>
      <c r="BN54" s="85">
        <f t="shared" si="259"/>
        <v>3.080164850483182</v>
      </c>
      <c r="BO54" s="85">
        <f t="shared" si="260"/>
        <v>5.0071929850667223</v>
      </c>
      <c r="BP54" s="85">
        <f t="shared" si="261"/>
        <v>12.483306610969667</v>
      </c>
      <c r="BQ54" s="85">
        <f t="shared" si="262"/>
        <v>4.0761817505207087</v>
      </c>
      <c r="BR54" s="85" t="str">
        <f t="shared" si="263"/>
        <v>na</v>
      </c>
      <c r="BS54" s="85">
        <f t="shared" si="264"/>
        <v>2.9691770922343665</v>
      </c>
      <c r="BT54" s="85" t="str">
        <f t="shared" si="265"/>
        <v>na</v>
      </c>
      <c r="BU54" s="85">
        <f t="shared" si="266"/>
        <v>2.494933528891377</v>
      </c>
      <c r="BV54" s="93">
        <f t="shared" si="299"/>
        <v>4.8062760139368993E-3</v>
      </c>
      <c r="BW54" s="85" t="str">
        <f t="shared" si="300"/>
        <v>na</v>
      </c>
      <c r="BX54" s="85">
        <f t="shared" si="301"/>
        <v>8.1869257310548185E-3</v>
      </c>
      <c r="BY54" s="85">
        <f t="shared" si="302"/>
        <v>1.8086546738802958E-2</v>
      </c>
      <c r="BZ54" s="85">
        <f t="shared" si="303"/>
        <v>0.16989672242179713</v>
      </c>
      <c r="CA54" s="85">
        <f t="shared" si="304"/>
        <v>7.3003347726845677E-3</v>
      </c>
      <c r="CB54" s="85" t="str">
        <f t="shared" si="305"/>
        <v>na</v>
      </c>
      <c r="CC54" s="85">
        <f t="shared" si="306"/>
        <v>3.8176683349515024E-5</v>
      </c>
      <c r="CD54" s="85" t="str">
        <f t="shared" si="307"/>
        <v>na</v>
      </c>
      <c r="CE54" s="85">
        <f t="shared" si="308"/>
        <v>6.3582324061489835E-3</v>
      </c>
      <c r="CF54" s="204"/>
    </row>
    <row r="55" spans="1:84" s="146" customFormat="1" x14ac:dyDescent="0.25">
      <c r="A55" s="222" t="s">
        <v>84</v>
      </c>
      <c r="B55" s="58"/>
      <c r="C55" s="60"/>
      <c r="D55" s="144"/>
      <c r="E55" s="69"/>
      <c r="F55" s="58"/>
      <c r="G55" s="60"/>
      <c r="H55" s="59"/>
      <c r="I55" s="78">
        <v>0</v>
      </c>
      <c r="J55" s="153">
        <v>2.92</v>
      </c>
      <c r="K55" s="153"/>
      <c r="L55" s="153"/>
      <c r="M55" s="82">
        <v>1.8200000000000001E-2</v>
      </c>
      <c r="N55" s="82">
        <v>2.8125000000000001E-2</v>
      </c>
      <c r="O55" s="266"/>
      <c r="P55" s="81"/>
      <c r="Q55" s="82"/>
      <c r="R55" s="277"/>
      <c r="S55" s="278"/>
      <c r="T55" s="73"/>
      <c r="U55" s="73"/>
      <c r="V55" s="205"/>
      <c r="W55" s="153"/>
      <c r="X55" s="78"/>
      <c r="Y55" s="36"/>
      <c r="Z55" s="35"/>
      <c r="AA55" s="35"/>
      <c r="AB55" s="35"/>
      <c r="AC55" s="35"/>
      <c r="AD55" s="35"/>
      <c r="AE55" s="35"/>
      <c r="AF55" s="35"/>
      <c r="AG55" s="35"/>
      <c r="AH55" s="54" t="str">
        <f>IF(X55&gt;0,SUM($D55:$E55),"na")</f>
        <v>na</v>
      </c>
      <c r="AI55" s="144" t="str">
        <f t="shared" ref="AI55" si="397">IF(Y55&gt;0,SUM($D55:$E55),"na")</f>
        <v>na</v>
      </c>
      <c r="AJ55" s="144" t="str">
        <f t="shared" ref="AJ55" si="398">IF(Z55&gt;0,SUM($D55:$E55),"na")</f>
        <v>na</v>
      </c>
      <c r="AK55" s="144" t="str">
        <f t="shared" ref="AK55" si="399">IF(AA55&gt;0,SUM($D55:$E55),"na")</f>
        <v>na</v>
      </c>
      <c r="AL55" s="144" t="str">
        <f t="shared" ref="AL55" si="400">IF(AB55&gt;0,SUM($D55:$E55),"na")</f>
        <v>na</v>
      </c>
      <c r="AM55" s="144" t="str">
        <f t="shared" ref="AM55" si="401">IF(AC55&gt;0,SUM($D55:$E55),"na")</f>
        <v>na</v>
      </c>
      <c r="AN55" s="144" t="str">
        <f t="shared" ref="AN55" si="402">IF(AD55&gt;0,SUM($D55:$E55),"na")</f>
        <v>na</v>
      </c>
      <c r="AO55" s="144" t="str">
        <f t="shared" ref="AO55" si="403">IF(AE55&gt;0,SUM($D55:$E55),"na")</f>
        <v>na</v>
      </c>
      <c r="AP55" s="144" t="str">
        <f t="shared" ref="AP55" si="404">IF(AF55&gt;0,SUM($D55:$E55),"na")</f>
        <v>na</v>
      </c>
      <c r="AQ55" s="144" t="str">
        <f t="shared" ref="AQ55" si="405">IF(AG55&gt;0,SUM($D55:$E55),"na")</f>
        <v>na</v>
      </c>
      <c r="AR55" s="81" t="str">
        <f t="shared" si="278"/>
        <v>na</v>
      </c>
      <c r="AS55" s="82" t="str">
        <f t="shared" si="279"/>
        <v>na</v>
      </c>
      <c r="AT55" s="82" t="str">
        <f t="shared" si="280"/>
        <v>na</v>
      </c>
      <c r="AU55" s="82" t="str">
        <f t="shared" si="281"/>
        <v>na</v>
      </c>
      <c r="AV55" s="82" t="str">
        <f t="shared" si="282"/>
        <v>na</v>
      </c>
      <c r="AW55" s="82" t="str">
        <f t="shared" si="283"/>
        <v>na</v>
      </c>
      <c r="AX55" s="82" t="str">
        <f t="shared" si="284"/>
        <v>na</v>
      </c>
      <c r="AY55" s="82" t="str">
        <f t="shared" si="285"/>
        <v>na</v>
      </c>
      <c r="AZ55" s="82" t="str">
        <f t="shared" si="286"/>
        <v>na</v>
      </c>
      <c r="BA55" s="82" t="str">
        <f t="shared" si="287"/>
        <v>na</v>
      </c>
      <c r="BB55" s="93" t="str">
        <f t="shared" si="288"/>
        <v>na</v>
      </c>
      <c r="BC55" s="85" t="str">
        <f t="shared" si="289"/>
        <v>na</v>
      </c>
      <c r="BD55" s="85" t="str">
        <f t="shared" si="290"/>
        <v>na</v>
      </c>
      <c r="BE55" s="85" t="str">
        <f t="shared" si="291"/>
        <v>na</v>
      </c>
      <c r="BF55" s="85" t="str">
        <f t="shared" si="292"/>
        <v>na</v>
      </c>
      <c r="BG55" s="85" t="str">
        <f t="shared" si="293"/>
        <v>na</v>
      </c>
      <c r="BH55" s="85" t="str">
        <f t="shared" si="294"/>
        <v>na</v>
      </c>
      <c r="BI55" s="85" t="str">
        <f t="shared" si="295"/>
        <v>na</v>
      </c>
      <c r="BJ55" s="85" t="str">
        <f t="shared" si="296"/>
        <v>na</v>
      </c>
      <c r="BK55" s="102" t="str">
        <f t="shared" si="297"/>
        <v>na</v>
      </c>
      <c r="BL55" s="85" t="str">
        <f t="shared" si="298"/>
        <v>na</v>
      </c>
      <c r="BM55" s="85" t="str">
        <f t="shared" si="258"/>
        <v>na</v>
      </c>
      <c r="BN55" s="85" t="str">
        <f t="shared" si="259"/>
        <v>na</v>
      </c>
      <c r="BO55" s="85" t="str">
        <f t="shared" si="260"/>
        <v>na</v>
      </c>
      <c r="BP55" s="85" t="str">
        <f t="shared" si="261"/>
        <v>na</v>
      </c>
      <c r="BQ55" s="85" t="str">
        <f t="shared" si="262"/>
        <v>na</v>
      </c>
      <c r="BR55" s="85" t="str">
        <f t="shared" si="263"/>
        <v>na</v>
      </c>
      <c r="BS55" s="85" t="str">
        <f t="shared" si="264"/>
        <v>na</v>
      </c>
      <c r="BT55" s="85" t="str">
        <f t="shared" si="265"/>
        <v>na</v>
      </c>
      <c r="BU55" s="85" t="str">
        <f t="shared" si="266"/>
        <v>na</v>
      </c>
      <c r="BV55" s="93" t="str">
        <f t="shared" si="299"/>
        <v>na</v>
      </c>
      <c r="BW55" s="85" t="str">
        <f t="shared" si="300"/>
        <v>na</v>
      </c>
      <c r="BX55" s="85" t="str">
        <f t="shared" si="301"/>
        <v>na</v>
      </c>
      <c r="BY55" s="85" t="str">
        <f t="shared" si="302"/>
        <v>na</v>
      </c>
      <c r="BZ55" s="85" t="str">
        <f t="shared" si="303"/>
        <v>na</v>
      </c>
      <c r="CA55" s="85" t="str">
        <f t="shared" si="304"/>
        <v>na</v>
      </c>
      <c r="CB55" s="85" t="str">
        <f t="shared" si="305"/>
        <v>na</v>
      </c>
      <c r="CC55" s="85" t="str">
        <f t="shared" si="306"/>
        <v>na</v>
      </c>
      <c r="CD55" s="85" t="str">
        <f t="shared" si="307"/>
        <v>na</v>
      </c>
      <c r="CE55" s="85" t="str">
        <f t="shared" si="308"/>
        <v>na</v>
      </c>
      <c r="CF55" s="204"/>
    </row>
    <row r="56" spans="1:84" s="146" customFormat="1" x14ac:dyDescent="0.25">
      <c r="A56" s="222" t="s">
        <v>16</v>
      </c>
      <c r="B56" s="54">
        <v>7</v>
      </c>
      <c r="C56" s="144">
        <v>0</v>
      </c>
      <c r="D56" s="199"/>
      <c r="E56" s="21"/>
      <c r="F56" s="58"/>
      <c r="G56" s="60"/>
      <c r="H56" s="59">
        <v>1</v>
      </c>
      <c r="I56" s="78">
        <v>3.944</v>
      </c>
      <c r="J56" s="153">
        <v>23.105</v>
      </c>
      <c r="K56" s="145"/>
      <c r="L56" s="153"/>
      <c r="M56" s="82">
        <v>1.7675000000000003E-2</v>
      </c>
      <c r="N56" s="82">
        <v>4.3324999999999995E-2</v>
      </c>
      <c r="O56" s="266" t="s">
        <v>271</v>
      </c>
      <c r="P56" s="81">
        <v>23.105</v>
      </c>
      <c r="Q56" s="82"/>
      <c r="R56" s="277">
        <v>5.5709999999999997</v>
      </c>
      <c r="S56" s="278">
        <v>6.9489999999999998</v>
      </c>
      <c r="T56" s="154">
        <f>R56/P56</f>
        <v>0.24111664141960612</v>
      </c>
      <c r="U56" s="154">
        <f>IF(R56&lt;0.01*P56,0.01,IF(R56&gt;100*P56,100,T56))</f>
        <v>0.24111664141960612</v>
      </c>
      <c r="V56" s="205">
        <f t="shared" ref="V56" si="406">IF(S56&gt;0,((((1/P56)^2)*((S56^2)+(R56^2))-((1/P56)^2)*(R56^2))^0.5),0)</f>
        <v>0.30075741181562432</v>
      </c>
      <c r="W56" s="153">
        <f>IF(V56=0,U56,V56)</f>
        <v>0.30075741181562432</v>
      </c>
      <c r="X56" s="78">
        <v>1</v>
      </c>
      <c r="Y56" s="145">
        <v>1</v>
      </c>
      <c r="AA56" s="146">
        <v>0.5</v>
      </c>
      <c r="AB56" s="146">
        <v>0.3</v>
      </c>
      <c r="AC56" s="146">
        <v>1</v>
      </c>
      <c r="AH56" s="54">
        <f>IF(X56&gt;0,SUM($B56:$C56),"na")</f>
        <v>7</v>
      </c>
      <c r="AI56" s="144">
        <f t="shared" ref="AI56" si="407">IF(Y56&gt;0,SUM($B56:$C56),"na")</f>
        <v>7</v>
      </c>
      <c r="AJ56" s="144" t="str">
        <f t="shared" ref="AJ56" si="408">IF(Z56&gt;0,SUM($B56:$C56),"na")</f>
        <v>na</v>
      </c>
      <c r="AK56" s="144">
        <f t="shared" ref="AK56" si="409">IF(AA56&gt;0,SUM($B56:$C56),"na")</f>
        <v>7</v>
      </c>
      <c r="AL56" s="144">
        <f t="shared" ref="AL56" si="410">IF(AB56&gt;0,SUM($B56:$C56),"na")</f>
        <v>7</v>
      </c>
      <c r="AM56" s="144">
        <f t="shared" ref="AM56" si="411">IF(AC56&gt;0,SUM($B56:$C56),"na")</f>
        <v>7</v>
      </c>
      <c r="AN56" s="144" t="str">
        <f t="shared" ref="AN56" si="412">IF(AD56&gt;0,SUM($B56:$C56),"na")</f>
        <v>na</v>
      </c>
      <c r="AO56" s="144" t="str">
        <f t="shared" ref="AO56" si="413">IF(AE56&gt;0,SUM($B56:$C56),"na")</f>
        <v>na</v>
      </c>
      <c r="AP56" s="144" t="str">
        <f t="shared" ref="AP56" si="414">IF(AF56&gt;0,SUM($B56:$C56),"na")</f>
        <v>na</v>
      </c>
      <c r="AQ56" s="144" t="str">
        <f t="shared" ref="AQ56" si="415">IF(AG56&gt;0,SUM($B56:$C56),"na")</f>
        <v>na</v>
      </c>
      <c r="AR56" s="81">
        <f t="shared" si="278"/>
        <v>0.21601149166839614</v>
      </c>
      <c r="AS56" s="82">
        <f t="shared" si="279"/>
        <v>0.25921379000207534</v>
      </c>
      <c r="AT56" s="82" t="str">
        <f t="shared" si="280"/>
        <v>na</v>
      </c>
      <c r="AU56" s="82">
        <f t="shared" si="281"/>
        <v>0.20401085324237414</v>
      </c>
      <c r="AV56" s="82">
        <f t="shared" si="282"/>
        <v>0.1449550799353711</v>
      </c>
      <c r="AW56" s="82">
        <f t="shared" si="283"/>
        <v>0.27610491416261168</v>
      </c>
      <c r="AX56" s="82" t="str">
        <f t="shared" si="284"/>
        <v>na</v>
      </c>
      <c r="AY56" s="82" t="str">
        <f t="shared" si="285"/>
        <v>na</v>
      </c>
      <c r="AZ56" s="82" t="str">
        <f t="shared" si="286"/>
        <v>na</v>
      </c>
      <c r="BA56" s="82" t="str">
        <f t="shared" si="287"/>
        <v>na</v>
      </c>
      <c r="BB56" s="93">
        <f t="shared" si="288"/>
        <v>0.52589343856260984</v>
      </c>
      <c r="BC56" s="85">
        <f t="shared" si="289"/>
        <v>0.75728655153015811</v>
      </c>
      <c r="BD56" s="85" t="str">
        <f t="shared" si="290"/>
        <v>na</v>
      </c>
      <c r="BE56" s="85">
        <f t="shared" si="291"/>
        <v>0.46908396217467357</v>
      </c>
      <c r="BF56" s="85">
        <f t="shared" si="292"/>
        <v>0.23681593381256028</v>
      </c>
      <c r="BG56" s="85">
        <f t="shared" si="293"/>
        <v>0.85919613174625076</v>
      </c>
      <c r="BH56" s="85" t="str">
        <f t="shared" si="294"/>
        <v>na</v>
      </c>
      <c r="BI56" s="85" t="str">
        <f t="shared" si="295"/>
        <v>na</v>
      </c>
      <c r="BJ56" s="85" t="str">
        <f t="shared" si="296"/>
        <v>na</v>
      </c>
      <c r="BK56" s="102" t="str">
        <f t="shared" si="297"/>
        <v>na</v>
      </c>
      <c r="BL56" s="85">
        <f t="shared" si="298"/>
        <v>3.1553606313756593</v>
      </c>
      <c r="BM56" s="85">
        <f t="shared" si="258"/>
        <v>4.5437193091809487</v>
      </c>
      <c r="BN56" s="85" t="str">
        <f t="shared" si="259"/>
        <v>na</v>
      </c>
      <c r="BO56" s="85">
        <f t="shared" si="260"/>
        <v>2.8145037730480413</v>
      </c>
      <c r="BP56" s="85">
        <f t="shared" si="261"/>
        <v>1.4208956028753617</v>
      </c>
      <c r="BQ56" s="85">
        <f t="shared" si="262"/>
        <v>5.1551767904775048</v>
      </c>
      <c r="BR56" s="85" t="str">
        <f t="shared" si="263"/>
        <v>na</v>
      </c>
      <c r="BS56" s="85" t="str">
        <f t="shared" si="264"/>
        <v>na</v>
      </c>
      <c r="BT56" s="85" t="str">
        <f t="shared" si="265"/>
        <v>na</v>
      </c>
      <c r="BU56" s="85" t="str">
        <f t="shared" si="266"/>
        <v>na</v>
      </c>
      <c r="BV56" s="93">
        <f t="shared" si="299"/>
        <v>3.6333463434271348E-3</v>
      </c>
      <c r="BW56" s="85">
        <f t="shared" si="300"/>
        <v>4.5675153405096251E-2</v>
      </c>
      <c r="BX56" s="85" t="str">
        <f t="shared" si="301"/>
        <v>na</v>
      </c>
      <c r="BY56" s="85">
        <f t="shared" si="302"/>
        <v>2.3243676495514945E-3</v>
      </c>
      <c r="BZ56" s="85">
        <f t="shared" si="303"/>
        <v>3.7163480658913325E-2</v>
      </c>
      <c r="CA56" s="85">
        <f t="shared" si="304"/>
        <v>6.3052192223382555E-2</v>
      </c>
      <c r="CB56" s="85" t="str">
        <f t="shared" si="305"/>
        <v>na</v>
      </c>
      <c r="CC56" s="85" t="str">
        <f t="shared" si="306"/>
        <v>na</v>
      </c>
      <c r="CD56" s="85" t="str">
        <f t="shared" si="307"/>
        <v>na</v>
      </c>
      <c r="CE56" s="85" t="str">
        <f t="shared" si="308"/>
        <v>na</v>
      </c>
      <c r="CF56" s="204"/>
    </row>
    <row r="57" spans="1:84" s="146" customFormat="1" x14ac:dyDescent="0.25">
      <c r="A57" s="222" t="s">
        <v>98</v>
      </c>
      <c r="B57" s="204"/>
      <c r="C57" s="199"/>
      <c r="D57" s="144"/>
      <c r="E57" s="69"/>
      <c r="F57" s="58"/>
      <c r="G57" s="60"/>
      <c r="H57" s="59"/>
      <c r="I57" s="78">
        <v>0</v>
      </c>
      <c r="J57" s="153">
        <v>0.67400000000000004</v>
      </c>
      <c r="K57" s="153">
        <v>9.5055000000000001E-2</v>
      </c>
      <c r="L57" s="153">
        <v>0.14065</v>
      </c>
      <c r="M57" s="82">
        <v>4.4999999999999997E-3</v>
      </c>
      <c r="N57" s="82">
        <v>7.1999999999999998E-3</v>
      </c>
      <c r="O57" s="266"/>
      <c r="P57" s="81"/>
      <c r="Q57" s="82"/>
      <c r="R57" s="277"/>
      <c r="S57" s="278"/>
      <c r="T57" s="73"/>
      <c r="U57" s="73"/>
      <c r="V57" s="205"/>
      <c r="W57" s="153"/>
      <c r="X57" s="78"/>
      <c r="Y57" s="125"/>
      <c r="Z57" s="133"/>
      <c r="AA57" s="133"/>
      <c r="AB57" s="133"/>
      <c r="AC57" s="133"/>
      <c r="AD57" s="133"/>
      <c r="AE57" s="133"/>
      <c r="AF57" s="133"/>
      <c r="AG57" s="133"/>
      <c r="AH57" s="54" t="str">
        <f>IF(X57&gt;0,SUM($D57:$E57),"na")</f>
        <v>na</v>
      </c>
      <c r="AI57" s="144" t="str">
        <f t="shared" ref="AI57" si="416">IF(Y57&gt;0,SUM($D57:$E57),"na")</f>
        <v>na</v>
      </c>
      <c r="AJ57" s="144" t="str">
        <f t="shared" ref="AJ57" si="417">IF(Z57&gt;0,SUM($D57:$E57),"na")</f>
        <v>na</v>
      </c>
      <c r="AK57" s="144" t="str">
        <f t="shared" ref="AK57" si="418">IF(AA57&gt;0,SUM($D57:$E57),"na")</f>
        <v>na</v>
      </c>
      <c r="AL57" s="144" t="str">
        <f t="shared" ref="AL57" si="419">IF(AB57&gt;0,SUM($D57:$E57),"na")</f>
        <v>na</v>
      </c>
      <c r="AM57" s="144" t="str">
        <f t="shared" ref="AM57" si="420">IF(AC57&gt;0,SUM($D57:$E57),"na")</f>
        <v>na</v>
      </c>
      <c r="AN57" s="144" t="str">
        <f t="shared" ref="AN57" si="421">IF(AD57&gt;0,SUM($D57:$E57),"na")</f>
        <v>na</v>
      </c>
      <c r="AO57" s="144" t="str">
        <f t="shared" ref="AO57" si="422">IF(AE57&gt;0,SUM($D57:$E57),"na")</f>
        <v>na</v>
      </c>
      <c r="AP57" s="144" t="str">
        <f t="shared" ref="AP57" si="423">IF(AF57&gt;0,SUM($D57:$E57),"na")</f>
        <v>na</v>
      </c>
      <c r="AQ57" s="144" t="str">
        <f t="shared" ref="AQ57" si="424">IF(AG57&gt;0,SUM($D57:$E57),"na")</f>
        <v>na</v>
      </c>
      <c r="AR57" s="81" t="str">
        <f t="shared" si="278"/>
        <v>na</v>
      </c>
      <c r="AS57" s="82" t="str">
        <f t="shared" si="279"/>
        <v>na</v>
      </c>
      <c r="AT57" s="82" t="str">
        <f t="shared" si="280"/>
        <v>na</v>
      </c>
      <c r="AU57" s="82" t="str">
        <f t="shared" si="281"/>
        <v>na</v>
      </c>
      <c r="AV57" s="82" t="str">
        <f t="shared" si="282"/>
        <v>na</v>
      </c>
      <c r="AW57" s="82" t="str">
        <f t="shared" si="283"/>
        <v>na</v>
      </c>
      <c r="AX57" s="82" t="str">
        <f t="shared" si="284"/>
        <v>na</v>
      </c>
      <c r="AY57" s="82" t="str">
        <f t="shared" si="285"/>
        <v>na</v>
      </c>
      <c r="AZ57" s="82" t="str">
        <f t="shared" si="286"/>
        <v>na</v>
      </c>
      <c r="BA57" s="82" t="str">
        <f t="shared" si="287"/>
        <v>na</v>
      </c>
      <c r="BB57" s="93" t="str">
        <f t="shared" si="288"/>
        <v>na</v>
      </c>
      <c r="BC57" s="85" t="str">
        <f t="shared" si="289"/>
        <v>na</v>
      </c>
      <c r="BD57" s="85" t="str">
        <f t="shared" si="290"/>
        <v>na</v>
      </c>
      <c r="BE57" s="85" t="str">
        <f t="shared" si="291"/>
        <v>na</v>
      </c>
      <c r="BF57" s="85" t="str">
        <f t="shared" si="292"/>
        <v>na</v>
      </c>
      <c r="BG57" s="85" t="str">
        <f t="shared" si="293"/>
        <v>na</v>
      </c>
      <c r="BH57" s="85" t="str">
        <f t="shared" si="294"/>
        <v>na</v>
      </c>
      <c r="BI57" s="85" t="str">
        <f t="shared" si="295"/>
        <v>na</v>
      </c>
      <c r="BJ57" s="85" t="str">
        <f t="shared" si="296"/>
        <v>na</v>
      </c>
      <c r="BK57" s="102" t="str">
        <f t="shared" si="297"/>
        <v>na</v>
      </c>
      <c r="BL57" s="85" t="str">
        <f t="shared" si="298"/>
        <v>na</v>
      </c>
      <c r="BM57" s="85" t="str">
        <f t="shared" si="258"/>
        <v>na</v>
      </c>
      <c r="BN57" s="85" t="str">
        <f t="shared" si="259"/>
        <v>na</v>
      </c>
      <c r="BO57" s="85" t="str">
        <f t="shared" si="260"/>
        <v>na</v>
      </c>
      <c r="BP57" s="85" t="str">
        <f t="shared" si="261"/>
        <v>na</v>
      </c>
      <c r="BQ57" s="85" t="str">
        <f t="shared" si="262"/>
        <v>na</v>
      </c>
      <c r="BR57" s="85" t="str">
        <f t="shared" si="263"/>
        <v>na</v>
      </c>
      <c r="BS57" s="85" t="str">
        <f t="shared" si="264"/>
        <v>na</v>
      </c>
      <c r="BT57" s="85" t="str">
        <f t="shared" si="265"/>
        <v>na</v>
      </c>
      <c r="BU57" s="85" t="str">
        <f t="shared" si="266"/>
        <v>na</v>
      </c>
      <c r="BV57" s="93" t="str">
        <f t="shared" si="299"/>
        <v>na</v>
      </c>
      <c r="BW57" s="85" t="str">
        <f t="shared" si="300"/>
        <v>na</v>
      </c>
      <c r="BX57" s="85" t="str">
        <f t="shared" si="301"/>
        <v>na</v>
      </c>
      <c r="BY57" s="85" t="str">
        <f t="shared" si="302"/>
        <v>na</v>
      </c>
      <c r="BZ57" s="85" t="str">
        <f t="shared" si="303"/>
        <v>na</v>
      </c>
      <c r="CA57" s="85" t="str">
        <f t="shared" si="304"/>
        <v>na</v>
      </c>
      <c r="CB57" s="85" t="str">
        <f t="shared" si="305"/>
        <v>na</v>
      </c>
      <c r="CC57" s="85" t="str">
        <f t="shared" si="306"/>
        <v>na</v>
      </c>
      <c r="CD57" s="85" t="str">
        <f t="shared" si="307"/>
        <v>na</v>
      </c>
      <c r="CE57" s="85" t="str">
        <f t="shared" si="308"/>
        <v>na</v>
      </c>
      <c r="CF57" s="204"/>
    </row>
    <row r="58" spans="1:84" s="146" customFormat="1" x14ac:dyDescent="0.25">
      <c r="A58" s="222" t="s">
        <v>99</v>
      </c>
      <c r="B58" s="54">
        <v>7</v>
      </c>
      <c r="C58" s="144">
        <v>0</v>
      </c>
      <c r="D58" s="199"/>
      <c r="E58" s="21"/>
      <c r="F58" s="58"/>
      <c r="G58" s="60"/>
      <c r="H58" s="59">
        <v>1</v>
      </c>
      <c r="I58" s="78">
        <v>0</v>
      </c>
      <c r="J58" s="153">
        <v>7.31</v>
      </c>
      <c r="K58" s="153">
        <v>5.0039999999999994E-2</v>
      </c>
      <c r="L58" s="153">
        <v>0.14330000000000001</v>
      </c>
      <c r="M58" s="82">
        <v>6.6250000000000007E-3</v>
      </c>
      <c r="N58" s="82">
        <v>8.0000000000000002E-3</v>
      </c>
      <c r="O58" s="266" t="s">
        <v>270</v>
      </c>
      <c r="P58" s="81">
        <v>14.62</v>
      </c>
      <c r="Q58" s="82"/>
      <c r="R58" s="277">
        <v>0</v>
      </c>
      <c r="S58" s="278">
        <v>0</v>
      </c>
      <c r="T58" s="154">
        <f>R58/P58</f>
        <v>0</v>
      </c>
      <c r="U58" s="154">
        <f>IF(R58&lt;0.01*P58,0.01,IF(R58&gt;100*P58,100,T58))</f>
        <v>0.01</v>
      </c>
      <c r="V58" s="205">
        <f t="shared" ref="V58:V60" si="425">IF(S58&gt;0,((((1/P58)^2)*((S58^2)+(R58^2))-((1/P58)^2)*(R58^2))^0.5),0)</f>
        <v>0</v>
      </c>
      <c r="W58" s="153">
        <f>IF(V58=0,U58,V58)</f>
        <v>0.01</v>
      </c>
      <c r="X58" s="78">
        <v>1</v>
      </c>
      <c r="Y58" s="125">
        <v>1</v>
      </c>
      <c r="Z58" s="133"/>
      <c r="AA58" s="133">
        <v>0.5</v>
      </c>
      <c r="AB58" s="133">
        <v>0.3</v>
      </c>
      <c r="AC58" s="133">
        <v>0.1</v>
      </c>
      <c r="AD58" s="133">
        <v>0.5</v>
      </c>
      <c r="AE58" s="133"/>
      <c r="AF58" s="133"/>
      <c r="AG58" s="133">
        <v>1</v>
      </c>
      <c r="AH58" s="54">
        <f t="shared" ref="AH58:AH60" si="426">IF(X58&gt;0,SUM($B58:$C58),"na")</f>
        <v>7</v>
      </c>
      <c r="AI58" s="144">
        <f t="shared" ref="AI58:AI60" si="427">IF(Y58&gt;0,SUM($B58:$C58),"na")</f>
        <v>7</v>
      </c>
      <c r="AJ58" s="144" t="str">
        <f t="shared" ref="AJ58:AJ60" si="428">IF(Z58&gt;0,SUM($B58:$C58),"na")</f>
        <v>na</v>
      </c>
      <c r="AK58" s="144">
        <f t="shared" ref="AK58:AK60" si="429">IF(AA58&gt;0,SUM($B58:$C58),"na")</f>
        <v>7</v>
      </c>
      <c r="AL58" s="144">
        <f t="shared" ref="AL58:AL60" si="430">IF(AB58&gt;0,SUM($B58:$C58),"na")</f>
        <v>7</v>
      </c>
      <c r="AM58" s="144">
        <f t="shared" ref="AM58:AM60" si="431">IF(AC58&gt;0,SUM($B58:$C58),"na")</f>
        <v>7</v>
      </c>
      <c r="AN58" s="144">
        <f t="shared" ref="AN58:AN60" si="432">IF(AD58&gt;0,SUM($B58:$C58),"na")</f>
        <v>7</v>
      </c>
      <c r="AO58" s="144" t="str">
        <f t="shared" ref="AO58:AO60" si="433">IF(AE58&gt;0,SUM($B58:$C58),"na")</f>
        <v>na</v>
      </c>
      <c r="AP58" s="144" t="str">
        <f t="shared" ref="AP58:AP60" si="434">IF(AF58&gt;0,SUM($B58:$C58),"na")</f>
        <v>na</v>
      </c>
      <c r="AQ58" s="144">
        <f t="shared" ref="AQ58:AQ60" si="435">IF(AG58&gt;0,SUM($B58:$C58),"na")</f>
        <v>7</v>
      </c>
      <c r="AR58" s="81">
        <f t="shared" si="278"/>
        <v>9.950330853168092E-3</v>
      </c>
      <c r="AS58" s="82">
        <f t="shared" si="279"/>
        <v>1.1940397023801711E-2</v>
      </c>
      <c r="AT58" s="82" t="str">
        <f t="shared" si="280"/>
        <v>na</v>
      </c>
      <c r="AU58" s="82">
        <f t="shared" si="281"/>
        <v>9.3975346946587532E-3</v>
      </c>
      <c r="AV58" s="82">
        <f t="shared" si="282"/>
        <v>6.6771957040996401E-3</v>
      </c>
      <c r="AW58" s="82">
        <f t="shared" si="283"/>
        <v>1.2718468007808842E-3</v>
      </c>
      <c r="AX58" s="82">
        <f t="shared" si="284"/>
        <v>5.8797409586902362E-3</v>
      </c>
      <c r="AY58" s="82" t="str">
        <f t="shared" si="285"/>
        <v>na</v>
      </c>
      <c r="AZ58" s="82" t="str">
        <f t="shared" si="286"/>
        <v>na</v>
      </c>
      <c r="BA58" s="82">
        <f t="shared" si="287"/>
        <v>9.950330853168092E-3</v>
      </c>
      <c r="BB58" s="93">
        <f t="shared" si="288"/>
        <v>1.9900661706336174E-2</v>
      </c>
      <c r="BC58" s="85">
        <f t="shared" si="289"/>
        <v>2.865695285712409E-2</v>
      </c>
      <c r="BD58" s="85" t="str">
        <f t="shared" si="290"/>
        <v>na</v>
      </c>
      <c r="BE58" s="85">
        <f t="shared" si="291"/>
        <v>1.7750898867688748E-2</v>
      </c>
      <c r="BF58" s="85">
        <f t="shared" si="292"/>
        <v>8.9614994976074079E-3</v>
      </c>
      <c r="BG58" s="85">
        <f t="shared" si="293"/>
        <v>3.2513376862067705E-4</v>
      </c>
      <c r="BH58" s="85">
        <f t="shared" si="294"/>
        <v>6.9487847693611854E-3</v>
      </c>
      <c r="BI58" s="85" t="str">
        <f t="shared" si="295"/>
        <v>na</v>
      </c>
      <c r="BJ58" s="85" t="str">
        <f t="shared" si="296"/>
        <v>na</v>
      </c>
      <c r="BK58" s="102">
        <f t="shared" si="297"/>
        <v>1.9900661706336174E-2</v>
      </c>
      <c r="BL58" s="85">
        <f t="shared" si="298"/>
        <v>0.11940397023801705</v>
      </c>
      <c r="BM58" s="85">
        <f t="shared" si="258"/>
        <v>0.17194171714274453</v>
      </c>
      <c r="BN58" s="85" t="str">
        <f t="shared" si="259"/>
        <v>na</v>
      </c>
      <c r="BO58" s="85">
        <f t="shared" si="260"/>
        <v>0.10650539320613249</v>
      </c>
      <c r="BP58" s="85">
        <f t="shared" si="261"/>
        <v>5.3768996985644447E-2</v>
      </c>
      <c r="BQ58" s="85">
        <f t="shared" si="262"/>
        <v>1.9508026117240622E-3</v>
      </c>
      <c r="BR58" s="85">
        <f t="shared" si="263"/>
        <v>4.1692708616167112E-2</v>
      </c>
      <c r="BS58" s="85" t="str">
        <f t="shared" si="264"/>
        <v>na</v>
      </c>
      <c r="BT58" s="85" t="str">
        <f t="shared" si="265"/>
        <v>na</v>
      </c>
      <c r="BU58" s="85">
        <f t="shared" si="266"/>
        <v>0.11940397023801705</v>
      </c>
      <c r="BV58" s="93">
        <f t="shared" si="299"/>
        <v>0.2351370687311658</v>
      </c>
      <c r="BW58" s="85">
        <f t="shared" si="300"/>
        <v>0.19404592547412935</v>
      </c>
      <c r="BX58" s="85" t="str">
        <f t="shared" si="301"/>
        <v>na</v>
      </c>
      <c r="BY58" s="85">
        <f t="shared" si="302"/>
        <v>0.21779651936611918</v>
      </c>
      <c r="BZ58" s="85">
        <f t="shared" si="303"/>
        <v>0.31206436364943491</v>
      </c>
      <c r="CA58" s="85">
        <f t="shared" si="304"/>
        <v>0.22661217026822175</v>
      </c>
      <c r="CB58" s="85">
        <f t="shared" si="305"/>
        <v>0.18974638507548031</v>
      </c>
      <c r="CC58" s="85" t="str">
        <f t="shared" si="306"/>
        <v>na</v>
      </c>
      <c r="CD58" s="85" t="str">
        <f t="shared" si="307"/>
        <v>na</v>
      </c>
      <c r="CE58" s="85">
        <f t="shared" si="308"/>
        <v>0.11279085969342752</v>
      </c>
      <c r="CF58" s="204"/>
    </row>
    <row r="59" spans="1:84" s="146" customFormat="1" x14ac:dyDescent="0.25">
      <c r="A59" s="222" t="s">
        <v>83</v>
      </c>
      <c r="B59" s="54">
        <v>7</v>
      </c>
      <c r="C59" s="144">
        <v>0</v>
      </c>
      <c r="D59" s="60"/>
      <c r="E59" s="59"/>
      <c r="F59" s="58"/>
      <c r="G59" s="60"/>
      <c r="H59" s="59">
        <v>1</v>
      </c>
      <c r="I59" s="78">
        <v>0.33300000000000002</v>
      </c>
      <c r="J59" s="153">
        <v>21.94</v>
      </c>
      <c r="K59" s="153"/>
      <c r="L59" s="153"/>
      <c r="M59" s="82"/>
      <c r="N59" s="82"/>
      <c r="O59" s="266" t="s">
        <v>271</v>
      </c>
      <c r="P59" s="81">
        <v>21.94</v>
      </c>
      <c r="Q59" s="82"/>
      <c r="R59" s="277">
        <v>0</v>
      </c>
      <c r="S59" s="278">
        <v>0</v>
      </c>
      <c r="T59" s="154">
        <f t="shared" ref="T59:T60" si="436">R59/P59</f>
        <v>0</v>
      </c>
      <c r="U59" s="154">
        <f t="shared" ref="U59:U60" si="437">IF(R59&lt;0.01*P59,0.01,IF(R59&gt;100*P59,100,T59))</f>
        <v>0.01</v>
      </c>
      <c r="V59" s="205">
        <f t="shared" si="425"/>
        <v>0</v>
      </c>
      <c r="W59" s="153">
        <f t="shared" ref="W59:W60" si="438">IF(V59=0,U59,V59)</f>
        <v>0.01</v>
      </c>
      <c r="X59" s="78">
        <v>1</v>
      </c>
      <c r="Y59" s="36">
        <v>0.5</v>
      </c>
      <c r="Z59" s="35">
        <v>1</v>
      </c>
      <c r="AA59" s="35">
        <v>0.5</v>
      </c>
      <c r="AB59" s="35">
        <v>0.5</v>
      </c>
      <c r="AC59" s="35">
        <v>1</v>
      </c>
      <c r="AD59" s="35">
        <v>1</v>
      </c>
      <c r="AE59" s="35"/>
      <c r="AF59" s="35"/>
      <c r="AG59" s="35"/>
      <c r="AH59" s="54">
        <f t="shared" si="426"/>
        <v>7</v>
      </c>
      <c r="AI59" s="144">
        <f t="shared" si="427"/>
        <v>7</v>
      </c>
      <c r="AJ59" s="144">
        <f t="shared" si="428"/>
        <v>7</v>
      </c>
      <c r="AK59" s="144">
        <f t="shared" si="429"/>
        <v>7</v>
      </c>
      <c r="AL59" s="144">
        <f t="shared" si="430"/>
        <v>7</v>
      </c>
      <c r="AM59" s="144">
        <f t="shared" si="431"/>
        <v>7</v>
      </c>
      <c r="AN59" s="144">
        <f t="shared" si="432"/>
        <v>7</v>
      </c>
      <c r="AO59" s="144" t="str">
        <f t="shared" si="433"/>
        <v>na</v>
      </c>
      <c r="AP59" s="144" t="str">
        <f t="shared" si="434"/>
        <v>na</v>
      </c>
      <c r="AQ59" s="144" t="str">
        <f t="shared" si="435"/>
        <v>na</v>
      </c>
      <c r="AR59" s="81">
        <f t="shared" si="278"/>
        <v>9.950330853168092E-3</v>
      </c>
      <c r="AS59" s="82">
        <f t="shared" si="279"/>
        <v>5.9701985119008554E-3</v>
      </c>
      <c r="AT59" s="82">
        <f t="shared" si="280"/>
        <v>1.105592317018677E-2</v>
      </c>
      <c r="AU59" s="82">
        <f t="shared" si="281"/>
        <v>9.3975346946587532E-3</v>
      </c>
      <c r="AV59" s="82">
        <f t="shared" si="282"/>
        <v>1.1128659506832735E-2</v>
      </c>
      <c r="AW59" s="82">
        <f t="shared" si="283"/>
        <v>1.2718468007808842E-2</v>
      </c>
      <c r="AX59" s="82">
        <f t="shared" si="284"/>
        <v>1.1759481917380472E-2</v>
      </c>
      <c r="AY59" s="82" t="str">
        <f t="shared" si="285"/>
        <v>na</v>
      </c>
      <c r="AZ59" s="82" t="str">
        <f t="shared" si="286"/>
        <v>na</v>
      </c>
      <c r="BA59" s="82" t="str">
        <f t="shared" si="287"/>
        <v>na</v>
      </c>
      <c r="BB59" s="93">
        <f t="shared" si="288"/>
        <v>1.9900661706336174E-2</v>
      </c>
      <c r="BC59" s="85">
        <f t="shared" si="289"/>
        <v>7.1642382142810225E-3</v>
      </c>
      <c r="BD59" s="85">
        <f t="shared" si="290"/>
        <v>2.4568718155970587E-2</v>
      </c>
      <c r="BE59" s="85">
        <f t="shared" si="291"/>
        <v>1.7750898867688748E-2</v>
      </c>
      <c r="BF59" s="85">
        <f t="shared" si="292"/>
        <v>2.4893054160020578E-2</v>
      </c>
      <c r="BG59" s="85">
        <f t="shared" si="293"/>
        <v>3.2513376862067705E-2</v>
      </c>
      <c r="BH59" s="85">
        <f t="shared" si="294"/>
        <v>2.7795139077444742E-2</v>
      </c>
      <c r="BI59" s="85" t="str">
        <f t="shared" si="295"/>
        <v>na</v>
      </c>
      <c r="BJ59" s="85" t="str">
        <f t="shared" si="296"/>
        <v>na</v>
      </c>
      <c r="BK59" s="102" t="str">
        <f t="shared" si="297"/>
        <v>na</v>
      </c>
      <c r="BL59" s="85">
        <f t="shared" si="298"/>
        <v>0.11940397023801705</v>
      </c>
      <c r="BM59" s="85">
        <f t="shared" si="258"/>
        <v>4.2985429285686133E-2</v>
      </c>
      <c r="BN59" s="85">
        <f t="shared" si="259"/>
        <v>0.14741230893582352</v>
      </c>
      <c r="BO59" s="85">
        <f t="shared" si="260"/>
        <v>0.10650539320613249</v>
      </c>
      <c r="BP59" s="85">
        <f t="shared" si="261"/>
        <v>0.14935832496012347</v>
      </c>
      <c r="BQ59" s="85">
        <f t="shared" si="262"/>
        <v>0.19508026117240623</v>
      </c>
      <c r="BR59" s="85">
        <f t="shared" si="263"/>
        <v>0.16677083446466845</v>
      </c>
      <c r="BS59" s="85" t="str">
        <f t="shared" si="264"/>
        <v>na</v>
      </c>
      <c r="BT59" s="85" t="str">
        <f t="shared" si="265"/>
        <v>na</v>
      </c>
      <c r="BU59" s="85" t="str">
        <f t="shared" si="266"/>
        <v>na</v>
      </c>
      <c r="BV59" s="93">
        <f t="shared" si="299"/>
        <v>0.2351370687311658</v>
      </c>
      <c r="BW59" s="85">
        <f t="shared" si="300"/>
        <v>0.20821160881431497</v>
      </c>
      <c r="BX59" s="85">
        <f t="shared" si="301"/>
        <v>0.13784600116660489</v>
      </c>
      <c r="BY59" s="85">
        <f t="shared" si="302"/>
        <v>0.21779651936611918</v>
      </c>
      <c r="BZ59" s="85">
        <f t="shared" si="303"/>
        <v>0.29904464611750509</v>
      </c>
      <c r="CA59" s="85">
        <f t="shared" si="304"/>
        <v>0.1986958077921448</v>
      </c>
      <c r="CB59" s="85">
        <f t="shared" si="305"/>
        <v>0.17643574262516062</v>
      </c>
      <c r="CC59" s="85" t="str">
        <f t="shared" si="306"/>
        <v>na</v>
      </c>
      <c r="CD59" s="85" t="str">
        <f t="shared" si="307"/>
        <v>na</v>
      </c>
      <c r="CE59" s="85" t="str">
        <f t="shared" si="308"/>
        <v>na</v>
      </c>
      <c r="CF59" s="204"/>
    </row>
    <row r="60" spans="1:84" s="146" customFormat="1" x14ac:dyDescent="0.25">
      <c r="A60" s="222" t="s">
        <v>82</v>
      </c>
      <c r="B60" s="54">
        <v>7</v>
      </c>
      <c r="C60" s="144">
        <v>0</v>
      </c>
      <c r="D60" s="60"/>
      <c r="E60" s="59"/>
      <c r="F60" s="58"/>
      <c r="G60" s="60"/>
      <c r="H60" s="59">
        <v>1</v>
      </c>
      <c r="I60" s="78">
        <v>19.943999999999999</v>
      </c>
      <c r="J60" s="153">
        <v>61.4</v>
      </c>
      <c r="K60" s="153">
        <v>0.35736000000000001</v>
      </c>
      <c r="L60" s="153">
        <v>0.81222499999999997</v>
      </c>
      <c r="M60" s="82">
        <v>2.0249999999999997E-2</v>
      </c>
      <c r="N60" s="82">
        <v>6.1250000000000006E-2</v>
      </c>
      <c r="O60" s="266" t="s">
        <v>270</v>
      </c>
      <c r="P60" s="81">
        <v>122.8</v>
      </c>
      <c r="Q60" s="82"/>
      <c r="R60" s="277">
        <v>34.713999999999999</v>
      </c>
      <c r="S60" s="278">
        <v>55.283000000000001</v>
      </c>
      <c r="T60" s="154">
        <f t="shared" si="436"/>
        <v>0.28268729641693813</v>
      </c>
      <c r="U60" s="154">
        <f t="shared" si="437"/>
        <v>0.28268729641693813</v>
      </c>
      <c r="V60" s="205">
        <f t="shared" si="425"/>
        <v>0.45018729641693811</v>
      </c>
      <c r="W60" s="153">
        <f t="shared" si="438"/>
        <v>0.45018729641693811</v>
      </c>
      <c r="X60" s="78">
        <v>1</v>
      </c>
      <c r="Y60" s="36">
        <v>1</v>
      </c>
      <c r="Z60" s="35"/>
      <c r="AA60" s="35">
        <v>0.5</v>
      </c>
      <c r="AB60" s="35">
        <v>1</v>
      </c>
      <c r="AC60" s="35">
        <v>1</v>
      </c>
      <c r="AD60" s="35">
        <v>0.5</v>
      </c>
      <c r="AE60" s="35"/>
      <c r="AF60" s="35"/>
      <c r="AG60" s="35"/>
      <c r="AH60" s="54">
        <f t="shared" si="426"/>
        <v>7</v>
      </c>
      <c r="AI60" s="144">
        <f t="shared" si="427"/>
        <v>7</v>
      </c>
      <c r="AJ60" s="144" t="str">
        <f t="shared" si="428"/>
        <v>na</v>
      </c>
      <c r="AK60" s="144">
        <f t="shared" si="429"/>
        <v>7</v>
      </c>
      <c r="AL60" s="144">
        <f t="shared" si="430"/>
        <v>7</v>
      </c>
      <c r="AM60" s="144">
        <f t="shared" si="431"/>
        <v>7</v>
      </c>
      <c r="AN60" s="144">
        <f t="shared" si="432"/>
        <v>7</v>
      </c>
      <c r="AO60" s="144" t="str">
        <f t="shared" si="433"/>
        <v>na</v>
      </c>
      <c r="AP60" s="144" t="str">
        <f t="shared" si="434"/>
        <v>na</v>
      </c>
      <c r="AQ60" s="144" t="str">
        <f t="shared" si="435"/>
        <v>na</v>
      </c>
      <c r="AR60" s="81">
        <f t="shared" si="278"/>
        <v>0.24895732749115146</v>
      </c>
      <c r="AS60" s="82">
        <f t="shared" si="279"/>
        <v>0.29874879298938173</v>
      </c>
      <c r="AT60" s="82" t="str">
        <f t="shared" si="280"/>
        <v>na</v>
      </c>
      <c r="AU60" s="82">
        <f t="shared" si="281"/>
        <v>0.23512636485275415</v>
      </c>
      <c r="AV60" s="82">
        <f t="shared" si="282"/>
        <v>0.55687823254599667</v>
      </c>
      <c r="AW60" s="82">
        <f t="shared" si="283"/>
        <v>0.31821613288342676</v>
      </c>
      <c r="AX60" s="82">
        <f t="shared" si="284"/>
        <v>0.14711114806295314</v>
      </c>
      <c r="AY60" s="82" t="str">
        <f t="shared" si="285"/>
        <v>na</v>
      </c>
      <c r="AZ60" s="82" t="str">
        <f t="shared" si="286"/>
        <v>na</v>
      </c>
      <c r="BA60" s="82" t="str">
        <f t="shared" si="287"/>
        <v>na</v>
      </c>
      <c r="BB60" s="93">
        <f t="shared" si="288"/>
        <v>0.7433854360669605</v>
      </c>
      <c r="BC60" s="85">
        <f t="shared" si="289"/>
        <v>1.070475027936423</v>
      </c>
      <c r="BD60" s="85" t="str">
        <f t="shared" si="290"/>
        <v>na</v>
      </c>
      <c r="BE60" s="85">
        <f t="shared" si="291"/>
        <v>0.66308145377577643</v>
      </c>
      <c r="BF60" s="85">
        <f t="shared" si="292"/>
        <v>3.7195012296286629</v>
      </c>
      <c r="BG60" s="85">
        <f t="shared" si="293"/>
        <v>1.2145310137562986</v>
      </c>
      <c r="BH60" s="85">
        <f t="shared" si="294"/>
        <v>0.25957053449445527</v>
      </c>
      <c r="BI60" s="85" t="str">
        <f t="shared" si="295"/>
        <v>na</v>
      </c>
      <c r="BJ60" s="85" t="str">
        <f t="shared" si="296"/>
        <v>na</v>
      </c>
      <c r="BK60" s="102" t="str">
        <f t="shared" si="297"/>
        <v>na</v>
      </c>
      <c r="BL60" s="85">
        <f t="shared" si="298"/>
        <v>4.4603126164017635</v>
      </c>
      <c r="BM60" s="85">
        <f t="shared" si="258"/>
        <v>6.4228501676185381</v>
      </c>
      <c r="BN60" s="85" t="str">
        <f t="shared" si="259"/>
        <v>na</v>
      </c>
      <c r="BO60" s="85">
        <f t="shared" si="260"/>
        <v>3.9784887226546584</v>
      </c>
      <c r="BP60" s="85">
        <f t="shared" si="261"/>
        <v>22.317007377771979</v>
      </c>
      <c r="BQ60" s="85">
        <f t="shared" si="262"/>
        <v>7.2871860825377919</v>
      </c>
      <c r="BR60" s="85">
        <f t="shared" si="263"/>
        <v>1.5574232069667318</v>
      </c>
      <c r="BS60" s="85" t="str">
        <f t="shared" si="264"/>
        <v>na</v>
      </c>
      <c r="BT60" s="85" t="str">
        <f t="shared" si="265"/>
        <v>na</v>
      </c>
      <c r="BU60" s="85" t="str">
        <f t="shared" si="266"/>
        <v>na</v>
      </c>
      <c r="BV60" s="93">
        <f t="shared" si="299"/>
        <v>2.1739654688333918E-2</v>
      </c>
      <c r="BW60" s="85">
        <f t="shared" si="300"/>
        <v>0.10132587012950678</v>
      </c>
      <c r="BX60" s="85" t="str">
        <f t="shared" si="301"/>
        <v>na</v>
      </c>
      <c r="BY60" s="85">
        <f t="shared" si="302"/>
        <v>1.7039543344589694E-2</v>
      </c>
      <c r="BZ60" s="85">
        <f t="shared" si="303"/>
        <v>0.80473081915791911</v>
      </c>
      <c r="CA60" s="85">
        <f t="shared" si="304"/>
        <v>0.13141913209726536</v>
      </c>
      <c r="CB60" s="85">
        <f t="shared" si="305"/>
        <v>3.8360309877046583E-3</v>
      </c>
      <c r="CC60" s="85" t="str">
        <f t="shared" si="306"/>
        <v>na</v>
      </c>
      <c r="CD60" s="85" t="str">
        <f t="shared" si="307"/>
        <v>na</v>
      </c>
      <c r="CE60" s="85" t="str">
        <f t="shared" si="308"/>
        <v>na</v>
      </c>
      <c r="CF60" s="204"/>
    </row>
    <row r="61" spans="1:84" s="146" customFormat="1" x14ac:dyDescent="0.25">
      <c r="A61" s="217" t="s">
        <v>100</v>
      </c>
      <c r="B61" s="202"/>
      <c r="C61" s="198"/>
      <c r="D61" s="144"/>
      <c r="E61" s="69"/>
      <c r="F61" s="58"/>
      <c r="G61" s="60"/>
      <c r="H61" s="59"/>
      <c r="I61" s="78">
        <v>5.556</v>
      </c>
      <c r="J61" s="153">
        <v>33.110999999999997</v>
      </c>
      <c r="K61" s="153">
        <v>0.66186000000000011</v>
      </c>
      <c r="L61" s="153">
        <v>1.3068899999999999</v>
      </c>
      <c r="M61" s="82">
        <v>0.855325</v>
      </c>
      <c r="N61" s="82">
        <v>1.083725</v>
      </c>
      <c r="O61" s="266"/>
      <c r="P61" s="81"/>
      <c r="Q61" s="82"/>
      <c r="R61" s="293"/>
      <c r="S61" s="294"/>
      <c r="T61" s="73"/>
      <c r="U61" s="73"/>
      <c r="V61" s="205"/>
      <c r="W61" s="153"/>
      <c r="X61" s="78"/>
      <c r="Y61" s="127"/>
      <c r="Z61" s="129"/>
      <c r="AA61" s="129"/>
      <c r="AB61" s="129"/>
      <c r="AC61" s="129"/>
      <c r="AD61" s="129"/>
      <c r="AE61" s="129"/>
      <c r="AF61" s="129"/>
      <c r="AG61" s="129"/>
      <c r="AH61" s="54" t="str">
        <f>IF(X61&gt;0,SUM($D61:$E61),"na")</f>
        <v>na</v>
      </c>
      <c r="AI61" s="144" t="str">
        <f t="shared" ref="AI61" si="439">IF(Y61&gt;0,SUM($D61:$E61),"na")</f>
        <v>na</v>
      </c>
      <c r="AJ61" s="144" t="str">
        <f t="shared" ref="AJ61" si="440">IF(Z61&gt;0,SUM($D61:$E61),"na")</f>
        <v>na</v>
      </c>
      <c r="AK61" s="144" t="str">
        <f t="shared" ref="AK61" si="441">IF(AA61&gt;0,SUM($D61:$E61),"na")</f>
        <v>na</v>
      </c>
      <c r="AL61" s="144" t="str">
        <f t="shared" ref="AL61" si="442">IF(AB61&gt;0,SUM($D61:$E61),"na")</f>
        <v>na</v>
      </c>
      <c r="AM61" s="144" t="str">
        <f t="shared" ref="AM61" si="443">IF(AC61&gt;0,SUM($D61:$E61),"na")</f>
        <v>na</v>
      </c>
      <c r="AN61" s="144" t="str">
        <f t="shared" ref="AN61" si="444">IF(AD61&gt;0,SUM($D61:$E61),"na")</f>
        <v>na</v>
      </c>
      <c r="AO61" s="144" t="str">
        <f t="shared" ref="AO61" si="445">IF(AE61&gt;0,SUM($D61:$E61),"na")</f>
        <v>na</v>
      </c>
      <c r="AP61" s="144" t="str">
        <f t="shared" ref="AP61" si="446">IF(AF61&gt;0,SUM($D61:$E61),"na")</f>
        <v>na</v>
      </c>
      <c r="AQ61" s="144" t="str">
        <f t="shared" ref="AQ61" si="447">IF(AG61&gt;0,SUM($D61:$E61),"na")</f>
        <v>na</v>
      </c>
      <c r="AR61" s="81" t="str">
        <f t="shared" si="278"/>
        <v>na</v>
      </c>
      <c r="AS61" s="82" t="str">
        <f t="shared" si="279"/>
        <v>na</v>
      </c>
      <c r="AT61" s="82" t="str">
        <f t="shared" si="280"/>
        <v>na</v>
      </c>
      <c r="AU61" s="82" t="str">
        <f t="shared" si="281"/>
        <v>na</v>
      </c>
      <c r="AV61" s="82" t="str">
        <f t="shared" si="282"/>
        <v>na</v>
      </c>
      <c r="AW61" s="82" t="str">
        <f t="shared" si="283"/>
        <v>na</v>
      </c>
      <c r="AX61" s="82" t="str">
        <f t="shared" si="284"/>
        <v>na</v>
      </c>
      <c r="AY61" s="82" t="str">
        <f t="shared" si="285"/>
        <v>na</v>
      </c>
      <c r="AZ61" s="82" t="str">
        <f t="shared" si="286"/>
        <v>na</v>
      </c>
      <c r="BA61" s="82" t="str">
        <f t="shared" si="287"/>
        <v>na</v>
      </c>
      <c r="BB61" s="93" t="str">
        <f t="shared" si="288"/>
        <v>na</v>
      </c>
      <c r="BC61" s="85" t="str">
        <f t="shared" si="289"/>
        <v>na</v>
      </c>
      <c r="BD61" s="85" t="str">
        <f t="shared" si="290"/>
        <v>na</v>
      </c>
      <c r="BE61" s="85" t="str">
        <f t="shared" si="291"/>
        <v>na</v>
      </c>
      <c r="BF61" s="85" t="str">
        <f t="shared" si="292"/>
        <v>na</v>
      </c>
      <c r="BG61" s="85" t="str">
        <f t="shared" si="293"/>
        <v>na</v>
      </c>
      <c r="BH61" s="85" t="str">
        <f t="shared" si="294"/>
        <v>na</v>
      </c>
      <c r="BI61" s="85" t="str">
        <f t="shared" si="295"/>
        <v>na</v>
      </c>
      <c r="BJ61" s="85" t="str">
        <f t="shared" si="296"/>
        <v>na</v>
      </c>
      <c r="BK61" s="102" t="str">
        <f t="shared" si="297"/>
        <v>na</v>
      </c>
      <c r="BL61" s="85" t="str">
        <f t="shared" si="298"/>
        <v>na</v>
      </c>
      <c r="BM61" s="85" t="str">
        <f t="shared" si="258"/>
        <v>na</v>
      </c>
      <c r="BN61" s="85" t="str">
        <f t="shared" si="259"/>
        <v>na</v>
      </c>
      <c r="BO61" s="85" t="str">
        <f t="shared" si="260"/>
        <v>na</v>
      </c>
      <c r="BP61" s="85" t="str">
        <f t="shared" si="261"/>
        <v>na</v>
      </c>
      <c r="BQ61" s="85" t="str">
        <f t="shared" si="262"/>
        <v>na</v>
      </c>
      <c r="BR61" s="85" t="str">
        <f t="shared" si="263"/>
        <v>na</v>
      </c>
      <c r="BS61" s="85" t="str">
        <f t="shared" si="264"/>
        <v>na</v>
      </c>
      <c r="BT61" s="85" t="str">
        <f t="shared" si="265"/>
        <v>na</v>
      </c>
      <c r="BU61" s="85" t="str">
        <f t="shared" si="266"/>
        <v>na</v>
      </c>
      <c r="BV61" s="93" t="str">
        <f t="shared" si="299"/>
        <v>na</v>
      </c>
      <c r="BW61" s="85" t="str">
        <f t="shared" si="300"/>
        <v>na</v>
      </c>
      <c r="BX61" s="85" t="str">
        <f t="shared" si="301"/>
        <v>na</v>
      </c>
      <c r="BY61" s="85" t="str">
        <f t="shared" si="302"/>
        <v>na</v>
      </c>
      <c r="BZ61" s="85" t="str">
        <f t="shared" si="303"/>
        <v>na</v>
      </c>
      <c r="CA61" s="85" t="str">
        <f t="shared" si="304"/>
        <v>na</v>
      </c>
      <c r="CB61" s="85" t="str">
        <f t="shared" si="305"/>
        <v>na</v>
      </c>
      <c r="CC61" s="85" t="str">
        <f t="shared" si="306"/>
        <v>na</v>
      </c>
      <c r="CD61" s="85" t="str">
        <f t="shared" si="307"/>
        <v>na</v>
      </c>
      <c r="CE61" s="85" t="str">
        <f t="shared" si="308"/>
        <v>na</v>
      </c>
      <c r="CF61" s="204"/>
    </row>
    <row r="62" spans="1:84" s="146" customFormat="1" x14ac:dyDescent="0.25">
      <c r="A62" s="217" t="s">
        <v>102</v>
      </c>
      <c r="B62" s="54">
        <v>7</v>
      </c>
      <c r="C62" s="144">
        <v>0</v>
      </c>
      <c r="D62" s="198"/>
      <c r="E62" s="203"/>
      <c r="F62" s="58"/>
      <c r="G62" s="60"/>
      <c r="H62" s="59">
        <v>1</v>
      </c>
      <c r="I62" s="78">
        <v>1.667</v>
      </c>
      <c r="J62" s="153">
        <v>20.225999999999999</v>
      </c>
      <c r="K62" s="153">
        <v>2.3559999999999998E-2</v>
      </c>
      <c r="L62" s="153">
        <v>2.1434999999999999E-2</v>
      </c>
      <c r="M62" s="82"/>
      <c r="N62" s="82"/>
      <c r="O62" s="266" t="s">
        <v>271</v>
      </c>
      <c r="P62" s="81">
        <v>20.225999999999999</v>
      </c>
      <c r="Q62" s="82"/>
      <c r="R62" s="277">
        <v>1.857</v>
      </c>
      <c r="S62" s="278">
        <v>4.9139999999999997</v>
      </c>
      <c r="T62" s="154">
        <f>R62/P62</f>
        <v>9.1812518540492438E-2</v>
      </c>
      <c r="U62" s="154">
        <f>IF(R62&lt;0.01*P62,0.01,IF(R62&gt;100*P62,100,T62))</f>
        <v>9.1812518540492438E-2</v>
      </c>
      <c r="V62" s="205">
        <f t="shared" ref="V62:V65" si="448">IF(S62&gt;0,((((1/P62)^2)*((S62^2)+(R62^2))-((1/P62)^2)*(R62^2))^0.5),0)</f>
        <v>0.24295461287451794</v>
      </c>
      <c r="W62" s="153">
        <f>IF(V62=0,U62,V62)</f>
        <v>0.24295461287451794</v>
      </c>
      <c r="X62" s="78">
        <v>1</v>
      </c>
      <c r="Y62" s="127"/>
      <c r="Z62" s="129"/>
      <c r="AA62" s="129">
        <v>0.25</v>
      </c>
      <c r="AB62" s="129">
        <v>0.2</v>
      </c>
      <c r="AC62" s="129">
        <v>1</v>
      </c>
      <c r="AD62" s="129">
        <v>1</v>
      </c>
      <c r="AE62" s="129">
        <v>0.5</v>
      </c>
      <c r="AF62" s="129"/>
      <c r="AG62" s="129"/>
      <c r="AH62" s="54">
        <f>IF(X62&gt;0,SUM($B62:$C62),"na")</f>
        <v>7</v>
      </c>
      <c r="AI62" s="144" t="str">
        <f t="shared" ref="AI62:AI65" si="449">IF(Y62&gt;0,SUM($B62:$C62),"na")</f>
        <v>na</v>
      </c>
      <c r="AJ62" s="144" t="str">
        <f t="shared" ref="AJ62:AJ65" si="450">IF(Z62&gt;0,SUM($B62:$C62),"na")</f>
        <v>na</v>
      </c>
      <c r="AK62" s="144">
        <f t="shared" ref="AK62:AK65" si="451">IF(AA62&gt;0,SUM($B62:$C62),"na")</f>
        <v>7</v>
      </c>
      <c r="AL62" s="144">
        <f t="shared" ref="AL62:AL65" si="452">IF(AB62&gt;0,SUM($B62:$C62),"na")</f>
        <v>7</v>
      </c>
      <c r="AM62" s="144">
        <f t="shared" ref="AM62:AM65" si="453">IF(AC62&gt;0,SUM($B62:$C62),"na")</f>
        <v>7</v>
      </c>
      <c r="AN62" s="144">
        <f t="shared" ref="AN62:AN65" si="454">IF(AD62&gt;0,SUM($B62:$C62),"na")</f>
        <v>7</v>
      </c>
      <c r="AO62" s="144">
        <f t="shared" ref="AO62:AO65" si="455">IF(AE62&gt;0,SUM($B62:$C62),"na")</f>
        <v>7</v>
      </c>
      <c r="AP62" s="144" t="str">
        <f t="shared" ref="AP62:AP65" si="456">IF(AF62&gt;0,SUM($B62:$C62),"na")</f>
        <v>na</v>
      </c>
      <c r="AQ62" s="144" t="str">
        <f t="shared" ref="AQ62:AQ65" si="457">IF(AG62&gt;0,SUM($B62:$C62),"na")</f>
        <v>na</v>
      </c>
      <c r="AR62" s="81">
        <f t="shared" si="278"/>
        <v>8.7839176264699795E-2</v>
      </c>
      <c r="AS62" s="82" t="str">
        <f t="shared" si="279"/>
        <v>na</v>
      </c>
      <c r="AT62" s="82" t="str">
        <f t="shared" si="280"/>
        <v>na</v>
      </c>
      <c r="AU62" s="82">
        <f t="shared" si="281"/>
        <v>4.147961101388601E-2</v>
      </c>
      <c r="AV62" s="82">
        <f t="shared" si="282"/>
        <v>3.9296473592102546E-2</v>
      </c>
      <c r="AW62" s="82">
        <f t="shared" si="283"/>
        <v>0.11227563883457871</v>
      </c>
      <c r="AX62" s="82">
        <f t="shared" si="284"/>
        <v>0.10380993558555431</v>
      </c>
      <c r="AY62" s="82">
        <f t="shared" si="285"/>
        <v>4.7912277962563532E-2</v>
      </c>
      <c r="AZ62" s="82" t="str">
        <f t="shared" si="286"/>
        <v>na</v>
      </c>
      <c r="BA62" s="82" t="str">
        <f t="shared" si="287"/>
        <v>na</v>
      </c>
      <c r="BB62" s="93">
        <f t="shared" si="288"/>
        <v>0.43498259536424527</v>
      </c>
      <c r="BC62" s="85" t="str">
        <f t="shared" si="289"/>
        <v>na</v>
      </c>
      <c r="BD62" s="85" t="str">
        <f t="shared" si="290"/>
        <v>na</v>
      </c>
      <c r="BE62" s="85">
        <f t="shared" si="291"/>
        <v>9.6998433688477534E-2</v>
      </c>
      <c r="BF62" s="85">
        <f t="shared" si="292"/>
        <v>8.7056765969713928E-2</v>
      </c>
      <c r="BG62" s="85">
        <f t="shared" si="293"/>
        <v>0.71066747730378732</v>
      </c>
      <c r="BH62" s="85">
        <f t="shared" si="294"/>
        <v>0.6075376745170038</v>
      </c>
      <c r="BI62" s="85">
        <f t="shared" si="295"/>
        <v>0.12941630936456888</v>
      </c>
      <c r="BJ62" s="85" t="str">
        <f t="shared" si="296"/>
        <v>na</v>
      </c>
      <c r="BK62" s="102" t="str">
        <f t="shared" si="297"/>
        <v>na</v>
      </c>
      <c r="BL62" s="85">
        <f t="shared" si="298"/>
        <v>2.6098955721854717</v>
      </c>
      <c r="BM62" s="85" t="str">
        <f t="shared" si="258"/>
        <v>na</v>
      </c>
      <c r="BN62" s="85" t="str">
        <f t="shared" si="259"/>
        <v>na</v>
      </c>
      <c r="BO62" s="85">
        <f t="shared" si="260"/>
        <v>0.58199060213086518</v>
      </c>
      <c r="BP62" s="85">
        <f t="shared" si="261"/>
        <v>0.52234059581828363</v>
      </c>
      <c r="BQ62" s="85">
        <f t="shared" si="262"/>
        <v>4.2640048638227235</v>
      </c>
      <c r="BR62" s="85">
        <f t="shared" si="263"/>
        <v>3.6452260471020228</v>
      </c>
      <c r="BS62" s="85">
        <f t="shared" si="264"/>
        <v>0.77649785618741329</v>
      </c>
      <c r="BT62" s="85" t="str">
        <f t="shared" si="265"/>
        <v>na</v>
      </c>
      <c r="BU62" s="85" t="str">
        <f t="shared" si="266"/>
        <v>na</v>
      </c>
      <c r="BV62" s="93">
        <f t="shared" si="299"/>
        <v>7.7748860117517513E-2</v>
      </c>
      <c r="BW62" s="85" t="str">
        <f t="shared" si="300"/>
        <v>na</v>
      </c>
      <c r="BX62" s="85" t="str">
        <f t="shared" si="301"/>
        <v>na</v>
      </c>
      <c r="BY62" s="85">
        <f t="shared" si="302"/>
        <v>0.14577547879321359</v>
      </c>
      <c r="BZ62" s="85">
        <f t="shared" si="303"/>
        <v>0.22309063758054515</v>
      </c>
      <c r="CA62" s="85">
        <f t="shared" si="304"/>
        <v>3.3251363548050063E-2</v>
      </c>
      <c r="CB62" s="85">
        <f t="shared" si="305"/>
        <v>3.11522288596668E-2</v>
      </c>
      <c r="CC62" s="85">
        <f t="shared" si="306"/>
        <v>0.13067961352383778</v>
      </c>
      <c r="CD62" s="85" t="str">
        <f t="shared" si="307"/>
        <v>na</v>
      </c>
      <c r="CE62" s="85" t="str">
        <f t="shared" si="308"/>
        <v>na</v>
      </c>
      <c r="CF62" s="204"/>
    </row>
    <row r="63" spans="1:84" s="146" customFormat="1" x14ac:dyDescent="0.25">
      <c r="A63" s="217" t="s">
        <v>328</v>
      </c>
      <c r="B63" s="54">
        <v>7</v>
      </c>
      <c r="C63" s="144">
        <v>0</v>
      </c>
      <c r="D63" s="198"/>
      <c r="E63" s="203"/>
      <c r="F63" s="58"/>
      <c r="G63" s="60"/>
      <c r="H63" s="59">
        <v>1</v>
      </c>
      <c r="I63" s="78">
        <v>0</v>
      </c>
      <c r="J63" s="153">
        <v>24.88</v>
      </c>
      <c r="K63" s="153"/>
      <c r="L63" s="153"/>
      <c r="M63" s="82"/>
      <c r="N63" s="82"/>
      <c r="O63" s="266" t="s">
        <v>271</v>
      </c>
      <c r="P63" s="81">
        <v>24.88</v>
      </c>
      <c r="Q63" s="82"/>
      <c r="R63" s="277">
        <v>9.1430000000000007</v>
      </c>
      <c r="S63" s="278">
        <v>15.994</v>
      </c>
      <c r="T63" s="154">
        <f>R63/P63</f>
        <v>0.36748392282958203</v>
      </c>
      <c r="U63" s="154">
        <f>IF(R63&lt;0.01*P63,0.01,IF(R63&gt;100*P63,100,T63))</f>
        <v>0.36748392282958203</v>
      </c>
      <c r="V63" s="205">
        <f t="shared" si="448"/>
        <v>0.64284565916398717</v>
      </c>
      <c r="W63" s="153">
        <f>IF(V63=0,U63,V63)</f>
        <v>0.64284565916398717</v>
      </c>
      <c r="X63" s="78">
        <v>1</v>
      </c>
      <c r="Y63" s="127"/>
      <c r="Z63" s="129"/>
      <c r="AA63" s="129">
        <v>0.25</v>
      </c>
      <c r="AB63" s="129">
        <v>0.2</v>
      </c>
      <c r="AC63" s="129">
        <v>1</v>
      </c>
      <c r="AD63" s="129">
        <v>1</v>
      </c>
      <c r="AE63" s="129"/>
      <c r="AF63" s="129"/>
      <c r="AG63" s="129"/>
      <c r="AH63" s="54">
        <f t="shared" ref="AH63:AH65" si="458">IF(X63&gt;0,SUM($B63:$C63),"na")</f>
        <v>7</v>
      </c>
      <c r="AI63" s="144" t="str">
        <f t="shared" si="449"/>
        <v>na</v>
      </c>
      <c r="AJ63" s="144" t="str">
        <f t="shared" si="450"/>
        <v>na</v>
      </c>
      <c r="AK63" s="144">
        <f t="shared" si="451"/>
        <v>7</v>
      </c>
      <c r="AL63" s="144">
        <f t="shared" si="452"/>
        <v>7</v>
      </c>
      <c r="AM63" s="144">
        <f t="shared" si="453"/>
        <v>7</v>
      </c>
      <c r="AN63" s="144">
        <f t="shared" si="454"/>
        <v>7</v>
      </c>
      <c r="AO63" s="144" t="str">
        <f t="shared" si="455"/>
        <v>na</v>
      </c>
      <c r="AP63" s="144" t="str">
        <f t="shared" si="456"/>
        <v>na</v>
      </c>
      <c r="AQ63" s="144" t="str">
        <f t="shared" si="457"/>
        <v>na</v>
      </c>
      <c r="AR63" s="81">
        <f t="shared" si="278"/>
        <v>0.3129724986303245</v>
      </c>
      <c r="AS63" s="82" t="str">
        <f t="shared" si="279"/>
        <v>na</v>
      </c>
      <c r="AT63" s="82" t="str">
        <f t="shared" si="280"/>
        <v>na</v>
      </c>
      <c r="AU63" s="82">
        <f t="shared" si="281"/>
        <v>0.14779256879765323</v>
      </c>
      <c r="AV63" s="82">
        <f t="shared" si="282"/>
        <v>0.1400140125451452</v>
      </c>
      <c r="AW63" s="82">
        <f t="shared" si="283"/>
        <v>0.40004003584327202</v>
      </c>
      <c r="AX63" s="82">
        <f t="shared" si="284"/>
        <v>0.36987658929038353</v>
      </c>
      <c r="AY63" s="82" t="str">
        <f t="shared" si="285"/>
        <v>na</v>
      </c>
      <c r="AZ63" s="82" t="str">
        <f t="shared" si="286"/>
        <v>na</v>
      </c>
      <c r="BA63" s="82" t="str">
        <f t="shared" si="287"/>
        <v>na</v>
      </c>
      <c r="BB63" s="93">
        <f t="shared" si="288"/>
        <v>0.99285979243073141</v>
      </c>
      <c r="BC63" s="85" t="str">
        <f t="shared" si="289"/>
        <v>na</v>
      </c>
      <c r="BD63" s="85" t="str">
        <f t="shared" si="290"/>
        <v>na</v>
      </c>
      <c r="BE63" s="85">
        <f t="shared" si="291"/>
        <v>0.22140160494790229</v>
      </c>
      <c r="BF63" s="85">
        <f t="shared" si="292"/>
        <v>0.19870947369285419</v>
      </c>
      <c r="BG63" s="85">
        <f t="shared" si="293"/>
        <v>1.6221181525947284</v>
      </c>
      <c r="BH63" s="85">
        <f t="shared" si="294"/>
        <v>1.3867215282710217</v>
      </c>
      <c r="BI63" s="85" t="str">
        <f t="shared" si="295"/>
        <v>na</v>
      </c>
      <c r="BJ63" s="85" t="str">
        <f t="shared" si="296"/>
        <v>na</v>
      </c>
      <c r="BK63" s="102" t="str">
        <f t="shared" si="297"/>
        <v>na</v>
      </c>
      <c r="BL63" s="85">
        <f t="shared" si="298"/>
        <v>5.9571587545843885</v>
      </c>
      <c r="BM63" s="85" t="str">
        <f t="shared" si="258"/>
        <v>na</v>
      </c>
      <c r="BN63" s="85" t="str">
        <f t="shared" si="259"/>
        <v>na</v>
      </c>
      <c r="BO63" s="85">
        <f t="shared" si="260"/>
        <v>1.3284096296874137</v>
      </c>
      <c r="BP63" s="85">
        <f t="shared" si="261"/>
        <v>1.1922568421571251</v>
      </c>
      <c r="BQ63" s="85">
        <f t="shared" si="262"/>
        <v>9.7327089155683701</v>
      </c>
      <c r="BR63" s="85">
        <f t="shared" si="263"/>
        <v>8.320329169626131</v>
      </c>
      <c r="BS63" s="85" t="str">
        <f t="shared" si="264"/>
        <v>na</v>
      </c>
      <c r="BT63" s="85" t="str">
        <f t="shared" si="265"/>
        <v>na</v>
      </c>
      <c r="BU63" s="85" t="str">
        <f t="shared" si="266"/>
        <v>na</v>
      </c>
      <c r="BV63" s="93">
        <f t="shared" si="299"/>
        <v>0.10036981606266157</v>
      </c>
      <c r="BW63" s="85" t="str">
        <f t="shared" si="300"/>
        <v>na</v>
      </c>
      <c r="BX63" s="85" t="str">
        <f t="shared" si="301"/>
        <v>na</v>
      </c>
      <c r="BY63" s="85">
        <f t="shared" si="302"/>
        <v>1.0105859399207768E-2</v>
      </c>
      <c r="BZ63" s="85">
        <f t="shared" si="303"/>
        <v>4.2374698227966058E-2</v>
      </c>
      <c r="CA63" s="85">
        <f t="shared" si="304"/>
        <v>0.33524501422712738</v>
      </c>
      <c r="CB63" s="85">
        <f t="shared" si="305"/>
        <v>0.27819955482266534</v>
      </c>
      <c r="CC63" s="85" t="str">
        <f t="shared" si="306"/>
        <v>na</v>
      </c>
      <c r="CD63" s="85" t="str">
        <f t="shared" si="307"/>
        <v>na</v>
      </c>
      <c r="CE63" s="85" t="str">
        <f t="shared" si="308"/>
        <v>na</v>
      </c>
      <c r="CF63" s="204"/>
    </row>
    <row r="64" spans="1:84" s="146" customFormat="1" x14ac:dyDescent="0.25">
      <c r="A64" s="222" t="s">
        <v>81</v>
      </c>
      <c r="B64" s="54">
        <v>7</v>
      </c>
      <c r="C64" s="144">
        <v>0</v>
      </c>
      <c r="D64" s="60"/>
      <c r="E64" s="59"/>
      <c r="F64" s="58"/>
      <c r="G64" s="60"/>
      <c r="H64" s="59">
        <v>1</v>
      </c>
      <c r="I64" s="78">
        <v>1.5</v>
      </c>
      <c r="J64" s="153">
        <v>10.795</v>
      </c>
      <c r="K64" s="153"/>
      <c r="L64" s="153"/>
      <c r="M64" s="82"/>
      <c r="N64" s="82"/>
      <c r="O64" s="266" t="s">
        <v>271</v>
      </c>
      <c r="P64" s="81">
        <v>10.795</v>
      </c>
      <c r="Q64" s="82"/>
      <c r="R64" s="277">
        <v>1.857</v>
      </c>
      <c r="S64" s="278">
        <v>4.9139999999999997</v>
      </c>
      <c r="T64" s="154">
        <f t="shared" ref="T64:T65" si="459">R64/P64</f>
        <v>0.17202408522464105</v>
      </c>
      <c r="U64" s="154">
        <f t="shared" ref="U64:U65" si="460">IF(R64&lt;0.01*P64,0.01,IF(R64&gt;100*P64,100,T64))</f>
        <v>0.17202408522464105</v>
      </c>
      <c r="V64" s="205">
        <f t="shared" si="448"/>
        <v>0.45521074571560904</v>
      </c>
      <c r="W64" s="153">
        <f t="shared" ref="W64:W65" si="461">IF(V64=0,U64,V64)</f>
        <v>0.45521074571560904</v>
      </c>
      <c r="X64" s="78">
        <v>1</v>
      </c>
      <c r="Y64" s="36">
        <v>1</v>
      </c>
      <c r="Z64" s="35">
        <v>1</v>
      </c>
      <c r="AA64" s="35">
        <v>0.5</v>
      </c>
      <c r="AB64" s="35">
        <v>0.3</v>
      </c>
      <c r="AC64" s="35">
        <v>1</v>
      </c>
      <c r="AD64" s="35"/>
      <c r="AE64" s="35"/>
      <c r="AF64" s="35"/>
      <c r="AG64" s="35"/>
      <c r="AH64" s="54">
        <f t="shared" si="458"/>
        <v>7</v>
      </c>
      <c r="AI64" s="144">
        <f t="shared" si="449"/>
        <v>7</v>
      </c>
      <c r="AJ64" s="144">
        <f t="shared" si="450"/>
        <v>7</v>
      </c>
      <c r="AK64" s="144">
        <f t="shared" si="451"/>
        <v>7</v>
      </c>
      <c r="AL64" s="144">
        <f t="shared" si="452"/>
        <v>7</v>
      </c>
      <c r="AM64" s="144">
        <f t="shared" si="453"/>
        <v>7</v>
      </c>
      <c r="AN64" s="144" t="str">
        <f t="shared" si="454"/>
        <v>na</v>
      </c>
      <c r="AO64" s="144" t="str">
        <f t="shared" si="455"/>
        <v>na</v>
      </c>
      <c r="AP64" s="144" t="str">
        <f t="shared" si="456"/>
        <v>na</v>
      </c>
      <c r="AQ64" s="144" t="str">
        <f t="shared" si="457"/>
        <v>na</v>
      </c>
      <c r="AR64" s="81">
        <f t="shared" si="278"/>
        <v>0.15873224147663176</v>
      </c>
      <c r="AS64" s="82">
        <f t="shared" si="279"/>
        <v>0.19047868977195812</v>
      </c>
      <c r="AT64" s="82">
        <f t="shared" si="280"/>
        <v>0.17636915719625751</v>
      </c>
      <c r="AU64" s="82">
        <f t="shared" si="281"/>
        <v>0.14991378361681887</v>
      </c>
      <c r="AV64" s="82">
        <f t="shared" si="282"/>
        <v>0.10651768835931867</v>
      </c>
      <c r="AW64" s="82">
        <f t="shared" si="283"/>
        <v>0.20289083497013086</v>
      </c>
      <c r="AX64" s="82" t="str">
        <f t="shared" si="284"/>
        <v>na</v>
      </c>
      <c r="AY64" s="82" t="str">
        <f t="shared" si="285"/>
        <v>na</v>
      </c>
      <c r="AZ64" s="82" t="str">
        <f t="shared" si="286"/>
        <v>na</v>
      </c>
      <c r="BA64" s="82" t="str">
        <f t="shared" si="287"/>
        <v>na</v>
      </c>
      <c r="BB64" s="93">
        <f t="shared" si="288"/>
        <v>0.75030146510206397</v>
      </c>
      <c r="BC64" s="85">
        <f t="shared" si="289"/>
        <v>1.0804341097469721</v>
      </c>
      <c r="BD64" s="85">
        <f t="shared" si="290"/>
        <v>0.92629810506427657</v>
      </c>
      <c r="BE64" s="85">
        <f t="shared" si="291"/>
        <v>0.66925038090893973</v>
      </c>
      <c r="BF64" s="85">
        <f t="shared" si="292"/>
        <v>0.33786947900458247</v>
      </c>
      <c r="BG64" s="85">
        <f t="shared" si="293"/>
        <v>1.2258303093136784</v>
      </c>
      <c r="BH64" s="85" t="str">
        <f t="shared" si="294"/>
        <v>na</v>
      </c>
      <c r="BI64" s="85" t="str">
        <f t="shared" si="295"/>
        <v>na</v>
      </c>
      <c r="BJ64" s="85" t="str">
        <f t="shared" si="296"/>
        <v>na</v>
      </c>
      <c r="BK64" s="102" t="str">
        <f t="shared" si="297"/>
        <v>na</v>
      </c>
      <c r="BL64" s="85">
        <f t="shared" si="298"/>
        <v>4.501808790612384</v>
      </c>
      <c r="BM64" s="85">
        <f t="shared" si="258"/>
        <v>6.4826046584818329</v>
      </c>
      <c r="BN64" s="85">
        <f t="shared" si="259"/>
        <v>5.5577886303856596</v>
      </c>
      <c r="BO64" s="85">
        <f t="shared" si="260"/>
        <v>4.0155022854536382</v>
      </c>
      <c r="BP64" s="85">
        <f t="shared" si="261"/>
        <v>2.027216874027495</v>
      </c>
      <c r="BQ64" s="85">
        <f t="shared" si="262"/>
        <v>7.3549818558820705</v>
      </c>
      <c r="BR64" s="85" t="str">
        <f t="shared" si="263"/>
        <v>na</v>
      </c>
      <c r="BS64" s="85" t="str">
        <f t="shared" si="264"/>
        <v>na</v>
      </c>
      <c r="BT64" s="85" t="str">
        <f t="shared" si="265"/>
        <v>na</v>
      </c>
      <c r="BU64" s="85" t="str">
        <f t="shared" si="266"/>
        <v>na</v>
      </c>
      <c r="BV64" s="93">
        <f t="shared" si="299"/>
        <v>8.3301044057624354E-3</v>
      </c>
      <c r="BW64" s="85">
        <f t="shared" si="300"/>
        <v>1.0151539128182524E-3</v>
      </c>
      <c r="BX64" s="85">
        <f t="shared" si="301"/>
        <v>4.3694118137560019E-3</v>
      </c>
      <c r="BY64" s="85">
        <f t="shared" si="302"/>
        <v>9.0089894793261918E-3</v>
      </c>
      <c r="BZ64" s="85">
        <f t="shared" si="303"/>
        <v>8.6714995069132078E-2</v>
      </c>
      <c r="CA64" s="85">
        <f t="shared" si="304"/>
        <v>3.2942675059200845E-3</v>
      </c>
      <c r="CB64" s="85" t="str">
        <f t="shared" si="305"/>
        <v>na</v>
      </c>
      <c r="CC64" s="85" t="str">
        <f t="shared" si="306"/>
        <v>na</v>
      </c>
      <c r="CD64" s="85" t="str">
        <f t="shared" si="307"/>
        <v>na</v>
      </c>
      <c r="CE64" s="85" t="str">
        <f t="shared" si="308"/>
        <v>na</v>
      </c>
      <c r="CF64" s="204"/>
    </row>
    <row r="65" spans="1:84" s="142" customFormat="1" x14ac:dyDescent="0.25">
      <c r="A65" s="217" t="s">
        <v>41</v>
      </c>
      <c r="B65" s="54">
        <v>7</v>
      </c>
      <c r="C65" s="144">
        <v>0</v>
      </c>
      <c r="D65" s="144"/>
      <c r="E65" s="69"/>
      <c r="F65" s="54"/>
      <c r="G65" s="144"/>
      <c r="H65" s="69">
        <v>1</v>
      </c>
      <c r="I65" s="78">
        <v>0.16700000000000001</v>
      </c>
      <c r="J65" s="153">
        <v>9.4420000000000002</v>
      </c>
      <c r="K65" s="153"/>
      <c r="L65" s="153"/>
      <c r="M65" s="82"/>
      <c r="N65" s="82"/>
      <c r="O65" s="266" t="s">
        <v>271</v>
      </c>
      <c r="P65" s="81">
        <v>9.4420000000000002</v>
      </c>
      <c r="Q65" s="82"/>
      <c r="R65" s="277">
        <v>1.857</v>
      </c>
      <c r="S65" s="278">
        <v>4.9139999999999997</v>
      </c>
      <c r="T65" s="154">
        <f t="shared" si="459"/>
        <v>0.19667443338275789</v>
      </c>
      <c r="U65" s="154">
        <f t="shared" si="460"/>
        <v>0.19667443338275789</v>
      </c>
      <c r="V65" s="205">
        <f t="shared" si="448"/>
        <v>0.52044058462190201</v>
      </c>
      <c r="W65" s="153">
        <f t="shared" si="461"/>
        <v>0.52044058462190201</v>
      </c>
      <c r="X65" s="78">
        <v>1</v>
      </c>
      <c r="Y65" s="120">
        <v>1</v>
      </c>
      <c r="Z65" s="119"/>
      <c r="AA65" s="119">
        <v>0.5</v>
      </c>
      <c r="AB65" s="119">
        <v>0.3</v>
      </c>
      <c r="AC65" s="119">
        <v>0.5</v>
      </c>
      <c r="AD65" s="119">
        <v>1</v>
      </c>
      <c r="AE65" s="119"/>
      <c r="AF65" s="119">
        <v>1</v>
      </c>
      <c r="AG65" s="119"/>
      <c r="AH65" s="54">
        <f t="shared" si="458"/>
        <v>7</v>
      </c>
      <c r="AI65" s="144">
        <f t="shared" si="449"/>
        <v>7</v>
      </c>
      <c r="AJ65" s="144" t="str">
        <f t="shared" si="450"/>
        <v>na</v>
      </c>
      <c r="AK65" s="144">
        <f t="shared" si="451"/>
        <v>7</v>
      </c>
      <c r="AL65" s="144">
        <f t="shared" si="452"/>
        <v>7</v>
      </c>
      <c r="AM65" s="144">
        <f t="shared" si="453"/>
        <v>7</v>
      </c>
      <c r="AN65" s="144">
        <f t="shared" si="454"/>
        <v>7</v>
      </c>
      <c r="AO65" s="144" t="str">
        <f t="shared" si="455"/>
        <v>na</v>
      </c>
      <c r="AP65" s="144">
        <f t="shared" si="456"/>
        <v>7</v>
      </c>
      <c r="AQ65" s="144" t="str">
        <f t="shared" si="457"/>
        <v>na</v>
      </c>
      <c r="AR65" s="81">
        <f t="shared" si="278"/>
        <v>0.17954640410301423</v>
      </c>
      <c r="AS65" s="82">
        <f t="shared" si="279"/>
        <v>0.21545568492361708</v>
      </c>
      <c r="AT65" s="82" t="str">
        <f t="shared" si="280"/>
        <v>na</v>
      </c>
      <c r="AU65" s="82">
        <f t="shared" si="281"/>
        <v>0.16957160387506898</v>
      </c>
      <c r="AV65" s="82">
        <f t="shared" si="282"/>
        <v>0.12048508696386481</v>
      </c>
      <c r="AW65" s="82">
        <f t="shared" si="283"/>
        <v>0.11474770187034747</v>
      </c>
      <c r="AX65" s="82">
        <f t="shared" si="284"/>
        <v>0.21219120484901682</v>
      </c>
      <c r="AY65" s="82" t="str">
        <f t="shared" si="285"/>
        <v>na</v>
      </c>
      <c r="AZ65" s="82">
        <f t="shared" si="286"/>
        <v>0.17954640410301423</v>
      </c>
      <c r="BA65" s="82" t="str">
        <f t="shared" si="287"/>
        <v>na</v>
      </c>
      <c r="BB65" s="93">
        <f t="shared" si="288"/>
        <v>0.83800030232253153</v>
      </c>
      <c r="BC65" s="85">
        <f t="shared" si="289"/>
        <v>1.2067204353444454</v>
      </c>
      <c r="BD65" s="85" t="str">
        <f t="shared" si="290"/>
        <v>na</v>
      </c>
      <c r="BE65" s="85">
        <f t="shared" si="291"/>
        <v>0.7474755783062087</v>
      </c>
      <c r="BF65" s="85">
        <f t="shared" si="292"/>
        <v>0.37736128572384076</v>
      </c>
      <c r="BG65" s="85">
        <f t="shared" si="293"/>
        <v>0.34227781018035464</v>
      </c>
      <c r="BH65" s="85">
        <f t="shared" si="294"/>
        <v>1.1704301743182468</v>
      </c>
      <c r="BI65" s="85" t="str">
        <f t="shared" si="295"/>
        <v>na</v>
      </c>
      <c r="BJ65" s="85">
        <f t="shared" si="296"/>
        <v>0.83800030232253153</v>
      </c>
      <c r="BK65" s="102" t="str">
        <f t="shared" si="297"/>
        <v>na</v>
      </c>
      <c r="BL65" s="85">
        <f t="shared" si="298"/>
        <v>5.0280018139351892</v>
      </c>
      <c r="BM65" s="85">
        <f t="shared" si="258"/>
        <v>7.2403226120666719</v>
      </c>
      <c r="BN65" s="85" t="str">
        <f t="shared" si="259"/>
        <v>na</v>
      </c>
      <c r="BO65" s="85">
        <f t="shared" si="260"/>
        <v>4.484853469837252</v>
      </c>
      <c r="BP65" s="85">
        <f t="shared" si="261"/>
        <v>2.2641677143430448</v>
      </c>
      <c r="BQ65" s="85">
        <f t="shared" si="262"/>
        <v>2.053666861082128</v>
      </c>
      <c r="BR65" s="85">
        <f t="shared" si="263"/>
        <v>7.0225810459094813</v>
      </c>
      <c r="BS65" s="85" t="str">
        <f t="shared" si="264"/>
        <v>na</v>
      </c>
      <c r="BT65" s="85">
        <f t="shared" si="265"/>
        <v>5.0280018139351892</v>
      </c>
      <c r="BU65" s="85" t="str">
        <f t="shared" si="266"/>
        <v>na</v>
      </c>
      <c r="BV65" s="93">
        <f t="shared" si="299"/>
        <v>1.3104622690241049E-3</v>
      </c>
      <c r="BW65" s="85">
        <f t="shared" si="300"/>
        <v>9.5931050501904883E-3</v>
      </c>
      <c r="BX65" s="85" t="str">
        <f t="shared" si="301"/>
        <v>na</v>
      </c>
      <c r="BY65" s="85">
        <f t="shared" si="302"/>
        <v>1.8409242331938176E-3</v>
      </c>
      <c r="BZ65" s="85">
        <f t="shared" si="303"/>
        <v>6.6316465922156731E-2</v>
      </c>
      <c r="CA65" s="85">
        <f t="shared" si="304"/>
        <v>3.0908839691522534E-2</v>
      </c>
      <c r="CB65" s="85">
        <f t="shared" si="305"/>
        <v>1.2155050402554955E-2</v>
      </c>
      <c r="CC65" s="85" t="str">
        <f t="shared" si="306"/>
        <v>na</v>
      </c>
      <c r="CD65" s="85">
        <f t="shared" si="307"/>
        <v>5.5448229812460961E-3</v>
      </c>
      <c r="CE65" s="85" t="str">
        <f t="shared" si="308"/>
        <v>na</v>
      </c>
      <c r="CF65" s="202"/>
    </row>
    <row r="66" spans="1:84" s="146" customFormat="1" x14ac:dyDescent="0.25">
      <c r="A66" s="217" t="s">
        <v>101</v>
      </c>
      <c r="B66" s="202"/>
      <c r="C66" s="198"/>
      <c r="D66" s="144"/>
      <c r="E66" s="69"/>
      <c r="F66" s="58"/>
      <c r="G66" s="60"/>
      <c r="H66" s="59"/>
      <c r="I66" s="78">
        <v>0</v>
      </c>
      <c r="J66" s="153">
        <v>4.38</v>
      </c>
      <c r="K66" s="153"/>
      <c r="L66" s="153"/>
      <c r="M66" s="82">
        <v>2.225E-3</v>
      </c>
      <c r="N66" s="82">
        <v>5.0500000000000007E-3</v>
      </c>
      <c r="O66" s="266"/>
      <c r="P66" s="81"/>
      <c r="Q66" s="82"/>
      <c r="R66" s="277"/>
      <c r="S66" s="278"/>
      <c r="T66" s="73"/>
      <c r="U66" s="73"/>
      <c r="V66" s="205"/>
      <c r="W66" s="153"/>
      <c r="X66" s="78"/>
      <c r="Y66" s="143"/>
      <c r="Z66" s="129"/>
      <c r="AA66" s="129"/>
      <c r="AB66" s="129"/>
      <c r="AC66" s="129"/>
      <c r="AD66" s="129"/>
      <c r="AE66" s="129"/>
      <c r="AF66" s="129"/>
      <c r="AG66" s="129"/>
      <c r="AH66" s="54" t="str">
        <f t="shared" ref="AH66:AH67" si="462">IF(X66&gt;0,SUM($D66:$E66),"na")</f>
        <v>na</v>
      </c>
      <c r="AI66" s="144" t="str">
        <f t="shared" ref="AI66:AI67" si="463">IF(Y66&gt;0,SUM($D66:$E66),"na")</f>
        <v>na</v>
      </c>
      <c r="AJ66" s="144" t="str">
        <f t="shared" ref="AJ66:AJ67" si="464">IF(Z66&gt;0,SUM($D66:$E66),"na")</f>
        <v>na</v>
      </c>
      <c r="AK66" s="144" t="str">
        <f t="shared" ref="AK66:AK67" si="465">IF(AA66&gt;0,SUM($D66:$E66),"na")</f>
        <v>na</v>
      </c>
      <c r="AL66" s="144" t="str">
        <f t="shared" ref="AL66:AL67" si="466">IF(AB66&gt;0,SUM($D66:$E66),"na")</f>
        <v>na</v>
      </c>
      <c r="AM66" s="144" t="str">
        <f t="shared" ref="AM66:AM67" si="467">IF(AC66&gt;0,SUM($D66:$E66),"na")</f>
        <v>na</v>
      </c>
      <c r="AN66" s="144" t="str">
        <f t="shared" ref="AN66:AN67" si="468">IF(AD66&gt;0,SUM($D66:$E66),"na")</f>
        <v>na</v>
      </c>
      <c r="AO66" s="144" t="str">
        <f t="shared" ref="AO66:AO67" si="469">IF(AE66&gt;0,SUM($D66:$E66),"na")</f>
        <v>na</v>
      </c>
      <c r="AP66" s="144" t="str">
        <f t="shared" ref="AP66:AP67" si="470">IF(AF66&gt;0,SUM($D66:$E66),"na")</f>
        <v>na</v>
      </c>
      <c r="AQ66" s="144" t="str">
        <f t="shared" ref="AQ66:AQ67" si="471">IF(AG66&gt;0,SUM($D66:$E66),"na")</f>
        <v>na</v>
      </c>
      <c r="AR66" s="81" t="str">
        <f t="shared" si="278"/>
        <v>na</v>
      </c>
      <c r="AS66" s="82" t="str">
        <f t="shared" si="279"/>
        <v>na</v>
      </c>
      <c r="AT66" s="82" t="str">
        <f t="shared" si="280"/>
        <v>na</v>
      </c>
      <c r="AU66" s="82" t="str">
        <f t="shared" si="281"/>
        <v>na</v>
      </c>
      <c r="AV66" s="82" t="str">
        <f t="shared" si="282"/>
        <v>na</v>
      </c>
      <c r="AW66" s="82" t="str">
        <f t="shared" si="283"/>
        <v>na</v>
      </c>
      <c r="AX66" s="82" t="str">
        <f t="shared" si="284"/>
        <v>na</v>
      </c>
      <c r="AY66" s="82" t="str">
        <f t="shared" si="285"/>
        <v>na</v>
      </c>
      <c r="AZ66" s="82" t="str">
        <f t="shared" si="286"/>
        <v>na</v>
      </c>
      <c r="BA66" s="82" t="str">
        <f t="shared" si="287"/>
        <v>na</v>
      </c>
      <c r="BB66" s="93" t="str">
        <f t="shared" si="288"/>
        <v>na</v>
      </c>
      <c r="BC66" s="85" t="str">
        <f t="shared" si="289"/>
        <v>na</v>
      </c>
      <c r="BD66" s="85" t="str">
        <f t="shared" si="290"/>
        <v>na</v>
      </c>
      <c r="BE66" s="85" t="str">
        <f t="shared" si="291"/>
        <v>na</v>
      </c>
      <c r="BF66" s="85" t="str">
        <f t="shared" si="292"/>
        <v>na</v>
      </c>
      <c r="BG66" s="85" t="str">
        <f t="shared" si="293"/>
        <v>na</v>
      </c>
      <c r="BH66" s="85" t="str">
        <f t="shared" si="294"/>
        <v>na</v>
      </c>
      <c r="BI66" s="85" t="str">
        <f t="shared" si="295"/>
        <v>na</v>
      </c>
      <c r="BJ66" s="85" t="str">
        <f t="shared" si="296"/>
        <v>na</v>
      </c>
      <c r="BK66" s="102" t="str">
        <f t="shared" si="297"/>
        <v>na</v>
      </c>
      <c r="BL66" s="85" t="str">
        <f t="shared" si="298"/>
        <v>na</v>
      </c>
      <c r="BM66" s="85" t="str">
        <f t="shared" si="258"/>
        <v>na</v>
      </c>
      <c r="BN66" s="85" t="str">
        <f t="shared" si="259"/>
        <v>na</v>
      </c>
      <c r="BO66" s="85" t="str">
        <f t="shared" si="260"/>
        <v>na</v>
      </c>
      <c r="BP66" s="85" t="str">
        <f t="shared" si="261"/>
        <v>na</v>
      </c>
      <c r="BQ66" s="85" t="str">
        <f t="shared" si="262"/>
        <v>na</v>
      </c>
      <c r="BR66" s="85" t="str">
        <f t="shared" si="263"/>
        <v>na</v>
      </c>
      <c r="BS66" s="85" t="str">
        <f t="shared" si="264"/>
        <v>na</v>
      </c>
      <c r="BT66" s="85" t="str">
        <f t="shared" si="265"/>
        <v>na</v>
      </c>
      <c r="BU66" s="85" t="str">
        <f t="shared" si="266"/>
        <v>na</v>
      </c>
      <c r="BV66" s="93" t="str">
        <f t="shared" si="299"/>
        <v>na</v>
      </c>
      <c r="BW66" s="85" t="str">
        <f t="shared" si="300"/>
        <v>na</v>
      </c>
      <c r="BX66" s="85" t="str">
        <f t="shared" si="301"/>
        <v>na</v>
      </c>
      <c r="BY66" s="85" t="str">
        <f t="shared" si="302"/>
        <v>na</v>
      </c>
      <c r="BZ66" s="85" t="str">
        <f t="shared" si="303"/>
        <v>na</v>
      </c>
      <c r="CA66" s="85" t="str">
        <f t="shared" si="304"/>
        <v>na</v>
      </c>
      <c r="CB66" s="85" t="str">
        <f t="shared" si="305"/>
        <v>na</v>
      </c>
      <c r="CC66" s="85" t="str">
        <f t="shared" si="306"/>
        <v>na</v>
      </c>
      <c r="CD66" s="85" t="str">
        <f t="shared" si="307"/>
        <v>na</v>
      </c>
      <c r="CE66" s="85" t="str">
        <f t="shared" si="308"/>
        <v>na</v>
      </c>
      <c r="CF66" s="204"/>
    </row>
    <row r="67" spans="1:84" s="142" customFormat="1" x14ac:dyDescent="0.25">
      <c r="A67" s="217" t="s">
        <v>80</v>
      </c>
      <c r="B67" s="54"/>
      <c r="C67" s="144"/>
      <c r="D67" s="144"/>
      <c r="E67" s="69"/>
      <c r="F67" s="54"/>
      <c r="G67" s="144"/>
      <c r="H67" s="69"/>
      <c r="I67" s="78">
        <v>1.722</v>
      </c>
      <c r="J67" s="153">
        <v>8.7799999999999994</v>
      </c>
      <c r="K67" s="153">
        <v>5.8564999999999999E-2</v>
      </c>
      <c r="L67" s="153">
        <v>9.1205000000000008E-2</v>
      </c>
      <c r="M67" s="82">
        <v>0.403725</v>
      </c>
      <c r="N67" s="82">
        <v>0.55164999999999997</v>
      </c>
      <c r="O67" s="266"/>
      <c r="P67" s="81"/>
      <c r="Q67" s="82"/>
      <c r="R67" s="277"/>
      <c r="S67" s="278"/>
      <c r="T67" s="73"/>
      <c r="U67" s="73"/>
      <c r="V67" s="205"/>
      <c r="W67" s="153"/>
      <c r="X67" s="78"/>
      <c r="Y67" s="120"/>
      <c r="Z67" s="119"/>
      <c r="AA67" s="119"/>
      <c r="AB67" s="119"/>
      <c r="AC67" s="119"/>
      <c r="AD67" s="119"/>
      <c r="AE67" s="119"/>
      <c r="AF67" s="119"/>
      <c r="AG67" s="119"/>
      <c r="AH67" s="54" t="str">
        <f t="shared" si="462"/>
        <v>na</v>
      </c>
      <c r="AI67" s="144" t="str">
        <f t="shared" si="463"/>
        <v>na</v>
      </c>
      <c r="AJ67" s="144" t="str">
        <f t="shared" si="464"/>
        <v>na</v>
      </c>
      <c r="AK67" s="144" t="str">
        <f t="shared" si="465"/>
        <v>na</v>
      </c>
      <c r="AL67" s="144" t="str">
        <f t="shared" si="466"/>
        <v>na</v>
      </c>
      <c r="AM67" s="144" t="str">
        <f t="shared" si="467"/>
        <v>na</v>
      </c>
      <c r="AN67" s="144" t="str">
        <f t="shared" si="468"/>
        <v>na</v>
      </c>
      <c r="AO67" s="144" t="str">
        <f t="shared" si="469"/>
        <v>na</v>
      </c>
      <c r="AP67" s="144" t="str">
        <f t="shared" si="470"/>
        <v>na</v>
      </c>
      <c r="AQ67" s="144" t="str">
        <f t="shared" si="471"/>
        <v>na</v>
      </c>
      <c r="AR67" s="81" t="str">
        <f t="shared" si="278"/>
        <v>na</v>
      </c>
      <c r="AS67" s="82" t="str">
        <f t="shared" si="279"/>
        <v>na</v>
      </c>
      <c r="AT67" s="82" t="str">
        <f t="shared" si="280"/>
        <v>na</v>
      </c>
      <c r="AU67" s="82" t="str">
        <f t="shared" si="281"/>
        <v>na</v>
      </c>
      <c r="AV67" s="82" t="str">
        <f t="shared" si="282"/>
        <v>na</v>
      </c>
      <c r="AW67" s="82" t="str">
        <f t="shared" si="283"/>
        <v>na</v>
      </c>
      <c r="AX67" s="82" t="str">
        <f t="shared" si="284"/>
        <v>na</v>
      </c>
      <c r="AY67" s="82" t="str">
        <f t="shared" si="285"/>
        <v>na</v>
      </c>
      <c r="AZ67" s="82" t="str">
        <f t="shared" si="286"/>
        <v>na</v>
      </c>
      <c r="BA67" s="82" t="str">
        <f t="shared" si="287"/>
        <v>na</v>
      </c>
      <c r="BB67" s="93" t="str">
        <f t="shared" si="288"/>
        <v>na</v>
      </c>
      <c r="BC67" s="85" t="str">
        <f t="shared" si="289"/>
        <v>na</v>
      </c>
      <c r="BD67" s="85" t="str">
        <f t="shared" si="290"/>
        <v>na</v>
      </c>
      <c r="BE67" s="85" t="str">
        <f t="shared" si="291"/>
        <v>na</v>
      </c>
      <c r="BF67" s="85" t="str">
        <f t="shared" si="292"/>
        <v>na</v>
      </c>
      <c r="BG67" s="85" t="str">
        <f t="shared" si="293"/>
        <v>na</v>
      </c>
      <c r="BH67" s="85" t="str">
        <f t="shared" si="294"/>
        <v>na</v>
      </c>
      <c r="BI67" s="85" t="str">
        <f t="shared" si="295"/>
        <v>na</v>
      </c>
      <c r="BJ67" s="85" t="str">
        <f t="shared" si="296"/>
        <v>na</v>
      </c>
      <c r="BK67" s="102" t="str">
        <f t="shared" si="297"/>
        <v>na</v>
      </c>
      <c r="BL67" s="85" t="str">
        <f t="shared" si="298"/>
        <v>na</v>
      </c>
      <c r="BM67" s="85" t="str">
        <f t="shared" si="258"/>
        <v>na</v>
      </c>
      <c r="BN67" s="85" t="str">
        <f t="shared" si="259"/>
        <v>na</v>
      </c>
      <c r="BO67" s="85" t="str">
        <f t="shared" si="260"/>
        <v>na</v>
      </c>
      <c r="BP67" s="85" t="str">
        <f t="shared" si="261"/>
        <v>na</v>
      </c>
      <c r="BQ67" s="85" t="str">
        <f t="shared" si="262"/>
        <v>na</v>
      </c>
      <c r="BR67" s="85" t="str">
        <f t="shared" si="263"/>
        <v>na</v>
      </c>
      <c r="BS67" s="85" t="str">
        <f t="shared" si="264"/>
        <v>na</v>
      </c>
      <c r="BT67" s="85" t="str">
        <f t="shared" si="265"/>
        <v>na</v>
      </c>
      <c r="BU67" s="85" t="str">
        <f t="shared" si="266"/>
        <v>na</v>
      </c>
      <c r="BV67" s="93" t="str">
        <f t="shared" si="299"/>
        <v>na</v>
      </c>
      <c r="BW67" s="85" t="str">
        <f t="shared" si="300"/>
        <v>na</v>
      </c>
      <c r="BX67" s="85" t="str">
        <f t="shared" si="301"/>
        <v>na</v>
      </c>
      <c r="BY67" s="85" t="str">
        <f t="shared" si="302"/>
        <v>na</v>
      </c>
      <c r="BZ67" s="85" t="str">
        <f t="shared" si="303"/>
        <v>na</v>
      </c>
      <c r="CA67" s="85" t="str">
        <f t="shared" si="304"/>
        <v>na</v>
      </c>
      <c r="CB67" s="85" t="str">
        <f t="shared" si="305"/>
        <v>na</v>
      </c>
      <c r="CC67" s="85" t="str">
        <f t="shared" si="306"/>
        <v>na</v>
      </c>
      <c r="CD67" s="85" t="str">
        <f t="shared" si="307"/>
        <v>na</v>
      </c>
      <c r="CE67" s="85" t="str">
        <f t="shared" si="308"/>
        <v>na</v>
      </c>
      <c r="CF67" s="202"/>
    </row>
    <row r="68" spans="1:84" s="142" customFormat="1" x14ac:dyDescent="0.25">
      <c r="A68" s="217" t="s">
        <v>39</v>
      </c>
      <c r="B68" s="54">
        <v>7</v>
      </c>
      <c r="C68" s="144">
        <v>0</v>
      </c>
      <c r="D68" s="144"/>
      <c r="E68" s="69"/>
      <c r="F68" s="54"/>
      <c r="G68" s="144"/>
      <c r="H68" s="69">
        <v>1</v>
      </c>
      <c r="I68" s="78">
        <v>0.5</v>
      </c>
      <c r="J68" s="153">
        <v>43.9</v>
      </c>
      <c r="K68" s="153">
        <v>3.3250000000000003E-3</v>
      </c>
      <c r="L68" s="153">
        <v>8.8049999999999986E-3</v>
      </c>
      <c r="M68" s="82">
        <v>8.1824999999999995E-2</v>
      </c>
      <c r="N68" s="82">
        <v>8.7149999999999991E-2</v>
      </c>
      <c r="O68" s="266" t="s">
        <v>271</v>
      </c>
      <c r="P68" s="81">
        <v>43.9</v>
      </c>
      <c r="Q68" s="82"/>
      <c r="R68" s="277">
        <v>0</v>
      </c>
      <c r="S68" s="278">
        <v>0</v>
      </c>
      <c r="T68" s="154">
        <f t="shared" ref="T68" si="472">R68/P68</f>
        <v>0</v>
      </c>
      <c r="U68" s="154">
        <f t="shared" ref="U68" si="473">IF(R68&lt;0.01*P68,0.01,IF(R68&gt;100*P68,100,T68))</f>
        <v>0.01</v>
      </c>
      <c r="V68" s="205">
        <f t="shared" ref="V68" si="474">IF(S68&gt;0,((((1/P68)^2)*((S68^2)+(R68^2))-((1/P68)^2)*(R68^2))^0.5),0)</f>
        <v>0</v>
      </c>
      <c r="W68" s="153">
        <f t="shared" ref="W68" si="475">IF(V68=0,U68,V68)</f>
        <v>0.01</v>
      </c>
      <c r="X68" s="78">
        <v>1</v>
      </c>
      <c r="Y68" s="120">
        <v>1</v>
      </c>
      <c r="Z68" s="119"/>
      <c r="AA68" s="119">
        <v>1</v>
      </c>
      <c r="AB68" s="119">
        <v>0.3</v>
      </c>
      <c r="AC68" s="119">
        <v>1</v>
      </c>
      <c r="AD68" s="119">
        <v>1</v>
      </c>
      <c r="AE68" s="119">
        <v>1</v>
      </c>
      <c r="AF68" s="119">
        <v>1</v>
      </c>
      <c r="AG68" s="119">
        <v>1</v>
      </c>
      <c r="AH68" s="54">
        <f>IF(X68&gt;0,SUM($B68:$C68),"na")</f>
        <v>7</v>
      </c>
      <c r="AI68" s="144">
        <f t="shared" ref="AI68" si="476">IF(Y68&gt;0,SUM($B68:$C68),"na")</f>
        <v>7</v>
      </c>
      <c r="AJ68" s="144" t="str">
        <f t="shared" ref="AJ68" si="477">IF(Z68&gt;0,SUM($B68:$C68),"na")</f>
        <v>na</v>
      </c>
      <c r="AK68" s="144">
        <f t="shared" ref="AK68" si="478">IF(AA68&gt;0,SUM($B68:$C68),"na")</f>
        <v>7</v>
      </c>
      <c r="AL68" s="144">
        <f t="shared" ref="AL68" si="479">IF(AB68&gt;0,SUM($B68:$C68),"na")</f>
        <v>7</v>
      </c>
      <c r="AM68" s="144">
        <f t="shared" ref="AM68" si="480">IF(AC68&gt;0,SUM($B68:$C68),"na")</f>
        <v>7</v>
      </c>
      <c r="AN68" s="144">
        <f t="shared" ref="AN68" si="481">IF(AD68&gt;0,SUM($B68:$C68),"na")</f>
        <v>7</v>
      </c>
      <c r="AO68" s="144">
        <f t="shared" ref="AO68" si="482">IF(AE68&gt;0,SUM($B68:$C68),"na")</f>
        <v>7</v>
      </c>
      <c r="AP68" s="144">
        <f t="shared" ref="AP68" si="483">IF(AF68&gt;0,SUM($B68:$C68),"na")</f>
        <v>7</v>
      </c>
      <c r="AQ68" s="144">
        <f t="shared" ref="AQ68" si="484">IF(AG68&gt;0,SUM($B68:$C68),"na")</f>
        <v>7</v>
      </c>
      <c r="AR68" s="81">
        <f t="shared" si="278"/>
        <v>9.950330853168092E-3</v>
      </c>
      <c r="AS68" s="82">
        <f t="shared" si="279"/>
        <v>1.1940397023801711E-2</v>
      </c>
      <c r="AT68" s="82" t="str">
        <f t="shared" si="280"/>
        <v>na</v>
      </c>
      <c r="AU68" s="82">
        <f t="shared" si="281"/>
        <v>1.8795069389317506E-2</v>
      </c>
      <c r="AV68" s="82">
        <f t="shared" si="282"/>
        <v>6.6771957040996401E-3</v>
      </c>
      <c r="AW68" s="82">
        <f t="shared" si="283"/>
        <v>1.2718468007808842E-2</v>
      </c>
      <c r="AX68" s="82">
        <f t="shared" si="284"/>
        <v>1.1759481917380472E-2</v>
      </c>
      <c r="AY68" s="82">
        <f t="shared" si="285"/>
        <v>1.0854906385274284E-2</v>
      </c>
      <c r="AZ68" s="82">
        <f t="shared" si="286"/>
        <v>9.950330853168092E-3</v>
      </c>
      <c r="BA68" s="82">
        <f t="shared" si="287"/>
        <v>9.950330853168092E-3</v>
      </c>
      <c r="BB68" s="93">
        <f t="shared" si="288"/>
        <v>1.9900661706336174E-2</v>
      </c>
      <c r="BC68" s="85">
        <f t="shared" si="289"/>
        <v>2.865695285712409E-2</v>
      </c>
      <c r="BD68" s="85" t="str">
        <f t="shared" si="290"/>
        <v>na</v>
      </c>
      <c r="BE68" s="85">
        <f t="shared" si="291"/>
        <v>7.1003595470754993E-2</v>
      </c>
      <c r="BF68" s="85">
        <f t="shared" si="292"/>
        <v>8.9614994976074079E-3</v>
      </c>
      <c r="BG68" s="85">
        <f t="shared" si="293"/>
        <v>3.2513376862067705E-2</v>
      </c>
      <c r="BH68" s="85">
        <f t="shared" si="294"/>
        <v>2.7795139077444742E-2</v>
      </c>
      <c r="BI68" s="85">
        <f t="shared" si="295"/>
        <v>2.36834321133257E-2</v>
      </c>
      <c r="BJ68" s="85">
        <f t="shared" si="296"/>
        <v>1.9900661706336174E-2</v>
      </c>
      <c r="BK68" s="102">
        <f t="shared" si="297"/>
        <v>1.9900661706336174E-2</v>
      </c>
      <c r="BL68" s="85">
        <f t="shared" si="298"/>
        <v>0.11940397023801705</v>
      </c>
      <c r="BM68" s="85">
        <f t="shared" si="258"/>
        <v>0.17194171714274453</v>
      </c>
      <c r="BN68" s="85" t="str">
        <f t="shared" si="259"/>
        <v>na</v>
      </c>
      <c r="BO68" s="85">
        <f t="shared" si="260"/>
        <v>0.42602157282452996</v>
      </c>
      <c r="BP68" s="85">
        <f t="shared" si="261"/>
        <v>5.3768996985644447E-2</v>
      </c>
      <c r="BQ68" s="85">
        <f t="shared" si="262"/>
        <v>0.19508026117240623</v>
      </c>
      <c r="BR68" s="85">
        <f t="shared" si="263"/>
        <v>0.16677083446466845</v>
      </c>
      <c r="BS68" s="85">
        <f t="shared" si="264"/>
        <v>0.1421005926799542</v>
      </c>
      <c r="BT68" s="85">
        <f t="shared" si="265"/>
        <v>0.11940397023801705</v>
      </c>
      <c r="BU68" s="85">
        <f t="shared" si="266"/>
        <v>0.11940397023801705</v>
      </c>
      <c r="BV68" s="93">
        <f t="shared" si="299"/>
        <v>0.2351370687311658</v>
      </c>
      <c r="BW68" s="85">
        <f t="shared" si="300"/>
        <v>0.19404592547412935</v>
      </c>
      <c r="BX68" s="85" t="str">
        <f t="shared" si="301"/>
        <v>na</v>
      </c>
      <c r="BY68" s="85">
        <f t="shared" si="302"/>
        <v>0.19520774603939614</v>
      </c>
      <c r="BZ68" s="85">
        <f t="shared" si="303"/>
        <v>0.31206436364943491</v>
      </c>
      <c r="CA68" s="85">
        <f t="shared" si="304"/>
        <v>0.1986958077921448</v>
      </c>
      <c r="CB68" s="85">
        <f t="shared" si="305"/>
        <v>0.17643574262516062</v>
      </c>
      <c r="CC68" s="85">
        <f t="shared" si="306"/>
        <v>0.21117787814485836</v>
      </c>
      <c r="CD68" s="85">
        <f t="shared" si="307"/>
        <v>0.14005966807663089</v>
      </c>
      <c r="CE68" s="85">
        <f t="shared" si="308"/>
        <v>0.11279085969342752</v>
      </c>
      <c r="CF68" s="202"/>
    </row>
    <row r="69" spans="1:84" s="142" customFormat="1" x14ac:dyDescent="0.25">
      <c r="A69" s="217" t="s">
        <v>79</v>
      </c>
      <c r="B69" s="54"/>
      <c r="C69" s="144"/>
      <c r="D69" s="144"/>
      <c r="E69" s="69"/>
      <c r="F69" s="54"/>
      <c r="G69" s="144"/>
      <c r="H69" s="69"/>
      <c r="I69" s="78">
        <v>0</v>
      </c>
      <c r="J69" s="153">
        <v>4.0419999999999998</v>
      </c>
      <c r="K69" s="153">
        <v>3.3250000000000003E-3</v>
      </c>
      <c r="L69" s="153">
        <v>8.8049999999999986E-3</v>
      </c>
      <c r="M69" s="82">
        <v>1.1925E-2</v>
      </c>
      <c r="N69" s="82">
        <v>1.7475000000000001E-2</v>
      </c>
      <c r="O69" s="266"/>
      <c r="P69" s="81"/>
      <c r="Q69" s="82"/>
      <c r="R69" s="277"/>
      <c r="S69" s="278"/>
      <c r="T69" s="73"/>
      <c r="U69" s="73"/>
      <c r="V69" s="205"/>
      <c r="W69" s="153"/>
      <c r="X69" s="78"/>
      <c r="Y69" s="120"/>
      <c r="Z69" s="119"/>
      <c r="AA69" s="119"/>
      <c r="AB69" s="119"/>
      <c r="AC69" s="119"/>
      <c r="AD69" s="119"/>
      <c r="AE69" s="119"/>
      <c r="AF69" s="119"/>
      <c r="AG69" s="119"/>
      <c r="AH69" s="54" t="str">
        <f>IF(X69&gt;0,SUM($D69:$E69),"na")</f>
        <v>na</v>
      </c>
      <c r="AI69" s="144" t="str">
        <f t="shared" ref="AI69" si="485">IF(Y69&gt;0,SUM($D69:$E69),"na")</f>
        <v>na</v>
      </c>
      <c r="AJ69" s="144" t="str">
        <f t="shared" ref="AJ69" si="486">IF(Z69&gt;0,SUM($D69:$E69),"na")</f>
        <v>na</v>
      </c>
      <c r="AK69" s="144" t="str">
        <f t="shared" ref="AK69" si="487">IF(AA69&gt;0,SUM($D69:$E69),"na")</f>
        <v>na</v>
      </c>
      <c r="AL69" s="144" t="str">
        <f t="shared" ref="AL69" si="488">IF(AB69&gt;0,SUM($D69:$E69),"na")</f>
        <v>na</v>
      </c>
      <c r="AM69" s="144" t="str">
        <f t="shared" ref="AM69" si="489">IF(AC69&gt;0,SUM($D69:$E69),"na")</f>
        <v>na</v>
      </c>
      <c r="AN69" s="144" t="str">
        <f t="shared" ref="AN69" si="490">IF(AD69&gt;0,SUM($D69:$E69),"na")</f>
        <v>na</v>
      </c>
      <c r="AO69" s="144" t="str">
        <f t="shared" ref="AO69" si="491">IF(AE69&gt;0,SUM($D69:$E69),"na")</f>
        <v>na</v>
      </c>
      <c r="AP69" s="144" t="str">
        <f t="shared" ref="AP69" si="492">IF(AF69&gt;0,SUM($D69:$E69),"na")</f>
        <v>na</v>
      </c>
      <c r="AQ69" s="144" t="str">
        <f t="shared" ref="AQ69" si="493">IF(AG69&gt;0,SUM($D69:$E69),"na")</f>
        <v>na</v>
      </c>
      <c r="AR69" s="81" t="str">
        <f t="shared" si="278"/>
        <v>na</v>
      </c>
      <c r="AS69" s="82" t="str">
        <f t="shared" si="279"/>
        <v>na</v>
      </c>
      <c r="AT69" s="82" t="str">
        <f t="shared" si="280"/>
        <v>na</v>
      </c>
      <c r="AU69" s="82" t="str">
        <f t="shared" si="281"/>
        <v>na</v>
      </c>
      <c r="AV69" s="82" t="str">
        <f t="shared" si="282"/>
        <v>na</v>
      </c>
      <c r="AW69" s="82" t="str">
        <f t="shared" si="283"/>
        <v>na</v>
      </c>
      <c r="AX69" s="82" t="str">
        <f t="shared" si="284"/>
        <v>na</v>
      </c>
      <c r="AY69" s="82" t="str">
        <f t="shared" si="285"/>
        <v>na</v>
      </c>
      <c r="AZ69" s="82" t="str">
        <f t="shared" si="286"/>
        <v>na</v>
      </c>
      <c r="BA69" s="82" t="str">
        <f t="shared" si="287"/>
        <v>na</v>
      </c>
      <c r="BB69" s="93" t="str">
        <f t="shared" si="288"/>
        <v>na</v>
      </c>
      <c r="BC69" s="85" t="str">
        <f t="shared" si="289"/>
        <v>na</v>
      </c>
      <c r="BD69" s="85" t="str">
        <f t="shared" si="290"/>
        <v>na</v>
      </c>
      <c r="BE69" s="85" t="str">
        <f t="shared" si="291"/>
        <v>na</v>
      </c>
      <c r="BF69" s="85" t="str">
        <f t="shared" si="292"/>
        <v>na</v>
      </c>
      <c r="BG69" s="85" t="str">
        <f t="shared" si="293"/>
        <v>na</v>
      </c>
      <c r="BH69" s="85" t="str">
        <f t="shared" si="294"/>
        <v>na</v>
      </c>
      <c r="BI69" s="85" t="str">
        <f t="shared" si="295"/>
        <v>na</v>
      </c>
      <c r="BJ69" s="85" t="str">
        <f t="shared" si="296"/>
        <v>na</v>
      </c>
      <c r="BK69" s="102" t="str">
        <f t="shared" si="297"/>
        <v>na</v>
      </c>
      <c r="BL69" s="85" t="str">
        <f t="shared" si="298"/>
        <v>na</v>
      </c>
      <c r="BM69" s="85" t="str">
        <f t="shared" si="258"/>
        <v>na</v>
      </c>
      <c r="BN69" s="85" t="str">
        <f t="shared" si="259"/>
        <v>na</v>
      </c>
      <c r="BO69" s="85" t="str">
        <f t="shared" si="260"/>
        <v>na</v>
      </c>
      <c r="BP69" s="85" t="str">
        <f t="shared" si="261"/>
        <v>na</v>
      </c>
      <c r="BQ69" s="85" t="str">
        <f t="shared" si="262"/>
        <v>na</v>
      </c>
      <c r="BR69" s="85" t="str">
        <f t="shared" si="263"/>
        <v>na</v>
      </c>
      <c r="BS69" s="85" t="str">
        <f t="shared" si="264"/>
        <v>na</v>
      </c>
      <c r="BT69" s="85" t="str">
        <f t="shared" si="265"/>
        <v>na</v>
      </c>
      <c r="BU69" s="85" t="str">
        <f t="shared" si="266"/>
        <v>na</v>
      </c>
      <c r="BV69" s="93" t="str">
        <f t="shared" si="299"/>
        <v>na</v>
      </c>
      <c r="BW69" s="85" t="str">
        <f t="shared" si="300"/>
        <v>na</v>
      </c>
      <c r="BX69" s="85" t="str">
        <f t="shared" si="301"/>
        <v>na</v>
      </c>
      <c r="BY69" s="85" t="str">
        <f t="shared" si="302"/>
        <v>na</v>
      </c>
      <c r="BZ69" s="85" t="str">
        <f t="shared" si="303"/>
        <v>na</v>
      </c>
      <c r="CA69" s="85" t="str">
        <f t="shared" si="304"/>
        <v>na</v>
      </c>
      <c r="CB69" s="85" t="str">
        <f t="shared" si="305"/>
        <v>na</v>
      </c>
      <c r="CC69" s="85" t="str">
        <f t="shared" si="306"/>
        <v>na</v>
      </c>
      <c r="CD69" s="85" t="str">
        <f t="shared" si="307"/>
        <v>na</v>
      </c>
      <c r="CE69" s="85" t="str">
        <f t="shared" si="308"/>
        <v>na</v>
      </c>
      <c r="CF69" s="202"/>
    </row>
    <row r="70" spans="1:84" s="142" customFormat="1" x14ac:dyDescent="0.25">
      <c r="B70" s="202"/>
      <c r="C70" s="198"/>
      <c r="D70" s="198"/>
      <c r="E70" s="203"/>
      <c r="F70" s="202"/>
      <c r="G70" s="198"/>
      <c r="H70" s="203"/>
      <c r="I70" s="78"/>
      <c r="J70" s="153"/>
      <c r="K70" s="153"/>
      <c r="L70" s="153"/>
      <c r="M70" s="15"/>
      <c r="N70" s="15"/>
      <c r="O70" s="268"/>
      <c r="P70" s="15"/>
      <c r="Q70" s="15"/>
      <c r="R70" s="15"/>
      <c r="S70" s="15"/>
      <c r="T70" s="15"/>
      <c r="U70" s="15"/>
      <c r="V70" s="15"/>
      <c r="W70" s="15"/>
      <c r="X70" s="155"/>
      <c r="Y70" s="127"/>
      <c r="Z70" s="129"/>
      <c r="AA70" s="129"/>
      <c r="AB70" s="129"/>
      <c r="AC70" s="129"/>
      <c r="AD70" s="129"/>
      <c r="AE70" s="129"/>
      <c r="AF70" s="129"/>
      <c r="AG70" s="45"/>
      <c r="AH70" s="196"/>
      <c r="AI70" s="196"/>
      <c r="AJ70" s="196"/>
      <c r="AK70" s="196"/>
      <c r="AL70" s="196"/>
      <c r="AM70" s="196"/>
      <c r="AN70" s="196"/>
      <c r="AO70" s="196"/>
      <c r="AP70" s="196"/>
      <c r="AQ70" s="196"/>
      <c r="AR70" s="81"/>
      <c r="AS70" s="82"/>
      <c r="AT70" s="82"/>
      <c r="AU70" s="82"/>
      <c r="AV70" s="82"/>
      <c r="AW70" s="82"/>
      <c r="AX70" s="82"/>
      <c r="AY70" s="82"/>
      <c r="AZ70" s="82"/>
      <c r="BA70" s="82"/>
      <c r="BB70" s="25"/>
      <c r="BC70" s="143"/>
      <c r="BD70" s="143"/>
      <c r="BE70" s="143"/>
      <c r="BF70" s="143"/>
      <c r="BG70" s="143"/>
      <c r="BH70" s="143"/>
      <c r="BI70" s="143"/>
      <c r="BJ70" s="143"/>
      <c r="BK70" s="21"/>
      <c r="BL70" s="204"/>
      <c r="BM70" s="199"/>
      <c r="BN70" s="199"/>
      <c r="BO70" s="199"/>
      <c r="BP70" s="199"/>
      <c r="BQ70" s="199"/>
      <c r="BR70" s="199"/>
      <c r="BS70" s="199"/>
      <c r="BT70" s="199"/>
      <c r="BU70" s="21"/>
      <c r="BV70" s="202"/>
    </row>
    <row r="71" spans="1:84" s="142" customFormat="1" ht="18" x14ac:dyDescent="0.35">
      <c r="A71" s="60" t="s">
        <v>472</v>
      </c>
      <c r="B71" s="202"/>
      <c r="C71" s="198"/>
      <c r="D71" s="198"/>
      <c r="E71" s="203"/>
      <c r="F71" s="202"/>
      <c r="G71" s="198"/>
      <c r="H71" s="203"/>
      <c r="I71" s="78"/>
      <c r="J71" s="24"/>
      <c r="K71" s="24"/>
      <c r="L71" s="24"/>
      <c r="M71" s="82"/>
      <c r="N71" s="82"/>
      <c r="O71" s="272"/>
      <c r="P71" s="82"/>
      <c r="Q71" s="82"/>
      <c r="R71" s="82"/>
      <c r="S71" s="82"/>
      <c r="T71" s="82"/>
      <c r="U71" s="82"/>
      <c r="V71" s="82"/>
      <c r="W71" s="82"/>
      <c r="X71" s="54">
        <f t="shared" ref="X71:AG71" si="494">AVERAGE(X41:X69)</f>
        <v>1</v>
      </c>
      <c r="Y71" s="144">
        <f t="shared" si="494"/>
        <v>0.83333333333333337</v>
      </c>
      <c r="Z71" s="144">
        <f t="shared" si="494"/>
        <v>0.9</v>
      </c>
      <c r="AA71" s="144">
        <f t="shared" si="494"/>
        <v>0.52941176470588236</v>
      </c>
      <c r="AB71" s="144">
        <f t="shared" si="494"/>
        <v>0.44705882352941173</v>
      </c>
      <c r="AC71" s="144">
        <f t="shared" si="494"/>
        <v>0.78235294117647047</v>
      </c>
      <c r="AD71" s="144">
        <f t="shared" si="494"/>
        <v>0.84615384615384615</v>
      </c>
      <c r="AE71" s="144">
        <f t="shared" si="494"/>
        <v>0.91666666666666663</v>
      </c>
      <c r="AF71" s="144">
        <f t="shared" si="494"/>
        <v>1</v>
      </c>
      <c r="AG71" s="69">
        <f t="shared" si="494"/>
        <v>1</v>
      </c>
      <c r="AH71" s="58">
        <f>SUM(AH41:AH69)-AH72</f>
        <v>102</v>
      </c>
      <c r="AI71" s="60">
        <f t="shared" ref="AI71" si="495">SUM(AI41:AI69)-AI72</f>
        <v>72</v>
      </c>
      <c r="AJ71" s="60">
        <f t="shared" ref="AJ71" si="496">SUM(AJ41:AJ69)-AJ72</f>
        <v>30</v>
      </c>
      <c r="AK71" s="60">
        <f t="shared" ref="AK71" si="497">SUM(AK41:AK69)-AK72</f>
        <v>102</v>
      </c>
      <c r="AL71" s="60">
        <f t="shared" ref="AL71" si="498">SUM(AL41:AL69)-AL72</f>
        <v>102</v>
      </c>
      <c r="AM71" s="60">
        <f t="shared" ref="AM71" si="499">SUM(AM41:AM69)-AM72</f>
        <v>102</v>
      </c>
      <c r="AN71" s="60">
        <f t="shared" ref="AN71" si="500">SUM(AN41:AN69)-AN72</f>
        <v>78</v>
      </c>
      <c r="AO71" s="60">
        <f t="shared" ref="AO71" si="501">SUM(AO41:AO69)-AO72</f>
        <v>36</v>
      </c>
      <c r="AP71" s="60">
        <f t="shared" ref="AP71" si="502">SUM(AP41:AP69)-AP72</f>
        <v>30</v>
      </c>
      <c r="AQ71" s="60">
        <f t="shared" ref="AQ71" si="503">SUM(AQ41:AQ69)-AQ72</f>
        <v>30</v>
      </c>
      <c r="AR71" s="56">
        <f>(1/X72)*SUM(AR41:AR69)</f>
        <v>0.19322883428097867</v>
      </c>
      <c r="AS71" s="74">
        <f t="shared" ref="AS71" si="504">(1/Y72)*SUM(AS41:AS69)</f>
        <v>0.17843618224464203</v>
      </c>
      <c r="AT71" s="74">
        <f t="shared" ref="AT71" si="505">(1/Z72)*SUM(AT41:AT69)</f>
        <v>0.15138512854434813</v>
      </c>
      <c r="AU71" s="74">
        <f t="shared" ref="AU71" si="506">(1/AA72)*SUM(AU41:AU69)</f>
        <v>0.18578854489890406</v>
      </c>
      <c r="AV71" s="74">
        <f t="shared" ref="AV71" si="507">(1/AB72)*SUM(AV41:AV69)</f>
        <v>0.21781843605872742</v>
      </c>
      <c r="AW71" s="74">
        <f t="shared" ref="AW71" si="508">(1/AC72)*SUM(AW41:AW69)</f>
        <v>0.18119729575443649</v>
      </c>
      <c r="AX71" s="74">
        <f t="shared" ref="AX71" si="509">(1/AD72)*SUM(AX41:AX69)</f>
        <v>0.17052064243628276</v>
      </c>
      <c r="AY71" s="74">
        <f t="shared" ref="AY71" si="510">(1/AE72)*SUM(AY41:AY69)</f>
        <v>0.18454505667137525</v>
      </c>
      <c r="AZ71" s="74">
        <f t="shared" ref="AZ71" si="511">(1/AF72)*SUM(AZ41:AZ69)</f>
        <v>0.15140182080978634</v>
      </c>
      <c r="BA71" s="385">
        <f t="shared" ref="BA71" si="512">(1/AG72)*SUM(BA41:BA69)</f>
        <v>0.13688724414557463</v>
      </c>
      <c r="BB71" s="25"/>
      <c r="BC71" s="143"/>
      <c r="BD71" s="143"/>
      <c r="BE71" s="143"/>
      <c r="BF71" s="143"/>
      <c r="BG71" s="143"/>
      <c r="BH71" s="143"/>
      <c r="BI71" s="143"/>
      <c r="BJ71" s="143"/>
      <c r="BK71" s="199"/>
      <c r="BL71" s="78">
        <f>SQRT((SUM(BL41:BL69)+SUM(BV41:BV69))/AH71)</f>
        <v>0.76027699987792108</v>
      </c>
      <c r="BM71" s="205">
        <f t="shared" ref="BM71:BU71" si="513">SQRT((SUM(BM41:BM69)+SUM(BW41:BW69))/AI71)</f>
        <v>0.80771178179826819</v>
      </c>
      <c r="BN71" s="205">
        <f t="shared" si="513"/>
        <v>0.73102082071936514</v>
      </c>
      <c r="BO71" s="205">
        <f t="shared" si="513"/>
        <v>0.7786822335744491</v>
      </c>
      <c r="BP71" s="205">
        <f t="shared" si="513"/>
        <v>1.1294313848060378</v>
      </c>
      <c r="BQ71" s="205">
        <f t="shared" si="513"/>
        <v>0.79633829735531347</v>
      </c>
      <c r="BR71" s="205">
        <f t="shared" si="513"/>
        <v>0.72482476905228244</v>
      </c>
      <c r="BS71" s="205">
        <f t="shared" si="513"/>
        <v>0.69463264260199031</v>
      </c>
      <c r="BT71" s="205">
        <f t="shared" si="513"/>
        <v>0.6888823775166425</v>
      </c>
      <c r="BU71" s="371">
        <f t="shared" si="513"/>
        <v>0.59173680746895629</v>
      </c>
      <c r="BV71" s="198"/>
    </row>
    <row r="72" spans="1:84" s="142" customFormat="1" x14ac:dyDescent="0.25">
      <c r="A72" s="199" t="s">
        <v>60</v>
      </c>
      <c r="B72" s="202">
        <f>COUNTIF(B41:B69,"&gt;0")</f>
        <v>17</v>
      </c>
      <c r="C72" s="198">
        <f>COUNTIF(C41:C69,"&gt;0")</f>
        <v>0</v>
      </c>
      <c r="D72" s="198">
        <f>COUNTIF(D41:D69,"&gt;0")</f>
        <v>0</v>
      </c>
      <c r="E72" s="203">
        <f>COUNTIF(E41:E69,"&gt;0")</f>
        <v>0</v>
      </c>
      <c r="F72" s="202"/>
      <c r="G72" s="198"/>
      <c r="H72" s="203"/>
      <c r="I72" s="78"/>
      <c r="J72" s="153"/>
      <c r="K72" s="153"/>
      <c r="L72" s="153"/>
      <c r="M72" s="82"/>
      <c r="N72" s="82"/>
      <c r="O72" s="272"/>
      <c r="P72" s="82"/>
      <c r="Q72" s="82"/>
      <c r="R72" s="82"/>
      <c r="S72" s="82"/>
      <c r="T72" s="82"/>
      <c r="U72" s="82"/>
      <c r="V72" s="82"/>
      <c r="W72" s="82"/>
      <c r="X72" s="149">
        <f t="shared" ref="X72:AG72" si="514">COUNTIF(X41:X69,"&gt;0")</f>
        <v>17</v>
      </c>
      <c r="Y72" s="143">
        <f t="shared" si="514"/>
        <v>12</v>
      </c>
      <c r="Z72" s="143">
        <f t="shared" si="514"/>
        <v>5</v>
      </c>
      <c r="AA72" s="143">
        <f t="shared" si="514"/>
        <v>17</v>
      </c>
      <c r="AB72" s="143">
        <f t="shared" si="514"/>
        <v>17</v>
      </c>
      <c r="AC72" s="143">
        <f t="shared" si="514"/>
        <v>17</v>
      </c>
      <c r="AD72" s="143">
        <f t="shared" si="514"/>
        <v>13</v>
      </c>
      <c r="AE72" s="143">
        <f t="shared" si="514"/>
        <v>6</v>
      </c>
      <c r="AF72" s="143">
        <f t="shared" si="514"/>
        <v>5</v>
      </c>
      <c r="AG72" s="150">
        <f t="shared" si="514"/>
        <v>5</v>
      </c>
      <c r="AH72" s="202">
        <f>COUNTIF(AH41:AH69,"&gt;0")</f>
        <v>17</v>
      </c>
      <c r="AI72" s="198">
        <f t="shared" ref="AI72:AQ72" si="515">COUNTIF(AI41:AI69,"&gt;0")</f>
        <v>12</v>
      </c>
      <c r="AJ72" s="198">
        <f t="shared" si="515"/>
        <v>5</v>
      </c>
      <c r="AK72" s="198">
        <f t="shared" si="515"/>
        <v>17</v>
      </c>
      <c r="AL72" s="198">
        <f t="shared" si="515"/>
        <v>17</v>
      </c>
      <c r="AM72" s="198">
        <f t="shared" si="515"/>
        <v>17</v>
      </c>
      <c r="AN72" s="198">
        <f t="shared" si="515"/>
        <v>13</v>
      </c>
      <c r="AO72" s="198">
        <f t="shared" si="515"/>
        <v>6</v>
      </c>
      <c r="AP72" s="198">
        <f t="shared" si="515"/>
        <v>5</v>
      </c>
      <c r="AQ72" s="198">
        <f t="shared" si="515"/>
        <v>5</v>
      </c>
      <c r="AR72" s="81"/>
      <c r="AS72" s="82"/>
      <c r="AT72" s="82"/>
      <c r="AU72" s="82"/>
      <c r="AV72" s="82"/>
      <c r="AW72" s="82"/>
      <c r="AX72" s="82"/>
      <c r="AY72" s="82"/>
      <c r="AZ72" s="82"/>
      <c r="BA72" s="82"/>
      <c r="BB72" s="25"/>
      <c r="BC72" s="143"/>
      <c r="BD72" s="143"/>
      <c r="BE72" s="143"/>
      <c r="BF72" s="143"/>
      <c r="BG72" s="143"/>
      <c r="BH72" s="143"/>
      <c r="BI72" s="143"/>
      <c r="BJ72" s="143"/>
      <c r="BK72" s="199"/>
      <c r="BL72" s="202"/>
      <c r="BM72" s="198"/>
      <c r="BN72" s="198"/>
      <c r="BO72" s="198"/>
      <c r="BP72" s="198"/>
      <c r="BQ72" s="198"/>
      <c r="BR72" s="198"/>
      <c r="BS72" s="198"/>
      <c r="BT72" s="198"/>
      <c r="BU72" s="203"/>
      <c r="BV72" s="198"/>
    </row>
    <row r="73" spans="1:84" s="142" customFormat="1" ht="21" x14ac:dyDescent="0.35">
      <c r="A73" s="27" t="s">
        <v>482</v>
      </c>
      <c r="E73" s="143"/>
      <c r="F73" s="149"/>
      <c r="I73" s="78"/>
      <c r="J73" s="153"/>
      <c r="K73" s="153"/>
      <c r="L73" s="153"/>
      <c r="M73" s="82"/>
      <c r="N73" s="82"/>
      <c r="O73" s="272"/>
      <c r="P73" s="82"/>
      <c r="Q73" s="82"/>
      <c r="R73" s="82"/>
      <c r="S73" s="82"/>
      <c r="T73" s="82"/>
      <c r="U73" s="82"/>
      <c r="V73" s="82"/>
      <c r="W73" s="82"/>
      <c r="X73" s="82"/>
      <c r="Y73" s="127"/>
      <c r="Z73" s="129"/>
      <c r="AA73" s="129"/>
      <c r="AB73" s="129"/>
      <c r="AH73" s="207"/>
      <c r="AI73" s="207"/>
      <c r="AJ73" s="207"/>
      <c r="AK73" s="207"/>
      <c r="AL73" s="207"/>
      <c r="AM73" s="207"/>
      <c r="AN73" s="207"/>
      <c r="AO73" s="207"/>
      <c r="AP73" s="207"/>
      <c r="AQ73" s="207"/>
      <c r="AR73" s="87">
        <f>EXP((1/X72)*(SUM(AR41:AR69)-X72))</f>
        <v>0.44629676060028439</v>
      </c>
      <c r="AS73" s="88">
        <f t="shared" ref="AS73:BA73" si="516">EXP((1/Y72)*(SUM(AS41:AS69)-Y72))</f>
        <v>0.43974343792756787</v>
      </c>
      <c r="AT73" s="88">
        <f t="shared" si="516"/>
        <v>0.42800736677572471</v>
      </c>
      <c r="AU73" s="88">
        <f t="shared" si="516"/>
        <v>0.44298850599841944</v>
      </c>
      <c r="AV73" s="88">
        <f t="shared" si="516"/>
        <v>0.45740705931550352</v>
      </c>
      <c r="AW73" s="88">
        <f t="shared" si="516"/>
        <v>0.44095929726524441</v>
      </c>
      <c r="AX73" s="88">
        <f t="shared" si="516"/>
        <v>0.43627637119418639</v>
      </c>
      <c r="AY73" s="88">
        <f t="shared" si="516"/>
        <v>0.44243799735272576</v>
      </c>
      <c r="AZ73" s="88">
        <f t="shared" si="516"/>
        <v>0.42801451124792894</v>
      </c>
      <c r="BA73" s="106">
        <f t="shared" si="516"/>
        <v>0.42184693000457757</v>
      </c>
      <c r="BB73" s="103"/>
      <c r="BC73" s="103"/>
      <c r="BD73" s="103"/>
      <c r="BE73" s="103"/>
      <c r="BF73" s="103"/>
      <c r="BG73" s="103"/>
      <c r="BH73" s="103"/>
      <c r="BI73" s="103"/>
      <c r="BJ73" s="103"/>
      <c r="BK73" s="82"/>
      <c r="BL73" s="81">
        <f>EXP((1/X72)*(BL71-X72))</f>
        <v>0.38470524953171892</v>
      </c>
      <c r="BM73" s="82">
        <f t="shared" ref="BM73:BU73" si="517">EXP((1/Y72)*(BM71-Y72))</f>
        <v>0.39349351764242391</v>
      </c>
      <c r="BN73" s="82">
        <f t="shared" si="517"/>
        <v>0.4257956103084789</v>
      </c>
      <c r="BO73" s="82">
        <f t="shared" si="517"/>
        <v>0.38512198037549505</v>
      </c>
      <c r="BP73" s="82">
        <f t="shared" si="517"/>
        <v>0.39315047210554438</v>
      </c>
      <c r="BQ73" s="82">
        <f t="shared" si="517"/>
        <v>0.385522172760702</v>
      </c>
      <c r="BR73" s="82">
        <f t="shared" si="517"/>
        <v>0.38897342708422905</v>
      </c>
      <c r="BS73" s="82">
        <f t="shared" si="517"/>
        <v>0.41303295587396166</v>
      </c>
      <c r="BT73" s="82">
        <f t="shared" si="517"/>
        <v>0.42222221635637663</v>
      </c>
      <c r="BU73" s="114">
        <f t="shared" si="517"/>
        <v>0.41409799158856736</v>
      </c>
      <c r="BV73" s="198"/>
    </row>
    <row r="74" spans="1:84" s="142" customFormat="1" ht="15" customHeight="1" x14ac:dyDescent="0.35">
      <c r="A74" s="30" t="s">
        <v>473</v>
      </c>
      <c r="E74" s="143"/>
      <c r="F74" s="149"/>
      <c r="I74" s="78"/>
      <c r="J74" s="153"/>
      <c r="K74" s="153"/>
      <c r="L74" s="153"/>
      <c r="M74" s="82"/>
      <c r="N74" s="82"/>
      <c r="O74" s="272"/>
      <c r="P74" s="82"/>
      <c r="Q74" s="82"/>
      <c r="R74" s="82"/>
      <c r="S74" s="82"/>
      <c r="T74" s="82"/>
      <c r="U74" s="82"/>
      <c r="V74" s="82"/>
      <c r="W74" s="82"/>
      <c r="X74" s="82"/>
      <c r="Y74" s="127"/>
      <c r="Z74" s="129"/>
      <c r="AA74" s="129"/>
      <c r="AB74" s="129"/>
      <c r="AH74" s="207"/>
      <c r="AI74" s="207"/>
      <c r="AJ74" s="207"/>
      <c r="AK74" s="207"/>
      <c r="AL74" s="207"/>
      <c r="AM74" s="207"/>
      <c r="AN74" s="207"/>
      <c r="AO74" s="207"/>
      <c r="AP74" s="207"/>
      <c r="AQ74" s="207"/>
      <c r="AR74" s="149"/>
      <c r="BA74" s="21"/>
    </row>
    <row r="75" spans="1:84" s="146" customFormat="1" ht="15" customHeight="1" x14ac:dyDescent="0.25">
      <c r="A75" s="165" t="s">
        <v>340</v>
      </c>
      <c r="B75" s="67"/>
      <c r="D75" s="67"/>
      <c r="E75" s="60"/>
      <c r="G75" s="199"/>
      <c r="I75" s="78"/>
      <c r="J75" s="153"/>
      <c r="K75" s="153"/>
      <c r="L75" s="153"/>
      <c r="M75" s="82"/>
      <c r="N75" s="82"/>
      <c r="O75" s="272"/>
      <c r="P75" s="82"/>
      <c r="Q75" s="82"/>
      <c r="R75" s="82"/>
      <c r="S75" s="82"/>
      <c r="T75" s="82"/>
      <c r="U75" s="82"/>
      <c r="V75" s="82"/>
      <c r="W75" s="82"/>
      <c r="X75" s="82"/>
      <c r="Y75" s="125"/>
      <c r="Z75" s="133"/>
      <c r="AA75" s="133"/>
      <c r="AB75" s="133"/>
      <c r="AC75" s="146" t="s">
        <v>73</v>
      </c>
      <c r="AD75" s="145"/>
      <c r="AE75" s="145"/>
      <c r="AF75" s="145"/>
      <c r="AG75" s="145"/>
      <c r="AH75" s="199"/>
      <c r="AI75" s="199"/>
      <c r="AJ75" s="199"/>
      <c r="AK75" s="199"/>
      <c r="AL75" s="199"/>
      <c r="AM75" s="199"/>
      <c r="AN75" s="199"/>
      <c r="AO75" s="199"/>
      <c r="AP75" s="199"/>
      <c r="AQ75" s="199"/>
      <c r="AR75" s="151">
        <f>SQRT(((BL36^2)/X35)+((BL73^2)/X72))</f>
        <v>0.13294591931693953</v>
      </c>
      <c r="AS75" s="199">
        <f t="shared" ref="AS75:BA75" si="518">SQRT(((BM36^2)/Y35)+((BM73^2)/Y72))</f>
        <v>0.16171143262421461</v>
      </c>
      <c r="AT75" s="199">
        <f t="shared" si="518"/>
        <v>0.27381993513638236</v>
      </c>
      <c r="AU75" s="199">
        <f t="shared" si="518"/>
        <v>0.13307281249701966</v>
      </c>
      <c r="AV75" s="199">
        <f t="shared" si="518"/>
        <v>0.13491945236624431</v>
      </c>
      <c r="AW75" s="199">
        <f t="shared" si="518"/>
        <v>0.1335460058156786</v>
      </c>
      <c r="AX75" s="199">
        <f t="shared" si="518"/>
        <v>0.15492922929501482</v>
      </c>
      <c r="AY75" s="199">
        <f t="shared" si="518"/>
        <v>0.24484875370139519</v>
      </c>
      <c r="AZ75" s="199">
        <f t="shared" si="518"/>
        <v>0.27164592736358867</v>
      </c>
      <c r="BA75" s="199">
        <f t="shared" si="518"/>
        <v>0.2696067299746373</v>
      </c>
    </row>
    <row r="76" spans="1:84" s="146" customFormat="1" ht="15" customHeight="1" x14ac:dyDescent="0.35">
      <c r="A76" s="166"/>
      <c r="B76" s="67"/>
      <c r="D76" s="67"/>
      <c r="E76" s="60"/>
      <c r="G76" s="199"/>
      <c r="I76" s="78"/>
      <c r="J76" s="153"/>
      <c r="K76" s="153"/>
      <c r="L76" s="153"/>
      <c r="M76" s="82"/>
      <c r="N76" s="82"/>
      <c r="O76" s="272"/>
      <c r="P76" s="82"/>
      <c r="Q76" s="82"/>
      <c r="R76" s="82"/>
      <c r="S76" s="82"/>
      <c r="T76" s="82"/>
      <c r="U76" s="82"/>
      <c r="V76" s="82"/>
      <c r="W76" s="82"/>
      <c r="X76" s="82"/>
      <c r="Y76" s="125"/>
      <c r="Z76" s="133"/>
      <c r="AA76" s="133"/>
      <c r="AB76" s="133"/>
      <c r="AC76" s="146" t="s">
        <v>74</v>
      </c>
      <c r="AD76" s="145"/>
      <c r="AE76" s="145"/>
      <c r="AF76" s="145"/>
      <c r="AG76" s="145"/>
      <c r="AH76" s="199"/>
      <c r="AI76" s="199"/>
      <c r="AJ76" s="199"/>
      <c r="AK76" s="199"/>
      <c r="AL76" s="199"/>
      <c r="AM76" s="199"/>
      <c r="AN76" s="199"/>
      <c r="AO76" s="199"/>
      <c r="AP76" s="199"/>
      <c r="AQ76" s="199"/>
      <c r="AR76" s="151">
        <f>(AR36-AR73)/AR75</f>
        <v>0.39038427251301766</v>
      </c>
      <c r="AS76" s="145">
        <f t="shared" ref="AS76:BA76" si="519">(AS36-AS73)/AS75</f>
        <v>0.18084300566916423</v>
      </c>
      <c r="AT76" s="145">
        <f t="shared" si="519"/>
        <v>0.13519173984940328</v>
      </c>
      <c r="AU76" s="145">
        <f t="shared" si="519"/>
        <v>0.3125715558934471</v>
      </c>
      <c r="AV76" s="145">
        <f t="shared" si="519"/>
        <v>0.1568511232695686</v>
      </c>
      <c r="AW76" s="145">
        <f t="shared" si="519"/>
        <v>0.45531391918488773</v>
      </c>
      <c r="AX76" s="145">
        <f t="shared" si="519"/>
        <v>0.45962480896972541</v>
      </c>
      <c r="AY76" s="145">
        <f t="shared" si="519"/>
        <v>0.2385361640309642</v>
      </c>
      <c r="AZ76" s="145">
        <f t="shared" si="519"/>
        <v>0.13823080410058242</v>
      </c>
      <c r="BA76" s="21">
        <f t="shared" si="519"/>
        <v>0.14703176693742606</v>
      </c>
    </row>
    <row r="77" spans="1:84" s="146" customFormat="1" ht="15" customHeight="1" x14ac:dyDescent="0.35">
      <c r="A77" s="166"/>
      <c r="B77" s="67"/>
      <c r="D77" s="67"/>
      <c r="E77" s="60"/>
      <c r="G77" s="199"/>
      <c r="I77" s="78"/>
      <c r="J77" s="153"/>
      <c r="K77" s="153"/>
      <c r="L77" s="153"/>
      <c r="M77" s="82"/>
      <c r="N77" s="82"/>
      <c r="O77" s="272"/>
      <c r="P77" s="82"/>
      <c r="Q77" s="82"/>
      <c r="R77" s="82"/>
      <c r="S77" s="82"/>
      <c r="T77" s="82"/>
      <c r="U77" s="82"/>
      <c r="V77" s="82"/>
      <c r="W77" s="82"/>
      <c r="X77" s="82"/>
      <c r="Y77" s="125"/>
      <c r="Z77" s="133"/>
      <c r="AA77" s="133"/>
      <c r="AB77" s="133"/>
      <c r="AC77" s="198" t="s">
        <v>265</v>
      </c>
      <c r="AD77" s="145"/>
      <c r="AE77" s="145"/>
      <c r="AF77" s="145"/>
      <c r="AG77" s="145"/>
      <c r="AH77" s="199"/>
      <c r="AI77" s="199"/>
      <c r="AJ77" s="199"/>
      <c r="AK77" s="199"/>
      <c r="AL77" s="199"/>
      <c r="AM77" s="199"/>
      <c r="AN77" s="199"/>
      <c r="AO77" s="199"/>
      <c r="AP77" s="199"/>
      <c r="AQ77" s="199"/>
      <c r="AR77" s="151">
        <f t="shared" ref="AR77:BA77" si="520">TINV(0.05,X35+X72-2)</f>
        <v>2.0369333434601011</v>
      </c>
      <c r="AS77" s="145">
        <f t="shared" si="520"/>
        <v>2.0738730679040258</v>
      </c>
      <c r="AT77" s="145">
        <f t="shared" si="520"/>
        <v>2.3060041352041671</v>
      </c>
      <c r="AU77" s="145">
        <f t="shared" si="520"/>
        <v>2.0369333434601011</v>
      </c>
      <c r="AV77" s="145">
        <f t="shared" si="520"/>
        <v>2.0369333434601011</v>
      </c>
      <c r="AW77" s="145">
        <f t="shared" si="520"/>
        <v>2.0369333434601011</v>
      </c>
      <c r="AX77" s="145">
        <f t="shared" si="520"/>
        <v>2.0638985616280254</v>
      </c>
      <c r="AY77" s="145">
        <f t="shared" si="520"/>
        <v>2.2281388519862744</v>
      </c>
      <c r="AZ77" s="145">
        <f t="shared" si="520"/>
        <v>2.3060041352041671</v>
      </c>
      <c r="BA77" s="21">
        <f t="shared" si="520"/>
        <v>2.3060041352041671</v>
      </c>
    </row>
    <row r="78" spans="1:84" s="146" customFormat="1" ht="15" customHeight="1" x14ac:dyDescent="0.35">
      <c r="A78" s="166"/>
      <c r="B78" s="67"/>
      <c r="D78" s="67"/>
      <c r="E78" s="60"/>
      <c r="G78" s="199"/>
      <c r="I78" s="78"/>
      <c r="J78" s="153"/>
      <c r="K78" s="153"/>
      <c r="L78" s="153"/>
      <c r="M78" s="82"/>
      <c r="N78" s="82"/>
      <c r="O78" s="272"/>
      <c r="P78" s="82"/>
      <c r="Q78" s="82"/>
      <c r="R78" s="82"/>
      <c r="S78" s="82"/>
      <c r="T78" s="82"/>
      <c r="U78" s="82"/>
      <c r="V78" s="82"/>
      <c r="W78" s="82"/>
      <c r="X78" s="82"/>
      <c r="Y78" s="125"/>
      <c r="Z78" s="133"/>
      <c r="AA78" s="133"/>
      <c r="AB78" s="133"/>
      <c r="AC78" s="146" t="s">
        <v>76</v>
      </c>
      <c r="AD78" s="145"/>
      <c r="AE78" s="145"/>
      <c r="AF78" s="145"/>
      <c r="AG78" s="145"/>
      <c r="AH78" s="199"/>
      <c r="AI78" s="199"/>
      <c r="AJ78" s="199"/>
      <c r="AK78" s="199"/>
      <c r="AL78" s="199"/>
      <c r="AM78" s="199"/>
      <c r="AN78" s="199"/>
      <c r="AO78" s="199"/>
      <c r="AP78" s="199"/>
      <c r="AQ78" s="199"/>
      <c r="AR78" s="151">
        <f t="shared" ref="AR78:BA78" si="521">TDIST(ABS(AR76),X35+X72-2,2)</f>
        <v>0.69883913531940145</v>
      </c>
      <c r="AS78" s="145">
        <f t="shared" si="521"/>
        <v>0.85814644290537467</v>
      </c>
      <c r="AT78" s="145">
        <f t="shared" si="521"/>
        <v>0.89579993380987377</v>
      </c>
      <c r="AU78" s="145">
        <f t="shared" si="521"/>
        <v>0.75663412228995797</v>
      </c>
      <c r="AV78" s="145">
        <f t="shared" si="521"/>
        <v>0.87634763577524821</v>
      </c>
      <c r="AW78" s="145">
        <f t="shared" si="521"/>
        <v>0.65195783860122369</v>
      </c>
      <c r="AX78" s="145">
        <f t="shared" si="521"/>
        <v>0.64992198270805357</v>
      </c>
      <c r="AY78" s="145">
        <f t="shared" si="521"/>
        <v>0.81628233102329117</v>
      </c>
      <c r="AZ78" s="145">
        <f t="shared" si="521"/>
        <v>0.89347408057185784</v>
      </c>
      <c r="BA78" s="21">
        <f t="shared" si="521"/>
        <v>0.88674480578242687</v>
      </c>
    </row>
    <row r="79" spans="1:84" s="146" customFormat="1" ht="15" customHeight="1" x14ac:dyDescent="0.35">
      <c r="A79" s="166"/>
      <c r="B79" s="67"/>
      <c r="D79" s="67"/>
      <c r="E79" s="60"/>
      <c r="G79" s="199"/>
      <c r="I79" s="78"/>
      <c r="J79" s="153"/>
      <c r="K79" s="153"/>
      <c r="L79" s="153"/>
      <c r="M79" s="82"/>
      <c r="N79" s="82"/>
      <c r="O79" s="272"/>
      <c r="P79" s="82"/>
      <c r="Q79" s="82"/>
      <c r="R79" s="82"/>
      <c r="S79" s="82"/>
      <c r="T79" s="82"/>
      <c r="U79" s="82"/>
      <c r="V79" s="82"/>
      <c r="W79" s="82"/>
      <c r="X79" s="82"/>
      <c r="Y79" s="125"/>
      <c r="Z79" s="133"/>
      <c r="AA79" s="133"/>
      <c r="AB79" s="133"/>
      <c r="AC79" s="146" t="s">
        <v>77</v>
      </c>
      <c r="AD79" s="145"/>
      <c r="AE79" s="145"/>
      <c r="AF79" s="145"/>
      <c r="AG79" s="145"/>
      <c r="AH79" s="199"/>
      <c r="AI79" s="199"/>
      <c r="AJ79" s="199"/>
      <c r="AK79" s="199"/>
      <c r="AL79" s="199"/>
      <c r="AM79" s="199"/>
      <c r="AN79" s="199"/>
      <c r="AO79" s="199"/>
      <c r="AP79" s="199"/>
      <c r="AQ79" s="199"/>
      <c r="AR79" s="242" t="str">
        <f t="shared" ref="AR79:BA79" si="522">IF(X72&gt;4,IF(AR78&lt;0.001,"***",IF(AR78&lt;0.01,"**",IF(AR78&lt;0.05,"*","ns"))),"na")</f>
        <v>ns</v>
      </c>
      <c r="AS79" s="243" t="str">
        <f t="shared" si="522"/>
        <v>ns</v>
      </c>
      <c r="AT79" s="243" t="str">
        <f t="shared" si="522"/>
        <v>ns</v>
      </c>
      <c r="AU79" s="243" t="str">
        <f t="shared" si="522"/>
        <v>ns</v>
      </c>
      <c r="AV79" s="243" t="str">
        <f t="shared" si="522"/>
        <v>ns</v>
      </c>
      <c r="AW79" s="243" t="str">
        <f t="shared" si="522"/>
        <v>ns</v>
      </c>
      <c r="AX79" s="243" t="str">
        <f t="shared" si="522"/>
        <v>ns</v>
      </c>
      <c r="AY79" s="243" t="str">
        <f t="shared" si="522"/>
        <v>ns</v>
      </c>
      <c r="AZ79" s="243" t="str">
        <f t="shared" si="522"/>
        <v>ns</v>
      </c>
      <c r="BA79" s="244" t="str">
        <f t="shared" si="522"/>
        <v>ns</v>
      </c>
    </row>
    <row r="80" spans="1:84" s="146" customFormat="1" ht="15" customHeight="1" x14ac:dyDescent="0.35">
      <c r="A80" s="166"/>
      <c r="B80" s="67"/>
      <c r="D80" s="67"/>
      <c r="E80" s="60"/>
      <c r="G80" s="199"/>
      <c r="I80" s="78"/>
      <c r="J80" s="153"/>
      <c r="K80" s="153"/>
      <c r="L80" s="153"/>
      <c r="M80" s="82"/>
      <c r="N80" s="82"/>
      <c r="O80" s="272"/>
      <c r="P80" s="82"/>
      <c r="Q80" s="82"/>
      <c r="R80" s="82"/>
      <c r="S80" s="82"/>
      <c r="T80" s="82"/>
      <c r="U80" s="82"/>
      <c r="V80" s="82"/>
      <c r="W80" s="82"/>
      <c r="X80" s="82"/>
      <c r="Y80" s="125"/>
      <c r="Z80" s="133"/>
      <c r="AA80" s="133"/>
      <c r="AB80" s="133"/>
      <c r="AC80" s="133"/>
      <c r="AD80" s="133"/>
      <c r="AE80" s="133"/>
      <c r="AF80" s="133"/>
      <c r="AG80" s="133"/>
      <c r="AH80" s="133"/>
      <c r="AI80" s="133"/>
      <c r="AJ80" s="133"/>
      <c r="AK80" s="133"/>
      <c r="AL80" s="133"/>
      <c r="AM80" s="133"/>
      <c r="AN80" s="133"/>
      <c r="AO80" s="133"/>
      <c r="AP80" s="133"/>
      <c r="AQ80" s="133"/>
    </row>
    <row r="81" spans="1:83" s="142" customFormat="1" ht="15" customHeight="1" x14ac:dyDescent="0.35">
      <c r="B81" s="149"/>
      <c r="C81" s="143"/>
      <c r="D81" s="143"/>
      <c r="E81" s="143"/>
      <c r="F81" s="149"/>
      <c r="I81" s="390" t="s">
        <v>206</v>
      </c>
      <c r="J81" s="391"/>
      <c r="K81" s="391"/>
      <c r="L81" s="391"/>
      <c r="M81" s="391"/>
      <c r="N81" s="391"/>
      <c r="O81" s="391"/>
      <c r="P81" s="158"/>
      <c r="Q81" s="121"/>
      <c r="R81" s="158"/>
      <c r="S81" s="121"/>
      <c r="T81" s="121"/>
      <c r="U81" s="121"/>
      <c r="V81" s="121"/>
      <c r="W81" s="121"/>
      <c r="X81" s="393" t="s">
        <v>257</v>
      </c>
      <c r="Y81" s="389"/>
      <c r="Z81" s="389"/>
      <c r="AA81" s="389"/>
      <c r="AB81" s="389"/>
      <c r="AC81" s="389"/>
      <c r="AD81" s="389"/>
      <c r="AE81" s="389"/>
      <c r="AF81" s="389"/>
      <c r="AG81" s="389"/>
      <c r="AH81" s="393" t="s">
        <v>465</v>
      </c>
      <c r="AI81" s="389"/>
      <c r="AJ81" s="389"/>
      <c r="AK81" s="389"/>
      <c r="AL81" s="389"/>
      <c r="AM81" s="389"/>
      <c r="AN81" s="389"/>
      <c r="AO81" s="389"/>
      <c r="AP81" s="389"/>
      <c r="AQ81" s="389"/>
      <c r="AR81" s="394" t="s">
        <v>481</v>
      </c>
      <c r="AS81" s="395"/>
      <c r="AT81" s="395"/>
      <c r="AU81" s="395"/>
      <c r="AV81" s="395"/>
      <c r="AW81" s="395"/>
      <c r="AX81" s="395"/>
      <c r="AY81" s="395"/>
      <c r="AZ81" s="395"/>
      <c r="BA81" s="395"/>
      <c r="BB81" s="387" t="s">
        <v>474</v>
      </c>
      <c r="BC81" s="388"/>
      <c r="BD81" s="388"/>
      <c r="BE81" s="388"/>
      <c r="BF81" s="388"/>
      <c r="BG81" s="388"/>
      <c r="BH81" s="388"/>
      <c r="BI81" s="388"/>
      <c r="BJ81" s="388"/>
      <c r="BK81" s="388"/>
      <c r="BL81" s="387" t="s">
        <v>478</v>
      </c>
      <c r="BM81" s="388"/>
      <c r="BN81" s="388"/>
      <c r="BO81" s="388"/>
      <c r="BP81" s="388"/>
      <c r="BQ81" s="388"/>
      <c r="BR81" s="388"/>
      <c r="BS81" s="388"/>
      <c r="BT81" s="388"/>
      <c r="BU81" s="388"/>
      <c r="BV81" s="387" t="s">
        <v>466</v>
      </c>
      <c r="BW81" s="388"/>
      <c r="BX81" s="388"/>
      <c r="BY81" s="388"/>
      <c r="BZ81" s="388"/>
      <c r="CA81" s="388"/>
      <c r="CB81" s="388"/>
      <c r="CC81" s="388"/>
      <c r="CD81" s="388"/>
      <c r="CE81" s="403"/>
    </row>
    <row r="82" spans="1:83" s="142" customFormat="1" ht="76.5" customHeight="1" x14ac:dyDescent="0.3">
      <c r="A82" s="44" t="s">
        <v>341</v>
      </c>
      <c r="B82" s="393" t="s">
        <v>182</v>
      </c>
      <c r="C82" s="389"/>
      <c r="D82" s="389"/>
      <c r="E82" s="396"/>
      <c r="F82" s="389" t="s">
        <v>183</v>
      </c>
      <c r="G82" s="389"/>
      <c r="H82" s="389"/>
      <c r="I82" s="112" t="s">
        <v>313</v>
      </c>
      <c r="J82" s="112" t="s">
        <v>312</v>
      </c>
      <c r="K82" s="407" t="s">
        <v>314</v>
      </c>
      <c r="L82" s="407"/>
      <c r="M82" s="407" t="s">
        <v>337</v>
      </c>
      <c r="N82" s="407"/>
      <c r="O82" s="290"/>
      <c r="P82" s="401" t="s">
        <v>35</v>
      </c>
      <c r="Q82" s="412"/>
      <c r="R82" s="50" t="s">
        <v>258</v>
      </c>
      <c r="S82" s="71" t="s">
        <v>0</v>
      </c>
      <c r="T82" s="72" t="s">
        <v>259</v>
      </c>
      <c r="U82" s="72" t="s">
        <v>72</v>
      </c>
      <c r="V82" s="71" t="s">
        <v>0</v>
      </c>
      <c r="W82" s="96" t="s">
        <v>78</v>
      </c>
      <c r="X82" s="49"/>
      <c r="Y82" s="389" t="s">
        <v>216</v>
      </c>
      <c r="Z82" s="389"/>
      <c r="AA82" s="389"/>
      <c r="AB82" s="389"/>
      <c r="AC82" s="5" t="s">
        <v>217</v>
      </c>
      <c r="AD82" s="5" t="s">
        <v>218</v>
      </c>
      <c r="AE82" s="389" t="s">
        <v>219</v>
      </c>
      <c r="AF82" s="389"/>
      <c r="AG82" s="389"/>
      <c r="AH82" s="49"/>
      <c r="AI82" s="389" t="s">
        <v>216</v>
      </c>
      <c r="AJ82" s="389"/>
      <c r="AK82" s="389"/>
      <c r="AL82" s="389"/>
      <c r="AM82" s="5" t="s">
        <v>217</v>
      </c>
      <c r="AN82" s="5" t="s">
        <v>218</v>
      </c>
      <c r="AO82" s="389" t="s">
        <v>219</v>
      </c>
      <c r="AP82" s="389"/>
      <c r="AQ82" s="389"/>
      <c r="AR82" s="49"/>
      <c r="AS82" s="389" t="s">
        <v>216</v>
      </c>
      <c r="AT82" s="389"/>
      <c r="AU82" s="389"/>
      <c r="AV82" s="389"/>
      <c r="AW82" s="5" t="s">
        <v>217</v>
      </c>
      <c r="AX82" s="5" t="s">
        <v>218</v>
      </c>
      <c r="AY82" s="389" t="s">
        <v>219</v>
      </c>
      <c r="AZ82" s="389"/>
      <c r="BA82" s="389"/>
      <c r="BB82" s="49"/>
      <c r="BC82" s="389" t="s">
        <v>216</v>
      </c>
      <c r="BD82" s="389"/>
      <c r="BE82" s="389"/>
      <c r="BF82" s="389"/>
      <c r="BG82" s="5" t="s">
        <v>217</v>
      </c>
      <c r="BH82" s="5" t="s">
        <v>218</v>
      </c>
      <c r="BI82" s="389" t="s">
        <v>219</v>
      </c>
      <c r="BJ82" s="389"/>
      <c r="BK82" s="389"/>
      <c r="BL82" s="49"/>
      <c r="BM82" s="389" t="s">
        <v>216</v>
      </c>
      <c r="BN82" s="389"/>
      <c r="BO82" s="389"/>
      <c r="BP82" s="389"/>
      <c r="BQ82" s="5" t="s">
        <v>217</v>
      </c>
      <c r="BR82" s="5" t="s">
        <v>218</v>
      </c>
      <c r="BS82" s="389" t="s">
        <v>219</v>
      </c>
      <c r="BT82" s="389"/>
      <c r="BU82" s="389"/>
      <c r="BV82" s="49"/>
      <c r="BW82" s="389" t="s">
        <v>216</v>
      </c>
      <c r="BX82" s="389"/>
      <c r="BY82" s="389"/>
      <c r="BZ82" s="389"/>
      <c r="CA82" s="5" t="s">
        <v>217</v>
      </c>
      <c r="CB82" s="5" t="s">
        <v>218</v>
      </c>
      <c r="CC82" s="389" t="s">
        <v>219</v>
      </c>
      <c r="CD82" s="389"/>
      <c r="CE82" s="396"/>
    </row>
    <row r="83" spans="1:83" s="142" customFormat="1" ht="138" customHeight="1" x14ac:dyDescent="0.3">
      <c r="A83" s="4" t="s">
        <v>178</v>
      </c>
      <c r="B83" s="187" t="s">
        <v>1</v>
      </c>
      <c r="C83" s="291" t="s">
        <v>103</v>
      </c>
      <c r="D83" s="291" t="s">
        <v>307</v>
      </c>
      <c r="E83" s="188" t="s">
        <v>104</v>
      </c>
      <c r="F83" s="168" t="s">
        <v>36</v>
      </c>
      <c r="G83" s="273" t="s">
        <v>184</v>
      </c>
      <c r="H83" s="274" t="s">
        <v>185</v>
      </c>
      <c r="I83" s="189" t="s">
        <v>308</v>
      </c>
      <c r="J83" s="260" t="s">
        <v>308</v>
      </c>
      <c r="K83" s="260" t="s">
        <v>308</v>
      </c>
      <c r="L83" s="261" t="s">
        <v>56</v>
      </c>
      <c r="M83" s="260" t="s">
        <v>308</v>
      </c>
      <c r="N83" s="261" t="s">
        <v>56</v>
      </c>
      <c r="O83" s="292" t="s">
        <v>479</v>
      </c>
      <c r="P83" s="169" t="s">
        <v>339</v>
      </c>
      <c r="Q83" s="192" t="s">
        <v>338</v>
      </c>
      <c r="R83" s="404" t="s">
        <v>326</v>
      </c>
      <c r="S83" s="405"/>
      <c r="T83" s="405"/>
      <c r="U83" s="405"/>
      <c r="V83" s="405"/>
      <c r="W83" s="406"/>
      <c r="X83" s="213" t="s">
        <v>61</v>
      </c>
      <c r="Y83" s="171" t="s">
        <v>71</v>
      </c>
      <c r="Z83" s="171" t="s">
        <v>62</v>
      </c>
      <c r="AA83" s="171" t="s">
        <v>63</v>
      </c>
      <c r="AB83" s="171" t="s">
        <v>64</v>
      </c>
      <c r="AC83" s="171" t="s">
        <v>65</v>
      </c>
      <c r="AD83" s="171" t="s">
        <v>66</v>
      </c>
      <c r="AE83" s="171" t="s">
        <v>67</v>
      </c>
      <c r="AF83" s="171" t="s">
        <v>68</v>
      </c>
      <c r="AG83" s="194" t="s">
        <v>69</v>
      </c>
      <c r="AH83" s="213" t="s">
        <v>61</v>
      </c>
      <c r="AI83" s="120" t="s">
        <v>71</v>
      </c>
      <c r="AJ83" s="120" t="s">
        <v>62</v>
      </c>
      <c r="AK83" s="120" t="s">
        <v>63</v>
      </c>
      <c r="AL83" s="120" t="s">
        <v>64</v>
      </c>
      <c r="AM83" s="120" t="s">
        <v>65</v>
      </c>
      <c r="AN83" s="120" t="s">
        <v>66</v>
      </c>
      <c r="AO83" s="120" t="s">
        <v>67</v>
      </c>
      <c r="AP83" s="120" t="s">
        <v>68</v>
      </c>
      <c r="AQ83" s="172" t="s">
        <v>69</v>
      </c>
      <c r="AR83" s="212" t="s">
        <v>61</v>
      </c>
      <c r="AS83" s="36" t="s">
        <v>71</v>
      </c>
      <c r="AT83" s="36" t="s">
        <v>62</v>
      </c>
      <c r="AU83" s="36" t="s">
        <v>63</v>
      </c>
      <c r="AV83" s="36" t="s">
        <v>64</v>
      </c>
      <c r="AW83" s="36" t="s">
        <v>65</v>
      </c>
      <c r="AX83" s="36" t="s">
        <v>66</v>
      </c>
      <c r="AY83" s="36" t="s">
        <v>67</v>
      </c>
      <c r="AZ83" s="36" t="s">
        <v>68</v>
      </c>
      <c r="BA83" s="36" t="s">
        <v>69</v>
      </c>
      <c r="BB83" s="98" t="s">
        <v>61</v>
      </c>
      <c r="BC83" s="99" t="s">
        <v>71</v>
      </c>
      <c r="BD83" s="99" t="s">
        <v>62</v>
      </c>
      <c r="BE83" s="99" t="s">
        <v>63</v>
      </c>
      <c r="BF83" s="99" t="s">
        <v>64</v>
      </c>
      <c r="BG83" s="99" t="s">
        <v>65</v>
      </c>
      <c r="BH83" s="99" t="s">
        <v>66</v>
      </c>
      <c r="BI83" s="99" t="s">
        <v>67</v>
      </c>
      <c r="BJ83" s="99" t="s">
        <v>68</v>
      </c>
      <c r="BK83" s="101" t="s">
        <v>69</v>
      </c>
      <c r="BL83" s="98" t="s">
        <v>61</v>
      </c>
      <c r="BM83" s="99" t="s">
        <v>71</v>
      </c>
      <c r="BN83" s="99" t="s">
        <v>62</v>
      </c>
      <c r="BO83" s="99" t="s">
        <v>63</v>
      </c>
      <c r="BP83" s="99" t="s">
        <v>64</v>
      </c>
      <c r="BQ83" s="99" t="s">
        <v>65</v>
      </c>
      <c r="BR83" s="99" t="s">
        <v>66</v>
      </c>
      <c r="BS83" s="99" t="s">
        <v>67</v>
      </c>
      <c r="BT83" s="99" t="s">
        <v>68</v>
      </c>
      <c r="BU83" s="101" t="s">
        <v>69</v>
      </c>
      <c r="BV83" s="98" t="s">
        <v>61</v>
      </c>
      <c r="BW83" s="99" t="s">
        <v>71</v>
      </c>
      <c r="BX83" s="99" t="s">
        <v>62</v>
      </c>
      <c r="BY83" s="99" t="s">
        <v>63</v>
      </c>
      <c r="BZ83" s="99" t="s">
        <v>64</v>
      </c>
      <c r="CA83" s="99" t="s">
        <v>65</v>
      </c>
      <c r="CB83" s="99" t="s">
        <v>66</v>
      </c>
      <c r="CC83" s="99" t="s">
        <v>67</v>
      </c>
      <c r="CD83" s="99" t="s">
        <v>68</v>
      </c>
      <c r="CE83" s="101" t="s">
        <v>69</v>
      </c>
    </row>
    <row r="84" spans="1:83" s="142" customFormat="1" x14ac:dyDescent="0.25">
      <c r="A84" s="217" t="s">
        <v>95</v>
      </c>
      <c r="B84" s="54"/>
      <c r="C84" s="144"/>
      <c r="D84" s="144">
        <v>24</v>
      </c>
      <c r="E84" s="144">
        <v>5</v>
      </c>
      <c r="F84" s="54"/>
      <c r="G84" s="144"/>
      <c r="H84" s="117">
        <v>1</v>
      </c>
      <c r="I84" s="78">
        <v>0</v>
      </c>
      <c r="J84" s="153">
        <v>2.3109999999999999</v>
      </c>
      <c r="K84" s="153">
        <v>6.3200000000000006E-2</v>
      </c>
      <c r="L84" s="153">
        <v>9.5799999999999996E-2</v>
      </c>
      <c r="M84" s="82">
        <v>0.1055</v>
      </c>
      <c r="N84" s="82">
        <v>0.14250000000000002</v>
      </c>
      <c r="O84" s="266" t="s">
        <v>279</v>
      </c>
      <c r="P84" s="81"/>
      <c r="Q84" s="82">
        <v>0.248</v>
      </c>
      <c r="R84" s="277">
        <v>4.2999999999999997E-2</v>
      </c>
      <c r="S84" s="278">
        <v>0.10654999999999999</v>
      </c>
      <c r="T84" s="73">
        <f>R84/Q84</f>
        <v>0.17338709677419353</v>
      </c>
      <c r="U84" s="73">
        <f>IF(R84&lt;0.01*Q84,0.01,IF(R84&gt;100*Q84,100,T84))</f>
        <v>0.17338709677419353</v>
      </c>
      <c r="V84" s="205">
        <f>IF(S84&gt;0,((((1/Q84)^2)*((S84^2)+(R84^2))-((1/Q84)^2)*(R84^2))^0.5),0)</f>
        <v>0.42963709677419348</v>
      </c>
      <c r="W84" s="153">
        <f t="shared" ref="W84" si="523">IF(V84=0,U84,V84)</f>
        <v>0.42963709677419348</v>
      </c>
      <c r="X84" s="78">
        <v>1</v>
      </c>
      <c r="Y84" s="120">
        <v>1</v>
      </c>
      <c r="Z84" s="119"/>
      <c r="AA84" s="119">
        <v>1</v>
      </c>
      <c r="AB84" s="119">
        <v>1</v>
      </c>
      <c r="AC84" s="119">
        <v>0.1</v>
      </c>
      <c r="AD84" s="119">
        <v>1</v>
      </c>
      <c r="AE84" s="119"/>
      <c r="AF84" s="119"/>
      <c r="AG84" s="119"/>
      <c r="AH84" s="357">
        <f>IF(X84&gt;0,SUM($D84:$E84),"na")</f>
        <v>29</v>
      </c>
      <c r="AI84" s="178">
        <f t="shared" ref="AI84" si="524">IF(Y84&gt;0,SUM($D84:$E84),"na")</f>
        <v>29</v>
      </c>
      <c r="AJ84" s="178" t="str">
        <f t="shared" ref="AJ84" si="525">IF(Z84&gt;0,SUM($D84:$E84),"na")</f>
        <v>na</v>
      </c>
      <c r="AK84" s="178">
        <f t="shared" ref="AK84" si="526">IF(AA84&gt;0,SUM($D84:$E84),"na")</f>
        <v>29</v>
      </c>
      <c r="AL84" s="178">
        <f t="shared" ref="AL84" si="527">IF(AB84&gt;0,SUM($D84:$E84),"na")</f>
        <v>29</v>
      </c>
      <c r="AM84" s="178">
        <f t="shared" ref="AM84" si="528">IF(AC84&gt;0,SUM($D84:$E84),"na")</f>
        <v>29</v>
      </c>
      <c r="AN84" s="178">
        <f t="shared" ref="AN84" si="529">IF(AD84&gt;0,SUM($D84:$E84),"na")</f>
        <v>29</v>
      </c>
      <c r="AO84" s="178" t="str">
        <f t="shared" ref="AO84" si="530">IF(AE84&gt;0,SUM($D84:$E84),"na")</f>
        <v>na</v>
      </c>
      <c r="AP84" s="178" t="str">
        <f t="shared" ref="AP84" si="531">IF(AF84&gt;0,SUM($D84:$E84),"na")</f>
        <v>na</v>
      </c>
      <c r="AQ84" s="178" t="str">
        <f t="shared" ref="AQ84" si="532">IF(AG84&gt;0,SUM($D84:$E84),"na")</f>
        <v>na</v>
      </c>
      <c r="AR84" s="356">
        <f>IF(X84&gt;0,(X84/X$114)*LN($U84+1),"na")</f>
        <v>0.1598945210065103</v>
      </c>
      <c r="AS84" s="332">
        <f t="shared" ref="AS84:BA84" si="533">IF(Y84&gt;0,(Y84/Y$114)*LN($U84+1),"na")</f>
        <v>0.18387869915748686</v>
      </c>
      <c r="AT84" s="332" t="str">
        <f t="shared" si="533"/>
        <v>na</v>
      </c>
      <c r="AU84" s="332">
        <f t="shared" si="533"/>
        <v>0.25064546536155669</v>
      </c>
      <c r="AV84" s="332">
        <f t="shared" si="533"/>
        <v>0.26958959937144178</v>
      </c>
      <c r="AW84" s="332">
        <f t="shared" si="533"/>
        <v>2.2400681686902409E-2</v>
      </c>
      <c r="AX84" s="332">
        <f t="shared" si="533"/>
        <v>0.18719358556859744</v>
      </c>
      <c r="AY84" s="332" t="str">
        <f t="shared" si="533"/>
        <v>na</v>
      </c>
      <c r="AZ84" s="332" t="str">
        <f t="shared" si="533"/>
        <v>na</v>
      </c>
      <c r="BA84" s="332" t="str">
        <f t="shared" si="533"/>
        <v>na</v>
      </c>
      <c r="BB84" s="358">
        <f>IF(X84&gt;0,((X84/X$114)^2)*LN((($W84+1)^2)),"na")</f>
        <v>0.71484126717004703</v>
      </c>
      <c r="BC84" s="344">
        <f t="shared" ref="BC84:BK84" si="534">IF(Y84&gt;0,((Y84/Y$114)^2)*LN((($W84+1)^2)),"na")</f>
        <v>0.94537757583238735</v>
      </c>
      <c r="BD84" s="344" t="str">
        <f t="shared" si="534"/>
        <v>na</v>
      </c>
      <c r="BE84" s="344">
        <f t="shared" si="534"/>
        <v>1.7565566272900206</v>
      </c>
      <c r="BF84" s="344">
        <f t="shared" si="534"/>
        <v>2.0321170419483825</v>
      </c>
      <c r="BG84" s="344">
        <f t="shared" si="534"/>
        <v>1.4030234210600233E-2</v>
      </c>
      <c r="BH84" s="344">
        <f t="shared" si="534"/>
        <v>0.97977054108256323</v>
      </c>
      <c r="BI84" s="344" t="str">
        <f t="shared" si="534"/>
        <v>na</v>
      </c>
      <c r="BJ84" s="344" t="str">
        <f t="shared" si="534"/>
        <v>na</v>
      </c>
      <c r="BK84" s="359" t="str">
        <f t="shared" si="534"/>
        <v>na</v>
      </c>
      <c r="BL84" s="85">
        <f>IF(X84&gt;0,(AH84-1)*BB84,"na")</f>
        <v>20.015555480761318</v>
      </c>
      <c r="BM84" s="85">
        <f t="shared" ref="BM84:BM112" si="535">IF(Y84&gt;0,(AI84-1)*BC84,"na")</f>
        <v>26.470572123306845</v>
      </c>
      <c r="BN84" s="85" t="str">
        <f t="shared" ref="BN84:BN112" si="536">IF(Z84&gt;0,(AJ84-1)*BD84,"na")</f>
        <v>na</v>
      </c>
      <c r="BO84" s="85">
        <f t="shared" ref="BO84:BO112" si="537">IF(AA84&gt;0,(AK84-1)*BE84,"na")</f>
        <v>49.183585564120577</v>
      </c>
      <c r="BP84" s="85">
        <f t="shared" ref="BP84:BP112" si="538">IF(AB84&gt;0,(AL84-1)*BF84,"na")</f>
        <v>56.899277174554712</v>
      </c>
      <c r="BQ84" s="85">
        <f t="shared" ref="BQ84:BQ112" si="539">IF(AC84&gt;0,(AM84-1)*BG84,"na")</f>
        <v>0.3928465578968065</v>
      </c>
      <c r="BR84" s="85">
        <f t="shared" ref="BR84:BR112" si="540">IF(AD84&gt;0,(AN84-1)*BH84,"na")</f>
        <v>27.433575150311771</v>
      </c>
      <c r="BS84" s="85" t="str">
        <f t="shared" ref="BS84:BS112" si="541">IF(AE84&gt;0,(AO84-1)*BI84,"na")</f>
        <v>na</v>
      </c>
      <c r="BT84" s="85" t="str">
        <f t="shared" ref="BT84:BT112" si="542">IF(AF84&gt;0,(AP84-1)*BJ84,"na")</f>
        <v>na</v>
      </c>
      <c r="BU84" s="85" t="str">
        <f t="shared" ref="BU84:BU112" si="543">IF(AG84&gt;0,(AQ84-1)*BK84,"na")</f>
        <v>na</v>
      </c>
      <c r="BV84" s="358">
        <f>IF(X84&gt;0,AH84*(AR84-AR$114)^2,"na")</f>
        <v>7.2770696997132719E-2</v>
      </c>
      <c r="BW84" s="344">
        <f t="shared" ref="BW84:CE84" si="544">IF(Y84&gt;0,AI84*(AS84-AS$114)^2,"na")</f>
        <v>2.1078306777674628E-2</v>
      </c>
      <c r="BX84" s="344" t="str">
        <f t="shared" si="544"/>
        <v>na</v>
      </c>
      <c r="BY84" s="344">
        <f t="shared" si="544"/>
        <v>0.13792239658099653</v>
      </c>
      <c r="BZ84" s="344">
        <f t="shared" si="544"/>
        <v>0.24024338608895907</v>
      </c>
      <c r="CA84" s="344">
        <f t="shared" si="544"/>
        <v>1.1259217492374156</v>
      </c>
      <c r="CB84" s="344">
        <f t="shared" si="544"/>
        <v>1.2722161465809002E-2</v>
      </c>
      <c r="CC84" s="344" t="str">
        <f t="shared" si="544"/>
        <v>na</v>
      </c>
      <c r="CD84" s="344" t="str">
        <f t="shared" si="544"/>
        <v>na</v>
      </c>
      <c r="CE84" s="359" t="str">
        <f t="shared" si="544"/>
        <v>na</v>
      </c>
    </row>
    <row r="85" spans="1:83" s="142" customFormat="1" x14ac:dyDescent="0.25">
      <c r="A85" s="217" t="s">
        <v>94</v>
      </c>
      <c r="B85" s="54">
        <v>31</v>
      </c>
      <c r="C85" s="144">
        <v>3</v>
      </c>
      <c r="D85" s="144"/>
      <c r="E85" s="144"/>
      <c r="F85" s="54"/>
      <c r="G85" s="144"/>
      <c r="H85" s="67">
        <v>1</v>
      </c>
      <c r="I85" s="78">
        <v>205.88900000000001</v>
      </c>
      <c r="J85" s="153">
        <v>1166.07</v>
      </c>
      <c r="K85" s="153"/>
      <c r="L85" s="153"/>
      <c r="M85" s="82">
        <v>1.2050000000000001</v>
      </c>
      <c r="N85" s="82">
        <v>3.7515000000000001</v>
      </c>
      <c r="O85" s="266" t="s">
        <v>271</v>
      </c>
      <c r="P85" s="81">
        <v>1166.07</v>
      </c>
      <c r="Q85" s="82"/>
      <c r="R85" s="277">
        <v>273.55900000000003</v>
      </c>
      <c r="S85" s="278">
        <v>437.39400000000001</v>
      </c>
      <c r="T85" s="154">
        <f>R85/P85</f>
        <v>0.23459912355175935</v>
      </c>
      <c r="U85" s="154">
        <f>IF(R85&lt;0.01*P85,0.01,IF(R85&gt;100*P85,100,T85))</f>
        <v>0.23459912355175935</v>
      </c>
      <c r="V85" s="205">
        <f t="shared" ref="V85" si="545">IF(S85&gt;0,((((1/P85)^2)*((S85^2)+(R85^2))-((1/P85)^2)*(R85^2))^0.5),0)</f>
        <v>0.37510098021559596</v>
      </c>
      <c r="W85" s="153">
        <f>IF(V85=0,U85,V85)</f>
        <v>0.37510098021559596</v>
      </c>
      <c r="X85" s="78">
        <v>1</v>
      </c>
      <c r="Y85" s="120">
        <v>0.5</v>
      </c>
      <c r="Z85" s="119">
        <v>1</v>
      </c>
      <c r="AA85" s="119">
        <v>0.5</v>
      </c>
      <c r="AB85" s="119">
        <v>1</v>
      </c>
      <c r="AC85" s="119">
        <v>1</v>
      </c>
      <c r="AD85" s="119">
        <v>0.5</v>
      </c>
      <c r="AE85" s="119">
        <v>1</v>
      </c>
      <c r="AF85" s="119">
        <v>1</v>
      </c>
      <c r="AG85" s="119">
        <v>1</v>
      </c>
      <c r="AH85" s="54">
        <f>IF(X85&gt;0,SUM($B85:$C85),"na")</f>
        <v>34</v>
      </c>
      <c r="AI85" s="144">
        <f t="shared" ref="AI85" si="546">IF(Y85&gt;0,SUM($B85:$C85),"na")</f>
        <v>34</v>
      </c>
      <c r="AJ85" s="144">
        <f t="shared" ref="AJ85" si="547">IF(Z85&gt;0,SUM($B85:$C85),"na")</f>
        <v>34</v>
      </c>
      <c r="AK85" s="144">
        <f t="shared" ref="AK85" si="548">IF(AA85&gt;0,SUM($B85:$C85),"na")</f>
        <v>34</v>
      </c>
      <c r="AL85" s="144">
        <f t="shared" ref="AL85" si="549">IF(AB85&gt;0,SUM($B85:$C85),"na")</f>
        <v>34</v>
      </c>
      <c r="AM85" s="144">
        <f t="shared" ref="AM85" si="550">IF(AC85&gt;0,SUM($B85:$C85),"na")</f>
        <v>34</v>
      </c>
      <c r="AN85" s="144">
        <f t="shared" ref="AN85" si="551">IF(AD85&gt;0,SUM($B85:$C85),"na")</f>
        <v>34</v>
      </c>
      <c r="AO85" s="144">
        <f t="shared" ref="AO85" si="552">IF(AE85&gt;0,SUM($B85:$C85),"na")</f>
        <v>34</v>
      </c>
      <c r="AP85" s="144">
        <f t="shared" ref="AP85" si="553">IF(AF85&gt;0,SUM($B85:$C85),"na")</f>
        <v>34</v>
      </c>
      <c r="AQ85" s="144">
        <f t="shared" ref="AQ85" si="554">IF(AG85&gt;0,SUM($B85:$C85),"na")</f>
        <v>34</v>
      </c>
      <c r="AR85" s="81">
        <f t="shared" ref="AR85:AR112" si="555">IF(X85&gt;0,(X85/X$114)*LN($U85+1),"na")</f>
        <v>0.21074632107278901</v>
      </c>
      <c r="AS85" s="82">
        <f t="shared" ref="AS85:AS112" si="556">IF(Y85&gt;0,(Y85/Y$114)*LN($U85+1),"na")</f>
        <v>0.1211791346168537</v>
      </c>
      <c r="AT85" s="82">
        <f t="shared" ref="AT85:AT112" si="557">IF(Z85&gt;0,(Z85/Z$114)*LN($U85+1),"na")</f>
        <v>0.23416257896976558</v>
      </c>
      <c r="AU85" s="82">
        <f t="shared" ref="AU85:AU112" si="558">IF(AA85&gt;0,(AA85/AA$114)*LN($U85+1),"na")</f>
        <v>0.16517954894894274</v>
      </c>
      <c r="AV85" s="82">
        <f t="shared" ref="AV85:AV112" si="559">IF(AB85&gt;0,(AB85/AB$114)*LN($U85+1),"na")</f>
        <v>0.35532809948319077</v>
      </c>
      <c r="AW85" s="82">
        <f t="shared" ref="AW85:AW112" si="560">IF(AC85&gt;0,(AC85/AC$114)*LN($U85+1),"na")</f>
        <v>0.29524846913579134</v>
      </c>
      <c r="AX85" s="82">
        <f t="shared" ref="AX85:AX112" si="561">IF(AD85&gt;0,(AD85/AD$114)*LN($U85+1),"na")</f>
        <v>0.12336370014016919</v>
      </c>
      <c r="AY85" s="82">
        <f t="shared" ref="AY85:AY112" si="562">IF(AE85&gt;0,(AE85/AE$114)*LN($U85+1),"na")</f>
        <v>0.22183823270819894</v>
      </c>
      <c r="AZ85" s="82">
        <f t="shared" ref="AZ85:AZ112" si="563">IF(AF85&gt;0,(AF85/AF$114)*LN($U85+1),"na")</f>
        <v>0.21074632107278901</v>
      </c>
      <c r="BA85" s="82">
        <f t="shared" ref="BA85:BA112" si="564">IF(AG85&gt;0,(AG85/AG$114)*LN($U85+1),"na")</f>
        <v>0.22078186017149326</v>
      </c>
      <c r="BB85" s="93">
        <f t="shared" ref="BB85:BB112" si="565">IF(X85&gt;0,((X85/X$114)^2)*LN((($W85+1)^2)),"na")</f>
        <v>0.63705433715747084</v>
      </c>
      <c r="BC85" s="85">
        <f t="shared" ref="BC85:BC112" si="566">IF(Y85&gt;0,((Y85/Y$114)^2)*LN((($W85+1)^2)),"na")</f>
        <v>0.21062609022268883</v>
      </c>
      <c r="BD85" s="85">
        <f t="shared" ref="BD85:BD112" si="567">IF(Z85&gt;0,((Z85/Z$114)^2)*LN((($W85+1)^2)),"na")</f>
        <v>0.78648683599687763</v>
      </c>
      <c r="BE85" s="85">
        <f t="shared" ref="BE85:BE112" si="568">IF(AA85&gt;0,((AA85/AA$114)^2)*LN((($W85+1)^2)),"na")</f>
        <v>0.39135332180382248</v>
      </c>
      <c r="BF85" s="85">
        <f t="shared" ref="BF85:BF112" si="569">IF(AB85&gt;0,((AB85/AB$114)^2)*LN((($W85+1)^2)),"na")</f>
        <v>1.8109880257890512</v>
      </c>
      <c r="BG85" s="85">
        <f t="shared" ref="BG85:BG112" si="570">IF(AC85&gt;0,((AC85/AC$114)^2)*LN((($W85+1)^2)),"na")</f>
        <v>1.2503505275489109</v>
      </c>
      <c r="BH85" s="85">
        <f t="shared" ref="BH85:BH112" si="571">IF(AD85&gt;0,((AD85/AD$114)^2)*LN((($W85+1)^2)),"na")</f>
        <v>0.21828869613486218</v>
      </c>
      <c r="BI85" s="85">
        <f t="shared" ref="BI85:BI112" si="572">IF(AE85&gt;0,((AE85/AE$114)^2)*LN((($W85+1)^2)),"na")</f>
        <v>0.70587738189193439</v>
      </c>
      <c r="BJ85" s="85">
        <f t="shared" ref="BJ85:BJ112" si="573">IF(AF85&gt;0,((AF85/AF$114)^2)*LN((($W85+1)^2)),"na")</f>
        <v>0.63705433715747084</v>
      </c>
      <c r="BK85" s="102">
        <f t="shared" ref="BK85:BK112" si="574">IF(AG85&gt;0,((AG85/AG$114)^2)*LN((($W85+1)^2)),"na")</f>
        <v>0.69917074644946919</v>
      </c>
      <c r="BL85" s="85">
        <f t="shared" ref="BL85:BL112" si="575">IF(X85&gt;0,(AH85-1)*BB85,"na")</f>
        <v>21.02279312619654</v>
      </c>
      <c r="BM85" s="85">
        <f t="shared" si="535"/>
        <v>6.9506609773487309</v>
      </c>
      <c r="BN85" s="85">
        <f t="shared" si="536"/>
        <v>25.954065587896963</v>
      </c>
      <c r="BO85" s="85">
        <f t="shared" si="537"/>
        <v>12.914659619526143</v>
      </c>
      <c r="BP85" s="85">
        <f t="shared" si="538"/>
        <v>59.762604851038688</v>
      </c>
      <c r="BQ85" s="85">
        <f t="shared" si="539"/>
        <v>41.261567409114058</v>
      </c>
      <c r="BR85" s="85">
        <f t="shared" si="540"/>
        <v>7.2035269724504518</v>
      </c>
      <c r="BS85" s="85">
        <f t="shared" si="541"/>
        <v>23.293953602433835</v>
      </c>
      <c r="BT85" s="85">
        <f t="shared" si="542"/>
        <v>21.02279312619654</v>
      </c>
      <c r="BU85" s="85">
        <f t="shared" si="543"/>
        <v>23.072634632832482</v>
      </c>
      <c r="BV85" s="93">
        <f t="shared" ref="BV85:BV112" si="576">IF(X85&gt;0,AH85*(AR85-AR$114)^2,"na")</f>
        <v>1.9563186926054878E-5</v>
      </c>
      <c r="BW85" s="85">
        <f t="shared" ref="BW85:BW112" si="577">IF(Y85&gt;0,AI85*(AS85-AS$114)^2,"na")</f>
        <v>4.3428914935384089E-2</v>
      </c>
      <c r="BX85" s="85">
        <f t="shared" ref="BX85:BX112" si="578">IF(Z85&gt;0,AJ85*(AT85-AT$114)^2,"na")</f>
        <v>0.2007749964980933</v>
      </c>
      <c r="BY85" s="85">
        <f t="shared" ref="BY85:BY112" si="579">IF(AA85&gt;0,AK85*(AU85-AU$114)^2,"na")</f>
        <v>9.2593710620973661E-3</v>
      </c>
      <c r="BZ85" s="85">
        <f t="shared" ref="BZ85:BZ112" si="580">IF(AB85&gt;0,AL85*(AV85-AV$114)^2,"na")</f>
        <v>1.0622558230129162</v>
      </c>
      <c r="CA85" s="85">
        <f t="shared" ref="CA85:CA112" si="581">IF(AC85&gt;0,AM85*(AW85-AW$114)^2,"na")</f>
        <v>0.19539024951092812</v>
      </c>
      <c r="CB85" s="85">
        <f t="shared" ref="CB85:CB112" si="582">IF(AD85&gt;0,AN85*(AX85-AX$114)^2,"na")</f>
        <v>0.24435086325153232</v>
      </c>
      <c r="CC85" s="85">
        <f t="shared" ref="CC85:CC112" si="583">IF(AE85&gt;0,AO85*(AY85-AY$114)^2,"na")</f>
        <v>7.5156438399740224E-3</v>
      </c>
      <c r="CD85" s="85">
        <f t="shared" ref="CD85:CD112" si="584">IF(AF85&gt;0,AP85*(AZ85-AZ$114)^2,"na")</f>
        <v>4.8403543901418218E-2</v>
      </c>
      <c r="CE85" s="102">
        <f t="shared" ref="CE85:CE112" si="585">IF(AG85&gt;0,AQ85*(BA85-BA$114)^2,"na")</f>
        <v>8.0350005478423345E-2</v>
      </c>
    </row>
    <row r="86" spans="1:83" s="142" customFormat="1" x14ac:dyDescent="0.25">
      <c r="A86" s="217" t="s">
        <v>93</v>
      </c>
      <c r="B86" s="54"/>
      <c r="C86" s="144"/>
      <c r="D86" s="144">
        <v>24</v>
      </c>
      <c r="E86" s="144">
        <v>5</v>
      </c>
      <c r="F86" s="54"/>
      <c r="G86" s="144"/>
      <c r="H86" s="67">
        <v>1</v>
      </c>
      <c r="I86" s="78">
        <v>0.5</v>
      </c>
      <c r="J86" s="153">
        <v>3.847</v>
      </c>
      <c r="K86" s="153">
        <v>0.28050000000000003</v>
      </c>
      <c r="L86" s="153">
        <v>0.43499999999999994</v>
      </c>
      <c r="M86" s="82">
        <v>9.2499999999999999E-2</v>
      </c>
      <c r="N86" s="82">
        <v>0.11650000000000001</v>
      </c>
      <c r="O86" s="266" t="s">
        <v>279</v>
      </c>
      <c r="P86" s="81"/>
      <c r="Q86" s="82">
        <v>0.71550000000000002</v>
      </c>
      <c r="R86" s="279">
        <v>0</v>
      </c>
      <c r="S86" s="278">
        <v>0</v>
      </c>
      <c r="T86" s="73">
        <f t="shared" ref="T86:T87" si="586">R86/Q86</f>
        <v>0</v>
      </c>
      <c r="U86" s="73">
        <f t="shared" ref="U86:U87" si="587">IF(R86&lt;0.01*Q86,0.01,IF(R86&gt;100*Q86,100,T86))</f>
        <v>0.01</v>
      </c>
      <c r="V86" s="205">
        <f t="shared" ref="V86:V87" si="588">IF(S86&gt;0,((((1/Q86)^2)*((S86^2)+(R86^2))-((1/Q86)^2)*(R86^2))^0.5),0)</f>
        <v>0</v>
      </c>
      <c r="W86" s="153">
        <f t="shared" ref="W86:W87" si="589">IF(V86=0,U86,V86)</f>
        <v>0.01</v>
      </c>
      <c r="X86" s="78">
        <v>1</v>
      </c>
      <c r="Y86" s="120">
        <v>0.5</v>
      </c>
      <c r="Z86" s="119"/>
      <c r="AA86" s="119">
        <v>0.75</v>
      </c>
      <c r="AB86" s="119">
        <v>1</v>
      </c>
      <c r="AC86" s="119">
        <v>0.1</v>
      </c>
      <c r="AD86" s="119">
        <v>1</v>
      </c>
      <c r="AE86" s="119"/>
      <c r="AF86" s="119"/>
      <c r="AG86" s="119"/>
      <c r="AH86" s="54">
        <f t="shared" ref="AH86:AH87" si="590">IF(X86&gt;0,SUM($D86:$E86),"na")</f>
        <v>29</v>
      </c>
      <c r="AI86" s="144">
        <f t="shared" ref="AI86:AI87" si="591">IF(Y86&gt;0,SUM($D86:$E86),"na")</f>
        <v>29</v>
      </c>
      <c r="AJ86" s="144" t="str">
        <f t="shared" ref="AJ86:AJ87" si="592">IF(Z86&gt;0,SUM($D86:$E86),"na")</f>
        <v>na</v>
      </c>
      <c r="AK86" s="144">
        <f t="shared" ref="AK86:AK87" si="593">IF(AA86&gt;0,SUM($D86:$E86),"na")</f>
        <v>29</v>
      </c>
      <c r="AL86" s="144">
        <f t="shared" ref="AL86:AL87" si="594">IF(AB86&gt;0,SUM($D86:$E86),"na")</f>
        <v>29</v>
      </c>
      <c r="AM86" s="144">
        <f t="shared" ref="AM86:AM87" si="595">IF(AC86&gt;0,SUM($D86:$E86),"na")</f>
        <v>29</v>
      </c>
      <c r="AN86" s="144">
        <f t="shared" ref="AN86:AN87" si="596">IF(AD86&gt;0,SUM($D86:$E86),"na")</f>
        <v>29</v>
      </c>
      <c r="AO86" s="144" t="str">
        <f t="shared" ref="AO86:AO87" si="597">IF(AE86&gt;0,SUM($D86:$E86),"na")</f>
        <v>na</v>
      </c>
      <c r="AP86" s="144" t="str">
        <f t="shared" ref="AP86:AP87" si="598">IF(AF86&gt;0,SUM($D86:$E86),"na")</f>
        <v>na</v>
      </c>
      <c r="AQ86" s="144" t="str">
        <f t="shared" ref="AQ86:AQ87" si="599">IF(AG86&gt;0,SUM($D86:$E86),"na")</f>
        <v>na</v>
      </c>
      <c r="AR86" s="81">
        <f t="shared" si="555"/>
        <v>9.950330853168092E-3</v>
      </c>
      <c r="AS86" s="82">
        <f t="shared" si="556"/>
        <v>5.7214402405716533E-3</v>
      </c>
      <c r="AT86" s="82" t="str">
        <f t="shared" si="557"/>
        <v>na</v>
      </c>
      <c r="AU86" s="82">
        <f t="shared" si="558"/>
        <v>1.1698361948994918E-2</v>
      </c>
      <c r="AV86" s="82">
        <f t="shared" si="559"/>
        <v>1.6776720624527595E-2</v>
      </c>
      <c r="AW86" s="82">
        <f t="shared" si="560"/>
        <v>1.3940077040670272E-3</v>
      </c>
      <c r="AX86" s="82">
        <f t="shared" si="561"/>
        <v>1.1649167828099232E-2</v>
      </c>
      <c r="AY86" s="82" t="str">
        <f t="shared" si="562"/>
        <v>na</v>
      </c>
      <c r="AZ86" s="82" t="str">
        <f t="shared" si="563"/>
        <v>na</v>
      </c>
      <c r="BA86" s="82" t="str">
        <f t="shared" si="564"/>
        <v>na</v>
      </c>
      <c r="BB86" s="93">
        <f t="shared" si="565"/>
        <v>1.9900661706336174E-2</v>
      </c>
      <c r="BC86" s="85">
        <f t="shared" si="566"/>
        <v>6.5796562766573989E-3</v>
      </c>
      <c r="BD86" s="85" t="str">
        <f t="shared" si="567"/>
        <v>na</v>
      </c>
      <c r="BE86" s="85">
        <f t="shared" si="568"/>
        <v>2.7506959177366418E-2</v>
      </c>
      <c r="BF86" s="85">
        <f t="shared" si="569"/>
        <v>5.6572662571081393E-2</v>
      </c>
      <c r="BG86" s="85">
        <f t="shared" si="570"/>
        <v>3.9059153060815228E-4</v>
      </c>
      <c r="BH86" s="85">
        <f t="shared" si="571"/>
        <v>2.727610028042746E-2</v>
      </c>
      <c r="BI86" s="85" t="str">
        <f t="shared" si="572"/>
        <v>na</v>
      </c>
      <c r="BJ86" s="85" t="str">
        <f t="shared" si="573"/>
        <v>na</v>
      </c>
      <c r="BK86" s="102" t="str">
        <f t="shared" si="574"/>
        <v>na</v>
      </c>
      <c r="BL86" s="85">
        <f t="shared" si="575"/>
        <v>0.55721852777741288</v>
      </c>
      <c r="BM86" s="85">
        <f t="shared" si="535"/>
        <v>0.18423037574640716</v>
      </c>
      <c r="BN86" s="85" t="str">
        <f t="shared" si="536"/>
        <v>na</v>
      </c>
      <c r="BO86" s="85">
        <f t="shared" si="537"/>
        <v>0.77019485696625967</v>
      </c>
      <c r="BP86" s="85">
        <f t="shared" si="538"/>
        <v>1.584034551990279</v>
      </c>
      <c r="BQ86" s="85">
        <f t="shared" si="539"/>
        <v>1.0936562857028265E-2</v>
      </c>
      <c r="BR86" s="85">
        <f t="shared" si="540"/>
        <v>0.7637308078519689</v>
      </c>
      <c r="BS86" s="85" t="str">
        <f t="shared" si="541"/>
        <v>na</v>
      </c>
      <c r="BT86" s="85" t="str">
        <f t="shared" si="542"/>
        <v>na</v>
      </c>
      <c r="BU86" s="85" t="str">
        <f t="shared" si="543"/>
        <v>na</v>
      </c>
      <c r="BV86" s="93">
        <f t="shared" si="576"/>
        <v>1.1604344256004266</v>
      </c>
      <c r="BW86" s="85">
        <f t="shared" si="577"/>
        <v>0.66295828071906593</v>
      </c>
      <c r="BX86" s="85" t="str">
        <f t="shared" si="578"/>
        <v>na</v>
      </c>
      <c r="BY86" s="85">
        <f t="shared" si="579"/>
        <v>0.83793974007095562</v>
      </c>
      <c r="BZ86" s="85">
        <f t="shared" si="580"/>
        <v>0.75915101598410006</v>
      </c>
      <c r="CA86" s="85">
        <f t="shared" si="581"/>
        <v>1.3787902623509785</v>
      </c>
      <c r="CB86" s="85">
        <f t="shared" si="582"/>
        <v>1.1196352452011678</v>
      </c>
      <c r="CC86" s="85" t="str">
        <f t="shared" si="583"/>
        <v>na</v>
      </c>
      <c r="CD86" s="85" t="str">
        <f t="shared" si="584"/>
        <v>na</v>
      </c>
      <c r="CE86" s="102" t="str">
        <f t="shared" si="585"/>
        <v>na</v>
      </c>
    </row>
    <row r="87" spans="1:83" s="142" customFormat="1" x14ac:dyDescent="0.25">
      <c r="A87" s="217" t="s">
        <v>6</v>
      </c>
      <c r="B87" s="54"/>
      <c r="C87" s="144"/>
      <c r="D87" s="144">
        <v>24</v>
      </c>
      <c r="E87" s="144">
        <v>5</v>
      </c>
      <c r="F87" s="54"/>
      <c r="G87" s="144"/>
      <c r="H87" s="67">
        <v>1</v>
      </c>
      <c r="I87" s="78">
        <v>3.444</v>
      </c>
      <c r="J87" s="153">
        <v>11.7</v>
      </c>
      <c r="K87" s="153">
        <v>0.12769999999999998</v>
      </c>
      <c r="L87" s="153">
        <v>0.17330000000000001</v>
      </c>
      <c r="M87" s="82">
        <v>3.3500000000000002E-2</v>
      </c>
      <c r="N87" s="82">
        <v>4.1999999999999996E-2</v>
      </c>
      <c r="O87" s="266" t="s">
        <v>321</v>
      </c>
      <c r="P87" s="81"/>
      <c r="Q87" s="82">
        <v>0.60199999999999998</v>
      </c>
      <c r="R87" s="277">
        <v>3.1199999999999999E-2</v>
      </c>
      <c r="S87" s="278">
        <v>5.7849999999999999E-2</v>
      </c>
      <c r="T87" s="73">
        <f t="shared" si="586"/>
        <v>5.1827242524916946E-2</v>
      </c>
      <c r="U87" s="73">
        <f t="shared" si="587"/>
        <v>5.1827242524916946E-2</v>
      </c>
      <c r="V87" s="205">
        <f t="shared" si="588"/>
        <v>9.6096345514950152E-2</v>
      </c>
      <c r="W87" s="153">
        <f t="shared" si="589"/>
        <v>9.6096345514950152E-2</v>
      </c>
      <c r="X87" s="78">
        <v>1</v>
      </c>
      <c r="Y87" s="144">
        <v>1</v>
      </c>
      <c r="Z87" s="117">
        <v>0.5</v>
      </c>
      <c r="AA87" s="117">
        <v>1</v>
      </c>
      <c r="AB87" s="117">
        <v>1</v>
      </c>
      <c r="AC87" s="117">
        <v>0.1</v>
      </c>
      <c r="AD87" s="117"/>
      <c r="AE87" s="117"/>
      <c r="AF87" s="117"/>
      <c r="AG87" s="117"/>
      <c r="AH87" s="54">
        <f t="shared" si="590"/>
        <v>29</v>
      </c>
      <c r="AI87" s="144">
        <f t="shared" si="591"/>
        <v>29</v>
      </c>
      <c r="AJ87" s="144">
        <f t="shared" si="592"/>
        <v>29</v>
      </c>
      <c r="AK87" s="144">
        <f t="shared" si="593"/>
        <v>29</v>
      </c>
      <c r="AL87" s="144">
        <f t="shared" si="594"/>
        <v>29</v>
      </c>
      <c r="AM87" s="144">
        <f t="shared" si="595"/>
        <v>29</v>
      </c>
      <c r="AN87" s="144" t="str">
        <f t="shared" si="596"/>
        <v>na</v>
      </c>
      <c r="AO87" s="144" t="str">
        <f t="shared" si="597"/>
        <v>na</v>
      </c>
      <c r="AP87" s="144" t="str">
        <f t="shared" si="598"/>
        <v>na</v>
      </c>
      <c r="AQ87" s="144" t="str">
        <f t="shared" si="599"/>
        <v>na</v>
      </c>
      <c r="AR87" s="81">
        <f t="shared" si="555"/>
        <v>5.0528882698035987E-2</v>
      </c>
      <c r="AS87" s="82">
        <f t="shared" si="556"/>
        <v>5.810821510274139E-2</v>
      </c>
      <c r="AT87" s="82">
        <f t="shared" si="557"/>
        <v>2.8071601498908885E-2</v>
      </c>
      <c r="AU87" s="82">
        <f t="shared" si="558"/>
        <v>7.9207437742867218E-2</v>
      </c>
      <c r="AV87" s="82">
        <f t="shared" si="559"/>
        <v>8.5194046409479279E-2</v>
      </c>
      <c r="AW87" s="82">
        <f t="shared" si="560"/>
        <v>7.0789255953770218E-3</v>
      </c>
      <c r="AX87" s="82" t="str">
        <f t="shared" si="561"/>
        <v>na</v>
      </c>
      <c r="AY87" s="82" t="str">
        <f t="shared" si="562"/>
        <v>na</v>
      </c>
      <c r="AZ87" s="82" t="str">
        <f t="shared" si="563"/>
        <v>na</v>
      </c>
      <c r="BA87" s="82" t="str">
        <f t="shared" si="564"/>
        <v>na</v>
      </c>
      <c r="BB87" s="93">
        <f t="shared" si="565"/>
        <v>0.18351018230803487</v>
      </c>
      <c r="BC87" s="85">
        <f t="shared" si="566"/>
        <v>0.24269221610237615</v>
      </c>
      <c r="BD87" s="85">
        <f t="shared" si="567"/>
        <v>5.6638945156800895E-2</v>
      </c>
      <c r="BE87" s="85">
        <f t="shared" si="568"/>
        <v>0.45093371313676356</v>
      </c>
      <c r="BF87" s="85">
        <f t="shared" si="569"/>
        <v>0.52167409180995572</v>
      </c>
      <c r="BG87" s="85">
        <f t="shared" si="570"/>
        <v>3.6017658129958059E-3</v>
      </c>
      <c r="BH87" s="85" t="str">
        <f t="shared" si="571"/>
        <v>na</v>
      </c>
      <c r="BI87" s="85" t="str">
        <f t="shared" si="572"/>
        <v>na</v>
      </c>
      <c r="BJ87" s="85" t="str">
        <f t="shared" si="573"/>
        <v>na</v>
      </c>
      <c r="BK87" s="102" t="str">
        <f t="shared" si="574"/>
        <v>na</v>
      </c>
      <c r="BL87" s="85">
        <f t="shared" si="575"/>
        <v>5.138285104624976</v>
      </c>
      <c r="BM87" s="85">
        <f t="shared" si="535"/>
        <v>6.7953820508665324</v>
      </c>
      <c r="BN87" s="85">
        <f t="shared" si="536"/>
        <v>1.585890464390425</v>
      </c>
      <c r="BO87" s="85">
        <f t="shared" si="537"/>
        <v>12.62614396782938</v>
      </c>
      <c r="BP87" s="85">
        <f t="shared" si="538"/>
        <v>14.606874570678761</v>
      </c>
      <c r="BQ87" s="85">
        <f t="shared" si="539"/>
        <v>0.10084944276388257</v>
      </c>
      <c r="BR87" s="85" t="str">
        <f t="shared" si="540"/>
        <v>na</v>
      </c>
      <c r="BS87" s="85" t="str">
        <f t="shared" si="541"/>
        <v>na</v>
      </c>
      <c r="BT87" s="85" t="str">
        <f t="shared" si="542"/>
        <v>na</v>
      </c>
      <c r="BU87" s="85" t="str">
        <f t="shared" si="543"/>
        <v>na</v>
      </c>
      <c r="BV87" s="93">
        <f t="shared" si="576"/>
        <v>0.73738703786702142</v>
      </c>
      <c r="BW87" s="85">
        <f t="shared" si="577"/>
        <v>0.28314220613893276</v>
      </c>
      <c r="BX87" s="85">
        <f t="shared" si="578"/>
        <v>0.48443150288033104</v>
      </c>
      <c r="BY87" s="85">
        <f t="shared" si="579"/>
        <v>0.30453068108242937</v>
      </c>
      <c r="BZ87" s="85">
        <f t="shared" si="580"/>
        <v>0.25286229808795363</v>
      </c>
      <c r="CA87" s="85">
        <f t="shared" si="581"/>
        <v>1.3078318957160593</v>
      </c>
      <c r="CB87" s="85" t="str">
        <f t="shared" si="582"/>
        <v>na</v>
      </c>
      <c r="CC87" s="85" t="str">
        <f t="shared" si="583"/>
        <v>na</v>
      </c>
      <c r="CD87" s="85" t="str">
        <f t="shared" si="584"/>
        <v>na</v>
      </c>
      <c r="CE87" s="102" t="str">
        <f t="shared" si="585"/>
        <v>na</v>
      </c>
    </row>
    <row r="88" spans="1:83" s="146" customFormat="1" x14ac:dyDescent="0.25">
      <c r="A88" s="222" t="s">
        <v>96</v>
      </c>
      <c r="B88" s="54">
        <v>31</v>
      </c>
      <c r="C88" s="144">
        <v>3</v>
      </c>
      <c r="D88" s="145"/>
      <c r="E88" s="145"/>
      <c r="F88" s="58"/>
      <c r="G88" s="60"/>
      <c r="H88" s="67">
        <v>1</v>
      </c>
      <c r="I88" s="78">
        <v>0.5</v>
      </c>
      <c r="J88" s="153">
        <v>33.058</v>
      </c>
      <c r="K88" s="153"/>
      <c r="L88" s="153"/>
      <c r="M88" s="82"/>
      <c r="N88" s="82"/>
      <c r="O88" s="266" t="s">
        <v>271</v>
      </c>
      <c r="P88" s="81">
        <v>33.058</v>
      </c>
      <c r="Q88" s="82"/>
      <c r="R88" s="277">
        <v>16.353000000000002</v>
      </c>
      <c r="S88" s="278">
        <v>41.387999999999998</v>
      </c>
      <c r="T88" s="154">
        <f>R88/P88</f>
        <v>0.49467602395789223</v>
      </c>
      <c r="U88" s="154">
        <f>IF(R88&lt;0.01*P88,0.01,IF(R88&gt;100*P88,100,T88))</f>
        <v>0.49467602395789223</v>
      </c>
      <c r="V88" s="205">
        <f t="shared" ref="V88" si="600">IF(S88&gt;0,((((1/P88)^2)*((S88^2)+(R88^2))-((1/P88)^2)*(R88^2))^0.5),0)</f>
        <v>1.2519813660838526</v>
      </c>
      <c r="W88" s="153">
        <f>IF(V88=0,U88,V88)</f>
        <v>1.2519813660838526</v>
      </c>
      <c r="X88" s="78">
        <v>1</v>
      </c>
      <c r="Y88" s="125"/>
      <c r="Z88" s="133"/>
      <c r="AA88" s="133">
        <v>0.25</v>
      </c>
      <c r="AB88" s="133">
        <v>0.2</v>
      </c>
      <c r="AC88" s="133">
        <v>1</v>
      </c>
      <c r="AD88" s="133">
        <v>1</v>
      </c>
      <c r="AE88" s="133"/>
      <c r="AF88" s="133"/>
      <c r="AG88" s="133"/>
      <c r="AH88" s="54">
        <f>IF(X88&gt;0,SUM($B88:$C88),"na")</f>
        <v>34</v>
      </c>
      <c r="AI88" s="144" t="str">
        <f t="shared" ref="AI88" si="601">IF(Y88&gt;0,SUM($B88:$C88),"na")</f>
        <v>na</v>
      </c>
      <c r="AJ88" s="144" t="str">
        <f t="shared" ref="AJ88" si="602">IF(Z88&gt;0,SUM($B88:$C88),"na")</f>
        <v>na</v>
      </c>
      <c r="AK88" s="144">
        <f t="shared" ref="AK88" si="603">IF(AA88&gt;0,SUM($B88:$C88),"na")</f>
        <v>34</v>
      </c>
      <c r="AL88" s="144">
        <f t="shared" ref="AL88" si="604">IF(AB88&gt;0,SUM($B88:$C88),"na")</f>
        <v>34</v>
      </c>
      <c r="AM88" s="144">
        <f t="shared" ref="AM88" si="605">IF(AC88&gt;0,SUM($B88:$C88),"na")</f>
        <v>34</v>
      </c>
      <c r="AN88" s="144">
        <f t="shared" ref="AN88" si="606">IF(AD88&gt;0,SUM($B88:$C88),"na")</f>
        <v>34</v>
      </c>
      <c r="AO88" s="144" t="str">
        <f t="shared" ref="AO88" si="607">IF(AE88&gt;0,SUM($B88:$C88),"na")</f>
        <v>na</v>
      </c>
      <c r="AP88" s="144" t="str">
        <f t="shared" ref="AP88" si="608">IF(AF88&gt;0,SUM($B88:$C88),"na")</f>
        <v>na</v>
      </c>
      <c r="AQ88" s="144" t="str">
        <f t="shared" ref="AQ88" si="609">IF(AG88&gt;0,SUM($B88:$C88),"na")</f>
        <v>na</v>
      </c>
      <c r="AR88" s="81">
        <f t="shared" si="555"/>
        <v>0.40190947697574797</v>
      </c>
      <c r="AS88" s="82" t="str">
        <f t="shared" si="556"/>
        <v>na</v>
      </c>
      <c r="AT88" s="82" t="str">
        <f t="shared" si="557"/>
        <v>na</v>
      </c>
      <c r="AU88" s="82">
        <f t="shared" si="558"/>
        <v>0.15750506530130665</v>
      </c>
      <c r="AV88" s="82">
        <f t="shared" si="559"/>
        <v>0.13552761432903129</v>
      </c>
      <c r="AW88" s="82">
        <f t="shared" si="560"/>
        <v>0.56306158610128931</v>
      </c>
      <c r="AX88" s="82">
        <f t="shared" si="561"/>
        <v>0.47052816816672938</v>
      </c>
      <c r="AY88" s="82" t="str">
        <f t="shared" si="562"/>
        <v>na</v>
      </c>
      <c r="AZ88" s="82" t="str">
        <f t="shared" si="563"/>
        <v>na</v>
      </c>
      <c r="BA88" s="82" t="str">
        <f t="shared" si="564"/>
        <v>na</v>
      </c>
      <c r="BB88" s="93">
        <f t="shared" si="565"/>
        <v>1.623620871715421</v>
      </c>
      <c r="BC88" s="85" t="str">
        <f t="shared" si="566"/>
        <v>na</v>
      </c>
      <c r="BD88" s="85" t="str">
        <f t="shared" si="567"/>
        <v>na</v>
      </c>
      <c r="BE88" s="85">
        <f t="shared" si="568"/>
        <v>0.24935448376783584</v>
      </c>
      <c r="BF88" s="85">
        <f t="shared" si="569"/>
        <v>0.18462211372534734</v>
      </c>
      <c r="BG88" s="85">
        <f t="shared" si="570"/>
        <v>3.1866908285203124</v>
      </c>
      <c r="BH88" s="85">
        <f t="shared" si="571"/>
        <v>2.225355436307157</v>
      </c>
      <c r="BI88" s="85" t="str">
        <f t="shared" si="572"/>
        <v>na</v>
      </c>
      <c r="BJ88" s="85" t="str">
        <f t="shared" si="573"/>
        <v>na</v>
      </c>
      <c r="BK88" s="102" t="str">
        <f t="shared" si="574"/>
        <v>na</v>
      </c>
      <c r="BL88" s="85">
        <f t="shared" si="575"/>
        <v>53.579488766608897</v>
      </c>
      <c r="BM88" s="85" t="str">
        <f t="shared" si="535"/>
        <v>na</v>
      </c>
      <c r="BN88" s="85" t="str">
        <f t="shared" si="536"/>
        <v>na</v>
      </c>
      <c r="BO88" s="85">
        <f t="shared" si="537"/>
        <v>8.2286979643385827</v>
      </c>
      <c r="BP88" s="85">
        <f t="shared" si="538"/>
        <v>6.0925297529364624</v>
      </c>
      <c r="BQ88" s="85">
        <f t="shared" si="539"/>
        <v>105.16079734117031</v>
      </c>
      <c r="BR88" s="85">
        <f t="shared" si="540"/>
        <v>73.43672939813618</v>
      </c>
      <c r="BS88" s="85" t="str">
        <f t="shared" si="541"/>
        <v>na</v>
      </c>
      <c r="BT88" s="85" t="str">
        <f t="shared" si="542"/>
        <v>na</v>
      </c>
      <c r="BU88" s="85" t="str">
        <f t="shared" si="543"/>
        <v>na</v>
      </c>
      <c r="BV88" s="93">
        <f t="shared" si="576"/>
        <v>1.2523539124981278</v>
      </c>
      <c r="BW88" s="85" t="str">
        <f t="shared" si="577"/>
        <v>na</v>
      </c>
      <c r="BX88" s="85" t="str">
        <f t="shared" si="578"/>
        <v>na</v>
      </c>
      <c r="BY88" s="85">
        <f t="shared" si="579"/>
        <v>1.9873998775016447E-2</v>
      </c>
      <c r="BZ88" s="85">
        <f t="shared" si="580"/>
        <v>6.2995025857333922E-2</v>
      </c>
      <c r="CA88" s="85">
        <f t="shared" si="581"/>
        <v>4.0145535933302501</v>
      </c>
      <c r="CB88" s="85">
        <f t="shared" si="582"/>
        <v>2.340841027714466</v>
      </c>
      <c r="CC88" s="85" t="str">
        <f t="shared" si="583"/>
        <v>na</v>
      </c>
      <c r="CD88" s="85" t="str">
        <f t="shared" si="584"/>
        <v>na</v>
      </c>
      <c r="CE88" s="102" t="str">
        <f t="shared" si="585"/>
        <v>na</v>
      </c>
    </row>
    <row r="89" spans="1:83" s="142" customFormat="1" x14ac:dyDescent="0.25">
      <c r="A89" s="217" t="s">
        <v>92</v>
      </c>
      <c r="B89" s="54"/>
      <c r="C89" s="144"/>
      <c r="D89" s="144">
        <v>24</v>
      </c>
      <c r="E89" s="144">
        <v>5</v>
      </c>
      <c r="F89" s="54"/>
      <c r="G89" s="144"/>
      <c r="H89" s="67">
        <v>1</v>
      </c>
      <c r="I89" s="78">
        <v>0</v>
      </c>
      <c r="J89" s="153">
        <v>2.93</v>
      </c>
      <c r="K89" s="153">
        <v>0.4415</v>
      </c>
      <c r="L89" s="153">
        <v>0.97989999999999999</v>
      </c>
      <c r="M89" s="82">
        <v>1.4159999999999999</v>
      </c>
      <c r="N89" s="82">
        <v>1.5285</v>
      </c>
      <c r="O89" s="266" t="s">
        <v>279</v>
      </c>
      <c r="P89" s="81"/>
      <c r="Q89" s="82">
        <v>2.9445000000000001</v>
      </c>
      <c r="R89" s="277">
        <v>3.4500000000000004E-3</v>
      </c>
      <c r="S89" s="278">
        <v>1.7000000000000001E-2</v>
      </c>
      <c r="T89" s="73">
        <f t="shared" ref="T89" si="610">R89/Q89</f>
        <v>1.1716760061130922E-3</v>
      </c>
      <c r="U89" s="73">
        <f t="shared" ref="U89" si="611">IF(R89&lt;0.01*Q89,0.01,IF(R89&gt;100*Q89,100,T89))</f>
        <v>0.01</v>
      </c>
      <c r="V89" s="205">
        <f>IF(S89&gt;0,((((1/Q89)^2)*((S89^2)+(R89^2))-((1/Q89)^2)*(R89^2))^0.5),0)</f>
        <v>5.7734759721514697E-3</v>
      </c>
      <c r="W89" s="153">
        <f t="shared" ref="W89:W93" si="612">IF(V89=0,U89,V89)</f>
        <v>5.7734759721514697E-3</v>
      </c>
      <c r="X89" s="78">
        <v>1</v>
      </c>
      <c r="Y89" s="120">
        <v>1</v>
      </c>
      <c r="Z89" s="119">
        <v>1</v>
      </c>
      <c r="AA89" s="119">
        <v>0.75</v>
      </c>
      <c r="AB89" s="119">
        <v>0.5</v>
      </c>
      <c r="AC89" s="119">
        <v>1</v>
      </c>
      <c r="AD89" s="119">
        <v>1</v>
      </c>
      <c r="AE89" s="119"/>
      <c r="AF89" s="119"/>
      <c r="AG89" s="119">
        <v>1</v>
      </c>
      <c r="AH89" s="54">
        <f>IF(X89&gt;0,SUM($D89:$E89),"na")</f>
        <v>29</v>
      </c>
      <c r="AI89" s="144">
        <f t="shared" ref="AI89" si="613">IF(Y89&gt;0,SUM($D89:$E89),"na")</f>
        <v>29</v>
      </c>
      <c r="AJ89" s="144">
        <f t="shared" ref="AJ89" si="614">IF(Z89&gt;0,SUM($D89:$E89),"na")</f>
        <v>29</v>
      </c>
      <c r="AK89" s="144">
        <f t="shared" ref="AK89" si="615">IF(AA89&gt;0,SUM($D89:$E89),"na")</f>
        <v>29</v>
      </c>
      <c r="AL89" s="144">
        <f t="shared" ref="AL89" si="616">IF(AB89&gt;0,SUM($D89:$E89),"na")</f>
        <v>29</v>
      </c>
      <c r="AM89" s="144">
        <f t="shared" ref="AM89" si="617">IF(AC89&gt;0,SUM($D89:$E89),"na")</f>
        <v>29</v>
      </c>
      <c r="AN89" s="144">
        <f t="shared" ref="AN89" si="618">IF(AD89&gt;0,SUM($D89:$E89),"na")</f>
        <v>29</v>
      </c>
      <c r="AO89" s="144" t="str">
        <f t="shared" ref="AO89" si="619">IF(AE89&gt;0,SUM($D89:$E89),"na")</f>
        <v>na</v>
      </c>
      <c r="AP89" s="144" t="str">
        <f t="shared" ref="AP89" si="620">IF(AF89&gt;0,SUM($D89:$E89),"na")</f>
        <v>na</v>
      </c>
      <c r="AQ89" s="144">
        <f t="shared" ref="AQ89" si="621">IF(AG89&gt;0,SUM($D89:$E89),"na")</f>
        <v>29</v>
      </c>
      <c r="AR89" s="81">
        <f t="shared" si="555"/>
        <v>9.950330853168092E-3</v>
      </c>
      <c r="AS89" s="82">
        <f t="shared" si="556"/>
        <v>1.1442880481143307E-2</v>
      </c>
      <c r="AT89" s="82">
        <f t="shared" si="557"/>
        <v>1.105592317018677E-2</v>
      </c>
      <c r="AU89" s="82">
        <f t="shared" si="558"/>
        <v>1.1698361948994918E-2</v>
      </c>
      <c r="AV89" s="82">
        <f t="shared" si="559"/>
        <v>8.3883603122637974E-3</v>
      </c>
      <c r="AW89" s="82">
        <f t="shared" si="560"/>
        <v>1.3940077040670271E-2</v>
      </c>
      <c r="AX89" s="82">
        <f t="shared" si="561"/>
        <v>1.1649167828099232E-2</v>
      </c>
      <c r="AY89" s="82" t="str">
        <f t="shared" si="562"/>
        <v>na</v>
      </c>
      <c r="AZ89" s="82" t="str">
        <f t="shared" si="563"/>
        <v>na</v>
      </c>
      <c r="BA89" s="82">
        <f t="shared" si="564"/>
        <v>1.0424156131890383E-2</v>
      </c>
      <c r="BB89" s="93">
        <f t="shared" si="565"/>
        <v>1.1513746664788892E-2</v>
      </c>
      <c r="BC89" s="85">
        <f t="shared" si="566"/>
        <v>1.5226929964183313E-2</v>
      </c>
      <c r="BD89" s="85">
        <f t="shared" si="567"/>
        <v>1.421450205529493E-2</v>
      </c>
      <c r="BE89" s="85">
        <f t="shared" si="568"/>
        <v>1.5914453708142279E-2</v>
      </c>
      <c r="BF89" s="85">
        <f t="shared" si="569"/>
        <v>8.1826840057864537E-3</v>
      </c>
      <c r="BG89" s="85">
        <f t="shared" si="570"/>
        <v>2.2598102511347886E-2</v>
      </c>
      <c r="BH89" s="85">
        <f t="shared" si="571"/>
        <v>1.5780887754713632E-2</v>
      </c>
      <c r="BI89" s="85" t="str">
        <f t="shared" si="572"/>
        <v>na</v>
      </c>
      <c r="BJ89" s="85" t="str">
        <f t="shared" si="573"/>
        <v>na</v>
      </c>
      <c r="BK89" s="102">
        <f t="shared" si="574"/>
        <v>1.2636402235278513E-2</v>
      </c>
      <c r="BL89" s="85">
        <f t="shared" si="575"/>
        <v>0.32238490661408897</v>
      </c>
      <c r="BM89" s="85">
        <f t="shared" si="535"/>
        <v>0.42635403899713276</v>
      </c>
      <c r="BN89" s="85">
        <f t="shared" si="536"/>
        <v>0.39800605754825807</v>
      </c>
      <c r="BO89" s="85">
        <f t="shared" si="537"/>
        <v>0.44560470382798384</v>
      </c>
      <c r="BP89" s="85">
        <f t="shared" si="538"/>
        <v>0.22911515216202072</v>
      </c>
      <c r="BQ89" s="85">
        <f t="shared" si="539"/>
        <v>0.63274687031774079</v>
      </c>
      <c r="BR89" s="85">
        <f t="shared" si="540"/>
        <v>0.4418648571319817</v>
      </c>
      <c r="BS89" s="85" t="str">
        <f t="shared" si="541"/>
        <v>na</v>
      </c>
      <c r="BT89" s="85" t="str">
        <f t="shared" si="542"/>
        <v>na</v>
      </c>
      <c r="BU89" s="85">
        <f t="shared" si="543"/>
        <v>0.35381926258779839</v>
      </c>
      <c r="BV89" s="93">
        <f t="shared" si="576"/>
        <v>1.1604344256004266</v>
      </c>
      <c r="BW89" s="85">
        <f t="shared" si="577"/>
        <v>0.61373373832857858</v>
      </c>
      <c r="BX89" s="85">
        <f t="shared" si="578"/>
        <v>0.62038207695481884</v>
      </c>
      <c r="BY89" s="85">
        <f t="shared" si="579"/>
        <v>0.83793974007095562</v>
      </c>
      <c r="BZ89" s="85">
        <f t="shared" si="580"/>
        <v>0.83990888376812434</v>
      </c>
      <c r="CA89" s="85">
        <f t="shared" si="581"/>
        <v>1.2246882769031235</v>
      </c>
      <c r="CB89" s="85">
        <f t="shared" si="582"/>
        <v>1.1196352452011678</v>
      </c>
      <c r="CC89" s="85" t="str">
        <f t="shared" si="583"/>
        <v>na</v>
      </c>
      <c r="CD89" s="85" t="str">
        <f t="shared" si="584"/>
        <v>na</v>
      </c>
      <c r="CE89" s="102">
        <f t="shared" si="585"/>
        <v>0.75867800167396815</v>
      </c>
    </row>
    <row r="90" spans="1:83" s="142" customFormat="1" x14ac:dyDescent="0.25">
      <c r="A90" s="223" t="s">
        <v>91</v>
      </c>
      <c r="B90" s="54">
        <v>31</v>
      </c>
      <c r="C90" s="144">
        <v>3</v>
      </c>
      <c r="D90" s="144"/>
      <c r="E90" s="144"/>
      <c r="F90" s="54"/>
      <c r="G90" s="144"/>
      <c r="H90" s="67">
        <v>1</v>
      </c>
      <c r="I90" s="78">
        <v>17.888999999999999</v>
      </c>
      <c r="J90" s="153">
        <v>201.07900000000001</v>
      </c>
      <c r="K90" s="153"/>
      <c r="L90" s="153"/>
      <c r="M90" s="82">
        <v>1.2210000000000001</v>
      </c>
      <c r="N90" s="82">
        <v>1.1679999999999999</v>
      </c>
      <c r="O90" s="266" t="s">
        <v>271</v>
      </c>
      <c r="P90" s="81">
        <v>201.07900000000001</v>
      </c>
      <c r="Q90" s="82"/>
      <c r="R90" s="277">
        <v>80</v>
      </c>
      <c r="S90" s="278">
        <v>63.823</v>
      </c>
      <c r="T90" s="154">
        <f t="shared" ref="T90:T92" si="622">R90/P90</f>
        <v>0.39785357993624393</v>
      </c>
      <c r="U90" s="154">
        <f t="shared" ref="U90:U92" si="623">IF(R90&lt;0.01*P90,0.01,IF(R90&gt;100*P90,100,T90))</f>
        <v>0.39785357993624393</v>
      </c>
      <c r="V90" s="205">
        <f t="shared" ref="V90:V93" si="624">IF(S90&gt;0,((((1/P90)^2)*((S90^2)+(R90^2))-((1/P90)^2)*(R90^2))^0.5),0)</f>
        <v>0.31740261290338623</v>
      </c>
      <c r="W90" s="153">
        <f t="shared" si="612"/>
        <v>0.31740261290338623</v>
      </c>
      <c r="X90" s="78">
        <v>1</v>
      </c>
      <c r="Y90" s="120">
        <v>0.5</v>
      </c>
      <c r="Z90" s="119">
        <v>0.5</v>
      </c>
      <c r="AA90" s="119">
        <v>0.75</v>
      </c>
      <c r="AB90" s="119">
        <v>0.2</v>
      </c>
      <c r="AC90" s="119">
        <v>1</v>
      </c>
      <c r="AD90" s="119">
        <v>0.5</v>
      </c>
      <c r="AE90" s="119">
        <v>1</v>
      </c>
      <c r="AF90" s="119">
        <v>1</v>
      </c>
      <c r="AG90" s="119">
        <v>1</v>
      </c>
      <c r="AH90" s="54">
        <f t="shared" ref="AH90:AH93" si="625">IF(X90&gt;0,SUM($B90:$C90),"na")</f>
        <v>34</v>
      </c>
      <c r="AI90" s="144">
        <f t="shared" ref="AI90:AI93" si="626">IF(Y90&gt;0,SUM($B90:$C90),"na")</f>
        <v>34</v>
      </c>
      <c r="AJ90" s="144">
        <f t="shared" ref="AJ90:AJ93" si="627">IF(Z90&gt;0,SUM($B90:$C90),"na")</f>
        <v>34</v>
      </c>
      <c r="AK90" s="144">
        <f t="shared" ref="AK90:AK93" si="628">IF(AA90&gt;0,SUM($B90:$C90),"na")</f>
        <v>34</v>
      </c>
      <c r="AL90" s="144">
        <f t="shared" ref="AL90:AL93" si="629">IF(AB90&gt;0,SUM($B90:$C90),"na")</f>
        <v>34</v>
      </c>
      <c r="AM90" s="144">
        <f t="shared" ref="AM90:AM93" si="630">IF(AC90&gt;0,SUM($B90:$C90),"na")</f>
        <v>34</v>
      </c>
      <c r="AN90" s="144">
        <f t="shared" ref="AN90:AN93" si="631">IF(AD90&gt;0,SUM($B90:$C90),"na")</f>
        <v>34</v>
      </c>
      <c r="AO90" s="144">
        <f t="shared" ref="AO90:AO93" si="632">IF(AE90&gt;0,SUM($B90:$C90),"na")</f>
        <v>34</v>
      </c>
      <c r="AP90" s="144">
        <f t="shared" ref="AP90:AP93" si="633">IF(AF90&gt;0,SUM($B90:$C90),"na")</f>
        <v>34</v>
      </c>
      <c r="AQ90" s="144">
        <f t="shared" ref="AQ90:AQ93" si="634">IF(AG90&gt;0,SUM($B90:$C90),"na")</f>
        <v>34</v>
      </c>
      <c r="AR90" s="81">
        <f t="shared" si="555"/>
        <v>0.33493790294468567</v>
      </c>
      <c r="AS90" s="82">
        <f t="shared" si="556"/>
        <v>0.19258929419319429</v>
      </c>
      <c r="AT90" s="82">
        <f t="shared" si="557"/>
        <v>0.18607661274704759</v>
      </c>
      <c r="AU90" s="82">
        <f t="shared" si="558"/>
        <v>0.39377834535388723</v>
      </c>
      <c r="AV90" s="82">
        <f t="shared" si="559"/>
        <v>0.11294417657437075</v>
      </c>
      <c r="AW90" s="82">
        <f t="shared" si="560"/>
        <v>0.46923667562298954</v>
      </c>
      <c r="AX90" s="82">
        <f t="shared" si="561"/>
        <v>0.19606121147981603</v>
      </c>
      <c r="AY90" s="82">
        <f t="shared" si="562"/>
        <v>0.35256621362598489</v>
      </c>
      <c r="AZ90" s="82">
        <f t="shared" si="563"/>
        <v>0.33493790294468567</v>
      </c>
      <c r="BA90" s="82">
        <f t="shared" si="564"/>
        <v>0.35088732689443264</v>
      </c>
      <c r="BB90" s="93">
        <f t="shared" si="565"/>
        <v>0.55132416120281269</v>
      </c>
      <c r="BC90" s="85">
        <f t="shared" si="566"/>
        <v>0.18228155079767996</v>
      </c>
      <c r="BD90" s="85">
        <f t="shared" si="567"/>
        <v>0.17016177814901629</v>
      </c>
      <c r="BE90" s="85">
        <f t="shared" si="568"/>
        <v>0.76204758512492499</v>
      </c>
      <c r="BF90" s="85">
        <f t="shared" si="569"/>
        <v>6.2691132986961259E-2</v>
      </c>
      <c r="BG90" s="85">
        <f t="shared" si="570"/>
        <v>1.0820873756016833</v>
      </c>
      <c r="BH90" s="85">
        <f t="shared" si="571"/>
        <v>0.18891297849662117</v>
      </c>
      <c r="BI90" s="85">
        <f t="shared" si="572"/>
        <v>0.61088549717763174</v>
      </c>
      <c r="BJ90" s="85">
        <f t="shared" si="573"/>
        <v>0.55132416120281269</v>
      </c>
      <c r="BK90" s="102">
        <f t="shared" si="574"/>
        <v>0.60508139234050196</v>
      </c>
      <c r="BL90" s="85">
        <f t="shared" si="575"/>
        <v>18.19369731969282</v>
      </c>
      <c r="BM90" s="85">
        <f t="shared" si="535"/>
        <v>6.0152911763234389</v>
      </c>
      <c r="BN90" s="85">
        <f t="shared" si="536"/>
        <v>5.6153386789175377</v>
      </c>
      <c r="BO90" s="85">
        <f t="shared" si="537"/>
        <v>25.147570309122525</v>
      </c>
      <c r="BP90" s="85">
        <f t="shared" si="538"/>
        <v>2.0688073885697214</v>
      </c>
      <c r="BQ90" s="85">
        <f t="shared" si="539"/>
        <v>35.708883394855548</v>
      </c>
      <c r="BR90" s="85">
        <f t="shared" si="540"/>
        <v>6.2341282903884983</v>
      </c>
      <c r="BS90" s="85">
        <f t="shared" si="541"/>
        <v>20.159221406861846</v>
      </c>
      <c r="BT90" s="85">
        <f t="shared" si="542"/>
        <v>18.19369731969282</v>
      </c>
      <c r="BU90" s="85">
        <f t="shared" si="543"/>
        <v>19.967685947236564</v>
      </c>
      <c r="BV90" s="93">
        <f t="shared" si="576"/>
        <v>0.53082614804764883</v>
      </c>
      <c r="BW90" s="85">
        <f t="shared" si="577"/>
        <v>4.3261151371375928E-2</v>
      </c>
      <c r="BX90" s="85">
        <f t="shared" si="578"/>
        <v>2.8120698858289665E-2</v>
      </c>
      <c r="BY90" s="85">
        <f t="shared" si="579"/>
        <v>1.529483677933589</v>
      </c>
      <c r="BZ90" s="85">
        <f t="shared" si="580"/>
        <v>0.14643712347930041</v>
      </c>
      <c r="CA90" s="85">
        <f t="shared" si="581"/>
        <v>2.1215278678051788</v>
      </c>
      <c r="CB90" s="85">
        <f t="shared" si="582"/>
        <v>4.9593838973761364E-3</v>
      </c>
      <c r="CC90" s="85">
        <f t="shared" si="583"/>
        <v>0.72073542663879353</v>
      </c>
      <c r="CD90" s="85">
        <f t="shared" si="584"/>
        <v>0.89144413655257138</v>
      </c>
      <c r="CE90" s="102">
        <f t="shared" si="585"/>
        <v>1.0859713325574096</v>
      </c>
    </row>
    <row r="91" spans="1:83" s="146" customFormat="1" x14ac:dyDescent="0.25">
      <c r="A91" s="258" t="s">
        <v>90</v>
      </c>
      <c r="B91" s="54">
        <v>31</v>
      </c>
      <c r="C91" s="144">
        <v>3</v>
      </c>
      <c r="D91" s="60"/>
      <c r="E91" s="60"/>
      <c r="F91" s="58"/>
      <c r="G91" s="60"/>
      <c r="H91" s="67">
        <v>1</v>
      </c>
      <c r="I91" s="78">
        <v>9.2219999999999995</v>
      </c>
      <c r="J91" s="153">
        <v>51.22</v>
      </c>
      <c r="K91" s="153"/>
      <c r="L91" s="153"/>
      <c r="M91" s="82">
        <v>5.0000000000000001E-4</v>
      </c>
      <c r="N91" s="82">
        <v>4.4999999999999997E-3</v>
      </c>
      <c r="O91" s="266" t="s">
        <v>271</v>
      </c>
      <c r="P91" s="81">
        <v>51.22</v>
      </c>
      <c r="Q91" s="82"/>
      <c r="R91" s="277">
        <v>4.9119999999999999</v>
      </c>
      <c r="S91" s="278">
        <v>10.428000000000001</v>
      </c>
      <c r="T91" s="154">
        <f t="shared" si="622"/>
        <v>9.5900039047247171E-2</v>
      </c>
      <c r="U91" s="154">
        <f t="shared" si="623"/>
        <v>9.5900039047247171E-2</v>
      </c>
      <c r="V91" s="205">
        <f t="shared" si="624"/>
        <v>0.20359234673955487</v>
      </c>
      <c r="W91" s="153">
        <f t="shared" si="612"/>
        <v>0.20359234673955487</v>
      </c>
      <c r="X91" s="78">
        <v>1</v>
      </c>
      <c r="Y91" s="36">
        <v>1</v>
      </c>
      <c r="Z91" s="35"/>
      <c r="AA91" s="35">
        <v>0.75</v>
      </c>
      <c r="AB91" s="35">
        <v>0.3</v>
      </c>
      <c r="AC91" s="35">
        <v>0.1</v>
      </c>
      <c r="AD91" s="35">
        <v>1</v>
      </c>
      <c r="AE91" s="35"/>
      <c r="AF91" s="35">
        <v>1</v>
      </c>
      <c r="AG91" s="35"/>
      <c r="AH91" s="54">
        <f t="shared" si="625"/>
        <v>34</v>
      </c>
      <c r="AI91" s="144">
        <f t="shared" si="626"/>
        <v>34</v>
      </c>
      <c r="AJ91" s="144" t="str">
        <f t="shared" si="627"/>
        <v>na</v>
      </c>
      <c r="AK91" s="144">
        <f t="shared" si="628"/>
        <v>34</v>
      </c>
      <c r="AL91" s="144">
        <f t="shared" si="629"/>
        <v>34</v>
      </c>
      <c r="AM91" s="144">
        <f t="shared" si="630"/>
        <v>34</v>
      </c>
      <c r="AN91" s="144">
        <f t="shared" si="631"/>
        <v>34</v>
      </c>
      <c r="AO91" s="144" t="str">
        <f t="shared" si="632"/>
        <v>na</v>
      </c>
      <c r="AP91" s="144">
        <f t="shared" si="633"/>
        <v>34</v>
      </c>
      <c r="AQ91" s="144" t="str">
        <f t="shared" si="634"/>
        <v>na</v>
      </c>
      <c r="AR91" s="81">
        <f t="shared" si="555"/>
        <v>9.1575979117510017E-2</v>
      </c>
      <c r="AS91" s="82">
        <f t="shared" si="556"/>
        <v>0.10531237598513653</v>
      </c>
      <c r="AT91" s="82" t="str">
        <f t="shared" si="557"/>
        <v>na</v>
      </c>
      <c r="AU91" s="82">
        <f t="shared" si="558"/>
        <v>0.10766365112464016</v>
      </c>
      <c r="AV91" s="82">
        <f t="shared" si="559"/>
        <v>4.6320408041996337E-2</v>
      </c>
      <c r="AW91" s="82">
        <f t="shared" si="560"/>
        <v>1.2829484997139083E-2</v>
      </c>
      <c r="AX91" s="82">
        <f t="shared" si="561"/>
        <v>0.10721090238147515</v>
      </c>
      <c r="AY91" s="82" t="str">
        <f t="shared" si="562"/>
        <v>na</v>
      </c>
      <c r="AZ91" s="82">
        <f t="shared" si="563"/>
        <v>9.1575979117510017E-2</v>
      </c>
      <c r="BA91" s="82" t="str">
        <f t="shared" si="564"/>
        <v>na</v>
      </c>
      <c r="BB91" s="93">
        <f t="shared" si="565"/>
        <v>0.37062141422484518</v>
      </c>
      <c r="BC91" s="85">
        <f t="shared" si="566"/>
        <v>0.49014682031235784</v>
      </c>
      <c r="BD91" s="85" t="str">
        <f t="shared" si="567"/>
        <v>na</v>
      </c>
      <c r="BE91" s="85">
        <f t="shared" si="568"/>
        <v>0.51227784592181391</v>
      </c>
      <c r="BF91" s="85">
        <f t="shared" si="569"/>
        <v>9.4822656985798143E-2</v>
      </c>
      <c r="BG91" s="85">
        <f t="shared" si="570"/>
        <v>7.2742096516393547E-3</v>
      </c>
      <c r="BH91" s="85">
        <f t="shared" si="571"/>
        <v>0.50797842853899078</v>
      </c>
      <c r="BI91" s="85" t="str">
        <f t="shared" si="572"/>
        <v>na</v>
      </c>
      <c r="BJ91" s="85">
        <f t="shared" si="573"/>
        <v>0.37062141422484518</v>
      </c>
      <c r="BK91" s="102" t="str">
        <f t="shared" si="574"/>
        <v>na</v>
      </c>
      <c r="BL91" s="85">
        <f t="shared" si="575"/>
        <v>12.23050666941989</v>
      </c>
      <c r="BM91" s="85">
        <f t="shared" si="535"/>
        <v>16.174845070307811</v>
      </c>
      <c r="BN91" s="85" t="str">
        <f t="shared" si="536"/>
        <v>na</v>
      </c>
      <c r="BO91" s="85">
        <f t="shared" si="537"/>
        <v>16.905168915419861</v>
      </c>
      <c r="BP91" s="85">
        <f t="shared" si="538"/>
        <v>3.1291476805313385</v>
      </c>
      <c r="BQ91" s="85">
        <f t="shared" si="539"/>
        <v>0.24004891850409871</v>
      </c>
      <c r="BR91" s="85">
        <f t="shared" si="540"/>
        <v>16.763288141786695</v>
      </c>
      <c r="BS91" s="85" t="str">
        <f t="shared" si="541"/>
        <v>na</v>
      </c>
      <c r="BT91" s="85">
        <f t="shared" si="542"/>
        <v>12.23050666941989</v>
      </c>
      <c r="BU91" s="85" t="str">
        <f t="shared" si="543"/>
        <v>na</v>
      </c>
      <c r="BV91" s="93">
        <f t="shared" si="576"/>
        <v>0.47672603852932655</v>
      </c>
      <c r="BW91" s="85">
        <f t="shared" si="577"/>
        <v>9.0549451680603785E-2</v>
      </c>
      <c r="BX91" s="85" t="str">
        <f t="shared" si="578"/>
        <v>na</v>
      </c>
      <c r="BY91" s="85">
        <f t="shared" si="579"/>
        <v>0.18627688471394041</v>
      </c>
      <c r="BZ91" s="85">
        <f t="shared" si="580"/>
        <v>0.59467390731995806</v>
      </c>
      <c r="CA91" s="85">
        <f t="shared" si="581"/>
        <v>1.4514028472766507</v>
      </c>
      <c r="CB91" s="85">
        <f t="shared" si="582"/>
        <v>0.3463378660437284</v>
      </c>
      <c r="CC91" s="85" t="str">
        <f t="shared" si="583"/>
        <v>na</v>
      </c>
      <c r="CD91" s="85">
        <f t="shared" si="584"/>
        <v>0.22550007050483031</v>
      </c>
      <c r="CE91" s="102" t="str">
        <f t="shared" si="585"/>
        <v>na</v>
      </c>
    </row>
    <row r="92" spans="1:83" s="146" customFormat="1" x14ac:dyDescent="0.25">
      <c r="A92" s="222" t="s">
        <v>89</v>
      </c>
      <c r="B92" s="58">
        <v>31</v>
      </c>
      <c r="C92" s="60">
        <v>3</v>
      </c>
      <c r="D92" s="144"/>
      <c r="E92" s="144"/>
      <c r="F92" s="58"/>
      <c r="G92" s="67"/>
      <c r="H92" s="60"/>
      <c r="I92" s="78">
        <v>9.8330000000000002</v>
      </c>
      <c r="J92" s="153">
        <v>11.547000000000001</v>
      </c>
      <c r="K92" s="153">
        <v>1.9011</v>
      </c>
      <c r="L92" s="153">
        <v>2.8129999999999997</v>
      </c>
      <c r="M92" s="82">
        <v>0.47400000000000003</v>
      </c>
      <c r="N92" s="82">
        <v>0.55599999999999994</v>
      </c>
      <c r="O92" s="266" t="s">
        <v>271</v>
      </c>
      <c r="P92" s="81">
        <v>11.547000000000001</v>
      </c>
      <c r="Q92" s="82"/>
      <c r="R92" s="277">
        <v>6.5880000000000001</v>
      </c>
      <c r="S92" s="278">
        <v>12.356</v>
      </c>
      <c r="T92" s="154">
        <f t="shared" si="622"/>
        <v>0.5705378020265004</v>
      </c>
      <c r="U92" s="154">
        <f t="shared" si="623"/>
        <v>0.5705378020265004</v>
      </c>
      <c r="V92" s="205">
        <f t="shared" si="624"/>
        <v>1.0700614878323376</v>
      </c>
      <c r="W92" s="153">
        <f t="shared" si="612"/>
        <v>1.0700614878323376</v>
      </c>
      <c r="X92" s="78">
        <v>1</v>
      </c>
      <c r="Y92" s="36">
        <v>1</v>
      </c>
      <c r="Z92" s="35"/>
      <c r="AA92" s="35">
        <v>0.75</v>
      </c>
      <c r="AB92" s="35">
        <v>1</v>
      </c>
      <c r="AC92" s="35">
        <v>0.5</v>
      </c>
      <c r="AD92" s="35"/>
      <c r="AE92" s="35"/>
      <c r="AF92" s="35"/>
      <c r="AG92" s="35"/>
      <c r="AH92" s="54">
        <f t="shared" si="625"/>
        <v>34</v>
      </c>
      <c r="AI92" s="144">
        <f t="shared" si="626"/>
        <v>34</v>
      </c>
      <c r="AJ92" s="144" t="str">
        <f t="shared" si="627"/>
        <v>na</v>
      </c>
      <c r="AK92" s="144">
        <f t="shared" si="628"/>
        <v>34</v>
      </c>
      <c r="AL92" s="144">
        <f t="shared" si="629"/>
        <v>34</v>
      </c>
      <c r="AM92" s="144">
        <f t="shared" si="630"/>
        <v>34</v>
      </c>
      <c r="AN92" s="144" t="str">
        <f t="shared" si="631"/>
        <v>na</v>
      </c>
      <c r="AO92" s="144" t="str">
        <f t="shared" si="632"/>
        <v>na</v>
      </c>
      <c r="AP92" s="144" t="str">
        <f t="shared" si="633"/>
        <v>na</v>
      </c>
      <c r="AQ92" s="144" t="str">
        <f t="shared" si="634"/>
        <v>na</v>
      </c>
      <c r="AR92" s="81">
        <f t="shared" si="555"/>
        <v>0.45141810976514696</v>
      </c>
      <c r="AS92" s="82">
        <f t="shared" si="556"/>
        <v>0.51913082622991902</v>
      </c>
      <c r="AT92" s="82" t="str">
        <f t="shared" si="557"/>
        <v>na</v>
      </c>
      <c r="AU92" s="82">
        <f t="shared" si="558"/>
        <v>0.53072129121037548</v>
      </c>
      <c r="AV92" s="82">
        <f t="shared" si="559"/>
        <v>0.76111192925518956</v>
      </c>
      <c r="AW92" s="82">
        <f t="shared" si="560"/>
        <v>0.31621075321713188</v>
      </c>
      <c r="AX92" s="82" t="str">
        <f t="shared" si="561"/>
        <v>na</v>
      </c>
      <c r="AY92" s="82" t="str">
        <f t="shared" si="562"/>
        <v>na</v>
      </c>
      <c r="AZ92" s="82" t="str">
        <f t="shared" si="563"/>
        <v>na</v>
      </c>
      <c r="BA92" s="82" t="str">
        <f t="shared" si="564"/>
        <v>na</v>
      </c>
      <c r="BB92" s="93">
        <f t="shared" si="565"/>
        <v>1.4551566222058889</v>
      </c>
      <c r="BC92" s="85">
        <f t="shared" si="566"/>
        <v>1.9244446328672884</v>
      </c>
      <c r="BD92" s="85" t="str">
        <f t="shared" si="567"/>
        <v>na</v>
      </c>
      <c r="BE92" s="85">
        <f t="shared" si="568"/>
        <v>2.0113368286114635</v>
      </c>
      <c r="BF92" s="85">
        <f t="shared" si="569"/>
        <v>4.1366506195076811</v>
      </c>
      <c r="BG92" s="85">
        <f t="shared" si="570"/>
        <v>0.71401124838103114</v>
      </c>
      <c r="BH92" s="85" t="str">
        <f t="shared" si="571"/>
        <v>na</v>
      </c>
      <c r="BI92" s="85" t="str">
        <f t="shared" si="572"/>
        <v>na</v>
      </c>
      <c r="BJ92" s="85" t="str">
        <f t="shared" si="573"/>
        <v>na</v>
      </c>
      <c r="BK92" s="102" t="str">
        <f t="shared" si="574"/>
        <v>na</v>
      </c>
      <c r="BL92" s="85">
        <f t="shared" si="575"/>
        <v>48.020168532794337</v>
      </c>
      <c r="BM92" s="85">
        <f t="shared" si="535"/>
        <v>63.506672884620514</v>
      </c>
      <c r="BN92" s="85" t="str">
        <f t="shared" si="536"/>
        <v>na</v>
      </c>
      <c r="BO92" s="85">
        <f t="shared" si="537"/>
        <v>66.374115344178293</v>
      </c>
      <c r="BP92" s="85">
        <f t="shared" si="538"/>
        <v>136.50947044375349</v>
      </c>
      <c r="BQ92" s="85">
        <f t="shared" si="539"/>
        <v>23.562371196574027</v>
      </c>
      <c r="BR92" s="85" t="str">
        <f t="shared" si="540"/>
        <v>na</v>
      </c>
      <c r="BS92" s="85" t="str">
        <f t="shared" si="541"/>
        <v>na</v>
      </c>
      <c r="BT92" s="85" t="str">
        <f t="shared" si="542"/>
        <v>na</v>
      </c>
      <c r="BU92" s="85" t="str">
        <f t="shared" si="543"/>
        <v>na</v>
      </c>
      <c r="BV92" s="93">
        <f t="shared" si="576"/>
        <v>1.9818125760582319</v>
      </c>
      <c r="BW92" s="85">
        <f t="shared" si="577"/>
        <v>4.4607176807330529</v>
      </c>
      <c r="BX92" s="85" t="str">
        <f t="shared" si="578"/>
        <v>na</v>
      </c>
      <c r="BY92" s="85">
        <f t="shared" si="579"/>
        <v>4.1421639569450441</v>
      </c>
      <c r="BZ92" s="85">
        <f t="shared" si="580"/>
        <v>11.538005314824645</v>
      </c>
      <c r="CA92" s="85">
        <f t="shared" si="581"/>
        <v>0.31838908025806345</v>
      </c>
      <c r="CB92" s="85" t="str">
        <f t="shared" si="582"/>
        <v>na</v>
      </c>
      <c r="CC92" s="85" t="str">
        <f t="shared" si="583"/>
        <v>na</v>
      </c>
      <c r="CD92" s="85" t="str">
        <f t="shared" si="584"/>
        <v>na</v>
      </c>
      <c r="CE92" s="102" t="str">
        <f t="shared" si="585"/>
        <v>na</v>
      </c>
    </row>
    <row r="93" spans="1:83" s="146" customFormat="1" x14ac:dyDescent="0.25">
      <c r="A93" s="222" t="s">
        <v>88</v>
      </c>
      <c r="B93" s="54">
        <v>31</v>
      </c>
      <c r="C93" s="144">
        <v>3</v>
      </c>
      <c r="D93" s="60"/>
      <c r="E93" s="60"/>
      <c r="F93" s="58"/>
      <c r="G93" s="67"/>
      <c r="H93" s="60">
        <v>1</v>
      </c>
      <c r="I93" s="78">
        <v>8.2780000000000005</v>
      </c>
      <c r="J93" s="153">
        <v>477.06299999999999</v>
      </c>
      <c r="K93" s="153">
        <v>1.0007999999999999</v>
      </c>
      <c r="L93" s="153">
        <v>2.8660000000000001</v>
      </c>
      <c r="M93" s="82">
        <v>11.534000000000001</v>
      </c>
      <c r="N93" s="82">
        <v>18.591999999999999</v>
      </c>
      <c r="O93" s="266" t="s">
        <v>271</v>
      </c>
      <c r="P93" s="81">
        <v>477.06299999999999</v>
      </c>
      <c r="Q93" s="82"/>
      <c r="R93" s="277">
        <v>280.471</v>
      </c>
      <c r="S93" s="278">
        <v>550.52300000000002</v>
      </c>
      <c r="T93" s="154">
        <f t="shared" ref="T93" si="635">R93/P93</f>
        <v>0.58791186908228055</v>
      </c>
      <c r="U93" s="154">
        <f t="shared" ref="U93" si="636">IF(R93&lt;0.01*P93,0.01,IF(R93&gt;100*P93,100,T93))</f>
        <v>0.58791186908228055</v>
      </c>
      <c r="V93" s="205">
        <f t="shared" si="624"/>
        <v>1.1539838553817841</v>
      </c>
      <c r="W93" s="153">
        <f t="shared" si="612"/>
        <v>1.1539838553817841</v>
      </c>
      <c r="X93" s="78">
        <v>1</v>
      </c>
      <c r="Y93" s="36">
        <v>0.5</v>
      </c>
      <c r="Z93" s="35"/>
      <c r="AA93" s="35">
        <v>0.5</v>
      </c>
      <c r="AB93" s="35">
        <v>0.2</v>
      </c>
      <c r="AC93" s="35">
        <v>1</v>
      </c>
      <c r="AD93" s="35">
        <v>1</v>
      </c>
      <c r="AE93" s="35">
        <v>1</v>
      </c>
      <c r="AF93" s="35"/>
      <c r="AG93" s="35"/>
      <c r="AH93" s="54">
        <f t="shared" si="625"/>
        <v>34</v>
      </c>
      <c r="AI93" s="144">
        <f t="shared" si="626"/>
        <v>34</v>
      </c>
      <c r="AJ93" s="144" t="str">
        <f t="shared" si="627"/>
        <v>na</v>
      </c>
      <c r="AK93" s="144">
        <f t="shared" si="628"/>
        <v>34</v>
      </c>
      <c r="AL93" s="144">
        <f t="shared" si="629"/>
        <v>34</v>
      </c>
      <c r="AM93" s="144">
        <f t="shared" si="630"/>
        <v>34</v>
      </c>
      <c r="AN93" s="144">
        <f t="shared" si="631"/>
        <v>34</v>
      </c>
      <c r="AO93" s="144">
        <f t="shared" si="632"/>
        <v>34</v>
      </c>
      <c r="AP93" s="144" t="str">
        <f t="shared" si="633"/>
        <v>na</v>
      </c>
      <c r="AQ93" s="144" t="str">
        <f t="shared" si="634"/>
        <v>na</v>
      </c>
      <c r="AR93" s="81">
        <f t="shared" si="555"/>
        <v>0.46241986322585238</v>
      </c>
      <c r="AS93" s="82">
        <f t="shared" si="556"/>
        <v>0.26589142135486515</v>
      </c>
      <c r="AT93" s="82" t="str">
        <f t="shared" si="557"/>
        <v>na</v>
      </c>
      <c r="AU93" s="82">
        <f t="shared" si="558"/>
        <v>0.36243719009593833</v>
      </c>
      <c r="AV93" s="82">
        <f t="shared" si="559"/>
        <v>0.15593227945988045</v>
      </c>
      <c r="AW93" s="82">
        <f t="shared" si="560"/>
        <v>0.64783459099273999</v>
      </c>
      <c r="AX93" s="82">
        <f t="shared" si="561"/>
        <v>0.54136959597172973</v>
      </c>
      <c r="AY93" s="82">
        <f t="shared" si="562"/>
        <v>0.48675775076405509</v>
      </c>
      <c r="AZ93" s="82" t="str">
        <f t="shared" si="563"/>
        <v>na</v>
      </c>
      <c r="BA93" s="82" t="str">
        <f t="shared" si="564"/>
        <v>na</v>
      </c>
      <c r="BB93" s="93">
        <f t="shared" si="565"/>
        <v>1.5346381670517553</v>
      </c>
      <c r="BC93" s="85">
        <f t="shared" si="566"/>
        <v>0.50738974398148662</v>
      </c>
      <c r="BD93" s="85" t="str">
        <f t="shared" si="567"/>
        <v>na</v>
      </c>
      <c r="BE93" s="85">
        <f t="shared" si="568"/>
        <v>0.94275434513551948</v>
      </c>
      <c r="BF93" s="85">
        <f t="shared" si="569"/>
        <v>0.17450388027183966</v>
      </c>
      <c r="BG93" s="85">
        <f t="shared" si="570"/>
        <v>3.0120439181556766</v>
      </c>
      <c r="BH93" s="85">
        <f t="shared" si="571"/>
        <v>2.1033946084992534</v>
      </c>
      <c r="BI93" s="85">
        <f t="shared" si="572"/>
        <v>1.7004301019964045</v>
      </c>
      <c r="BJ93" s="85" t="str">
        <f t="shared" si="573"/>
        <v>na</v>
      </c>
      <c r="BK93" s="102" t="str">
        <f t="shared" si="574"/>
        <v>na</v>
      </c>
      <c r="BL93" s="85">
        <f t="shared" si="575"/>
        <v>50.643059512707921</v>
      </c>
      <c r="BM93" s="85">
        <f t="shared" si="535"/>
        <v>16.74386155138906</v>
      </c>
      <c r="BN93" s="85" t="str">
        <f t="shared" si="536"/>
        <v>na</v>
      </c>
      <c r="BO93" s="85">
        <f t="shared" si="537"/>
        <v>31.110893389472142</v>
      </c>
      <c r="BP93" s="85">
        <f t="shared" si="538"/>
        <v>5.7586280489707091</v>
      </c>
      <c r="BQ93" s="85">
        <f t="shared" si="539"/>
        <v>99.397449299137335</v>
      </c>
      <c r="BR93" s="85">
        <f t="shared" si="540"/>
        <v>69.412022080475367</v>
      </c>
      <c r="BS93" s="85">
        <f t="shared" si="541"/>
        <v>56.114193365881349</v>
      </c>
      <c r="BT93" s="85" t="str">
        <f t="shared" si="542"/>
        <v>na</v>
      </c>
      <c r="BU93" s="85" t="str">
        <f t="shared" si="543"/>
        <v>na</v>
      </c>
      <c r="BV93" s="93">
        <f t="shared" si="576"/>
        <v>2.166546563063473</v>
      </c>
      <c r="BW93" s="85">
        <f t="shared" si="577"/>
        <v>0.40375137012358098</v>
      </c>
      <c r="BX93" s="85" t="str">
        <f t="shared" si="578"/>
        <v>na</v>
      </c>
      <c r="BY93" s="85">
        <f t="shared" si="579"/>
        <v>1.1108615944741469</v>
      </c>
      <c r="BZ93" s="85">
        <f t="shared" si="580"/>
        <v>1.7426502341725755E-2</v>
      </c>
      <c r="CA93" s="85">
        <f t="shared" si="581"/>
        <v>6.239716275470605</v>
      </c>
      <c r="CB93" s="85">
        <f t="shared" si="582"/>
        <v>3.7754576250576788</v>
      </c>
      <c r="CC93" s="85">
        <f t="shared" si="583"/>
        <v>2.6615500719640046</v>
      </c>
      <c r="CD93" s="85" t="str">
        <f t="shared" si="584"/>
        <v>na</v>
      </c>
      <c r="CE93" s="102" t="str">
        <f t="shared" si="585"/>
        <v>na</v>
      </c>
    </row>
    <row r="94" spans="1:83" s="146" customFormat="1" x14ac:dyDescent="0.25">
      <c r="A94" s="222" t="s">
        <v>97</v>
      </c>
      <c r="B94" s="151"/>
      <c r="C94" s="145"/>
      <c r="D94" s="144">
        <v>24</v>
      </c>
      <c r="E94" s="144">
        <v>5</v>
      </c>
      <c r="F94" s="58"/>
      <c r="G94" s="60"/>
      <c r="H94" s="67">
        <v>1</v>
      </c>
      <c r="I94" s="78">
        <v>1.222</v>
      </c>
      <c r="J94" s="153">
        <v>29.263000000000002</v>
      </c>
      <c r="K94" s="153">
        <v>0.12769999999999998</v>
      </c>
      <c r="L94" s="153">
        <v>0.17330000000000001</v>
      </c>
      <c r="M94" s="82">
        <v>0.35449999999999998</v>
      </c>
      <c r="N94" s="82">
        <v>0.32950000000000002</v>
      </c>
      <c r="O94" s="266" t="s">
        <v>279</v>
      </c>
      <c r="P94" s="81"/>
      <c r="Q94" s="82">
        <v>0.68399999999999994</v>
      </c>
      <c r="R94" s="277">
        <v>0.14704999999999999</v>
      </c>
      <c r="S94" s="278">
        <v>0.20874999999999999</v>
      </c>
      <c r="T94" s="73">
        <f>R94/Q94</f>
        <v>0.21498538011695906</v>
      </c>
      <c r="U94" s="73">
        <f>IF(R94&lt;0.01*Q94,0.01,IF(R94&gt;100*Q94,100,T94))</f>
        <v>0.21498538011695906</v>
      </c>
      <c r="V94" s="205">
        <f>IF(S94&gt;0,((((1/Q94)^2)*((S94^2)+(R94^2))-((1/Q94)^2)*(R94^2))^0.5),0)</f>
        <v>0.30519005847953218</v>
      </c>
      <c r="W94" s="153">
        <f>IF(V94=0,U94,V94)</f>
        <v>0.30519005847953218</v>
      </c>
      <c r="X94" s="78">
        <v>1</v>
      </c>
      <c r="Y94" s="145">
        <v>1</v>
      </c>
      <c r="Z94" s="146">
        <v>1</v>
      </c>
      <c r="AA94" s="146">
        <v>1</v>
      </c>
      <c r="AB94" s="146">
        <v>1</v>
      </c>
      <c r="AC94" s="146">
        <v>1</v>
      </c>
      <c r="AD94" s="146">
        <v>0.5</v>
      </c>
      <c r="AE94" s="146">
        <v>1</v>
      </c>
      <c r="AG94" s="146">
        <v>1</v>
      </c>
      <c r="AH94" s="54">
        <f>IF(X94&gt;0,SUM($D94:$E94),"na")</f>
        <v>29</v>
      </c>
      <c r="AI94" s="144">
        <f t="shared" ref="AI94" si="637">IF(Y94&gt;0,SUM($D94:$E94),"na")</f>
        <v>29</v>
      </c>
      <c r="AJ94" s="144">
        <f t="shared" ref="AJ94" si="638">IF(Z94&gt;0,SUM($D94:$E94),"na")</f>
        <v>29</v>
      </c>
      <c r="AK94" s="144">
        <f t="shared" ref="AK94" si="639">IF(AA94&gt;0,SUM($D94:$E94),"na")</f>
        <v>29</v>
      </c>
      <c r="AL94" s="144">
        <f t="shared" ref="AL94" si="640">IF(AB94&gt;0,SUM($D94:$E94),"na")</f>
        <v>29</v>
      </c>
      <c r="AM94" s="144">
        <f t="shared" ref="AM94" si="641">IF(AC94&gt;0,SUM($D94:$E94),"na")</f>
        <v>29</v>
      </c>
      <c r="AN94" s="144">
        <f t="shared" ref="AN94" si="642">IF(AD94&gt;0,SUM($D94:$E94),"na")</f>
        <v>29</v>
      </c>
      <c r="AO94" s="144">
        <f t="shared" ref="AO94" si="643">IF(AE94&gt;0,SUM($D94:$E94),"na")</f>
        <v>29</v>
      </c>
      <c r="AP94" s="144" t="str">
        <f t="shared" ref="AP94" si="644">IF(AF94&gt;0,SUM($D94:$E94),"na")</f>
        <v>na</v>
      </c>
      <c r="AQ94" s="144">
        <f t="shared" ref="AQ94" si="645">IF(AG94&gt;0,SUM($D94:$E94),"na")</f>
        <v>29</v>
      </c>
      <c r="AR94" s="81">
        <f t="shared" si="555"/>
        <v>0.19473204389456861</v>
      </c>
      <c r="AS94" s="82">
        <f t="shared" si="556"/>
        <v>0.22394185047875392</v>
      </c>
      <c r="AT94" s="82">
        <f t="shared" si="557"/>
        <v>0.21636893766063178</v>
      </c>
      <c r="AU94" s="82">
        <f t="shared" si="558"/>
        <v>0.3052556363752697</v>
      </c>
      <c r="AV94" s="82">
        <f t="shared" si="559"/>
        <v>0.32832728331060984</v>
      </c>
      <c r="AW94" s="82">
        <f t="shared" si="560"/>
        <v>0.27281300835470962</v>
      </c>
      <c r="AX94" s="82">
        <f t="shared" si="561"/>
        <v>0.11398948910901578</v>
      </c>
      <c r="AY94" s="82">
        <f t="shared" si="562"/>
        <v>0.20498109883638799</v>
      </c>
      <c r="AZ94" s="82" t="str">
        <f t="shared" si="563"/>
        <v>na</v>
      </c>
      <c r="BA94" s="82">
        <f t="shared" si="564"/>
        <v>0.20400499836573854</v>
      </c>
      <c r="BB94" s="93">
        <f t="shared" si="565"/>
        <v>0.53269733770401473</v>
      </c>
      <c r="BC94" s="85">
        <f t="shared" si="566"/>
        <v>0.70449222911355958</v>
      </c>
      <c r="BD94" s="85">
        <f t="shared" si="567"/>
        <v>0.65765103420248738</v>
      </c>
      <c r="BE94" s="85">
        <f t="shared" si="568"/>
        <v>1.3089801636496023</v>
      </c>
      <c r="BF94" s="85">
        <f t="shared" si="569"/>
        <v>1.5143268692843306</v>
      </c>
      <c r="BG94" s="85">
        <f t="shared" si="570"/>
        <v>1.0455283927491337</v>
      </c>
      <c r="BH94" s="85">
        <f t="shared" si="571"/>
        <v>0.18253043814248221</v>
      </c>
      <c r="BI94" s="85">
        <f t="shared" si="572"/>
        <v>0.59024635756677524</v>
      </c>
      <c r="BJ94" s="85" t="str">
        <f t="shared" si="573"/>
        <v>na</v>
      </c>
      <c r="BK94" s="102">
        <f t="shared" si="574"/>
        <v>0.58463834795633363</v>
      </c>
      <c r="BL94" s="85">
        <f t="shared" si="575"/>
        <v>14.915525455712412</v>
      </c>
      <c r="BM94" s="85">
        <f t="shared" si="535"/>
        <v>19.725782415179669</v>
      </c>
      <c r="BN94" s="85">
        <f t="shared" si="536"/>
        <v>18.414228957669646</v>
      </c>
      <c r="BO94" s="85">
        <f t="shared" si="537"/>
        <v>36.651444582188866</v>
      </c>
      <c r="BP94" s="85">
        <f t="shared" si="538"/>
        <v>42.401152339961257</v>
      </c>
      <c r="BQ94" s="85">
        <f t="shared" si="539"/>
        <v>29.274794996975743</v>
      </c>
      <c r="BR94" s="85">
        <f t="shared" si="540"/>
        <v>5.1108522679895021</v>
      </c>
      <c r="BS94" s="85">
        <f t="shared" si="541"/>
        <v>16.526898011869708</v>
      </c>
      <c r="BT94" s="85" t="str">
        <f t="shared" si="542"/>
        <v>na</v>
      </c>
      <c r="BU94" s="85">
        <f t="shared" si="543"/>
        <v>16.36987374277734</v>
      </c>
      <c r="BV94" s="93">
        <f t="shared" si="576"/>
        <v>6.7493851195933015E-3</v>
      </c>
      <c r="BW94" s="85">
        <f t="shared" si="577"/>
        <v>0.13027073391450958</v>
      </c>
      <c r="BX94" s="85">
        <f t="shared" si="578"/>
        <v>0.10112466839749144</v>
      </c>
      <c r="BY94" s="85">
        <f t="shared" si="579"/>
        <v>0.44284209319428069</v>
      </c>
      <c r="BZ94" s="85">
        <f t="shared" si="580"/>
        <v>0.65037514915604</v>
      </c>
      <c r="CA94" s="85">
        <f t="shared" si="581"/>
        <v>8.2608560213240118E-2</v>
      </c>
      <c r="CB94" s="85">
        <f t="shared" si="582"/>
        <v>0.25705780507919174</v>
      </c>
      <c r="CC94" s="85">
        <f t="shared" si="583"/>
        <v>1.1477816846709595E-4</v>
      </c>
      <c r="CD94" s="85" t="str">
        <f t="shared" si="584"/>
        <v>na</v>
      </c>
      <c r="CE94" s="102">
        <f t="shared" si="585"/>
        <v>2.9392873101506005E-2</v>
      </c>
    </row>
    <row r="95" spans="1:83" s="146" customFormat="1" x14ac:dyDescent="0.25">
      <c r="A95" s="222" t="s">
        <v>87</v>
      </c>
      <c r="B95" s="54">
        <v>31</v>
      </c>
      <c r="C95" s="144">
        <v>3</v>
      </c>
      <c r="D95" s="60"/>
      <c r="E95" s="60"/>
      <c r="F95" s="58"/>
      <c r="G95" s="67"/>
      <c r="H95" s="60">
        <v>1</v>
      </c>
      <c r="I95" s="78">
        <v>4.944</v>
      </c>
      <c r="J95" s="153">
        <v>32.200000000000003</v>
      </c>
      <c r="K95" s="153"/>
      <c r="L95" s="153"/>
      <c r="M95" s="124"/>
      <c r="N95" s="124"/>
      <c r="O95" s="267" t="s">
        <v>271</v>
      </c>
      <c r="P95" s="63">
        <v>32.200000000000003</v>
      </c>
      <c r="Q95" s="137"/>
      <c r="R95" s="280">
        <v>22.265000000000001</v>
      </c>
      <c r="S95" s="281">
        <v>28.122</v>
      </c>
      <c r="T95" s="154">
        <f t="shared" ref="T95" si="646">R95/P95</f>
        <v>0.69145962732919253</v>
      </c>
      <c r="U95" s="154">
        <f t="shared" ref="U95" si="647">IF(R95&lt;0.01*P95,0.01,IF(R95&gt;100*P95,100,T95))</f>
        <v>0.69145962732919253</v>
      </c>
      <c r="V95" s="205">
        <f t="shared" ref="V95" si="648">IF(S95&gt;0,((((1/P95)^2)*((S95^2)+(R95^2))-((1/P95)^2)*(R95^2))^0.5),0)</f>
        <v>0.87335403726708072</v>
      </c>
      <c r="W95" s="153">
        <f t="shared" ref="W95:W98" si="649">IF(V95=0,U95,V95)</f>
        <v>0.87335403726708072</v>
      </c>
      <c r="X95" s="78">
        <v>1</v>
      </c>
      <c r="Y95" s="36"/>
      <c r="Z95" s="35"/>
      <c r="AA95" s="35">
        <v>0.25</v>
      </c>
      <c r="AB95" s="35">
        <v>0.3</v>
      </c>
      <c r="AC95" s="35">
        <v>0.1</v>
      </c>
      <c r="AD95" s="35">
        <v>1</v>
      </c>
      <c r="AE95" s="35"/>
      <c r="AF95" s="35"/>
      <c r="AG95" s="35"/>
      <c r="AH95" s="54">
        <f>IF(X95&gt;0,SUM($B95:$C95),"na")</f>
        <v>34</v>
      </c>
      <c r="AI95" s="144" t="str">
        <f t="shared" ref="AI95" si="650">IF(Y95&gt;0,SUM($B95:$C95),"na")</f>
        <v>na</v>
      </c>
      <c r="AJ95" s="144" t="str">
        <f t="shared" ref="AJ95" si="651">IF(Z95&gt;0,SUM($B95:$C95),"na")</f>
        <v>na</v>
      </c>
      <c r="AK95" s="144">
        <f t="shared" ref="AK95" si="652">IF(AA95&gt;0,SUM($B95:$C95),"na")</f>
        <v>34</v>
      </c>
      <c r="AL95" s="144">
        <f t="shared" ref="AL95" si="653">IF(AB95&gt;0,SUM($B95:$C95),"na")</f>
        <v>34</v>
      </c>
      <c r="AM95" s="144">
        <f t="shared" ref="AM95" si="654">IF(AC95&gt;0,SUM($B95:$C95),"na")</f>
        <v>34</v>
      </c>
      <c r="AN95" s="144">
        <f t="shared" ref="AN95" si="655">IF(AD95&gt;0,SUM($B95:$C95),"na")</f>
        <v>34</v>
      </c>
      <c r="AO95" s="144" t="str">
        <f t="shared" ref="AO95" si="656">IF(AE95&gt;0,SUM($B95:$C95),"na")</f>
        <v>na</v>
      </c>
      <c r="AP95" s="144" t="str">
        <f t="shared" ref="AP95" si="657">IF(AF95&gt;0,SUM($B95:$C95),"na")</f>
        <v>na</v>
      </c>
      <c r="AQ95" s="144" t="str">
        <f t="shared" ref="AQ95" si="658">IF(AG95&gt;0,SUM($B95:$C95),"na")</f>
        <v>na</v>
      </c>
      <c r="AR95" s="81">
        <f t="shared" si="555"/>
        <v>0.52559184098404621</v>
      </c>
      <c r="AS95" s="82" t="str">
        <f t="shared" si="556"/>
        <v>na</v>
      </c>
      <c r="AT95" s="82" t="str">
        <f t="shared" si="557"/>
        <v>na</v>
      </c>
      <c r="AU95" s="82">
        <f t="shared" si="558"/>
        <v>0.20597518092618028</v>
      </c>
      <c r="AV95" s="82">
        <f t="shared" si="559"/>
        <v>0.26585168700937217</v>
      </c>
      <c r="AW95" s="82">
        <f t="shared" si="560"/>
        <v>7.3633639558151387E-2</v>
      </c>
      <c r="AX95" s="82">
        <f t="shared" si="561"/>
        <v>0.61532703334717609</v>
      </c>
      <c r="AY95" s="82" t="str">
        <f t="shared" si="562"/>
        <v>na</v>
      </c>
      <c r="AZ95" s="82" t="str">
        <f t="shared" si="563"/>
        <v>na</v>
      </c>
      <c r="BA95" s="82" t="str">
        <f t="shared" si="564"/>
        <v>na</v>
      </c>
      <c r="BB95" s="93">
        <f t="shared" si="565"/>
        <v>1.2554608541966943</v>
      </c>
      <c r="BC95" s="85" t="str">
        <f t="shared" si="566"/>
        <v>na</v>
      </c>
      <c r="BD95" s="85" t="str">
        <f t="shared" si="567"/>
        <v>na</v>
      </c>
      <c r="BE95" s="85">
        <f t="shared" si="568"/>
        <v>0.19281274258207085</v>
      </c>
      <c r="BF95" s="85">
        <f t="shared" si="569"/>
        <v>0.32120684171899594</v>
      </c>
      <c r="BG95" s="85">
        <f t="shared" si="570"/>
        <v>2.4641008620491019E-2</v>
      </c>
      <c r="BH95" s="85">
        <f t="shared" si="571"/>
        <v>1.7207506294284263</v>
      </c>
      <c r="BI95" s="85" t="str">
        <f t="shared" si="572"/>
        <v>na</v>
      </c>
      <c r="BJ95" s="85" t="str">
        <f t="shared" si="573"/>
        <v>na</v>
      </c>
      <c r="BK95" s="102" t="str">
        <f t="shared" si="574"/>
        <v>na</v>
      </c>
      <c r="BL95" s="85">
        <f t="shared" si="575"/>
        <v>41.430208188490909</v>
      </c>
      <c r="BM95" s="85" t="str">
        <f t="shared" si="535"/>
        <v>na</v>
      </c>
      <c r="BN95" s="85" t="str">
        <f t="shared" si="536"/>
        <v>na</v>
      </c>
      <c r="BO95" s="85">
        <f t="shared" si="537"/>
        <v>6.3628205052083375</v>
      </c>
      <c r="BP95" s="85">
        <f t="shared" si="538"/>
        <v>10.599825776726867</v>
      </c>
      <c r="BQ95" s="85">
        <f t="shared" si="539"/>
        <v>0.81315328447620361</v>
      </c>
      <c r="BR95" s="85">
        <f t="shared" si="540"/>
        <v>56.784770771138064</v>
      </c>
      <c r="BS95" s="85" t="str">
        <f t="shared" si="541"/>
        <v>na</v>
      </c>
      <c r="BT95" s="85" t="str">
        <f t="shared" si="542"/>
        <v>na</v>
      </c>
      <c r="BU95" s="85" t="str">
        <f t="shared" si="543"/>
        <v>na</v>
      </c>
      <c r="BV95" s="93">
        <f t="shared" si="576"/>
        <v>3.3866014390918049</v>
      </c>
      <c r="BW95" s="85" t="str">
        <f t="shared" si="577"/>
        <v>na</v>
      </c>
      <c r="BX95" s="85" t="str">
        <f t="shared" si="578"/>
        <v>na</v>
      </c>
      <c r="BY95" s="85">
        <f t="shared" si="579"/>
        <v>2.0065215946846657E-2</v>
      </c>
      <c r="BZ95" s="85">
        <f t="shared" si="580"/>
        <v>0.25900496047536786</v>
      </c>
      <c r="CA95" s="85">
        <f t="shared" si="581"/>
        <v>0.72283275793978352</v>
      </c>
      <c r="CB95" s="85">
        <f t="shared" si="582"/>
        <v>5.6372812353231732</v>
      </c>
      <c r="CC95" s="85" t="str">
        <f t="shared" si="583"/>
        <v>na</v>
      </c>
      <c r="CD95" s="85" t="str">
        <f t="shared" si="584"/>
        <v>na</v>
      </c>
      <c r="CE95" s="102" t="str">
        <f t="shared" si="585"/>
        <v>na</v>
      </c>
    </row>
    <row r="96" spans="1:83" s="146" customFormat="1" x14ac:dyDescent="0.25">
      <c r="A96" s="222" t="s">
        <v>86</v>
      </c>
      <c r="B96" s="58"/>
      <c r="C96" s="60"/>
      <c r="D96" s="144">
        <v>24</v>
      </c>
      <c r="E96" s="144">
        <v>5</v>
      </c>
      <c r="F96" s="58"/>
      <c r="G96" s="60"/>
      <c r="H96" s="60">
        <v>1</v>
      </c>
      <c r="I96" s="78">
        <v>1.722</v>
      </c>
      <c r="J96" s="153">
        <v>4.0469999999999997</v>
      </c>
      <c r="K96" s="153">
        <v>0.47119999999999995</v>
      </c>
      <c r="L96" s="153">
        <v>0.42869999999999997</v>
      </c>
      <c r="M96" s="82">
        <v>0.189</v>
      </c>
      <c r="N96" s="82">
        <v>0.32</v>
      </c>
      <c r="O96" s="266" t="s">
        <v>279</v>
      </c>
      <c r="P96" s="81"/>
      <c r="Q96" s="82">
        <v>0.89990000000000003</v>
      </c>
      <c r="R96" s="277">
        <v>9.4950000000000007E-2</v>
      </c>
      <c r="S96" s="278">
        <v>0.17460000000000001</v>
      </c>
      <c r="T96" s="73">
        <f t="shared" ref="T96:T98" si="659">R96/Q96</f>
        <v>0.10551172352483609</v>
      </c>
      <c r="U96" s="73">
        <f t="shared" ref="U96:U98" si="660">IF(R96&lt;0.01*Q96,0.01,IF(R96&gt;100*Q96,100,T96))</f>
        <v>0.10551172352483609</v>
      </c>
      <c r="V96" s="205">
        <f>IF(S96&gt;0,((((1/Q96)^2)*((S96^2)+(R96^2))-((1/Q96)^2)*(R96^2))^0.5),0)</f>
        <v>0.19402155795088347</v>
      </c>
      <c r="W96" s="153">
        <f t="shared" si="649"/>
        <v>0.19402155795088347</v>
      </c>
      <c r="X96" s="78">
        <v>1</v>
      </c>
      <c r="Y96" s="36">
        <v>1</v>
      </c>
      <c r="Z96" s="35"/>
      <c r="AA96" s="35">
        <v>0.75</v>
      </c>
      <c r="AB96" s="35">
        <v>1</v>
      </c>
      <c r="AC96" s="35">
        <v>0.5</v>
      </c>
      <c r="AD96" s="35">
        <v>0.5</v>
      </c>
      <c r="AE96" s="35"/>
      <c r="AF96" s="35"/>
      <c r="AG96" s="35"/>
      <c r="AH96" s="54">
        <f>IF(X96&gt;0,SUM($D96:$E96),"na")</f>
        <v>29</v>
      </c>
      <c r="AI96" s="144">
        <f t="shared" ref="AI96" si="661">IF(Y96&gt;0,SUM($D96:$E96),"na")</f>
        <v>29</v>
      </c>
      <c r="AJ96" s="144" t="str">
        <f t="shared" ref="AJ96" si="662">IF(Z96&gt;0,SUM($D96:$E96),"na")</f>
        <v>na</v>
      </c>
      <c r="AK96" s="144">
        <f t="shared" ref="AK96" si="663">IF(AA96&gt;0,SUM($D96:$E96),"na")</f>
        <v>29</v>
      </c>
      <c r="AL96" s="144">
        <f t="shared" ref="AL96" si="664">IF(AB96&gt;0,SUM($D96:$E96),"na")</f>
        <v>29</v>
      </c>
      <c r="AM96" s="144">
        <f t="shared" ref="AM96" si="665">IF(AC96&gt;0,SUM($D96:$E96),"na")</f>
        <v>29</v>
      </c>
      <c r="AN96" s="144">
        <f t="shared" ref="AN96" si="666">IF(AD96&gt;0,SUM($D96:$E96),"na")</f>
        <v>29</v>
      </c>
      <c r="AO96" s="144" t="str">
        <f t="shared" ref="AO96" si="667">IF(AE96&gt;0,SUM($D96:$E96),"na")</f>
        <v>na</v>
      </c>
      <c r="AP96" s="144" t="str">
        <f t="shared" ref="AP96" si="668">IF(AF96&gt;0,SUM($D96:$E96),"na")</f>
        <v>na</v>
      </c>
      <c r="AQ96" s="144" t="str">
        <f t="shared" ref="AQ96" si="669">IF(AG96&gt;0,SUM($D96:$E96),"na")</f>
        <v>na</v>
      </c>
      <c r="AR96" s="81">
        <f t="shared" si="555"/>
        <v>0.10030832598535419</v>
      </c>
      <c r="AS96" s="82">
        <f t="shared" si="556"/>
        <v>0.11535457488315733</v>
      </c>
      <c r="AT96" s="82" t="str">
        <f t="shared" si="557"/>
        <v>na</v>
      </c>
      <c r="AU96" s="82">
        <f t="shared" si="558"/>
        <v>0.11793005892872722</v>
      </c>
      <c r="AV96" s="82">
        <f t="shared" si="559"/>
        <v>0.16912450311484137</v>
      </c>
      <c r="AW96" s="82">
        <f t="shared" si="560"/>
        <v>7.026428631824326E-2</v>
      </c>
      <c r="AX96" s="82">
        <f t="shared" si="561"/>
        <v>5.8717068869475635E-2</v>
      </c>
      <c r="AY96" s="82" t="str">
        <f t="shared" si="562"/>
        <v>na</v>
      </c>
      <c r="AZ96" s="82" t="str">
        <f t="shared" si="563"/>
        <v>na</v>
      </c>
      <c r="BA96" s="82" t="str">
        <f t="shared" si="564"/>
        <v>na</v>
      </c>
      <c r="BB96" s="93">
        <f t="shared" si="565"/>
        <v>0.3546541400853247</v>
      </c>
      <c r="BC96" s="85">
        <f t="shared" si="566"/>
        <v>0.46903010026284198</v>
      </c>
      <c r="BD96" s="85" t="str">
        <f t="shared" si="567"/>
        <v>na</v>
      </c>
      <c r="BE96" s="85">
        <f t="shared" si="568"/>
        <v>0.49020766733123133</v>
      </c>
      <c r="BF96" s="85">
        <f t="shared" si="569"/>
        <v>1.0081940637228166</v>
      </c>
      <c r="BG96" s="85">
        <f t="shared" si="570"/>
        <v>0.17402047411360708</v>
      </c>
      <c r="BH96" s="85">
        <f t="shared" si="571"/>
        <v>0.1215233698329251</v>
      </c>
      <c r="BI96" s="85" t="str">
        <f t="shared" si="572"/>
        <v>na</v>
      </c>
      <c r="BJ96" s="85" t="str">
        <f t="shared" si="573"/>
        <v>na</v>
      </c>
      <c r="BK96" s="102" t="str">
        <f t="shared" si="574"/>
        <v>na</v>
      </c>
      <c r="BL96" s="85">
        <f t="shared" si="575"/>
        <v>9.9303159223890916</v>
      </c>
      <c r="BM96" s="85">
        <f t="shared" si="535"/>
        <v>13.132842807359575</v>
      </c>
      <c r="BN96" s="85" t="str">
        <f t="shared" si="536"/>
        <v>na</v>
      </c>
      <c r="BO96" s="85">
        <f t="shared" si="537"/>
        <v>13.725814685274477</v>
      </c>
      <c r="BP96" s="85">
        <f t="shared" si="538"/>
        <v>28.229433784238864</v>
      </c>
      <c r="BQ96" s="85">
        <f t="shared" si="539"/>
        <v>4.872573275180998</v>
      </c>
      <c r="BR96" s="85">
        <f t="shared" si="540"/>
        <v>3.4026543553219026</v>
      </c>
      <c r="BS96" s="85" t="str">
        <f t="shared" si="541"/>
        <v>na</v>
      </c>
      <c r="BT96" s="85" t="str">
        <f t="shared" si="542"/>
        <v>na</v>
      </c>
      <c r="BU96" s="85" t="str">
        <f t="shared" si="543"/>
        <v>na</v>
      </c>
      <c r="BV96" s="93">
        <f t="shared" si="576"/>
        <v>0.34885788255305566</v>
      </c>
      <c r="BW96" s="85">
        <f t="shared" si="577"/>
        <v>5.0099869961705526E-2</v>
      </c>
      <c r="BX96" s="85" t="str">
        <f t="shared" si="578"/>
        <v>na</v>
      </c>
      <c r="BY96" s="85">
        <f t="shared" si="579"/>
        <v>0.11786538769255965</v>
      </c>
      <c r="BZ96" s="85">
        <f t="shared" si="580"/>
        <v>2.5882463137423006E-3</v>
      </c>
      <c r="CA96" s="85">
        <f t="shared" si="581"/>
        <v>0.64535708420721871</v>
      </c>
      <c r="CB96" s="85">
        <f t="shared" si="582"/>
        <v>0.64747735465340905</v>
      </c>
      <c r="CC96" s="85" t="str">
        <f t="shared" si="583"/>
        <v>na</v>
      </c>
      <c r="CD96" s="85" t="str">
        <f t="shared" si="584"/>
        <v>na</v>
      </c>
      <c r="CE96" s="102" t="str">
        <f t="shared" si="585"/>
        <v>na</v>
      </c>
    </row>
    <row r="97" spans="1:83" s="146" customFormat="1" x14ac:dyDescent="0.25">
      <c r="A97" s="222" t="s">
        <v>85</v>
      </c>
      <c r="B97" s="58">
        <v>31</v>
      </c>
      <c r="C97" s="60">
        <v>3</v>
      </c>
      <c r="D97" s="144"/>
      <c r="E97" s="144"/>
      <c r="F97" s="58"/>
      <c r="G97" s="60"/>
      <c r="H97" s="60">
        <v>1</v>
      </c>
      <c r="I97" s="78">
        <v>7.444</v>
      </c>
      <c r="J97" s="153">
        <v>80.941999999999993</v>
      </c>
      <c r="K97" s="153">
        <v>13.237200000000001</v>
      </c>
      <c r="L97" s="153">
        <v>26.137799999999999</v>
      </c>
      <c r="M97" s="82">
        <v>4.5905000000000005</v>
      </c>
      <c r="N97" s="82">
        <v>13.859</v>
      </c>
      <c r="O97" s="266" t="s">
        <v>271</v>
      </c>
      <c r="P97" s="81">
        <v>80.941999999999993</v>
      </c>
      <c r="Q97" s="82"/>
      <c r="R97" s="277">
        <v>16.971</v>
      </c>
      <c r="S97" s="278">
        <v>43.161000000000001</v>
      </c>
      <c r="T97" s="154">
        <f t="shared" ref="T97" si="670">R97/P97</f>
        <v>0.20966865162709103</v>
      </c>
      <c r="U97" s="154">
        <f t="shared" ref="U97" si="671">IF(R97&lt;0.01*P97,0.01,IF(R97&gt;100*P97,100,T97))</f>
        <v>0.20966865162709103</v>
      </c>
      <c r="V97" s="205">
        <f t="shared" ref="V97" si="672">IF(S97&gt;0,((((1/P97)^2)*((S97^2)+(R97^2))-((1/P97)^2)*(R97^2))^0.5),0)</f>
        <v>0.53323367349460116</v>
      </c>
      <c r="W97" s="153">
        <f t="shared" si="649"/>
        <v>0.53323367349460116</v>
      </c>
      <c r="X97" s="78">
        <v>1</v>
      </c>
      <c r="Y97" s="36"/>
      <c r="Z97" s="35">
        <v>1</v>
      </c>
      <c r="AA97" s="35">
        <v>0.75</v>
      </c>
      <c r="AB97" s="35">
        <v>1</v>
      </c>
      <c r="AC97" s="35">
        <v>1</v>
      </c>
      <c r="AD97" s="35"/>
      <c r="AE97" s="35">
        <v>1</v>
      </c>
      <c r="AF97" s="35"/>
      <c r="AG97" s="35">
        <v>1</v>
      </c>
      <c r="AH97" s="54">
        <f>IF(X97&gt;0,SUM($B97:$C97),"na")</f>
        <v>34</v>
      </c>
      <c r="AI97" s="144" t="str">
        <f t="shared" ref="AI97" si="673">IF(Y97&gt;0,SUM($B97:$C97),"na")</f>
        <v>na</v>
      </c>
      <c r="AJ97" s="144">
        <f t="shared" ref="AJ97" si="674">IF(Z97&gt;0,SUM($B97:$C97),"na")</f>
        <v>34</v>
      </c>
      <c r="AK97" s="144">
        <f t="shared" ref="AK97" si="675">IF(AA97&gt;0,SUM($B97:$C97),"na")</f>
        <v>34</v>
      </c>
      <c r="AL97" s="144">
        <f t="shared" ref="AL97" si="676">IF(AB97&gt;0,SUM($B97:$C97),"na")</f>
        <v>34</v>
      </c>
      <c r="AM97" s="144">
        <f t="shared" ref="AM97" si="677">IF(AC97&gt;0,SUM($B97:$C97),"na")</f>
        <v>34</v>
      </c>
      <c r="AN97" s="144" t="str">
        <f t="shared" ref="AN97" si="678">IF(AD97&gt;0,SUM($B97:$C97),"na")</f>
        <v>na</v>
      </c>
      <c r="AO97" s="144">
        <f t="shared" ref="AO97" si="679">IF(AE97&gt;0,SUM($B97:$C97),"na")</f>
        <v>34</v>
      </c>
      <c r="AP97" s="144" t="str">
        <f t="shared" ref="AP97" si="680">IF(AF97&gt;0,SUM($B97:$C97),"na")</f>
        <v>na</v>
      </c>
      <c r="AQ97" s="144">
        <f t="shared" ref="AQ97" si="681">IF(AG97&gt;0,SUM($B97:$C97),"na")</f>
        <v>34</v>
      </c>
      <c r="AR97" s="81">
        <f t="shared" si="555"/>
        <v>0.19034648047668076</v>
      </c>
      <c r="AS97" s="82" t="str">
        <f t="shared" si="556"/>
        <v>na</v>
      </c>
      <c r="AT97" s="82">
        <f t="shared" si="557"/>
        <v>0.21149608941853418</v>
      </c>
      <c r="AU97" s="82">
        <f t="shared" si="558"/>
        <v>0.22378572704690847</v>
      </c>
      <c r="AV97" s="82">
        <f t="shared" si="559"/>
        <v>0.32093301940835706</v>
      </c>
      <c r="AW97" s="82">
        <f t="shared" si="560"/>
        <v>0.26666898231032565</v>
      </c>
      <c r="AX97" s="82" t="str">
        <f t="shared" si="561"/>
        <v>na</v>
      </c>
      <c r="AY97" s="82">
        <f t="shared" si="562"/>
        <v>0.20036471629124289</v>
      </c>
      <c r="AZ97" s="82" t="str">
        <f t="shared" si="563"/>
        <v>na</v>
      </c>
      <c r="BA97" s="82">
        <f t="shared" si="564"/>
        <v>0.19941059859461796</v>
      </c>
      <c r="BB97" s="93">
        <f t="shared" si="565"/>
        <v>0.85475803433527653</v>
      </c>
      <c r="BC97" s="85" t="str">
        <f t="shared" si="566"/>
        <v>na</v>
      </c>
      <c r="BD97" s="85">
        <f t="shared" si="567"/>
        <v>1.0552568325126872</v>
      </c>
      <c r="BE97" s="85">
        <f t="shared" si="568"/>
        <v>1.1814579185324523</v>
      </c>
      <c r="BF97" s="85">
        <f t="shared" si="569"/>
        <v>2.4298658290831785</v>
      </c>
      <c r="BG97" s="85">
        <f t="shared" si="570"/>
        <v>1.6776389341080711</v>
      </c>
      <c r="BH97" s="85" t="str">
        <f t="shared" si="571"/>
        <v>na</v>
      </c>
      <c r="BI97" s="85">
        <f t="shared" si="572"/>
        <v>0.9471003150529379</v>
      </c>
      <c r="BJ97" s="85" t="str">
        <f t="shared" si="573"/>
        <v>na</v>
      </c>
      <c r="BK97" s="102">
        <f t="shared" si="574"/>
        <v>0.93810178825005408</v>
      </c>
      <c r="BL97" s="85">
        <f t="shared" si="575"/>
        <v>28.207015133064125</v>
      </c>
      <c r="BM97" s="85" t="str">
        <f t="shared" si="535"/>
        <v>na</v>
      </c>
      <c r="BN97" s="85">
        <f t="shared" si="536"/>
        <v>34.82347547291868</v>
      </c>
      <c r="BO97" s="85">
        <f t="shared" si="537"/>
        <v>38.988111311570925</v>
      </c>
      <c r="BP97" s="85">
        <f t="shared" si="538"/>
        <v>80.185572359744896</v>
      </c>
      <c r="BQ97" s="85">
        <f t="shared" si="539"/>
        <v>55.362084825566349</v>
      </c>
      <c r="BR97" s="85" t="str">
        <f t="shared" si="540"/>
        <v>na</v>
      </c>
      <c r="BS97" s="85">
        <f t="shared" si="541"/>
        <v>31.254310396746952</v>
      </c>
      <c r="BT97" s="85" t="str">
        <f t="shared" si="542"/>
        <v>na</v>
      </c>
      <c r="BU97" s="85">
        <f t="shared" si="543"/>
        <v>30.957359012251786</v>
      </c>
      <c r="BV97" s="93">
        <f t="shared" si="576"/>
        <v>1.311653909889614E-2</v>
      </c>
      <c r="BW97" s="85" t="str">
        <f t="shared" si="577"/>
        <v>na</v>
      </c>
      <c r="BX97" s="85">
        <f t="shared" si="578"/>
        <v>9.9800404354423958E-2</v>
      </c>
      <c r="BY97" s="85">
        <f t="shared" si="579"/>
        <v>6.0272302113768925E-2</v>
      </c>
      <c r="BZ97" s="85">
        <f t="shared" si="580"/>
        <v>0.68906916276755803</v>
      </c>
      <c r="CA97" s="85">
        <f t="shared" si="581"/>
        <v>7.5836391606043635E-2</v>
      </c>
      <c r="CB97" s="85" t="str">
        <f t="shared" si="582"/>
        <v>na</v>
      </c>
      <c r="CC97" s="85">
        <f t="shared" si="583"/>
        <v>1.4836539005086654E-3</v>
      </c>
      <c r="CD97" s="85" t="str">
        <f t="shared" si="584"/>
        <v>na</v>
      </c>
      <c r="CE97" s="102">
        <f t="shared" si="585"/>
        <v>2.5232041275914937E-2</v>
      </c>
    </row>
    <row r="98" spans="1:83" s="146" customFormat="1" x14ac:dyDescent="0.25">
      <c r="A98" s="222" t="s">
        <v>84</v>
      </c>
      <c r="B98" s="58"/>
      <c r="C98" s="60"/>
      <c r="D98" s="144">
        <v>24</v>
      </c>
      <c r="E98" s="144">
        <v>5</v>
      </c>
      <c r="F98" s="58"/>
      <c r="G98" s="60"/>
      <c r="H98" s="60">
        <v>1</v>
      </c>
      <c r="I98" s="78">
        <v>0</v>
      </c>
      <c r="J98" s="153">
        <v>2.92</v>
      </c>
      <c r="K98" s="153"/>
      <c r="L98" s="153"/>
      <c r="M98" s="82">
        <v>0.36399999999999999</v>
      </c>
      <c r="N98" s="82">
        <v>0.5625</v>
      </c>
      <c r="O98" s="266" t="s">
        <v>279</v>
      </c>
      <c r="P98" s="81"/>
      <c r="Q98" s="82">
        <v>0.9265000000000001</v>
      </c>
      <c r="R98" s="277">
        <v>0.45404999999999995</v>
      </c>
      <c r="S98" s="278">
        <v>1.0241500000000001</v>
      </c>
      <c r="T98" s="73">
        <f t="shared" si="659"/>
        <v>0.49007015650296804</v>
      </c>
      <c r="U98" s="73">
        <f t="shared" si="660"/>
        <v>0.49007015650296804</v>
      </c>
      <c r="V98" s="205">
        <f>IF(S98&gt;0,((((1/Q98)^2)*((S98^2)+(R98^2))-((1/Q98)^2)*(R98^2))^0.5),0)</f>
        <v>1.105396654074474</v>
      </c>
      <c r="W98" s="153">
        <f t="shared" si="649"/>
        <v>1.105396654074474</v>
      </c>
      <c r="X98" s="78">
        <v>1</v>
      </c>
      <c r="Y98" s="36"/>
      <c r="Z98" s="35"/>
      <c r="AA98" s="35">
        <v>0.75</v>
      </c>
      <c r="AB98" s="35">
        <v>1</v>
      </c>
      <c r="AC98" s="35">
        <v>0.5</v>
      </c>
      <c r="AD98" s="35">
        <v>1</v>
      </c>
      <c r="AE98" s="35"/>
      <c r="AF98" s="35"/>
      <c r="AG98" s="35">
        <v>1</v>
      </c>
      <c r="AH98" s="54">
        <f>IF(X98&gt;0,SUM($D98:$E98),"na")</f>
        <v>29</v>
      </c>
      <c r="AI98" s="144" t="str">
        <f t="shared" ref="AI98" si="682">IF(Y98&gt;0,SUM($D98:$E98),"na")</f>
        <v>na</v>
      </c>
      <c r="AJ98" s="144" t="str">
        <f t="shared" ref="AJ98" si="683">IF(Z98&gt;0,SUM($D98:$E98),"na")</f>
        <v>na</v>
      </c>
      <c r="AK98" s="144">
        <f t="shared" ref="AK98" si="684">IF(AA98&gt;0,SUM($D98:$E98),"na")</f>
        <v>29</v>
      </c>
      <c r="AL98" s="144">
        <f t="shared" ref="AL98" si="685">IF(AB98&gt;0,SUM($D98:$E98),"na")</f>
        <v>29</v>
      </c>
      <c r="AM98" s="144">
        <f t="shared" ref="AM98" si="686">IF(AC98&gt;0,SUM($D98:$E98),"na")</f>
        <v>29</v>
      </c>
      <c r="AN98" s="144">
        <f t="shared" ref="AN98" si="687">IF(AD98&gt;0,SUM($D98:$E98),"na")</f>
        <v>29</v>
      </c>
      <c r="AO98" s="144" t="str">
        <f t="shared" ref="AO98" si="688">IF(AE98&gt;0,SUM($D98:$E98),"na")</f>
        <v>na</v>
      </c>
      <c r="AP98" s="144" t="str">
        <f t="shared" ref="AP98" si="689">IF(AF98&gt;0,SUM($D98:$E98),"na")</f>
        <v>na</v>
      </c>
      <c r="AQ98" s="144">
        <f t="shared" ref="AQ98" si="690">IF(AG98&gt;0,SUM($D98:$E98),"na")</f>
        <v>29</v>
      </c>
      <c r="AR98" s="81">
        <f t="shared" si="555"/>
        <v>0.3988232037502295</v>
      </c>
      <c r="AS98" s="82" t="str">
        <f t="shared" si="556"/>
        <v>na</v>
      </c>
      <c r="AT98" s="82" t="str">
        <f t="shared" si="557"/>
        <v>na</v>
      </c>
      <c r="AU98" s="82">
        <f t="shared" si="558"/>
        <v>0.46888673954418875</v>
      </c>
      <c r="AV98" s="82">
        <f t="shared" si="559"/>
        <v>0.67243447143934043</v>
      </c>
      <c r="AW98" s="82">
        <f t="shared" si="560"/>
        <v>0.27936891083953269</v>
      </c>
      <c r="AX98" s="82">
        <f t="shared" si="561"/>
        <v>0.46691497024417117</v>
      </c>
      <c r="AY98" s="82" t="str">
        <f t="shared" si="562"/>
        <v>na</v>
      </c>
      <c r="AZ98" s="82" t="str">
        <f t="shared" si="563"/>
        <v>na</v>
      </c>
      <c r="BA98" s="82">
        <f t="shared" si="564"/>
        <v>0.41781478488119284</v>
      </c>
      <c r="BB98" s="93">
        <f t="shared" si="565"/>
        <v>1.4890077672449971</v>
      </c>
      <c r="BC98" s="85" t="str">
        <f t="shared" si="566"/>
        <v>na</v>
      </c>
      <c r="BD98" s="85" t="str">
        <f t="shared" si="567"/>
        <v>na</v>
      </c>
      <c r="BE98" s="85">
        <f t="shared" si="568"/>
        <v>2.0581263313143503</v>
      </c>
      <c r="BF98" s="85">
        <f t="shared" si="569"/>
        <v>4.2328810581836205</v>
      </c>
      <c r="BG98" s="85">
        <f t="shared" si="570"/>
        <v>0.730621211844525</v>
      </c>
      <c r="BH98" s="85">
        <f t="shared" si="571"/>
        <v>2.0408530016255053</v>
      </c>
      <c r="BI98" s="85" t="str">
        <f t="shared" si="572"/>
        <v>na</v>
      </c>
      <c r="BJ98" s="85" t="str">
        <f t="shared" si="573"/>
        <v>na</v>
      </c>
      <c r="BK98" s="102">
        <f t="shared" si="574"/>
        <v>1.6341944656385001</v>
      </c>
      <c r="BL98" s="85">
        <f t="shared" si="575"/>
        <v>41.692217482859917</v>
      </c>
      <c r="BM98" s="85" t="str">
        <f t="shared" si="535"/>
        <v>na</v>
      </c>
      <c r="BN98" s="85" t="str">
        <f t="shared" si="536"/>
        <v>na</v>
      </c>
      <c r="BO98" s="85">
        <f t="shared" si="537"/>
        <v>57.62753727680181</v>
      </c>
      <c r="BP98" s="85">
        <f t="shared" si="538"/>
        <v>118.52066962914137</v>
      </c>
      <c r="BQ98" s="85">
        <f t="shared" si="539"/>
        <v>20.457393931646699</v>
      </c>
      <c r="BR98" s="85">
        <f t="shared" si="540"/>
        <v>57.143884045514149</v>
      </c>
      <c r="BS98" s="85" t="str">
        <f t="shared" si="541"/>
        <v>na</v>
      </c>
      <c r="BT98" s="85" t="str">
        <f t="shared" si="542"/>
        <v>na</v>
      </c>
      <c r="BU98" s="85">
        <f t="shared" si="543"/>
        <v>45.757445037878</v>
      </c>
      <c r="BV98" s="93">
        <f t="shared" si="576"/>
        <v>1.0341057243887672</v>
      </c>
      <c r="BW98" s="85" t="str">
        <f t="shared" si="577"/>
        <v>na</v>
      </c>
      <c r="BX98" s="85" t="str">
        <f t="shared" si="578"/>
        <v>na</v>
      </c>
      <c r="BY98" s="85">
        <f t="shared" si="579"/>
        <v>2.3921085172055014</v>
      </c>
      <c r="BZ98" s="85">
        <f t="shared" si="580"/>
        <v>7.073112152043123</v>
      </c>
      <c r="CA98" s="85">
        <f t="shared" si="581"/>
        <v>0.10414927281125937</v>
      </c>
      <c r="CB98" s="85">
        <f t="shared" si="582"/>
        <v>1.9419905131876574</v>
      </c>
      <c r="CC98" s="85" t="str">
        <f t="shared" si="583"/>
        <v>na</v>
      </c>
      <c r="CD98" s="85" t="str">
        <f t="shared" si="584"/>
        <v>na</v>
      </c>
      <c r="CE98" s="102">
        <f t="shared" si="585"/>
        <v>1.7499174019649291</v>
      </c>
    </row>
    <row r="99" spans="1:83" s="146" customFormat="1" x14ac:dyDescent="0.25">
      <c r="A99" s="222" t="s">
        <v>16</v>
      </c>
      <c r="B99" s="54">
        <v>31</v>
      </c>
      <c r="C99" s="144">
        <v>3</v>
      </c>
      <c r="E99" s="145"/>
      <c r="F99" s="58"/>
      <c r="G99" s="60"/>
      <c r="H99" s="67">
        <v>1</v>
      </c>
      <c r="I99" s="78">
        <v>3.944</v>
      </c>
      <c r="J99" s="153">
        <v>23.105</v>
      </c>
      <c r="K99" s="145"/>
      <c r="L99" s="153"/>
      <c r="M99" s="82">
        <v>0.35350000000000004</v>
      </c>
      <c r="N99" s="82">
        <v>0.86649999999999994</v>
      </c>
      <c r="O99" s="266" t="s">
        <v>271</v>
      </c>
      <c r="P99" s="81">
        <v>23.105</v>
      </c>
      <c r="Q99" s="82"/>
      <c r="R99" s="277">
        <v>4.2060000000000004</v>
      </c>
      <c r="S99" s="278">
        <v>6.8869999999999996</v>
      </c>
      <c r="T99" s="154">
        <f>R99/P99</f>
        <v>0.1820385198009089</v>
      </c>
      <c r="U99" s="154">
        <f>IF(R99&lt;0.01*P99,0.01,IF(R99&gt;100*P99,100,T99))</f>
        <v>0.1820385198009089</v>
      </c>
      <c r="V99" s="205">
        <f t="shared" ref="V99" si="691">IF(S99&gt;0,((((1/P99)^2)*((S99^2)+(R99^2))-((1/P99)^2)*(R99^2))^0.5),0)</f>
        <v>0.29807400995455524</v>
      </c>
      <c r="W99" s="153">
        <f>IF(V99=0,U99,V99)</f>
        <v>0.29807400995455524</v>
      </c>
      <c r="X99" s="78">
        <v>1</v>
      </c>
      <c r="Y99" s="145">
        <v>1</v>
      </c>
      <c r="AA99" s="146">
        <v>0.5</v>
      </c>
      <c r="AB99" s="146">
        <v>0.3</v>
      </c>
      <c r="AC99" s="146">
        <v>1</v>
      </c>
      <c r="AH99" s="54">
        <f>IF(X99&gt;0,SUM($B99:$C99),"na")</f>
        <v>34</v>
      </c>
      <c r="AI99" s="144">
        <f t="shared" ref="AI99" si="692">IF(Y99&gt;0,SUM($B99:$C99),"na")</f>
        <v>34</v>
      </c>
      <c r="AJ99" s="144" t="str">
        <f t="shared" ref="AJ99" si="693">IF(Z99&gt;0,SUM($B99:$C99),"na")</f>
        <v>na</v>
      </c>
      <c r="AK99" s="144">
        <f t="shared" ref="AK99" si="694">IF(AA99&gt;0,SUM($B99:$C99),"na")</f>
        <v>34</v>
      </c>
      <c r="AL99" s="144">
        <f t="shared" ref="AL99" si="695">IF(AB99&gt;0,SUM($B99:$C99),"na")</f>
        <v>34</v>
      </c>
      <c r="AM99" s="144">
        <f t="shared" ref="AM99" si="696">IF(AC99&gt;0,SUM($B99:$C99),"na")</f>
        <v>34</v>
      </c>
      <c r="AN99" s="144" t="str">
        <f t="shared" ref="AN99" si="697">IF(AD99&gt;0,SUM($B99:$C99),"na")</f>
        <v>na</v>
      </c>
      <c r="AO99" s="144" t="str">
        <f t="shared" ref="AO99" si="698">IF(AE99&gt;0,SUM($B99:$C99),"na")</f>
        <v>na</v>
      </c>
      <c r="AP99" s="144" t="str">
        <f t="shared" ref="AP99" si="699">IF(AF99&gt;0,SUM($B99:$C99),"na")</f>
        <v>na</v>
      </c>
      <c r="AQ99" s="144" t="str">
        <f t="shared" ref="AQ99" si="700">IF(AG99&gt;0,SUM($B99:$C99),"na")</f>
        <v>na</v>
      </c>
      <c r="AR99" s="81">
        <f t="shared" si="555"/>
        <v>0.16724050711695901</v>
      </c>
      <c r="AS99" s="82">
        <f t="shared" si="556"/>
        <v>0.19232658318450288</v>
      </c>
      <c r="AT99" s="82" t="str">
        <f t="shared" si="557"/>
        <v>na</v>
      </c>
      <c r="AU99" s="82">
        <f t="shared" si="558"/>
        <v>0.13108039747004896</v>
      </c>
      <c r="AV99" s="82">
        <f t="shared" si="559"/>
        <v>8.4592582088229243E-2</v>
      </c>
      <c r="AW99" s="82">
        <f t="shared" si="560"/>
        <v>0.23429829499477345</v>
      </c>
      <c r="AX99" s="82" t="str">
        <f t="shared" si="561"/>
        <v>na</v>
      </c>
      <c r="AY99" s="82" t="str">
        <f t="shared" si="562"/>
        <v>na</v>
      </c>
      <c r="AZ99" s="82" t="str">
        <f t="shared" si="563"/>
        <v>na</v>
      </c>
      <c r="BA99" s="82" t="str">
        <f t="shared" si="564"/>
        <v>na</v>
      </c>
      <c r="BB99" s="93">
        <f t="shared" si="565"/>
        <v>0.52176327022276214</v>
      </c>
      <c r="BC99" s="85">
        <f t="shared" si="566"/>
        <v>0.69003192486960307</v>
      </c>
      <c r="BD99" s="85" t="str">
        <f t="shared" si="567"/>
        <v>na</v>
      </c>
      <c r="BE99" s="85">
        <f t="shared" si="568"/>
        <v>0.32052805716387361</v>
      </c>
      <c r="BF99" s="85">
        <f t="shared" si="569"/>
        <v>0.13349196161154966</v>
      </c>
      <c r="BG99" s="85">
        <f t="shared" si="570"/>
        <v>1.02406803019287</v>
      </c>
      <c r="BH99" s="85" t="str">
        <f t="shared" si="571"/>
        <v>na</v>
      </c>
      <c r="BI99" s="85" t="str">
        <f t="shared" si="572"/>
        <v>na</v>
      </c>
      <c r="BJ99" s="85" t="str">
        <f t="shared" si="573"/>
        <v>na</v>
      </c>
      <c r="BK99" s="102" t="str">
        <f t="shared" si="574"/>
        <v>na</v>
      </c>
      <c r="BL99" s="85">
        <f t="shared" si="575"/>
        <v>17.218187917351152</v>
      </c>
      <c r="BM99" s="85">
        <f t="shared" si="535"/>
        <v>22.771053520696903</v>
      </c>
      <c r="BN99" s="85" t="str">
        <f t="shared" si="536"/>
        <v>na</v>
      </c>
      <c r="BO99" s="85">
        <f t="shared" si="537"/>
        <v>10.577425886407829</v>
      </c>
      <c r="BP99" s="85">
        <f t="shared" si="538"/>
        <v>4.405234733181139</v>
      </c>
      <c r="BQ99" s="85">
        <f t="shared" si="539"/>
        <v>33.794244996364711</v>
      </c>
      <c r="BR99" s="85" t="str">
        <f t="shared" si="540"/>
        <v>na</v>
      </c>
      <c r="BS99" s="85" t="str">
        <f t="shared" si="541"/>
        <v>na</v>
      </c>
      <c r="BT99" s="85" t="str">
        <f t="shared" si="542"/>
        <v>na</v>
      </c>
      <c r="BU99" s="85" t="str">
        <f t="shared" si="543"/>
        <v>na</v>
      </c>
      <c r="BV99" s="93">
        <f t="shared" si="576"/>
        <v>6.2129191216870709E-2</v>
      </c>
      <c r="BW99" s="85">
        <f t="shared" si="577"/>
        <v>4.2626267145870186E-2</v>
      </c>
      <c r="BX99" s="85" t="str">
        <f t="shared" si="578"/>
        <v>na</v>
      </c>
      <c r="BY99" s="85">
        <f t="shared" si="579"/>
        <v>8.7058124415829788E-2</v>
      </c>
      <c r="BZ99" s="85">
        <f t="shared" si="580"/>
        <v>0.30029065283428286</v>
      </c>
      <c r="CA99" s="85">
        <f t="shared" si="581"/>
        <v>7.5051310805633121E-3</v>
      </c>
      <c r="CB99" s="85" t="str">
        <f t="shared" si="582"/>
        <v>na</v>
      </c>
      <c r="CC99" s="85" t="str">
        <f t="shared" si="583"/>
        <v>na</v>
      </c>
      <c r="CD99" s="85" t="str">
        <f t="shared" si="584"/>
        <v>na</v>
      </c>
      <c r="CE99" s="102" t="str">
        <f t="shared" si="585"/>
        <v>na</v>
      </c>
    </row>
    <row r="100" spans="1:83" s="146" customFormat="1" x14ac:dyDescent="0.25">
      <c r="A100" s="222" t="s">
        <v>98</v>
      </c>
      <c r="B100" s="151"/>
      <c r="C100" s="145"/>
      <c r="D100" s="144">
        <v>24</v>
      </c>
      <c r="E100" s="144">
        <v>5</v>
      </c>
      <c r="F100" s="58"/>
      <c r="G100" s="67"/>
      <c r="H100" s="60">
        <v>1</v>
      </c>
      <c r="I100" s="78">
        <v>0</v>
      </c>
      <c r="J100" s="153">
        <v>0.67400000000000004</v>
      </c>
      <c r="K100" s="153">
        <v>1.9011</v>
      </c>
      <c r="L100" s="153">
        <v>2.8129999999999997</v>
      </c>
      <c r="M100" s="82">
        <v>0.09</v>
      </c>
      <c r="N100" s="82">
        <v>0.14399999999999999</v>
      </c>
      <c r="O100" s="266" t="s">
        <v>279</v>
      </c>
      <c r="P100" s="81"/>
      <c r="Q100" s="82">
        <v>4.7141000000000002</v>
      </c>
      <c r="R100" s="277">
        <v>5.3949999999999998E-2</v>
      </c>
      <c r="S100" s="278">
        <v>0.10455</v>
      </c>
      <c r="T100" s="73">
        <f>R100/Q100</f>
        <v>1.1444390233554654E-2</v>
      </c>
      <c r="U100" s="73">
        <f>IF(R100&lt;0.01*Q100,0.01,IF(R100&gt;100*Q100,100,T100))</f>
        <v>1.1444390233554654E-2</v>
      </c>
      <c r="V100" s="205">
        <f>IF(S100&gt;0,((((1/Q100)^2)*((S100^2)+(R100^2))-((1/Q100)^2)*(R100^2))^0.5),0)</f>
        <v>2.2178146411828345E-2</v>
      </c>
      <c r="W100" s="153">
        <f>IF(V100=0,U100,V100)</f>
        <v>2.2178146411828345E-2</v>
      </c>
      <c r="X100" s="78">
        <v>1</v>
      </c>
      <c r="Y100" s="125">
        <v>1</v>
      </c>
      <c r="Z100" s="133"/>
      <c r="AA100" s="133">
        <v>1</v>
      </c>
      <c r="AB100" s="133">
        <v>0.5</v>
      </c>
      <c r="AC100" s="133">
        <v>1</v>
      </c>
      <c r="AD100" s="133">
        <v>1</v>
      </c>
      <c r="AE100" s="133">
        <v>1</v>
      </c>
      <c r="AF100" s="133">
        <v>1</v>
      </c>
      <c r="AG100" s="133">
        <v>1</v>
      </c>
      <c r="AH100" s="54">
        <f>IF(X100&gt;0,SUM($D100:$E100),"na")</f>
        <v>29</v>
      </c>
      <c r="AI100" s="144">
        <f t="shared" ref="AI100" si="701">IF(Y100&gt;0,SUM($D100:$E100),"na")</f>
        <v>29</v>
      </c>
      <c r="AJ100" s="144" t="str">
        <f t="shared" ref="AJ100" si="702">IF(Z100&gt;0,SUM($D100:$E100),"na")</f>
        <v>na</v>
      </c>
      <c r="AK100" s="144">
        <f t="shared" ref="AK100" si="703">IF(AA100&gt;0,SUM($D100:$E100),"na")</f>
        <v>29</v>
      </c>
      <c r="AL100" s="144">
        <f t="shared" ref="AL100" si="704">IF(AB100&gt;0,SUM($D100:$E100),"na")</f>
        <v>29</v>
      </c>
      <c r="AM100" s="144">
        <f t="shared" ref="AM100" si="705">IF(AC100&gt;0,SUM($D100:$E100),"na")</f>
        <v>29</v>
      </c>
      <c r="AN100" s="144">
        <f t="shared" ref="AN100" si="706">IF(AD100&gt;0,SUM($D100:$E100),"na")</f>
        <v>29</v>
      </c>
      <c r="AO100" s="144">
        <f t="shared" ref="AO100" si="707">IF(AE100&gt;0,SUM($D100:$E100),"na")</f>
        <v>29</v>
      </c>
      <c r="AP100" s="144">
        <f t="shared" ref="AP100" si="708">IF(AF100&gt;0,SUM($D100:$E100),"na")</f>
        <v>29</v>
      </c>
      <c r="AQ100" s="144">
        <f t="shared" ref="AQ100" si="709">IF(AG100&gt;0,SUM($D100:$E100),"na")</f>
        <v>29</v>
      </c>
      <c r="AR100" s="81">
        <f t="shared" si="555"/>
        <v>1.1379398589434634E-2</v>
      </c>
      <c r="AS100" s="82">
        <f t="shared" si="556"/>
        <v>1.3086308377849831E-2</v>
      </c>
      <c r="AT100" s="82" t="str">
        <f t="shared" si="557"/>
        <v>na</v>
      </c>
      <c r="AU100" s="82">
        <f t="shared" si="558"/>
        <v>1.7837976167221856E-2</v>
      </c>
      <c r="AV100" s="82">
        <f t="shared" si="559"/>
        <v>9.5930976480698947E-3</v>
      </c>
      <c r="AW100" s="82">
        <f t="shared" si="560"/>
        <v>1.5942152613217599E-2</v>
      </c>
      <c r="AX100" s="82">
        <f t="shared" si="561"/>
        <v>1.3322222738850304E-2</v>
      </c>
      <c r="AY100" s="82">
        <f t="shared" si="562"/>
        <v>1.1978314304668034E-2</v>
      </c>
      <c r="AZ100" s="82">
        <f t="shared" si="563"/>
        <v>1.1379398589434634E-2</v>
      </c>
      <c r="BA100" s="82">
        <f t="shared" si="564"/>
        <v>1.1921274712741046E-2</v>
      </c>
      <c r="BB100" s="93">
        <f t="shared" si="565"/>
        <v>4.387157629716059E-2</v>
      </c>
      <c r="BC100" s="85">
        <f t="shared" si="566"/>
        <v>5.8020159652994889E-2</v>
      </c>
      <c r="BD100" s="85" t="str">
        <f t="shared" si="567"/>
        <v>na</v>
      </c>
      <c r="BE100" s="85">
        <f t="shared" si="568"/>
        <v>0.10780422400558673</v>
      </c>
      <c r="BF100" s="85">
        <f t="shared" si="569"/>
        <v>3.1179012021626599E-2</v>
      </c>
      <c r="BG100" s="85">
        <f t="shared" si="570"/>
        <v>8.6107016887003299E-2</v>
      </c>
      <c r="BH100" s="85">
        <f t="shared" si="571"/>
        <v>6.0130940980760279E-2</v>
      </c>
      <c r="BI100" s="85">
        <f t="shared" si="572"/>
        <v>4.8611164872200095E-2</v>
      </c>
      <c r="BJ100" s="85">
        <f t="shared" si="573"/>
        <v>4.387157629716059E-2</v>
      </c>
      <c r="BK100" s="102">
        <f t="shared" si="574"/>
        <v>4.8149303691214798E-2</v>
      </c>
      <c r="BL100" s="85">
        <f t="shared" si="575"/>
        <v>1.2284041363204965</v>
      </c>
      <c r="BM100" s="85">
        <f t="shared" si="535"/>
        <v>1.6245644702838569</v>
      </c>
      <c r="BN100" s="85" t="str">
        <f t="shared" si="536"/>
        <v>na</v>
      </c>
      <c r="BO100" s="85">
        <f t="shared" si="537"/>
        <v>3.0185182721564283</v>
      </c>
      <c r="BP100" s="85">
        <f t="shared" si="538"/>
        <v>0.87301233660554478</v>
      </c>
      <c r="BQ100" s="85">
        <f t="shared" si="539"/>
        <v>2.4109964728360924</v>
      </c>
      <c r="BR100" s="85">
        <f t="shared" si="540"/>
        <v>1.6836663474612878</v>
      </c>
      <c r="BS100" s="85">
        <f t="shared" si="541"/>
        <v>1.3611126164216028</v>
      </c>
      <c r="BT100" s="85">
        <f t="shared" si="542"/>
        <v>1.2284041363204965</v>
      </c>
      <c r="BU100" s="85">
        <f t="shared" si="543"/>
        <v>1.3481805033540144</v>
      </c>
      <c r="BV100" s="93">
        <f t="shared" si="576"/>
        <v>1.1439133608355108</v>
      </c>
      <c r="BW100" s="85">
        <f t="shared" si="577"/>
        <v>0.59994547397297404</v>
      </c>
      <c r="BX100" s="85" t="str">
        <f t="shared" si="578"/>
        <v>na</v>
      </c>
      <c r="BY100" s="85">
        <f t="shared" si="579"/>
        <v>0.77850208302353729</v>
      </c>
      <c r="BZ100" s="85">
        <f t="shared" si="580"/>
        <v>0.82805945191698993</v>
      </c>
      <c r="CA100" s="85">
        <f t="shared" si="581"/>
        <v>1.2009416716163566</v>
      </c>
      <c r="CB100" s="85">
        <f t="shared" si="582"/>
        <v>1.1006496344337933</v>
      </c>
      <c r="CC100" s="85">
        <f t="shared" si="583"/>
        <v>1.1026370508737176</v>
      </c>
      <c r="CD100" s="85">
        <f t="shared" si="584"/>
        <v>0.7576583153314177</v>
      </c>
      <c r="CE100" s="102">
        <f t="shared" si="585"/>
        <v>0.74469825356552333</v>
      </c>
    </row>
    <row r="101" spans="1:83" s="146" customFormat="1" x14ac:dyDescent="0.25">
      <c r="A101" s="222" t="s">
        <v>99</v>
      </c>
      <c r="B101" s="54">
        <v>31</v>
      </c>
      <c r="C101" s="144">
        <v>3</v>
      </c>
      <c r="E101" s="145"/>
      <c r="F101" s="58"/>
      <c r="G101" s="67"/>
      <c r="H101" s="60">
        <v>1</v>
      </c>
      <c r="I101" s="78">
        <v>0</v>
      </c>
      <c r="J101" s="153">
        <v>7.31</v>
      </c>
      <c r="K101" s="153">
        <v>1.0007999999999999</v>
      </c>
      <c r="L101" s="153">
        <v>2.8660000000000001</v>
      </c>
      <c r="M101" s="82">
        <v>0.13250000000000001</v>
      </c>
      <c r="N101" s="82">
        <v>0.16</v>
      </c>
      <c r="O101" s="266" t="s">
        <v>270</v>
      </c>
      <c r="P101" s="81">
        <v>14.62</v>
      </c>
      <c r="Q101" s="82"/>
      <c r="R101" s="277">
        <v>1.5289999999999999</v>
      </c>
      <c r="S101" s="278">
        <v>5.3209999999999997</v>
      </c>
      <c r="T101" s="154">
        <f>R101/P101</f>
        <v>0.10458276333789329</v>
      </c>
      <c r="U101" s="154">
        <f>IF(R101&lt;0.01*P101,0.01,IF(R101&gt;100*P101,100,T101))</f>
        <v>0.10458276333789329</v>
      </c>
      <c r="V101" s="205">
        <f t="shared" ref="V101:V103" si="710">IF(S101&gt;0,((((1/P101)^2)*((S101^2)+(R101^2))-((1/P101)^2)*(R101^2))^0.5),0)</f>
        <v>0.36395348837209301</v>
      </c>
      <c r="W101" s="153">
        <f>IF(V101=0,U101,V101)</f>
        <v>0.36395348837209301</v>
      </c>
      <c r="X101" s="78">
        <v>1</v>
      </c>
      <c r="Y101" s="125">
        <v>1</v>
      </c>
      <c r="Z101" s="133"/>
      <c r="AA101" s="133">
        <v>0.5</v>
      </c>
      <c r="AB101" s="133">
        <v>0.3</v>
      </c>
      <c r="AC101" s="133">
        <v>0.1</v>
      </c>
      <c r="AD101" s="133">
        <v>0.5</v>
      </c>
      <c r="AE101" s="133"/>
      <c r="AF101" s="133"/>
      <c r="AG101" s="133">
        <v>1</v>
      </c>
      <c r="AH101" s="54">
        <f t="shared" ref="AH101:AH103" si="711">IF(X101&gt;0,SUM($B101:$C101),"na")</f>
        <v>34</v>
      </c>
      <c r="AI101" s="144">
        <f t="shared" ref="AI101:AI103" si="712">IF(Y101&gt;0,SUM($B101:$C101),"na")</f>
        <v>34</v>
      </c>
      <c r="AJ101" s="144" t="str">
        <f t="shared" ref="AJ101:AJ103" si="713">IF(Z101&gt;0,SUM($B101:$C101),"na")</f>
        <v>na</v>
      </c>
      <c r="AK101" s="144">
        <f t="shared" ref="AK101:AK103" si="714">IF(AA101&gt;0,SUM($B101:$C101),"na")</f>
        <v>34</v>
      </c>
      <c r="AL101" s="144">
        <f t="shared" ref="AL101:AL103" si="715">IF(AB101&gt;0,SUM($B101:$C101),"na")</f>
        <v>34</v>
      </c>
      <c r="AM101" s="144">
        <f t="shared" ref="AM101:AM103" si="716">IF(AC101&gt;0,SUM($B101:$C101),"na")</f>
        <v>34</v>
      </c>
      <c r="AN101" s="144">
        <f t="shared" ref="AN101:AN103" si="717">IF(AD101&gt;0,SUM($B101:$C101),"na")</f>
        <v>34</v>
      </c>
      <c r="AO101" s="144" t="str">
        <f t="shared" ref="AO101:AO103" si="718">IF(AE101&gt;0,SUM($B101:$C101),"na")</f>
        <v>na</v>
      </c>
      <c r="AP101" s="144" t="str">
        <f t="shared" ref="AP101:AP103" si="719">IF(AF101&gt;0,SUM($B101:$C101),"na")</f>
        <v>na</v>
      </c>
      <c r="AQ101" s="144">
        <f t="shared" ref="AQ101:AQ103" si="720">IF(AG101&gt;0,SUM($B101:$C101),"na")</f>
        <v>34</v>
      </c>
      <c r="AR101" s="81">
        <f t="shared" si="555"/>
        <v>9.946767392529747E-2</v>
      </c>
      <c r="AS101" s="82">
        <f t="shared" si="556"/>
        <v>0.1143878250140921</v>
      </c>
      <c r="AT101" s="82" t="str">
        <f t="shared" si="557"/>
        <v>na</v>
      </c>
      <c r="AU101" s="82">
        <f t="shared" si="558"/>
        <v>7.7961149833341264E-2</v>
      </c>
      <c r="AV101" s="82">
        <f t="shared" si="559"/>
        <v>5.0312137392446964E-2</v>
      </c>
      <c r="AW101" s="82">
        <f t="shared" si="560"/>
        <v>1.3935084752819451E-2</v>
      </c>
      <c r="AX101" s="82">
        <f t="shared" si="561"/>
        <v>5.8224979858710724E-2</v>
      </c>
      <c r="AY101" s="82" t="str">
        <f t="shared" si="562"/>
        <v>na</v>
      </c>
      <c r="AZ101" s="82" t="str">
        <f t="shared" si="563"/>
        <v>na</v>
      </c>
      <c r="BA101" s="82">
        <f t="shared" si="564"/>
        <v>0.10420422982650211</v>
      </c>
      <c r="BB101" s="93">
        <f t="shared" si="565"/>
        <v>0.62077491881184399</v>
      </c>
      <c r="BC101" s="85">
        <f t="shared" si="566"/>
        <v>0.82097483012866379</v>
      </c>
      <c r="BD101" s="85" t="str">
        <f t="shared" si="567"/>
        <v>na</v>
      </c>
      <c r="BE101" s="85">
        <f t="shared" si="568"/>
        <v>0.38135259804292243</v>
      </c>
      <c r="BF101" s="85">
        <f t="shared" si="569"/>
        <v>0.15882386967573164</v>
      </c>
      <c r="BG101" s="85">
        <f t="shared" si="570"/>
        <v>1.2183988114559514E-2</v>
      </c>
      <c r="BH101" s="85">
        <f t="shared" si="571"/>
        <v>0.2127105016273779</v>
      </c>
      <c r="BI101" s="85" t="str">
        <f t="shared" si="572"/>
        <v>na</v>
      </c>
      <c r="BJ101" s="85" t="str">
        <f t="shared" si="573"/>
        <v>na</v>
      </c>
      <c r="BK101" s="102">
        <f t="shared" si="574"/>
        <v>0.68130399252819163</v>
      </c>
      <c r="BL101" s="85">
        <f t="shared" si="575"/>
        <v>20.485572320790851</v>
      </c>
      <c r="BM101" s="85">
        <f t="shared" si="535"/>
        <v>27.092169394245904</v>
      </c>
      <c r="BN101" s="85" t="str">
        <f t="shared" si="536"/>
        <v>na</v>
      </c>
      <c r="BO101" s="85">
        <f t="shared" si="537"/>
        <v>12.584635735416441</v>
      </c>
      <c r="BP101" s="85">
        <f t="shared" si="538"/>
        <v>5.241187699299144</v>
      </c>
      <c r="BQ101" s="85">
        <f t="shared" si="539"/>
        <v>0.40207160778046397</v>
      </c>
      <c r="BR101" s="85">
        <f t="shared" si="540"/>
        <v>7.0194465537034709</v>
      </c>
      <c r="BS101" s="85" t="str">
        <f t="shared" si="541"/>
        <v>na</v>
      </c>
      <c r="BT101" s="85" t="str">
        <f t="shared" si="542"/>
        <v>na</v>
      </c>
      <c r="BU101" s="85">
        <f t="shared" si="543"/>
        <v>22.483031753430325</v>
      </c>
      <c r="BV101" s="93">
        <f t="shared" si="576"/>
        <v>0.41529957448366583</v>
      </c>
      <c r="BW101" s="85">
        <f t="shared" si="577"/>
        <v>6.1501942940158975E-2</v>
      </c>
      <c r="BX101" s="85" t="str">
        <f t="shared" si="578"/>
        <v>na</v>
      </c>
      <c r="BY101" s="85">
        <f t="shared" si="579"/>
        <v>0.36577326092867951</v>
      </c>
      <c r="BZ101" s="85">
        <f t="shared" si="580"/>
        <v>0.55931768235394119</v>
      </c>
      <c r="CA101" s="85">
        <f t="shared" si="581"/>
        <v>1.4359111914851908</v>
      </c>
      <c r="CB101" s="85">
        <f t="shared" si="582"/>
        <v>0.7641195668988312</v>
      </c>
      <c r="CC101" s="85" t="str">
        <f t="shared" si="583"/>
        <v>na</v>
      </c>
      <c r="CD101" s="85" t="str">
        <f t="shared" si="584"/>
        <v>na</v>
      </c>
      <c r="CE101" s="102">
        <f t="shared" si="585"/>
        <v>0.15705193775022935</v>
      </c>
    </row>
    <row r="102" spans="1:83" s="146" customFormat="1" x14ac:dyDescent="0.25">
      <c r="A102" s="222" t="s">
        <v>83</v>
      </c>
      <c r="B102" s="54">
        <v>31</v>
      </c>
      <c r="C102" s="144">
        <v>3</v>
      </c>
      <c r="D102" s="60"/>
      <c r="E102" s="60"/>
      <c r="F102" s="58"/>
      <c r="G102" s="60"/>
      <c r="H102" s="67">
        <v>1</v>
      </c>
      <c r="I102" s="78">
        <v>0.33300000000000002</v>
      </c>
      <c r="J102" s="153">
        <v>21.94</v>
      </c>
      <c r="K102" s="153"/>
      <c r="L102" s="153"/>
      <c r="M102" s="82"/>
      <c r="N102" s="82"/>
      <c r="O102" s="266" t="s">
        <v>271</v>
      </c>
      <c r="P102" s="81">
        <v>21.94</v>
      </c>
      <c r="Q102" s="82"/>
      <c r="R102" s="277">
        <v>0.76500000000000001</v>
      </c>
      <c r="S102" s="278">
        <v>3.105</v>
      </c>
      <c r="T102" s="154">
        <f t="shared" ref="T102:T103" si="721">R102/P102</f>
        <v>3.4867821330902458E-2</v>
      </c>
      <c r="U102" s="154">
        <f t="shared" ref="U102:U103" si="722">IF(R102&lt;0.01*P102,0.01,IF(R102&gt;100*P102,100,T102))</f>
        <v>3.4867821330902458E-2</v>
      </c>
      <c r="V102" s="205">
        <f t="shared" si="710"/>
        <v>0.14152233363719233</v>
      </c>
      <c r="W102" s="153">
        <f t="shared" ref="W102:W103" si="723">IF(V102=0,U102,V102)</f>
        <v>0.14152233363719233</v>
      </c>
      <c r="X102" s="78">
        <v>1</v>
      </c>
      <c r="Y102" s="36">
        <v>0.5</v>
      </c>
      <c r="Z102" s="35">
        <v>1</v>
      </c>
      <c r="AA102" s="35">
        <v>0.5</v>
      </c>
      <c r="AB102" s="35">
        <v>0.5</v>
      </c>
      <c r="AC102" s="35">
        <v>1</v>
      </c>
      <c r="AD102" s="35">
        <v>1</v>
      </c>
      <c r="AE102" s="35"/>
      <c r="AF102" s="35"/>
      <c r="AG102" s="35"/>
      <c r="AH102" s="54">
        <f t="shared" si="711"/>
        <v>34</v>
      </c>
      <c r="AI102" s="144">
        <f t="shared" si="712"/>
        <v>34</v>
      </c>
      <c r="AJ102" s="144">
        <f t="shared" si="713"/>
        <v>34</v>
      </c>
      <c r="AK102" s="144">
        <f t="shared" si="714"/>
        <v>34</v>
      </c>
      <c r="AL102" s="144">
        <f t="shared" si="715"/>
        <v>34</v>
      </c>
      <c r="AM102" s="144">
        <f t="shared" si="716"/>
        <v>34</v>
      </c>
      <c r="AN102" s="144">
        <f t="shared" si="717"/>
        <v>34</v>
      </c>
      <c r="AO102" s="144" t="str">
        <f t="shared" si="718"/>
        <v>na</v>
      </c>
      <c r="AP102" s="144" t="str">
        <f t="shared" si="719"/>
        <v>na</v>
      </c>
      <c r="AQ102" s="144" t="str">
        <f t="shared" si="720"/>
        <v>na</v>
      </c>
      <c r="AR102" s="81">
        <f t="shared" si="555"/>
        <v>3.4273709702830182E-2</v>
      </c>
      <c r="AS102" s="82">
        <f t="shared" si="556"/>
        <v>1.9707383079127356E-2</v>
      </c>
      <c r="AT102" s="82">
        <f t="shared" si="557"/>
        <v>3.8081899669811313E-2</v>
      </c>
      <c r="AU102" s="82">
        <f t="shared" si="558"/>
        <v>2.6863177875191224E-2</v>
      </c>
      <c r="AV102" s="82">
        <f t="shared" si="559"/>
        <v>2.8893534342502188E-2</v>
      </c>
      <c r="AW102" s="82">
        <f t="shared" si="560"/>
        <v>4.8016308279327298E-2</v>
      </c>
      <c r="AX102" s="82">
        <f t="shared" si="561"/>
        <v>4.0125318676484119E-2</v>
      </c>
      <c r="AY102" s="82" t="str">
        <f t="shared" si="562"/>
        <v>na</v>
      </c>
      <c r="AZ102" s="82" t="str">
        <f t="shared" si="563"/>
        <v>na</v>
      </c>
      <c r="BA102" s="82" t="str">
        <f t="shared" si="564"/>
        <v>na</v>
      </c>
      <c r="BB102" s="93">
        <f t="shared" si="565"/>
        <v>0.26472550392499167</v>
      </c>
      <c r="BC102" s="85">
        <f t="shared" si="566"/>
        <v>8.7524869735200392E-2</v>
      </c>
      <c r="BD102" s="85">
        <f t="shared" si="567"/>
        <v>0.32682160978394037</v>
      </c>
      <c r="BE102" s="85">
        <f t="shared" si="568"/>
        <v>0.16262538261571804</v>
      </c>
      <c r="BF102" s="85">
        <f t="shared" si="569"/>
        <v>0.18813729448428032</v>
      </c>
      <c r="BG102" s="85">
        <f t="shared" si="570"/>
        <v>0.51957840043155712</v>
      </c>
      <c r="BH102" s="85">
        <f t="shared" si="571"/>
        <v>0.36283614577226708</v>
      </c>
      <c r="BI102" s="85" t="str">
        <f t="shared" si="572"/>
        <v>na</v>
      </c>
      <c r="BJ102" s="85" t="str">
        <f t="shared" si="573"/>
        <v>na</v>
      </c>
      <c r="BK102" s="102" t="str">
        <f t="shared" si="574"/>
        <v>na</v>
      </c>
      <c r="BL102" s="85">
        <f t="shared" si="575"/>
        <v>8.7359416295247243</v>
      </c>
      <c r="BM102" s="85">
        <f t="shared" si="535"/>
        <v>2.888320701261613</v>
      </c>
      <c r="BN102" s="85">
        <f t="shared" si="536"/>
        <v>10.785113122870031</v>
      </c>
      <c r="BO102" s="85">
        <f t="shared" si="537"/>
        <v>5.3666376263186955</v>
      </c>
      <c r="BP102" s="85">
        <f t="shared" si="538"/>
        <v>6.208530717981251</v>
      </c>
      <c r="BQ102" s="85">
        <f t="shared" si="539"/>
        <v>17.146087214241383</v>
      </c>
      <c r="BR102" s="85">
        <f t="shared" si="540"/>
        <v>11.973592810484813</v>
      </c>
      <c r="BS102" s="85" t="str">
        <f t="shared" si="541"/>
        <v>na</v>
      </c>
      <c r="BT102" s="85" t="str">
        <f t="shared" si="542"/>
        <v>na</v>
      </c>
      <c r="BU102" s="85" t="str">
        <f t="shared" si="543"/>
        <v>na</v>
      </c>
      <c r="BV102" s="93">
        <f t="shared" si="576"/>
        <v>1.0497647470884539</v>
      </c>
      <c r="BW102" s="85">
        <f t="shared" si="577"/>
        <v>0.64011673327879337</v>
      </c>
      <c r="BX102" s="85">
        <f t="shared" si="578"/>
        <v>0.48338337835564665</v>
      </c>
      <c r="BY102" s="85">
        <f t="shared" si="579"/>
        <v>0.81494263434840974</v>
      </c>
      <c r="BZ102" s="85">
        <f t="shared" si="580"/>
        <v>0.76172099658995873</v>
      </c>
      <c r="CA102" s="85">
        <f t="shared" si="581"/>
        <v>0.99913847322343197</v>
      </c>
      <c r="CB102" s="85">
        <f t="shared" si="582"/>
        <v>0.95976816642126039</v>
      </c>
      <c r="CC102" s="85" t="str">
        <f t="shared" si="583"/>
        <v>na</v>
      </c>
      <c r="CD102" s="85" t="str">
        <f t="shared" si="584"/>
        <v>na</v>
      </c>
      <c r="CE102" s="102" t="str">
        <f t="shared" si="585"/>
        <v>na</v>
      </c>
    </row>
    <row r="103" spans="1:83" s="146" customFormat="1" x14ac:dyDescent="0.25">
      <c r="A103" s="222" t="s">
        <v>82</v>
      </c>
      <c r="B103" s="54">
        <v>31</v>
      </c>
      <c r="C103" s="144">
        <v>3</v>
      </c>
      <c r="D103" s="60"/>
      <c r="E103" s="60"/>
      <c r="F103" s="58"/>
      <c r="G103" s="60"/>
      <c r="H103" s="60">
        <v>1</v>
      </c>
      <c r="I103" s="78">
        <v>19.943999999999999</v>
      </c>
      <c r="J103" s="153">
        <v>61.4</v>
      </c>
      <c r="K103" s="153">
        <v>7.1471999999999998</v>
      </c>
      <c r="L103" s="153">
        <v>16.244499999999999</v>
      </c>
      <c r="M103" s="82">
        <v>0.40499999999999997</v>
      </c>
      <c r="N103" s="82">
        <v>1.2250000000000001</v>
      </c>
      <c r="O103" s="266" t="s">
        <v>270</v>
      </c>
      <c r="P103" s="81">
        <v>122.8</v>
      </c>
      <c r="Q103" s="82"/>
      <c r="R103" s="277">
        <v>18.440999999999999</v>
      </c>
      <c r="S103" s="278">
        <v>37.392000000000003</v>
      </c>
      <c r="T103" s="154">
        <f t="shared" si="721"/>
        <v>0.15017100977198697</v>
      </c>
      <c r="U103" s="154">
        <f t="shared" si="722"/>
        <v>0.15017100977198697</v>
      </c>
      <c r="V103" s="205">
        <f t="shared" si="710"/>
        <v>0.30449511400651469</v>
      </c>
      <c r="W103" s="153">
        <f t="shared" si="723"/>
        <v>0.30449511400651469</v>
      </c>
      <c r="X103" s="78">
        <v>1</v>
      </c>
      <c r="Y103" s="36">
        <v>1</v>
      </c>
      <c r="Z103" s="35"/>
      <c r="AA103" s="35">
        <v>0.5</v>
      </c>
      <c r="AB103" s="35">
        <v>1</v>
      </c>
      <c r="AC103" s="35">
        <v>1</v>
      </c>
      <c r="AD103" s="35">
        <v>0.5</v>
      </c>
      <c r="AE103" s="35"/>
      <c r="AF103" s="35"/>
      <c r="AG103" s="35"/>
      <c r="AH103" s="54">
        <f t="shared" si="711"/>
        <v>34</v>
      </c>
      <c r="AI103" s="144">
        <f t="shared" si="712"/>
        <v>34</v>
      </c>
      <c r="AJ103" s="144" t="str">
        <f t="shared" si="713"/>
        <v>na</v>
      </c>
      <c r="AK103" s="144">
        <f t="shared" si="714"/>
        <v>34</v>
      </c>
      <c r="AL103" s="144">
        <f t="shared" si="715"/>
        <v>34</v>
      </c>
      <c r="AM103" s="144">
        <f t="shared" si="716"/>
        <v>34</v>
      </c>
      <c r="AN103" s="144">
        <f t="shared" si="717"/>
        <v>34</v>
      </c>
      <c r="AO103" s="144" t="str">
        <f t="shared" si="718"/>
        <v>na</v>
      </c>
      <c r="AP103" s="144" t="str">
        <f t="shared" si="719"/>
        <v>na</v>
      </c>
      <c r="AQ103" s="144" t="str">
        <f t="shared" si="720"/>
        <v>na</v>
      </c>
      <c r="AR103" s="81">
        <f t="shared" si="555"/>
        <v>0.13991063546934657</v>
      </c>
      <c r="AS103" s="82">
        <f t="shared" si="556"/>
        <v>0.16089723078974857</v>
      </c>
      <c r="AT103" s="82" t="str">
        <f t="shared" si="557"/>
        <v>na</v>
      </c>
      <c r="AU103" s="82">
        <f t="shared" si="558"/>
        <v>0.10965968725975812</v>
      </c>
      <c r="AV103" s="82">
        <f t="shared" si="559"/>
        <v>0.23589583887273546</v>
      </c>
      <c r="AW103" s="82">
        <f t="shared" si="560"/>
        <v>0.19601006901502657</v>
      </c>
      <c r="AX103" s="82">
        <f t="shared" si="561"/>
        <v>8.1898908567422393E-2</v>
      </c>
      <c r="AY103" s="82" t="str">
        <f t="shared" si="562"/>
        <v>na</v>
      </c>
      <c r="AZ103" s="82" t="str">
        <f t="shared" si="563"/>
        <v>na</v>
      </c>
      <c r="BA103" s="82" t="str">
        <f t="shared" si="564"/>
        <v>na</v>
      </c>
      <c r="BB103" s="93">
        <f t="shared" si="565"/>
        <v>0.53163216019253379</v>
      </c>
      <c r="BC103" s="85">
        <f t="shared" si="566"/>
        <v>0.70308353185462602</v>
      </c>
      <c r="BD103" s="85" t="str">
        <f t="shared" si="567"/>
        <v>na</v>
      </c>
      <c r="BE103" s="85">
        <f t="shared" si="568"/>
        <v>0.32659068423807225</v>
      </c>
      <c r="BF103" s="85">
        <f t="shared" si="569"/>
        <v>1.5112988328891321</v>
      </c>
      <c r="BG103" s="85">
        <f t="shared" si="570"/>
        <v>1.0434377621926318</v>
      </c>
      <c r="BH103" s="85">
        <f t="shared" si="571"/>
        <v>0.18216545167810799</v>
      </c>
      <c r="BI103" s="85" t="str">
        <f t="shared" si="572"/>
        <v>na</v>
      </c>
      <c r="BJ103" s="85" t="str">
        <f t="shared" si="573"/>
        <v>na</v>
      </c>
      <c r="BK103" s="102" t="str">
        <f t="shared" si="574"/>
        <v>na</v>
      </c>
      <c r="BL103" s="85">
        <f t="shared" si="575"/>
        <v>17.543861286353614</v>
      </c>
      <c r="BM103" s="85">
        <f t="shared" si="535"/>
        <v>23.20175655120266</v>
      </c>
      <c r="BN103" s="85" t="str">
        <f t="shared" si="536"/>
        <v>na</v>
      </c>
      <c r="BO103" s="85">
        <f t="shared" si="537"/>
        <v>10.777492579856384</v>
      </c>
      <c r="BP103" s="85">
        <f t="shared" si="538"/>
        <v>49.87286148534136</v>
      </c>
      <c r="BQ103" s="85">
        <f t="shared" si="539"/>
        <v>34.433446152356851</v>
      </c>
      <c r="BR103" s="85">
        <f t="shared" si="540"/>
        <v>6.0114599053775635</v>
      </c>
      <c r="BS103" s="85" t="str">
        <f t="shared" si="541"/>
        <v>na</v>
      </c>
      <c r="BT103" s="85" t="str">
        <f t="shared" si="542"/>
        <v>na</v>
      </c>
      <c r="BU103" s="85" t="str">
        <f t="shared" si="543"/>
        <v>na</v>
      </c>
      <c r="BV103" s="93">
        <f t="shared" si="576"/>
        <v>0.1669673999701019</v>
      </c>
      <c r="BW103" s="85">
        <f t="shared" si="577"/>
        <v>5.3815903822030048E-4</v>
      </c>
      <c r="BX103" s="85" t="str">
        <f t="shared" si="578"/>
        <v>na</v>
      </c>
      <c r="BY103" s="85">
        <f t="shared" si="579"/>
        <v>0.17636578722078555</v>
      </c>
      <c r="BZ103" s="85">
        <f t="shared" si="580"/>
        <v>0.11172586356605477</v>
      </c>
      <c r="CA103" s="85">
        <f t="shared" si="581"/>
        <v>1.8666293404435968E-2</v>
      </c>
      <c r="CB103" s="85">
        <f t="shared" si="582"/>
        <v>0.54183995609400182</v>
      </c>
      <c r="CC103" s="85" t="str">
        <f t="shared" si="583"/>
        <v>na</v>
      </c>
      <c r="CD103" s="85" t="str">
        <f t="shared" si="584"/>
        <v>na</v>
      </c>
      <c r="CE103" s="102" t="str">
        <f t="shared" si="585"/>
        <v>na</v>
      </c>
    </row>
    <row r="104" spans="1:83" s="146" customFormat="1" x14ac:dyDescent="0.25">
      <c r="A104" s="217" t="s">
        <v>100</v>
      </c>
      <c r="B104" s="149"/>
      <c r="C104" s="143"/>
      <c r="D104" s="144">
        <v>24</v>
      </c>
      <c r="E104" s="144">
        <v>5</v>
      </c>
      <c r="F104" s="58"/>
      <c r="G104" s="60"/>
      <c r="H104" s="60">
        <v>1</v>
      </c>
      <c r="I104" s="78">
        <v>5.556</v>
      </c>
      <c r="J104" s="153">
        <v>33.110999999999997</v>
      </c>
      <c r="K104" s="153">
        <v>13.237200000000001</v>
      </c>
      <c r="L104" s="153">
        <v>26.137799999999999</v>
      </c>
      <c r="M104" s="82">
        <v>17.1065</v>
      </c>
      <c r="N104" s="82">
        <v>21.674500000000002</v>
      </c>
      <c r="O104" s="266" t="s">
        <v>279</v>
      </c>
      <c r="P104" s="81"/>
      <c r="Q104" s="82">
        <v>39.375</v>
      </c>
      <c r="R104" s="293">
        <v>3.6603499999999998</v>
      </c>
      <c r="S104" s="294">
        <v>5.2644000000000002</v>
      </c>
      <c r="T104" s="73">
        <f t="shared" ref="T104" si="724">R104/Q104</f>
        <v>9.2961269841269831E-2</v>
      </c>
      <c r="U104" s="73">
        <f t="shared" ref="U104" si="725">IF(R104&lt;0.01*Q104,0.01,IF(R104&gt;100*Q104,100,T104))</f>
        <v>9.2961269841269831E-2</v>
      </c>
      <c r="V104" s="205">
        <f>IF(S104&gt;0,((((1/Q104)^2)*((S104^2)+(R104^2))-((1/Q104)^2)*(R104^2))^0.5),0)</f>
        <v>0.13369904761904761</v>
      </c>
      <c r="W104" s="153">
        <f>IF(V104=0,U104,V104)</f>
        <v>0.13369904761904761</v>
      </c>
      <c r="X104" s="78">
        <v>1</v>
      </c>
      <c r="Y104" s="127">
        <v>0.5</v>
      </c>
      <c r="Z104" s="129">
        <v>1</v>
      </c>
      <c r="AA104" s="129">
        <v>0.5</v>
      </c>
      <c r="AB104" s="129">
        <v>0.3</v>
      </c>
      <c r="AC104" s="129">
        <v>1</v>
      </c>
      <c r="AD104" s="129">
        <v>0.5</v>
      </c>
      <c r="AE104" s="129">
        <v>1</v>
      </c>
      <c r="AF104" s="129"/>
      <c r="AG104" s="129">
        <v>0.5</v>
      </c>
      <c r="AH104" s="54">
        <f>IF(X104&gt;0,SUM($D104:$E104),"na")</f>
        <v>29</v>
      </c>
      <c r="AI104" s="144">
        <f t="shared" ref="AI104" si="726">IF(Y104&gt;0,SUM($D104:$E104),"na")</f>
        <v>29</v>
      </c>
      <c r="AJ104" s="144">
        <f t="shared" ref="AJ104" si="727">IF(Z104&gt;0,SUM($D104:$E104),"na")</f>
        <v>29</v>
      </c>
      <c r="AK104" s="144">
        <f t="shared" ref="AK104" si="728">IF(AA104&gt;0,SUM($D104:$E104),"na")</f>
        <v>29</v>
      </c>
      <c r="AL104" s="144">
        <f t="shared" ref="AL104" si="729">IF(AB104&gt;0,SUM($D104:$E104),"na")</f>
        <v>29</v>
      </c>
      <c r="AM104" s="144">
        <f t="shared" ref="AM104" si="730">IF(AC104&gt;0,SUM($D104:$E104),"na")</f>
        <v>29</v>
      </c>
      <c r="AN104" s="144">
        <f t="shared" ref="AN104" si="731">IF(AD104&gt;0,SUM($D104:$E104),"na")</f>
        <v>29</v>
      </c>
      <c r="AO104" s="144">
        <f t="shared" ref="AO104" si="732">IF(AE104&gt;0,SUM($D104:$E104),"na")</f>
        <v>29</v>
      </c>
      <c r="AP104" s="144" t="str">
        <f t="shared" ref="AP104" si="733">IF(AF104&gt;0,SUM($D104:$E104),"na")</f>
        <v>na</v>
      </c>
      <c r="AQ104" s="144">
        <f t="shared" ref="AQ104" si="734">IF(AG104&gt;0,SUM($D104:$E104),"na")</f>
        <v>29</v>
      </c>
      <c r="AR104" s="81">
        <f t="shared" si="555"/>
        <v>8.8890773837637826E-2</v>
      </c>
      <c r="AS104" s="82">
        <f t="shared" si="556"/>
        <v>5.1112194956641759E-2</v>
      </c>
      <c r="AT104" s="82">
        <f t="shared" si="557"/>
        <v>9.8767526486264259E-2</v>
      </c>
      <c r="AU104" s="82">
        <f t="shared" si="558"/>
        <v>6.9671147061932351E-2</v>
      </c>
      <c r="AV104" s="82">
        <f t="shared" si="559"/>
        <v>4.4962193743456336E-2</v>
      </c>
      <c r="AW104" s="82">
        <f t="shared" si="560"/>
        <v>0.12453296817833316</v>
      </c>
      <c r="AX104" s="82">
        <f t="shared" si="561"/>
        <v>5.2033623709836781E-2</v>
      </c>
      <c r="AY104" s="82">
        <f t="shared" si="562"/>
        <v>9.3569235618566129E-2</v>
      </c>
      <c r="AZ104" s="82" t="str">
        <f t="shared" si="563"/>
        <v>na</v>
      </c>
      <c r="BA104" s="82">
        <f t="shared" si="564"/>
        <v>4.6561833914953152E-2</v>
      </c>
      <c r="BB104" s="93">
        <f t="shared" si="565"/>
        <v>0.25097155995342818</v>
      </c>
      <c r="BC104" s="85">
        <f t="shared" si="566"/>
        <v>8.2977472009602204E-2</v>
      </c>
      <c r="BD104" s="85">
        <f t="shared" si="567"/>
        <v>0.3098414320412694</v>
      </c>
      <c r="BE104" s="85">
        <f t="shared" si="568"/>
        <v>0.15417610074567795</v>
      </c>
      <c r="BF104" s="85">
        <f t="shared" si="569"/>
        <v>6.4210510319344827E-2</v>
      </c>
      <c r="BG104" s="85">
        <f t="shared" si="570"/>
        <v>0.4925834486705245</v>
      </c>
      <c r="BH104" s="85">
        <f t="shared" si="571"/>
        <v>8.5996203767504276E-2</v>
      </c>
      <c r="BI104" s="85">
        <f t="shared" si="572"/>
        <v>0.27808483097332759</v>
      </c>
      <c r="BJ104" s="85" t="str">
        <f t="shared" si="573"/>
        <v>na</v>
      </c>
      <c r="BK104" s="102">
        <f t="shared" si="574"/>
        <v>6.8860677447539251E-2</v>
      </c>
      <c r="BL104" s="85">
        <f t="shared" si="575"/>
        <v>7.0272036786959893</v>
      </c>
      <c r="BM104" s="85">
        <f t="shared" si="535"/>
        <v>2.3233692162688619</v>
      </c>
      <c r="BN104" s="85">
        <f t="shared" si="536"/>
        <v>8.6755600971555431</v>
      </c>
      <c r="BO104" s="85">
        <f t="shared" si="537"/>
        <v>4.3169308208789827</v>
      </c>
      <c r="BP104" s="85">
        <f t="shared" si="538"/>
        <v>1.7978942889416551</v>
      </c>
      <c r="BQ104" s="85">
        <f t="shared" si="539"/>
        <v>13.792336562774686</v>
      </c>
      <c r="BR104" s="85">
        <f t="shared" si="540"/>
        <v>2.4078937054901197</v>
      </c>
      <c r="BS104" s="85">
        <f t="shared" si="541"/>
        <v>7.7863752672531721</v>
      </c>
      <c r="BT104" s="85" t="str">
        <f t="shared" si="542"/>
        <v>na</v>
      </c>
      <c r="BU104" s="85">
        <f t="shared" si="543"/>
        <v>1.928098968531099</v>
      </c>
      <c r="BV104" s="93">
        <f t="shared" si="576"/>
        <v>0.42527004690377845</v>
      </c>
      <c r="BW104" s="85">
        <f t="shared" si="577"/>
        <v>0.32465586458062767</v>
      </c>
      <c r="BX104" s="85">
        <f t="shared" si="578"/>
        <v>9.9415306927937888E-2</v>
      </c>
      <c r="BY104" s="85">
        <f t="shared" si="579"/>
        <v>0.36384720333033971</v>
      </c>
      <c r="BZ104" s="85">
        <f t="shared" si="580"/>
        <v>0.51769364574880239</v>
      </c>
      <c r="CA104" s="85">
        <f t="shared" si="581"/>
        <v>0.26121851268965773</v>
      </c>
      <c r="CB104" s="85">
        <f t="shared" si="582"/>
        <v>0.70669448945627467</v>
      </c>
      <c r="CC104" s="85">
        <f t="shared" si="583"/>
        <v>0.37293580556398237</v>
      </c>
      <c r="CD104" s="85" t="str">
        <f t="shared" si="584"/>
        <v>na</v>
      </c>
      <c r="CE104" s="102">
        <f t="shared" si="585"/>
        <v>0.45753575064866797</v>
      </c>
    </row>
    <row r="105" spans="1:83" s="146" customFormat="1" x14ac:dyDescent="0.25">
      <c r="A105" s="217" t="s">
        <v>102</v>
      </c>
      <c r="B105" s="54">
        <v>31</v>
      </c>
      <c r="C105" s="144">
        <v>3</v>
      </c>
      <c r="D105" s="142"/>
      <c r="E105" s="143"/>
      <c r="F105" s="58"/>
      <c r="G105" s="60"/>
      <c r="H105" s="60">
        <v>1</v>
      </c>
      <c r="I105" s="78">
        <v>1.667</v>
      </c>
      <c r="J105" s="153">
        <v>20.225999999999999</v>
      </c>
      <c r="K105" s="153">
        <v>0.47119999999999995</v>
      </c>
      <c r="L105" s="153">
        <v>0.42869999999999997</v>
      </c>
      <c r="M105" s="82"/>
      <c r="N105" s="82"/>
      <c r="O105" s="266" t="s">
        <v>271</v>
      </c>
      <c r="P105" s="81">
        <v>20.225999999999999</v>
      </c>
      <c r="Q105" s="82"/>
      <c r="R105" s="277">
        <v>7.6180000000000003</v>
      </c>
      <c r="S105" s="278">
        <v>11.055999999999999</v>
      </c>
      <c r="T105" s="154">
        <f>R105/P105</f>
        <v>0.37664392366261251</v>
      </c>
      <c r="U105" s="154">
        <f>IF(R105&lt;0.01*P105,0.01,IF(R105&gt;100*P105,100,T105))</f>
        <v>0.37664392366261251</v>
      </c>
      <c r="V105" s="205">
        <f t="shared" ref="V105:V108" si="735">IF(S105&gt;0,((((1/P105)^2)*((S105^2)+(R105^2))-((1/P105)^2)*(R105^2))^0.5),0)</f>
        <v>0.54662315831108477</v>
      </c>
      <c r="W105" s="153">
        <f>IF(V105=0,U105,V105)</f>
        <v>0.54662315831108477</v>
      </c>
      <c r="X105" s="78">
        <v>1</v>
      </c>
      <c r="Y105" s="127"/>
      <c r="Z105" s="129"/>
      <c r="AA105" s="129">
        <v>0.25</v>
      </c>
      <c r="AB105" s="129">
        <v>0.2</v>
      </c>
      <c r="AC105" s="129">
        <v>1</v>
      </c>
      <c r="AD105" s="129">
        <v>1</v>
      </c>
      <c r="AE105" s="129">
        <v>0.5</v>
      </c>
      <c r="AF105" s="129"/>
      <c r="AG105" s="129"/>
      <c r="AH105" s="54">
        <f>IF(X105&gt;0,SUM($B105:$C105),"na")</f>
        <v>34</v>
      </c>
      <c r="AI105" s="144" t="str">
        <f t="shared" ref="AI105:AI108" si="736">IF(Y105&gt;0,SUM($B105:$C105),"na")</f>
        <v>na</v>
      </c>
      <c r="AJ105" s="144" t="str">
        <f t="shared" ref="AJ105:AJ108" si="737">IF(Z105&gt;0,SUM($B105:$C105),"na")</f>
        <v>na</v>
      </c>
      <c r="AK105" s="144">
        <f t="shared" ref="AK105:AK108" si="738">IF(AA105&gt;0,SUM($B105:$C105),"na")</f>
        <v>34</v>
      </c>
      <c r="AL105" s="144">
        <f t="shared" ref="AL105:AL108" si="739">IF(AB105&gt;0,SUM($B105:$C105),"na")</f>
        <v>34</v>
      </c>
      <c r="AM105" s="144">
        <f t="shared" ref="AM105:AM108" si="740">IF(AC105&gt;0,SUM($B105:$C105),"na")</f>
        <v>34</v>
      </c>
      <c r="AN105" s="144">
        <f t="shared" ref="AN105:AN108" si="741">IF(AD105&gt;0,SUM($B105:$C105),"na")</f>
        <v>34</v>
      </c>
      <c r="AO105" s="144">
        <f t="shared" ref="AO105:AO108" si="742">IF(AE105&gt;0,SUM($B105:$C105),"na")</f>
        <v>34</v>
      </c>
      <c r="AP105" s="144" t="str">
        <f t="shared" ref="AP105:AP108" si="743">IF(AF105&gt;0,SUM($B105:$C105),"na")</f>
        <v>na</v>
      </c>
      <c r="AQ105" s="144" t="str">
        <f t="shared" ref="AQ105:AQ108" si="744">IF(AG105&gt;0,SUM($B105:$C105),"na")</f>
        <v>na</v>
      </c>
      <c r="AR105" s="81">
        <f t="shared" si="555"/>
        <v>0.31964859782644134</v>
      </c>
      <c r="AS105" s="82" t="str">
        <f t="shared" si="556"/>
        <v>na</v>
      </c>
      <c r="AT105" s="82" t="str">
        <f t="shared" si="557"/>
        <v>na</v>
      </c>
      <c r="AU105" s="82">
        <f t="shared" si="558"/>
        <v>0.12526769374279459</v>
      </c>
      <c r="AV105" s="82">
        <f t="shared" si="559"/>
        <v>0.10778848066240464</v>
      </c>
      <c r="AW105" s="82">
        <f t="shared" si="560"/>
        <v>0.44781687618197091</v>
      </c>
      <c r="AX105" s="82">
        <f t="shared" si="561"/>
        <v>0.37422274867485822</v>
      </c>
      <c r="AY105" s="82">
        <f t="shared" si="562"/>
        <v>0.16823610411917964</v>
      </c>
      <c r="AZ105" s="82" t="str">
        <f t="shared" si="563"/>
        <v>na</v>
      </c>
      <c r="BA105" s="82" t="str">
        <f t="shared" si="564"/>
        <v>na</v>
      </c>
      <c r="BB105" s="93">
        <f t="shared" si="565"/>
        <v>0.87214789354414224</v>
      </c>
      <c r="BC105" s="85" t="str">
        <f t="shared" si="566"/>
        <v>na</v>
      </c>
      <c r="BD105" s="85" t="str">
        <f t="shared" si="567"/>
        <v>na</v>
      </c>
      <c r="BE105" s="85">
        <f t="shared" si="568"/>
        <v>0.13394382367980709</v>
      </c>
      <c r="BF105" s="85">
        <f t="shared" si="569"/>
        <v>9.9172036029018876E-2</v>
      </c>
      <c r="BG105" s="85">
        <f t="shared" si="570"/>
        <v>1.7117701194208113</v>
      </c>
      <c r="BH105" s="85">
        <f t="shared" si="571"/>
        <v>1.1953770057856659</v>
      </c>
      <c r="BI105" s="85">
        <f t="shared" si="572"/>
        <v>0.24159221427815572</v>
      </c>
      <c r="BJ105" s="85" t="str">
        <f t="shared" si="573"/>
        <v>na</v>
      </c>
      <c r="BK105" s="102" t="str">
        <f t="shared" si="574"/>
        <v>na</v>
      </c>
      <c r="BL105" s="85">
        <f t="shared" si="575"/>
        <v>28.780880486956693</v>
      </c>
      <c r="BM105" s="85" t="str">
        <f t="shared" si="535"/>
        <v>na</v>
      </c>
      <c r="BN105" s="85" t="str">
        <f t="shared" si="536"/>
        <v>na</v>
      </c>
      <c r="BO105" s="85">
        <f t="shared" si="537"/>
        <v>4.4201461814336342</v>
      </c>
      <c r="BP105" s="85">
        <f t="shared" si="538"/>
        <v>3.2726771889576227</v>
      </c>
      <c r="BQ105" s="85">
        <f t="shared" si="539"/>
        <v>56.488413940886772</v>
      </c>
      <c r="BR105" s="85">
        <f t="shared" si="540"/>
        <v>39.447441190926973</v>
      </c>
      <c r="BS105" s="85">
        <f t="shared" si="541"/>
        <v>7.972543071179139</v>
      </c>
      <c r="BT105" s="85" t="str">
        <f t="shared" si="542"/>
        <v>na</v>
      </c>
      <c r="BU105" s="85" t="str">
        <f t="shared" si="543"/>
        <v>na</v>
      </c>
      <c r="BV105" s="93">
        <f t="shared" si="576"/>
        <v>0.40886684503588722</v>
      </c>
      <c r="BW105" s="85" t="str">
        <f t="shared" si="577"/>
        <v>na</v>
      </c>
      <c r="BX105" s="85" t="str">
        <f t="shared" si="578"/>
        <v>na</v>
      </c>
      <c r="BY105" s="85">
        <f t="shared" si="579"/>
        <v>0.10820792720186131</v>
      </c>
      <c r="BZ105" s="85">
        <f t="shared" si="580"/>
        <v>0.17034906836003461</v>
      </c>
      <c r="CA105" s="85">
        <f t="shared" si="581"/>
        <v>1.7732883539037414</v>
      </c>
      <c r="CB105" s="85">
        <f t="shared" si="582"/>
        <v>0.93785368140175029</v>
      </c>
      <c r="CC105" s="85">
        <f t="shared" si="583"/>
        <v>5.1012116310715928E-2</v>
      </c>
      <c r="CD105" s="85" t="str">
        <f t="shared" si="584"/>
        <v>na</v>
      </c>
      <c r="CE105" s="102" t="str">
        <f t="shared" si="585"/>
        <v>na</v>
      </c>
    </row>
    <row r="106" spans="1:83" s="146" customFormat="1" x14ac:dyDescent="0.25">
      <c r="A106" s="217" t="s">
        <v>328</v>
      </c>
      <c r="B106" s="54">
        <v>31</v>
      </c>
      <c r="C106" s="144">
        <v>3</v>
      </c>
      <c r="D106" s="142"/>
      <c r="E106" s="143"/>
      <c r="F106" s="58"/>
      <c r="G106" s="60"/>
      <c r="H106" s="60">
        <v>1</v>
      </c>
      <c r="I106" s="78">
        <v>0</v>
      </c>
      <c r="J106" s="153">
        <v>24.88</v>
      </c>
      <c r="K106" s="153"/>
      <c r="L106" s="153"/>
      <c r="M106" s="82"/>
      <c r="N106" s="82"/>
      <c r="O106" s="266" t="s">
        <v>271</v>
      </c>
      <c r="P106" s="81">
        <v>24.88</v>
      </c>
      <c r="Q106" s="82"/>
      <c r="R106" s="277">
        <v>18</v>
      </c>
      <c r="S106" s="278">
        <v>42.935000000000002</v>
      </c>
      <c r="T106" s="154">
        <f>R106/P106</f>
        <v>0.72347266881028938</v>
      </c>
      <c r="U106" s="154">
        <f>IF(R106&lt;0.01*P106,0.01,IF(R106&gt;100*P106,100,T106))</f>
        <v>0.72347266881028938</v>
      </c>
      <c r="V106" s="205">
        <f t="shared" si="735"/>
        <v>1.7256832797427655</v>
      </c>
      <c r="W106" s="153">
        <f>IF(V106=0,U106,V106)</f>
        <v>1.7256832797427655</v>
      </c>
      <c r="X106" s="78">
        <v>1</v>
      </c>
      <c r="Y106" s="127"/>
      <c r="Z106" s="129"/>
      <c r="AA106" s="129">
        <v>0.25</v>
      </c>
      <c r="AB106" s="129">
        <v>0.2</v>
      </c>
      <c r="AC106" s="129">
        <v>1</v>
      </c>
      <c r="AD106" s="129">
        <v>1</v>
      </c>
      <c r="AE106" s="129"/>
      <c r="AF106" s="129"/>
      <c r="AG106" s="129"/>
      <c r="AH106" s="54">
        <f t="shared" ref="AH106:AH108" si="745">IF(X106&gt;0,SUM($B106:$C106),"na")</f>
        <v>34</v>
      </c>
      <c r="AI106" s="144" t="str">
        <f t="shared" si="736"/>
        <v>na</v>
      </c>
      <c r="AJ106" s="144" t="str">
        <f t="shared" si="737"/>
        <v>na</v>
      </c>
      <c r="AK106" s="144">
        <f t="shared" si="738"/>
        <v>34</v>
      </c>
      <c r="AL106" s="144">
        <f t="shared" si="739"/>
        <v>34</v>
      </c>
      <c r="AM106" s="144">
        <f t="shared" si="740"/>
        <v>34</v>
      </c>
      <c r="AN106" s="144">
        <f t="shared" si="741"/>
        <v>34</v>
      </c>
      <c r="AO106" s="144" t="str">
        <f t="shared" si="742"/>
        <v>na</v>
      </c>
      <c r="AP106" s="144" t="str">
        <f t="shared" si="743"/>
        <v>na</v>
      </c>
      <c r="AQ106" s="144" t="str">
        <f t="shared" si="744"/>
        <v>na</v>
      </c>
      <c r="AR106" s="81">
        <f t="shared" si="555"/>
        <v>0.54434124889156787</v>
      </c>
      <c r="AS106" s="82" t="str">
        <f t="shared" si="556"/>
        <v>na</v>
      </c>
      <c r="AT106" s="82" t="str">
        <f t="shared" si="557"/>
        <v>na</v>
      </c>
      <c r="AU106" s="82">
        <f t="shared" si="558"/>
        <v>0.21332292186291174</v>
      </c>
      <c r="AV106" s="82">
        <f t="shared" si="559"/>
        <v>0.18355693276576127</v>
      </c>
      <c r="AW106" s="82">
        <f t="shared" si="560"/>
        <v>0.76260368202200324</v>
      </c>
      <c r="AX106" s="82">
        <f t="shared" si="561"/>
        <v>0.6372775596779332</v>
      </c>
      <c r="AY106" s="82" t="str">
        <f t="shared" si="562"/>
        <v>na</v>
      </c>
      <c r="AZ106" s="82" t="str">
        <f t="shared" si="563"/>
        <v>na</v>
      </c>
      <c r="BA106" s="82" t="str">
        <f t="shared" si="564"/>
        <v>na</v>
      </c>
      <c r="BB106" s="93">
        <f t="shared" si="565"/>
        <v>2.0054382830873991</v>
      </c>
      <c r="BC106" s="85" t="str">
        <f t="shared" si="566"/>
        <v>na</v>
      </c>
      <c r="BD106" s="85" t="str">
        <f t="shared" si="567"/>
        <v>na</v>
      </c>
      <c r="BE106" s="85">
        <f t="shared" si="568"/>
        <v>0.30799371732587705</v>
      </c>
      <c r="BF106" s="85">
        <f t="shared" si="569"/>
        <v>0.22803861493733132</v>
      </c>
      <c r="BG106" s="85">
        <f t="shared" si="570"/>
        <v>3.9360862472321458</v>
      </c>
      <c r="BH106" s="85">
        <f t="shared" si="571"/>
        <v>2.7486792410668466</v>
      </c>
      <c r="BI106" s="85" t="str">
        <f t="shared" si="572"/>
        <v>na</v>
      </c>
      <c r="BJ106" s="85" t="str">
        <f t="shared" si="573"/>
        <v>na</v>
      </c>
      <c r="BK106" s="102" t="str">
        <f t="shared" si="574"/>
        <v>na</v>
      </c>
      <c r="BL106" s="85">
        <f t="shared" si="575"/>
        <v>66.179463341884173</v>
      </c>
      <c r="BM106" s="85" t="str">
        <f t="shared" si="535"/>
        <v>na</v>
      </c>
      <c r="BN106" s="85" t="str">
        <f t="shared" si="536"/>
        <v>na</v>
      </c>
      <c r="BO106" s="85">
        <f t="shared" si="537"/>
        <v>10.163792671753942</v>
      </c>
      <c r="BP106" s="85">
        <f t="shared" si="538"/>
        <v>7.5252742929319334</v>
      </c>
      <c r="BQ106" s="85">
        <f t="shared" si="539"/>
        <v>129.89084615866082</v>
      </c>
      <c r="BR106" s="85">
        <f t="shared" si="540"/>
        <v>90.706414955205943</v>
      </c>
      <c r="BS106" s="85" t="str">
        <f t="shared" si="541"/>
        <v>na</v>
      </c>
      <c r="BT106" s="85" t="str">
        <f t="shared" si="542"/>
        <v>na</v>
      </c>
      <c r="BU106" s="85" t="str">
        <f t="shared" si="543"/>
        <v>na</v>
      </c>
      <c r="BV106" s="93">
        <f t="shared" si="576"/>
        <v>3.8009362827650239</v>
      </c>
      <c r="BW106" s="85" t="str">
        <f t="shared" si="577"/>
        <v>na</v>
      </c>
      <c r="BX106" s="85" t="str">
        <f t="shared" si="578"/>
        <v>na</v>
      </c>
      <c r="BY106" s="85">
        <f t="shared" si="579"/>
        <v>3.4038798262165847E-2</v>
      </c>
      <c r="BZ106" s="85">
        <f t="shared" si="580"/>
        <v>8.4498038466487206E-4</v>
      </c>
      <c r="CA106" s="85">
        <f t="shared" si="581"/>
        <v>10.030873689844992</v>
      </c>
      <c r="CB106" s="85">
        <f t="shared" si="582"/>
        <v>6.2614472782446908</v>
      </c>
      <c r="CC106" s="85" t="str">
        <f t="shared" si="583"/>
        <v>na</v>
      </c>
      <c r="CD106" s="85" t="str">
        <f t="shared" si="584"/>
        <v>na</v>
      </c>
      <c r="CE106" s="102" t="str">
        <f t="shared" si="585"/>
        <v>na</v>
      </c>
    </row>
    <row r="107" spans="1:83" s="146" customFormat="1" x14ac:dyDescent="0.25">
      <c r="A107" s="222" t="s">
        <v>81</v>
      </c>
      <c r="B107" s="54">
        <v>31</v>
      </c>
      <c r="C107" s="144">
        <v>3</v>
      </c>
      <c r="D107" s="60"/>
      <c r="E107" s="60"/>
      <c r="F107" s="58"/>
      <c r="G107" s="60"/>
      <c r="H107" s="67">
        <v>1</v>
      </c>
      <c r="I107" s="78">
        <v>1.5</v>
      </c>
      <c r="J107" s="153">
        <v>10.795</v>
      </c>
      <c r="K107" s="153"/>
      <c r="L107" s="153"/>
      <c r="M107" s="82"/>
      <c r="N107" s="82"/>
      <c r="O107" s="266" t="s">
        <v>271</v>
      </c>
      <c r="P107" s="81">
        <v>10.795</v>
      </c>
      <c r="Q107" s="82"/>
      <c r="R107" s="277">
        <v>4.9710000000000001</v>
      </c>
      <c r="S107" s="278">
        <v>8.4760000000000009</v>
      </c>
      <c r="T107" s="154">
        <f t="shared" ref="T107:T108" si="746">R107/P107</f>
        <v>0.46049096804075962</v>
      </c>
      <c r="U107" s="154">
        <f t="shared" ref="U107:U108" si="747">IF(R107&lt;0.01*P107,0.01,IF(R107&gt;100*P107,100,T107))</f>
        <v>0.46049096804075962</v>
      </c>
      <c r="V107" s="205">
        <f t="shared" si="735"/>
        <v>0.785178323297823</v>
      </c>
      <c r="W107" s="153">
        <f t="shared" ref="W107:W108" si="748">IF(V107=0,U107,V107)</f>
        <v>0.785178323297823</v>
      </c>
      <c r="X107" s="78">
        <v>1</v>
      </c>
      <c r="Y107" s="36">
        <v>1</v>
      </c>
      <c r="Z107" s="35">
        <v>1</v>
      </c>
      <c r="AA107" s="35">
        <v>0.5</v>
      </c>
      <c r="AB107" s="35">
        <v>0.3</v>
      </c>
      <c r="AC107" s="35">
        <v>1</v>
      </c>
      <c r="AD107" s="35"/>
      <c r="AE107" s="35"/>
      <c r="AF107" s="35"/>
      <c r="AG107" s="35"/>
      <c r="AH107" s="54">
        <f t="shared" si="745"/>
        <v>34</v>
      </c>
      <c r="AI107" s="144">
        <f t="shared" si="736"/>
        <v>34</v>
      </c>
      <c r="AJ107" s="144">
        <f t="shared" si="737"/>
        <v>34</v>
      </c>
      <c r="AK107" s="144">
        <f t="shared" si="738"/>
        <v>34</v>
      </c>
      <c r="AL107" s="144">
        <f t="shared" si="739"/>
        <v>34</v>
      </c>
      <c r="AM107" s="144">
        <f t="shared" si="740"/>
        <v>34</v>
      </c>
      <c r="AN107" s="144" t="str">
        <f t="shared" si="741"/>
        <v>na</v>
      </c>
      <c r="AO107" s="144" t="str">
        <f t="shared" si="742"/>
        <v>na</v>
      </c>
      <c r="AP107" s="144" t="str">
        <f t="shared" si="743"/>
        <v>na</v>
      </c>
      <c r="AQ107" s="144" t="str">
        <f t="shared" si="744"/>
        <v>na</v>
      </c>
      <c r="AR107" s="81">
        <f t="shared" si="555"/>
        <v>0.37877265867094584</v>
      </c>
      <c r="AS107" s="82">
        <f t="shared" si="556"/>
        <v>0.43558855747158776</v>
      </c>
      <c r="AT107" s="82">
        <f t="shared" si="557"/>
        <v>0.42085850963438426</v>
      </c>
      <c r="AU107" s="82">
        <f t="shared" si="558"/>
        <v>0.29687586760695756</v>
      </c>
      <c r="AV107" s="82">
        <f t="shared" si="559"/>
        <v>0.1915884959556528</v>
      </c>
      <c r="AW107" s="82">
        <f t="shared" si="560"/>
        <v>0.5306476860607453</v>
      </c>
      <c r="AX107" s="82" t="str">
        <f t="shared" si="561"/>
        <v>na</v>
      </c>
      <c r="AY107" s="82" t="str">
        <f t="shared" si="562"/>
        <v>na</v>
      </c>
      <c r="AZ107" s="82" t="str">
        <f t="shared" si="563"/>
        <v>na</v>
      </c>
      <c r="BA107" s="82" t="str">
        <f t="shared" si="564"/>
        <v>na</v>
      </c>
      <c r="BB107" s="93">
        <f t="shared" si="565"/>
        <v>1.1590366224980255</v>
      </c>
      <c r="BC107" s="85">
        <f t="shared" si="566"/>
        <v>1.5328259332536389</v>
      </c>
      <c r="BD107" s="85">
        <f t="shared" si="567"/>
        <v>1.4309094104913898</v>
      </c>
      <c r="BE107" s="85">
        <f t="shared" si="568"/>
        <v>0.71201592368213262</v>
      </c>
      <c r="BF107" s="85">
        <f t="shared" si="569"/>
        <v>0.29653691845888153</v>
      </c>
      <c r="BG107" s="85">
        <f t="shared" si="570"/>
        <v>2.2748484200817738</v>
      </c>
      <c r="BH107" s="85" t="str">
        <f t="shared" si="571"/>
        <v>na</v>
      </c>
      <c r="BI107" s="85" t="str">
        <f t="shared" si="572"/>
        <v>na</v>
      </c>
      <c r="BJ107" s="85" t="str">
        <f t="shared" si="573"/>
        <v>na</v>
      </c>
      <c r="BK107" s="102" t="str">
        <f t="shared" si="574"/>
        <v>na</v>
      </c>
      <c r="BL107" s="85">
        <f t="shared" si="575"/>
        <v>38.248208542434845</v>
      </c>
      <c r="BM107" s="85">
        <f t="shared" si="535"/>
        <v>50.583255797370086</v>
      </c>
      <c r="BN107" s="85">
        <f t="shared" si="536"/>
        <v>47.22001054621586</v>
      </c>
      <c r="BO107" s="85">
        <f t="shared" si="537"/>
        <v>23.496525481510375</v>
      </c>
      <c r="BP107" s="85">
        <f t="shared" si="538"/>
        <v>9.7857183091430908</v>
      </c>
      <c r="BQ107" s="85">
        <f t="shared" si="539"/>
        <v>75.069997862698528</v>
      </c>
      <c r="BR107" s="85" t="str">
        <f t="shared" si="540"/>
        <v>na</v>
      </c>
      <c r="BS107" s="85" t="str">
        <f t="shared" si="541"/>
        <v>na</v>
      </c>
      <c r="BT107" s="85" t="str">
        <f t="shared" si="542"/>
        <v>na</v>
      </c>
      <c r="BU107" s="85" t="str">
        <f t="shared" si="543"/>
        <v>na</v>
      </c>
      <c r="BV107" s="93">
        <f t="shared" si="576"/>
        <v>0.96860342401360144</v>
      </c>
      <c r="BW107" s="85">
        <f t="shared" si="577"/>
        <v>2.6403330504347911</v>
      </c>
      <c r="BX107" s="85">
        <f t="shared" si="578"/>
        <v>2.3614291283193172</v>
      </c>
      <c r="BY107" s="85">
        <f t="shared" si="579"/>
        <v>0.45116647948386246</v>
      </c>
      <c r="BZ107" s="85">
        <f t="shared" si="580"/>
        <v>5.7608411057118126E-3</v>
      </c>
      <c r="CA107" s="85">
        <f t="shared" si="581"/>
        <v>3.2928864028764644</v>
      </c>
      <c r="CB107" s="85" t="str">
        <f t="shared" si="582"/>
        <v>na</v>
      </c>
      <c r="CC107" s="85" t="str">
        <f t="shared" si="583"/>
        <v>na</v>
      </c>
      <c r="CD107" s="85" t="str">
        <f t="shared" si="584"/>
        <v>na</v>
      </c>
      <c r="CE107" s="102" t="str">
        <f t="shared" si="585"/>
        <v>na</v>
      </c>
    </row>
    <row r="108" spans="1:83" s="142" customFormat="1" x14ac:dyDescent="0.25">
      <c r="A108" s="217" t="s">
        <v>41</v>
      </c>
      <c r="B108" s="54">
        <v>31</v>
      </c>
      <c r="C108" s="144">
        <v>3</v>
      </c>
      <c r="D108" s="144"/>
      <c r="E108" s="144"/>
      <c r="F108" s="54"/>
      <c r="G108" s="117"/>
      <c r="H108" s="144">
        <v>1</v>
      </c>
      <c r="I108" s="78">
        <v>0.16700000000000001</v>
      </c>
      <c r="J108" s="153">
        <v>9.4420000000000002</v>
      </c>
      <c r="K108" s="153"/>
      <c r="L108" s="153"/>
      <c r="M108" s="82"/>
      <c r="N108" s="82"/>
      <c r="O108" s="266" t="s">
        <v>271</v>
      </c>
      <c r="P108" s="81">
        <v>9.4420000000000002</v>
      </c>
      <c r="Q108" s="82"/>
      <c r="R108" s="277">
        <v>2.6760000000000002</v>
      </c>
      <c r="S108" s="278">
        <v>6.2220000000000004</v>
      </c>
      <c r="T108" s="154">
        <f t="shared" si="746"/>
        <v>0.28341453081974161</v>
      </c>
      <c r="U108" s="154">
        <f t="shared" si="747"/>
        <v>0.28341453081974161</v>
      </c>
      <c r="V108" s="205">
        <f t="shared" si="735"/>
        <v>0.65897055708536323</v>
      </c>
      <c r="W108" s="153">
        <f t="shared" si="748"/>
        <v>0.65897055708536323</v>
      </c>
      <c r="X108" s="78">
        <v>1</v>
      </c>
      <c r="Y108" s="120">
        <v>1</v>
      </c>
      <c r="Z108" s="119"/>
      <c r="AA108" s="119">
        <v>0.5</v>
      </c>
      <c r="AB108" s="119">
        <v>0.3</v>
      </c>
      <c r="AC108" s="119">
        <v>0.5</v>
      </c>
      <c r="AD108" s="119">
        <v>1</v>
      </c>
      <c r="AE108" s="119"/>
      <c r="AF108" s="119">
        <v>1</v>
      </c>
      <c r="AG108" s="119"/>
      <c r="AH108" s="54">
        <f t="shared" si="745"/>
        <v>34</v>
      </c>
      <c r="AI108" s="144">
        <f t="shared" si="736"/>
        <v>34</v>
      </c>
      <c r="AJ108" s="144" t="str">
        <f t="shared" si="737"/>
        <v>na</v>
      </c>
      <c r="AK108" s="144">
        <f t="shared" si="738"/>
        <v>34</v>
      </c>
      <c r="AL108" s="144">
        <f t="shared" si="739"/>
        <v>34</v>
      </c>
      <c r="AM108" s="144">
        <f t="shared" si="740"/>
        <v>34</v>
      </c>
      <c r="AN108" s="144">
        <f t="shared" si="741"/>
        <v>34</v>
      </c>
      <c r="AO108" s="144" t="str">
        <f t="shared" si="742"/>
        <v>na</v>
      </c>
      <c r="AP108" s="144">
        <f t="shared" si="743"/>
        <v>34</v>
      </c>
      <c r="AQ108" s="144" t="str">
        <f t="shared" si="744"/>
        <v>na</v>
      </c>
      <c r="AR108" s="81">
        <f t="shared" si="555"/>
        <v>0.24952412839870228</v>
      </c>
      <c r="AS108" s="82">
        <f t="shared" si="556"/>
        <v>0.28695274765850765</v>
      </c>
      <c r="AT108" s="82" t="str">
        <f t="shared" si="557"/>
        <v>na</v>
      </c>
      <c r="AU108" s="82">
        <f t="shared" si="558"/>
        <v>0.19557296550168557</v>
      </c>
      <c r="AV108" s="82">
        <f t="shared" si="559"/>
        <v>0.12621278587608775</v>
      </c>
      <c r="AW108" s="82">
        <f t="shared" si="560"/>
        <v>0.17478743293628901</v>
      </c>
      <c r="AX108" s="82">
        <f t="shared" si="561"/>
        <v>0.29212580885701733</v>
      </c>
      <c r="AY108" s="82" t="str">
        <f t="shared" si="562"/>
        <v>na</v>
      </c>
      <c r="AZ108" s="82">
        <f t="shared" si="563"/>
        <v>0.24952412839870228</v>
      </c>
      <c r="BA108" s="82" t="str">
        <f t="shared" si="564"/>
        <v>na</v>
      </c>
      <c r="BB108" s="93">
        <f t="shared" si="565"/>
        <v>1.012394527328119</v>
      </c>
      <c r="BC108" s="85">
        <f t="shared" si="566"/>
        <v>1.3388917623914376</v>
      </c>
      <c r="BD108" s="85" t="str">
        <f t="shared" si="567"/>
        <v>na</v>
      </c>
      <c r="BE108" s="85">
        <f t="shared" si="568"/>
        <v>0.62193118881150333</v>
      </c>
      <c r="BF108" s="85">
        <f t="shared" si="569"/>
        <v>0.2590188675414592</v>
      </c>
      <c r="BG108" s="85">
        <f t="shared" si="570"/>
        <v>0.49675826593558065</v>
      </c>
      <c r="BH108" s="85">
        <f t="shared" si="571"/>
        <v>1.3876008274622171</v>
      </c>
      <c r="BI108" s="85" t="str">
        <f t="shared" si="572"/>
        <v>na</v>
      </c>
      <c r="BJ108" s="85">
        <f t="shared" si="573"/>
        <v>1.012394527328119</v>
      </c>
      <c r="BK108" s="102" t="str">
        <f t="shared" si="574"/>
        <v>na</v>
      </c>
      <c r="BL108" s="85">
        <f t="shared" si="575"/>
        <v>33.409019401827926</v>
      </c>
      <c r="BM108" s="85">
        <f t="shared" si="535"/>
        <v>44.183428158917444</v>
      </c>
      <c r="BN108" s="85" t="str">
        <f t="shared" si="536"/>
        <v>na</v>
      </c>
      <c r="BO108" s="85">
        <f t="shared" si="537"/>
        <v>20.523729230779608</v>
      </c>
      <c r="BP108" s="85">
        <f t="shared" si="538"/>
        <v>8.5476226288681527</v>
      </c>
      <c r="BQ108" s="85">
        <f t="shared" si="539"/>
        <v>16.393022775874162</v>
      </c>
      <c r="BR108" s="85">
        <f t="shared" si="540"/>
        <v>45.790827306253163</v>
      </c>
      <c r="BS108" s="85" t="str">
        <f t="shared" si="541"/>
        <v>na</v>
      </c>
      <c r="BT108" s="85">
        <f t="shared" si="542"/>
        <v>33.409019401827926</v>
      </c>
      <c r="BU108" s="85" t="str">
        <f t="shared" si="543"/>
        <v>na</v>
      </c>
      <c r="BV108" s="93">
        <f t="shared" si="576"/>
        <v>5.3146182553170412E-2</v>
      </c>
      <c r="BW108" s="85">
        <f t="shared" si="577"/>
        <v>0.57490046481926149</v>
      </c>
      <c r="BX108" s="85" t="str">
        <f t="shared" si="578"/>
        <v>na</v>
      </c>
      <c r="BY108" s="85">
        <f t="shared" si="579"/>
        <v>6.5605017025267198E-3</v>
      </c>
      <c r="BZ108" s="85">
        <f t="shared" si="580"/>
        <v>9.32095650036249E-2</v>
      </c>
      <c r="CA108" s="85">
        <f t="shared" si="581"/>
        <v>6.7794002407234571E-2</v>
      </c>
      <c r="CB108" s="85">
        <f t="shared" si="582"/>
        <v>0.23983072531245569</v>
      </c>
      <c r="CC108" s="85" t="str">
        <f t="shared" si="583"/>
        <v>na</v>
      </c>
      <c r="CD108" s="85">
        <f t="shared" si="584"/>
        <v>0.1990226825849874</v>
      </c>
      <c r="CE108" s="102" t="str">
        <f t="shared" si="585"/>
        <v>na</v>
      </c>
    </row>
    <row r="109" spans="1:83" s="146" customFormat="1" x14ac:dyDescent="0.25">
      <c r="A109" s="217" t="s">
        <v>101</v>
      </c>
      <c r="B109" s="149"/>
      <c r="C109" s="143"/>
      <c r="D109" s="144">
        <v>24</v>
      </c>
      <c r="E109" s="144">
        <v>5</v>
      </c>
      <c r="F109" s="58"/>
      <c r="G109" s="60"/>
      <c r="H109" s="67">
        <v>1</v>
      </c>
      <c r="I109" s="78">
        <v>0</v>
      </c>
      <c r="J109" s="153">
        <v>4.38</v>
      </c>
      <c r="K109" s="153"/>
      <c r="L109" s="153"/>
      <c r="M109" s="82">
        <v>4.4499999999999998E-2</v>
      </c>
      <c r="N109" s="82">
        <v>0.10100000000000001</v>
      </c>
      <c r="O109" s="266" t="s">
        <v>321</v>
      </c>
      <c r="P109" s="81"/>
      <c r="Q109" s="82">
        <v>0.29100000000000004</v>
      </c>
      <c r="R109" s="277">
        <v>3.56E-2</v>
      </c>
      <c r="S109" s="278">
        <v>6.4799999999999996E-2</v>
      </c>
      <c r="T109" s="73">
        <f>R109/Q109</f>
        <v>0.12233676975945015</v>
      </c>
      <c r="U109" s="73">
        <f>IF(R109&lt;0.01*Q109,0.01,IF(R109&gt;100*Q109,100,T109))</f>
        <v>0.12233676975945015</v>
      </c>
      <c r="V109" s="205">
        <f t="shared" ref="V109:V110" si="749">IF(S109&gt;0,((((1/Q109)^2)*((S109^2)+(R109^2))-((1/Q109)^2)*(R109^2))^0.5),0)</f>
        <v>0.22268041237113401</v>
      </c>
      <c r="W109" s="153">
        <f>IF(V109=0,U109,V109)</f>
        <v>0.22268041237113401</v>
      </c>
      <c r="X109" s="78">
        <v>1</v>
      </c>
      <c r="Y109" s="143">
        <v>1</v>
      </c>
      <c r="Z109" s="129">
        <v>1</v>
      </c>
      <c r="AA109" s="129">
        <v>0.75</v>
      </c>
      <c r="AB109" s="129">
        <v>1</v>
      </c>
      <c r="AC109" s="129">
        <v>0.1</v>
      </c>
      <c r="AD109" s="129">
        <v>1</v>
      </c>
      <c r="AE109" s="129"/>
      <c r="AF109" s="129"/>
      <c r="AG109" s="129"/>
      <c r="AH109" s="54">
        <f t="shared" ref="AH109:AH110" si="750">IF(X109&gt;0,SUM($D109:$E109),"na")</f>
        <v>29</v>
      </c>
      <c r="AI109" s="144">
        <f t="shared" ref="AI109:AI110" si="751">IF(Y109&gt;0,SUM($D109:$E109),"na")</f>
        <v>29</v>
      </c>
      <c r="AJ109" s="144">
        <f t="shared" ref="AJ109:AJ110" si="752">IF(Z109&gt;0,SUM($D109:$E109),"na")</f>
        <v>29</v>
      </c>
      <c r="AK109" s="144">
        <f t="shared" ref="AK109:AK110" si="753">IF(AA109&gt;0,SUM($D109:$E109),"na")</f>
        <v>29</v>
      </c>
      <c r="AL109" s="144">
        <f t="shared" ref="AL109:AL110" si="754">IF(AB109&gt;0,SUM($D109:$E109),"na")</f>
        <v>29</v>
      </c>
      <c r="AM109" s="144">
        <f t="shared" ref="AM109:AM110" si="755">IF(AC109&gt;0,SUM($D109:$E109),"na")</f>
        <v>29</v>
      </c>
      <c r="AN109" s="144">
        <f t="shared" ref="AN109:AN110" si="756">IF(AD109&gt;0,SUM($D109:$E109),"na")</f>
        <v>29</v>
      </c>
      <c r="AO109" s="144" t="str">
        <f t="shared" ref="AO109:AO110" si="757">IF(AE109&gt;0,SUM($D109:$E109),"na")</f>
        <v>na</v>
      </c>
      <c r="AP109" s="144" t="str">
        <f t="shared" ref="AP109:AP110" si="758">IF(AF109&gt;0,SUM($D109:$E109),"na")</f>
        <v>na</v>
      </c>
      <c r="AQ109" s="144" t="str">
        <f t="shared" ref="AQ109:AQ110" si="759">IF(AG109&gt;0,SUM($D109:$E109),"na")</f>
        <v>na</v>
      </c>
      <c r="AR109" s="81">
        <f t="shared" si="555"/>
        <v>0.11541291336487224</v>
      </c>
      <c r="AS109" s="82">
        <f t="shared" si="556"/>
        <v>0.13272485036960308</v>
      </c>
      <c r="AT109" s="82">
        <f t="shared" si="557"/>
        <v>0.12823657040541361</v>
      </c>
      <c r="AU109" s="82">
        <f t="shared" si="558"/>
        <v>0.13568815490194439</v>
      </c>
      <c r="AV109" s="82">
        <f t="shared" si="559"/>
        <v>0.19459153997565667</v>
      </c>
      <c r="AW109" s="82">
        <f t="shared" si="560"/>
        <v>1.616895887720432E-2</v>
      </c>
      <c r="AX109" s="82">
        <f t="shared" si="561"/>
        <v>0.13511755711009435</v>
      </c>
      <c r="AY109" s="82" t="str">
        <f t="shared" si="562"/>
        <v>na</v>
      </c>
      <c r="AZ109" s="82" t="str">
        <f t="shared" si="563"/>
        <v>na</v>
      </c>
      <c r="BA109" s="82" t="str">
        <f t="shared" si="564"/>
        <v>na</v>
      </c>
      <c r="BB109" s="93">
        <f t="shared" si="565"/>
        <v>0.4020910161204847</v>
      </c>
      <c r="BC109" s="85">
        <f t="shared" si="566"/>
        <v>0.53176536881934111</v>
      </c>
      <c r="BD109" s="85">
        <f t="shared" si="567"/>
        <v>0.49640866187714167</v>
      </c>
      <c r="BE109" s="85">
        <f t="shared" si="568"/>
        <v>0.55577554803066997</v>
      </c>
      <c r="BF109" s="85">
        <f t="shared" si="569"/>
        <v>1.1430453777627352</v>
      </c>
      <c r="BG109" s="85">
        <f t="shared" si="570"/>
        <v>7.891865494114858E-3</v>
      </c>
      <c r="BH109" s="85">
        <f t="shared" si="571"/>
        <v>0.5511110655214736</v>
      </c>
      <c r="BI109" s="85" t="str">
        <f t="shared" si="572"/>
        <v>na</v>
      </c>
      <c r="BJ109" s="85" t="str">
        <f t="shared" si="573"/>
        <v>na</v>
      </c>
      <c r="BK109" s="102" t="str">
        <f t="shared" si="574"/>
        <v>na</v>
      </c>
      <c r="BL109" s="85">
        <f t="shared" si="575"/>
        <v>11.258548451373571</v>
      </c>
      <c r="BM109" s="85">
        <f t="shared" si="535"/>
        <v>14.88943032694155</v>
      </c>
      <c r="BN109" s="85">
        <f t="shared" si="536"/>
        <v>13.899442532559966</v>
      </c>
      <c r="BO109" s="85">
        <f t="shared" si="537"/>
        <v>15.56171534485876</v>
      </c>
      <c r="BP109" s="85">
        <f t="shared" si="538"/>
        <v>32.005270577356583</v>
      </c>
      <c r="BQ109" s="85">
        <f t="shared" si="539"/>
        <v>0.22097223383521603</v>
      </c>
      <c r="BR109" s="85">
        <f t="shared" si="540"/>
        <v>15.43110983460126</v>
      </c>
      <c r="BS109" s="85" t="str">
        <f t="shared" si="541"/>
        <v>na</v>
      </c>
      <c r="BT109" s="85" t="str">
        <f t="shared" si="542"/>
        <v>na</v>
      </c>
      <c r="BU109" s="85" t="str">
        <f t="shared" si="543"/>
        <v>na</v>
      </c>
      <c r="BV109" s="93">
        <f t="shared" si="576"/>
        <v>0.25938774467082021</v>
      </c>
      <c r="BW109" s="85">
        <f t="shared" si="577"/>
        <v>1.6975016657052703E-2</v>
      </c>
      <c r="BX109" s="85">
        <f t="shared" si="578"/>
        <v>2.4525524296478217E-2</v>
      </c>
      <c r="BY109" s="85">
        <f t="shared" si="579"/>
        <v>6.1347866937442271E-2</v>
      </c>
      <c r="BZ109" s="85">
        <f t="shared" si="580"/>
        <v>7.4424060008879489E-3</v>
      </c>
      <c r="CA109" s="85">
        <f t="shared" si="581"/>
        <v>1.1982661842074005</v>
      </c>
      <c r="CB109" s="85">
        <f t="shared" si="582"/>
        <v>0.15463026953781736</v>
      </c>
      <c r="CC109" s="85" t="str">
        <f t="shared" si="583"/>
        <v>na</v>
      </c>
      <c r="CD109" s="85" t="str">
        <f t="shared" si="584"/>
        <v>na</v>
      </c>
      <c r="CE109" s="102" t="str">
        <f t="shared" si="585"/>
        <v>na</v>
      </c>
    </row>
    <row r="110" spans="1:83" s="142" customFormat="1" x14ac:dyDescent="0.25">
      <c r="A110" s="217" t="s">
        <v>80</v>
      </c>
      <c r="B110" s="54"/>
      <c r="C110" s="144"/>
      <c r="D110" s="144">
        <v>24</v>
      </c>
      <c r="E110" s="144">
        <v>5</v>
      </c>
      <c r="F110" s="54"/>
      <c r="G110" s="117"/>
      <c r="H110" s="144">
        <v>1</v>
      </c>
      <c r="I110" s="78">
        <v>1.722</v>
      </c>
      <c r="J110" s="153">
        <v>8.7799999999999994</v>
      </c>
      <c r="K110" s="153">
        <v>1.1713</v>
      </c>
      <c r="L110" s="153">
        <v>1.8241000000000001</v>
      </c>
      <c r="M110" s="82">
        <v>8.0745000000000005</v>
      </c>
      <c r="N110" s="82">
        <v>11.032999999999999</v>
      </c>
      <c r="O110" s="266" t="s">
        <v>279</v>
      </c>
      <c r="P110" s="81"/>
      <c r="Q110" s="82">
        <v>19.107499999999998</v>
      </c>
      <c r="R110" s="277">
        <v>0.67480000000000007</v>
      </c>
      <c r="S110" s="278">
        <v>1.6072</v>
      </c>
      <c r="T110" s="73">
        <f t="shared" ref="T110:T112" si="760">R110/Q110</f>
        <v>3.5315975402328934E-2</v>
      </c>
      <c r="U110" s="73">
        <f t="shared" ref="U110:U112" si="761">IF(R110&lt;0.01*Q110,0.01,IF(R110&gt;100*Q110,100,T110))</f>
        <v>3.5315975402328934E-2</v>
      </c>
      <c r="V110" s="205">
        <f t="shared" si="749"/>
        <v>8.4113567970692138E-2</v>
      </c>
      <c r="W110" s="153">
        <f t="shared" ref="W110:W112" si="762">IF(V110=0,U110,V110)</f>
        <v>8.4113567970692138E-2</v>
      </c>
      <c r="X110" s="78">
        <v>1</v>
      </c>
      <c r="Y110" s="120">
        <v>1</v>
      </c>
      <c r="Z110" s="119"/>
      <c r="AA110" s="119">
        <v>0.5</v>
      </c>
      <c r="AB110" s="119">
        <v>1</v>
      </c>
      <c r="AC110" s="119">
        <v>1</v>
      </c>
      <c r="AD110" s="119">
        <v>1</v>
      </c>
      <c r="AE110" s="119"/>
      <c r="AF110" s="119"/>
      <c r="AG110" s="119"/>
      <c r="AH110" s="54">
        <f t="shared" si="750"/>
        <v>29</v>
      </c>
      <c r="AI110" s="144">
        <f t="shared" si="751"/>
        <v>29</v>
      </c>
      <c r="AJ110" s="144" t="str">
        <f t="shared" si="752"/>
        <v>na</v>
      </c>
      <c r="AK110" s="144">
        <f t="shared" si="753"/>
        <v>29</v>
      </c>
      <c r="AL110" s="144">
        <f t="shared" si="754"/>
        <v>29</v>
      </c>
      <c r="AM110" s="144">
        <f t="shared" si="755"/>
        <v>29</v>
      </c>
      <c r="AN110" s="144">
        <f t="shared" si="756"/>
        <v>29</v>
      </c>
      <c r="AO110" s="144" t="str">
        <f t="shared" si="757"/>
        <v>na</v>
      </c>
      <c r="AP110" s="144" t="str">
        <f t="shared" si="758"/>
        <v>na</v>
      </c>
      <c r="AQ110" s="144" t="str">
        <f t="shared" si="759"/>
        <v>na</v>
      </c>
      <c r="AR110" s="81">
        <f t="shared" si="555"/>
        <v>3.4706670369544342E-2</v>
      </c>
      <c r="AS110" s="82">
        <f t="shared" si="556"/>
        <v>3.9912670924975996E-2</v>
      </c>
      <c r="AT110" s="82" t="str">
        <f t="shared" si="557"/>
        <v>na</v>
      </c>
      <c r="AU110" s="82">
        <f t="shared" si="558"/>
        <v>2.7202525424777996E-2</v>
      </c>
      <c r="AV110" s="82">
        <f t="shared" si="559"/>
        <v>5.8517060506789877E-2</v>
      </c>
      <c r="AW110" s="82">
        <f t="shared" si="560"/>
        <v>4.862287153221187E-2</v>
      </c>
      <c r="AX110" s="82">
        <f t="shared" si="561"/>
        <v>4.0632199457027528E-2</v>
      </c>
      <c r="AY110" s="82" t="str">
        <f t="shared" si="562"/>
        <v>na</v>
      </c>
      <c r="AZ110" s="82" t="str">
        <f t="shared" si="563"/>
        <v>na</v>
      </c>
      <c r="BA110" s="82" t="str">
        <f t="shared" si="564"/>
        <v>na</v>
      </c>
      <c r="BB110" s="93">
        <f t="shared" si="565"/>
        <v>0.16152533006072325</v>
      </c>
      <c r="BC110" s="85">
        <f t="shared" si="566"/>
        <v>0.21361724900530654</v>
      </c>
      <c r="BD110" s="85" t="str">
        <f t="shared" si="567"/>
        <v>na</v>
      </c>
      <c r="BE110" s="85">
        <f t="shared" si="568"/>
        <v>9.9227759372584559E-2</v>
      </c>
      <c r="BF110" s="85">
        <f t="shared" si="569"/>
        <v>0.45917659066072286</v>
      </c>
      <c r="BG110" s="85">
        <f t="shared" si="570"/>
        <v>0.31702677444297001</v>
      </c>
      <c r="BH110" s="85">
        <f t="shared" si="571"/>
        <v>0.22138867368227633</v>
      </c>
      <c r="BI110" s="85" t="str">
        <f t="shared" si="572"/>
        <v>na</v>
      </c>
      <c r="BJ110" s="85" t="str">
        <f t="shared" si="573"/>
        <v>na</v>
      </c>
      <c r="BK110" s="102" t="str">
        <f t="shared" si="574"/>
        <v>na</v>
      </c>
      <c r="BL110" s="85">
        <f t="shared" si="575"/>
        <v>4.5227092417002508</v>
      </c>
      <c r="BM110" s="85">
        <f t="shared" si="535"/>
        <v>5.9812829721485832</v>
      </c>
      <c r="BN110" s="85" t="str">
        <f t="shared" si="536"/>
        <v>na</v>
      </c>
      <c r="BO110" s="85">
        <f t="shared" si="537"/>
        <v>2.7783772624323677</v>
      </c>
      <c r="BP110" s="85">
        <f t="shared" si="538"/>
        <v>12.85694453850024</v>
      </c>
      <c r="BQ110" s="85">
        <f t="shared" si="539"/>
        <v>8.8767496844031601</v>
      </c>
      <c r="BR110" s="85">
        <f t="shared" si="540"/>
        <v>6.1988828631037372</v>
      </c>
      <c r="BS110" s="85" t="str">
        <f t="shared" si="541"/>
        <v>na</v>
      </c>
      <c r="BT110" s="85" t="str">
        <f t="shared" si="542"/>
        <v>na</v>
      </c>
      <c r="BU110" s="85" t="str">
        <f t="shared" si="543"/>
        <v>na</v>
      </c>
      <c r="BV110" s="93">
        <f t="shared" si="576"/>
        <v>0.89098053234712837</v>
      </c>
      <c r="BW110" s="85">
        <f t="shared" si="577"/>
        <v>0.39702234099981371</v>
      </c>
      <c r="BX110" s="85" t="str">
        <f t="shared" si="578"/>
        <v>na</v>
      </c>
      <c r="BY110" s="85">
        <f t="shared" si="579"/>
        <v>0.69205429822557452</v>
      </c>
      <c r="BZ110" s="85">
        <f t="shared" si="580"/>
        <v>0.41798050418944316</v>
      </c>
      <c r="CA110" s="85">
        <f t="shared" si="581"/>
        <v>0.84618617910069927</v>
      </c>
      <c r="CB110" s="85">
        <f t="shared" si="582"/>
        <v>0.81369380201934494</v>
      </c>
      <c r="CC110" s="85" t="str">
        <f t="shared" si="583"/>
        <v>na</v>
      </c>
      <c r="CD110" s="85" t="str">
        <f t="shared" si="584"/>
        <v>na</v>
      </c>
      <c r="CE110" s="102" t="str">
        <f t="shared" si="585"/>
        <v>na</v>
      </c>
    </row>
    <row r="111" spans="1:83" s="142" customFormat="1" x14ac:dyDescent="0.25">
      <c r="A111" s="217" t="s">
        <v>39</v>
      </c>
      <c r="B111" s="54">
        <v>31</v>
      </c>
      <c r="C111" s="60">
        <v>3</v>
      </c>
      <c r="D111" s="144"/>
      <c r="E111" s="144"/>
      <c r="F111" s="54"/>
      <c r="G111" s="117"/>
      <c r="H111" s="144">
        <v>1</v>
      </c>
      <c r="I111" s="78">
        <v>0.5</v>
      </c>
      <c r="J111" s="153">
        <v>43.9</v>
      </c>
      <c r="K111" s="153">
        <v>6.6500000000000004E-2</v>
      </c>
      <c r="L111" s="153">
        <v>0.17609999999999998</v>
      </c>
      <c r="M111" s="82">
        <v>1.6364999999999998</v>
      </c>
      <c r="N111" s="82">
        <v>1.7429999999999999</v>
      </c>
      <c r="O111" s="266" t="s">
        <v>271</v>
      </c>
      <c r="P111" s="81">
        <v>43.9</v>
      </c>
      <c r="Q111" s="82"/>
      <c r="R111" s="277">
        <v>10.147</v>
      </c>
      <c r="S111" s="278">
        <v>26.466000000000001</v>
      </c>
      <c r="T111" s="154">
        <f t="shared" ref="T111" si="763">R111/P111</f>
        <v>0.23113895216400912</v>
      </c>
      <c r="U111" s="154">
        <f t="shared" ref="U111" si="764">IF(R111&lt;0.01*P111,0.01,IF(R111&gt;100*P111,100,T111))</f>
        <v>0.23113895216400912</v>
      </c>
      <c r="V111" s="205">
        <f t="shared" ref="V111" si="765">IF(S111&gt;0,((((1/P111)^2)*((S111^2)+(R111^2))-((1/P111)^2)*(R111^2))^0.5),0)</f>
        <v>0.60287015945330302</v>
      </c>
      <c r="W111" s="153">
        <f t="shared" si="762"/>
        <v>0.60287015945330302</v>
      </c>
      <c r="X111" s="78">
        <v>1</v>
      </c>
      <c r="Y111" s="120">
        <v>1</v>
      </c>
      <c r="Z111" s="119"/>
      <c r="AA111" s="119">
        <v>1</v>
      </c>
      <c r="AB111" s="119">
        <v>0.3</v>
      </c>
      <c r="AC111" s="119">
        <v>1</v>
      </c>
      <c r="AD111" s="119">
        <v>1</v>
      </c>
      <c r="AE111" s="119">
        <v>1</v>
      </c>
      <c r="AF111" s="119">
        <v>1</v>
      </c>
      <c r="AG111" s="119">
        <v>1</v>
      </c>
      <c r="AH111" s="54">
        <f>IF(X111&gt;0,SUM($B111:$C111),"na")</f>
        <v>34</v>
      </c>
      <c r="AI111" s="144">
        <f t="shared" ref="AI111" si="766">IF(Y111&gt;0,SUM($B111:$C111),"na")</f>
        <v>34</v>
      </c>
      <c r="AJ111" s="144" t="str">
        <f t="shared" ref="AJ111" si="767">IF(Z111&gt;0,SUM($B111:$C111),"na")</f>
        <v>na</v>
      </c>
      <c r="AK111" s="144">
        <f t="shared" ref="AK111" si="768">IF(AA111&gt;0,SUM($B111:$C111),"na")</f>
        <v>34</v>
      </c>
      <c r="AL111" s="144">
        <f t="shared" ref="AL111" si="769">IF(AB111&gt;0,SUM($B111:$C111),"na")</f>
        <v>34</v>
      </c>
      <c r="AM111" s="144">
        <f t="shared" ref="AM111" si="770">IF(AC111&gt;0,SUM($B111:$C111),"na")</f>
        <v>34</v>
      </c>
      <c r="AN111" s="144">
        <f t="shared" ref="AN111" si="771">IF(AD111&gt;0,SUM($B111:$C111),"na")</f>
        <v>34</v>
      </c>
      <c r="AO111" s="144">
        <f t="shared" ref="AO111" si="772">IF(AE111&gt;0,SUM($B111:$C111),"na")</f>
        <v>34</v>
      </c>
      <c r="AP111" s="144">
        <f t="shared" ref="AP111" si="773">IF(AF111&gt;0,SUM($B111:$C111),"na")</f>
        <v>34</v>
      </c>
      <c r="AQ111" s="144">
        <f t="shared" ref="AQ111" si="774">IF(AG111&gt;0,SUM($B111:$C111),"na")</f>
        <v>34</v>
      </c>
      <c r="AR111" s="81">
        <f t="shared" si="555"/>
        <v>0.2079397183008663</v>
      </c>
      <c r="AS111" s="82">
        <f t="shared" si="556"/>
        <v>0.23913067604599628</v>
      </c>
      <c r="AT111" s="82" t="str">
        <f t="shared" si="557"/>
        <v>na</v>
      </c>
      <c r="AU111" s="82">
        <f t="shared" si="558"/>
        <v>0.32595955841757418</v>
      </c>
      <c r="AV111" s="82">
        <f t="shared" si="559"/>
        <v>0.10517881100101956</v>
      </c>
      <c r="AW111" s="82">
        <f t="shared" si="560"/>
        <v>0.2913165135616001</v>
      </c>
      <c r="AX111" s="82">
        <f t="shared" si="561"/>
        <v>0.24344162142540449</v>
      </c>
      <c r="AY111" s="82">
        <f t="shared" si="562"/>
        <v>0.21888391400091189</v>
      </c>
      <c r="AZ111" s="82">
        <f t="shared" si="563"/>
        <v>0.2079397183008663</v>
      </c>
      <c r="BA111" s="82">
        <f t="shared" si="564"/>
        <v>0.21784160964852661</v>
      </c>
      <c r="BB111" s="93">
        <f t="shared" si="565"/>
        <v>0.94359174375461496</v>
      </c>
      <c r="BC111" s="85">
        <f t="shared" si="566"/>
        <v>1.2479000811154786</v>
      </c>
      <c r="BD111" s="85" t="str">
        <f t="shared" si="567"/>
        <v>na</v>
      </c>
      <c r="BE111" s="85">
        <f t="shared" si="568"/>
        <v>2.3186578714320851</v>
      </c>
      <c r="BF111" s="85">
        <f t="shared" si="569"/>
        <v>0.24141582978903048</v>
      </c>
      <c r="BG111" s="85">
        <f t="shared" si="570"/>
        <v>1.8519934105758149</v>
      </c>
      <c r="BH111" s="85">
        <f t="shared" si="571"/>
        <v>1.2932988564013288</v>
      </c>
      <c r="BI111" s="85">
        <f t="shared" si="572"/>
        <v>1.0455310180106536</v>
      </c>
      <c r="BJ111" s="85">
        <f t="shared" si="573"/>
        <v>0.94359174375461496</v>
      </c>
      <c r="BK111" s="102">
        <f t="shared" si="574"/>
        <v>1.0355972879302351</v>
      </c>
      <c r="BL111" s="85">
        <f t="shared" si="575"/>
        <v>31.138527543902295</v>
      </c>
      <c r="BM111" s="85">
        <f t="shared" si="535"/>
        <v>41.180702676810796</v>
      </c>
      <c r="BN111" s="85" t="str">
        <f t="shared" si="536"/>
        <v>na</v>
      </c>
      <c r="BO111" s="85">
        <f t="shared" si="537"/>
        <v>76.515709757258804</v>
      </c>
      <c r="BP111" s="85">
        <f t="shared" si="538"/>
        <v>7.9667223830380056</v>
      </c>
      <c r="BQ111" s="85">
        <f t="shared" si="539"/>
        <v>61.115782549001892</v>
      </c>
      <c r="BR111" s="85">
        <f t="shared" si="540"/>
        <v>42.67886226124385</v>
      </c>
      <c r="BS111" s="85">
        <f t="shared" si="541"/>
        <v>34.502523594351572</v>
      </c>
      <c r="BT111" s="85">
        <f t="shared" si="542"/>
        <v>31.138527543902295</v>
      </c>
      <c r="BU111" s="85">
        <f t="shared" si="543"/>
        <v>34.17471050169776</v>
      </c>
      <c r="BV111" s="93">
        <f t="shared" si="576"/>
        <v>1.4261462642381752E-4</v>
      </c>
      <c r="BW111" s="85">
        <f t="shared" si="577"/>
        <v>0.22979915472661083</v>
      </c>
      <c r="BX111" s="85" t="str">
        <f t="shared" si="578"/>
        <v>na</v>
      </c>
      <c r="BY111" s="85">
        <f t="shared" si="579"/>
        <v>0.70774341540148078</v>
      </c>
      <c r="BZ111" s="85">
        <f t="shared" si="580"/>
        <v>0.18314164012793838</v>
      </c>
      <c r="CA111" s="85">
        <f t="shared" si="581"/>
        <v>0.17564703057797412</v>
      </c>
      <c r="CB111" s="85">
        <f t="shared" si="582"/>
        <v>4.2374221625006599E-2</v>
      </c>
      <c r="CC111" s="85">
        <f t="shared" si="583"/>
        <v>4.8255700057449318E-3</v>
      </c>
      <c r="CD111" s="85">
        <f t="shared" si="584"/>
        <v>4.147042600524331E-2</v>
      </c>
      <c r="CE111" s="102">
        <f t="shared" si="585"/>
        <v>7.0924374823597106E-2</v>
      </c>
    </row>
    <row r="112" spans="1:83" s="142" customFormat="1" x14ac:dyDescent="0.25">
      <c r="A112" s="217" t="s">
        <v>79</v>
      </c>
      <c r="B112" s="54"/>
      <c r="C112" s="144"/>
      <c r="D112" s="144">
        <v>24</v>
      </c>
      <c r="E112" s="144">
        <v>5</v>
      </c>
      <c r="F112" s="54"/>
      <c r="G112" s="117"/>
      <c r="H112" s="144">
        <v>1</v>
      </c>
      <c r="I112" s="78">
        <v>0</v>
      </c>
      <c r="J112" s="153">
        <v>4.0419999999999998</v>
      </c>
      <c r="K112" s="153">
        <v>6.6500000000000004E-2</v>
      </c>
      <c r="L112" s="153">
        <v>0.17609999999999998</v>
      </c>
      <c r="M112" s="82">
        <v>0.23849999999999999</v>
      </c>
      <c r="N112" s="82">
        <v>0.34950000000000003</v>
      </c>
      <c r="O112" s="266" t="s">
        <v>279</v>
      </c>
      <c r="P112" s="81"/>
      <c r="Q112" s="82">
        <v>0.58799999999999997</v>
      </c>
      <c r="R112" s="277">
        <v>6.5100000000000005E-2</v>
      </c>
      <c r="S112" s="278">
        <v>9.3850000000000003E-2</v>
      </c>
      <c r="T112" s="73">
        <f t="shared" si="760"/>
        <v>0.11071428571428572</v>
      </c>
      <c r="U112" s="73">
        <f t="shared" si="761"/>
        <v>0.11071428571428572</v>
      </c>
      <c r="V112" s="205">
        <f>IF(S112&gt;0,((((1/Q112)^2)*((S112^2)+(R112^2))-((1/Q112)^2)*(R112^2))^0.5),0)</f>
        <v>0.159608843537415</v>
      </c>
      <c r="W112" s="153">
        <f t="shared" si="762"/>
        <v>0.159608843537415</v>
      </c>
      <c r="X112" s="78">
        <v>1</v>
      </c>
      <c r="Y112" s="120">
        <v>1</v>
      </c>
      <c r="Z112" s="119"/>
      <c r="AA112" s="119">
        <v>0.75</v>
      </c>
      <c r="AB112" s="119">
        <v>0.3</v>
      </c>
      <c r="AC112" s="119">
        <v>1</v>
      </c>
      <c r="AD112" s="119">
        <v>1</v>
      </c>
      <c r="AE112" s="119">
        <v>1</v>
      </c>
      <c r="AF112" s="119">
        <v>1</v>
      </c>
      <c r="AG112" s="119">
        <v>1</v>
      </c>
      <c r="AH112" s="54">
        <f>IF(X112&gt;0,SUM($D112:$E112),"na")</f>
        <v>29</v>
      </c>
      <c r="AI112" s="144">
        <f t="shared" ref="AI112" si="775">IF(Y112&gt;0,SUM($D112:$E112),"na")</f>
        <v>29</v>
      </c>
      <c r="AJ112" s="144" t="str">
        <f t="shared" ref="AJ112" si="776">IF(Z112&gt;0,SUM($D112:$E112),"na")</f>
        <v>na</v>
      </c>
      <c r="AK112" s="144">
        <f t="shared" ref="AK112" si="777">IF(AA112&gt;0,SUM($D112:$E112),"na")</f>
        <v>29</v>
      </c>
      <c r="AL112" s="144">
        <f t="shared" ref="AL112" si="778">IF(AB112&gt;0,SUM($D112:$E112),"na")</f>
        <v>29</v>
      </c>
      <c r="AM112" s="144">
        <f t="shared" ref="AM112" si="779">IF(AC112&gt;0,SUM($D112:$E112),"na")</f>
        <v>29</v>
      </c>
      <c r="AN112" s="144">
        <f t="shared" ref="AN112" si="780">IF(AD112&gt;0,SUM($D112:$E112),"na")</f>
        <v>29</v>
      </c>
      <c r="AO112" s="144">
        <f t="shared" ref="AO112" si="781">IF(AE112&gt;0,SUM($D112:$E112),"na")</f>
        <v>29</v>
      </c>
      <c r="AP112" s="144">
        <f t="shared" ref="AP112" si="782">IF(AF112&gt;0,SUM($D112:$E112),"na")</f>
        <v>29</v>
      </c>
      <c r="AQ112" s="144">
        <f t="shared" ref="AQ112" si="783">IF(AG112&gt;0,SUM($D112:$E112),"na")</f>
        <v>29</v>
      </c>
      <c r="AR112" s="81">
        <f t="shared" si="555"/>
        <v>0.10500330900998457</v>
      </c>
      <c r="AS112" s="82">
        <f t="shared" si="556"/>
        <v>0.12075380536148227</v>
      </c>
      <c r="AT112" s="82" t="str">
        <f t="shared" si="557"/>
        <v>na</v>
      </c>
      <c r="AU112" s="82">
        <f t="shared" si="558"/>
        <v>0.12344983626849537</v>
      </c>
      <c r="AV112" s="82">
        <f t="shared" si="559"/>
        <v>5.3112138859701487E-2</v>
      </c>
      <c r="AW112" s="82">
        <f t="shared" si="560"/>
        <v>0.14710608508645179</v>
      </c>
      <c r="AX112" s="82">
        <f t="shared" si="561"/>
        <v>0.12293070323120146</v>
      </c>
      <c r="AY112" s="82">
        <f t="shared" si="562"/>
        <v>0.1105297989578785</v>
      </c>
      <c r="AZ112" s="82">
        <f t="shared" si="563"/>
        <v>0.10500330900998457</v>
      </c>
      <c r="BA112" s="82">
        <f t="shared" si="564"/>
        <v>0.1100034665818886</v>
      </c>
      <c r="BB112" s="93">
        <f t="shared" si="565"/>
        <v>0.29616548881043214</v>
      </c>
      <c r="BC112" s="85">
        <f t="shared" si="566"/>
        <v>0.3916788589517966</v>
      </c>
      <c r="BD112" s="85" t="str">
        <f t="shared" si="567"/>
        <v>na</v>
      </c>
      <c r="BE112" s="85">
        <f t="shared" si="568"/>
        <v>0.40936387596898482</v>
      </c>
      <c r="BF112" s="85">
        <f t="shared" si="569"/>
        <v>7.5773275581603572E-2</v>
      </c>
      <c r="BG112" s="85">
        <f t="shared" si="570"/>
        <v>0.5812858551881569</v>
      </c>
      <c r="BH112" s="85">
        <f t="shared" si="571"/>
        <v>0.40592818930353114</v>
      </c>
      <c r="BI112" s="85">
        <f t="shared" si="572"/>
        <v>0.32816120643815194</v>
      </c>
      <c r="BJ112" s="85">
        <f t="shared" si="573"/>
        <v>0.29616548881043214</v>
      </c>
      <c r="BK112" s="102">
        <f t="shared" si="574"/>
        <v>0.32504330291212963</v>
      </c>
      <c r="BL112" s="85">
        <f t="shared" si="575"/>
        <v>8.2926336866920991</v>
      </c>
      <c r="BM112" s="85">
        <f t="shared" si="535"/>
        <v>10.967008050650305</v>
      </c>
      <c r="BN112" s="85" t="str">
        <f t="shared" si="536"/>
        <v>na</v>
      </c>
      <c r="BO112" s="85">
        <f t="shared" si="537"/>
        <v>11.462188527131575</v>
      </c>
      <c r="BP112" s="85">
        <f t="shared" si="538"/>
        <v>2.1216517162848998</v>
      </c>
      <c r="BQ112" s="85">
        <f t="shared" si="539"/>
        <v>16.276003945268393</v>
      </c>
      <c r="BR112" s="85">
        <f t="shared" si="540"/>
        <v>11.365989300498871</v>
      </c>
      <c r="BS112" s="85">
        <f t="shared" si="541"/>
        <v>9.1885137802682539</v>
      </c>
      <c r="BT112" s="85">
        <f t="shared" si="542"/>
        <v>8.2926336866920991</v>
      </c>
      <c r="BU112" s="85">
        <f t="shared" si="543"/>
        <v>9.1012124815396298</v>
      </c>
      <c r="BV112" s="93">
        <f t="shared" si="576"/>
        <v>0.31963042211086684</v>
      </c>
      <c r="BW112" s="85">
        <f t="shared" si="577"/>
        <v>3.7929220391445966E-2</v>
      </c>
      <c r="BX112" s="85" t="str">
        <f t="shared" si="578"/>
        <v>na</v>
      </c>
      <c r="BY112" s="85">
        <f t="shared" si="579"/>
        <v>9.833892540774597E-2</v>
      </c>
      <c r="BZ112" s="85">
        <f t="shared" si="580"/>
        <v>0.45646307540772829</v>
      </c>
      <c r="CA112" s="85">
        <f t="shared" si="581"/>
        <v>0.15173786674718978</v>
      </c>
      <c r="CB112" s="85">
        <f t="shared" si="582"/>
        <v>0.21055137246867173</v>
      </c>
      <c r="CC112" s="85">
        <f t="shared" si="583"/>
        <v>0.2697236678303862</v>
      </c>
      <c r="CD112" s="85">
        <f t="shared" si="584"/>
        <v>0.13414310358889889</v>
      </c>
      <c r="CE112" s="102">
        <f t="shared" si="585"/>
        <v>0.11207111526483284</v>
      </c>
    </row>
    <row r="113" spans="1:74" s="142" customFormat="1" x14ac:dyDescent="0.25">
      <c r="B113" s="149"/>
      <c r="C113" s="143"/>
      <c r="D113" s="143"/>
      <c r="E113" s="143"/>
      <c r="F113" s="149"/>
      <c r="I113" s="78"/>
      <c r="J113" s="153"/>
      <c r="K113" s="153"/>
      <c r="L113" s="153"/>
      <c r="M113" s="15"/>
      <c r="N113" s="15"/>
      <c r="O113" s="268"/>
      <c r="P113" s="15"/>
      <c r="Q113" s="15"/>
      <c r="R113" s="15"/>
      <c r="S113" s="15"/>
      <c r="T113" s="15"/>
      <c r="U113" s="15"/>
      <c r="V113" s="15"/>
      <c r="W113" s="15"/>
      <c r="X113" s="155"/>
      <c r="Y113" s="127"/>
      <c r="Z113" s="129"/>
      <c r="AA113" s="129"/>
      <c r="AB113" s="129"/>
      <c r="AC113" s="129"/>
      <c r="AD113" s="129"/>
      <c r="AE113" s="129"/>
      <c r="AF113" s="129"/>
      <c r="AG113" s="45"/>
      <c r="AH113" s="196"/>
      <c r="AI113" s="196"/>
      <c r="AJ113" s="196"/>
      <c r="AK113" s="196"/>
      <c r="AL113" s="196"/>
      <c r="AM113" s="196"/>
      <c r="AN113" s="196"/>
      <c r="AO113" s="196"/>
      <c r="AP113" s="196"/>
      <c r="AQ113" s="196"/>
      <c r="AR113" s="81"/>
      <c r="AS113" s="82"/>
      <c r="AT113" s="82"/>
      <c r="AU113" s="82"/>
      <c r="AV113" s="82"/>
      <c r="AW113" s="82"/>
      <c r="AX113" s="82"/>
      <c r="AY113" s="82"/>
      <c r="AZ113" s="82"/>
      <c r="BA113" s="82"/>
      <c r="BB113" s="25"/>
      <c r="BC113" s="143"/>
      <c r="BD113" s="143"/>
      <c r="BE113" s="143"/>
      <c r="BF113" s="143"/>
      <c r="BG113" s="143"/>
      <c r="BH113" s="143"/>
      <c r="BI113" s="143"/>
      <c r="BJ113" s="143"/>
      <c r="BK113" s="21"/>
      <c r="BL113" s="204"/>
      <c r="BM113" s="199"/>
      <c r="BN113" s="199"/>
      <c r="BO113" s="199"/>
      <c r="BP113" s="199"/>
      <c r="BQ113" s="199"/>
      <c r="BR113" s="199"/>
      <c r="BS113" s="199"/>
      <c r="BT113" s="199"/>
      <c r="BU113" s="21"/>
      <c r="BV113" s="202"/>
    </row>
    <row r="114" spans="1:74" s="142" customFormat="1" ht="18" x14ac:dyDescent="0.35">
      <c r="A114" s="60" t="s">
        <v>472</v>
      </c>
      <c r="B114" s="149"/>
      <c r="E114" s="143"/>
      <c r="F114" s="149"/>
      <c r="I114" s="78"/>
      <c r="J114" s="24"/>
      <c r="K114" s="205"/>
      <c r="L114" s="205"/>
      <c r="M114" s="205"/>
      <c r="N114" s="205"/>
      <c r="O114" s="269"/>
      <c r="P114" s="82"/>
      <c r="Q114" s="205"/>
      <c r="R114" s="205"/>
      <c r="S114" s="205"/>
      <c r="T114" s="82"/>
      <c r="U114" s="82"/>
      <c r="V114" s="82"/>
      <c r="W114" s="82"/>
      <c r="X114" s="54">
        <f t="shared" ref="X114:AG114" si="784">AVERAGE(X84:X112)</f>
        <v>1</v>
      </c>
      <c r="Y114" s="144">
        <f t="shared" si="784"/>
        <v>0.86956521739130432</v>
      </c>
      <c r="Z114" s="144">
        <f t="shared" si="784"/>
        <v>0.9</v>
      </c>
      <c r="AA114" s="144">
        <f t="shared" si="784"/>
        <v>0.63793103448275867</v>
      </c>
      <c r="AB114" s="144">
        <f t="shared" si="784"/>
        <v>0.59310344827586214</v>
      </c>
      <c r="AC114" s="144">
        <f t="shared" si="784"/>
        <v>0.71379310344827596</v>
      </c>
      <c r="AD114" s="144">
        <f t="shared" si="784"/>
        <v>0.85416666666666663</v>
      </c>
      <c r="AE114" s="144">
        <f t="shared" si="784"/>
        <v>0.95</v>
      </c>
      <c r="AF114" s="144">
        <f t="shared" si="784"/>
        <v>1</v>
      </c>
      <c r="AG114" s="69">
        <f t="shared" si="784"/>
        <v>0.95454545454545459</v>
      </c>
      <c r="AH114" s="58">
        <f>SUM(AH84:AH112)-AH115</f>
        <v>897</v>
      </c>
      <c r="AI114" s="60">
        <f t="shared" ref="AI114" si="785">SUM(AI84:AI112)-AI115</f>
        <v>704</v>
      </c>
      <c r="AJ114" s="60">
        <f t="shared" ref="AJ114" si="786">SUM(AJ84:AJ112)-AJ115</f>
        <v>305</v>
      </c>
      <c r="AK114" s="60">
        <f t="shared" ref="AK114" si="787">SUM(AK84:AK112)-AK115</f>
        <v>897</v>
      </c>
      <c r="AL114" s="60">
        <f t="shared" ref="AL114" si="788">SUM(AL84:AL112)-AL115</f>
        <v>897</v>
      </c>
      <c r="AM114" s="60">
        <f t="shared" ref="AM114" si="789">SUM(AM84:AM112)-AM115</f>
        <v>897</v>
      </c>
      <c r="AN114" s="60">
        <f t="shared" ref="AN114" si="790">SUM(AN84:AN112)-AN115</f>
        <v>737</v>
      </c>
      <c r="AO114" s="60">
        <f t="shared" ref="AO114" si="791">SUM(AO84:AO112)-AO115</f>
        <v>310</v>
      </c>
      <c r="AP114" s="60">
        <f t="shared" ref="AP114" si="792">SUM(AP84:AP112)-AP115</f>
        <v>221</v>
      </c>
      <c r="AQ114" s="60">
        <f t="shared" ref="AQ114" si="793">SUM(AQ84:AQ112)-AQ115</f>
        <v>333</v>
      </c>
      <c r="AR114" s="56">
        <f>(1/X115)*SUM(AR84:AR112)</f>
        <v>0.20998777783027325</v>
      </c>
      <c r="AS114" s="74">
        <f t="shared" ref="AS114" si="794">(1/Y115)*SUM(AS84:AS112)</f>
        <v>0.15691876286773646</v>
      </c>
      <c r="AT114" s="74">
        <f t="shared" ref="AT114" si="795">(1/Z115)*SUM(AT84:AT112)</f>
        <v>0.15731762496609483</v>
      </c>
      <c r="AU114" s="74">
        <f t="shared" ref="AU114" si="796">(1/AA115)*SUM(AU84:AU112)</f>
        <v>0.18168210762942813</v>
      </c>
      <c r="AV114" s="74">
        <f t="shared" ref="AV114" si="797">(1/AB115)*SUM(AV84:AV112)</f>
        <v>0.17857171820118642</v>
      </c>
      <c r="AW114" s="74">
        <f t="shared" ref="AW114" si="798">(1/AC115)*SUM(AW84:AW112)</f>
        <v>0.21944100219196672</v>
      </c>
      <c r="AX114" s="74">
        <f t="shared" ref="AX114" si="799">(1/AD115)*SUM(AX84:AX112)</f>
        <v>0.20813863803830807</v>
      </c>
      <c r="AY114" s="74">
        <f t="shared" ref="AY114" si="800">(1/AE115)*SUM(AY84:AY112)</f>
        <v>0.20697053792270748</v>
      </c>
      <c r="AZ114" s="74">
        <f t="shared" ref="AZ114" si="801">(1/AF115)*SUM(AZ84:AZ112)</f>
        <v>0.17301525106199606</v>
      </c>
      <c r="BA114" s="385">
        <f t="shared" ref="BA114" si="802">(1/AG115)*SUM(BA84:BA112)</f>
        <v>0.17216873997490698</v>
      </c>
      <c r="BB114" s="25"/>
      <c r="BC114" s="143"/>
      <c r="BD114" s="143"/>
      <c r="BE114" s="143"/>
      <c r="BF114" s="143"/>
      <c r="BG114" s="143"/>
      <c r="BH114" s="143"/>
      <c r="BI114" s="143"/>
      <c r="BJ114" s="143"/>
      <c r="BK114" s="199"/>
      <c r="BL114" s="78">
        <f>SQRT((SUM(BL84:BL112)+SUM(BV84:BV112))/AH114)</f>
        <v>0.87340323010937571</v>
      </c>
      <c r="BM114" s="205">
        <f t="shared" ref="BM114:BU114" si="803">SQRT((SUM(BM84:BM112)+SUM(BW84:BW112))/AI114)</f>
        <v>0.78713210445304138</v>
      </c>
      <c r="BN114" s="205">
        <f t="shared" si="803"/>
        <v>0.75068169937967699</v>
      </c>
      <c r="BO114" s="205">
        <f t="shared" si="803"/>
        <v>0.8216154121229079</v>
      </c>
      <c r="BP114" s="205">
        <f t="shared" si="803"/>
        <v>0.91296853442254078</v>
      </c>
      <c r="BQ114" s="205">
        <f t="shared" si="803"/>
        <v>1.0160520612126929</v>
      </c>
      <c r="BR114" s="205">
        <f t="shared" si="803"/>
        <v>0.9282450239611304</v>
      </c>
      <c r="BS114" s="205">
        <f t="shared" si="803"/>
        <v>0.82959799611378759</v>
      </c>
      <c r="BT114" s="205">
        <f t="shared" si="803"/>
        <v>0.76048693665696121</v>
      </c>
      <c r="BU114" s="371">
        <f t="shared" si="803"/>
        <v>0.79560707350555748</v>
      </c>
      <c r="BV114" s="198"/>
    </row>
    <row r="115" spans="1:74" s="142" customFormat="1" x14ac:dyDescent="0.25">
      <c r="A115" s="199" t="s">
        <v>60</v>
      </c>
      <c r="B115" s="149">
        <f>COUNTIF(B84:B112,"&gt;0")</f>
        <v>17</v>
      </c>
      <c r="C115" s="143">
        <f>COUNTIF(C84:C112,"&gt;0")</f>
        <v>17</v>
      </c>
      <c r="D115" s="143">
        <f>COUNTIF(D84:D112,"&gt;0")</f>
        <v>12</v>
      </c>
      <c r="E115" s="143">
        <f>COUNTIF(E84:E112,"&gt;0")</f>
        <v>12</v>
      </c>
      <c r="F115" s="149"/>
      <c r="I115" s="78"/>
      <c r="J115" s="153"/>
      <c r="K115" s="205"/>
      <c r="L115" s="205"/>
      <c r="M115" s="205"/>
      <c r="N115" s="205"/>
      <c r="O115" s="269"/>
      <c r="P115" s="82"/>
      <c r="Q115" s="205"/>
      <c r="R115" s="205"/>
      <c r="S115" s="205"/>
      <c r="T115" s="82"/>
      <c r="U115" s="82"/>
      <c r="V115" s="82"/>
      <c r="W115" s="82"/>
      <c r="X115" s="149">
        <f t="shared" ref="X115:AG115" si="804">COUNTIF(X84:X112,"&gt;0")</f>
        <v>29</v>
      </c>
      <c r="Y115" s="143">
        <f t="shared" si="804"/>
        <v>23</v>
      </c>
      <c r="Z115" s="143">
        <f t="shared" si="804"/>
        <v>10</v>
      </c>
      <c r="AA115" s="143">
        <f t="shared" si="804"/>
        <v>29</v>
      </c>
      <c r="AB115" s="143">
        <f t="shared" si="804"/>
        <v>29</v>
      </c>
      <c r="AC115" s="143">
        <f t="shared" si="804"/>
        <v>29</v>
      </c>
      <c r="AD115" s="143">
        <f t="shared" si="804"/>
        <v>24</v>
      </c>
      <c r="AE115" s="143">
        <f t="shared" si="804"/>
        <v>10</v>
      </c>
      <c r="AF115" s="143">
        <f t="shared" si="804"/>
        <v>7</v>
      </c>
      <c r="AG115" s="150">
        <f t="shared" si="804"/>
        <v>11</v>
      </c>
      <c r="AH115" s="202">
        <f>COUNTIF(AH84:AH112,"&gt;0")</f>
        <v>29</v>
      </c>
      <c r="AI115" s="198">
        <f t="shared" ref="AI115:AQ115" si="805">COUNTIF(AI84:AI112,"&gt;0")</f>
        <v>23</v>
      </c>
      <c r="AJ115" s="198">
        <f t="shared" si="805"/>
        <v>10</v>
      </c>
      <c r="AK115" s="198">
        <f t="shared" si="805"/>
        <v>29</v>
      </c>
      <c r="AL115" s="198">
        <f t="shared" si="805"/>
        <v>29</v>
      </c>
      <c r="AM115" s="198">
        <f t="shared" si="805"/>
        <v>29</v>
      </c>
      <c r="AN115" s="198">
        <f t="shared" si="805"/>
        <v>24</v>
      </c>
      <c r="AO115" s="198">
        <f t="shared" si="805"/>
        <v>10</v>
      </c>
      <c r="AP115" s="198">
        <f t="shared" si="805"/>
        <v>7</v>
      </c>
      <c r="AQ115" s="198">
        <f t="shared" si="805"/>
        <v>11</v>
      </c>
      <c r="AR115" s="81"/>
      <c r="AS115" s="82"/>
      <c r="AT115" s="82"/>
      <c r="AU115" s="82"/>
      <c r="AV115" s="82"/>
      <c r="AW115" s="82"/>
      <c r="AX115" s="82"/>
      <c r="AY115" s="82"/>
      <c r="AZ115" s="82"/>
      <c r="BA115" s="82"/>
      <c r="BB115" s="25"/>
      <c r="BC115" s="143"/>
      <c r="BD115" s="143"/>
      <c r="BE115" s="143"/>
      <c r="BF115" s="143"/>
      <c r="BG115" s="143"/>
      <c r="BH115" s="143"/>
      <c r="BI115" s="143"/>
      <c r="BJ115" s="143"/>
      <c r="BK115" s="199"/>
      <c r="BL115" s="202"/>
      <c r="BM115" s="198"/>
      <c r="BN115" s="198"/>
      <c r="BO115" s="198"/>
      <c r="BP115" s="198"/>
      <c r="BQ115" s="198"/>
      <c r="BR115" s="198"/>
      <c r="BS115" s="198"/>
      <c r="BT115" s="198"/>
      <c r="BU115" s="203"/>
      <c r="BV115" s="198"/>
    </row>
    <row r="116" spans="1:74" s="142" customFormat="1" ht="24" x14ac:dyDescent="0.45">
      <c r="A116" s="27" t="s">
        <v>483</v>
      </c>
      <c r="E116" s="143"/>
      <c r="F116" s="149"/>
      <c r="I116" s="78"/>
      <c r="J116" s="153"/>
      <c r="K116" s="205"/>
      <c r="L116" s="205"/>
      <c r="M116" s="205"/>
      <c r="N116" s="205"/>
      <c r="O116" s="269"/>
      <c r="P116" s="82"/>
      <c r="Q116" s="205"/>
      <c r="R116" s="205"/>
      <c r="S116" s="205"/>
      <c r="T116" s="82"/>
      <c r="U116" s="82"/>
      <c r="V116" s="82"/>
      <c r="W116" s="82"/>
      <c r="X116" s="82"/>
      <c r="Y116" s="127"/>
      <c r="Z116" s="129"/>
      <c r="AA116" s="129"/>
      <c r="AB116" s="129"/>
      <c r="AH116" s="207"/>
      <c r="AI116" s="207"/>
      <c r="AJ116" s="207"/>
      <c r="AK116" s="207"/>
      <c r="AL116" s="207"/>
      <c r="AM116" s="207"/>
      <c r="AN116" s="207"/>
      <c r="AO116" s="207"/>
      <c r="AP116" s="207"/>
      <c r="AQ116" s="207"/>
      <c r="AR116" s="87">
        <f>EXP((1/X115)*(SUM(AR84:AR112)-X115))</f>
        <v>0.4538392483481361</v>
      </c>
      <c r="AS116" s="88">
        <f t="shared" ref="AS116:BA116" si="806">EXP((1/Y115)*(SUM(AS84:AS112)-Y115))</f>
        <v>0.43038236816535358</v>
      </c>
      <c r="AT116" s="88">
        <f t="shared" si="806"/>
        <v>0.43055406561934351</v>
      </c>
      <c r="AU116" s="88">
        <f t="shared" si="806"/>
        <v>0.44117313139942199</v>
      </c>
      <c r="AV116" s="88">
        <f t="shared" si="806"/>
        <v>0.43980304301428641</v>
      </c>
      <c r="AW116" s="88">
        <f t="shared" si="806"/>
        <v>0.45814983495739392</v>
      </c>
      <c r="AX116" s="88">
        <f t="shared" si="806"/>
        <v>0.45300081156717426</v>
      </c>
      <c r="AY116" s="88">
        <f t="shared" si="806"/>
        <v>0.45247197019678015</v>
      </c>
      <c r="AZ116" s="88">
        <f t="shared" si="806"/>
        <v>0.43736606861214611</v>
      </c>
      <c r="BA116" s="106">
        <f t="shared" si="806"/>
        <v>0.43699599004585327</v>
      </c>
      <c r="BB116" s="103"/>
      <c r="BC116" s="103"/>
      <c r="BD116" s="103"/>
      <c r="BE116" s="103"/>
      <c r="BF116" s="103"/>
      <c r="BG116" s="103"/>
      <c r="BH116" s="103"/>
      <c r="BI116" s="103"/>
      <c r="BJ116" s="103"/>
      <c r="BK116" s="82"/>
      <c r="BL116" s="81">
        <f>EXP((1/X115)*(BL114-X115))</f>
        <v>0.3791275271555018</v>
      </c>
      <c r="BM116" s="82">
        <f t="shared" ref="BM116:BU116" si="807">EXP((1/Y115)*(BM114-Y115))</f>
        <v>0.38068734215239691</v>
      </c>
      <c r="BN116" s="82">
        <f t="shared" si="807"/>
        <v>0.39655845151862296</v>
      </c>
      <c r="BO116" s="82">
        <f t="shared" si="807"/>
        <v>0.37845109037741798</v>
      </c>
      <c r="BP116" s="82">
        <f t="shared" si="807"/>
        <v>0.37964513175028491</v>
      </c>
      <c r="BQ116" s="82">
        <f t="shared" si="807"/>
        <v>0.3809970212882216</v>
      </c>
      <c r="BR116" s="82">
        <f t="shared" si="807"/>
        <v>0.38238660621693898</v>
      </c>
      <c r="BS116" s="82">
        <f t="shared" si="807"/>
        <v>0.39970032490676433</v>
      </c>
      <c r="BT116" s="82">
        <f t="shared" si="807"/>
        <v>0.41009804691780261</v>
      </c>
      <c r="BU116" s="114">
        <f t="shared" si="807"/>
        <v>0.39547326808854782</v>
      </c>
      <c r="BV116" s="198"/>
    </row>
    <row r="117" spans="1:74" s="142" customFormat="1" ht="15" customHeight="1" x14ac:dyDescent="0.35">
      <c r="A117" s="30" t="s">
        <v>473</v>
      </c>
      <c r="E117" s="143"/>
      <c r="F117" s="149"/>
      <c r="I117" s="78"/>
      <c r="J117" s="153"/>
      <c r="K117" s="205"/>
      <c r="L117" s="205"/>
      <c r="M117" s="205"/>
      <c r="N117" s="205"/>
      <c r="O117" s="269"/>
      <c r="P117" s="82"/>
      <c r="Q117" s="205"/>
      <c r="R117" s="205"/>
      <c r="S117" s="205"/>
      <c r="T117" s="82"/>
      <c r="U117" s="82"/>
      <c r="V117" s="82"/>
      <c r="W117" s="82"/>
      <c r="X117" s="82"/>
      <c r="Y117" s="127"/>
      <c r="Z117" s="129"/>
      <c r="AA117" s="129"/>
      <c r="AB117" s="129"/>
      <c r="AH117" s="207"/>
      <c r="AI117" s="207"/>
      <c r="AJ117" s="207"/>
      <c r="AK117" s="207"/>
      <c r="AL117" s="207"/>
      <c r="AM117" s="207"/>
      <c r="AN117" s="207"/>
      <c r="AO117" s="207"/>
      <c r="AP117" s="207"/>
      <c r="AQ117" s="207"/>
      <c r="AR117" s="149"/>
      <c r="BA117" s="21"/>
    </row>
    <row r="118" spans="1:74" ht="15" customHeight="1" x14ac:dyDescent="0.25">
      <c r="A118" s="30" t="s">
        <v>198</v>
      </c>
      <c r="B118" s="134"/>
      <c r="C118" s="134"/>
      <c r="D118" s="134"/>
      <c r="I118" s="78"/>
      <c r="J118" s="26"/>
      <c r="K118" s="205"/>
      <c r="L118" s="205"/>
      <c r="M118" s="205"/>
      <c r="N118" s="205"/>
      <c r="O118" s="269"/>
      <c r="P118" s="82"/>
      <c r="Q118" s="205"/>
      <c r="R118" s="205"/>
      <c r="S118" s="205"/>
      <c r="T118" s="82"/>
      <c r="U118" s="82"/>
      <c r="V118" s="82"/>
      <c r="W118" s="82"/>
      <c r="X118" s="82"/>
      <c r="AC118" s="134" t="s">
        <v>73</v>
      </c>
      <c r="AD118" s="128"/>
      <c r="AE118" s="128"/>
      <c r="AF118" s="128"/>
      <c r="AG118" s="128"/>
      <c r="AH118" s="198"/>
      <c r="AI118" s="198"/>
      <c r="AJ118" s="198"/>
      <c r="AK118" s="198"/>
      <c r="AL118" s="198"/>
      <c r="AM118" s="198"/>
      <c r="AN118" s="198"/>
      <c r="AO118" s="198"/>
      <c r="AP118" s="198"/>
      <c r="AQ118" s="198"/>
      <c r="AR118" s="149">
        <f>SQRT(2*(((BL116)^2)/X115))</f>
        <v>9.9563766379433066E-2</v>
      </c>
      <c r="AS118" s="198">
        <f t="shared" ref="AS118:BA118" si="808">SQRT(2*(((BM116)^2)/Y115))</f>
        <v>0.11225857282071607</v>
      </c>
      <c r="AT118" s="198">
        <f t="shared" si="808"/>
        <v>0.17734633092953911</v>
      </c>
      <c r="AU118" s="198">
        <f t="shared" si="808"/>
        <v>9.9386125378662454E-2</v>
      </c>
      <c r="AV118" s="198">
        <f t="shared" si="808"/>
        <v>9.9699696005378619E-2</v>
      </c>
      <c r="AW118" s="198">
        <f t="shared" si="808"/>
        <v>0.1000547195910723</v>
      </c>
      <c r="AX118" s="198">
        <f t="shared" si="808"/>
        <v>0.11038550501692858</v>
      </c>
      <c r="AY118" s="198">
        <f t="shared" si="808"/>
        <v>0.17875141942405545</v>
      </c>
      <c r="AZ118" s="198">
        <f t="shared" si="808"/>
        <v>0.21920662665022322</v>
      </c>
      <c r="BA118" s="203">
        <f t="shared" si="808"/>
        <v>0.16863036811194554</v>
      </c>
    </row>
    <row r="119" spans="1:74" ht="15" customHeight="1" x14ac:dyDescent="0.35">
      <c r="A119" s="27"/>
      <c r="B119" s="134"/>
      <c r="C119" s="134"/>
      <c r="D119" s="134"/>
      <c r="I119" s="78"/>
      <c r="J119" s="26"/>
      <c r="K119" s="205"/>
      <c r="L119" s="205"/>
      <c r="M119" s="205"/>
      <c r="N119" s="205"/>
      <c r="O119" s="269"/>
      <c r="P119" s="82"/>
      <c r="Q119" s="205"/>
      <c r="R119" s="205"/>
      <c r="S119" s="205"/>
      <c r="T119" s="82"/>
      <c r="U119" s="82"/>
      <c r="V119" s="82"/>
      <c r="W119" s="82"/>
      <c r="X119" s="82"/>
      <c r="AC119" s="134" t="s">
        <v>74</v>
      </c>
      <c r="AD119" s="128"/>
      <c r="AE119" s="128"/>
      <c r="AF119" s="128"/>
      <c r="AG119" s="128"/>
      <c r="AH119" s="198"/>
      <c r="AI119" s="198"/>
      <c r="AJ119" s="198"/>
      <c r="AK119" s="198"/>
      <c r="AL119" s="198"/>
      <c r="AM119" s="198"/>
      <c r="AN119" s="198"/>
      <c r="AO119" s="198"/>
      <c r="AP119" s="198"/>
      <c r="AQ119" s="198"/>
      <c r="AR119" s="202">
        <f>(0.736-AR116)/AR118</f>
        <v>2.8339702475352517</v>
      </c>
      <c r="AS119" s="198">
        <f t="shared" ref="AS119:BA119" si="809">(0.736-AS116)/AS118</f>
        <v>2.7224435885421134</v>
      </c>
      <c r="AT119" s="198">
        <f t="shared" si="809"/>
        <v>1.7223132431311037</v>
      </c>
      <c r="AU119" s="198">
        <f t="shared" si="809"/>
        <v>2.9664791486465916</v>
      </c>
      <c r="AV119" s="198">
        <f t="shared" si="809"/>
        <v>2.9708912750319145</v>
      </c>
      <c r="AW119" s="198">
        <f t="shared" si="809"/>
        <v>2.7769820971783337</v>
      </c>
      <c r="AX119" s="198">
        <f t="shared" si="809"/>
        <v>2.563735051893139</v>
      </c>
      <c r="AY119" s="198">
        <f t="shared" si="809"/>
        <v>1.5861582006831554</v>
      </c>
      <c r="AZ119" s="198">
        <f t="shared" si="809"/>
        <v>1.362339888859148</v>
      </c>
      <c r="BA119" s="203">
        <f t="shared" si="809"/>
        <v>1.7731326409466914</v>
      </c>
    </row>
    <row r="120" spans="1:74" ht="15" customHeight="1" x14ac:dyDescent="0.35">
      <c r="A120" s="27"/>
      <c r="B120" s="134"/>
      <c r="C120" s="134"/>
      <c r="D120" s="134"/>
      <c r="I120" s="78"/>
      <c r="J120" s="26"/>
      <c r="K120" s="205"/>
      <c r="L120" s="205"/>
      <c r="M120" s="205"/>
      <c r="N120" s="205"/>
      <c r="O120" s="269"/>
      <c r="P120" s="82"/>
      <c r="Q120" s="205"/>
      <c r="R120" s="205"/>
      <c r="S120" s="205"/>
      <c r="T120" s="82"/>
      <c r="U120" s="82"/>
      <c r="V120" s="82"/>
      <c r="W120" s="82"/>
      <c r="X120" s="82"/>
      <c r="AC120" s="198" t="s">
        <v>265</v>
      </c>
      <c r="AD120" s="128"/>
      <c r="AE120" s="128"/>
      <c r="AF120" s="128"/>
      <c r="AG120" s="128"/>
      <c r="AH120" s="198"/>
      <c r="AI120" s="198"/>
      <c r="AJ120" s="198"/>
      <c r="AK120" s="198"/>
      <c r="AL120" s="198"/>
      <c r="AM120" s="198"/>
      <c r="AN120" s="198"/>
      <c r="AO120" s="198"/>
      <c r="AP120" s="198"/>
      <c r="AQ120" s="198"/>
      <c r="AR120" s="202">
        <f t="shared" ref="AR120" si="810">TINV(0.05,X115+X115-2)</f>
        <v>2.0032407188478727</v>
      </c>
      <c r="AS120" s="198">
        <f t="shared" ref="AS120" si="811">TINV(0.05,Y115+Y115-2)</f>
        <v>2.0153675744437649</v>
      </c>
      <c r="AT120" s="198">
        <f t="shared" ref="AT120" si="812">TINV(0.05,Z115+Z115-2)</f>
        <v>2.1009220402410378</v>
      </c>
      <c r="AU120" s="198">
        <f t="shared" ref="AU120" si="813">TINV(0.05,AA115+AA115-2)</f>
        <v>2.0032407188478727</v>
      </c>
      <c r="AV120" s="198">
        <f t="shared" ref="AV120" si="814">TINV(0.05,AB115+AB115-2)</f>
        <v>2.0032407188478727</v>
      </c>
      <c r="AW120" s="198">
        <f t="shared" ref="AW120" si="815">TINV(0.05,AC115+AC115-2)</f>
        <v>2.0032407188478727</v>
      </c>
      <c r="AX120" s="198">
        <f t="shared" ref="AX120" si="816">TINV(0.05,AD115+AD115-2)</f>
        <v>2.0128955989194299</v>
      </c>
      <c r="AY120" s="198">
        <f t="shared" ref="AY120" si="817">TINV(0.05,AE115+AE115-2)</f>
        <v>2.1009220402410378</v>
      </c>
      <c r="AZ120" s="198">
        <f t="shared" ref="AZ120" si="818">TINV(0.05,AF115+AF115-2)</f>
        <v>2.1788128296672284</v>
      </c>
      <c r="BA120" s="203">
        <f t="shared" ref="BA120" si="819">TINV(0.05,AG115+AG115-2)</f>
        <v>2.0859634472658648</v>
      </c>
    </row>
    <row r="121" spans="1:74" ht="15" customHeight="1" x14ac:dyDescent="0.35">
      <c r="A121" s="27"/>
      <c r="B121" s="134"/>
      <c r="C121" s="134"/>
      <c r="D121" s="134"/>
      <c r="I121" s="78"/>
      <c r="J121" s="26"/>
      <c r="K121" s="205"/>
      <c r="L121" s="205"/>
      <c r="M121" s="205"/>
      <c r="N121" s="205"/>
      <c r="O121" s="269"/>
      <c r="P121" s="82"/>
      <c r="Q121" s="205"/>
      <c r="R121" s="205"/>
      <c r="S121" s="205"/>
      <c r="T121" s="82"/>
      <c r="U121" s="82"/>
      <c r="V121" s="82"/>
      <c r="W121" s="82"/>
      <c r="X121" s="82"/>
      <c r="AC121" s="134" t="s">
        <v>76</v>
      </c>
      <c r="AD121" s="128"/>
      <c r="AE121" s="128"/>
      <c r="AF121" s="128"/>
      <c r="AG121" s="128"/>
      <c r="AH121" s="198"/>
      <c r="AI121" s="198"/>
      <c r="AJ121" s="198"/>
      <c r="AK121" s="198"/>
      <c r="AL121" s="198"/>
      <c r="AM121" s="198"/>
      <c r="AN121" s="198"/>
      <c r="AO121" s="198"/>
      <c r="AP121" s="198"/>
      <c r="AQ121" s="198"/>
      <c r="AR121" s="202">
        <f>TDIST(ABS(AR119),X115+X115-2,2)</f>
        <v>6.3816329260546504E-3</v>
      </c>
      <c r="AS121" s="198">
        <f t="shared" ref="AS121:BA121" si="820">TDIST(ABS(AS119),Y115+Y115-2,2)</f>
        <v>9.2528077588584744E-3</v>
      </c>
      <c r="AT121" s="198">
        <f t="shared" si="820"/>
        <v>0.10215079564620923</v>
      </c>
      <c r="AU121" s="198">
        <f t="shared" si="820"/>
        <v>4.4224816817266394E-3</v>
      </c>
      <c r="AV121" s="198">
        <f t="shared" si="820"/>
        <v>4.3680787687342204E-3</v>
      </c>
      <c r="AW121" s="198">
        <f t="shared" si="820"/>
        <v>7.4491537551152724E-3</v>
      </c>
      <c r="AX121" s="198">
        <f t="shared" si="820"/>
        <v>1.3688178571467454E-2</v>
      </c>
      <c r="AY121" s="198">
        <f t="shared" si="820"/>
        <v>0.13011429564397459</v>
      </c>
      <c r="AZ121" s="198">
        <f t="shared" si="820"/>
        <v>0.1981138686452279</v>
      </c>
      <c r="BA121" s="203">
        <f t="shared" si="820"/>
        <v>9.143733826115015E-2</v>
      </c>
    </row>
    <row r="122" spans="1:74" ht="15" customHeight="1" x14ac:dyDescent="0.35">
      <c r="A122" s="27"/>
      <c r="B122" s="134"/>
      <c r="C122" s="134"/>
      <c r="D122" s="134"/>
      <c r="I122" s="78"/>
      <c r="J122" s="26"/>
      <c r="K122" s="205"/>
      <c r="L122" s="205"/>
      <c r="M122" s="205"/>
      <c r="N122" s="205"/>
      <c r="O122" s="269"/>
      <c r="P122" s="82"/>
      <c r="Q122" s="205"/>
      <c r="R122" s="205"/>
      <c r="S122" s="205"/>
      <c r="T122" s="82"/>
      <c r="U122" s="82"/>
      <c r="V122" s="82"/>
      <c r="W122" s="82"/>
      <c r="X122" s="82"/>
      <c r="AC122" s="134" t="s">
        <v>77</v>
      </c>
      <c r="AD122" s="128"/>
      <c r="AE122" s="128"/>
      <c r="AF122" s="128"/>
      <c r="AG122" s="128"/>
      <c r="AH122" s="198"/>
      <c r="AI122" s="198"/>
      <c r="AJ122" s="198"/>
      <c r="AK122" s="198"/>
      <c r="AL122" s="198"/>
      <c r="AM122" s="198"/>
      <c r="AN122" s="198"/>
      <c r="AO122" s="198"/>
      <c r="AP122" s="198"/>
      <c r="AQ122" s="198"/>
      <c r="AR122" s="242" t="str">
        <f t="shared" ref="AR122:BA122" si="821">IF(X115&gt;4,IF(AR121&lt;0.001,"***",IF(AR121&lt;0.01,"**",IF(AR121&lt;0.05,"*","ns"))),"na")</f>
        <v>**</v>
      </c>
      <c r="AS122" s="243" t="str">
        <f t="shared" si="821"/>
        <v>**</v>
      </c>
      <c r="AT122" s="243" t="str">
        <f t="shared" si="821"/>
        <v>ns</v>
      </c>
      <c r="AU122" s="243" t="str">
        <f t="shared" si="821"/>
        <v>**</v>
      </c>
      <c r="AV122" s="243" t="str">
        <f t="shared" si="821"/>
        <v>**</v>
      </c>
      <c r="AW122" s="243" t="str">
        <f t="shared" si="821"/>
        <v>**</v>
      </c>
      <c r="AX122" s="243" t="str">
        <f t="shared" si="821"/>
        <v>*</v>
      </c>
      <c r="AY122" s="243" t="str">
        <f t="shared" si="821"/>
        <v>ns</v>
      </c>
      <c r="AZ122" s="243" t="str">
        <f t="shared" si="821"/>
        <v>ns</v>
      </c>
      <c r="BA122" s="244" t="str">
        <f t="shared" si="821"/>
        <v>ns</v>
      </c>
    </row>
    <row r="123" spans="1:74" ht="15" customHeight="1" x14ac:dyDescent="0.35">
      <c r="A123" s="27"/>
      <c r="B123" s="134"/>
      <c r="C123" s="134"/>
      <c r="D123" s="134"/>
      <c r="I123" s="78"/>
      <c r="J123" s="26"/>
      <c r="K123" s="205"/>
      <c r="L123" s="205"/>
      <c r="M123" s="205"/>
      <c r="N123" s="205"/>
      <c r="O123" s="269"/>
      <c r="P123" s="82"/>
      <c r="Q123" s="205"/>
      <c r="R123" s="205"/>
      <c r="S123" s="205"/>
      <c r="T123" s="82"/>
      <c r="U123" s="82"/>
      <c r="V123" s="82"/>
      <c r="W123" s="82"/>
      <c r="X123" s="82"/>
    </row>
    <row r="124" spans="1:74" x14ac:dyDescent="0.25">
      <c r="A124" s="259" t="s">
        <v>305</v>
      </c>
      <c r="I124" s="78"/>
      <c r="J124" s="26"/>
      <c r="K124" s="205"/>
      <c r="L124" s="205"/>
      <c r="M124" s="205"/>
      <c r="N124" s="205"/>
      <c r="O124" s="269"/>
      <c r="P124" s="82"/>
      <c r="Q124" s="205"/>
      <c r="R124" s="205"/>
      <c r="S124" s="205"/>
      <c r="T124" s="82"/>
      <c r="U124" s="82"/>
      <c r="V124" s="82"/>
      <c r="W124" s="82"/>
      <c r="X124" s="82"/>
      <c r="Y124" s="128" t="s">
        <v>9</v>
      </c>
      <c r="Z124" s="199" t="s">
        <v>220</v>
      </c>
      <c r="AA124" s="134"/>
    </row>
    <row r="125" spans="1:74" x14ac:dyDescent="0.25">
      <c r="A125" s="217" t="s">
        <v>306</v>
      </c>
      <c r="I125" s="78"/>
      <c r="J125" s="26"/>
      <c r="K125" s="205"/>
      <c r="L125" s="205"/>
      <c r="M125" s="205"/>
      <c r="N125" s="205"/>
      <c r="O125" s="269"/>
      <c r="P125" s="82"/>
      <c r="Q125" s="205"/>
      <c r="R125" s="205"/>
      <c r="S125" s="205"/>
      <c r="T125" s="82"/>
      <c r="U125" s="82"/>
      <c r="V125" s="82"/>
      <c r="W125" s="82"/>
      <c r="X125" s="82"/>
      <c r="Y125" s="128" t="s">
        <v>62</v>
      </c>
      <c r="Z125" s="199" t="s">
        <v>221</v>
      </c>
      <c r="AA125" s="134"/>
    </row>
    <row r="126" spans="1:74" x14ac:dyDescent="0.25">
      <c r="A126" s="217" t="s">
        <v>330</v>
      </c>
      <c r="I126" s="78"/>
      <c r="J126" s="26"/>
      <c r="K126" s="205"/>
      <c r="L126" s="205"/>
      <c r="M126" s="205"/>
      <c r="N126" s="205"/>
      <c r="O126" s="269"/>
      <c r="P126" s="82"/>
      <c r="Q126" s="205"/>
      <c r="R126" s="205"/>
      <c r="S126" s="205"/>
      <c r="T126" s="82"/>
      <c r="U126" s="82"/>
      <c r="V126" s="82"/>
      <c r="W126" s="82"/>
      <c r="X126" s="82"/>
      <c r="Y126" s="128" t="s">
        <v>63</v>
      </c>
      <c r="Z126" s="199" t="s">
        <v>222</v>
      </c>
      <c r="AA126" s="134"/>
    </row>
    <row r="127" spans="1:74" ht="15.75" x14ac:dyDescent="0.25">
      <c r="A127" s="217" t="s">
        <v>331</v>
      </c>
      <c r="I127" s="113"/>
      <c r="J127" s="24"/>
      <c r="K127" s="205"/>
      <c r="L127" s="205"/>
      <c r="M127" s="205"/>
      <c r="N127" s="205"/>
      <c r="O127" s="269"/>
      <c r="P127" s="82"/>
      <c r="Q127" s="205"/>
      <c r="R127" s="205"/>
      <c r="S127" s="205"/>
      <c r="T127" s="82"/>
      <c r="U127" s="82"/>
      <c r="V127" s="82"/>
      <c r="W127" s="82"/>
      <c r="X127" s="82"/>
      <c r="Y127" s="17" t="s">
        <v>64</v>
      </c>
      <c r="Z127" s="199" t="s">
        <v>223</v>
      </c>
      <c r="AA127" s="134"/>
    </row>
    <row r="128" spans="1:74" ht="15.75" x14ac:dyDescent="0.25">
      <c r="A128" s="217" t="s">
        <v>342</v>
      </c>
      <c r="I128" s="113"/>
      <c r="J128" s="24"/>
      <c r="K128" s="205"/>
      <c r="L128" s="205"/>
      <c r="M128" s="205"/>
      <c r="N128" s="205"/>
      <c r="O128" s="269"/>
      <c r="P128" s="82"/>
      <c r="Q128" s="205"/>
      <c r="R128" s="205"/>
      <c r="S128" s="205"/>
      <c r="T128" s="82"/>
      <c r="U128" s="82"/>
      <c r="V128" s="82"/>
      <c r="W128" s="82"/>
      <c r="X128" s="82"/>
      <c r="Y128" s="17" t="s">
        <v>65</v>
      </c>
      <c r="Z128" s="199" t="s">
        <v>224</v>
      </c>
      <c r="AA128" s="134"/>
    </row>
    <row r="129" spans="1:43" x14ac:dyDescent="0.25">
      <c r="A129" s="217" t="s">
        <v>333</v>
      </c>
      <c r="I129" s="78"/>
      <c r="J129" s="26"/>
      <c r="K129" s="205"/>
      <c r="L129" s="205"/>
      <c r="M129" s="205"/>
      <c r="N129" s="205"/>
      <c r="O129" s="269"/>
      <c r="P129" s="82"/>
      <c r="Q129" s="205"/>
      <c r="R129" s="205"/>
      <c r="S129" s="205"/>
      <c r="T129" s="82"/>
      <c r="U129" s="82"/>
      <c r="V129" s="82"/>
      <c r="W129" s="82"/>
      <c r="X129" s="82"/>
      <c r="Y129" s="17" t="s">
        <v>66</v>
      </c>
      <c r="Z129" s="199" t="s">
        <v>225</v>
      </c>
      <c r="AA129" s="134"/>
    </row>
    <row r="130" spans="1:43" x14ac:dyDescent="0.25">
      <c r="A130" s="295" t="s">
        <v>334</v>
      </c>
      <c r="B130" s="198"/>
      <c r="C130" s="198"/>
      <c r="D130" s="198"/>
      <c r="E130" s="198"/>
      <c r="F130" s="198"/>
      <c r="G130" s="198"/>
      <c r="H130" s="198"/>
      <c r="I130" s="205"/>
      <c r="J130" s="205"/>
      <c r="K130" s="205"/>
      <c r="L130" s="205"/>
      <c r="M130" s="205"/>
      <c r="N130" s="205"/>
      <c r="O130" s="269"/>
      <c r="P130" s="82"/>
      <c r="Q130" s="205"/>
      <c r="R130" s="205"/>
      <c r="S130" s="205"/>
      <c r="T130" s="82"/>
      <c r="U130" s="82"/>
      <c r="V130" s="82"/>
      <c r="W130" s="82"/>
      <c r="X130" s="82"/>
      <c r="Y130" s="17" t="s">
        <v>67</v>
      </c>
      <c r="Z130" s="199" t="s">
        <v>250</v>
      </c>
      <c r="AA130" s="134"/>
    </row>
    <row r="131" spans="1:43" ht="15.75" x14ac:dyDescent="0.25">
      <c r="A131" s="198"/>
      <c r="B131" s="198"/>
      <c r="C131" s="198"/>
      <c r="D131" s="198"/>
      <c r="E131" s="198"/>
      <c r="F131" s="198"/>
      <c r="G131" s="198"/>
      <c r="H131" s="198"/>
      <c r="I131" s="205"/>
      <c r="J131" s="24"/>
      <c r="K131" s="205"/>
      <c r="L131" s="205"/>
      <c r="M131" s="205"/>
      <c r="N131" s="205"/>
      <c r="O131" s="269"/>
      <c r="P131" s="82"/>
      <c r="Q131" s="205"/>
      <c r="R131" s="205"/>
      <c r="S131" s="205"/>
      <c r="T131" s="82"/>
      <c r="U131" s="82"/>
      <c r="V131" s="82"/>
      <c r="W131" s="82"/>
      <c r="X131" s="82"/>
      <c r="Y131" s="17" t="s">
        <v>68</v>
      </c>
      <c r="Z131" s="199" t="s">
        <v>226</v>
      </c>
      <c r="AA131" s="134"/>
    </row>
    <row r="132" spans="1:43" x14ac:dyDescent="0.25">
      <c r="A132" s="198" t="s">
        <v>343</v>
      </c>
      <c r="B132" s="198"/>
      <c r="C132" s="198"/>
      <c r="D132" s="198"/>
      <c r="E132" s="198"/>
      <c r="F132" s="198"/>
      <c r="G132" s="198"/>
      <c r="H132" s="198"/>
      <c r="I132" s="205"/>
      <c r="J132" s="205"/>
      <c r="K132" s="205"/>
      <c r="L132" s="205"/>
      <c r="M132" s="205"/>
      <c r="N132" s="205"/>
      <c r="O132" s="269"/>
      <c r="P132" s="82"/>
      <c r="Q132" s="205"/>
      <c r="R132" s="205"/>
      <c r="S132" s="205"/>
      <c r="T132" s="82"/>
      <c r="U132" s="82"/>
      <c r="V132" s="82"/>
      <c r="W132" s="82"/>
      <c r="X132" s="82"/>
      <c r="Y132" s="17" t="s">
        <v>69</v>
      </c>
      <c r="Z132" s="199" t="s">
        <v>227</v>
      </c>
      <c r="AA132" s="134"/>
    </row>
    <row r="133" spans="1:43" x14ac:dyDescent="0.25">
      <c r="A133" s="198" t="s">
        <v>344</v>
      </c>
      <c r="B133" s="198"/>
      <c r="C133" s="198"/>
      <c r="D133" s="198"/>
      <c r="E133" s="198"/>
      <c r="F133" s="198"/>
      <c r="G133" s="198"/>
      <c r="H133" s="198"/>
      <c r="I133" s="205"/>
      <c r="J133" s="205"/>
      <c r="K133" s="205"/>
      <c r="L133" s="205"/>
      <c r="M133" s="205"/>
      <c r="N133" s="205"/>
      <c r="O133" s="269"/>
      <c r="P133" s="82"/>
      <c r="Q133" s="205"/>
      <c r="R133" s="205"/>
      <c r="S133" s="205"/>
      <c r="T133" s="82"/>
      <c r="U133" s="82"/>
      <c r="V133" s="82"/>
      <c r="W133" s="82"/>
      <c r="X133" s="82"/>
      <c r="Y133" s="17"/>
      <c r="Z133" s="17"/>
      <c r="AA133" s="134"/>
    </row>
    <row r="134" spans="1:43" s="146" customFormat="1" x14ac:dyDescent="0.25">
      <c r="A134" s="199" t="s">
        <v>345</v>
      </c>
      <c r="B134" s="60"/>
      <c r="C134" s="199"/>
      <c r="D134" s="60"/>
      <c r="E134" s="60"/>
      <c r="F134" s="199"/>
      <c r="G134" s="199"/>
      <c r="H134" s="199"/>
      <c r="I134" s="205"/>
      <c r="J134" s="205"/>
      <c r="K134" s="205"/>
      <c r="L134" s="205"/>
      <c r="M134" s="205"/>
      <c r="N134" s="205"/>
      <c r="O134" s="269"/>
      <c r="P134" s="82"/>
      <c r="Q134" s="205"/>
      <c r="R134" s="205"/>
      <c r="S134" s="205"/>
      <c r="T134" s="82"/>
      <c r="U134" s="82"/>
      <c r="V134" s="82"/>
      <c r="W134" s="82"/>
      <c r="X134" s="82"/>
      <c r="Y134" s="145"/>
      <c r="Z134" s="145"/>
      <c r="AB134" s="133"/>
      <c r="AC134" s="133"/>
      <c r="AD134" s="133"/>
      <c r="AE134" s="133"/>
      <c r="AF134" s="133"/>
      <c r="AG134" s="133"/>
      <c r="AH134" s="133"/>
      <c r="AI134" s="133"/>
      <c r="AJ134" s="133"/>
      <c r="AK134" s="133"/>
      <c r="AL134" s="133"/>
      <c r="AM134" s="133"/>
      <c r="AN134" s="133"/>
      <c r="AO134" s="133"/>
      <c r="AP134" s="133"/>
      <c r="AQ134" s="133"/>
    </row>
    <row r="135" spans="1:43" x14ac:dyDescent="0.25">
      <c r="A135" s="199" t="s">
        <v>346</v>
      </c>
      <c r="B135" s="198"/>
      <c r="C135" s="198"/>
      <c r="D135" s="198"/>
      <c r="E135" s="198"/>
      <c r="F135" s="198"/>
      <c r="G135" s="198"/>
      <c r="H135" s="198"/>
      <c r="I135" s="199"/>
      <c r="J135" s="199"/>
      <c r="K135" s="205"/>
      <c r="L135" s="205"/>
      <c r="M135" s="205"/>
      <c r="N135" s="205"/>
      <c r="O135" s="269"/>
      <c r="P135" s="15"/>
      <c r="Q135" s="205"/>
      <c r="R135" s="205"/>
      <c r="S135" s="205"/>
    </row>
    <row r="136" spans="1:43" x14ac:dyDescent="0.25">
      <c r="A136" s="198"/>
      <c r="B136" s="198"/>
      <c r="C136" s="198"/>
      <c r="D136" s="198"/>
      <c r="E136" s="198"/>
      <c r="F136" s="198"/>
      <c r="G136" s="198"/>
      <c r="H136" s="198"/>
      <c r="I136" s="199"/>
      <c r="J136" s="199"/>
      <c r="K136" s="205"/>
      <c r="L136" s="205"/>
      <c r="M136" s="205"/>
      <c r="N136" s="205"/>
      <c r="O136" s="269"/>
      <c r="P136" s="15"/>
      <c r="Q136" s="205"/>
      <c r="R136" s="205"/>
      <c r="S136" s="205"/>
    </row>
    <row r="137" spans="1:43" x14ac:dyDescent="0.25">
      <c r="A137" s="198"/>
      <c r="B137" s="198"/>
      <c r="C137" s="198"/>
      <c r="D137" s="198"/>
      <c r="E137" s="198"/>
      <c r="F137" s="198"/>
      <c r="G137" s="198"/>
      <c r="H137" s="198"/>
      <c r="I137" s="199"/>
      <c r="J137" s="199"/>
      <c r="K137" s="205"/>
      <c r="L137" s="205"/>
      <c r="M137" s="205"/>
      <c r="N137" s="205"/>
      <c r="O137" s="269"/>
      <c r="P137" s="15"/>
      <c r="Q137" s="205"/>
      <c r="R137" s="205"/>
      <c r="S137" s="205"/>
    </row>
    <row r="138" spans="1:43" x14ac:dyDescent="0.25">
      <c r="A138" s="198"/>
      <c r="B138" s="198"/>
      <c r="C138" s="198"/>
      <c r="D138" s="198"/>
      <c r="E138" s="198"/>
      <c r="F138" s="198"/>
      <c r="G138" s="198"/>
      <c r="H138" s="198"/>
      <c r="I138" s="199"/>
      <c r="J138" s="199"/>
      <c r="K138" s="205"/>
      <c r="L138" s="205"/>
      <c r="M138" s="205"/>
      <c r="N138" s="205"/>
      <c r="O138" s="269"/>
      <c r="P138" s="15"/>
      <c r="Q138" s="205"/>
      <c r="R138" s="205"/>
      <c r="S138" s="205"/>
    </row>
    <row r="139" spans="1:43" x14ac:dyDescent="0.25">
      <c r="A139" s="198"/>
      <c r="B139" s="198"/>
      <c r="C139" s="198"/>
      <c r="D139" s="198"/>
      <c r="E139" s="198"/>
      <c r="F139" s="198"/>
      <c r="G139" s="198"/>
      <c r="H139" s="198"/>
      <c r="I139" s="199"/>
      <c r="J139" s="199"/>
      <c r="K139" s="205"/>
      <c r="L139" s="205"/>
      <c r="M139" s="205"/>
      <c r="N139" s="205"/>
      <c r="O139" s="269"/>
      <c r="P139" s="15"/>
      <c r="Q139" s="205"/>
      <c r="R139" s="205"/>
      <c r="S139" s="205"/>
    </row>
    <row r="140" spans="1:43" x14ac:dyDescent="0.25">
      <c r="A140" s="198"/>
      <c r="B140" s="198"/>
      <c r="C140" s="198"/>
      <c r="D140" s="198"/>
      <c r="E140" s="198"/>
      <c r="F140" s="198"/>
      <c r="G140" s="198"/>
      <c r="H140" s="198"/>
      <c r="I140" s="199"/>
      <c r="J140" s="199"/>
      <c r="K140" s="205"/>
      <c r="L140" s="205"/>
      <c r="M140" s="205"/>
      <c r="N140" s="205"/>
      <c r="O140" s="269"/>
      <c r="P140" s="15"/>
      <c r="Q140" s="205"/>
      <c r="R140" s="205"/>
      <c r="S140" s="205"/>
    </row>
    <row r="141" spans="1:43" x14ac:dyDescent="0.25">
      <c r="A141" s="198"/>
      <c r="B141" s="198"/>
      <c r="C141" s="198"/>
      <c r="D141" s="198"/>
      <c r="E141" s="198"/>
      <c r="F141" s="198"/>
      <c r="G141" s="198"/>
      <c r="H141" s="198"/>
      <c r="I141" s="199"/>
      <c r="J141" s="199"/>
      <c r="K141" s="205"/>
      <c r="L141" s="205"/>
      <c r="M141" s="205"/>
      <c r="N141" s="205"/>
      <c r="O141" s="269"/>
      <c r="P141" s="15"/>
      <c r="Q141" s="205"/>
      <c r="R141" s="205"/>
      <c r="S141" s="205"/>
    </row>
    <row r="142" spans="1:43" x14ac:dyDescent="0.25">
      <c r="A142" s="198"/>
      <c r="B142" s="198"/>
      <c r="C142" s="198"/>
      <c r="D142" s="198"/>
      <c r="E142" s="198"/>
      <c r="F142" s="198"/>
      <c r="G142" s="198"/>
      <c r="H142" s="198"/>
      <c r="I142" s="199"/>
      <c r="J142" s="199"/>
      <c r="K142" s="205"/>
      <c r="L142" s="205"/>
      <c r="M142" s="205"/>
      <c r="N142" s="205"/>
      <c r="O142" s="269"/>
      <c r="P142" s="15"/>
      <c r="Q142" s="205"/>
      <c r="R142" s="205"/>
      <c r="S142" s="205"/>
    </row>
    <row r="143" spans="1:43" x14ac:dyDescent="0.25">
      <c r="A143" s="198"/>
      <c r="B143" s="198"/>
      <c r="C143" s="198"/>
      <c r="D143" s="198"/>
      <c r="E143" s="198"/>
      <c r="F143" s="198"/>
      <c r="G143" s="198"/>
      <c r="H143" s="198"/>
      <c r="I143" s="199"/>
      <c r="J143" s="199"/>
      <c r="K143" s="205"/>
      <c r="L143" s="205"/>
      <c r="M143" s="205"/>
      <c r="N143" s="205"/>
      <c r="O143" s="269"/>
      <c r="P143" s="15"/>
    </row>
    <row r="144" spans="1:43" x14ac:dyDescent="0.25">
      <c r="A144" s="198"/>
      <c r="B144" s="198"/>
      <c r="C144" s="198"/>
      <c r="D144" s="198"/>
      <c r="E144" s="198"/>
      <c r="F144" s="198"/>
      <c r="G144" s="198"/>
      <c r="H144" s="198"/>
      <c r="I144" s="199"/>
      <c r="J144" s="199"/>
      <c r="K144" s="199"/>
      <c r="L144" s="199"/>
      <c r="P144" s="15"/>
    </row>
    <row r="145" spans="1:16" x14ac:dyDescent="0.25">
      <c r="A145" s="198"/>
      <c r="B145" s="198"/>
      <c r="C145" s="198"/>
      <c r="D145" s="198"/>
      <c r="E145" s="198"/>
      <c r="F145" s="198"/>
      <c r="G145" s="198"/>
      <c r="H145" s="198"/>
      <c r="I145" s="199"/>
      <c r="J145" s="199"/>
      <c r="K145" s="199"/>
      <c r="L145" s="199"/>
      <c r="P145" s="15"/>
    </row>
    <row r="146" spans="1:16" x14ac:dyDescent="0.25">
      <c r="A146" s="198"/>
      <c r="B146" s="198"/>
      <c r="C146" s="198"/>
      <c r="D146" s="198"/>
      <c r="E146" s="198"/>
      <c r="F146" s="198"/>
      <c r="G146" s="198"/>
      <c r="H146" s="198"/>
      <c r="I146" s="199"/>
      <c r="J146" s="199"/>
      <c r="K146" s="199"/>
      <c r="L146" s="199"/>
      <c r="P146" s="15"/>
    </row>
    <row r="147" spans="1:16" x14ac:dyDescent="0.25">
      <c r="A147" s="198"/>
      <c r="B147" s="198"/>
      <c r="C147" s="198"/>
      <c r="D147" s="198"/>
      <c r="E147" s="198"/>
      <c r="F147" s="198"/>
      <c r="G147" s="198"/>
      <c r="H147" s="198"/>
      <c r="I147" s="199"/>
      <c r="J147" s="199"/>
      <c r="K147" s="199"/>
      <c r="L147" s="199"/>
      <c r="P147" s="15"/>
    </row>
    <row r="148" spans="1:16" x14ac:dyDescent="0.25">
      <c r="A148" s="198"/>
      <c r="B148" s="198"/>
      <c r="C148" s="198"/>
      <c r="D148" s="198"/>
      <c r="E148" s="198"/>
      <c r="F148" s="198"/>
      <c r="G148" s="198"/>
      <c r="H148" s="198"/>
      <c r="I148" s="199"/>
      <c r="J148" s="199"/>
      <c r="K148" s="199"/>
      <c r="L148" s="199"/>
      <c r="P148" s="15"/>
    </row>
    <row r="149" spans="1:16" x14ac:dyDescent="0.25">
      <c r="A149" s="198"/>
      <c r="B149" s="198"/>
      <c r="C149" s="198"/>
      <c r="D149" s="198"/>
      <c r="E149" s="198"/>
      <c r="F149" s="198"/>
      <c r="G149" s="198"/>
      <c r="H149" s="198"/>
      <c r="I149" s="199"/>
      <c r="J149" s="199"/>
      <c r="K149" s="199"/>
      <c r="L149" s="199"/>
      <c r="P149" s="15"/>
    </row>
    <row r="150" spans="1:16" x14ac:dyDescent="0.25">
      <c r="A150" s="198"/>
      <c r="B150" s="198"/>
      <c r="C150" s="198"/>
      <c r="D150" s="198"/>
      <c r="E150" s="198"/>
      <c r="F150" s="198"/>
      <c r="G150" s="198"/>
      <c r="H150" s="198"/>
      <c r="I150" s="199"/>
      <c r="J150" s="199"/>
      <c r="K150" s="199"/>
      <c r="L150" s="199"/>
      <c r="P150" s="15"/>
    </row>
    <row r="151" spans="1:16" x14ac:dyDescent="0.25">
      <c r="A151" s="198"/>
      <c r="B151" s="198"/>
      <c r="C151" s="198"/>
      <c r="D151" s="198"/>
      <c r="E151" s="198"/>
      <c r="F151" s="198"/>
      <c r="G151" s="198"/>
      <c r="H151" s="198"/>
      <c r="I151" s="199"/>
      <c r="J151" s="199"/>
      <c r="K151" s="199"/>
      <c r="L151" s="199"/>
      <c r="P151" s="15"/>
    </row>
    <row r="152" spans="1:16" x14ac:dyDescent="0.25">
      <c r="A152" s="198"/>
      <c r="B152" s="198"/>
      <c r="C152" s="198"/>
      <c r="D152" s="198"/>
      <c r="E152" s="198"/>
      <c r="F152" s="198"/>
      <c r="G152" s="198"/>
      <c r="H152" s="198"/>
      <c r="I152" s="199"/>
      <c r="J152" s="199"/>
      <c r="K152" s="199"/>
      <c r="L152" s="199"/>
      <c r="P152" s="15"/>
    </row>
    <row r="153" spans="1:16" x14ac:dyDescent="0.25">
      <c r="A153" s="198"/>
      <c r="B153" s="198"/>
      <c r="C153" s="198"/>
      <c r="D153" s="198"/>
      <c r="E153" s="198"/>
      <c r="F153" s="198"/>
      <c r="G153" s="198"/>
      <c r="H153" s="198"/>
      <c r="I153" s="199"/>
      <c r="J153" s="199"/>
      <c r="K153" s="199"/>
      <c r="L153" s="199"/>
      <c r="P153" s="15"/>
    </row>
    <row r="154" spans="1:16" x14ac:dyDescent="0.25">
      <c r="A154" s="198"/>
      <c r="B154" s="198"/>
      <c r="C154" s="198"/>
      <c r="D154" s="198"/>
      <c r="E154" s="198"/>
      <c r="F154" s="198"/>
      <c r="G154" s="198"/>
      <c r="H154" s="198"/>
      <c r="I154" s="199"/>
      <c r="J154" s="199"/>
      <c r="K154" s="199"/>
      <c r="L154" s="199"/>
      <c r="P154" s="15"/>
    </row>
    <row r="155" spans="1:16" x14ac:dyDescent="0.25">
      <c r="A155" s="198"/>
      <c r="B155" s="198"/>
      <c r="C155" s="198"/>
      <c r="D155" s="198"/>
      <c r="E155" s="198"/>
      <c r="F155" s="198"/>
      <c r="G155" s="198"/>
      <c r="H155" s="198"/>
      <c r="I155" s="199"/>
      <c r="J155" s="199"/>
      <c r="K155" s="199"/>
      <c r="L155" s="199"/>
      <c r="P155" s="15"/>
    </row>
    <row r="156" spans="1:16" x14ac:dyDescent="0.25">
      <c r="A156" s="198"/>
      <c r="B156" s="198"/>
      <c r="C156" s="198"/>
      <c r="D156" s="198"/>
      <c r="E156" s="198"/>
      <c r="F156" s="198"/>
      <c r="G156" s="198"/>
      <c r="H156" s="198"/>
      <c r="I156" s="199"/>
      <c r="J156" s="199"/>
      <c r="K156" s="199"/>
      <c r="L156" s="199"/>
      <c r="P156" s="15"/>
    </row>
    <row r="157" spans="1:16" x14ac:dyDescent="0.25">
      <c r="A157" s="198"/>
      <c r="B157" s="198"/>
      <c r="C157" s="198"/>
      <c r="D157" s="198"/>
      <c r="E157" s="198"/>
      <c r="F157" s="198"/>
      <c r="G157" s="198"/>
      <c r="H157" s="198"/>
      <c r="I157" s="199"/>
      <c r="J157" s="199"/>
      <c r="K157" s="199"/>
      <c r="L157" s="199"/>
      <c r="P157" s="15"/>
    </row>
    <row r="158" spans="1:16" x14ac:dyDescent="0.25">
      <c r="A158" s="198"/>
      <c r="B158" s="198"/>
      <c r="C158" s="198"/>
      <c r="D158" s="198"/>
      <c r="E158" s="198"/>
      <c r="F158" s="198"/>
      <c r="G158" s="198"/>
      <c r="H158" s="198"/>
      <c r="I158" s="199"/>
      <c r="J158" s="199"/>
      <c r="K158" s="199"/>
      <c r="L158" s="199"/>
      <c r="P158" s="15"/>
    </row>
    <row r="159" spans="1:16" x14ac:dyDescent="0.25">
      <c r="A159" s="198"/>
      <c r="B159" s="198"/>
      <c r="C159" s="198"/>
      <c r="D159" s="198"/>
      <c r="E159" s="198"/>
      <c r="F159" s="198"/>
      <c r="G159" s="198"/>
      <c r="H159" s="198"/>
      <c r="I159" s="199"/>
      <c r="J159" s="199"/>
      <c r="K159" s="199"/>
      <c r="L159" s="199"/>
      <c r="P159" s="15"/>
    </row>
    <row r="160" spans="1:16" x14ac:dyDescent="0.25">
      <c r="A160" s="198"/>
      <c r="B160" s="198"/>
      <c r="C160" s="198"/>
      <c r="D160" s="198"/>
      <c r="E160" s="198"/>
      <c r="F160" s="198"/>
      <c r="G160" s="198"/>
      <c r="H160" s="198"/>
      <c r="I160" s="199"/>
      <c r="J160" s="199"/>
      <c r="K160" s="199"/>
      <c r="L160" s="199"/>
      <c r="P160" s="15"/>
    </row>
    <row r="161" spans="1:16" x14ac:dyDescent="0.25">
      <c r="A161" s="198"/>
      <c r="B161" s="198"/>
      <c r="C161" s="198"/>
      <c r="D161" s="198"/>
      <c r="E161" s="198"/>
      <c r="F161" s="198"/>
      <c r="G161" s="198"/>
      <c r="H161" s="198"/>
      <c r="I161" s="199"/>
      <c r="J161" s="199"/>
      <c r="K161" s="199"/>
      <c r="L161" s="199"/>
      <c r="P161" s="15"/>
    </row>
    <row r="162" spans="1:16" x14ac:dyDescent="0.25">
      <c r="A162" s="198"/>
      <c r="B162" s="198"/>
      <c r="C162" s="198"/>
      <c r="D162" s="198"/>
      <c r="E162" s="198"/>
      <c r="F162" s="198"/>
      <c r="G162" s="198"/>
      <c r="H162" s="198"/>
      <c r="I162" s="199"/>
      <c r="J162" s="199"/>
      <c r="K162" s="199"/>
      <c r="L162" s="199"/>
      <c r="P162" s="15"/>
    </row>
    <row r="163" spans="1:16" x14ac:dyDescent="0.25">
      <c r="A163" s="198"/>
      <c r="B163" s="198"/>
      <c r="C163" s="198"/>
      <c r="D163" s="198"/>
      <c r="E163" s="198"/>
      <c r="F163" s="198"/>
      <c r="G163" s="198"/>
      <c r="H163" s="198"/>
      <c r="I163" s="199"/>
      <c r="J163" s="199"/>
      <c r="K163" s="199"/>
      <c r="L163" s="199"/>
      <c r="P163" s="15"/>
    </row>
    <row r="164" spans="1:16" x14ac:dyDescent="0.25">
      <c r="A164" s="198"/>
      <c r="B164" s="198"/>
      <c r="C164" s="198"/>
      <c r="D164" s="198"/>
      <c r="E164" s="198"/>
      <c r="F164" s="198"/>
      <c r="G164" s="198"/>
      <c r="H164" s="198"/>
      <c r="I164" s="199"/>
      <c r="J164" s="199"/>
      <c r="K164" s="199"/>
      <c r="L164" s="199"/>
      <c r="P164" s="15"/>
    </row>
    <row r="165" spans="1:16" x14ac:dyDescent="0.25">
      <c r="A165" s="198"/>
      <c r="B165" s="198"/>
      <c r="C165" s="198"/>
      <c r="D165" s="198"/>
      <c r="E165" s="198"/>
      <c r="F165" s="198"/>
      <c r="G165" s="198"/>
      <c r="H165" s="198"/>
      <c r="I165" s="199"/>
      <c r="J165" s="199"/>
      <c r="K165" s="199"/>
      <c r="L165" s="199"/>
      <c r="P165" s="15"/>
    </row>
    <row r="166" spans="1:16" x14ac:dyDescent="0.25">
      <c r="A166" s="198"/>
      <c r="B166" s="198"/>
      <c r="C166" s="198"/>
      <c r="D166" s="198"/>
      <c r="E166" s="198"/>
      <c r="F166" s="198"/>
      <c r="G166" s="198"/>
      <c r="H166" s="198"/>
      <c r="I166" s="199"/>
      <c r="J166" s="199"/>
      <c r="K166" s="199"/>
      <c r="L166" s="199"/>
      <c r="P166" s="15"/>
    </row>
    <row r="167" spans="1:16" x14ac:dyDescent="0.25">
      <c r="A167" s="198"/>
      <c r="B167" s="198"/>
      <c r="C167" s="198"/>
      <c r="D167" s="198"/>
      <c r="E167" s="198"/>
      <c r="F167" s="198"/>
      <c r="G167" s="198"/>
      <c r="H167" s="198"/>
      <c r="I167" s="199"/>
      <c r="J167" s="199"/>
      <c r="K167" s="199"/>
      <c r="L167" s="199"/>
      <c r="P167" s="15"/>
    </row>
    <row r="168" spans="1:16" x14ac:dyDescent="0.25">
      <c r="A168" s="198"/>
      <c r="B168" s="198"/>
      <c r="C168" s="198"/>
      <c r="D168" s="198"/>
      <c r="E168" s="198"/>
      <c r="F168" s="198"/>
      <c r="G168" s="198"/>
      <c r="H168" s="198"/>
      <c r="I168" s="199"/>
      <c r="J168" s="199"/>
      <c r="K168" s="199"/>
      <c r="L168" s="199"/>
      <c r="P168" s="15"/>
    </row>
    <row r="169" spans="1:16" x14ac:dyDescent="0.25">
      <c r="A169" s="198"/>
      <c r="B169" s="198"/>
      <c r="C169" s="198"/>
      <c r="D169" s="198"/>
      <c r="E169" s="198"/>
      <c r="F169" s="198"/>
      <c r="G169" s="198"/>
      <c r="H169" s="198"/>
      <c r="I169" s="199"/>
      <c r="J169" s="199"/>
      <c r="K169" s="199"/>
      <c r="L169" s="199"/>
      <c r="P169" s="15"/>
    </row>
    <row r="170" spans="1:16" x14ac:dyDescent="0.25">
      <c r="A170" s="198"/>
      <c r="B170" s="198"/>
      <c r="C170" s="198"/>
      <c r="D170" s="198"/>
      <c r="E170" s="198"/>
      <c r="F170" s="198"/>
      <c r="G170" s="198"/>
      <c r="H170" s="198"/>
      <c r="I170" s="199"/>
      <c r="J170" s="199"/>
      <c r="K170" s="199"/>
      <c r="L170" s="199"/>
      <c r="P170" s="15"/>
    </row>
    <row r="171" spans="1:16" x14ac:dyDescent="0.25">
      <c r="A171" s="198"/>
      <c r="B171" s="198"/>
      <c r="C171" s="198"/>
      <c r="D171" s="198"/>
      <c r="E171" s="198"/>
      <c r="F171" s="198"/>
      <c r="G171" s="198"/>
      <c r="H171" s="198"/>
      <c r="I171" s="199"/>
      <c r="J171" s="199"/>
      <c r="K171" s="199"/>
      <c r="L171" s="199"/>
      <c r="P171" s="15"/>
    </row>
    <row r="172" spans="1:16" x14ac:dyDescent="0.25">
      <c r="A172" s="198"/>
      <c r="B172" s="198"/>
      <c r="C172" s="198"/>
      <c r="D172" s="198"/>
      <c r="E172" s="198"/>
      <c r="F172" s="198"/>
      <c r="G172" s="198"/>
      <c r="H172" s="198"/>
      <c r="I172" s="199"/>
      <c r="J172" s="199"/>
      <c r="K172" s="199"/>
      <c r="L172" s="199"/>
      <c r="P172" s="15"/>
    </row>
    <row r="173" spans="1:16" x14ac:dyDescent="0.25">
      <c r="A173" s="198"/>
      <c r="B173" s="198"/>
      <c r="C173" s="198"/>
      <c r="D173" s="198"/>
      <c r="E173" s="198"/>
      <c r="F173" s="198"/>
      <c r="G173" s="198"/>
      <c r="H173" s="198"/>
      <c r="I173" s="199"/>
      <c r="J173" s="199"/>
      <c r="K173" s="199"/>
      <c r="L173" s="199"/>
      <c r="P173" s="15"/>
    </row>
    <row r="174" spans="1:16" x14ac:dyDescent="0.25">
      <c r="A174" s="198"/>
      <c r="B174" s="198"/>
      <c r="C174" s="198"/>
      <c r="D174" s="198"/>
      <c r="E174" s="198"/>
      <c r="F174" s="198"/>
      <c r="G174" s="198"/>
      <c r="H174" s="198"/>
      <c r="I174" s="199"/>
      <c r="J174" s="199"/>
      <c r="K174" s="199"/>
      <c r="L174" s="199"/>
      <c r="P174" s="15"/>
    </row>
    <row r="175" spans="1:16" x14ac:dyDescent="0.25">
      <c r="A175" s="198"/>
      <c r="B175" s="198"/>
      <c r="C175" s="198"/>
      <c r="D175" s="198"/>
      <c r="E175" s="198"/>
      <c r="F175" s="198"/>
      <c r="G175" s="198"/>
      <c r="H175" s="198"/>
      <c r="I175" s="199"/>
      <c r="J175" s="199"/>
      <c r="K175" s="199"/>
      <c r="L175" s="199"/>
      <c r="P175" s="15"/>
    </row>
    <row r="176" spans="1:16" x14ac:dyDescent="0.25">
      <c r="A176" s="198"/>
      <c r="B176" s="198"/>
      <c r="C176" s="198"/>
      <c r="D176" s="198"/>
      <c r="E176" s="198"/>
      <c r="F176" s="198"/>
      <c r="G176" s="198"/>
      <c r="H176" s="198"/>
      <c r="I176" s="199"/>
      <c r="J176" s="199"/>
      <c r="K176" s="199"/>
      <c r="L176" s="199"/>
      <c r="P176" s="15"/>
    </row>
    <row r="177" spans="1:16" x14ac:dyDescent="0.25">
      <c r="A177" s="198"/>
      <c r="B177" s="198"/>
      <c r="C177" s="198"/>
      <c r="D177" s="198"/>
      <c r="E177" s="198"/>
      <c r="F177" s="198"/>
      <c r="G177" s="198"/>
      <c r="H177" s="198"/>
      <c r="I177" s="199"/>
      <c r="J177" s="199"/>
      <c r="K177" s="199"/>
      <c r="L177" s="199"/>
      <c r="P177" s="15"/>
    </row>
    <row r="178" spans="1:16" x14ac:dyDescent="0.25">
      <c r="A178" s="198"/>
      <c r="B178" s="198"/>
      <c r="C178" s="198"/>
      <c r="D178" s="198"/>
      <c r="E178" s="198"/>
      <c r="F178" s="198"/>
      <c r="G178" s="198"/>
      <c r="H178" s="198"/>
      <c r="I178" s="199"/>
      <c r="J178" s="199"/>
      <c r="K178" s="199"/>
      <c r="L178" s="199"/>
      <c r="P178" s="15"/>
    </row>
    <row r="179" spans="1:16" x14ac:dyDescent="0.25">
      <c r="A179" s="198"/>
      <c r="B179" s="198"/>
      <c r="C179" s="198"/>
      <c r="D179" s="198"/>
      <c r="E179" s="198"/>
      <c r="F179" s="198"/>
      <c r="G179" s="198"/>
      <c r="H179" s="198"/>
      <c r="I179" s="199"/>
      <c r="J179" s="199"/>
      <c r="K179" s="199"/>
      <c r="L179" s="199"/>
      <c r="P179" s="15"/>
    </row>
    <row r="180" spans="1:16" x14ac:dyDescent="0.25">
      <c r="A180" s="198"/>
      <c r="B180" s="198"/>
      <c r="C180" s="198"/>
      <c r="D180" s="198"/>
      <c r="E180" s="198"/>
      <c r="F180" s="198"/>
      <c r="G180" s="198"/>
      <c r="H180" s="198"/>
      <c r="I180" s="199"/>
      <c r="J180" s="199"/>
      <c r="K180" s="199"/>
      <c r="L180" s="199"/>
      <c r="P180" s="15"/>
    </row>
    <row r="181" spans="1:16" x14ac:dyDescent="0.25">
      <c r="A181" s="198"/>
      <c r="B181" s="198"/>
      <c r="C181" s="198"/>
      <c r="D181" s="198"/>
      <c r="E181" s="198"/>
      <c r="F181" s="198"/>
      <c r="G181" s="198"/>
      <c r="H181" s="198"/>
      <c r="I181" s="199"/>
      <c r="J181" s="199"/>
      <c r="K181" s="199"/>
      <c r="L181" s="199"/>
      <c r="P181" s="15"/>
    </row>
    <row r="182" spans="1:16" x14ac:dyDescent="0.25">
      <c r="A182" s="198"/>
      <c r="B182" s="198"/>
      <c r="C182" s="198"/>
      <c r="D182" s="198"/>
      <c r="E182" s="198"/>
      <c r="F182" s="198"/>
      <c r="G182" s="198"/>
      <c r="H182" s="198"/>
      <c r="I182" s="199"/>
      <c r="J182" s="199"/>
      <c r="K182" s="199"/>
      <c r="L182" s="199"/>
      <c r="P182" s="15"/>
    </row>
    <row r="183" spans="1:16" x14ac:dyDescent="0.25">
      <c r="A183" s="198"/>
      <c r="B183" s="198"/>
      <c r="C183" s="198"/>
      <c r="D183" s="198"/>
      <c r="E183" s="198"/>
      <c r="F183" s="198"/>
      <c r="G183" s="198"/>
      <c r="H183" s="198"/>
      <c r="I183" s="199"/>
      <c r="J183" s="199"/>
      <c r="K183" s="199"/>
      <c r="L183" s="199"/>
      <c r="P183" s="15"/>
    </row>
    <row r="184" spans="1:16" x14ac:dyDescent="0.25">
      <c r="A184" s="198"/>
      <c r="B184" s="198"/>
      <c r="C184" s="198"/>
      <c r="D184" s="198"/>
      <c r="E184" s="198"/>
      <c r="F184" s="198"/>
      <c r="G184" s="198"/>
      <c r="H184" s="198"/>
      <c r="I184" s="199"/>
      <c r="J184" s="199"/>
      <c r="K184" s="199"/>
      <c r="L184" s="199"/>
      <c r="P184" s="15"/>
    </row>
    <row r="185" spans="1:16" x14ac:dyDescent="0.25">
      <c r="A185" s="198"/>
      <c r="B185" s="198"/>
      <c r="C185" s="198"/>
      <c r="D185" s="198"/>
      <c r="E185" s="198"/>
      <c r="F185" s="198"/>
      <c r="G185" s="198"/>
      <c r="H185" s="198"/>
      <c r="I185" s="199"/>
      <c r="J185" s="199"/>
      <c r="K185" s="199"/>
      <c r="L185" s="199"/>
      <c r="P185" s="15"/>
    </row>
    <row r="186" spans="1:16" x14ac:dyDescent="0.25">
      <c r="A186" s="198"/>
      <c r="B186" s="198"/>
      <c r="C186" s="198"/>
      <c r="D186" s="198"/>
      <c r="E186" s="198"/>
      <c r="F186" s="198"/>
      <c r="G186" s="198"/>
      <c r="H186" s="198"/>
      <c r="I186" s="199"/>
      <c r="J186" s="199"/>
      <c r="K186" s="199"/>
      <c r="L186" s="199"/>
      <c r="P186" s="15"/>
    </row>
    <row r="187" spans="1:16" x14ac:dyDescent="0.25">
      <c r="A187" s="198"/>
      <c r="B187" s="198"/>
      <c r="C187" s="198"/>
      <c r="D187" s="198"/>
      <c r="E187" s="198"/>
      <c r="F187" s="198"/>
      <c r="G187" s="198"/>
      <c r="H187" s="198"/>
      <c r="I187" s="199"/>
      <c r="J187" s="199"/>
      <c r="K187" s="199"/>
      <c r="L187" s="199"/>
      <c r="P187" s="15"/>
    </row>
    <row r="188" spans="1:16" x14ac:dyDescent="0.25">
      <c r="A188" s="198"/>
      <c r="B188" s="198"/>
      <c r="C188" s="198"/>
      <c r="D188" s="198"/>
      <c r="E188" s="198"/>
      <c r="F188" s="198"/>
      <c r="G188" s="198"/>
      <c r="H188" s="198"/>
      <c r="I188" s="199"/>
      <c r="J188" s="199"/>
      <c r="K188" s="199"/>
      <c r="L188" s="199"/>
      <c r="P188" s="15"/>
    </row>
    <row r="189" spans="1:16" x14ac:dyDescent="0.25">
      <c r="A189" s="198"/>
      <c r="B189" s="198"/>
      <c r="C189" s="198"/>
      <c r="D189" s="198"/>
      <c r="E189" s="198"/>
      <c r="F189" s="198"/>
      <c r="G189" s="198"/>
      <c r="H189" s="198"/>
      <c r="I189" s="199"/>
      <c r="J189" s="199"/>
      <c r="K189" s="199"/>
      <c r="L189" s="199"/>
      <c r="P189" s="15"/>
    </row>
    <row r="190" spans="1:16" x14ac:dyDescent="0.25">
      <c r="A190" s="198"/>
      <c r="B190" s="198"/>
      <c r="C190" s="198"/>
      <c r="D190" s="198"/>
      <c r="E190" s="198"/>
      <c r="F190" s="198"/>
      <c r="G190" s="198"/>
      <c r="H190" s="198"/>
      <c r="I190" s="199"/>
      <c r="J190" s="199"/>
      <c r="K190" s="199"/>
      <c r="L190" s="199"/>
      <c r="P190" s="15"/>
    </row>
    <row r="191" spans="1:16" x14ac:dyDescent="0.25">
      <c r="A191" s="198"/>
      <c r="B191" s="198"/>
      <c r="C191" s="198"/>
      <c r="D191" s="198"/>
      <c r="E191" s="198"/>
      <c r="F191" s="198"/>
      <c r="G191" s="198"/>
      <c r="H191" s="198"/>
      <c r="I191" s="199"/>
      <c r="J191" s="199"/>
      <c r="K191" s="199"/>
      <c r="L191" s="199"/>
      <c r="P191" s="15"/>
    </row>
    <row r="192" spans="1:16" x14ac:dyDescent="0.25">
      <c r="A192" s="198"/>
      <c r="B192" s="198"/>
      <c r="C192" s="198"/>
      <c r="D192" s="198"/>
      <c r="E192" s="198"/>
      <c r="F192" s="198"/>
      <c r="G192" s="198"/>
      <c r="H192" s="198"/>
      <c r="I192" s="199"/>
      <c r="J192" s="199"/>
      <c r="K192" s="199"/>
      <c r="L192" s="199"/>
      <c r="P192" s="15"/>
    </row>
    <row r="193" spans="1:16" x14ac:dyDescent="0.25">
      <c r="A193" s="198"/>
      <c r="B193" s="198"/>
      <c r="C193" s="198"/>
      <c r="D193" s="198"/>
      <c r="E193" s="198"/>
      <c r="F193" s="198"/>
      <c r="G193" s="198"/>
      <c r="H193" s="198"/>
      <c r="I193" s="199"/>
      <c r="J193" s="199"/>
      <c r="K193" s="199"/>
      <c r="L193" s="199"/>
      <c r="P193" s="15"/>
    </row>
    <row r="194" spans="1:16" x14ac:dyDescent="0.25">
      <c r="A194" s="198"/>
      <c r="B194" s="198"/>
      <c r="C194" s="198"/>
      <c r="D194" s="198"/>
      <c r="E194" s="198"/>
      <c r="F194" s="198"/>
      <c r="G194" s="198"/>
      <c r="H194" s="198"/>
      <c r="I194" s="199"/>
      <c r="J194" s="199"/>
      <c r="K194" s="199"/>
      <c r="L194" s="199"/>
      <c r="P194" s="15"/>
    </row>
    <row r="195" spans="1:16" x14ac:dyDescent="0.25">
      <c r="A195" s="198"/>
      <c r="B195" s="198"/>
      <c r="C195" s="198"/>
      <c r="D195" s="198"/>
      <c r="E195" s="198"/>
      <c r="F195" s="198"/>
      <c r="G195" s="198"/>
      <c r="H195" s="198"/>
      <c r="I195" s="199"/>
      <c r="J195" s="199"/>
      <c r="K195" s="199"/>
      <c r="L195" s="199"/>
      <c r="P195" s="15"/>
    </row>
    <row r="196" spans="1:16" x14ac:dyDescent="0.25">
      <c r="A196" s="198"/>
      <c r="B196" s="198"/>
      <c r="C196" s="198"/>
      <c r="D196" s="198"/>
      <c r="E196" s="198"/>
      <c r="F196" s="198"/>
      <c r="G196" s="198"/>
      <c r="H196" s="198"/>
      <c r="I196" s="199"/>
      <c r="J196" s="199"/>
      <c r="K196" s="199"/>
      <c r="L196" s="199"/>
      <c r="P196" s="15"/>
    </row>
    <row r="197" spans="1:16" x14ac:dyDescent="0.25">
      <c r="A197" s="198"/>
      <c r="B197" s="198"/>
      <c r="C197" s="198"/>
      <c r="D197" s="198"/>
      <c r="E197" s="198"/>
      <c r="F197" s="198"/>
      <c r="G197" s="198"/>
      <c r="H197" s="198"/>
      <c r="I197" s="199"/>
      <c r="J197" s="199"/>
      <c r="K197" s="199"/>
      <c r="L197" s="199"/>
      <c r="P197" s="15"/>
    </row>
    <row r="198" spans="1:16" x14ac:dyDescent="0.25">
      <c r="A198" s="198"/>
      <c r="B198" s="198"/>
      <c r="C198" s="198"/>
      <c r="D198" s="198"/>
      <c r="E198" s="198"/>
      <c r="F198" s="198"/>
      <c r="G198" s="198"/>
      <c r="H198" s="198"/>
      <c r="I198" s="199"/>
      <c r="J198" s="199"/>
      <c r="K198" s="199"/>
      <c r="L198" s="199"/>
      <c r="P198" s="15"/>
    </row>
    <row r="199" spans="1:16" x14ac:dyDescent="0.25">
      <c r="A199" s="198"/>
      <c r="B199" s="198"/>
      <c r="C199" s="198"/>
      <c r="D199" s="198"/>
      <c r="E199" s="198"/>
      <c r="F199" s="198"/>
      <c r="G199" s="198"/>
      <c r="H199" s="198"/>
      <c r="I199" s="199"/>
      <c r="J199" s="199"/>
      <c r="K199" s="199"/>
      <c r="L199" s="199"/>
      <c r="P199" s="15"/>
    </row>
    <row r="200" spans="1:16" x14ac:dyDescent="0.25">
      <c r="A200" s="198"/>
      <c r="B200" s="198"/>
      <c r="C200" s="198"/>
      <c r="D200" s="198"/>
      <c r="E200" s="198"/>
      <c r="F200" s="198"/>
      <c r="G200" s="198"/>
      <c r="H200" s="198"/>
      <c r="I200" s="199"/>
      <c r="J200" s="199"/>
      <c r="K200" s="199"/>
      <c r="L200" s="199"/>
      <c r="P200" s="15"/>
    </row>
    <row r="201" spans="1:16" x14ac:dyDescent="0.25">
      <c r="A201" s="198"/>
      <c r="B201" s="198"/>
      <c r="C201" s="198"/>
      <c r="D201" s="198"/>
      <c r="E201" s="198"/>
      <c r="F201" s="198"/>
      <c r="G201" s="198"/>
      <c r="H201" s="198"/>
      <c r="I201" s="199"/>
      <c r="J201" s="199"/>
      <c r="K201" s="199"/>
      <c r="L201" s="199"/>
      <c r="P201" s="15"/>
    </row>
    <row r="202" spans="1:16" x14ac:dyDescent="0.25">
      <c r="A202" s="198"/>
      <c r="B202" s="198"/>
      <c r="C202" s="198"/>
      <c r="D202" s="198"/>
      <c r="E202" s="198"/>
      <c r="F202" s="198"/>
      <c r="G202" s="198"/>
      <c r="H202" s="198"/>
      <c r="I202" s="199"/>
      <c r="J202" s="199"/>
      <c r="K202" s="199"/>
      <c r="L202" s="199"/>
      <c r="P202" s="15"/>
    </row>
    <row r="203" spans="1:16" x14ac:dyDescent="0.25">
      <c r="A203" s="198"/>
      <c r="B203" s="198"/>
      <c r="C203" s="198"/>
      <c r="D203" s="198"/>
      <c r="E203" s="198"/>
      <c r="F203" s="198"/>
      <c r="G203" s="198"/>
      <c r="H203" s="198"/>
      <c r="I203" s="199"/>
      <c r="J203" s="199"/>
      <c r="K203" s="199"/>
      <c r="L203" s="199"/>
      <c r="P203" s="15"/>
    </row>
    <row r="204" spans="1:16" x14ac:dyDescent="0.25">
      <c r="A204" s="198"/>
      <c r="B204" s="198"/>
      <c r="C204" s="198"/>
      <c r="D204" s="198"/>
      <c r="E204" s="198"/>
      <c r="F204" s="198"/>
      <c r="G204" s="198"/>
      <c r="H204" s="198"/>
      <c r="I204" s="199"/>
      <c r="J204" s="199"/>
      <c r="K204" s="199"/>
      <c r="L204" s="199"/>
      <c r="P204" s="15"/>
    </row>
    <row r="205" spans="1:16" x14ac:dyDescent="0.25">
      <c r="A205" s="198"/>
      <c r="B205" s="198"/>
      <c r="C205" s="198"/>
      <c r="D205" s="198"/>
      <c r="E205" s="198"/>
      <c r="F205" s="198"/>
      <c r="G205" s="198"/>
      <c r="H205" s="198"/>
      <c r="I205" s="199"/>
      <c r="J205" s="199"/>
      <c r="K205" s="199"/>
      <c r="L205" s="199"/>
      <c r="P205" s="15"/>
    </row>
    <row r="206" spans="1:16" x14ac:dyDescent="0.25">
      <c r="A206" s="198"/>
      <c r="B206" s="198"/>
      <c r="C206" s="198"/>
      <c r="D206" s="198"/>
      <c r="E206" s="198"/>
      <c r="F206" s="198"/>
      <c r="G206" s="198"/>
      <c r="H206" s="198"/>
      <c r="I206" s="199"/>
      <c r="J206" s="199"/>
      <c r="K206" s="199"/>
      <c r="L206" s="199"/>
      <c r="P206" s="15"/>
    </row>
    <row r="207" spans="1:16" x14ac:dyDescent="0.25">
      <c r="A207" s="198"/>
      <c r="B207" s="198"/>
      <c r="C207" s="198"/>
      <c r="D207" s="198"/>
      <c r="E207" s="198"/>
      <c r="F207" s="198"/>
      <c r="G207" s="198"/>
      <c r="H207" s="198"/>
      <c r="I207" s="199"/>
      <c r="J207" s="199"/>
      <c r="K207" s="199"/>
      <c r="L207" s="199"/>
      <c r="P207" s="15"/>
    </row>
    <row r="208" spans="1:16" x14ac:dyDescent="0.25">
      <c r="A208" s="198"/>
      <c r="B208" s="198"/>
      <c r="C208" s="198"/>
      <c r="D208" s="198"/>
      <c r="E208" s="198"/>
      <c r="F208" s="198"/>
      <c r="G208" s="198"/>
      <c r="H208" s="198"/>
      <c r="I208" s="199"/>
      <c r="J208" s="199"/>
      <c r="K208" s="199"/>
      <c r="L208" s="199"/>
      <c r="P208" s="15"/>
    </row>
    <row r="209" spans="1:16" x14ac:dyDescent="0.25">
      <c r="A209" s="198"/>
      <c r="B209" s="198"/>
      <c r="C209" s="198"/>
      <c r="D209" s="198"/>
      <c r="E209" s="198"/>
      <c r="F209" s="198"/>
      <c r="G209" s="198"/>
      <c r="H209" s="198"/>
      <c r="I209" s="199"/>
      <c r="J209" s="199"/>
      <c r="K209" s="199"/>
      <c r="L209" s="199"/>
      <c r="P209" s="15"/>
    </row>
    <row r="210" spans="1:16" x14ac:dyDescent="0.25">
      <c r="A210" s="198"/>
      <c r="B210" s="198"/>
      <c r="C210" s="198"/>
      <c r="D210" s="198"/>
      <c r="E210" s="198"/>
      <c r="F210" s="198"/>
      <c r="G210" s="198"/>
      <c r="H210" s="198"/>
      <c r="I210" s="199"/>
      <c r="J210" s="199"/>
      <c r="K210" s="199"/>
      <c r="L210" s="199"/>
      <c r="P210" s="15"/>
    </row>
    <row r="211" spans="1:16" x14ac:dyDescent="0.25">
      <c r="A211" s="198"/>
      <c r="B211" s="198"/>
      <c r="C211" s="198"/>
      <c r="D211" s="198"/>
      <c r="E211" s="198"/>
      <c r="F211" s="198"/>
      <c r="G211" s="198"/>
      <c r="H211" s="198"/>
      <c r="I211" s="199"/>
      <c r="J211" s="199"/>
      <c r="K211" s="199"/>
      <c r="L211" s="199"/>
      <c r="P211" s="15"/>
    </row>
    <row r="212" spans="1:16" x14ac:dyDescent="0.25">
      <c r="A212" s="198"/>
      <c r="B212" s="198"/>
      <c r="C212" s="198"/>
      <c r="D212" s="198"/>
      <c r="E212" s="198"/>
      <c r="F212" s="198"/>
      <c r="G212" s="198"/>
      <c r="H212" s="198"/>
      <c r="I212" s="199"/>
      <c r="J212" s="199"/>
      <c r="K212" s="199"/>
      <c r="L212" s="199"/>
      <c r="P212" s="15"/>
    </row>
    <row r="213" spans="1:16" x14ac:dyDescent="0.25">
      <c r="A213" s="198"/>
      <c r="B213" s="198"/>
      <c r="C213" s="198"/>
      <c r="D213" s="198"/>
      <c r="E213" s="198"/>
      <c r="F213" s="198"/>
      <c r="G213" s="198"/>
      <c r="H213" s="198"/>
      <c r="I213" s="199"/>
      <c r="J213" s="199"/>
      <c r="K213" s="199"/>
      <c r="L213" s="199"/>
      <c r="P213" s="15"/>
    </row>
    <row r="214" spans="1:16" x14ac:dyDescent="0.25">
      <c r="A214" s="198"/>
      <c r="B214" s="198"/>
      <c r="C214" s="198"/>
      <c r="D214" s="198"/>
      <c r="E214" s="198"/>
      <c r="F214" s="198"/>
      <c r="G214" s="198"/>
      <c r="H214" s="198"/>
      <c r="I214" s="199"/>
      <c r="J214" s="199"/>
      <c r="K214" s="199"/>
      <c r="L214" s="199"/>
      <c r="P214" s="15"/>
    </row>
    <row r="215" spans="1:16" x14ac:dyDescent="0.25">
      <c r="A215" s="198"/>
      <c r="B215" s="198"/>
      <c r="C215" s="198"/>
      <c r="D215" s="198"/>
      <c r="E215" s="198"/>
      <c r="F215" s="198"/>
      <c r="G215" s="198"/>
      <c r="H215" s="198"/>
      <c r="I215" s="199"/>
      <c r="J215" s="199"/>
      <c r="K215" s="199"/>
      <c r="L215" s="199"/>
      <c r="P215" s="15"/>
    </row>
    <row r="216" spans="1:16" x14ac:dyDescent="0.25">
      <c r="A216" s="198"/>
      <c r="B216" s="198"/>
      <c r="C216" s="198"/>
      <c r="D216" s="198"/>
      <c r="E216" s="198"/>
      <c r="F216" s="198"/>
      <c r="G216" s="198"/>
      <c r="H216" s="198"/>
      <c r="I216" s="199"/>
      <c r="J216" s="199"/>
      <c r="K216" s="199"/>
      <c r="L216" s="199"/>
      <c r="P216" s="15"/>
    </row>
    <row r="217" spans="1:16" x14ac:dyDescent="0.25">
      <c r="A217" s="198"/>
      <c r="B217" s="198"/>
      <c r="C217" s="198"/>
      <c r="D217" s="198"/>
      <c r="E217" s="198"/>
      <c r="F217" s="198"/>
      <c r="G217" s="198"/>
      <c r="H217" s="198"/>
      <c r="I217" s="199"/>
      <c r="J217" s="199"/>
      <c r="K217" s="199"/>
      <c r="L217" s="199"/>
      <c r="P217" s="15"/>
    </row>
    <row r="218" spans="1:16" x14ac:dyDescent="0.25">
      <c r="A218" s="198"/>
      <c r="B218" s="198"/>
      <c r="C218" s="198"/>
      <c r="D218" s="198"/>
      <c r="E218" s="198"/>
      <c r="F218" s="198"/>
      <c r="G218" s="198"/>
      <c r="H218" s="198"/>
      <c r="I218" s="199"/>
      <c r="J218" s="199"/>
      <c r="K218" s="199"/>
      <c r="L218" s="199"/>
      <c r="P218" s="15"/>
    </row>
    <row r="219" spans="1:16" x14ac:dyDescent="0.25">
      <c r="A219" s="198"/>
      <c r="B219" s="198"/>
      <c r="C219" s="198"/>
      <c r="D219" s="198"/>
      <c r="E219" s="198"/>
      <c r="F219" s="198"/>
      <c r="G219" s="198"/>
      <c r="H219" s="198"/>
      <c r="I219" s="199"/>
      <c r="J219" s="199"/>
      <c r="K219" s="199"/>
      <c r="L219" s="199"/>
      <c r="P219" s="15"/>
    </row>
    <row r="220" spans="1:16" x14ac:dyDescent="0.25">
      <c r="A220" s="198"/>
      <c r="B220" s="198"/>
      <c r="C220" s="198"/>
      <c r="D220" s="198"/>
      <c r="E220" s="198"/>
      <c r="F220" s="198"/>
      <c r="G220" s="198"/>
      <c r="H220" s="198"/>
      <c r="I220" s="199"/>
      <c r="J220" s="199"/>
      <c r="K220" s="199"/>
      <c r="L220" s="199"/>
      <c r="P220" s="15"/>
    </row>
    <row r="221" spans="1:16" x14ac:dyDescent="0.25">
      <c r="A221" s="198"/>
      <c r="B221" s="198"/>
      <c r="C221" s="198"/>
      <c r="D221" s="198"/>
      <c r="E221" s="198"/>
      <c r="F221" s="198"/>
      <c r="G221" s="198"/>
      <c r="H221" s="198"/>
      <c r="I221" s="199"/>
      <c r="J221" s="199"/>
      <c r="K221" s="199"/>
      <c r="L221" s="199"/>
      <c r="P221" s="15"/>
    </row>
    <row r="222" spans="1:16" x14ac:dyDescent="0.25">
      <c r="A222" s="198"/>
      <c r="B222" s="198"/>
      <c r="C222" s="198"/>
      <c r="D222" s="198"/>
      <c r="E222" s="198"/>
      <c r="F222" s="198"/>
      <c r="G222" s="198"/>
      <c r="H222" s="198"/>
      <c r="I222" s="199"/>
      <c r="J222" s="199"/>
      <c r="K222" s="199"/>
      <c r="L222" s="199"/>
      <c r="P222" s="15"/>
    </row>
    <row r="223" spans="1:16" x14ac:dyDescent="0.25">
      <c r="A223" s="198"/>
      <c r="B223" s="198"/>
      <c r="C223" s="198"/>
      <c r="D223" s="198"/>
      <c r="E223" s="198"/>
      <c r="F223" s="198"/>
      <c r="G223" s="198"/>
      <c r="H223" s="198"/>
      <c r="I223" s="199"/>
      <c r="J223" s="199"/>
      <c r="K223" s="199"/>
      <c r="L223" s="199"/>
      <c r="P223" s="15"/>
    </row>
    <row r="224" spans="1:16" x14ac:dyDescent="0.25">
      <c r="A224" s="198"/>
      <c r="B224" s="198"/>
      <c r="C224" s="198"/>
      <c r="D224" s="198"/>
      <c r="E224" s="198"/>
      <c r="F224" s="198"/>
      <c r="G224" s="198"/>
      <c r="H224" s="198"/>
      <c r="I224" s="199"/>
      <c r="J224" s="199"/>
      <c r="K224" s="199"/>
      <c r="L224" s="199"/>
      <c r="P224" s="15"/>
    </row>
    <row r="225" spans="1:16" x14ac:dyDescent="0.25">
      <c r="A225" s="198"/>
      <c r="B225" s="198"/>
      <c r="C225" s="198"/>
      <c r="D225" s="198"/>
      <c r="E225" s="198"/>
      <c r="F225" s="198"/>
      <c r="G225" s="198"/>
      <c r="H225" s="198"/>
      <c r="I225" s="199"/>
      <c r="J225" s="199"/>
      <c r="K225" s="199"/>
      <c r="L225" s="199"/>
      <c r="P225" s="15"/>
    </row>
    <row r="226" spans="1:16" x14ac:dyDescent="0.25">
      <c r="A226" s="198"/>
      <c r="B226" s="198"/>
      <c r="C226" s="198"/>
      <c r="D226" s="198"/>
      <c r="E226" s="198"/>
      <c r="F226" s="198"/>
      <c r="G226" s="198"/>
      <c r="H226" s="198"/>
      <c r="I226" s="199"/>
      <c r="J226" s="199"/>
      <c r="K226" s="199"/>
      <c r="L226" s="199"/>
      <c r="P226" s="15"/>
    </row>
    <row r="227" spans="1:16" x14ac:dyDescent="0.25">
      <c r="A227" s="198"/>
      <c r="B227" s="198"/>
      <c r="C227" s="198"/>
      <c r="D227" s="198"/>
      <c r="E227" s="198"/>
      <c r="F227" s="198"/>
      <c r="G227" s="198"/>
      <c r="H227" s="198"/>
      <c r="I227" s="199"/>
      <c r="J227" s="199"/>
      <c r="K227" s="199"/>
      <c r="L227" s="199"/>
      <c r="P227" s="15"/>
    </row>
    <row r="228" spans="1:16" x14ac:dyDescent="0.25">
      <c r="A228" s="198"/>
      <c r="B228" s="198"/>
      <c r="C228" s="198"/>
      <c r="D228" s="198"/>
      <c r="E228" s="198"/>
      <c r="F228" s="198"/>
      <c r="G228" s="198"/>
      <c r="H228" s="198"/>
      <c r="I228" s="199"/>
      <c r="J228" s="199"/>
      <c r="K228" s="199"/>
      <c r="L228" s="199"/>
      <c r="P228" s="15"/>
    </row>
    <row r="229" spans="1:16" x14ac:dyDescent="0.25">
      <c r="A229" s="198"/>
      <c r="B229" s="198"/>
      <c r="C229" s="198"/>
      <c r="D229" s="198"/>
      <c r="E229" s="198"/>
      <c r="F229" s="198"/>
      <c r="G229" s="198"/>
      <c r="H229" s="198"/>
      <c r="I229" s="199"/>
      <c r="J229" s="199"/>
      <c r="K229" s="199"/>
      <c r="L229" s="199"/>
      <c r="P229" s="15"/>
    </row>
    <row r="230" spans="1:16" x14ac:dyDescent="0.25">
      <c r="A230" s="198"/>
      <c r="B230" s="198"/>
      <c r="C230" s="198"/>
      <c r="D230" s="198"/>
      <c r="E230" s="198"/>
      <c r="F230" s="198"/>
      <c r="G230" s="198"/>
      <c r="H230" s="198"/>
      <c r="I230" s="199"/>
      <c r="J230" s="199"/>
      <c r="K230" s="199"/>
      <c r="L230" s="199"/>
      <c r="P230" s="15"/>
    </row>
    <row r="231" spans="1:16" x14ac:dyDescent="0.25">
      <c r="A231" s="198"/>
      <c r="B231" s="198"/>
      <c r="C231" s="198"/>
      <c r="D231" s="198"/>
      <c r="E231" s="198"/>
      <c r="F231" s="198"/>
      <c r="G231" s="198"/>
      <c r="H231" s="198"/>
      <c r="I231" s="199"/>
      <c r="J231" s="199"/>
      <c r="K231" s="199"/>
      <c r="L231" s="199"/>
      <c r="P231" s="15"/>
    </row>
    <row r="232" spans="1:16" x14ac:dyDescent="0.25">
      <c r="A232" s="198"/>
      <c r="B232" s="198"/>
      <c r="C232" s="198"/>
      <c r="D232" s="198"/>
      <c r="E232" s="198"/>
      <c r="F232" s="198"/>
      <c r="G232" s="198"/>
      <c r="H232" s="198"/>
      <c r="I232" s="199"/>
      <c r="J232" s="199"/>
      <c r="K232" s="199"/>
      <c r="L232" s="199"/>
      <c r="P232" s="15"/>
    </row>
    <row r="233" spans="1:16" x14ac:dyDescent="0.25">
      <c r="A233" s="198"/>
      <c r="B233" s="198"/>
      <c r="C233" s="198"/>
      <c r="D233" s="198"/>
      <c r="E233" s="198"/>
      <c r="F233" s="198"/>
      <c r="G233" s="198"/>
      <c r="H233" s="198"/>
      <c r="I233" s="199"/>
      <c r="J233" s="199"/>
      <c r="K233" s="199"/>
      <c r="L233" s="199"/>
      <c r="P233" s="15"/>
    </row>
    <row r="234" spans="1:16" x14ac:dyDescent="0.25">
      <c r="A234" s="198"/>
      <c r="B234" s="198"/>
      <c r="C234" s="198"/>
      <c r="D234" s="198"/>
      <c r="E234" s="198"/>
      <c r="F234" s="198"/>
      <c r="G234" s="198"/>
      <c r="H234" s="198"/>
      <c r="I234" s="199"/>
      <c r="J234" s="199"/>
      <c r="K234" s="199"/>
      <c r="L234" s="199"/>
      <c r="P234" s="15"/>
    </row>
    <row r="235" spans="1:16" x14ac:dyDescent="0.25">
      <c r="A235" s="198"/>
      <c r="B235" s="198"/>
      <c r="C235" s="198"/>
      <c r="D235" s="198"/>
      <c r="E235" s="198"/>
      <c r="F235" s="198"/>
      <c r="G235" s="198"/>
      <c r="H235" s="198"/>
      <c r="I235" s="199"/>
      <c r="J235" s="199"/>
      <c r="K235" s="199"/>
      <c r="L235" s="199"/>
      <c r="P235" s="15"/>
    </row>
    <row r="236" spans="1:16" x14ac:dyDescent="0.25">
      <c r="A236" s="198"/>
      <c r="B236" s="198"/>
      <c r="C236" s="198"/>
      <c r="D236" s="198"/>
      <c r="E236" s="198"/>
      <c r="F236" s="198"/>
      <c r="G236" s="198"/>
      <c r="H236" s="198"/>
      <c r="I236" s="199"/>
      <c r="J236" s="199"/>
      <c r="K236" s="199"/>
      <c r="L236" s="199"/>
      <c r="P236" s="15"/>
    </row>
    <row r="237" spans="1:16" x14ac:dyDescent="0.25">
      <c r="A237" s="198"/>
      <c r="B237" s="198"/>
      <c r="C237" s="198"/>
      <c r="D237" s="198"/>
      <c r="E237" s="198"/>
      <c r="F237" s="198"/>
      <c r="G237" s="198"/>
      <c r="H237" s="198"/>
      <c r="I237" s="199"/>
      <c r="J237" s="199"/>
      <c r="K237" s="199"/>
      <c r="L237" s="199"/>
      <c r="P237" s="15"/>
    </row>
    <row r="238" spans="1:16" x14ac:dyDescent="0.25">
      <c r="A238" s="198"/>
      <c r="B238" s="198"/>
      <c r="C238" s="198"/>
      <c r="D238" s="198"/>
      <c r="E238" s="198"/>
      <c r="F238" s="198"/>
      <c r="G238" s="198"/>
      <c r="H238" s="198"/>
      <c r="I238" s="199"/>
      <c r="J238" s="199"/>
      <c r="K238" s="199"/>
      <c r="L238" s="199"/>
      <c r="P238" s="15"/>
    </row>
    <row r="239" spans="1:16" x14ac:dyDescent="0.25">
      <c r="A239" s="198"/>
      <c r="B239" s="198"/>
      <c r="C239" s="198"/>
      <c r="D239" s="198"/>
      <c r="E239" s="198"/>
      <c r="F239" s="198"/>
      <c r="G239" s="198"/>
      <c r="H239" s="198"/>
      <c r="I239" s="199"/>
      <c r="J239" s="199"/>
      <c r="K239" s="199"/>
      <c r="L239" s="199"/>
      <c r="P239" s="15"/>
    </row>
    <row r="240" spans="1:16" x14ac:dyDescent="0.25">
      <c r="A240" s="198"/>
      <c r="B240" s="198"/>
      <c r="C240" s="198"/>
      <c r="D240" s="198"/>
      <c r="E240" s="198"/>
      <c r="F240" s="198"/>
      <c r="G240" s="198"/>
      <c r="H240" s="198"/>
      <c r="I240" s="199"/>
      <c r="J240" s="199"/>
      <c r="K240" s="199"/>
      <c r="L240" s="199"/>
      <c r="P240" s="15"/>
    </row>
    <row r="241" spans="1:16" x14ac:dyDescent="0.25">
      <c r="A241" s="198"/>
      <c r="B241" s="198"/>
      <c r="C241" s="198"/>
      <c r="D241" s="198"/>
      <c r="E241" s="198"/>
      <c r="F241" s="198"/>
      <c r="G241" s="198"/>
      <c r="H241" s="198"/>
      <c r="I241" s="199"/>
      <c r="J241" s="199"/>
      <c r="K241" s="199"/>
      <c r="L241" s="199"/>
      <c r="P241" s="15"/>
    </row>
    <row r="242" spans="1:16" x14ac:dyDescent="0.25">
      <c r="A242" s="198"/>
      <c r="B242" s="198"/>
      <c r="C242" s="198"/>
      <c r="D242" s="198"/>
      <c r="E242" s="198"/>
      <c r="F242" s="198"/>
      <c r="G242" s="198"/>
      <c r="H242" s="198"/>
      <c r="I242" s="199"/>
      <c r="J242" s="199"/>
      <c r="K242" s="199"/>
      <c r="L242" s="199"/>
      <c r="P242" s="15"/>
    </row>
    <row r="243" spans="1:16" x14ac:dyDescent="0.25">
      <c r="A243" s="198"/>
      <c r="B243" s="198"/>
      <c r="C243" s="198"/>
      <c r="D243" s="198"/>
      <c r="E243" s="198"/>
      <c r="F243" s="198"/>
      <c r="G243" s="198"/>
      <c r="H243" s="198"/>
      <c r="I243" s="199"/>
      <c r="J243" s="199"/>
      <c r="K243" s="199"/>
      <c r="L243" s="199"/>
      <c r="P243" s="15"/>
    </row>
    <row r="244" spans="1:16" x14ac:dyDescent="0.25">
      <c r="A244" s="198"/>
      <c r="B244" s="198"/>
      <c r="C244" s="198"/>
      <c r="D244" s="198"/>
      <c r="E244" s="198"/>
      <c r="F244" s="198"/>
      <c r="G244" s="198"/>
      <c r="H244" s="198"/>
      <c r="I244" s="199"/>
      <c r="J244" s="199"/>
      <c r="K244" s="199"/>
      <c r="L244" s="199"/>
      <c r="P244" s="15"/>
    </row>
    <row r="245" spans="1:16" x14ac:dyDescent="0.25">
      <c r="A245" s="198"/>
      <c r="B245" s="198"/>
      <c r="C245" s="198"/>
      <c r="D245" s="198"/>
      <c r="E245" s="198"/>
      <c r="F245" s="198"/>
      <c r="G245" s="198"/>
      <c r="H245" s="198"/>
      <c r="I245" s="199"/>
      <c r="J245" s="199"/>
      <c r="K245" s="199"/>
      <c r="L245" s="199"/>
      <c r="P245" s="15"/>
    </row>
    <row r="246" spans="1:16" x14ac:dyDescent="0.25">
      <c r="A246" s="198"/>
      <c r="B246" s="198"/>
      <c r="C246" s="198"/>
      <c r="D246" s="198"/>
      <c r="E246" s="198"/>
      <c r="F246" s="198"/>
      <c r="G246" s="198"/>
      <c r="H246" s="198"/>
      <c r="I246" s="199"/>
      <c r="J246" s="199"/>
      <c r="K246" s="199"/>
      <c r="L246" s="199"/>
      <c r="P246" s="15"/>
    </row>
    <row r="247" spans="1:16" x14ac:dyDescent="0.25">
      <c r="A247" s="198"/>
      <c r="B247" s="198"/>
      <c r="C247" s="198"/>
      <c r="D247" s="198"/>
      <c r="E247" s="198"/>
      <c r="F247" s="198"/>
      <c r="G247" s="198"/>
      <c r="H247" s="198"/>
      <c r="I247" s="199"/>
      <c r="J247" s="199"/>
      <c r="K247" s="199"/>
      <c r="L247" s="199"/>
      <c r="P247" s="15"/>
    </row>
    <row r="248" spans="1:16" x14ac:dyDescent="0.25">
      <c r="A248" s="198"/>
      <c r="B248" s="198"/>
      <c r="C248" s="198"/>
      <c r="D248" s="198"/>
      <c r="E248" s="198"/>
      <c r="F248" s="198"/>
      <c r="G248" s="198"/>
      <c r="H248" s="198"/>
      <c r="I248" s="199"/>
      <c r="J248" s="199"/>
      <c r="K248" s="199"/>
      <c r="L248" s="199"/>
      <c r="P248" s="15"/>
    </row>
    <row r="249" spans="1:16" x14ac:dyDescent="0.25">
      <c r="A249" s="198"/>
      <c r="B249" s="198"/>
      <c r="C249" s="198"/>
      <c r="D249" s="198"/>
      <c r="E249" s="198"/>
      <c r="F249" s="198"/>
      <c r="G249" s="198"/>
      <c r="H249" s="198"/>
      <c r="I249" s="199"/>
      <c r="J249" s="199"/>
      <c r="K249" s="199"/>
      <c r="L249" s="199"/>
      <c r="P249" s="15"/>
    </row>
    <row r="250" spans="1:16" x14ac:dyDescent="0.25">
      <c r="A250" s="198"/>
      <c r="B250" s="198"/>
      <c r="C250" s="198"/>
      <c r="D250" s="198"/>
      <c r="E250" s="198"/>
      <c r="F250" s="198"/>
      <c r="G250" s="198"/>
      <c r="H250" s="198"/>
      <c r="I250" s="199"/>
      <c r="J250" s="199"/>
      <c r="K250" s="199"/>
      <c r="L250" s="199"/>
      <c r="P250" s="15"/>
    </row>
    <row r="251" spans="1:16" x14ac:dyDescent="0.25">
      <c r="A251" s="198"/>
      <c r="B251" s="198"/>
      <c r="C251" s="198"/>
      <c r="D251" s="198"/>
      <c r="E251" s="198"/>
      <c r="F251" s="198"/>
      <c r="G251" s="198"/>
      <c r="H251" s="198"/>
      <c r="I251" s="199"/>
      <c r="J251" s="199"/>
      <c r="K251" s="199"/>
      <c r="L251" s="199"/>
      <c r="P251" s="15"/>
    </row>
    <row r="252" spans="1:16" x14ac:dyDescent="0.25">
      <c r="A252" s="198"/>
      <c r="B252" s="198"/>
      <c r="C252" s="198"/>
      <c r="D252" s="198"/>
      <c r="E252" s="198"/>
      <c r="F252" s="198"/>
      <c r="G252" s="198"/>
      <c r="H252" s="198"/>
      <c r="I252" s="199"/>
      <c r="J252" s="199"/>
      <c r="K252" s="199"/>
      <c r="L252" s="199"/>
      <c r="P252" s="15"/>
    </row>
    <row r="253" spans="1:16" x14ac:dyDescent="0.25">
      <c r="A253" s="198"/>
      <c r="B253" s="198"/>
      <c r="C253" s="198"/>
      <c r="D253" s="198"/>
      <c r="E253" s="198"/>
      <c r="F253" s="198"/>
      <c r="G253" s="198"/>
      <c r="H253" s="198"/>
      <c r="I253" s="199"/>
      <c r="J253" s="199"/>
      <c r="K253" s="199"/>
      <c r="L253" s="199"/>
      <c r="P253" s="15"/>
    </row>
    <row r="254" spans="1:16" x14ac:dyDescent="0.25">
      <c r="A254" s="198"/>
      <c r="B254" s="198"/>
      <c r="C254" s="198"/>
      <c r="D254" s="198"/>
      <c r="E254" s="198"/>
      <c r="F254" s="198"/>
      <c r="G254" s="198"/>
      <c r="H254" s="198"/>
      <c r="I254" s="199"/>
      <c r="J254" s="199"/>
      <c r="K254" s="199"/>
      <c r="L254" s="199"/>
      <c r="P254" s="15"/>
    </row>
    <row r="255" spans="1:16" x14ac:dyDescent="0.25">
      <c r="A255" s="198"/>
      <c r="B255" s="198"/>
      <c r="C255" s="198"/>
      <c r="D255" s="198"/>
      <c r="E255" s="198"/>
      <c r="F255" s="198"/>
      <c r="G255" s="198"/>
      <c r="H255" s="198"/>
      <c r="I255" s="199"/>
      <c r="J255" s="199"/>
      <c r="K255" s="199"/>
      <c r="L255" s="199"/>
      <c r="P255" s="15"/>
    </row>
    <row r="256" spans="1:16" x14ac:dyDescent="0.25">
      <c r="A256" s="198"/>
      <c r="B256" s="198"/>
      <c r="C256" s="198"/>
      <c r="D256" s="198"/>
      <c r="E256" s="198"/>
      <c r="F256" s="198"/>
      <c r="G256" s="198"/>
      <c r="H256" s="198"/>
      <c r="I256" s="199"/>
      <c r="J256" s="199"/>
      <c r="K256" s="199"/>
      <c r="L256" s="199"/>
      <c r="P256" s="15"/>
    </row>
    <row r="257" spans="1:16" x14ac:dyDescent="0.25">
      <c r="A257" s="198"/>
      <c r="B257" s="198"/>
      <c r="C257" s="198"/>
      <c r="D257" s="198"/>
      <c r="E257" s="198"/>
      <c r="F257" s="198"/>
      <c r="G257" s="198"/>
      <c r="H257" s="198"/>
      <c r="I257" s="199"/>
      <c r="J257" s="199"/>
      <c r="K257" s="199"/>
      <c r="L257" s="199"/>
      <c r="P257" s="15"/>
    </row>
    <row r="258" spans="1:16" x14ac:dyDescent="0.25">
      <c r="A258" s="198"/>
      <c r="B258" s="198"/>
      <c r="C258" s="198"/>
      <c r="D258" s="198"/>
      <c r="E258" s="198"/>
      <c r="F258" s="198"/>
      <c r="G258" s="198"/>
      <c r="H258" s="198"/>
      <c r="I258" s="199"/>
      <c r="J258" s="199"/>
      <c r="K258" s="199"/>
      <c r="L258" s="199"/>
      <c r="P258" s="15"/>
    </row>
    <row r="259" spans="1:16" x14ac:dyDescent="0.25">
      <c r="A259" s="198"/>
      <c r="B259" s="198"/>
      <c r="C259" s="198"/>
      <c r="D259" s="198"/>
      <c r="E259" s="198"/>
      <c r="F259" s="198"/>
      <c r="G259" s="198"/>
      <c r="H259" s="198"/>
      <c r="I259" s="199"/>
      <c r="J259" s="199"/>
      <c r="K259" s="199"/>
      <c r="L259" s="199"/>
      <c r="P259" s="15"/>
    </row>
    <row r="260" spans="1:16" x14ac:dyDescent="0.25">
      <c r="A260" s="198"/>
      <c r="B260" s="198"/>
      <c r="C260" s="198"/>
      <c r="D260" s="198"/>
      <c r="E260" s="198"/>
      <c r="F260" s="198"/>
      <c r="G260" s="198"/>
      <c r="H260" s="198"/>
      <c r="I260" s="199"/>
      <c r="J260" s="199"/>
      <c r="K260" s="199"/>
      <c r="L260" s="199"/>
      <c r="P260" s="15"/>
    </row>
    <row r="261" spans="1:16" x14ac:dyDescent="0.25">
      <c r="A261" s="198"/>
      <c r="B261" s="198"/>
      <c r="C261" s="198"/>
      <c r="D261" s="198"/>
      <c r="E261" s="198"/>
      <c r="F261" s="198"/>
      <c r="G261" s="198"/>
      <c r="H261" s="198"/>
      <c r="I261" s="199"/>
      <c r="J261" s="199"/>
      <c r="K261" s="199"/>
      <c r="L261" s="199"/>
      <c r="P261" s="15"/>
    </row>
    <row r="262" spans="1:16" x14ac:dyDescent="0.25">
      <c r="A262" s="198"/>
      <c r="B262" s="198"/>
      <c r="C262" s="198"/>
      <c r="D262" s="198"/>
      <c r="E262" s="198"/>
      <c r="F262" s="198"/>
      <c r="G262" s="198"/>
      <c r="H262" s="198"/>
      <c r="I262" s="199"/>
      <c r="J262" s="199"/>
      <c r="K262" s="199"/>
      <c r="L262" s="199"/>
      <c r="P262" s="15"/>
    </row>
    <row r="263" spans="1:16" x14ac:dyDescent="0.25">
      <c r="A263" s="198"/>
      <c r="B263" s="198"/>
      <c r="C263" s="198"/>
      <c r="D263" s="198"/>
      <c r="E263" s="198"/>
      <c r="F263" s="198"/>
      <c r="G263" s="198"/>
      <c r="H263" s="198"/>
      <c r="I263" s="199"/>
      <c r="J263" s="199"/>
      <c r="K263" s="199"/>
      <c r="L263" s="199"/>
      <c r="P263" s="15"/>
    </row>
    <row r="264" spans="1:16" x14ac:dyDescent="0.25">
      <c r="A264" s="198"/>
      <c r="B264" s="198"/>
      <c r="C264" s="198"/>
      <c r="D264" s="198"/>
      <c r="E264" s="198"/>
      <c r="F264" s="198"/>
      <c r="G264" s="198"/>
      <c r="H264" s="198"/>
      <c r="I264" s="199"/>
      <c r="J264" s="199"/>
      <c r="K264" s="199"/>
      <c r="L264" s="199"/>
      <c r="P264" s="15"/>
    </row>
    <row r="265" spans="1:16" x14ac:dyDescent="0.25">
      <c r="A265" s="198"/>
      <c r="B265" s="198"/>
      <c r="C265" s="198"/>
      <c r="D265" s="198"/>
      <c r="E265" s="198"/>
      <c r="F265" s="198"/>
      <c r="G265" s="198"/>
      <c r="H265" s="198"/>
      <c r="I265" s="199"/>
      <c r="J265" s="199"/>
      <c r="K265" s="199"/>
      <c r="L265" s="199"/>
      <c r="P265" s="15"/>
    </row>
    <row r="266" spans="1:16" x14ac:dyDescent="0.25">
      <c r="A266" s="198"/>
      <c r="B266" s="198"/>
      <c r="C266" s="198"/>
      <c r="D266" s="198"/>
      <c r="E266" s="198"/>
      <c r="F266" s="198"/>
      <c r="G266" s="198"/>
      <c r="H266" s="198"/>
      <c r="I266" s="199"/>
      <c r="J266" s="199"/>
      <c r="K266" s="199"/>
      <c r="L266" s="199"/>
      <c r="P266" s="15"/>
    </row>
    <row r="267" spans="1:16" x14ac:dyDescent="0.25">
      <c r="A267" s="198"/>
      <c r="B267" s="198"/>
      <c r="C267" s="198"/>
      <c r="D267" s="198"/>
      <c r="E267" s="198"/>
      <c r="F267" s="198"/>
      <c r="G267" s="198"/>
      <c r="H267" s="198"/>
      <c r="I267" s="199"/>
      <c r="J267" s="199"/>
      <c r="K267" s="199"/>
      <c r="L267" s="199"/>
      <c r="P267" s="15"/>
    </row>
    <row r="268" spans="1:16" x14ac:dyDescent="0.25">
      <c r="A268" s="198"/>
      <c r="B268" s="198"/>
      <c r="C268" s="198"/>
      <c r="D268" s="198"/>
      <c r="E268" s="198"/>
      <c r="F268" s="198"/>
      <c r="G268" s="198"/>
      <c r="H268" s="198"/>
      <c r="I268" s="199"/>
      <c r="J268" s="199"/>
      <c r="K268" s="199"/>
      <c r="L268" s="199"/>
      <c r="P268" s="15"/>
    </row>
    <row r="269" spans="1:16" x14ac:dyDescent="0.25">
      <c r="A269" s="198"/>
      <c r="B269" s="198"/>
      <c r="C269" s="198"/>
      <c r="D269" s="198"/>
      <c r="E269" s="198"/>
      <c r="F269" s="198"/>
      <c r="G269" s="198"/>
      <c r="H269" s="198"/>
      <c r="I269" s="199"/>
      <c r="J269" s="199"/>
      <c r="K269" s="199"/>
      <c r="L269" s="199"/>
      <c r="P269" s="15"/>
    </row>
    <row r="270" spans="1:16" x14ac:dyDescent="0.25">
      <c r="A270" s="198"/>
      <c r="B270" s="198"/>
      <c r="C270" s="198"/>
      <c r="D270" s="198"/>
      <c r="E270" s="198"/>
      <c r="F270" s="198"/>
      <c r="G270" s="198"/>
      <c r="H270" s="198"/>
      <c r="I270" s="199"/>
      <c r="J270" s="199"/>
      <c r="K270" s="199"/>
      <c r="L270" s="199"/>
      <c r="P270" s="15"/>
    </row>
    <row r="271" spans="1:16" x14ac:dyDescent="0.25">
      <c r="A271" s="198"/>
      <c r="B271" s="198"/>
      <c r="C271" s="198"/>
      <c r="D271" s="198"/>
      <c r="E271" s="198"/>
      <c r="F271" s="198"/>
      <c r="G271" s="198"/>
      <c r="H271" s="198"/>
      <c r="I271" s="199"/>
      <c r="J271" s="199"/>
      <c r="K271" s="199"/>
      <c r="L271" s="199"/>
      <c r="P271" s="15"/>
    </row>
    <row r="272" spans="1:16" x14ac:dyDescent="0.25">
      <c r="A272" s="198"/>
      <c r="B272" s="198"/>
      <c r="C272" s="198"/>
      <c r="D272" s="198"/>
      <c r="E272" s="198"/>
      <c r="F272" s="198"/>
      <c r="G272" s="198"/>
      <c r="H272" s="198"/>
      <c r="I272" s="199"/>
      <c r="J272" s="199"/>
      <c r="K272" s="199"/>
      <c r="L272" s="199"/>
      <c r="P272" s="15"/>
    </row>
    <row r="273" spans="1:16" x14ac:dyDescent="0.25">
      <c r="A273" s="198"/>
      <c r="B273" s="198"/>
      <c r="C273" s="198"/>
      <c r="D273" s="198"/>
      <c r="E273" s="198"/>
      <c r="F273" s="198"/>
      <c r="G273" s="198"/>
      <c r="H273" s="198"/>
      <c r="I273" s="199"/>
      <c r="J273" s="199"/>
      <c r="K273" s="199"/>
      <c r="L273" s="199"/>
      <c r="P273" s="15"/>
    </row>
    <row r="274" spans="1:16" x14ac:dyDescent="0.25">
      <c r="A274" s="198"/>
      <c r="B274" s="198"/>
      <c r="C274" s="198"/>
      <c r="D274" s="198"/>
      <c r="E274" s="198"/>
      <c r="F274" s="198"/>
      <c r="G274" s="198"/>
      <c r="H274" s="198"/>
      <c r="I274" s="199"/>
      <c r="J274" s="199"/>
      <c r="K274" s="199"/>
      <c r="L274" s="199"/>
      <c r="P274" s="15"/>
    </row>
    <row r="275" spans="1:16" x14ac:dyDescent="0.25">
      <c r="A275" s="198"/>
      <c r="B275" s="198"/>
      <c r="C275" s="198"/>
      <c r="D275" s="198"/>
      <c r="E275" s="198"/>
      <c r="F275" s="198"/>
      <c r="G275" s="198"/>
      <c r="H275" s="198"/>
      <c r="I275" s="199"/>
      <c r="J275" s="199"/>
      <c r="K275" s="199"/>
      <c r="L275" s="199"/>
      <c r="P275" s="15"/>
    </row>
    <row r="276" spans="1:16" x14ac:dyDescent="0.25">
      <c r="A276" s="198"/>
      <c r="B276" s="198"/>
      <c r="C276" s="198"/>
      <c r="D276" s="198"/>
      <c r="E276" s="198"/>
      <c r="F276" s="198"/>
      <c r="G276" s="198"/>
      <c r="H276" s="198"/>
      <c r="I276" s="199"/>
      <c r="J276" s="199"/>
      <c r="K276" s="199"/>
      <c r="L276" s="199"/>
      <c r="P276" s="15"/>
    </row>
    <row r="277" spans="1:16" x14ac:dyDescent="0.25">
      <c r="A277" s="198"/>
      <c r="B277" s="198"/>
      <c r="C277" s="198"/>
      <c r="D277" s="198"/>
      <c r="E277" s="198"/>
      <c r="F277" s="198"/>
      <c r="G277" s="198"/>
      <c r="H277" s="198"/>
      <c r="I277" s="199"/>
      <c r="J277" s="199"/>
      <c r="K277" s="199"/>
      <c r="L277" s="199"/>
      <c r="P277" s="15"/>
    </row>
    <row r="278" spans="1:16" x14ac:dyDescent="0.25">
      <c r="A278" s="198"/>
      <c r="B278" s="198"/>
      <c r="C278" s="198"/>
      <c r="D278" s="198"/>
      <c r="E278" s="198"/>
      <c r="F278" s="198"/>
      <c r="G278" s="198"/>
      <c r="H278" s="198"/>
      <c r="I278" s="199"/>
      <c r="J278" s="199"/>
      <c r="K278" s="199"/>
      <c r="L278" s="199"/>
      <c r="P278" s="15"/>
    </row>
    <row r="279" spans="1:16" x14ac:dyDescent="0.25">
      <c r="A279" s="198"/>
      <c r="B279" s="198"/>
      <c r="C279" s="198"/>
      <c r="D279" s="198"/>
      <c r="E279" s="198"/>
      <c r="F279" s="198"/>
      <c r="G279" s="198"/>
      <c r="H279" s="198"/>
      <c r="I279" s="199"/>
      <c r="J279" s="199"/>
      <c r="K279" s="199"/>
      <c r="L279" s="199"/>
      <c r="P279" s="15"/>
    </row>
    <row r="280" spans="1:16" x14ac:dyDescent="0.25">
      <c r="A280" s="198"/>
      <c r="B280" s="198"/>
      <c r="C280" s="198"/>
      <c r="D280" s="198"/>
      <c r="E280" s="198"/>
      <c r="F280" s="198"/>
      <c r="G280" s="198"/>
      <c r="H280" s="198"/>
      <c r="I280" s="199"/>
      <c r="J280" s="199"/>
      <c r="K280" s="199"/>
      <c r="L280" s="199"/>
      <c r="P280" s="15"/>
    </row>
    <row r="281" spans="1:16" x14ac:dyDescent="0.25">
      <c r="A281" s="198"/>
      <c r="B281" s="198"/>
      <c r="C281" s="198"/>
      <c r="D281" s="198"/>
      <c r="E281" s="198"/>
      <c r="F281" s="198"/>
      <c r="G281" s="198"/>
      <c r="H281" s="198"/>
      <c r="I281" s="199"/>
      <c r="J281" s="199"/>
      <c r="K281" s="199"/>
      <c r="L281" s="199"/>
      <c r="P281" s="15"/>
    </row>
    <row r="282" spans="1:16" x14ac:dyDescent="0.25">
      <c r="A282" s="198"/>
      <c r="B282" s="198"/>
      <c r="C282" s="198"/>
      <c r="D282" s="198"/>
      <c r="E282" s="198"/>
      <c r="F282" s="198"/>
      <c r="G282" s="198"/>
      <c r="H282" s="198"/>
      <c r="I282" s="199"/>
      <c r="J282" s="199"/>
      <c r="K282" s="199"/>
      <c r="L282" s="199"/>
      <c r="P282" s="15"/>
    </row>
    <row r="283" spans="1:16" x14ac:dyDescent="0.25">
      <c r="A283" s="198"/>
      <c r="B283" s="198"/>
      <c r="C283" s="198"/>
      <c r="D283" s="198"/>
      <c r="E283" s="198"/>
      <c r="F283" s="198"/>
      <c r="G283" s="198"/>
      <c r="H283" s="198"/>
      <c r="I283" s="199"/>
      <c r="J283" s="199"/>
      <c r="K283" s="199"/>
      <c r="L283" s="199"/>
      <c r="P283" s="15"/>
    </row>
    <row r="284" spans="1:16" x14ac:dyDescent="0.25">
      <c r="A284" s="198"/>
      <c r="B284" s="198"/>
      <c r="C284" s="198"/>
      <c r="D284" s="198"/>
      <c r="E284" s="198"/>
      <c r="F284" s="198"/>
      <c r="G284" s="198"/>
      <c r="H284" s="198"/>
      <c r="I284" s="199"/>
      <c r="J284" s="199"/>
      <c r="K284" s="199"/>
      <c r="L284" s="199"/>
      <c r="P284" s="15"/>
    </row>
    <row r="285" spans="1:16" x14ac:dyDescent="0.25">
      <c r="A285" s="198"/>
      <c r="B285" s="198"/>
      <c r="C285" s="198"/>
      <c r="D285" s="198"/>
      <c r="E285" s="198"/>
      <c r="F285" s="198"/>
      <c r="G285" s="198"/>
      <c r="H285" s="198"/>
      <c r="I285" s="199"/>
      <c r="J285" s="199"/>
      <c r="K285" s="199"/>
      <c r="L285" s="199"/>
      <c r="P285" s="15"/>
    </row>
    <row r="286" spans="1:16" x14ac:dyDescent="0.25">
      <c r="A286" s="198"/>
      <c r="B286" s="198"/>
      <c r="C286" s="198"/>
      <c r="D286" s="198"/>
      <c r="E286" s="198"/>
      <c r="F286" s="198"/>
      <c r="G286" s="198"/>
      <c r="H286" s="198"/>
      <c r="I286" s="199"/>
      <c r="J286" s="199"/>
      <c r="K286" s="199"/>
      <c r="L286" s="199"/>
      <c r="P286" s="15"/>
    </row>
    <row r="287" spans="1:16" x14ac:dyDescent="0.25">
      <c r="A287" s="198"/>
      <c r="B287" s="198"/>
      <c r="C287" s="198"/>
      <c r="D287" s="198"/>
      <c r="E287" s="198"/>
      <c r="F287" s="198"/>
      <c r="G287" s="198"/>
      <c r="H287" s="198"/>
      <c r="I287" s="199"/>
      <c r="J287" s="199"/>
      <c r="K287" s="199"/>
      <c r="L287" s="199"/>
      <c r="P287" s="15"/>
    </row>
    <row r="288" spans="1:16" x14ac:dyDescent="0.25">
      <c r="A288" s="198"/>
      <c r="B288" s="198"/>
      <c r="C288" s="198"/>
      <c r="D288" s="198"/>
      <c r="E288" s="198"/>
      <c r="F288" s="198"/>
      <c r="G288" s="198"/>
      <c r="H288" s="198"/>
      <c r="I288" s="199"/>
      <c r="J288" s="199"/>
      <c r="K288" s="199"/>
      <c r="L288" s="199"/>
      <c r="P288" s="15"/>
    </row>
    <row r="289" spans="1:16" x14ac:dyDescent="0.25">
      <c r="A289" s="198"/>
      <c r="B289" s="198"/>
      <c r="C289" s="198"/>
      <c r="D289" s="198"/>
      <c r="E289" s="198"/>
      <c r="F289" s="198"/>
      <c r="G289" s="198"/>
      <c r="H289" s="198"/>
      <c r="I289" s="199"/>
      <c r="J289" s="199"/>
      <c r="K289" s="199"/>
      <c r="L289" s="199"/>
      <c r="P289" s="15"/>
    </row>
    <row r="290" spans="1:16" x14ac:dyDescent="0.25">
      <c r="A290" s="198"/>
      <c r="B290" s="198"/>
      <c r="C290" s="198"/>
      <c r="D290" s="198"/>
      <c r="E290" s="198"/>
      <c r="F290" s="198"/>
      <c r="G290" s="198"/>
      <c r="H290" s="198"/>
      <c r="I290" s="199"/>
      <c r="J290" s="199"/>
      <c r="K290" s="199"/>
      <c r="L290" s="199"/>
      <c r="P290" s="15"/>
    </row>
    <row r="291" spans="1:16" x14ac:dyDescent="0.25">
      <c r="A291" s="198"/>
      <c r="B291" s="198"/>
      <c r="C291" s="198"/>
      <c r="D291" s="198"/>
      <c r="E291" s="198"/>
      <c r="F291" s="198"/>
      <c r="G291" s="198"/>
      <c r="H291" s="198"/>
      <c r="I291" s="199"/>
      <c r="J291" s="199"/>
      <c r="K291" s="199"/>
      <c r="L291" s="199"/>
      <c r="P291" s="15"/>
    </row>
    <row r="292" spans="1:16" x14ac:dyDescent="0.25">
      <c r="A292" s="198"/>
      <c r="B292" s="198"/>
      <c r="C292" s="198"/>
      <c r="D292" s="198"/>
      <c r="E292" s="198"/>
      <c r="F292" s="198"/>
      <c r="G292" s="198"/>
      <c r="H292" s="198"/>
      <c r="I292" s="199"/>
      <c r="J292" s="199"/>
      <c r="K292" s="199"/>
      <c r="L292" s="199"/>
      <c r="P292" s="15"/>
    </row>
    <row r="293" spans="1:16" x14ac:dyDescent="0.25">
      <c r="A293" s="198"/>
      <c r="B293" s="198"/>
      <c r="C293" s="198"/>
      <c r="D293" s="198"/>
      <c r="E293" s="198"/>
      <c r="F293" s="198"/>
      <c r="G293" s="198"/>
      <c r="H293" s="198"/>
      <c r="I293" s="199"/>
      <c r="J293" s="199"/>
      <c r="K293" s="199"/>
      <c r="L293" s="199"/>
      <c r="P293" s="15"/>
    </row>
    <row r="294" spans="1:16" x14ac:dyDescent="0.25">
      <c r="A294" s="198"/>
      <c r="B294" s="198"/>
      <c r="C294" s="198"/>
      <c r="D294" s="198"/>
      <c r="E294" s="198"/>
      <c r="F294" s="198"/>
      <c r="G294" s="198"/>
      <c r="H294" s="198"/>
      <c r="I294" s="199"/>
      <c r="J294" s="199"/>
      <c r="K294" s="199"/>
      <c r="L294" s="199"/>
      <c r="P294" s="15"/>
    </row>
    <row r="295" spans="1:16" x14ac:dyDescent="0.25">
      <c r="A295" s="198"/>
      <c r="B295" s="198"/>
      <c r="C295" s="198"/>
      <c r="D295" s="198"/>
      <c r="E295" s="198"/>
      <c r="F295" s="198"/>
      <c r="G295" s="198"/>
      <c r="H295" s="198"/>
      <c r="I295" s="199"/>
      <c r="J295" s="199"/>
      <c r="K295" s="199"/>
      <c r="L295" s="199"/>
      <c r="P295" s="15"/>
    </row>
    <row r="296" spans="1:16" x14ac:dyDescent="0.25">
      <c r="A296" s="198"/>
      <c r="B296" s="198"/>
      <c r="C296" s="198"/>
      <c r="D296" s="198"/>
      <c r="E296" s="198"/>
      <c r="F296" s="198"/>
      <c r="G296" s="198"/>
      <c r="H296" s="198"/>
      <c r="I296" s="199"/>
      <c r="J296" s="199"/>
      <c r="K296" s="199"/>
      <c r="L296" s="199"/>
      <c r="P296" s="15"/>
    </row>
    <row r="297" spans="1:16" x14ac:dyDescent="0.25">
      <c r="A297" s="198"/>
      <c r="B297" s="198"/>
      <c r="C297" s="198"/>
      <c r="D297" s="198"/>
      <c r="E297" s="198"/>
      <c r="F297" s="198"/>
      <c r="G297" s="198"/>
      <c r="H297" s="198"/>
      <c r="I297" s="199"/>
      <c r="J297" s="199"/>
      <c r="K297" s="199"/>
      <c r="L297" s="199"/>
      <c r="P297" s="15"/>
    </row>
    <row r="298" spans="1:16" x14ac:dyDescent="0.25">
      <c r="A298" s="198"/>
      <c r="B298" s="198"/>
      <c r="C298" s="198"/>
      <c r="D298" s="198"/>
      <c r="E298" s="198"/>
      <c r="F298" s="198"/>
      <c r="G298" s="198"/>
      <c r="H298" s="198"/>
      <c r="I298" s="199"/>
      <c r="J298" s="199"/>
      <c r="K298" s="199"/>
      <c r="L298" s="199"/>
      <c r="P298" s="15"/>
    </row>
    <row r="299" spans="1:16" x14ac:dyDescent="0.25">
      <c r="A299" s="198"/>
      <c r="B299" s="198"/>
      <c r="C299" s="198"/>
      <c r="D299" s="198"/>
      <c r="E299" s="198"/>
      <c r="F299" s="198"/>
      <c r="G299" s="198"/>
      <c r="H299" s="198"/>
      <c r="I299" s="199"/>
      <c r="J299" s="199"/>
      <c r="K299" s="199"/>
      <c r="L299" s="199"/>
      <c r="P299" s="15"/>
    </row>
    <row r="300" spans="1:16" x14ac:dyDescent="0.25">
      <c r="A300" s="198"/>
      <c r="B300" s="198"/>
      <c r="C300" s="198"/>
      <c r="D300" s="198"/>
      <c r="E300" s="198"/>
      <c r="F300" s="198"/>
      <c r="G300" s="198"/>
      <c r="H300" s="198"/>
      <c r="I300" s="199"/>
      <c r="J300" s="199"/>
      <c r="K300" s="199"/>
      <c r="L300" s="199"/>
      <c r="P300" s="15"/>
    </row>
    <row r="301" spans="1:16" x14ac:dyDescent="0.25">
      <c r="A301" s="198"/>
      <c r="B301" s="198"/>
      <c r="C301" s="198"/>
      <c r="D301" s="198"/>
      <c r="E301" s="198"/>
      <c r="F301" s="198"/>
      <c r="G301" s="198"/>
      <c r="H301" s="198"/>
      <c r="I301" s="199"/>
      <c r="J301" s="199"/>
      <c r="K301" s="199"/>
      <c r="L301" s="199"/>
      <c r="P301" s="15"/>
    </row>
    <row r="302" spans="1:16" x14ac:dyDescent="0.25">
      <c r="A302" s="198"/>
      <c r="B302" s="198"/>
      <c r="C302" s="198"/>
      <c r="D302" s="198"/>
      <c r="E302" s="198"/>
      <c r="F302" s="198"/>
      <c r="G302" s="198"/>
      <c r="H302" s="198"/>
      <c r="I302" s="199"/>
      <c r="J302" s="199"/>
      <c r="K302" s="199"/>
      <c r="L302" s="199"/>
      <c r="P302" s="15"/>
    </row>
    <row r="303" spans="1:16" x14ac:dyDescent="0.25">
      <c r="A303" s="198"/>
      <c r="B303" s="198"/>
      <c r="C303" s="198"/>
      <c r="D303" s="198"/>
      <c r="E303" s="198"/>
      <c r="F303" s="198"/>
      <c r="G303" s="198"/>
      <c r="H303" s="198"/>
      <c r="I303" s="199"/>
      <c r="J303" s="199"/>
      <c r="K303" s="199"/>
      <c r="L303" s="199"/>
      <c r="P303" s="15"/>
    </row>
    <row r="304" spans="1:16" x14ac:dyDescent="0.25">
      <c r="A304" s="198"/>
      <c r="B304" s="198"/>
      <c r="C304" s="198"/>
      <c r="D304" s="198"/>
      <c r="E304" s="198"/>
      <c r="F304" s="198"/>
      <c r="G304" s="198"/>
      <c r="H304" s="198"/>
      <c r="I304" s="199"/>
      <c r="J304" s="199"/>
      <c r="K304" s="199"/>
      <c r="L304" s="199"/>
      <c r="P304" s="15"/>
    </row>
    <row r="305" spans="1:16" x14ac:dyDescent="0.25">
      <c r="A305" s="198"/>
      <c r="B305" s="198"/>
      <c r="C305" s="198"/>
      <c r="D305" s="198"/>
      <c r="E305" s="198"/>
      <c r="F305" s="198"/>
      <c r="G305" s="198"/>
      <c r="H305" s="198"/>
      <c r="I305" s="199"/>
      <c r="J305" s="199"/>
      <c r="K305" s="199"/>
      <c r="L305" s="199"/>
      <c r="P305" s="15"/>
    </row>
    <row r="306" spans="1:16" x14ac:dyDescent="0.25">
      <c r="A306" s="198"/>
      <c r="B306" s="198"/>
      <c r="C306" s="198"/>
      <c r="D306" s="198"/>
      <c r="E306" s="198"/>
      <c r="F306" s="198"/>
      <c r="G306" s="198"/>
      <c r="H306" s="198"/>
      <c r="I306" s="199"/>
      <c r="J306" s="199"/>
      <c r="K306" s="199"/>
      <c r="L306" s="199"/>
      <c r="P306" s="15"/>
    </row>
    <row r="307" spans="1:16" x14ac:dyDescent="0.25">
      <c r="A307" s="198"/>
      <c r="B307" s="198"/>
      <c r="C307" s="198"/>
      <c r="D307" s="198"/>
      <c r="E307" s="198"/>
      <c r="F307" s="198"/>
      <c r="G307" s="198"/>
      <c r="H307" s="198"/>
      <c r="I307" s="199"/>
      <c r="J307" s="199"/>
      <c r="K307" s="199"/>
      <c r="L307" s="199"/>
      <c r="P307" s="15"/>
    </row>
    <row r="308" spans="1:16" x14ac:dyDescent="0.25">
      <c r="A308" s="198"/>
      <c r="B308" s="198"/>
      <c r="C308" s="198"/>
      <c r="D308" s="198"/>
      <c r="E308" s="198"/>
      <c r="F308" s="198"/>
      <c r="G308" s="198"/>
      <c r="H308" s="198"/>
      <c r="I308" s="199"/>
      <c r="J308" s="199"/>
      <c r="K308" s="199"/>
      <c r="L308" s="199"/>
      <c r="P308" s="15"/>
    </row>
    <row r="309" spans="1:16" x14ac:dyDescent="0.25">
      <c r="A309" s="198"/>
      <c r="B309" s="198"/>
      <c r="C309" s="198"/>
      <c r="D309" s="198"/>
      <c r="E309" s="198"/>
      <c r="F309" s="198"/>
      <c r="G309" s="198"/>
      <c r="H309" s="198"/>
      <c r="I309" s="199"/>
      <c r="J309" s="199"/>
      <c r="K309" s="199"/>
      <c r="L309" s="199"/>
      <c r="P309" s="15"/>
    </row>
    <row r="310" spans="1:16" x14ac:dyDescent="0.25">
      <c r="A310" s="198"/>
      <c r="B310" s="198"/>
      <c r="C310" s="198"/>
      <c r="D310" s="198"/>
      <c r="E310" s="198"/>
      <c r="F310" s="198"/>
      <c r="G310" s="198"/>
      <c r="H310" s="198"/>
      <c r="I310" s="199"/>
      <c r="J310" s="199"/>
      <c r="K310" s="199"/>
      <c r="L310" s="199"/>
      <c r="P310" s="15"/>
    </row>
    <row r="311" spans="1:16" x14ac:dyDescent="0.25">
      <c r="A311" s="198"/>
      <c r="B311" s="198"/>
      <c r="C311" s="198"/>
      <c r="D311" s="198"/>
      <c r="E311" s="198"/>
      <c r="F311" s="198"/>
      <c r="G311" s="198"/>
      <c r="H311" s="198"/>
      <c r="I311" s="199"/>
      <c r="J311" s="199"/>
      <c r="K311" s="199"/>
      <c r="L311" s="199"/>
      <c r="P311" s="15"/>
    </row>
    <row r="312" spans="1:16" x14ac:dyDescent="0.25">
      <c r="A312" s="198"/>
      <c r="B312" s="198"/>
      <c r="C312" s="198"/>
      <c r="D312" s="198"/>
      <c r="E312" s="198"/>
      <c r="F312" s="198"/>
      <c r="G312" s="198"/>
      <c r="H312" s="198"/>
      <c r="I312" s="199"/>
      <c r="J312" s="199"/>
      <c r="K312" s="199"/>
      <c r="L312" s="199"/>
      <c r="P312" s="15"/>
    </row>
    <row r="313" spans="1:16" x14ac:dyDescent="0.25">
      <c r="A313" s="198"/>
      <c r="B313" s="198"/>
      <c r="C313" s="198"/>
      <c r="D313" s="198"/>
      <c r="E313" s="198"/>
      <c r="F313" s="198"/>
      <c r="G313" s="198"/>
      <c r="H313" s="198"/>
      <c r="I313" s="199"/>
      <c r="J313" s="199"/>
      <c r="K313" s="199"/>
      <c r="L313" s="199"/>
      <c r="P313" s="15"/>
    </row>
    <row r="314" spans="1:16" x14ac:dyDescent="0.25">
      <c r="A314" s="198"/>
      <c r="B314" s="198"/>
      <c r="C314" s="198"/>
      <c r="D314" s="198"/>
      <c r="E314" s="198"/>
      <c r="F314" s="198"/>
      <c r="G314" s="198"/>
      <c r="H314" s="198"/>
      <c r="I314" s="199"/>
      <c r="J314" s="199"/>
      <c r="K314" s="199"/>
      <c r="L314" s="199"/>
      <c r="P314" s="15"/>
    </row>
    <row r="315" spans="1:16" x14ac:dyDescent="0.25">
      <c r="A315" s="198"/>
      <c r="B315" s="198"/>
      <c r="C315" s="198"/>
      <c r="D315" s="198"/>
      <c r="E315" s="198"/>
      <c r="F315" s="198"/>
      <c r="G315" s="198"/>
      <c r="H315" s="198"/>
      <c r="I315" s="199"/>
      <c r="J315" s="199"/>
      <c r="K315" s="199"/>
      <c r="L315" s="199"/>
      <c r="P315" s="15"/>
    </row>
    <row r="316" spans="1:16" x14ac:dyDescent="0.25">
      <c r="A316" s="198"/>
      <c r="B316" s="198"/>
      <c r="C316" s="198"/>
      <c r="D316" s="198"/>
      <c r="E316" s="198"/>
      <c r="F316" s="198"/>
      <c r="G316" s="198"/>
      <c r="H316" s="198"/>
      <c r="I316" s="199"/>
      <c r="J316" s="199"/>
      <c r="K316" s="199"/>
      <c r="L316" s="199"/>
      <c r="P316" s="15"/>
    </row>
    <row r="317" spans="1:16" x14ac:dyDescent="0.25">
      <c r="A317" s="198"/>
      <c r="B317" s="198"/>
      <c r="C317" s="198"/>
      <c r="D317" s="198"/>
      <c r="E317" s="198"/>
      <c r="F317" s="198"/>
      <c r="G317" s="198"/>
      <c r="H317" s="198"/>
      <c r="I317" s="199"/>
      <c r="J317" s="199"/>
      <c r="K317" s="199"/>
      <c r="L317" s="199"/>
      <c r="P317" s="15"/>
    </row>
    <row r="318" spans="1:16" x14ac:dyDescent="0.25">
      <c r="A318" s="198"/>
      <c r="B318" s="198"/>
      <c r="C318" s="198"/>
      <c r="D318" s="198"/>
      <c r="E318" s="198"/>
      <c r="F318" s="198"/>
      <c r="G318" s="198"/>
      <c r="H318" s="198"/>
      <c r="I318" s="199"/>
      <c r="J318" s="199"/>
      <c r="K318" s="199"/>
      <c r="L318" s="199"/>
      <c r="P318" s="15"/>
    </row>
    <row r="319" spans="1:16" x14ac:dyDescent="0.25">
      <c r="A319" s="198"/>
      <c r="B319" s="198"/>
      <c r="C319" s="198"/>
      <c r="D319" s="198"/>
      <c r="E319" s="198"/>
      <c r="F319" s="198"/>
      <c r="G319" s="198"/>
      <c r="H319" s="198"/>
      <c r="I319" s="199"/>
      <c r="J319" s="199"/>
      <c r="K319" s="199"/>
      <c r="L319" s="199"/>
      <c r="P319" s="15"/>
    </row>
    <row r="320" spans="1:16" x14ac:dyDescent="0.25">
      <c r="A320" s="198"/>
      <c r="B320" s="198"/>
      <c r="C320" s="198"/>
      <c r="D320" s="198"/>
      <c r="E320" s="198"/>
      <c r="F320" s="198"/>
      <c r="G320" s="198"/>
      <c r="H320" s="198"/>
      <c r="I320" s="199"/>
      <c r="J320" s="199"/>
      <c r="K320" s="199"/>
      <c r="L320" s="199"/>
      <c r="P320" s="15"/>
    </row>
    <row r="321" spans="1:16" x14ac:dyDescent="0.25">
      <c r="A321" s="198"/>
      <c r="B321" s="198"/>
      <c r="C321" s="198"/>
      <c r="D321" s="198"/>
      <c r="E321" s="198"/>
      <c r="F321" s="198"/>
      <c r="G321" s="198"/>
      <c r="H321" s="198"/>
      <c r="I321" s="199"/>
      <c r="J321" s="199"/>
      <c r="K321" s="199"/>
      <c r="L321" s="199"/>
      <c r="P321" s="15"/>
    </row>
    <row r="322" spans="1:16" x14ac:dyDescent="0.25">
      <c r="A322" s="198"/>
      <c r="B322" s="198"/>
      <c r="C322" s="198"/>
      <c r="D322" s="198"/>
      <c r="E322" s="198"/>
      <c r="F322" s="198"/>
      <c r="G322" s="198"/>
      <c r="H322" s="198"/>
      <c r="I322" s="199"/>
      <c r="J322" s="199"/>
      <c r="K322" s="199"/>
      <c r="L322" s="199"/>
      <c r="P322" s="15"/>
    </row>
    <row r="323" spans="1:16" x14ac:dyDescent="0.25">
      <c r="A323" s="198"/>
      <c r="B323" s="198"/>
      <c r="C323" s="198"/>
      <c r="D323" s="198"/>
      <c r="E323" s="198"/>
      <c r="F323" s="198"/>
      <c r="G323" s="198"/>
      <c r="H323" s="198"/>
      <c r="I323" s="199"/>
      <c r="J323" s="199"/>
      <c r="K323" s="199"/>
      <c r="L323" s="199"/>
      <c r="P323" s="15"/>
    </row>
    <row r="324" spans="1:16" x14ac:dyDescent="0.25">
      <c r="A324" s="198"/>
      <c r="B324" s="198"/>
      <c r="C324" s="198"/>
      <c r="D324" s="198"/>
      <c r="E324" s="198"/>
      <c r="F324" s="198"/>
      <c r="G324" s="198"/>
      <c r="H324" s="198"/>
      <c r="I324" s="199"/>
      <c r="J324" s="199"/>
      <c r="K324" s="199"/>
      <c r="L324" s="199"/>
      <c r="P324" s="15"/>
    </row>
    <row r="325" spans="1:16" x14ac:dyDescent="0.25">
      <c r="A325" s="198"/>
      <c r="B325" s="198"/>
      <c r="C325" s="198"/>
      <c r="D325" s="198"/>
      <c r="E325" s="198"/>
      <c r="F325" s="198"/>
      <c r="G325" s="198"/>
      <c r="H325" s="198"/>
      <c r="I325" s="199"/>
      <c r="J325" s="199"/>
      <c r="K325" s="199"/>
      <c r="L325" s="199"/>
      <c r="P325" s="15"/>
    </row>
    <row r="326" spans="1:16" x14ac:dyDescent="0.25">
      <c r="A326" s="198"/>
      <c r="B326" s="198"/>
      <c r="C326" s="198"/>
      <c r="D326" s="198"/>
      <c r="E326" s="198"/>
      <c r="F326" s="198"/>
      <c r="G326" s="198"/>
      <c r="H326" s="198"/>
      <c r="I326" s="199"/>
      <c r="J326" s="199"/>
      <c r="K326" s="199"/>
      <c r="L326" s="199"/>
      <c r="P326" s="15"/>
    </row>
    <row r="327" spans="1:16" x14ac:dyDescent="0.25">
      <c r="A327" s="198"/>
      <c r="B327" s="198"/>
      <c r="C327" s="198"/>
      <c r="D327" s="198"/>
      <c r="E327" s="198"/>
      <c r="F327" s="198"/>
      <c r="G327" s="198"/>
      <c r="H327" s="198"/>
      <c r="I327" s="199"/>
      <c r="J327" s="199"/>
      <c r="K327" s="199"/>
      <c r="L327" s="199"/>
      <c r="P327" s="15"/>
    </row>
    <row r="328" spans="1:16" x14ac:dyDescent="0.25">
      <c r="A328" s="198"/>
      <c r="B328" s="198"/>
      <c r="C328" s="198"/>
      <c r="D328" s="198"/>
      <c r="E328" s="198"/>
      <c r="F328" s="198"/>
      <c r="G328" s="198"/>
      <c r="H328" s="198"/>
      <c r="I328" s="199"/>
      <c r="J328" s="199"/>
      <c r="K328" s="199"/>
      <c r="L328" s="199"/>
      <c r="P328" s="15"/>
    </row>
    <row r="329" spans="1:16" x14ac:dyDescent="0.25">
      <c r="A329" s="198"/>
      <c r="B329" s="198"/>
      <c r="C329" s="198"/>
      <c r="D329" s="198"/>
      <c r="E329" s="198"/>
      <c r="F329" s="198"/>
      <c r="G329" s="198"/>
      <c r="H329" s="198"/>
      <c r="I329" s="199"/>
      <c r="J329" s="199"/>
      <c r="K329" s="199"/>
      <c r="L329" s="199"/>
      <c r="P329" s="15"/>
    </row>
    <row r="330" spans="1:16" x14ac:dyDescent="0.25">
      <c r="A330" s="198"/>
      <c r="B330" s="198"/>
      <c r="C330" s="198"/>
      <c r="D330" s="198"/>
      <c r="E330" s="198"/>
      <c r="F330" s="198"/>
      <c r="G330" s="198"/>
      <c r="H330" s="198"/>
      <c r="I330" s="199"/>
      <c r="J330" s="199"/>
      <c r="K330" s="199"/>
      <c r="L330" s="199"/>
      <c r="P330" s="15"/>
    </row>
    <row r="331" spans="1:16" x14ac:dyDescent="0.25">
      <c r="A331" s="198"/>
      <c r="B331" s="198"/>
      <c r="C331" s="198"/>
      <c r="D331" s="198"/>
      <c r="E331" s="198"/>
      <c r="F331" s="198"/>
      <c r="G331" s="198"/>
      <c r="H331" s="198"/>
      <c r="I331" s="199"/>
      <c r="J331" s="199"/>
      <c r="K331" s="199"/>
      <c r="L331" s="199"/>
      <c r="P331" s="15"/>
    </row>
    <row r="332" spans="1:16" x14ac:dyDescent="0.25">
      <c r="A332" s="198"/>
      <c r="B332" s="198"/>
      <c r="C332" s="198"/>
      <c r="D332" s="198"/>
      <c r="E332" s="198"/>
      <c r="F332" s="198"/>
      <c r="G332" s="198"/>
      <c r="H332" s="198"/>
      <c r="I332" s="199"/>
      <c r="J332" s="199"/>
      <c r="K332" s="199"/>
      <c r="L332" s="199"/>
      <c r="P332" s="15"/>
    </row>
    <row r="333" spans="1:16" x14ac:dyDescent="0.25">
      <c r="A333" s="198"/>
      <c r="B333" s="198"/>
      <c r="C333" s="198"/>
      <c r="D333" s="198"/>
      <c r="E333" s="198"/>
      <c r="F333" s="198"/>
      <c r="G333" s="198"/>
      <c r="H333" s="198"/>
      <c r="I333" s="199"/>
      <c r="J333" s="199"/>
      <c r="K333" s="199"/>
      <c r="L333" s="199"/>
      <c r="P333" s="15"/>
    </row>
    <row r="334" spans="1:16" x14ac:dyDescent="0.25">
      <c r="A334" s="198"/>
      <c r="B334" s="198"/>
      <c r="C334" s="198"/>
      <c r="D334" s="198"/>
      <c r="E334" s="198"/>
      <c r="F334" s="198"/>
      <c r="G334" s="198"/>
      <c r="H334" s="198"/>
      <c r="I334" s="199"/>
      <c r="J334" s="199"/>
      <c r="K334" s="199"/>
      <c r="L334" s="199"/>
      <c r="P334" s="15"/>
    </row>
    <row r="335" spans="1:16" x14ac:dyDescent="0.25">
      <c r="A335" s="198"/>
      <c r="B335" s="198"/>
      <c r="C335" s="198"/>
      <c r="D335" s="198"/>
      <c r="E335" s="198"/>
      <c r="F335" s="198"/>
      <c r="G335" s="198"/>
      <c r="H335" s="198"/>
      <c r="I335" s="199"/>
      <c r="J335" s="199"/>
      <c r="K335" s="199"/>
      <c r="L335" s="199"/>
      <c r="P335" s="15"/>
    </row>
    <row r="336" spans="1:16" x14ac:dyDescent="0.25">
      <c r="A336" s="198"/>
      <c r="B336" s="198"/>
      <c r="C336" s="198"/>
      <c r="D336" s="198"/>
      <c r="E336" s="198"/>
      <c r="F336" s="198"/>
      <c r="G336" s="198"/>
      <c r="H336" s="198"/>
      <c r="I336" s="199"/>
      <c r="J336" s="199"/>
      <c r="K336" s="199"/>
      <c r="L336" s="199"/>
      <c r="P336" s="15"/>
    </row>
    <row r="337" spans="1:16" x14ac:dyDescent="0.25">
      <c r="A337" s="198"/>
      <c r="B337" s="198"/>
      <c r="C337" s="198"/>
      <c r="D337" s="198"/>
      <c r="E337" s="198"/>
      <c r="F337" s="198"/>
      <c r="G337" s="198"/>
      <c r="H337" s="198"/>
      <c r="I337" s="199"/>
      <c r="J337" s="199"/>
      <c r="K337" s="199"/>
      <c r="L337" s="199"/>
      <c r="P337" s="15"/>
    </row>
    <row r="338" spans="1:16" x14ac:dyDescent="0.25">
      <c r="A338" s="198"/>
      <c r="B338" s="198"/>
      <c r="C338" s="198"/>
      <c r="D338" s="198"/>
      <c r="E338" s="198"/>
      <c r="F338" s="198"/>
      <c r="G338" s="198"/>
      <c r="H338" s="198"/>
      <c r="I338" s="199"/>
      <c r="J338" s="199"/>
      <c r="K338" s="199"/>
      <c r="L338" s="199"/>
      <c r="P338" s="15"/>
    </row>
    <row r="339" spans="1:16" x14ac:dyDescent="0.25">
      <c r="A339" s="198"/>
      <c r="B339" s="198"/>
      <c r="C339" s="198"/>
      <c r="D339" s="198"/>
      <c r="E339" s="198"/>
      <c r="F339" s="198"/>
      <c r="G339" s="198"/>
      <c r="H339" s="198"/>
      <c r="I339" s="199"/>
      <c r="J339" s="199"/>
      <c r="K339" s="199"/>
      <c r="L339" s="199"/>
      <c r="P339" s="15"/>
    </row>
    <row r="340" spans="1:16" x14ac:dyDescent="0.25">
      <c r="A340" s="198"/>
      <c r="B340" s="198"/>
      <c r="C340" s="198"/>
      <c r="D340" s="198"/>
      <c r="E340" s="198"/>
      <c r="F340" s="198"/>
      <c r="G340" s="198"/>
      <c r="H340" s="198"/>
      <c r="I340" s="199"/>
      <c r="J340" s="199"/>
      <c r="K340" s="199"/>
      <c r="L340" s="199"/>
      <c r="P340" s="15"/>
    </row>
    <row r="341" spans="1:16" x14ac:dyDescent="0.25">
      <c r="A341" s="198"/>
      <c r="B341" s="198"/>
      <c r="C341" s="198"/>
      <c r="D341" s="198"/>
      <c r="E341" s="198"/>
      <c r="F341" s="198"/>
      <c r="G341" s="198"/>
      <c r="H341" s="198"/>
      <c r="I341" s="199"/>
      <c r="J341" s="199"/>
      <c r="K341" s="199"/>
      <c r="L341" s="199"/>
      <c r="P341" s="15"/>
    </row>
    <row r="342" spans="1:16" x14ac:dyDescent="0.25">
      <c r="A342" s="198"/>
      <c r="B342" s="198"/>
      <c r="C342" s="198"/>
      <c r="D342" s="198"/>
      <c r="E342" s="198"/>
      <c r="F342" s="198"/>
      <c r="G342" s="198"/>
      <c r="H342" s="198"/>
      <c r="I342" s="199"/>
      <c r="J342" s="199"/>
      <c r="K342" s="199"/>
      <c r="L342" s="199"/>
      <c r="P342" s="15"/>
    </row>
    <row r="343" spans="1:16" x14ac:dyDescent="0.25">
      <c r="A343" s="198"/>
      <c r="B343" s="198"/>
      <c r="C343" s="198"/>
      <c r="D343" s="198"/>
      <c r="E343" s="198"/>
      <c r="F343" s="198"/>
      <c r="G343" s="198"/>
      <c r="H343" s="198"/>
      <c r="I343" s="199"/>
      <c r="J343" s="199"/>
      <c r="K343" s="199"/>
      <c r="L343" s="199"/>
      <c r="P343" s="15"/>
    </row>
    <row r="344" spans="1:16" x14ac:dyDescent="0.25">
      <c r="A344" s="198"/>
      <c r="B344" s="198"/>
      <c r="C344" s="198"/>
      <c r="D344" s="198"/>
      <c r="E344" s="198"/>
      <c r="F344" s="198"/>
      <c r="G344" s="198"/>
      <c r="H344" s="198"/>
      <c r="I344" s="199"/>
      <c r="J344" s="199"/>
      <c r="K344" s="199"/>
      <c r="L344" s="199"/>
      <c r="P344" s="15"/>
    </row>
    <row r="345" spans="1:16" x14ac:dyDescent="0.25">
      <c r="A345" s="198"/>
      <c r="B345" s="198"/>
      <c r="C345" s="198"/>
      <c r="D345" s="198"/>
      <c r="E345" s="198"/>
      <c r="F345" s="198"/>
      <c r="G345" s="198"/>
      <c r="H345" s="198"/>
      <c r="I345" s="199"/>
      <c r="J345" s="199"/>
      <c r="K345" s="199"/>
      <c r="L345" s="199"/>
      <c r="P345" s="15"/>
    </row>
    <row r="346" spans="1:16" x14ac:dyDescent="0.25">
      <c r="A346" s="198"/>
      <c r="B346" s="198"/>
      <c r="C346" s="198"/>
      <c r="D346" s="198"/>
      <c r="E346" s="198"/>
      <c r="F346" s="198"/>
      <c r="G346" s="198"/>
      <c r="H346" s="198"/>
      <c r="I346" s="199"/>
      <c r="J346" s="199"/>
      <c r="K346" s="199"/>
      <c r="L346" s="199"/>
      <c r="P346" s="15"/>
    </row>
    <row r="347" spans="1:16" x14ac:dyDescent="0.25">
      <c r="A347" s="198"/>
      <c r="B347" s="198"/>
      <c r="C347" s="198"/>
      <c r="D347" s="198"/>
      <c r="E347" s="198"/>
      <c r="F347" s="198"/>
      <c r="G347" s="198"/>
      <c r="H347" s="198"/>
      <c r="I347" s="199"/>
      <c r="J347" s="199"/>
      <c r="K347" s="199"/>
      <c r="L347" s="199"/>
      <c r="P347" s="15"/>
    </row>
    <row r="348" spans="1:16" x14ac:dyDescent="0.25">
      <c r="A348" s="198"/>
      <c r="B348" s="198"/>
      <c r="C348" s="198"/>
      <c r="D348" s="198"/>
      <c r="E348" s="198"/>
      <c r="F348" s="198"/>
      <c r="G348" s="198"/>
      <c r="H348" s="198"/>
      <c r="I348" s="199"/>
      <c r="J348" s="199"/>
      <c r="K348" s="199"/>
      <c r="L348" s="199"/>
      <c r="P348" s="15"/>
    </row>
    <row r="349" spans="1:16" x14ac:dyDescent="0.25">
      <c r="A349" s="198"/>
      <c r="B349" s="198"/>
      <c r="C349" s="198"/>
      <c r="D349" s="198"/>
      <c r="E349" s="198"/>
      <c r="F349" s="198"/>
      <c r="G349" s="198"/>
      <c r="H349" s="198"/>
      <c r="I349" s="199"/>
      <c r="J349" s="199"/>
      <c r="K349" s="199"/>
      <c r="L349" s="199"/>
      <c r="P349" s="15"/>
    </row>
    <row r="350" spans="1:16" x14ac:dyDescent="0.25">
      <c r="A350" s="198"/>
      <c r="B350" s="198"/>
      <c r="C350" s="198"/>
      <c r="D350" s="198"/>
      <c r="E350" s="198"/>
      <c r="F350" s="198"/>
      <c r="G350" s="198"/>
      <c r="H350" s="198"/>
      <c r="I350" s="199"/>
      <c r="J350" s="199"/>
      <c r="K350" s="199"/>
      <c r="L350" s="199"/>
      <c r="P350" s="15"/>
    </row>
    <row r="351" spans="1:16" x14ac:dyDescent="0.25">
      <c r="A351" s="198"/>
      <c r="B351" s="198"/>
      <c r="C351" s="198"/>
      <c r="D351" s="198"/>
      <c r="E351" s="198"/>
      <c r="F351" s="198"/>
      <c r="G351" s="198"/>
      <c r="H351" s="198"/>
      <c r="I351" s="199"/>
      <c r="J351" s="199"/>
      <c r="K351" s="199"/>
      <c r="L351" s="199"/>
      <c r="P351" s="15"/>
    </row>
    <row r="352" spans="1:16" x14ac:dyDescent="0.25">
      <c r="A352" s="198"/>
      <c r="B352" s="198"/>
      <c r="C352" s="198"/>
      <c r="D352" s="198"/>
      <c r="E352" s="198"/>
      <c r="F352" s="198"/>
      <c r="G352" s="198"/>
      <c r="H352" s="198"/>
      <c r="I352" s="199"/>
      <c r="J352" s="199"/>
      <c r="K352" s="199"/>
      <c r="L352" s="199"/>
      <c r="P352" s="15"/>
    </row>
    <row r="353" spans="1:16" x14ac:dyDescent="0.25">
      <c r="A353" s="198"/>
      <c r="B353" s="198"/>
      <c r="C353" s="198"/>
      <c r="D353" s="198"/>
      <c r="E353" s="198"/>
      <c r="F353" s="198"/>
      <c r="G353" s="198"/>
      <c r="H353" s="198"/>
      <c r="I353" s="199"/>
      <c r="J353" s="199"/>
      <c r="K353" s="199"/>
      <c r="L353" s="199"/>
      <c r="P353" s="15"/>
    </row>
    <row r="354" spans="1:16" x14ac:dyDescent="0.25">
      <c r="A354" s="198"/>
      <c r="B354" s="198"/>
      <c r="C354" s="198"/>
      <c r="D354" s="198"/>
      <c r="E354" s="198"/>
      <c r="F354" s="198"/>
      <c r="G354" s="198"/>
      <c r="H354" s="198"/>
      <c r="I354" s="199"/>
      <c r="J354" s="199"/>
      <c r="K354" s="199"/>
      <c r="L354" s="199"/>
      <c r="P354" s="15"/>
    </row>
    <row r="355" spans="1:16" x14ac:dyDescent="0.25">
      <c r="A355" s="198"/>
      <c r="B355" s="198"/>
      <c r="C355" s="198"/>
      <c r="D355" s="198"/>
      <c r="E355" s="198"/>
      <c r="F355" s="198"/>
      <c r="G355" s="198"/>
      <c r="H355" s="198"/>
      <c r="I355" s="199"/>
      <c r="J355" s="199"/>
      <c r="K355" s="199"/>
      <c r="L355" s="199"/>
      <c r="P355" s="15"/>
    </row>
    <row r="356" spans="1:16" x14ac:dyDescent="0.25">
      <c r="A356" s="198"/>
      <c r="B356" s="198"/>
      <c r="C356" s="198"/>
      <c r="D356" s="198"/>
      <c r="E356" s="198"/>
      <c r="F356" s="198"/>
      <c r="G356" s="198"/>
      <c r="H356" s="198"/>
      <c r="I356" s="199"/>
      <c r="J356" s="199"/>
      <c r="K356" s="199"/>
      <c r="L356" s="199"/>
      <c r="P356" s="15"/>
    </row>
    <row r="357" spans="1:16" x14ac:dyDescent="0.25">
      <c r="A357" s="198"/>
      <c r="B357" s="198"/>
      <c r="C357" s="198"/>
      <c r="D357" s="198"/>
      <c r="E357" s="198"/>
      <c r="F357" s="198"/>
      <c r="G357" s="198"/>
      <c r="H357" s="198"/>
      <c r="I357" s="199"/>
      <c r="J357" s="199"/>
      <c r="K357" s="199"/>
      <c r="L357" s="199"/>
      <c r="P357" s="15"/>
    </row>
    <row r="358" spans="1:16" x14ac:dyDescent="0.25">
      <c r="A358" s="198"/>
      <c r="B358" s="198"/>
      <c r="C358" s="198"/>
      <c r="D358" s="198"/>
      <c r="E358" s="198"/>
      <c r="F358" s="198"/>
      <c r="G358" s="198"/>
      <c r="H358" s="198"/>
      <c r="I358" s="199"/>
      <c r="J358" s="199"/>
      <c r="K358" s="199"/>
      <c r="L358" s="199"/>
      <c r="P358" s="15"/>
    </row>
    <row r="359" spans="1:16" x14ac:dyDescent="0.25">
      <c r="A359" s="198"/>
      <c r="B359" s="198"/>
      <c r="C359" s="198"/>
      <c r="D359" s="198"/>
      <c r="E359" s="198"/>
      <c r="F359" s="198"/>
      <c r="G359" s="198"/>
      <c r="H359" s="198"/>
      <c r="I359" s="199"/>
      <c r="J359" s="199"/>
      <c r="K359" s="199"/>
      <c r="L359" s="199"/>
      <c r="P359" s="15"/>
    </row>
    <row r="360" spans="1:16" x14ac:dyDescent="0.25">
      <c r="A360" s="198"/>
      <c r="B360" s="198"/>
      <c r="C360" s="198"/>
      <c r="D360" s="198"/>
      <c r="E360" s="198"/>
      <c r="F360" s="198"/>
      <c r="G360" s="198"/>
      <c r="H360" s="198"/>
      <c r="I360" s="199"/>
      <c r="J360" s="199"/>
      <c r="K360" s="199"/>
      <c r="L360" s="199"/>
      <c r="P360" s="15"/>
    </row>
    <row r="361" spans="1:16" x14ac:dyDescent="0.25">
      <c r="A361" s="198"/>
      <c r="B361" s="198"/>
      <c r="C361" s="198"/>
      <c r="D361" s="198"/>
      <c r="E361" s="198"/>
      <c r="F361" s="198"/>
      <c r="G361" s="198"/>
      <c r="H361" s="198"/>
      <c r="I361" s="199"/>
      <c r="J361" s="199"/>
      <c r="K361" s="199"/>
      <c r="L361" s="199"/>
      <c r="P361" s="15"/>
    </row>
    <row r="362" spans="1:16" x14ac:dyDescent="0.25">
      <c r="A362" s="198"/>
      <c r="B362" s="198"/>
      <c r="C362" s="198"/>
      <c r="D362" s="198"/>
      <c r="E362" s="198"/>
      <c r="F362" s="198"/>
      <c r="G362" s="198"/>
      <c r="H362" s="198"/>
      <c r="I362" s="199"/>
      <c r="J362" s="199"/>
      <c r="K362" s="199"/>
      <c r="L362" s="199"/>
      <c r="P362" s="15"/>
    </row>
    <row r="363" spans="1:16" x14ac:dyDescent="0.25">
      <c r="A363" s="198"/>
      <c r="B363" s="198"/>
      <c r="C363" s="198"/>
      <c r="D363" s="198"/>
      <c r="E363" s="198"/>
      <c r="F363" s="198"/>
      <c r="G363" s="198"/>
      <c r="H363" s="198"/>
      <c r="I363" s="199"/>
      <c r="J363" s="199"/>
      <c r="K363" s="199"/>
      <c r="L363" s="199"/>
      <c r="P363" s="15"/>
    </row>
    <row r="364" spans="1:16" x14ac:dyDescent="0.25">
      <c r="A364" s="198"/>
      <c r="B364" s="198"/>
      <c r="C364" s="198"/>
      <c r="D364" s="198"/>
      <c r="E364" s="198"/>
      <c r="F364" s="198"/>
      <c r="G364" s="198"/>
      <c r="H364" s="198"/>
      <c r="I364" s="199"/>
      <c r="J364" s="199"/>
      <c r="K364" s="199"/>
      <c r="L364" s="199"/>
      <c r="P364" s="15"/>
    </row>
    <row r="365" spans="1:16" x14ac:dyDescent="0.25">
      <c r="A365" s="198"/>
      <c r="B365" s="198"/>
      <c r="C365" s="198"/>
      <c r="D365" s="198"/>
      <c r="E365" s="198"/>
      <c r="F365" s="198"/>
      <c r="G365" s="198"/>
      <c r="H365" s="198"/>
      <c r="I365" s="199"/>
      <c r="J365" s="199"/>
      <c r="K365" s="199"/>
      <c r="L365" s="199"/>
      <c r="P365" s="15"/>
    </row>
    <row r="366" spans="1:16" x14ac:dyDescent="0.25">
      <c r="A366" s="198"/>
      <c r="B366" s="198"/>
      <c r="C366" s="198"/>
      <c r="D366" s="198"/>
      <c r="E366" s="198"/>
      <c r="F366" s="198"/>
      <c r="G366" s="198"/>
      <c r="H366" s="198"/>
      <c r="I366" s="199"/>
      <c r="J366" s="199"/>
      <c r="K366" s="199"/>
      <c r="L366" s="199"/>
      <c r="P366" s="15"/>
    </row>
    <row r="367" spans="1:16" x14ac:dyDescent="0.25">
      <c r="A367" s="198"/>
      <c r="B367" s="198"/>
      <c r="C367" s="198"/>
      <c r="D367" s="198"/>
      <c r="E367" s="198"/>
      <c r="F367" s="198"/>
      <c r="G367" s="198"/>
      <c r="H367" s="198"/>
      <c r="I367" s="199"/>
      <c r="J367" s="199"/>
      <c r="K367" s="199"/>
      <c r="L367" s="199"/>
      <c r="P367" s="15"/>
    </row>
    <row r="368" spans="1:16" x14ac:dyDescent="0.25">
      <c r="A368" s="198"/>
      <c r="B368" s="198"/>
      <c r="C368" s="198"/>
      <c r="D368" s="198"/>
      <c r="E368" s="198"/>
      <c r="F368" s="198"/>
      <c r="G368" s="198"/>
      <c r="H368" s="198"/>
      <c r="I368" s="199"/>
      <c r="J368" s="199"/>
      <c r="K368" s="199"/>
      <c r="L368" s="199"/>
      <c r="P368" s="15"/>
    </row>
    <row r="369" spans="1:16" x14ac:dyDescent="0.25">
      <c r="A369" s="198"/>
      <c r="B369" s="198"/>
      <c r="C369" s="198"/>
      <c r="D369" s="198"/>
      <c r="E369" s="198"/>
      <c r="F369" s="198"/>
      <c r="G369" s="198"/>
      <c r="H369" s="198"/>
      <c r="I369" s="199"/>
      <c r="J369" s="199"/>
      <c r="K369" s="199"/>
      <c r="L369" s="199"/>
      <c r="P369" s="15"/>
    </row>
    <row r="370" spans="1:16" x14ac:dyDescent="0.25">
      <c r="A370" s="198"/>
      <c r="B370" s="198"/>
      <c r="C370" s="198"/>
      <c r="D370" s="198"/>
      <c r="E370" s="198"/>
      <c r="F370" s="198"/>
      <c r="G370" s="198"/>
      <c r="H370" s="198"/>
      <c r="I370" s="199"/>
      <c r="J370" s="199"/>
      <c r="K370" s="199"/>
      <c r="L370" s="199"/>
      <c r="P370" s="15"/>
    </row>
    <row r="371" spans="1:16" x14ac:dyDescent="0.25">
      <c r="A371" s="198"/>
      <c r="B371" s="198"/>
      <c r="C371" s="198"/>
      <c r="D371" s="198"/>
      <c r="E371" s="198"/>
      <c r="F371" s="198"/>
      <c r="G371" s="198"/>
      <c r="H371" s="198"/>
      <c r="I371" s="199"/>
      <c r="J371" s="199"/>
      <c r="K371" s="199"/>
      <c r="L371" s="199"/>
      <c r="P371" s="15"/>
    </row>
    <row r="372" spans="1:16" x14ac:dyDescent="0.25">
      <c r="A372" s="198"/>
      <c r="B372" s="198"/>
      <c r="C372" s="198"/>
      <c r="D372" s="198"/>
      <c r="E372" s="198"/>
      <c r="F372" s="198"/>
      <c r="G372" s="198"/>
      <c r="H372" s="198"/>
      <c r="I372" s="199"/>
      <c r="J372" s="199"/>
      <c r="K372" s="199"/>
      <c r="L372" s="199"/>
      <c r="P372" s="15"/>
    </row>
    <row r="373" spans="1:16" x14ac:dyDescent="0.25">
      <c r="A373" s="198"/>
      <c r="B373" s="198"/>
      <c r="C373" s="198"/>
      <c r="D373" s="198"/>
      <c r="E373" s="198"/>
      <c r="F373" s="198"/>
      <c r="G373" s="198"/>
      <c r="H373" s="198"/>
      <c r="I373" s="199"/>
      <c r="J373" s="199"/>
      <c r="K373" s="199"/>
      <c r="L373" s="199"/>
      <c r="P373" s="15"/>
    </row>
    <row r="374" spans="1:16" x14ac:dyDescent="0.25">
      <c r="A374" s="198"/>
      <c r="B374" s="198"/>
      <c r="C374" s="198"/>
      <c r="D374" s="198"/>
      <c r="E374" s="198"/>
      <c r="F374" s="198"/>
      <c r="G374" s="198"/>
      <c r="H374" s="198"/>
      <c r="I374" s="199"/>
      <c r="J374" s="199"/>
      <c r="K374" s="199"/>
      <c r="L374" s="199"/>
      <c r="P374" s="15"/>
    </row>
    <row r="375" spans="1:16" x14ac:dyDescent="0.25">
      <c r="A375" s="198"/>
      <c r="B375" s="198"/>
      <c r="C375" s="198"/>
      <c r="D375" s="198"/>
      <c r="E375" s="198"/>
      <c r="F375" s="198"/>
      <c r="G375" s="198"/>
      <c r="H375" s="198"/>
      <c r="I375" s="199"/>
      <c r="J375" s="199"/>
      <c r="K375" s="199"/>
      <c r="L375" s="199"/>
      <c r="P375" s="15"/>
    </row>
    <row r="376" spans="1:16" x14ac:dyDescent="0.25">
      <c r="A376" s="198"/>
      <c r="B376" s="198"/>
      <c r="C376" s="198"/>
      <c r="D376" s="198"/>
      <c r="E376" s="198"/>
      <c r="F376" s="198"/>
      <c r="G376" s="198"/>
      <c r="H376" s="198"/>
      <c r="I376" s="199"/>
      <c r="J376" s="199"/>
      <c r="K376" s="199"/>
      <c r="L376" s="199"/>
      <c r="P376" s="15"/>
    </row>
    <row r="377" spans="1:16" x14ac:dyDescent="0.25">
      <c r="A377" s="198"/>
      <c r="B377" s="198"/>
      <c r="C377" s="198"/>
      <c r="D377" s="198"/>
      <c r="E377" s="198"/>
      <c r="F377" s="198"/>
      <c r="G377" s="198"/>
      <c r="H377" s="198"/>
      <c r="I377" s="199"/>
      <c r="J377" s="199"/>
      <c r="K377" s="199"/>
      <c r="L377" s="199"/>
      <c r="P377" s="15"/>
    </row>
    <row r="378" spans="1:16" x14ac:dyDescent="0.25">
      <c r="A378" s="198"/>
      <c r="B378" s="198"/>
      <c r="C378" s="198"/>
      <c r="D378" s="198"/>
      <c r="E378" s="198"/>
      <c r="F378" s="198"/>
      <c r="G378" s="198"/>
      <c r="H378" s="198"/>
      <c r="I378" s="199"/>
      <c r="J378" s="199"/>
      <c r="K378" s="199"/>
      <c r="L378" s="199"/>
      <c r="P378" s="15"/>
    </row>
    <row r="379" spans="1:16" x14ac:dyDescent="0.25">
      <c r="A379" s="198"/>
      <c r="B379" s="198"/>
      <c r="C379" s="198"/>
      <c r="D379" s="198"/>
      <c r="E379" s="198"/>
      <c r="F379" s="198"/>
      <c r="G379" s="198"/>
      <c r="H379" s="198"/>
      <c r="I379" s="199"/>
      <c r="J379" s="199"/>
      <c r="K379" s="199"/>
      <c r="L379" s="199"/>
      <c r="P379" s="15"/>
    </row>
    <row r="380" spans="1:16" x14ac:dyDescent="0.25">
      <c r="A380" s="198"/>
      <c r="B380" s="198"/>
      <c r="C380" s="198"/>
      <c r="D380" s="198"/>
      <c r="E380" s="198"/>
      <c r="F380" s="198"/>
      <c r="G380" s="198"/>
      <c r="H380" s="198"/>
      <c r="I380" s="199"/>
      <c r="J380" s="199"/>
      <c r="K380" s="199"/>
      <c r="L380" s="199"/>
      <c r="P380" s="15"/>
    </row>
    <row r="381" spans="1:16" x14ac:dyDescent="0.25">
      <c r="A381" s="198"/>
      <c r="B381" s="198"/>
      <c r="C381" s="198"/>
      <c r="D381" s="198"/>
      <c r="E381" s="198"/>
      <c r="F381" s="198"/>
      <c r="G381" s="198"/>
      <c r="H381" s="198"/>
      <c r="I381" s="199"/>
      <c r="J381" s="199"/>
      <c r="K381" s="199"/>
      <c r="L381" s="199"/>
      <c r="P381" s="15"/>
    </row>
    <row r="382" spans="1:16" x14ac:dyDescent="0.25">
      <c r="A382" s="198"/>
      <c r="B382" s="198"/>
      <c r="C382" s="198"/>
      <c r="D382" s="198"/>
      <c r="E382" s="198"/>
      <c r="F382" s="198"/>
      <c r="G382" s="198"/>
      <c r="H382" s="198"/>
      <c r="I382" s="199"/>
      <c r="J382" s="199"/>
      <c r="K382" s="199"/>
      <c r="L382" s="199"/>
      <c r="P382" s="15"/>
    </row>
    <row r="383" spans="1:16" x14ac:dyDescent="0.25">
      <c r="A383" s="198"/>
      <c r="B383" s="198"/>
      <c r="C383" s="198"/>
      <c r="D383" s="198"/>
      <c r="E383" s="198"/>
      <c r="F383" s="198"/>
      <c r="G383" s="198"/>
      <c r="H383" s="198"/>
      <c r="I383" s="199"/>
      <c r="J383" s="199"/>
      <c r="K383" s="199"/>
      <c r="L383" s="199"/>
      <c r="P383" s="15"/>
    </row>
    <row r="384" spans="1:16" x14ac:dyDescent="0.25">
      <c r="A384" s="198"/>
      <c r="B384" s="198"/>
      <c r="C384" s="198"/>
      <c r="D384" s="198"/>
      <c r="E384" s="198"/>
      <c r="F384" s="198"/>
      <c r="G384" s="198"/>
      <c r="H384" s="198"/>
      <c r="I384" s="199"/>
      <c r="J384" s="199"/>
      <c r="K384" s="199"/>
      <c r="L384" s="199"/>
      <c r="P384" s="15"/>
    </row>
    <row r="385" spans="1:16" x14ac:dyDescent="0.25">
      <c r="A385" s="198"/>
      <c r="B385" s="198"/>
      <c r="C385" s="198"/>
      <c r="D385" s="198"/>
      <c r="E385" s="198"/>
      <c r="F385" s="198"/>
      <c r="G385" s="198"/>
      <c r="H385" s="198"/>
      <c r="I385" s="199"/>
      <c r="J385" s="199"/>
      <c r="K385" s="199"/>
      <c r="L385" s="199"/>
      <c r="P385" s="15"/>
    </row>
    <row r="386" spans="1:16" x14ac:dyDescent="0.25">
      <c r="A386" s="198"/>
      <c r="B386" s="198"/>
      <c r="C386" s="198"/>
      <c r="D386" s="198"/>
      <c r="E386" s="198"/>
      <c r="F386" s="198"/>
      <c r="G386" s="198"/>
      <c r="H386" s="198"/>
      <c r="I386" s="199"/>
      <c r="J386" s="199"/>
      <c r="K386" s="199"/>
      <c r="L386" s="199"/>
      <c r="P386" s="15"/>
    </row>
    <row r="387" spans="1:16" x14ac:dyDescent="0.25">
      <c r="A387" s="198"/>
      <c r="B387" s="198"/>
      <c r="C387" s="198"/>
      <c r="D387" s="198"/>
      <c r="E387" s="198"/>
      <c r="F387" s="198"/>
      <c r="G387" s="198"/>
      <c r="H387" s="198"/>
      <c r="I387" s="199"/>
      <c r="J387" s="199"/>
      <c r="K387" s="199"/>
      <c r="L387" s="199"/>
      <c r="P387" s="15"/>
    </row>
    <row r="388" spans="1:16" x14ac:dyDescent="0.25">
      <c r="A388" s="198"/>
      <c r="B388" s="198"/>
      <c r="C388" s="198"/>
      <c r="D388" s="198"/>
      <c r="E388" s="198"/>
      <c r="F388" s="198"/>
      <c r="G388" s="198"/>
      <c r="H388" s="198"/>
      <c r="I388" s="199"/>
      <c r="J388" s="199"/>
      <c r="K388" s="199"/>
      <c r="L388" s="199"/>
      <c r="P388" s="15"/>
    </row>
    <row r="389" spans="1:16" x14ac:dyDescent="0.25">
      <c r="A389" s="198"/>
      <c r="B389" s="198"/>
      <c r="C389" s="198"/>
      <c r="D389" s="198"/>
      <c r="E389" s="198"/>
      <c r="F389" s="198"/>
      <c r="G389" s="198"/>
      <c r="H389" s="198"/>
      <c r="I389" s="199"/>
      <c r="J389" s="199"/>
      <c r="K389" s="199"/>
      <c r="L389" s="199"/>
      <c r="P389" s="15"/>
    </row>
    <row r="390" spans="1:16" x14ac:dyDescent="0.25">
      <c r="A390" s="198"/>
      <c r="B390" s="198"/>
      <c r="C390" s="198"/>
      <c r="D390" s="198"/>
      <c r="E390" s="198"/>
      <c r="F390" s="198"/>
      <c r="G390" s="198"/>
      <c r="H390" s="198"/>
      <c r="I390" s="199"/>
      <c r="J390" s="199"/>
      <c r="K390" s="199"/>
      <c r="L390" s="199"/>
      <c r="P390" s="15"/>
    </row>
    <row r="391" spans="1:16" x14ac:dyDescent="0.25">
      <c r="A391" s="198"/>
      <c r="B391" s="198"/>
      <c r="C391" s="198"/>
      <c r="D391" s="198"/>
      <c r="E391" s="198"/>
      <c r="F391" s="198"/>
      <c r="G391" s="198"/>
      <c r="H391" s="198"/>
      <c r="I391" s="199"/>
      <c r="J391" s="199"/>
      <c r="K391" s="199"/>
      <c r="L391" s="199"/>
      <c r="P391" s="15"/>
    </row>
    <row r="392" spans="1:16" x14ac:dyDescent="0.25">
      <c r="A392" s="198"/>
      <c r="B392" s="198"/>
      <c r="C392" s="198"/>
      <c r="D392" s="198"/>
      <c r="E392" s="198"/>
      <c r="F392" s="198"/>
      <c r="G392" s="198"/>
      <c r="H392" s="198"/>
      <c r="I392" s="199"/>
      <c r="J392" s="199"/>
      <c r="K392" s="199"/>
      <c r="L392" s="199"/>
      <c r="P392" s="15"/>
    </row>
    <row r="393" spans="1:16" x14ac:dyDescent="0.25">
      <c r="A393" s="198"/>
      <c r="B393" s="198"/>
      <c r="C393" s="198"/>
      <c r="D393" s="198"/>
      <c r="E393" s="198"/>
      <c r="F393" s="198"/>
      <c r="G393" s="198"/>
      <c r="H393" s="198"/>
      <c r="I393" s="199"/>
      <c r="J393" s="199"/>
      <c r="K393" s="199"/>
      <c r="L393" s="199"/>
      <c r="P393" s="15"/>
    </row>
    <row r="394" spans="1:16" x14ac:dyDescent="0.25">
      <c r="A394" s="198"/>
      <c r="B394" s="198"/>
      <c r="C394" s="198"/>
      <c r="D394" s="198"/>
      <c r="E394" s="198"/>
      <c r="F394" s="198"/>
      <c r="G394" s="198"/>
      <c r="H394" s="198"/>
      <c r="I394" s="199"/>
      <c r="J394" s="199"/>
      <c r="K394" s="199"/>
      <c r="L394" s="199"/>
      <c r="P394" s="15"/>
    </row>
    <row r="395" spans="1:16" x14ac:dyDescent="0.25">
      <c r="A395" s="198"/>
      <c r="B395" s="198"/>
      <c r="C395" s="198"/>
      <c r="D395" s="198"/>
      <c r="E395" s="198"/>
      <c r="F395" s="198"/>
      <c r="G395" s="198"/>
      <c r="H395" s="198"/>
      <c r="I395" s="199"/>
      <c r="J395" s="199"/>
      <c r="K395" s="199"/>
      <c r="L395" s="199"/>
      <c r="P395" s="15"/>
    </row>
    <row r="396" spans="1:16" x14ac:dyDescent="0.25">
      <c r="A396" s="198"/>
      <c r="B396" s="198"/>
      <c r="C396" s="198"/>
      <c r="D396" s="198"/>
      <c r="E396" s="198"/>
      <c r="F396" s="198"/>
      <c r="G396" s="198"/>
      <c r="H396" s="198"/>
      <c r="I396" s="199"/>
      <c r="J396" s="199"/>
      <c r="K396" s="199"/>
      <c r="L396" s="199"/>
      <c r="P396" s="15"/>
    </row>
    <row r="397" spans="1:16" x14ac:dyDescent="0.25">
      <c r="A397" s="198"/>
      <c r="B397" s="198"/>
      <c r="C397" s="198"/>
      <c r="D397" s="198"/>
      <c r="E397" s="198"/>
      <c r="F397" s="198"/>
      <c r="G397" s="198"/>
      <c r="H397" s="198"/>
      <c r="I397" s="199"/>
      <c r="J397" s="199"/>
      <c r="K397" s="199"/>
      <c r="L397" s="199"/>
      <c r="P397" s="15"/>
    </row>
    <row r="398" spans="1:16" x14ac:dyDescent="0.25">
      <c r="A398" s="198"/>
      <c r="B398" s="198"/>
      <c r="C398" s="198"/>
      <c r="D398" s="198"/>
      <c r="E398" s="198"/>
      <c r="F398" s="198"/>
      <c r="G398" s="198"/>
      <c r="H398" s="198"/>
      <c r="I398" s="199"/>
      <c r="J398" s="199"/>
      <c r="K398" s="199"/>
      <c r="L398" s="199"/>
      <c r="P398" s="15"/>
    </row>
    <row r="399" spans="1:16" x14ac:dyDescent="0.25">
      <c r="A399" s="198"/>
      <c r="B399" s="198"/>
      <c r="C399" s="198"/>
      <c r="D399" s="198"/>
      <c r="E399" s="198"/>
      <c r="F399" s="198"/>
      <c r="G399" s="198"/>
      <c r="H399" s="198"/>
      <c r="I399" s="199"/>
      <c r="J399" s="199"/>
      <c r="K399" s="199"/>
      <c r="L399" s="199"/>
      <c r="P399" s="15"/>
    </row>
    <row r="400" spans="1:16" x14ac:dyDescent="0.25">
      <c r="A400" s="198"/>
      <c r="B400" s="198"/>
      <c r="C400" s="198"/>
      <c r="D400" s="198"/>
      <c r="E400" s="198"/>
      <c r="F400" s="198"/>
      <c r="G400" s="198"/>
      <c r="H400" s="198"/>
      <c r="I400" s="199"/>
      <c r="J400" s="199"/>
      <c r="K400" s="199"/>
      <c r="L400" s="199"/>
      <c r="P400" s="15"/>
    </row>
    <row r="401" spans="1:16" x14ac:dyDescent="0.25">
      <c r="A401" s="198"/>
      <c r="B401" s="198"/>
      <c r="C401" s="198"/>
      <c r="D401" s="198"/>
      <c r="E401" s="198"/>
      <c r="F401" s="198"/>
      <c r="G401" s="198"/>
      <c r="H401" s="198"/>
      <c r="I401" s="199"/>
      <c r="J401" s="199"/>
      <c r="K401" s="199"/>
      <c r="L401" s="199"/>
      <c r="P401" s="15"/>
    </row>
    <row r="402" spans="1:16" x14ac:dyDescent="0.25">
      <c r="A402" s="198"/>
      <c r="B402" s="198"/>
      <c r="C402" s="198"/>
      <c r="D402" s="198"/>
      <c r="E402" s="198"/>
      <c r="F402" s="198"/>
      <c r="G402" s="198"/>
      <c r="H402" s="198"/>
      <c r="I402" s="199"/>
      <c r="J402" s="199"/>
      <c r="K402" s="199"/>
      <c r="L402" s="199"/>
      <c r="P402" s="15"/>
    </row>
    <row r="403" spans="1:16" x14ac:dyDescent="0.25">
      <c r="A403" s="198"/>
      <c r="B403" s="198"/>
      <c r="C403" s="198"/>
      <c r="D403" s="198"/>
      <c r="E403" s="198"/>
      <c r="F403" s="198"/>
      <c r="G403" s="198"/>
      <c r="H403" s="198"/>
      <c r="I403" s="199"/>
      <c r="J403" s="199"/>
      <c r="K403" s="199"/>
      <c r="L403" s="199"/>
      <c r="P403" s="15"/>
    </row>
    <row r="404" spans="1:16" x14ac:dyDescent="0.25">
      <c r="A404" s="198"/>
      <c r="B404" s="198"/>
      <c r="C404" s="198"/>
      <c r="D404" s="198"/>
      <c r="E404" s="198"/>
      <c r="F404" s="198"/>
      <c r="G404" s="198"/>
      <c r="H404" s="198"/>
      <c r="I404" s="199"/>
      <c r="J404" s="199"/>
      <c r="K404" s="199"/>
      <c r="L404" s="199"/>
      <c r="P404" s="15"/>
    </row>
    <row r="405" spans="1:16" x14ac:dyDescent="0.25">
      <c r="A405" s="198"/>
      <c r="B405" s="198"/>
      <c r="C405" s="198"/>
      <c r="D405" s="198"/>
      <c r="E405" s="198"/>
      <c r="F405" s="198"/>
      <c r="G405" s="198"/>
      <c r="H405" s="198"/>
      <c r="I405" s="199"/>
      <c r="J405" s="199"/>
      <c r="K405" s="199"/>
      <c r="L405" s="199"/>
      <c r="P405" s="15"/>
    </row>
    <row r="406" spans="1:16" x14ac:dyDescent="0.25">
      <c r="A406" s="198"/>
      <c r="B406" s="198"/>
      <c r="C406" s="198"/>
      <c r="D406" s="198"/>
      <c r="E406" s="198"/>
      <c r="F406" s="198"/>
      <c r="G406" s="198"/>
      <c r="H406" s="198"/>
      <c r="I406" s="199"/>
      <c r="J406" s="199"/>
      <c r="K406" s="199"/>
      <c r="L406" s="199"/>
      <c r="P406" s="15"/>
    </row>
    <row r="407" spans="1:16" x14ac:dyDescent="0.25">
      <c r="A407" s="198"/>
      <c r="B407" s="198"/>
      <c r="C407" s="198"/>
      <c r="D407" s="198"/>
      <c r="E407" s="198"/>
      <c r="F407" s="198"/>
      <c r="G407" s="198"/>
      <c r="H407" s="198"/>
      <c r="I407" s="199"/>
      <c r="J407" s="199"/>
      <c r="K407" s="199"/>
      <c r="L407" s="199"/>
      <c r="P407" s="15"/>
    </row>
    <row r="408" spans="1:16" x14ac:dyDescent="0.25">
      <c r="A408" s="198"/>
      <c r="B408" s="198"/>
      <c r="C408" s="198"/>
      <c r="D408" s="198"/>
      <c r="E408" s="198"/>
      <c r="F408" s="198"/>
      <c r="G408" s="198"/>
      <c r="H408" s="198"/>
      <c r="I408" s="199"/>
      <c r="J408" s="199"/>
      <c r="K408" s="199"/>
      <c r="L408" s="199"/>
      <c r="P408" s="15"/>
    </row>
    <row r="409" spans="1:16" x14ac:dyDescent="0.25">
      <c r="A409" s="198"/>
      <c r="B409" s="198"/>
      <c r="C409" s="198"/>
      <c r="D409" s="198"/>
      <c r="E409" s="198"/>
      <c r="F409" s="198"/>
      <c r="G409" s="198"/>
      <c r="H409" s="198"/>
      <c r="I409" s="199"/>
      <c r="J409" s="199"/>
      <c r="K409" s="199"/>
      <c r="L409" s="199"/>
      <c r="P409" s="15"/>
    </row>
    <row r="410" spans="1:16" x14ac:dyDescent="0.25">
      <c r="A410" s="198"/>
      <c r="B410" s="198"/>
      <c r="C410" s="198"/>
      <c r="D410" s="198"/>
      <c r="E410" s="198"/>
      <c r="F410" s="198"/>
      <c r="G410" s="198"/>
      <c r="H410" s="198"/>
      <c r="I410" s="199"/>
      <c r="J410" s="199"/>
      <c r="K410" s="199"/>
      <c r="L410" s="199"/>
      <c r="P410" s="15"/>
    </row>
    <row r="411" spans="1:16" x14ac:dyDescent="0.25">
      <c r="A411" s="198"/>
      <c r="B411" s="198"/>
      <c r="C411" s="198"/>
      <c r="D411" s="198"/>
      <c r="E411" s="198"/>
      <c r="F411" s="198"/>
      <c r="G411" s="198"/>
      <c r="H411" s="198"/>
      <c r="I411" s="199"/>
      <c r="J411" s="199"/>
      <c r="K411" s="199"/>
      <c r="L411" s="199"/>
      <c r="P411" s="15"/>
    </row>
    <row r="412" spans="1:16" x14ac:dyDescent="0.25">
      <c r="A412" s="198"/>
      <c r="B412" s="198"/>
      <c r="C412" s="198"/>
      <c r="D412" s="198"/>
      <c r="E412" s="198"/>
      <c r="F412" s="198"/>
      <c r="G412" s="198"/>
      <c r="H412" s="198"/>
      <c r="I412" s="199"/>
      <c r="J412" s="199"/>
      <c r="K412" s="199"/>
      <c r="L412" s="199"/>
      <c r="P412" s="15"/>
    </row>
    <row r="413" spans="1:16" x14ac:dyDescent="0.25">
      <c r="A413" s="198"/>
      <c r="B413" s="198"/>
      <c r="C413" s="198"/>
      <c r="D413" s="198"/>
      <c r="E413" s="198"/>
      <c r="F413" s="198"/>
      <c r="G413" s="198"/>
      <c r="H413" s="198"/>
      <c r="I413" s="199"/>
      <c r="J413" s="199"/>
      <c r="K413" s="199"/>
      <c r="L413" s="199"/>
      <c r="P413" s="15"/>
    </row>
    <row r="414" spans="1:16" x14ac:dyDescent="0.25">
      <c r="A414" s="198"/>
      <c r="B414" s="198"/>
      <c r="C414" s="198"/>
      <c r="D414" s="198"/>
      <c r="E414" s="198"/>
      <c r="F414" s="198"/>
      <c r="G414" s="198"/>
      <c r="H414" s="198"/>
      <c r="I414" s="199"/>
      <c r="J414" s="199"/>
      <c r="K414" s="199"/>
      <c r="L414" s="199"/>
      <c r="P414" s="15"/>
    </row>
    <row r="415" spans="1:16" x14ac:dyDescent="0.25">
      <c r="A415" s="198"/>
      <c r="B415" s="198"/>
      <c r="C415" s="198"/>
      <c r="D415" s="198"/>
      <c r="E415" s="198"/>
      <c r="F415" s="198"/>
      <c r="G415" s="198"/>
      <c r="H415" s="198"/>
      <c r="I415" s="199"/>
      <c r="J415" s="199"/>
      <c r="K415" s="199"/>
      <c r="L415" s="199"/>
      <c r="P415" s="15"/>
    </row>
    <row r="416" spans="1:16" x14ac:dyDescent="0.25">
      <c r="A416" s="198"/>
      <c r="B416" s="198"/>
      <c r="C416" s="198"/>
      <c r="D416" s="198"/>
      <c r="E416" s="198"/>
      <c r="F416" s="198"/>
      <c r="G416" s="198"/>
      <c r="H416" s="198"/>
      <c r="I416" s="199"/>
      <c r="J416" s="199"/>
      <c r="K416" s="199"/>
      <c r="L416" s="199"/>
      <c r="P416" s="15"/>
    </row>
    <row r="417" spans="1:16" x14ac:dyDescent="0.25">
      <c r="A417" s="198"/>
      <c r="B417" s="198"/>
      <c r="C417" s="198"/>
      <c r="D417" s="198"/>
      <c r="E417" s="198"/>
      <c r="F417" s="198"/>
      <c r="G417" s="198"/>
      <c r="H417" s="198"/>
      <c r="I417" s="199"/>
      <c r="J417" s="199"/>
      <c r="K417" s="199"/>
      <c r="L417" s="199"/>
      <c r="P417" s="15"/>
    </row>
    <row r="418" spans="1:16" x14ac:dyDescent="0.25">
      <c r="A418" s="198"/>
      <c r="B418" s="198"/>
      <c r="C418" s="198"/>
      <c r="D418" s="198"/>
      <c r="E418" s="198"/>
      <c r="F418" s="198"/>
      <c r="G418" s="198"/>
      <c r="H418" s="198"/>
      <c r="I418" s="199"/>
      <c r="J418" s="199"/>
      <c r="K418" s="199"/>
      <c r="L418" s="199"/>
      <c r="P418" s="15"/>
    </row>
    <row r="419" spans="1:16" x14ac:dyDescent="0.25">
      <c r="A419" s="198"/>
      <c r="B419" s="198"/>
      <c r="C419" s="198"/>
      <c r="D419" s="198"/>
      <c r="E419" s="198"/>
      <c r="F419" s="198"/>
      <c r="G419" s="198"/>
      <c r="H419" s="198"/>
      <c r="I419" s="199"/>
      <c r="J419" s="199"/>
      <c r="K419" s="199"/>
      <c r="L419" s="199"/>
      <c r="P419" s="15"/>
    </row>
    <row r="420" spans="1:16" x14ac:dyDescent="0.25">
      <c r="A420" s="198"/>
      <c r="B420" s="198"/>
      <c r="C420" s="198"/>
      <c r="D420" s="198"/>
      <c r="E420" s="198"/>
      <c r="F420" s="198"/>
      <c r="G420" s="198"/>
      <c r="H420" s="198"/>
      <c r="I420" s="199"/>
      <c r="J420" s="199"/>
      <c r="K420" s="199"/>
      <c r="L420" s="199"/>
      <c r="P420" s="15"/>
    </row>
    <row r="421" spans="1:16" x14ac:dyDescent="0.25">
      <c r="A421" s="198"/>
      <c r="B421" s="198"/>
      <c r="C421" s="198"/>
      <c r="D421" s="198"/>
      <c r="E421" s="198"/>
      <c r="F421" s="198"/>
      <c r="G421" s="198"/>
      <c r="H421" s="198"/>
      <c r="I421" s="199"/>
      <c r="J421" s="199"/>
      <c r="K421" s="199"/>
      <c r="L421" s="199"/>
      <c r="P421" s="15"/>
    </row>
    <row r="422" spans="1:16" x14ac:dyDescent="0.25">
      <c r="A422" s="198"/>
      <c r="B422" s="198"/>
      <c r="C422" s="198"/>
      <c r="D422" s="198"/>
      <c r="E422" s="198"/>
      <c r="F422" s="198"/>
      <c r="G422" s="198"/>
      <c r="H422" s="198"/>
      <c r="I422" s="199"/>
      <c r="J422" s="199"/>
      <c r="K422" s="199"/>
      <c r="L422" s="199"/>
      <c r="P422" s="15"/>
    </row>
    <row r="423" spans="1:16" x14ac:dyDescent="0.25">
      <c r="A423" s="198"/>
      <c r="B423" s="198"/>
      <c r="C423" s="198"/>
      <c r="D423" s="198"/>
      <c r="E423" s="198"/>
      <c r="F423" s="198"/>
      <c r="G423" s="198"/>
      <c r="H423" s="198"/>
      <c r="I423" s="199"/>
      <c r="J423" s="199"/>
      <c r="K423" s="199"/>
      <c r="L423" s="199"/>
      <c r="P423" s="15"/>
    </row>
    <row r="424" spans="1:16" x14ac:dyDescent="0.25">
      <c r="A424" s="198"/>
      <c r="B424" s="198"/>
      <c r="C424" s="198"/>
      <c r="D424" s="198"/>
      <c r="E424" s="198"/>
      <c r="F424" s="198"/>
      <c r="G424" s="198"/>
      <c r="H424" s="198"/>
      <c r="I424" s="199"/>
      <c r="J424" s="199"/>
      <c r="K424" s="199"/>
      <c r="L424" s="199"/>
      <c r="P424" s="15"/>
    </row>
    <row r="425" spans="1:16" x14ac:dyDescent="0.25">
      <c r="A425" s="198"/>
      <c r="B425" s="198"/>
      <c r="C425" s="198"/>
      <c r="D425" s="198"/>
      <c r="E425" s="198"/>
      <c r="F425" s="198"/>
      <c r="G425" s="198"/>
      <c r="H425" s="198"/>
      <c r="I425" s="199"/>
      <c r="J425" s="199"/>
      <c r="K425" s="199"/>
      <c r="L425" s="199"/>
      <c r="P425" s="15"/>
    </row>
    <row r="426" spans="1:16" x14ac:dyDescent="0.25">
      <c r="A426" s="198"/>
      <c r="B426" s="198"/>
      <c r="C426" s="198"/>
      <c r="D426" s="198"/>
      <c r="E426" s="198"/>
      <c r="F426" s="198"/>
      <c r="G426" s="198"/>
      <c r="H426" s="198"/>
      <c r="I426" s="199"/>
      <c r="J426" s="199"/>
      <c r="K426" s="199"/>
      <c r="L426" s="199"/>
      <c r="P426" s="15"/>
    </row>
    <row r="427" spans="1:16" x14ac:dyDescent="0.25">
      <c r="A427" s="198"/>
      <c r="B427" s="198"/>
      <c r="C427" s="198"/>
      <c r="D427" s="198"/>
      <c r="E427" s="198"/>
      <c r="F427" s="198"/>
      <c r="G427" s="198"/>
      <c r="H427" s="198"/>
      <c r="I427" s="199"/>
      <c r="J427" s="199"/>
      <c r="K427" s="199"/>
      <c r="L427" s="199"/>
      <c r="P427" s="15"/>
    </row>
    <row r="428" spans="1:16" x14ac:dyDescent="0.25">
      <c r="A428" s="198"/>
      <c r="B428" s="198"/>
      <c r="C428" s="198"/>
      <c r="D428" s="198"/>
      <c r="E428" s="198"/>
      <c r="F428" s="198"/>
      <c r="G428" s="198"/>
      <c r="H428" s="198"/>
      <c r="I428" s="199"/>
      <c r="J428" s="199"/>
      <c r="K428" s="199"/>
      <c r="L428" s="199"/>
      <c r="P428" s="15"/>
    </row>
    <row r="429" spans="1:16" x14ac:dyDescent="0.25">
      <c r="A429" s="198"/>
      <c r="B429" s="198"/>
      <c r="C429" s="198"/>
      <c r="D429" s="198"/>
      <c r="E429" s="198"/>
      <c r="F429" s="198"/>
      <c r="G429" s="198"/>
      <c r="H429" s="198"/>
      <c r="I429" s="199"/>
      <c r="J429" s="199"/>
      <c r="K429" s="199"/>
      <c r="L429" s="199"/>
      <c r="P429" s="15"/>
    </row>
    <row r="430" spans="1:16" x14ac:dyDescent="0.25">
      <c r="A430" s="198"/>
      <c r="B430" s="198"/>
      <c r="C430" s="198"/>
      <c r="D430" s="198"/>
      <c r="E430" s="198"/>
      <c r="F430" s="198"/>
      <c r="G430" s="198"/>
      <c r="H430" s="198"/>
      <c r="I430" s="199"/>
      <c r="J430" s="199"/>
      <c r="K430" s="199"/>
      <c r="L430" s="199"/>
      <c r="P430" s="15"/>
    </row>
    <row r="431" spans="1:16" x14ac:dyDescent="0.25">
      <c r="A431" s="198"/>
      <c r="B431" s="198"/>
      <c r="C431" s="198"/>
      <c r="D431" s="198"/>
      <c r="E431" s="198"/>
      <c r="F431" s="198"/>
      <c r="G431" s="198"/>
      <c r="H431" s="198"/>
      <c r="I431" s="199"/>
      <c r="J431" s="199"/>
      <c r="K431" s="199"/>
      <c r="L431" s="199"/>
      <c r="P431" s="15"/>
    </row>
    <row r="432" spans="1:16" x14ac:dyDescent="0.25">
      <c r="A432" s="198"/>
      <c r="B432" s="198"/>
      <c r="C432" s="198"/>
      <c r="D432" s="198"/>
      <c r="E432" s="198"/>
      <c r="F432" s="198"/>
      <c r="G432" s="198"/>
      <c r="H432" s="198"/>
      <c r="I432" s="199"/>
      <c r="J432" s="199"/>
      <c r="K432" s="199"/>
      <c r="L432" s="199"/>
      <c r="P432" s="15"/>
    </row>
    <row r="433" spans="1:16" x14ac:dyDescent="0.25">
      <c r="A433" s="198"/>
      <c r="B433" s="198"/>
      <c r="C433" s="198"/>
      <c r="D433" s="198"/>
      <c r="E433" s="198"/>
      <c r="F433" s="198"/>
      <c r="G433" s="198"/>
      <c r="H433" s="198"/>
      <c r="I433" s="199"/>
      <c r="J433" s="199"/>
      <c r="K433" s="199"/>
      <c r="L433" s="199"/>
      <c r="P433" s="15"/>
    </row>
    <row r="434" spans="1:16" x14ac:dyDescent="0.25">
      <c r="A434" s="198"/>
      <c r="B434" s="198"/>
      <c r="C434" s="198"/>
      <c r="D434" s="198"/>
      <c r="E434" s="198"/>
      <c r="F434" s="198"/>
      <c r="G434" s="198"/>
      <c r="H434" s="198"/>
      <c r="I434" s="199"/>
      <c r="J434" s="199"/>
      <c r="K434" s="199"/>
      <c r="L434" s="199"/>
      <c r="P434" s="15"/>
    </row>
    <row r="435" spans="1:16" x14ac:dyDescent="0.25">
      <c r="A435" s="198"/>
      <c r="B435" s="198"/>
      <c r="C435" s="198"/>
      <c r="D435" s="198"/>
      <c r="E435" s="198"/>
      <c r="F435" s="198"/>
      <c r="G435" s="198"/>
      <c r="H435" s="198"/>
      <c r="I435" s="199"/>
      <c r="J435" s="199"/>
      <c r="K435" s="199"/>
      <c r="L435" s="199"/>
      <c r="P435" s="15"/>
    </row>
    <row r="436" spans="1:16" x14ac:dyDescent="0.25">
      <c r="A436" s="198"/>
      <c r="B436" s="198"/>
      <c r="C436" s="198"/>
      <c r="D436" s="198"/>
      <c r="E436" s="198"/>
      <c r="F436" s="198"/>
      <c r="G436" s="198"/>
      <c r="H436" s="198"/>
      <c r="I436" s="199"/>
      <c r="J436" s="199"/>
      <c r="K436" s="199"/>
      <c r="L436" s="199"/>
      <c r="P436" s="15"/>
    </row>
    <row r="437" spans="1:16" x14ac:dyDescent="0.25">
      <c r="A437" s="198"/>
      <c r="B437" s="198"/>
      <c r="C437" s="198"/>
      <c r="D437" s="198"/>
      <c r="E437" s="198"/>
      <c r="F437" s="198"/>
      <c r="G437" s="198"/>
      <c r="H437" s="198"/>
      <c r="I437" s="199"/>
      <c r="J437" s="199"/>
      <c r="K437" s="199"/>
      <c r="L437" s="199"/>
      <c r="P437" s="15"/>
    </row>
    <row r="438" spans="1:16" x14ac:dyDescent="0.25">
      <c r="A438" s="198"/>
      <c r="B438" s="198"/>
      <c r="C438" s="198"/>
      <c r="D438" s="198"/>
      <c r="E438" s="198"/>
      <c r="F438" s="198"/>
      <c r="G438" s="198"/>
      <c r="H438" s="198"/>
      <c r="I438" s="199"/>
      <c r="J438" s="199"/>
      <c r="K438" s="199"/>
      <c r="L438" s="199"/>
      <c r="P438" s="15"/>
    </row>
    <row r="439" spans="1:16" x14ac:dyDescent="0.25">
      <c r="A439" s="198"/>
      <c r="B439" s="198"/>
      <c r="C439" s="198"/>
      <c r="D439" s="198"/>
      <c r="E439" s="198"/>
      <c r="F439" s="198"/>
      <c r="G439" s="198"/>
      <c r="H439" s="198"/>
      <c r="I439" s="199"/>
      <c r="J439" s="199"/>
      <c r="K439" s="199"/>
      <c r="L439" s="199"/>
      <c r="P439" s="15"/>
    </row>
    <row r="440" spans="1:16" x14ac:dyDescent="0.25">
      <c r="A440" s="198"/>
      <c r="B440" s="198"/>
      <c r="C440" s="198"/>
      <c r="D440" s="198"/>
      <c r="E440" s="198"/>
      <c r="F440" s="198"/>
      <c r="G440" s="198"/>
      <c r="H440" s="198"/>
      <c r="I440" s="199"/>
      <c r="J440" s="199"/>
      <c r="K440" s="199"/>
      <c r="L440" s="199"/>
      <c r="P440" s="15"/>
    </row>
    <row r="441" spans="1:16" x14ac:dyDescent="0.25">
      <c r="A441" s="198"/>
      <c r="B441" s="198"/>
      <c r="C441" s="198"/>
      <c r="D441" s="198"/>
      <c r="E441" s="198"/>
      <c r="F441" s="198"/>
      <c r="G441" s="198"/>
      <c r="H441" s="198"/>
      <c r="I441" s="199"/>
      <c r="J441" s="199"/>
      <c r="K441" s="199"/>
      <c r="L441" s="199"/>
      <c r="P441" s="15"/>
    </row>
    <row r="442" spans="1:16" x14ac:dyDescent="0.25">
      <c r="A442" s="198"/>
      <c r="B442" s="198"/>
      <c r="C442" s="198"/>
      <c r="D442" s="198"/>
      <c r="E442" s="198"/>
      <c r="F442" s="198"/>
      <c r="G442" s="198"/>
      <c r="H442" s="198"/>
      <c r="I442" s="199"/>
      <c r="J442" s="199"/>
      <c r="K442" s="199"/>
      <c r="L442" s="199"/>
      <c r="P442" s="15"/>
    </row>
    <row r="443" spans="1:16" x14ac:dyDescent="0.25">
      <c r="A443" s="198"/>
      <c r="B443" s="198"/>
      <c r="C443" s="198"/>
      <c r="D443" s="198"/>
      <c r="E443" s="198"/>
      <c r="F443" s="198"/>
      <c r="G443" s="198"/>
      <c r="H443" s="198"/>
      <c r="I443" s="199"/>
      <c r="J443" s="199"/>
      <c r="K443" s="199"/>
      <c r="L443" s="199"/>
      <c r="P443" s="15"/>
    </row>
    <row r="444" spans="1:16" x14ac:dyDescent="0.25">
      <c r="A444" s="198"/>
      <c r="B444" s="198"/>
      <c r="C444" s="198"/>
      <c r="D444" s="198"/>
      <c r="E444" s="198"/>
      <c r="F444" s="198"/>
      <c r="G444" s="198"/>
      <c r="H444" s="198"/>
      <c r="I444" s="199"/>
      <c r="J444" s="199"/>
      <c r="K444" s="199"/>
      <c r="L444" s="199"/>
      <c r="P444" s="15"/>
    </row>
    <row r="445" spans="1:16" x14ac:dyDescent="0.25">
      <c r="A445" s="198"/>
      <c r="B445" s="198"/>
      <c r="C445" s="198"/>
      <c r="D445" s="198"/>
      <c r="E445" s="198"/>
      <c r="F445" s="198"/>
      <c r="G445" s="198"/>
      <c r="H445" s="198"/>
      <c r="I445" s="199"/>
      <c r="J445" s="199"/>
      <c r="K445" s="199"/>
      <c r="L445" s="199"/>
      <c r="P445" s="15"/>
    </row>
    <row r="446" spans="1:16" x14ac:dyDescent="0.25">
      <c r="A446" s="198"/>
      <c r="B446" s="198"/>
      <c r="C446" s="198"/>
      <c r="D446" s="198"/>
      <c r="E446" s="198"/>
      <c r="F446" s="198"/>
      <c r="G446" s="198"/>
      <c r="H446" s="198"/>
      <c r="I446" s="199"/>
      <c r="J446" s="199"/>
      <c r="K446" s="199"/>
      <c r="L446" s="199"/>
      <c r="P446" s="15"/>
    </row>
    <row r="447" spans="1:16" x14ac:dyDescent="0.25">
      <c r="A447" s="198"/>
      <c r="B447" s="198"/>
      <c r="C447" s="198"/>
      <c r="D447" s="198"/>
      <c r="E447" s="198"/>
      <c r="F447" s="198"/>
      <c r="G447" s="198"/>
      <c r="H447" s="198"/>
      <c r="I447" s="199"/>
      <c r="J447" s="199"/>
      <c r="K447" s="199"/>
      <c r="L447" s="199"/>
      <c r="P447" s="15"/>
    </row>
    <row r="448" spans="1:16" x14ac:dyDescent="0.25">
      <c r="A448" s="198"/>
      <c r="B448" s="198"/>
      <c r="C448" s="198"/>
      <c r="D448" s="198"/>
      <c r="E448" s="198"/>
      <c r="F448" s="198"/>
      <c r="G448" s="198"/>
      <c r="H448" s="198"/>
      <c r="I448" s="199"/>
      <c r="J448" s="199"/>
      <c r="K448" s="199"/>
      <c r="L448" s="199"/>
      <c r="P448" s="15"/>
    </row>
    <row r="449" spans="1:16" x14ac:dyDescent="0.25">
      <c r="A449" s="198"/>
      <c r="B449" s="198"/>
      <c r="C449" s="198"/>
      <c r="D449" s="198"/>
      <c r="E449" s="198"/>
      <c r="F449" s="198"/>
      <c r="G449" s="198"/>
      <c r="H449" s="198"/>
      <c r="I449" s="199"/>
      <c r="J449" s="199"/>
      <c r="K449" s="199"/>
      <c r="L449" s="199"/>
      <c r="P449" s="15"/>
    </row>
    <row r="450" spans="1:16" x14ac:dyDescent="0.25">
      <c r="A450" s="198"/>
      <c r="B450" s="198"/>
      <c r="C450" s="198"/>
      <c r="D450" s="198"/>
      <c r="E450" s="198"/>
      <c r="F450" s="198"/>
      <c r="G450" s="198"/>
      <c r="H450" s="198"/>
      <c r="I450" s="199"/>
      <c r="J450" s="199"/>
      <c r="K450" s="199"/>
      <c r="L450" s="199"/>
      <c r="P450" s="15"/>
    </row>
    <row r="451" spans="1:16" x14ac:dyDescent="0.25">
      <c r="A451" s="198"/>
      <c r="B451" s="198"/>
      <c r="C451" s="198"/>
      <c r="D451" s="198"/>
      <c r="E451" s="198"/>
      <c r="F451" s="198"/>
      <c r="G451" s="198"/>
      <c r="H451" s="198"/>
      <c r="I451" s="199"/>
      <c r="J451" s="199"/>
      <c r="K451" s="199"/>
      <c r="L451" s="199"/>
      <c r="P451" s="15"/>
    </row>
    <row r="452" spans="1:16" x14ac:dyDescent="0.25">
      <c r="A452" s="198"/>
      <c r="B452" s="198"/>
      <c r="C452" s="198"/>
      <c r="D452" s="198"/>
      <c r="E452" s="198"/>
      <c r="F452" s="198"/>
      <c r="G452" s="198"/>
      <c r="H452" s="198"/>
      <c r="I452" s="199"/>
      <c r="J452" s="199"/>
      <c r="K452" s="199"/>
      <c r="L452" s="199"/>
      <c r="P452" s="15"/>
    </row>
    <row r="453" spans="1:16" x14ac:dyDescent="0.25">
      <c r="A453" s="198"/>
      <c r="B453" s="198"/>
      <c r="C453" s="198"/>
      <c r="D453" s="198"/>
      <c r="E453" s="198"/>
      <c r="F453" s="198"/>
      <c r="G453" s="198"/>
      <c r="H453" s="198"/>
      <c r="I453" s="199"/>
      <c r="J453" s="199"/>
      <c r="K453" s="199"/>
      <c r="L453" s="199"/>
      <c r="P453" s="15"/>
    </row>
    <row r="454" spans="1:16" x14ac:dyDescent="0.25">
      <c r="A454" s="198"/>
      <c r="B454" s="198"/>
      <c r="C454" s="198"/>
      <c r="D454" s="198"/>
      <c r="E454" s="198"/>
      <c r="F454" s="198"/>
      <c r="G454" s="198"/>
      <c r="H454" s="198"/>
      <c r="I454" s="199"/>
      <c r="J454" s="199"/>
      <c r="K454" s="199"/>
      <c r="L454" s="199"/>
      <c r="P454" s="15"/>
    </row>
    <row r="455" spans="1:16" x14ac:dyDescent="0.25">
      <c r="A455" s="198"/>
      <c r="B455" s="198"/>
      <c r="C455" s="198"/>
      <c r="D455" s="198"/>
      <c r="E455" s="198"/>
      <c r="F455" s="198"/>
      <c r="G455" s="198"/>
      <c r="H455" s="198"/>
      <c r="I455" s="199"/>
      <c r="J455" s="199"/>
      <c r="K455" s="199"/>
      <c r="L455" s="199"/>
      <c r="P455" s="15"/>
    </row>
    <row r="456" spans="1:16" x14ac:dyDescent="0.25">
      <c r="A456" s="198"/>
      <c r="B456" s="198"/>
      <c r="C456" s="198"/>
      <c r="D456" s="198"/>
      <c r="E456" s="198"/>
      <c r="F456" s="198"/>
      <c r="G456" s="198"/>
      <c r="H456" s="198"/>
      <c r="I456" s="199"/>
      <c r="J456" s="199"/>
      <c r="K456" s="199"/>
      <c r="L456" s="199"/>
      <c r="P456" s="15"/>
    </row>
    <row r="457" spans="1:16" x14ac:dyDescent="0.25">
      <c r="A457" s="198"/>
      <c r="B457" s="198"/>
      <c r="C457" s="198"/>
      <c r="D457" s="198"/>
      <c r="E457" s="198"/>
      <c r="F457" s="198"/>
      <c r="G457" s="198"/>
      <c r="H457" s="198"/>
      <c r="I457" s="199"/>
      <c r="J457" s="199"/>
      <c r="K457" s="199"/>
      <c r="L457" s="199"/>
      <c r="P457" s="15"/>
    </row>
    <row r="458" spans="1:16" x14ac:dyDescent="0.25">
      <c r="A458" s="198"/>
      <c r="B458" s="198"/>
      <c r="C458" s="198"/>
      <c r="D458" s="198"/>
      <c r="E458" s="198"/>
      <c r="F458" s="198"/>
      <c r="G458" s="198"/>
      <c r="H458" s="198"/>
      <c r="I458" s="199"/>
      <c r="J458" s="199"/>
      <c r="K458" s="199"/>
      <c r="L458" s="199"/>
      <c r="P458" s="15"/>
    </row>
    <row r="459" spans="1:16" x14ac:dyDescent="0.25">
      <c r="A459" s="198"/>
      <c r="B459" s="198"/>
      <c r="C459" s="198"/>
      <c r="D459" s="198"/>
      <c r="E459" s="198"/>
      <c r="F459" s="198"/>
      <c r="G459" s="198"/>
      <c r="H459" s="198"/>
      <c r="I459" s="199"/>
      <c r="J459" s="199"/>
      <c r="K459" s="199"/>
      <c r="L459" s="199"/>
      <c r="P459" s="15"/>
    </row>
    <row r="460" spans="1:16" x14ac:dyDescent="0.25">
      <c r="A460" s="198"/>
      <c r="B460" s="198"/>
      <c r="C460" s="198"/>
      <c r="D460" s="198"/>
      <c r="E460" s="198"/>
      <c r="F460" s="198"/>
      <c r="G460" s="198"/>
      <c r="H460" s="198"/>
      <c r="I460" s="199"/>
      <c r="J460" s="199"/>
      <c r="K460" s="199"/>
      <c r="L460" s="199"/>
      <c r="P460" s="15"/>
    </row>
    <row r="461" spans="1:16" x14ac:dyDescent="0.25">
      <c r="A461" s="198"/>
      <c r="B461" s="198"/>
      <c r="C461" s="198"/>
      <c r="D461" s="198"/>
      <c r="E461" s="198"/>
      <c r="F461" s="198"/>
      <c r="G461" s="198"/>
      <c r="H461" s="198"/>
      <c r="I461" s="199"/>
      <c r="J461" s="199"/>
      <c r="K461" s="199"/>
      <c r="L461" s="199"/>
      <c r="P461" s="15"/>
    </row>
    <row r="462" spans="1:16" x14ac:dyDescent="0.25">
      <c r="A462" s="198"/>
      <c r="B462" s="198"/>
      <c r="C462" s="198"/>
      <c r="D462" s="198"/>
      <c r="E462" s="198"/>
      <c r="F462" s="198"/>
      <c r="G462" s="198"/>
      <c r="H462" s="198"/>
      <c r="I462" s="199"/>
      <c r="J462" s="199"/>
      <c r="K462" s="199"/>
      <c r="L462" s="199"/>
      <c r="P462" s="15"/>
    </row>
    <row r="463" spans="1:16" x14ac:dyDescent="0.25">
      <c r="A463" s="198"/>
      <c r="B463" s="198"/>
      <c r="C463" s="198"/>
      <c r="D463" s="198"/>
      <c r="E463" s="198"/>
      <c r="F463" s="198"/>
      <c r="G463" s="198"/>
      <c r="H463" s="198"/>
      <c r="I463" s="199"/>
      <c r="J463" s="199"/>
      <c r="K463" s="199"/>
      <c r="L463" s="199"/>
      <c r="P463" s="15"/>
    </row>
    <row r="464" spans="1:16" x14ac:dyDescent="0.25">
      <c r="A464" s="198"/>
      <c r="B464" s="198"/>
      <c r="C464" s="198"/>
      <c r="D464" s="198"/>
      <c r="E464" s="198"/>
      <c r="F464" s="198"/>
      <c r="G464" s="198"/>
      <c r="H464" s="198"/>
      <c r="I464" s="199"/>
      <c r="J464" s="199"/>
      <c r="K464" s="199"/>
      <c r="L464" s="199"/>
      <c r="P464" s="15"/>
    </row>
    <row r="465" spans="1:16" x14ac:dyDescent="0.25">
      <c r="A465" s="198"/>
      <c r="B465" s="198"/>
      <c r="C465" s="198"/>
      <c r="D465" s="198"/>
      <c r="E465" s="198"/>
      <c r="F465" s="198"/>
      <c r="G465" s="198"/>
      <c r="H465" s="198"/>
      <c r="I465" s="199"/>
      <c r="J465" s="199"/>
      <c r="K465" s="199"/>
      <c r="L465" s="199"/>
      <c r="P465" s="15"/>
    </row>
    <row r="466" spans="1:16" x14ac:dyDescent="0.25">
      <c r="A466" s="198"/>
      <c r="B466" s="198"/>
      <c r="C466" s="198"/>
      <c r="D466" s="198"/>
      <c r="E466" s="198"/>
      <c r="F466" s="198"/>
      <c r="G466" s="198"/>
      <c r="H466" s="198"/>
      <c r="I466" s="199"/>
      <c r="J466" s="199"/>
      <c r="K466" s="199"/>
      <c r="L466" s="199"/>
      <c r="P466" s="15"/>
    </row>
    <row r="467" spans="1:16" x14ac:dyDescent="0.25">
      <c r="A467" s="198"/>
      <c r="B467" s="198"/>
      <c r="C467" s="198"/>
      <c r="D467" s="198"/>
      <c r="E467" s="198"/>
      <c r="F467" s="198"/>
      <c r="G467" s="198"/>
      <c r="H467" s="198"/>
      <c r="I467" s="199"/>
      <c r="J467" s="199"/>
      <c r="K467" s="199"/>
      <c r="L467" s="199"/>
      <c r="P467" s="15"/>
    </row>
    <row r="468" spans="1:16" x14ac:dyDescent="0.25">
      <c r="A468" s="198"/>
      <c r="B468" s="198"/>
      <c r="C468" s="198"/>
      <c r="D468" s="198"/>
      <c r="E468" s="198"/>
      <c r="F468" s="198"/>
      <c r="G468" s="198"/>
      <c r="H468" s="198"/>
      <c r="I468" s="199"/>
      <c r="J468" s="199"/>
      <c r="K468" s="199"/>
      <c r="L468" s="199"/>
      <c r="P468" s="15"/>
    </row>
    <row r="469" spans="1:16" x14ac:dyDescent="0.25">
      <c r="A469" s="198"/>
      <c r="B469" s="198"/>
      <c r="C469" s="198"/>
      <c r="D469" s="198"/>
      <c r="E469" s="198"/>
      <c r="F469" s="198"/>
      <c r="G469" s="198"/>
      <c r="H469" s="198"/>
      <c r="I469" s="199"/>
      <c r="J469" s="199"/>
      <c r="K469" s="199"/>
      <c r="L469" s="199"/>
      <c r="P469" s="15"/>
    </row>
    <row r="470" spans="1:16" x14ac:dyDescent="0.25">
      <c r="A470" s="198"/>
      <c r="B470" s="198"/>
      <c r="C470" s="198"/>
      <c r="D470" s="198"/>
      <c r="E470" s="198"/>
      <c r="F470" s="198"/>
      <c r="G470" s="198"/>
      <c r="H470" s="198"/>
      <c r="I470" s="199"/>
      <c r="J470" s="199"/>
      <c r="K470" s="199"/>
      <c r="L470" s="199"/>
      <c r="P470" s="15"/>
    </row>
    <row r="471" spans="1:16" x14ac:dyDescent="0.25">
      <c r="A471" s="198"/>
      <c r="B471" s="198"/>
      <c r="C471" s="198"/>
      <c r="D471" s="198"/>
      <c r="E471" s="198"/>
      <c r="F471" s="198"/>
      <c r="G471" s="198"/>
      <c r="H471" s="198"/>
      <c r="I471" s="199"/>
      <c r="J471" s="199"/>
      <c r="K471" s="199"/>
      <c r="L471" s="199"/>
      <c r="P471" s="15"/>
    </row>
    <row r="472" spans="1:16" x14ac:dyDescent="0.25">
      <c r="A472" s="198"/>
      <c r="B472" s="198"/>
      <c r="C472" s="198"/>
      <c r="D472" s="198"/>
      <c r="E472" s="198"/>
      <c r="F472" s="198"/>
      <c r="G472" s="198"/>
      <c r="H472" s="198"/>
      <c r="I472" s="199"/>
      <c r="J472" s="199"/>
      <c r="K472" s="199"/>
      <c r="L472" s="199"/>
      <c r="P472" s="15"/>
    </row>
    <row r="473" spans="1:16" x14ac:dyDescent="0.25">
      <c r="A473" s="198"/>
      <c r="B473" s="198"/>
      <c r="C473" s="198"/>
      <c r="D473" s="198"/>
      <c r="E473" s="198"/>
      <c r="F473" s="198"/>
      <c r="G473" s="198"/>
      <c r="H473" s="198"/>
      <c r="I473" s="199"/>
      <c r="J473" s="199"/>
      <c r="K473" s="199"/>
      <c r="L473" s="199"/>
      <c r="P473" s="15"/>
    </row>
    <row r="474" spans="1:16" x14ac:dyDescent="0.25">
      <c r="A474" s="198"/>
      <c r="B474" s="198"/>
      <c r="C474" s="198"/>
      <c r="D474" s="198"/>
      <c r="E474" s="198"/>
      <c r="F474" s="198"/>
      <c r="G474" s="198"/>
      <c r="H474" s="198"/>
      <c r="I474" s="199"/>
      <c r="J474" s="199"/>
      <c r="K474" s="199"/>
      <c r="L474" s="199"/>
      <c r="P474" s="15"/>
    </row>
    <row r="475" spans="1:16" x14ac:dyDescent="0.25">
      <c r="A475" s="198"/>
      <c r="B475" s="198"/>
      <c r="C475" s="198"/>
      <c r="D475" s="198"/>
      <c r="E475" s="198"/>
      <c r="F475" s="198"/>
      <c r="G475" s="198"/>
      <c r="H475" s="198"/>
      <c r="I475" s="199"/>
      <c r="J475" s="199"/>
      <c r="K475" s="199"/>
      <c r="L475" s="199"/>
      <c r="P475" s="15"/>
    </row>
    <row r="476" spans="1:16" x14ac:dyDescent="0.25">
      <c r="A476" s="198"/>
      <c r="B476" s="198"/>
      <c r="C476" s="198"/>
      <c r="D476" s="198"/>
      <c r="E476" s="198"/>
      <c r="F476" s="198"/>
      <c r="G476" s="198"/>
      <c r="H476" s="198"/>
      <c r="I476" s="199"/>
      <c r="J476" s="199"/>
      <c r="K476" s="199"/>
      <c r="L476" s="199"/>
      <c r="P476" s="15"/>
    </row>
    <row r="477" spans="1:16" x14ac:dyDescent="0.25">
      <c r="A477" s="198"/>
      <c r="B477" s="198"/>
      <c r="C477" s="198"/>
      <c r="D477" s="198"/>
      <c r="E477" s="198"/>
      <c r="F477" s="198"/>
      <c r="G477" s="198"/>
      <c r="H477" s="198"/>
      <c r="I477" s="199"/>
      <c r="J477" s="199"/>
      <c r="K477" s="199"/>
      <c r="L477" s="199"/>
      <c r="P477" s="15"/>
    </row>
    <row r="478" spans="1:16" x14ac:dyDescent="0.25">
      <c r="A478" s="198"/>
      <c r="B478" s="198"/>
      <c r="C478" s="198"/>
      <c r="D478" s="198"/>
      <c r="E478" s="198"/>
      <c r="F478" s="198"/>
      <c r="G478" s="198"/>
      <c r="H478" s="198"/>
      <c r="I478" s="199"/>
      <c r="J478" s="199"/>
      <c r="K478" s="199"/>
      <c r="L478" s="199"/>
      <c r="P478" s="15"/>
    </row>
    <row r="479" spans="1:16" x14ac:dyDescent="0.25">
      <c r="A479" s="198"/>
      <c r="B479" s="198"/>
      <c r="C479" s="198"/>
      <c r="D479" s="198"/>
      <c r="E479" s="198"/>
      <c r="F479" s="198"/>
      <c r="G479" s="198"/>
      <c r="H479" s="198"/>
      <c r="I479" s="199"/>
      <c r="J479" s="199"/>
      <c r="K479" s="199"/>
      <c r="L479" s="199"/>
      <c r="P479" s="15"/>
    </row>
    <row r="480" spans="1:16" x14ac:dyDescent="0.25">
      <c r="A480" s="198"/>
      <c r="B480" s="198"/>
      <c r="C480" s="198"/>
      <c r="D480" s="198"/>
      <c r="E480" s="198"/>
      <c r="F480" s="198"/>
      <c r="G480" s="198"/>
      <c r="H480" s="198"/>
      <c r="I480" s="199"/>
      <c r="J480" s="199"/>
      <c r="K480" s="199"/>
      <c r="L480" s="199"/>
      <c r="P480" s="15"/>
    </row>
    <row r="481" spans="1:16" x14ac:dyDescent="0.25">
      <c r="A481" s="198"/>
      <c r="B481" s="198"/>
      <c r="C481" s="198"/>
      <c r="D481" s="198"/>
      <c r="E481" s="198"/>
      <c r="F481" s="198"/>
      <c r="G481" s="198"/>
      <c r="H481" s="198"/>
      <c r="I481" s="199"/>
      <c r="J481" s="199"/>
      <c r="K481" s="199"/>
      <c r="L481" s="199"/>
      <c r="P481" s="15"/>
    </row>
    <row r="482" spans="1:16" x14ac:dyDescent="0.25">
      <c r="A482" s="198"/>
      <c r="B482" s="198"/>
      <c r="C482" s="198"/>
      <c r="D482" s="198"/>
      <c r="E482" s="198"/>
      <c r="F482" s="198"/>
      <c r="G482" s="198"/>
      <c r="H482" s="198"/>
      <c r="I482" s="199"/>
      <c r="J482" s="199"/>
      <c r="K482" s="199"/>
      <c r="L482" s="199"/>
      <c r="P482" s="15"/>
    </row>
    <row r="483" spans="1:16" x14ac:dyDescent="0.25">
      <c r="A483" s="198"/>
      <c r="B483" s="198"/>
      <c r="C483" s="198"/>
      <c r="D483" s="198"/>
      <c r="E483" s="198"/>
      <c r="F483" s="198"/>
      <c r="G483" s="198"/>
      <c r="H483" s="198"/>
      <c r="I483" s="199"/>
      <c r="J483" s="199"/>
      <c r="K483" s="199"/>
      <c r="L483" s="199"/>
      <c r="P483" s="15"/>
    </row>
    <row r="484" spans="1:16" x14ac:dyDescent="0.25">
      <c r="A484" s="198"/>
      <c r="B484" s="198"/>
      <c r="C484" s="198"/>
      <c r="D484" s="198"/>
      <c r="E484" s="198"/>
      <c r="F484" s="198"/>
      <c r="G484" s="198"/>
      <c r="H484" s="198"/>
      <c r="I484" s="199"/>
      <c r="J484" s="199"/>
      <c r="K484" s="199"/>
      <c r="L484" s="199"/>
      <c r="P484" s="15"/>
    </row>
    <row r="485" spans="1:16" x14ac:dyDescent="0.25">
      <c r="A485" s="198"/>
      <c r="B485" s="198"/>
      <c r="C485" s="198"/>
      <c r="D485" s="198"/>
      <c r="E485" s="198"/>
      <c r="F485" s="198"/>
      <c r="G485" s="198"/>
      <c r="H485" s="198"/>
      <c r="I485" s="199"/>
      <c r="J485" s="199"/>
      <c r="K485" s="199"/>
      <c r="L485" s="199"/>
      <c r="P485" s="15"/>
    </row>
    <row r="486" spans="1:16" x14ac:dyDescent="0.25">
      <c r="A486" s="198"/>
      <c r="B486" s="198"/>
      <c r="C486" s="198"/>
      <c r="D486" s="198"/>
      <c r="E486" s="198"/>
      <c r="F486" s="198"/>
      <c r="G486" s="198"/>
      <c r="H486" s="198"/>
      <c r="I486" s="199"/>
      <c r="J486" s="199"/>
      <c r="K486" s="199"/>
      <c r="L486" s="199"/>
      <c r="P486" s="15"/>
    </row>
    <row r="487" spans="1:16" x14ac:dyDescent="0.25">
      <c r="A487" s="198"/>
      <c r="B487" s="198"/>
      <c r="C487" s="198"/>
      <c r="D487" s="198"/>
      <c r="E487" s="198"/>
      <c r="F487" s="198"/>
      <c r="G487" s="198"/>
      <c r="H487" s="198"/>
      <c r="I487" s="199"/>
      <c r="J487" s="199"/>
      <c r="K487" s="199"/>
      <c r="L487" s="199"/>
      <c r="P487" s="15"/>
    </row>
    <row r="488" spans="1:16" x14ac:dyDescent="0.25">
      <c r="A488" s="198"/>
      <c r="B488" s="198"/>
      <c r="C488" s="198"/>
      <c r="D488" s="198"/>
      <c r="E488" s="198"/>
      <c r="F488" s="198"/>
      <c r="G488" s="198"/>
      <c r="H488" s="198"/>
      <c r="I488" s="199"/>
      <c r="J488" s="199"/>
      <c r="K488" s="199"/>
      <c r="L488" s="199"/>
      <c r="P488" s="15"/>
    </row>
    <row r="489" spans="1:16" x14ac:dyDescent="0.25">
      <c r="A489" s="198"/>
      <c r="B489" s="198"/>
      <c r="C489" s="198"/>
      <c r="D489" s="198"/>
      <c r="E489" s="198"/>
      <c r="F489" s="198"/>
      <c r="G489" s="198"/>
      <c r="H489" s="198"/>
      <c r="I489" s="199"/>
      <c r="J489" s="199"/>
      <c r="K489" s="199"/>
      <c r="L489" s="199"/>
      <c r="P489" s="15"/>
    </row>
    <row r="490" spans="1:16" x14ac:dyDescent="0.25">
      <c r="A490" s="198"/>
      <c r="B490" s="198"/>
      <c r="C490" s="198"/>
      <c r="D490" s="198"/>
      <c r="E490" s="198"/>
      <c r="F490" s="198"/>
      <c r="G490" s="198"/>
      <c r="H490" s="198"/>
      <c r="I490" s="199"/>
      <c r="J490" s="199"/>
      <c r="K490" s="199"/>
      <c r="L490" s="199"/>
      <c r="P490" s="15"/>
    </row>
    <row r="491" spans="1:16" x14ac:dyDescent="0.25">
      <c r="A491" s="198"/>
      <c r="B491" s="198"/>
      <c r="C491" s="198"/>
      <c r="D491" s="198"/>
      <c r="E491" s="198"/>
      <c r="F491" s="198"/>
      <c r="G491" s="198"/>
      <c r="H491" s="198"/>
      <c r="I491" s="199"/>
      <c r="J491" s="199"/>
      <c r="K491" s="199"/>
      <c r="L491" s="199"/>
      <c r="P491" s="15"/>
    </row>
    <row r="492" spans="1:16" x14ac:dyDescent="0.25">
      <c r="A492" s="198"/>
      <c r="B492" s="198"/>
      <c r="C492" s="198"/>
      <c r="D492" s="198"/>
      <c r="E492" s="198"/>
      <c r="F492" s="198"/>
      <c r="G492" s="198"/>
      <c r="H492" s="198"/>
      <c r="I492" s="199"/>
      <c r="J492" s="199"/>
      <c r="K492" s="199"/>
      <c r="L492" s="199"/>
      <c r="P492" s="15"/>
    </row>
    <row r="493" spans="1:16" x14ac:dyDescent="0.25">
      <c r="A493" s="198"/>
      <c r="B493" s="198"/>
      <c r="C493" s="198"/>
      <c r="D493" s="198"/>
      <c r="E493" s="198"/>
      <c r="F493" s="198"/>
      <c r="G493" s="198"/>
      <c r="H493" s="198"/>
      <c r="I493" s="199"/>
      <c r="J493" s="199"/>
      <c r="K493" s="199"/>
      <c r="L493" s="199"/>
      <c r="P493" s="15"/>
    </row>
    <row r="494" spans="1:16" x14ac:dyDescent="0.25">
      <c r="A494" s="198"/>
      <c r="B494" s="198"/>
      <c r="C494" s="198"/>
      <c r="D494" s="198"/>
      <c r="E494" s="198"/>
      <c r="F494" s="198"/>
      <c r="G494" s="198"/>
      <c r="H494" s="198"/>
      <c r="I494" s="199"/>
      <c r="J494" s="199"/>
      <c r="K494" s="199"/>
      <c r="L494" s="199"/>
      <c r="P494" s="15"/>
    </row>
    <row r="495" spans="1:16" x14ac:dyDescent="0.25">
      <c r="A495" s="198"/>
      <c r="B495" s="198"/>
      <c r="C495" s="198"/>
      <c r="D495" s="198"/>
      <c r="E495" s="198"/>
      <c r="F495" s="198"/>
      <c r="G495" s="198"/>
      <c r="H495" s="198"/>
      <c r="I495" s="199"/>
      <c r="J495" s="199"/>
      <c r="K495" s="199"/>
      <c r="L495" s="199"/>
      <c r="P495" s="15"/>
    </row>
    <row r="496" spans="1:16" x14ac:dyDescent="0.25">
      <c r="A496" s="198"/>
      <c r="B496" s="198"/>
      <c r="C496" s="198"/>
      <c r="D496" s="198"/>
      <c r="E496" s="198"/>
      <c r="F496" s="198"/>
      <c r="G496" s="198"/>
      <c r="H496" s="198"/>
      <c r="I496" s="199"/>
      <c r="J496" s="199"/>
      <c r="K496" s="199"/>
      <c r="L496" s="199"/>
      <c r="P496" s="15"/>
    </row>
    <row r="497" spans="1:16" x14ac:dyDescent="0.25">
      <c r="A497" s="198"/>
      <c r="B497" s="198"/>
      <c r="C497" s="198"/>
      <c r="D497" s="198"/>
      <c r="E497" s="198"/>
      <c r="F497" s="198"/>
      <c r="G497" s="198"/>
      <c r="H497" s="198"/>
      <c r="I497" s="199"/>
      <c r="J497" s="199"/>
      <c r="K497" s="199"/>
      <c r="L497" s="199"/>
      <c r="P497" s="15"/>
    </row>
    <row r="498" spans="1:16" x14ac:dyDescent="0.25">
      <c r="A498" s="198"/>
      <c r="B498" s="198"/>
      <c r="C498" s="198"/>
      <c r="D498" s="198"/>
      <c r="E498" s="198"/>
      <c r="F498" s="198"/>
      <c r="G498" s="198"/>
      <c r="H498" s="198"/>
      <c r="I498" s="199"/>
      <c r="J498" s="199"/>
      <c r="K498" s="199"/>
      <c r="L498" s="199"/>
      <c r="P498" s="15"/>
    </row>
    <row r="499" spans="1:16" x14ac:dyDescent="0.25">
      <c r="A499" s="198"/>
      <c r="B499" s="198"/>
      <c r="C499" s="198"/>
      <c r="D499" s="198"/>
      <c r="E499" s="198"/>
      <c r="F499" s="198"/>
      <c r="G499" s="198"/>
      <c r="H499" s="198"/>
      <c r="I499" s="199"/>
      <c r="J499" s="199"/>
      <c r="K499" s="199"/>
      <c r="L499" s="199"/>
      <c r="P499" s="15"/>
    </row>
    <row r="500" spans="1:16" x14ac:dyDescent="0.25">
      <c r="A500" s="198"/>
      <c r="B500" s="198"/>
      <c r="C500" s="198"/>
      <c r="D500" s="198"/>
      <c r="E500" s="198"/>
      <c r="F500" s="198"/>
      <c r="G500" s="198"/>
      <c r="H500" s="198"/>
      <c r="I500" s="199"/>
      <c r="J500" s="199"/>
      <c r="K500" s="199"/>
      <c r="L500" s="199"/>
      <c r="P500" s="15"/>
    </row>
    <row r="501" spans="1:16" x14ac:dyDescent="0.25">
      <c r="A501" s="198"/>
      <c r="B501" s="198"/>
      <c r="C501" s="198"/>
      <c r="D501" s="198"/>
      <c r="E501" s="198"/>
      <c r="F501" s="198"/>
      <c r="G501" s="198"/>
      <c r="H501" s="198"/>
      <c r="I501" s="199"/>
      <c r="J501" s="199"/>
      <c r="K501" s="199"/>
      <c r="L501" s="199"/>
      <c r="P501" s="15"/>
    </row>
    <row r="502" spans="1:16" x14ac:dyDescent="0.25">
      <c r="A502" s="198"/>
      <c r="B502" s="198"/>
      <c r="C502" s="198"/>
      <c r="D502" s="198"/>
      <c r="E502" s="198"/>
      <c r="F502" s="198"/>
      <c r="G502" s="198"/>
      <c r="H502" s="198"/>
      <c r="I502" s="199"/>
      <c r="J502" s="199"/>
      <c r="K502" s="199"/>
      <c r="L502" s="199"/>
      <c r="P502" s="15"/>
    </row>
    <row r="503" spans="1:16" x14ac:dyDescent="0.25">
      <c r="A503" s="198"/>
      <c r="B503" s="198"/>
      <c r="C503" s="198"/>
      <c r="D503" s="198"/>
      <c r="E503" s="198"/>
      <c r="F503" s="198"/>
      <c r="G503" s="198"/>
      <c r="H503" s="198"/>
      <c r="I503" s="199"/>
      <c r="J503" s="199"/>
      <c r="K503" s="199"/>
      <c r="L503" s="199"/>
      <c r="P503" s="15"/>
    </row>
    <row r="504" spans="1:16" x14ac:dyDescent="0.25">
      <c r="A504" s="198"/>
      <c r="B504" s="198"/>
      <c r="C504" s="198"/>
      <c r="D504" s="198"/>
      <c r="E504" s="198"/>
      <c r="F504" s="198"/>
      <c r="G504" s="198"/>
      <c r="H504" s="198"/>
      <c r="I504" s="199"/>
      <c r="J504" s="199"/>
      <c r="K504" s="199"/>
      <c r="L504" s="199"/>
      <c r="P504" s="15"/>
    </row>
    <row r="505" spans="1:16" x14ac:dyDescent="0.25">
      <c r="A505" s="198"/>
      <c r="B505" s="198"/>
      <c r="C505" s="198"/>
      <c r="D505" s="198"/>
      <c r="E505" s="198"/>
      <c r="F505" s="198"/>
      <c r="G505" s="198"/>
      <c r="H505" s="198"/>
      <c r="I505" s="199"/>
      <c r="J505" s="199"/>
      <c r="K505" s="199"/>
      <c r="L505" s="199"/>
      <c r="P505" s="15"/>
    </row>
    <row r="506" spans="1:16" x14ac:dyDescent="0.25">
      <c r="A506" s="198"/>
      <c r="B506" s="198"/>
      <c r="C506" s="198"/>
      <c r="D506" s="198"/>
      <c r="E506" s="198"/>
      <c r="F506" s="198"/>
      <c r="G506" s="198"/>
      <c r="H506" s="198"/>
      <c r="I506" s="199"/>
      <c r="J506" s="199"/>
      <c r="K506" s="199"/>
      <c r="L506" s="199"/>
      <c r="P506" s="15"/>
    </row>
    <row r="507" spans="1:16" x14ac:dyDescent="0.25">
      <c r="A507" s="198"/>
      <c r="B507" s="198"/>
      <c r="C507" s="198"/>
      <c r="D507" s="198"/>
      <c r="E507" s="198"/>
      <c r="F507" s="198"/>
      <c r="G507" s="198"/>
      <c r="H507" s="198"/>
      <c r="I507" s="199"/>
      <c r="J507" s="199"/>
      <c r="K507" s="199"/>
      <c r="L507" s="199"/>
      <c r="P507" s="15"/>
    </row>
    <row r="508" spans="1:16" x14ac:dyDescent="0.25">
      <c r="A508" s="198"/>
      <c r="B508" s="198"/>
      <c r="C508" s="198"/>
      <c r="D508" s="198"/>
      <c r="E508" s="198"/>
      <c r="F508" s="198"/>
      <c r="G508" s="198"/>
      <c r="H508" s="198"/>
      <c r="I508" s="199"/>
      <c r="J508" s="199"/>
      <c r="K508" s="199"/>
      <c r="L508" s="199"/>
      <c r="P508" s="15"/>
    </row>
    <row r="509" spans="1:16" x14ac:dyDescent="0.25">
      <c r="A509" s="198"/>
      <c r="B509" s="198"/>
      <c r="C509" s="198"/>
      <c r="D509" s="198"/>
      <c r="E509" s="198"/>
      <c r="F509" s="198"/>
      <c r="G509" s="198"/>
      <c r="H509" s="198"/>
      <c r="I509" s="199"/>
      <c r="J509" s="199"/>
      <c r="K509" s="199"/>
      <c r="L509" s="199"/>
      <c r="P509" s="15"/>
    </row>
    <row r="510" spans="1:16" x14ac:dyDescent="0.25">
      <c r="A510" s="198"/>
      <c r="B510" s="198"/>
      <c r="C510" s="198"/>
      <c r="D510" s="198"/>
      <c r="E510" s="198"/>
      <c r="F510" s="198"/>
      <c r="G510" s="198"/>
      <c r="H510" s="198"/>
      <c r="I510" s="199"/>
      <c r="J510" s="199"/>
      <c r="K510" s="199"/>
      <c r="L510" s="199"/>
      <c r="P510" s="15"/>
    </row>
    <row r="511" spans="1:16" x14ac:dyDescent="0.25">
      <c r="A511" s="198"/>
      <c r="B511" s="198"/>
      <c r="C511" s="198"/>
      <c r="D511" s="198"/>
      <c r="E511" s="198"/>
      <c r="F511" s="198"/>
      <c r="G511" s="198"/>
      <c r="H511" s="198"/>
      <c r="I511" s="199"/>
      <c r="J511" s="199"/>
      <c r="K511" s="199"/>
      <c r="L511" s="199"/>
      <c r="P511" s="15"/>
    </row>
    <row r="512" spans="1:16" x14ac:dyDescent="0.25">
      <c r="A512" s="198"/>
      <c r="B512" s="198"/>
      <c r="C512" s="198"/>
      <c r="D512" s="198"/>
      <c r="E512" s="198"/>
      <c r="F512" s="198"/>
      <c r="G512" s="198"/>
      <c r="H512" s="198"/>
      <c r="I512" s="199"/>
      <c r="J512" s="199"/>
      <c r="K512" s="199"/>
      <c r="L512" s="199"/>
      <c r="P512" s="15"/>
    </row>
    <row r="513" spans="1:16" x14ac:dyDescent="0.25">
      <c r="A513" s="198"/>
      <c r="B513" s="198"/>
      <c r="C513" s="198"/>
      <c r="D513" s="198"/>
      <c r="E513" s="198"/>
      <c r="F513" s="198"/>
      <c r="G513" s="198"/>
      <c r="H513" s="198"/>
      <c r="I513" s="199"/>
      <c r="J513" s="199"/>
      <c r="K513" s="199"/>
      <c r="L513" s="199"/>
      <c r="P513" s="15"/>
    </row>
    <row r="514" spans="1:16" x14ac:dyDescent="0.25">
      <c r="A514" s="198"/>
      <c r="B514" s="198"/>
      <c r="C514" s="198"/>
      <c r="D514" s="198"/>
      <c r="E514" s="198"/>
      <c r="F514" s="198"/>
      <c r="G514" s="198"/>
      <c r="H514" s="198"/>
      <c r="I514" s="199"/>
      <c r="J514" s="199"/>
      <c r="K514" s="199"/>
      <c r="L514" s="199"/>
      <c r="P514" s="15"/>
    </row>
    <row r="515" spans="1:16" x14ac:dyDescent="0.25">
      <c r="A515" s="198"/>
      <c r="B515" s="198"/>
      <c r="C515" s="198"/>
      <c r="D515" s="198"/>
      <c r="E515" s="198"/>
      <c r="F515" s="198"/>
      <c r="G515" s="198"/>
      <c r="H515" s="198"/>
      <c r="I515" s="199"/>
      <c r="J515" s="199"/>
      <c r="K515" s="199"/>
      <c r="L515" s="199"/>
      <c r="P515" s="15"/>
    </row>
    <row r="516" spans="1:16" x14ac:dyDescent="0.25">
      <c r="A516" s="198"/>
      <c r="B516" s="198"/>
      <c r="C516" s="198"/>
      <c r="D516" s="198"/>
      <c r="E516" s="198"/>
      <c r="F516" s="198"/>
      <c r="G516" s="198"/>
      <c r="H516" s="198"/>
      <c r="I516" s="199"/>
      <c r="J516" s="199"/>
      <c r="K516" s="199"/>
      <c r="L516" s="199"/>
      <c r="P516" s="15"/>
    </row>
    <row r="517" spans="1:16" x14ac:dyDescent="0.25">
      <c r="A517" s="198"/>
      <c r="B517" s="198"/>
      <c r="C517" s="198"/>
      <c r="D517" s="198"/>
      <c r="E517" s="198"/>
      <c r="F517" s="198"/>
      <c r="G517" s="198"/>
      <c r="H517" s="198"/>
      <c r="I517" s="199"/>
      <c r="J517" s="199"/>
      <c r="K517" s="199"/>
      <c r="L517" s="199"/>
      <c r="P517" s="15"/>
    </row>
    <row r="518" spans="1:16" x14ac:dyDescent="0.25">
      <c r="A518" s="198"/>
      <c r="B518" s="198"/>
      <c r="C518" s="198"/>
      <c r="D518" s="198"/>
      <c r="E518" s="198"/>
      <c r="F518" s="198"/>
      <c r="G518" s="198"/>
      <c r="H518" s="198"/>
      <c r="I518" s="199"/>
      <c r="J518" s="199"/>
      <c r="K518" s="199"/>
      <c r="L518" s="199"/>
      <c r="P518" s="15"/>
    </row>
    <row r="519" spans="1:16" x14ac:dyDescent="0.25">
      <c r="A519" s="198"/>
      <c r="B519" s="198"/>
      <c r="C519" s="198"/>
      <c r="D519" s="198"/>
      <c r="E519" s="198"/>
      <c r="F519" s="198"/>
      <c r="G519" s="198"/>
      <c r="H519" s="198"/>
      <c r="I519" s="199"/>
      <c r="J519" s="199"/>
      <c r="K519" s="199"/>
      <c r="L519" s="199"/>
      <c r="P519" s="15"/>
    </row>
    <row r="520" spans="1:16" x14ac:dyDescent="0.25">
      <c r="A520" s="198"/>
      <c r="B520" s="198"/>
      <c r="C520" s="198"/>
      <c r="D520" s="198"/>
      <c r="E520" s="198"/>
      <c r="F520" s="198"/>
      <c r="G520" s="198"/>
      <c r="H520" s="198"/>
      <c r="I520" s="199"/>
      <c r="J520" s="199"/>
      <c r="K520" s="199"/>
      <c r="L520" s="199"/>
      <c r="P520" s="15"/>
    </row>
    <row r="521" spans="1:16" x14ac:dyDescent="0.25">
      <c r="A521" s="198"/>
      <c r="B521" s="198"/>
      <c r="C521" s="198"/>
      <c r="D521" s="198"/>
      <c r="E521" s="198"/>
      <c r="F521" s="198"/>
      <c r="G521" s="198"/>
      <c r="H521" s="198"/>
      <c r="I521" s="199"/>
      <c r="J521" s="199"/>
      <c r="K521" s="199"/>
      <c r="L521" s="199"/>
      <c r="P521" s="15"/>
    </row>
    <row r="522" spans="1:16" x14ac:dyDescent="0.25">
      <c r="A522" s="198"/>
      <c r="B522" s="198"/>
      <c r="C522" s="198"/>
      <c r="D522" s="198"/>
      <c r="E522" s="198"/>
      <c r="F522" s="198"/>
      <c r="G522" s="198"/>
      <c r="H522" s="198"/>
      <c r="I522" s="199"/>
      <c r="J522" s="199"/>
      <c r="K522" s="199"/>
      <c r="L522" s="199"/>
      <c r="P522" s="15"/>
    </row>
    <row r="523" spans="1:16" x14ac:dyDescent="0.25">
      <c r="A523" s="198"/>
      <c r="B523" s="198"/>
      <c r="C523" s="198"/>
      <c r="D523" s="198"/>
      <c r="E523" s="198"/>
      <c r="F523" s="198"/>
      <c r="G523" s="198"/>
      <c r="H523" s="198"/>
      <c r="I523" s="199"/>
      <c r="J523" s="199"/>
      <c r="K523" s="199"/>
      <c r="L523" s="199"/>
      <c r="P523" s="15"/>
    </row>
    <row r="524" spans="1:16" x14ac:dyDescent="0.25">
      <c r="A524" s="198"/>
      <c r="B524" s="198"/>
      <c r="C524" s="198"/>
      <c r="D524" s="198"/>
      <c r="E524" s="198"/>
      <c r="F524" s="198"/>
      <c r="G524" s="198"/>
      <c r="H524" s="198"/>
      <c r="I524" s="199"/>
      <c r="J524" s="199"/>
      <c r="K524" s="199"/>
      <c r="L524" s="199"/>
      <c r="P524" s="15"/>
    </row>
    <row r="525" spans="1:16" x14ac:dyDescent="0.25">
      <c r="A525" s="198"/>
      <c r="B525" s="198"/>
      <c r="C525" s="198"/>
      <c r="D525" s="198"/>
      <c r="E525" s="198"/>
      <c r="F525" s="198"/>
      <c r="G525" s="198"/>
      <c r="H525" s="198"/>
      <c r="I525" s="199"/>
      <c r="J525" s="199"/>
      <c r="K525" s="199"/>
      <c r="L525" s="199"/>
      <c r="P525" s="15"/>
    </row>
    <row r="526" spans="1:16" x14ac:dyDescent="0.25">
      <c r="A526" s="198"/>
      <c r="B526" s="198"/>
      <c r="C526" s="198"/>
      <c r="D526" s="198"/>
      <c r="E526" s="198"/>
      <c r="F526" s="198"/>
      <c r="G526" s="198"/>
      <c r="H526" s="198"/>
      <c r="I526" s="199"/>
      <c r="J526" s="199"/>
      <c r="K526" s="199"/>
      <c r="L526" s="199"/>
      <c r="P526" s="15"/>
    </row>
    <row r="527" spans="1:16" x14ac:dyDescent="0.25">
      <c r="A527" s="198"/>
      <c r="B527" s="198"/>
      <c r="C527" s="198"/>
      <c r="D527" s="198"/>
      <c r="E527" s="198"/>
      <c r="F527" s="198"/>
      <c r="G527" s="198"/>
      <c r="H527" s="198"/>
      <c r="I527" s="199"/>
      <c r="J527" s="199"/>
      <c r="K527" s="199"/>
      <c r="L527" s="199"/>
      <c r="P527" s="15"/>
    </row>
    <row r="528" spans="1:16" x14ac:dyDescent="0.25">
      <c r="A528" s="198"/>
      <c r="B528" s="198"/>
      <c r="C528" s="198"/>
      <c r="D528" s="198"/>
      <c r="E528" s="198"/>
      <c r="F528" s="198"/>
      <c r="G528" s="198"/>
      <c r="H528" s="198"/>
      <c r="I528" s="199"/>
      <c r="J528" s="199"/>
      <c r="K528" s="199"/>
      <c r="L528" s="199"/>
      <c r="P528" s="15"/>
    </row>
    <row r="529" spans="1:16" x14ac:dyDescent="0.25">
      <c r="A529" s="198"/>
      <c r="B529" s="198"/>
      <c r="C529" s="198"/>
      <c r="D529" s="198"/>
      <c r="E529" s="198"/>
      <c r="F529" s="198"/>
      <c r="G529" s="198"/>
      <c r="H529" s="198"/>
      <c r="I529" s="199"/>
      <c r="J529" s="199"/>
      <c r="K529" s="199"/>
      <c r="L529" s="199"/>
      <c r="P529" s="15"/>
    </row>
    <row r="530" spans="1:16" x14ac:dyDescent="0.25">
      <c r="A530" s="198"/>
      <c r="B530" s="198"/>
      <c r="C530" s="198"/>
      <c r="D530" s="198"/>
      <c r="E530" s="198"/>
      <c r="F530" s="198"/>
      <c r="G530" s="198"/>
      <c r="H530" s="198"/>
      <c r="I530" s="199"/>
      <c r="J530" s="199"/>
      <c r="K530" s="199"/>
      <c r="L530" s="199"/>
      <c r="P530" s="15"/>
    </row>
    <row r="531" spans="1:16" x14ac:dyDescent="0.25">
      <c r="A531" s="198"/>
      <c r="B531" s="198"/>
      <c r="C531" s="198"/>
      <c r="D531" s="198"/>
      <c r="E531" s="198"/>
      <c r="F531" s="198"/>
      <c r="G531" s="198"/>
      <c r="H531" s="198"/>
      <c r="I531" s="199"/>
      <c r="J531" s="199"/>
      <c r="K531" s="199"/>
      <c r="L531" s="199"/>
      <c r="P531" s="15"/>
    </row>
    <row r="532" spans="1:16" x14ac:dyDescent="0.25">
      <c r="A532" s="198"/>
      <c r="B532" s="198"/>
      <c r="C532" s="198"/>
      <c r="D532" s="198"/>
      <c r="E532" s="198"/>
      <c r="F532" s="198"/>
      <c r="G532" s="198"/>
      <c r="H532" s="198"/>
      <c r="I532" s="199"/>
      <c r="J532" s="199"/>
      <c r="K532" s="199"/>
      <c r="L532" s="199"/>
      <c r="P532" s="15"/>
    </row>
    <row r="533" spans="1:16" x14ac:dyDescent="0.25">
      <c r="A533" s="198"/>
      <c r="B533" s="198"/>
      <c r="C533" s="198"/>
      <c r="D533" s="198"/>
      <c r="E533" s="198"/>
      <c r="F533" s="198"/>
      <c r="G533" s="198"/>
      <c r="H533" s="198"/>
      <c r="I533" s="199"/>
      <c r="J533" s="199"/>
      <c r="K533" s="199"/>
      <c r="L533" s="199"/>
      <c r="P533" s="15"/>
    </row>
    <row r="534" spans="1:16" x14ac:dyDescent="0.25">
      <c r="A534" s="198"/>
      <c r="B534" s="198"/>
      <c r="C534" s="198"/>
      <c r="D534" s="198"/>
      <c r="E534" s="198"/>
      <c r="F534" s="198"/>
      <c r="G534" s="198"/>
      <c r="H534" s="198"/>
      <c r="I534" s="199"/>
      <c r="J534" s="199"/>
      <c r="K534" s="199"/>
      <c r="L534" s="199"/>
      <c r="P534" s="15"/>
    </row>
    <row r="535" spans="1:16" x14ac:dyDescent="0.25">
      <c r="A535" s="198"/>
      <c r="B535" s="198"/>
      <c r="C535" s="198"/>
      <c r="D535" s="198"/>
      <c r="E535" s="198"/>
      <c r="F535" s="198"/>
      <c r="G535" s="198"/>
      <c r="H535" s="198"/>
      <c r="I535" s="199"/>
      <c r="J535" s="199"/>
      <c r="K535" s="199"/>
      <c r="L535" s="199"/>
      <c r="P535" s="15"/>
    </row>
    <row r="536" spans="1:16" x14ac:dyDescent="0.25">
      <c r="A536" s="198"/>
      <c r="B536" s="198"/>
      <c r="C536" s="198"/>
      <c r="D536" s="198"/>
      <c r="E536" s="198"/>
      <c r="F536" s="198"/>
      <c r="G536" s="198"/>
      <c r="H536" s="198"/>
      <c r="I536" s="199"/>
      <c r="J536" s="199"/>
      <c r="K536" s="199"/>
      <c r="L536" s="199"/>
      <c r="P536" s="15"/>
    </row>
    <row r="537" spans="1:16" x14ac:dyDescent="0.25">
      <c r="A537" s="198"/>
      <c r="B537" s="198"/>
      <c r="C537" s="198"/>
      <c r="D537" s="198"/>
      <c r="E537" s="198"/>
      <c r="F537" s="198"/>
      <c r="G537" s="198"/>
      <c r="H537" s="198"/>
      <c r="I537" s="199"/>
      <c r="J537" s="199"/>
      <c r="K537" s="199"/>
      <c r="L537" s="199"/>
      <c r="P537" s="15"/>
    </row>
    <row r="538" spans="1:16" x14ac:dyDescent="0.25">
      <c r="A538" s="198"/>
      <c r="B538" s="198"/>
      <c r="C538" s="198"/>
      <c r="D538" s="198"/>
      <c r="E538" s="198"/>
      <c r="F538" s="198"/>
      <c r="G538" s="198"/>
      <c r="H538" s="198"/>
      <c r="I538" s="199"/>
      <c r="J538" s="199"/>
      <c r="K538" s="199"/>
      <c r="L538" s="199"/>
      <c r="P538" s="15"/>
    </row>
    <row r="539" spans="1:16" x14ac:dyDescent="0.25">
      <c r="A539" s="198"/>
      <c r="B539" s="198"/>
      <c r="C539" s="198"/>
      <c r="D539" s="198"/>
      <c r="E539" s="198"/>
      <c r="F539" s="198"/>
      <c r="G539" s="198"/>
      <c r="H539" s="198"/>
      <c r="I539" s="199"/>
      <c r="J539" s="199"/>
      <c r="K539" s="199"/>
      <c r="L539" s="199"/>
      <c r="P539" s="15"/>
    </row>
    <row r="540" spans="1:16" x14ac:dyDescent="0.25">
      <c r="A540" s="198"/>
      <c r="B540" s="198"/>
      <c r="C540" s="198"/>
      <c r="D540" s="198"/>
      <c r="E540" s="198"/>
      <c r="F540" s="198"/>
      <c r="G540" s="198"/>
      <c r="H540" s="198"/>
      <c r="I540" s="199"/>
      <c r="J540" s="199"/>
      <c r="K540" s="199"/>
      <c r="L540" s="199"/>
      <c r="P540" s="15"/>
    </row>
    <row r="541" spans="1:16" x14ac:dyDescent="0.25">
      <c r="A541" s="198"/>
      <c r="B541" s="198"/>
      <c r="C541" s="198"/>
      <c r="D541" s="198"/>
      <c r="E541" s="198"/>
      <c r="F541" s="198"/>
      <c r="G541" s="198"/>
      <c r="H541" s="198"/>
      <c r="I541" s="199"/>
      <c r="J541" s="199"/>
      <c r="K541" s="199"/>
      <c r="L541" s="199"/>
      <c r="P541" s="15"/>
    </row>
    <row r="542" spans="1:16" x14ac:dyDescent="0.25">
      <c r="A542" s="198"/>
      <c r="B542" s="198"/>
      <c r="C542" s="198"/>
      <c r="D542" s="198"/>
      <c r="E542" s="198"/>
      <c r="F542" s="198"/>
      <c r="G542" s="198"/>
      <c r="H542" s="198"/>
      <c r="I542" s="199"/>
      <c r="J542" s="199"/>
      <c r="K542" s="199"/>
      <c r="L542" s="199"/>
      <c r="P542" s="15"/>
    </row>
    <row r="543" spans="1:16" x14ac:dyDescent="0.25">
      <c r="A543" s="198"/>
      <c r="B543" s="198"/>
      <c r="C543" s="198"/>
      <c r="D543" s="198"/>
      <c r="E543" s="198"/>
      <c r="F543" s="198"/>
      <c r="G543" s="198"/>
      <c r="H543" s="198"/>
      <c r="I543" s="199"/>
      <c r="J543" s="199"/>
      <c r="K543" s="199"/>
      <c r="L543" s="199"/>
      <c r="P543" s="15"/>
    </row>
    <row r="544" spans="1:16" x14ac:dyDescent="0.25">
      <c r="A544" s="198"/>
      <c r="B544" s="198"/>
      <c r="C544" s="198"/>
      <c r="D544" s="198"/>
      <c r="E544" s="198"/>
      <c r="F544" s="198"/>
      <c r="G544" s="198"/>
      <c r="H544" s="198"/>
      <c r="I544" s="199"/>
      <c r="J544" s="199"/>
      <c r="K544" s="199"/>
      <c r="L544" s="199"/>
      <c r="P544" s="15"/>
    </row>
    <row r="545" spans="1:16" x14ac:dyDescent="0.25">
      <c r="A545" s="198"/>
      <c r="B545" s="198"/>
      <c r="C545" s="198"/>
      <c r="D545" s="198"/>
      <c r="E545" s="198"/>
      <c r="F545" s="198"/>
      <c r="G545" s="198"/>
      <c r="H545" s="198"/>
      <c r="I545" s="199"/>
      <c r="J545" s="199"/>
      <c r="K545" s="199"/>
      <c r="L545" s="199"/>
      <c r="P545" s="15"/>
    </row>
    <row r="546" spans="1:16" x14ac:dyDescent="0.25">
      <c r="A546" s="198"/>
      <c r="B546" s="198"/>
      <c r="C546" s="198"/>
      <c r="D546" s="198"/>
      <c r="E546" s="198"/>
      <c r="F546" s="198"/>
      <c r="G546" s="198"/>
      <c r="H546" s="198"/>
      <c r="I546" s="199"/>
      <c r="J546" s="199"/>
      <c r="K546" s="199"/>
      <c r="L546" s="199"/>
      <c r="P546" s="15"/>
    </row>
    <row r="547" spans="1:16" x14ac:dyDescent="0.25">
      <c r="A547" s="198"/>
      <c r="B547" s="198"/>
      <c r="C547" s="198"/>
      <c r="D547" s="198"/>
      <c r="E547" s="198"/>
      <c r="F547" s="198"/>
      <c r="G547" s="198"/>
      <c r="H547" s="198"/>
      <c r="I547" s="199"/>
      <c r="J547" s="199"/>
      <c r="K547" s="199"/>
      <c r="L547" s="199"/>
      <c r="P547" s="15"/>
    </row>
    <row r="548" spans="1:16" x14ac:dyDescent="0.25">
      <c r="A548" s="198"/>
      <c r="B548" s="198"/>
      <c r="C548" s="198"/>
      <c r="D548" s="198"/>
      <c r="E548" s="198"/>
      <c r="F548" s="198"/>
      <c r="G548" s="198"/>
      <c r="H548" s="198"/>
      <c r="I548" s="199"/>
      <c r="J548" s="199"/>
      <c r="K548" s="199"/>
      <c r="L548" s="199"/>
      <c r="P548" s="15"/>
    </row>
    <row r="549" spans="1:16" x14ac:dyDescent="0.25">
      <c r="A549" s="198"/>
      <c r="B549" s="198"/>
      <c r="C549" s="198"/>
      <c r="D549" s="198"/>
      <c r="E549" s="198"/>
      <c r="F549" s="198"/>
      <c r="G549" s="198"/>
      <c r="H549" s="198"/>
      <c r="I549" s="199"/>
      <c r="J549" s="199"/>
      <c r="K549" s="199"/>
      <c r="L549" s="199"/>
      <c r="P549" s="15"/>
    </row>
    <row r="550" spans="1:16" x14ac:dyDescent="0.25">
      <c r="A550" s="198"/>
      <c r="B550" s="198"/>
      <c r="C550" s="198"/>
      <c r="D550" s="198"/>
      <c r="E550" s="198"/>
      <c r="F550" s="198"/>
      <c r="G550" s="198"/>
      <c r="H550" s="198"/>
      <c r="I550" s="199"/>
      <c r="J550" s="199"/>
      <c r="K550" s="199"/>
      <c r="L550" s="199"/>
      <c r="P550" s="15"/>
    </row>
    <row r="551" spans="1:16" x14ac:dyDescent="0.25">
      <c r="A551" s="198"/>
      <c r="B551" s="198"/>
      <c r="C551" s="198"/>
      <c r="D551" s="198"/>
      <c r="E551" s="198"/>
      <c r="F551" s="198"/>
      <c r="G551" s="198"/>
      <c r="H551" s="198"/>
      <c r="I551" s="199"/>
      <c r="J551" s="199"/>
      <c r="K551" s="199"/>
      <c r="L551" s="199"/>
      <c r="P551" s="15"/>
    </row>
    <row r="552" spans="1:16" x14ac:dyDescent="0.25">
      <c r="A552" s="198"/>
      <c r="B552" s="198"/>
      <c r="C552" s="198"/>
      <c r="D552" s="198"/>
      <c r="E552" s="198"/>
      <c r="F552" s="198"/>
      <c r="G552" s="198"/>
      <c r="H552" s="198"/>
      <c r="I552" s="199"/>
      <c r="J552" s="199"/>
      <c r="K552" s="199"/>
      <c r="L552" s="199"/>
      <c r="P552" s="15"/>
    </row>
    <row r="553" spans="1:16" x14ac:dyDescent="0.25">
      <c r="A553" s="198"/>
      <c r="B553" s="198"/>
      <c r="C553" s="198"/>
      <c r="D553" s="198"/>
      <c r="E553" s="198"/>
      <c r="F553" s="198"/>
      <c r="G553" s="198"/>
      <c r="H553" s="198"/>
      <c r="I553" s="199"/>
      <c r="J553" s="199"/>
      <c r="K553" s="199"/>
      <c r="L553" s="199"/>
      <c r="P553" s="15"/>
    </row>
    <row r="554" spans="1:16" x14ac:dyDescent="0.25">
      <c r="A554" s="198"/>
      <c r="B554" s="198"/>
      <c r="C554" s="198"/>
      <c r="D554" s="198"/>
      <c r="E554" s="198"/>
      <c r="F554" s="198"/>
      <c r="G554" s="198"/>
      <c r="H554" s="198"/>
      <c r="I554" s="199"/>
      <c r="J554" s="199"/>
      <c r="K554" s="199"/>
      <c r="L554" s="199"/>
      <c r="P554" s="15"/>
    </row>
    <row r="555" spans="1:16" x14ac:dyDescent="0.25">
      <c r="A555" s="198"/>
      <c r="B555" s="198"/>
      <c r="C555" s="198"/>
      <c r="D555" s="198"/>
      <c r="E555" s="198"/>
      <c r="F555" s="198"/>
      <c r="G555" s="198"/>
      <c r="H555" s="198"/>
      <c r="I555" s="199"/>
      <c r="J555" s="199"/>
      <c r="K555" s="199"/>
      <c r="L555" s="199"/>
      <c r="P555" s="15"/>
    </row>
    <row r="556" spans="1:16" x14ac:dyDescent="0.25">
      <c r="A556" s="198"/>
      <c r="B556" s="198"/>
      <c r="C556" s="198"/>
      <c r="D556" s="198"/>
      <c r="E556" s="198"/>
      <c r="F556" s="198"/>
      <c r="G556" s="198"/>
      <c r="H556" s="198"/>
      <c r="I556" s="199"/>
      <c r="J556" s="199"/>
      <c r="K556" s="199"/>
      <c r="L556" s="199"/>
      <c r="P556" s="15"/>
    </row>
    <row r="557" spans="1:16" x14ac:dyDescent="0.25">
      <c r="A557" s="198"/>
      <c r="B557" s="198"/>
      <c r="C557" s="198"/>
      <c r="D557" s="198"/>
      <c r="E557" s="198"/>
      <c r="F557" s="198"/>
      <c r="G557" s="198"/>
      <c r="H557" s="198"/>
      <c r="I557" s="199"/>
      <c r="J557" s="199"/>
      <c r="K557" s="199"/>
      <c r="L557" s="199"/>
      <c r="P557" s="15"/>
    </row>
    <row r="558" spans="1:16" x14ac:dyDescent="0.25">
      <c r="A558" s="198"/>
      <c r="B558" s="198"/>
      <c r="C558" s="198"/>
      <c r="D558" s="198"/>
      <c r="E558" s="198"/>
      <c r="F558" s="198"/>
      <c r="G558" s="198"/>
      <c r="H558" s="198"/>
      <c r="I558" s="199"/>
      <c r="J558" s="199"/>
      <c r="K558" s="199"/>
      <c r="L558" s="199"/>
      <c r="P558" s="15"/>
    </row>
    <row r="559" spans="1:16" x14ac:dyDescent="0.25">
      <c r="A559" s="198"/>
      <c r="B559" s="198"/>
      <c r="C559" s="198"/>
      <c r="D559" s="198"/>
      <c r="E559" s="198"/>
      <c r="F559" s="198"/>
      <c r="G559" s="198"/>
      <c r="H559" s="198"/>
      <c r="I559" s="199"/>
      <c r="J559" s="199"/>
      <c r="K559" s="199"/>
      <c r="L559" s="199"/>
      <c r="P559" s="15"/>
    </row>
    <row r="560" spans="1:16" x14ac:dyDescent="0.25">
      <c r="A560" s="198"/>
      <c r="B560" s="198"/>
      <c r="C560" s="198"/>
      <c r="D560" s="198"/>
      <c r="E560" s="198"/>
      <c r="F560" s="198"/>
      <c r="G560" s="198"/>
      <c r="H560" s="198"/>
      <c r="I560" s="199"/>
      <c r="J560" s="199"/>
      <c r="K560" s="199"/>
      <c r="L560" s="199"/>
      <c r="P560" s="15"/>
    </row>
    <row r="561" spans="1:16" x14ac:dyDescent="0.25">
      <c r="A561" s="198"/>
      <c r="B561" s="198"/>
      <c r="C561" s="198"/>
      <c r="D561" s="198"/>
      <c r="E561" s="198"/>
      <c r="F561" s="198"/>
      <c r="G561" s="198"/>
      <c r="H561" s="198"/>
      <c r="I561" s="199"/>
      <c r="J561" s="199"/>
      <c r="K561" s="199"/>
      <c r="L561" s="199"/>
      <c r="P561" s="15"/>
    </row>
    <row r="562" spans="1:16" x14ac:dyDescent="0.25">
      <c r="A562" s="198"/>
      <c r="B562" s="198"/>
      <c r="C562" s="198"/>
      <c r="D562" s="198"/>
      <c r="E562" s="198"/>
      <c r="F562" s="198"/>
      <c r="G562" s="198"/>
      <c r="H562" s="198"/>
      <c r="I562" s="199"/>
      <c r="J562" s="199"/>
      <c r="K562" s="199"/>
      <c r="L562" s="199"/>
      <c r="P562" s="15"/>
    </row>
    <row r="563" spans="1:16" x14ac:dyDescent="0.25">
      <c r="A563" s="198"/>
      <c r="B563" s="198"/>
      <c r="C563" s="198"/>
      <c r="D563" s="198"/>
      <c r="E563" s="198"/>
      <c r="F563" s="198"/>
      <c r="G563" s="198"/>
      <c r="H563" s="198"/>
      <c r="I563" s="199"/>
      <c r="J563" s="199"/>
      <c r="K563" s="199"/>
      <c r="L563" s="199"/>
      <c r="P563" s="15"/>
    </row>
    <row r="564" spans="1:16" x14ac:dyDescent="0.25">
      <c r="A564" s="198"/>
      <c r="B564" s="198"/>
      <c r="C564" s="198"/>
      <c r="D564" s="198"/>
      <c r="E564" s="198"/>
      <c r="F564" s="198"/>
      <c r="G564" s="198"/>
      <c r="H564" s="198"/>
      <c r="I564" s="199"/>
      <c r="J564" s="199"/>
      <c r="K564" s="199"/>
      <c r="L564" s="199"/>
      <c r="P564" s="15"/>
    </row>
    <row r="565" spans="1:16" x14ac:dyDescent="0.25">
      <c r="A565" s="198"/>
      <c r="B565" s="198"/>
      <c r="C565" s="198"/>
      <c r="D565" s="198"/>
      <c r="E565" s="198"/>
      <c r="F565" s="198"/>
      <c r="G565" s="198"/>
      <c r="H565" s="198"/>
      <c r="I565" s="199"/>
      <c r="J565" s="199"/>
      <c r="K565" s="199"/>
      <c r="L565" s="199"/>
      <c r="P565" s="15"/>
    </row>
    <row r="566" spans="1:16" x14ac:dyDescent="0.25">
      <c r="A566" s="198"/>
      <c r="B566" s="198"/>
      <c r="C566" s="198"/>
      <c r="D566" s="198"/>
      <c r="E566" s="198"/>
      <c r="F566" s="198"/>
      <c r="G566" s="198"/>
      <c r="H566" s="198"/>
      <c r="I566" s="199"/>
      <c r="J566" s="199"/>
      <c r="K566" s="199"/>
      <c r="L566" s="199"/>
      <c r="P566" s="15"/>
    </row>
    <row r="567" spans="1:16" x14ac:dyDescent="0.25">
      <c r="A567" s="198"/>
      <c r="B567" s="198"/>
      <c r="C567" s="198"/>
      <c r="D567" s="198"/>
      <c r="E567" s="198"/>
      <c r="F567" s="198"/>
      <c r="G567" s="198"/>
      <c r="H567" s="198"/>
      <c r="I567" s="199"/>
      <c r="J567" s="199"/>
      <c r="K567" s="199"/>
      <c r="L567" s="199"/>
      <c r="P567" s="15"/>
    </row>
    <row r="568" spans="1:16" x14ac:dyDescent="0.25">
      <c r="A568" s="198"/>
      <c r="B568" s="198"/>
      <c r="C568" s="198"/>
      <c r="D568" s="198"/>
      <c r="E568" s="198"/>
      <c r="F568" s="198"/>
      <c r="G568" s="198"/>
      <c r="H568" s="198"/>
      <c r="I568" s="199"/>
      <c r="J568" s="199"/>
      <c r="K568" s="199"/>
      <c r="L568" s="199"/>
      <c r="P568" s="15"/>
    </row>
    <row r="569" spans="1:16" x14ac:dyDescent="0.25">
      <c r="A569" s="198"/>
      <c r="B569" s="198"/>
      <c r="C569" s="198"/>
      <c r="D569" s="198"/>
      <c r="E569" s="198"/>
      <c r="F569" s="198"/>
      <c r="G569" s="198"/>
      <c r="H569" s="198"/>
      <c r="I569" s="199"/>
      <c r="J569" s="199"/>
      <c r="K569" s="199"/>
      <c r="L569" s="199"/>
      <c r="P569" s="15"/>
    </row>
    <row r="570" spans="1:16" x14ac:dyDescent="0.25">
      <c r="A570" s="198"/>
      <c r="B570" s="198"/>
      <c r="C570" s="198"/>
      <c r="D570" s="198"/>
      <c r="E570" s="198"/>
      <c r="F570" s="198"/>
      <c r="G570" s="198"/>
      <c r="H570" s="198"/>
      <c r="I570" s="199"/>
      <c r="J570" s="199"/>
      <c r="K570" s="199"/>
      <c r="L570" s="199"/>
      <c r="P570" s="15"/>
    </row>
    <row r="571" spans="1:16" x14ac:dyDescent="0.25">
      <c r="A571" s="198"/>
      <c r="B571" s="198"/>
      <c r="C571" s="198"/>
      <c r="D571" s="198"/>
      <c r="E571" s="198"/>
      <c r="F571" s="198"/>
      <c r="G571" s="198"/>
      <c r="H571" s="198"/>
      <c r="I571" s="199"/>
      <c r="J571" s="199"/>
      <c r="K571" s="199"/>
      <c r="L571" s="199"/>
      <c r="P571" s="15"/>
    </row>
    <row r="572" spans="1:16" x14ac:dyDescent="0.25">
      <c r="A572" s="198"/>
      <c r="B572" s="198"/>
      <c r="C572" s="198"/>
      <c r="D572" s="198"/>
      <c r="E572" s="198"/>
      <c r="F572" s="198"/>
      <c r="G572" s="198"/>
      <c r="H572" s="198"/>
      <c r="I572" s="199"/>
      <c r="J572" s="199"/>
      <c r="K572" s="199"/>
      <c r="L572" s="199"/>
      <c r="P572" s="15"/>
    </row>
    <row r="573" spans="1:16" x14ac:dyDescent="0.25">
      <c r="A573" s="198"/>
      <c r="B573" s="198"/>
      <c r="C573" s="198"/>
      <c r="D573" s="198"/>
      <c r="E573" s="198"/>
      <c r="F573" s="198"/>
      <c r="G573" s="198"/>
      <c r="H573" s="198"/>
      <c r="I573" s="199"/>
      <c r="J573" s="199"/>
      <c r="K573" s="199"/>
      <c r="L573" s="199"/>
      <c r="P573" s="15"/>
    </row>
    <row r="574" spans="1:16" x14ac:dyDescent="0.25">
      <c r="A574" s="198"/>
      <c r="B574" s="198"/>
      <c r="C574" s="198"/>
      <c r="D574" s="198"/>
      <c r="E574" s="198"/>
      <c r="F574" s="198"/>
      <c r="G574" s="198"/>
      <c r="H574" s="198"/>
      <c r="I574" s="199"/>
      <c r="J574" s="199"/>
      <c r="K574" s="199"/>
      <c r="L574" s="199"/>
      <c r="P574" s="15"/>
    </row>
    <row r="575" spans="1:16" x14ac:dyDescent="0.25">
      <c r="A575" s="198"/>
      <c r="B575" s="198"/>
      <c r="C575" s="198"/>
      <c r="D575" s="198"/>
      <c r="E575" s="198"/>
      <c r="F575" s="198"/>
      <c r="G575" s="198"/>
      <c r="H575" s="198"/>
      <c r="I575" s="199"/>
      <c r="J575" s="199"/>
      <c r="K575" s="199"/>
      <c r="L575" s="199"/>
      <c r="P575" s="15"/>
    </row>
    <row r="576" spans="1:16" x14ac:dyDescent="0.25">
      <c r="A576" s="198"/>
      <c r="B576" s="198"/>
      <c r="C576" s="198"/>
      <c r="D576" s="198"/>
      <c r="E576" s="198"/>
      <c r="F576" s="198"/>
      <c r="G576" s="198"/>
      <c r="H576" s="198"/>
      <c r="I576" s="199"/>
      <c r="J576" s="199"/>
      <c r="K576" s="199"/>
      <c r="L576" s="199"/>
      <c r="P576" s="15"/>
    </row>
    <row r="577" spans="1:16" x14ac:dyDescent="0.25">
      <c r="A577" s="198"/>
      <c r="B577" s="198"/>
      <c r="C577" s="198"/>
      <c r="D577" s="198"/>
      <c r="E577" s="198"/>
      <c r="F577" s="198"/>
      <c r="G577" s="198"/>
      <c r="H577" s="198"/>
      <c r="I577" s="199"/>
      <c r="J577" s="199"/>
      <c r="K577" s="199"/>
      <c r="L577" s="199"/>
      <c r="P577" s="15"/>
    </row>
    <row r="578" spans="1:16" x14ac:dyDescent="0.25">
      <c r="A578" s="198"/>
      <c r="B578" s="198"/>
      <c r="C578" s="198"/>
      <c r="D578" s="198"/>
      <c r="E578" s="198"/>
      <c r="F578" s="198"/>
      <c r="G578" s="198"/>
      <c r="H578" s="198"/>
      <c r="I578" s="199"/>
      <c r="J578" s="199"/>
      <c r="K578" s="199"/>
      <c r="L578" s="199"/>
      <c r="P578" s="15"/>
    </row>
    <row r="579" spans="1:16" x14ac:dyDescent="0.25">
      <c r="A579" s="198"/>
      <c r="B579" s="198"/>
      <c r="C579" s="198"/>
      <c r="D579" s="198"/>
      <c r="E579" s="198"/>
      <c r="F579" s="198"/>
      <c r="G579" s="198"/>
      <c r="H579" s="198"/>
      <c r="I579" s="199"/>
      <c r="J579" s="199"/>
      <c r="K579" s="199"/>
      <c r="L579" s="199"/>
      <c r="P579" s="15"/>
    </row>
    <row r="580" spans="1:16" x14ac:dyDescent="0.25">
      <c r="A580" s="198"/>
      <c r="B580" s="198"/>
      <c r="C580" s="198"/>
      <c r="D580" s="198"/>
      <c r="E580" s="198"/>
      <c r="F580" s="198"/>
      <c r="G580" s="198"/>
      <c r="H580" s="198"/>
      <c r="I580" s="199"/>
      <c r="J580" s="199"/>
      <c r="K580" s="199"/>
      <c r="L580" s="199"/>
      <c r="P580" s="15"/>
    </row>
    <row r="581" spans="1:16" x14ac:dyDescent="0.25">
      <c r="A581" s="198"/>
      <c r="B581" s="198"/>
      <c r="C581" s="198"/>
      <c r="D581" s="198"/>
      <c r="E581" s="198"/>
      <c r="F581" s="198"/>
      <c r="G581" s="198"/>
      <c r="H581" s="198"/>
      <c r="I581" s="199"/>
      <c r="J581" s="199"/>
      <c r="K581" s="199"/>
      <c r="L581" s="199"/>
      <c r="P581" s="15"/>
    </row>
    <row r="582" spans="1:16" x14ac:dyDescent="0.25">
      <c r="A582" s="198"/>
      <c r="B582" s="198"/>
      <c r="C582" s="198"/>
      <c r="D582" s="198"/>
      <c r="E582" s="198"/>
      <c r="F582" s="198"/>
      <c r="G582" s="198"/>
      <c r="H582" s="198"/>
      <c r="I582" s="199"/>
      <c r="J582" s="199"/>
      <c r="K582" s="199"/>
      <c r="L582" s="199"/>
      <c r="P582" s="15"/>
    </row>
    <row r="583" spans="1:16" x14ac:dyDescent="0.25">
      <c r="A583" s="198"/>
      <c r="B583" s="198"/>
      <c r="C583" s="198"/>
      <c r="D583" s="198"/>
      <c r="E583" s="198"/>
      <c r="F583" s="198"/>
      <c r="G583" s="198"/>
      <c r="H583" s="198"/>
      <c r="I583" s="199"/>
      <c r="J583" s="199"/>
      <c r="K583" s="199"/>
      <c r="L583" s="199"/>
      <c r="P583" s="15"/>
    </row>
    <row r="584" spans="1:16" x14ac:dyDescent="0.25">
      <c r="A584" s="198"/>
      <c r="B584" s="198"/>
      <c r="C584" s="198"/>
      <c r="D584" s="198"/>
      <c r="E584" s="198"/>
      <c r="F584" s="198"/>
      <c r="G584" s="198"/>
      <c r="H584" s="198"/>
      <c r="I584" s="199"/>
      <c r="J584" s="199"/>
      <c r="K584" s="199"/>
      <c r="L584" s="199"/>
      <c r="P584" s="15"/>
    </row>
    <row r="585" spans="1:16" x14ac:dyDescent="0.25">
      <c r="A585" s="198"/>
      <c r="B585" s="198"/>
      <c r="C585" s="198"/>
      <c r="D585" s="198"/>
      <c r="E585" s="198"/>
      <c r="F585" s="198"/>
      <c r="G585" s="198"/>
      <c r="H585" s="198"/>
      <c r="I585" s="199"/>
      <c r="J585" s="199"/>
      <c r="K585" s="199"/>
      <c r="L585" s="199"/>
      <c r="P585" s="15"/>
    </row>
    <row r="586" spans="1:16" x14ac:dyDescent="0.25">
      <c r="A586" s="198"/>
      <c r="B586" s="198"/>
      <c r="C586" s="198"/>
      <c r="D586" s="198"/>
      <c r="E586" s="198"/>
      <c r="F586" s="198"/>
      <c r="G586" s="198"/>
      <c r="H586" s="198"/>
      <c r="I586" s="199"/>
      <c r="J586" s="199"/>
      <c r="K586" s="199"/>
      <c r="L586" s="199"/>
      <c r="P586" s="15"/>
    </row>
    <row r="587" spans="1:16" x14ac:dyDescent="0.25">
      <c r="A587" s="198"/>
      <c r="B587" s="198"/>
      <c r="C587" s="198"/>
      <c r="D587" s="198"/>
      <c r="E587" s="198"/>
      <c r="F587" s="198"/>
      <c r="G587" s="198"/>
      <c r="H587" s="198"/>
      <c r="I587" s="199"/>
      <c r="J587" s="199"/>
      <c r="K587" s="199"/>
      <c r="L587" s="199"/>
      <c r="P587" s="15"/>
    </row>
    <row r="588" spans="1:16" x14ac:dyDescent="0.25">
      <c r="A588" s="198"/>
      <c r="B588" s="198"/>
      <c r="C588" s="198"/>
      <c r="D588" s="198"/>
      <c r="E588" s="198"/>
      <c r="F588" s="198"/>
      <c r="G588" s="198"/>
      <c r="H588" s="198"/>
      <c r="I588" s="199"/>
      <c r="J588" s="199"/>
      <c r="K588" s="199"/>
      <c r="L588" s="199"/>
      <c r="P588" s="15"/>
    </row>
    <row r="589" spans="1:16" x14ac:dyDescent="0.25">
      <c r="A589" s="198"/>
      <c r="B589" s="198"/>
      <c r="C589" s="198"/>
      <c r="D589" s="198"/>
      <c r="E589" s="198"/>
      <c r="F589" s="198"/>
      <c r="G589" s="198"/>
      <c r="H589" s="198"/>
      <c r="I589" s="199"/>
      <c r="J589" s="199"/>
      <c r="K589" s="199"/>
      <c r="L589" s="199"/>
      <c r="P589" s="15"/>
    </row>
    <row r="590" spans="1:16" x14ac:dyDescent="0.25">
      <c r="A590" s="198"/>
      <c r="B590" s="198"/>
      <c r="C590" s="198"/>
      <c r="D590" s="198"/>
      <c r="E590" s="198"/>
      <c r="F590" s="198"/>
      <c r="G590" s="198"/>
      <c r="H590" s="198"/>
      <c r="I590" s="199"/>
      <c r="J590" s="199"/>
      <c r="K590" s="199"/>
      <c r="L590" s="199"/>
      <c r="P590" s="15"/>
    </row>
    <row r="591" spans="1:16" x14ac:dyDescent="0.25">
      <c r="A591" s="198"/>
      <c r="B591" s="198"/>
      <c r="C591" s="198"/>
      <c r="D591" s="198"/>
      <c r="E591" s="198"/>
      <c r="F591" s="198"/>
      <c r="G591" s="198"/>
      <c r="H591" s="198"/>
      <c r="I591" s="199"/>
      <c r="J591" s="199"/>
      <c r="K591" s="199"/>
      <c r="L591" s="199"/>
      <c r="P591" s="15"/>
    </row>
    <row r="592" spans="1:16" x14ac:dyDescent="0.25">
      <c r="A592" s="198"/>
      <c r="B592" s="198"/>
      <c r="C592" s="198"/>
      <c r="D592" s="198"/>
      <c r="E592" s="198"/>
      <c r="F592" s="198"/>
      <c r="G592" s="198"/>
      <c r="H592" s="198"/>
      <c r="I592" s="199"/>
      <c r="J592" s="199"/>
      <c r="K592" s="199"/>
      <c r="L592" s="199"/>
      <c r="P592" s="15"/>
    </row>
    <row r="593" spans="1:16" x14ac:dyDescent="0.25">
      <c r="A593" s="198"/>
      <c r="B593" s="198"/>
      <c r="C593" s="198"/>
      <c r="D593" s="198"/>
      <c r="E593" s="198"/>
      <c r="F593" s="198"/>
      <c r="G593" s="198"/>
      <c r="H593" s="198"/>
      <c r="I593" s="199"/>
      <c r="J593" s="199"/>
      <c r="K593" s="199"/>
      <c r="L593" s="199"/>
      <c r="P593" s="15"/>
    </row>
    <row r="594" spans="1:16" x14ac:dyDescent="0.25">
      <c r="A594" s="198"/>
      <c r="B594" s="198"/>
      <c r="C594" s="198"/>
      <c r="D594" s="198"/>
      <c r="E594" s="198"/>
      <c r="F594" s="198"/>
      <c r="G594" s="198"/>
      <c r="H594" s="198"/>
      <c r="I594" s="199"/>
      <c r="J594" s="199"/>
      <c r="K594" s="199"/>
      <c r="L594" s="199"/>
      <c r="P594" s="15"/>
    </row>
    <row r="595" spans="1:16" x14ac:dyDescent="0.25">
      <c r="A595" s="198"/>
      <c r="B595" s="198"/>
      <c r="C595" s="198"/>
      <c r="D595" s="198"/>
      <c r="E595" s="198"/>
      <c r="F595" s="198"/>
      <c r="G595" s="198"/>
      <c r="H595" s="198"/>
      <c r="I595" s="199"/>
      <c r="J595" s="199"/>
      <c r="K595" s="199"/>
      <c r="L595" s="199"/>
      <c r="P595" s="15"/>
    </row>
    <row r="596" spans="1:16" x14ac:dyDescent="0.25">
      <c r="A596" s="198"/>
      <c r="B596" s="198"/>
      <c r="C596" s="198"/>
      <c r="D596" s="198"/>
      <c r="E596" s="198"/>
      <c r="F596" s="198"/>
      <c r="G596" s="198"/>
      <c r="H596" s="198"/>
      <c r="I596" s="199"/>
      <c r="J596" s="199"/>
      <c r="K596" s="199"/>
      <c r="L596" s="199"/>
      <c r="P596" s="15"/>
    </row>
    <row r="597" spans="1:16" x14ac:dyDescent="0.25">
      <c r="A597" s="198"/>
      <c r="B597" s="198"/>
      <c r="C597" s="198"/>
      <c r="D597" s="198"/>
      <c r="E597" s="198"/>
      <c r="F597" s="198"/>
      <c r="G597" s="198"/>
      <c r="H597" s="198"/>
      <c r="I597" s="199"/>
      <c r="J597" s="199"/>
      <c r="K597" s="199"/>
      <c r="L597" s="199"/>
      <c r="P597" s="15"/>
    </row>
    <row r="598" spans="1:16" x14ac:dyDescent="0.25">
      <c r="A598" s="198"/>
      <c r="B598" s="198"/>
      <c r="C598" s="198"/>
      <c r="D598" s="198"/>
      <c r="E598" s="198"/>
      <c r="F598" s="198"/>
      <c r="G598" s="198"/>
      <c r="H598" s="198"/>
      <c r="I598" s="199"/>
      <c r="J598" s="199"/>
      <c r="K598" s="199"/>
      <c r="L598" s="199"/>
      <c r="P598" s="15"/>
    </row>
    <row r="599" spans="1:16" x14ac:dyDescent="0.25">
      <c r="A599" s="198"/>
      <c r="B599" s="198"/>
      <c r="C599" s="198"/>
      <c r="D599" s="198"/>
      <c r="E599" s="198"/>
      <c r="F599" s="198"/>
      <c r="G599" s="198"/>
      <c r="H599" s="198"/>
      <c r="I599" s="199"/>
      <c r="J599" s="199"/>
      <c r="K599" s="199"/>
      <c r="L599" s="199"/>
      <c r="P599" s="15"/>
    </row>
    <row r="600" spans="1:16" x14ac:dyDescent="0.25">
      <c r="A600" s="198"/>
      <c r="B600" s="198"/>
      <c r="C600" s="198"/>
      <c r="D600" s="198"/>
      <c r="E600" s="198"/>
      <c r="F600" s="198"/>
      <c r="G600" s="198"/>
      <c r="H600" s="198"/>
      <c r="I600" s="199"/>
      <c r="J600" s="199"/>
      <c r="K600" s="199"/>
      <c r="L600" s="199"/>
      <c r="P600" s="15"/>
    </row>
    <row r="601" spans="1:16" x14ac:dyDescent="0.25">
      <c r="A601" s="198"/>
      <c r="B601" s="198"/>
      <c r="C601" s="198"/>
      <c r="D601" s="198"/>
      <c r="E601" s="198"/>
      <c r="F601" s="198"/>
      <c r="G601" s="198"/>
      <c r="H601" s="198"/>
      <c r="I601" s="199"/>
      <c r="J601" s="199"/>
      <c r="K601" s="199"/>
      <c r="L601" s="199"/>
      <c r="P601" s="15"/>
    </row>
    <row r="602" spans="1:16" x14ac:dyDescent="0.25">
      <c r="A602" s="198"/>
      <c r="B602" s="198"/>
      <c r="C602" s="198"/>
      <c r="D602" s="198"/>
      <c r="E602" s="198"/>
      <c r="F602" s="198"/>
      <c r="G602" s="198"/>
      <c r="H602" s="198"/>
      <c r="I602" s="199"/>
      <c r="J602" s="199"/>
      <c r="K602" s="199"/>
      <c r="L602" s="199"/>
      <c r="P602" s="15"/>
    </row>
    <row r="603" spans="1:16" x14ac:dyDescent="0.25">
      <c r="A603" s="198"/>
      <c r="B603" s="198"/>
      <c r="C603" s="198"/>
      <c r="D603" s="198"/>
      <c r="E603" s="198"/>
      <c r="F603" s="198"/>
      <c r="G603" s="198"/>
      <c r="H603" s="198"/>
      <c r="I603" s="199"/>
      <c r="J603" s="199"/>
      <c r="K603" s="199"/>
      <c r="L603" s="199"/>
      <c r="P603" s="15"/>
    </row>
    <row r="604" spans="1:16" x14ac:dyDescent="0.25">
      <c r="A604" s="198"/>
      <c r="B604" s="198"/>
      <c r="C604" s="198"/>
      <c r="D604" s="198"/>
      <c r="E604" s="198"/>
      <c r="F604" s="198"/>
      <c r="G604" s="198"/>
      <c r="H604" s="198"/>
      <c r="I604" s="199"/>
      <c r="J604" s="199"/>
      <c r="K604" s="199"/>
      <c r="L604" s="199"/>
      <c r="P604" s="15"/>
    </row>
    <row r="605" spans="1:16" x14ac:dyDescent="0.25">
      <c r="A605" s="198"/>
      <c r="B605" s="198"/>
      <c r="C605" s="198"/>
      <c r="D605" s="198"/>
      <c r="E605" s="198"/>
      <c r="F605" s="198"/>
      <c r="G605" s="198"/>
      <c r="H605" s="198"/>
      <c r="I605" s="199"/>
      <c r="J605" s="199"/>
      <c r="K605" s="199"/>
      <c r="L605" s="199"/>
      <c r="P605" s="15"/>
    </row>
    <row r="606" spans="1:16" x14ac:dyDescent="0.25">
      <c r="A606" s="198"/>
      <c r="B606" s="198"/>
      <c r="C606" s="198"/>
      <c r="D606" s="198"/>
      <c r="E606" s="198"/>
      <c r="F606" s="198"/>
      <c r="G606" s="198"/>
      <c r="H606" s="198"/>
      <c r="I606" s="199"/>
      <c r="J606" s="199"/>
      <c r="K606" s="199"/>
      <c r="L606" s="199"/>
      <c r="P606" s="15"/>
    </row>
    <row r="607" spans="1:16" x14ac:dyDescent="0.25">
      <c r="A607" s="198"/>
      <c r="B607" s="198"/>
      <c r="C607" s="198"/>
      <c r="D607" s="198"/>
      <c r="E607" s="198"/>
      <c r="F607" s="198"/>
      <c r="G607" s="198"/>
      <c r="H607" s="198"/>
      <c r="I607" s="199"/>
      <c r="J607" s="199"/>
      <c r="K607" s="199"/>
      <c r="L607" s="199"/>
      <c r="P607" s="15"/>
    </row>
    <row r="608" spans="1:16" x14ac:dyDescent="0.25">
      <c r="A608" s="198"/>
      <c r="B608" s="198"/>
      <c r="C608" s="198"/>
      <c r="D608" s="198"/>
      <c r="E608" s="198"/>
      <c r="F608" s="198"/>
      <c r="G608" s="198"/>
      <c r="H608" s="198"/>
      <c r="I608" s="199"/>
      <c r="J608" s="199"/>
      <c r="K608" s="199"/>
      <c r="L608" s="199"/>
      <c r="P608" s="15"/>
    </row>
    <row r="609" spans="1:16" x14ac:dyDescent="0.25">
      <c r="A609" s="198"/>
      <c r="B609" s="198"/>
      <c r="C609" s="198"/>
      <c r="D609" s="198"/>
      <c r="E609" s="198"/>
      <c r="F609" s="198"/>
      <c r="G609" s="198"/>
      <c r="H609" s="198"/>
      <c r="I609" s="199"/>
      <c r="J609" s="199"/>
      <c r="K609" s="199"/>
      <c r="L609" s="199"/>
      <c r="P609" s="15"/>
    </row>
    <row r="610" spans="1:16" x14ac:dyDescent="0.25">
      <c r="A610" s="198"/>
      <c r="B610" s="198"/>
      <c r="C610" s="198"/>
      <c r="D610" s="198"/>
      <c r="E610" s="198"/>
      <c r="F610" s="198"/>
      <c r="G610" s="198"/>
      <c r="H610" s="198"/>
      <c r="I610" s="199"/>
      <c r="J610" s="199"/>
      <c r="K610" s="199"/>
      <c r="L610" s="199"/>
      <c r="P610" s="15"/>
    </row>
    <row r="611" spans="1:16" x14ac:dyDescent="0.25">
      <c r="A611" s="198"/>
      <c r="B611" s="198"/>
      <c r="C611" s="198"/>
      <c r="D611" s="198"/>
      <c r="E611" s="198"/>
      <c r="F611" s="198"/>
      <c r="G611" s="198"/>
      <c r="H611" s="198"/>
      <c r="I611" s="199"/>
      <c r="J611" s="199"/>
      <c r="K611" s="199"/>
      <c r="L611" s="199"/>
      <c r="P611" s="15"/>
    </row>
    <row r="612" spans="1:16" x14ac:dyDescent="0.25">
      <c r="A612" s="198"/>
      <c r="B612" s="198"/>
      <c r="C612" s="198"/>
      <c r="D612" s="198"/>
      <c r="E612" s="198"/>
      <c r="F612" s="198"/>
      <c r="G612" s="198"/>
      <c r="H612" s="198"/>
      <c r="I612" s="199"/>
      <c r="J612" s="199"/>
      <c r="K612" s="199"/>
      <c r="L612" s="199"/>
      <c r="P612" s="15"/>
    </row>
    <row r="613" spans="1:16" x14ac:dyDescent="0.25">
      <c r="A613" s="198"/>
      <c r="B613" s="198"/>
      <c r="C613" s="198"/>
      <c r="D613" s="198"/>
      <c r="E613" s="198"/>
      <c r="F613" s="198"/>
      <c r="G613" s="198"/>
      <c r="H613" s="198"/>
      <c r="I613" s="199"/>
      <c r="J613" s="199"/>
      <c r="K613" s="199"/>
      <c r="L613" s="199"/>
      <c r="P613" s="15"/>
    </row>
    <row r="614" spans="1:16" x14ac:dyDescent="0.25">
      <c r="A614" s="198"/>
      <c r="B614" s="198"/>
      <c r="C614" s="198"/>
      <c r="D614" s="198"/>
      <c r="E614" s="198"/>
      <c r="F614" s="198"/>
      <c r="G614" s="198"/>
      <c r="H614" s="198"/>
      <c r="I614" s="199"/>
      <c r="J614" s="199"/>
      <c r="K614" s="199"/>
      <c r="L614" s="199"/>
      <c r="P614" s="15"/>
    </row>
    <row r="615" spans="1:16" x14ac:dyDescent="0.25">
      <c r="A615" s="198"/>
      <c r="B615" s="198"/>
      <c r="C615" s="198"/>
      <c r="D615" s="198"/>
      <c r="E615" s="198"/>
      <c r="F615" s="198"/>
      <c r="G615" s="198"/>
      <c r="H615" s="198"/>
      <c r="I615" s="199"/>
      <c r="J615" s="199"/>
      <c r="K615" s="199"/>
      <c r="L615" s="199"/>
      <c r="P615" s="15"/>
    </row>
    <row r="616" spans="1:16" x14ac:dyDescent="0.25">
      <c r="A616" s="198"/>
      <c r="B616" s="198"/>
      <c r="C616" s="198"/>
      <c r="D616" s="198"/>
      <c r="E616" s="198"/>
      <c r="F616" s="198"/>
      <c r="G616" s="198"/>
      <c r="H616" s="198"/>
      <c r="I616" s="199"/>
      <c r="J616" s="199"/>
      <c r="K616" s="199"/>
      <c r="L616" s="199"/>
      <c r="P616" s="15"/>
    </row>
    <row r="617" spans="1:16" x14ac:dyDescent="0.25">
      <c r="A617" s="198"/>
      <c r="B617" s="198"/>
      <c r="C617" s="198"/>
      <c r="D617" s="198"/>
      <c r="E617" s="198"/>
      <c r="F617" s="198"/>
      <c r="G617" s="198"/>
      <c r="H617" s="198"/>
      <c r="I617" s="199"/>
      <c r="J617" s="199"/>
      <c r="K617" s="199"/>
      <c r="L617" s="199"/>
      <c r="P617" s="15"/>
    </row>
    <row r="618" spans="1:16" x14ac:dyDescent="0.25">
      <c r="A618" s="198"/>
      <c r="B618" s="198"/>
      <c r="C618" s="198"/>
      <c r="D618" s="198"/>
      <c r="E618" s="198"/>
      <c r="F618" s="198"/>
      <c r="G618" s="198"/>
      <c r="H618" s="198"/>
      <c r="I618" s="199"/>
      <c r="J618" s="199"/>
      <c r="K618" s="199"/>
      <c r="L618" s="199"/>
      <c r="P618" s="15"/>
    </row>
    <row r="619" spans="1:16" x14ac:dyDescent="0.25">
      <c r="A619" s="198"/>
      <c r="B619" s="198"/>
      <c r="C619" s="198"/>
      <c r="D619" s="198"/>
      <c r="E619" s="198"/>
      <c r="F619" s="198"/>
      <c r="G619" s="198"/>
      <c r="H619" s="198"/>
      <c r="I619" s="199"/>
      <c r="J619" s="199"/>
      <c r="K619" s="199"/>
      <c r="L619" s="199"/>
      <c r="P619" s="15"/>
    </row>
    <row r="620" spans="1:16" x14ac:dyDescent="0.25">
      <c r="A620" s="198"/>
      <c r="B620" s="198"/>
      <c r="C620" s="198"/>
      <c r="D620" s="198"/>
      <c r="E620" s="198"/>
      <c r="F620" s="198"/>
      <c r="G620" s="198"/>
      <c r="H620" s="198"/>
      <c r="I620" s="199"/>
      <c r="J620" s="199"/>
      <c r="K620" s="199"/>
      <c r="L620" s="199"/>
      <c r="P620" s="15"/>
    </row>
    <row r="621" spans="1:16" x14ac:dyDescent="0.25">
      <c r="A621" s="198"/>
      <c r="B621" s="198"/>
      <c r="C621" s="198"/>
      <c r="D621" s="198"/>
      <c r="E621" s="198"/>
      <c r="F621" s="198"/>
      <c r="G621" s="198"/>
      <c r="H621" s="198"/>
      <c r="I621" s="199"/>
      <c r="J621" s="199"/>
      <c r="K621" s="199"/>
      <c r="L621" s="199"/>
      <c r="P621" s="15"/>
    </row>
    <row r="622" spans="1:16" x14ac:dyDescent="0.25">
      <c r="A622" s="198"/>
      <c r="B622" s="198"/>
      <c r="C622" s="198"/>
      <c r="D622" s="198"/>
      <c r="E622" s="198"/>
      <c r="F622" s="198"/>
      <c r="G622" s="198"/>
      <c r="H622" s="198"/>
      <c r="I622" s="199"/>
      <c r="J622" s="199"/>
      <c r="K622" s="199"/>
      <c r="L622" s="199"/>
      <c r="P622" s="15"/>
    </row>
    <row r="623" spans="1:16" x14ac:dyDescent="0.25">
      <c r="A623" s="198"/>
      <c r="B623" s="198"/>
      <c r="C623" s="198"/>
      <c r="D623" s="198"/>
      <c r="E623" s="198"/>
      <c r="F623" s="198"/>
      <c r="G623" s="198"/>
      <c r="H623" s="198"/>
      <c r="I623" s="199"/>
      <c r="J623" s="199"/>
      <c r="K623" s="199"/>
      <c r="L623" s="199"/>
      <c r="P623" s="15"/>
    </row>
    <row r="624" spans="1:16" x14ac:dyDescent="0.25">
      <c r="A624" s="198"/>
      <c r="B624" s="198"/>
      <c r="C624" s="198"/>
      <c r="D624" s="198"/>
      <c r="E624" s="198"/>
      <c r="F624" s="198"/>
      <c r="G624" s="198"/>
      <c r="H624" s="198"/>
      <c r="I624" s="199"/>
      <c r="J624" s="199"/>
      <c r="K624" s="199"/>
      <c r="L624" s="199"/>
      <c r="P624" s="15"/>
    </row>
    <row r="625" spans="1:16" x14ac:dyDescent="0.25">
      <c r="A625" s="198"/>
      <c r="B625" s="198"/>
      <c r="C625" s="198"/>
      <c r="D625" s="198"/>
      <c r="E625" s="198"/>
      <c r="F625" s="198"/>
      <c r="G625" s="198"/>
      <c r="H625" s="198"/>
      <c r="I625" s="199"/>
      <c r="J625" s="199"/>
      <c r="K625" s="199"/>
      <c r="L625" s="199"/>
      <c r="P625" s="15"/>
    </row>
    <row r="626" spans="1:16" x14ac:dyDescent="0.25">
      <c r="A626" s="198"/>
      <c r="B626" s="198"/>
      <c r="C626" s="198"/>
      <c r="D626" s="198"/>
      <c r="E626" s="198"/>
      <c r="F626" s="198"/>
      <c r="G626" s="198"/>
      <c r="H626" s="198"/>
      <c r="I626" s="199"/>
      <c r="J626" s="199"/>
      <c r="K626" s="199"/>
      <c r="L626" s="199"/>
      <c r="P626" s="15"/>
    </row>
    <row r="627" spans="1:16" x14ac:dyDescent="0.25">
      <c r="A627" s="198"/>
      <c r="B627" s="198"/>
      <c r="C627" s="198"/>
      <c r="D627" s="198"/>
      <c r="E627" s="198"/>
      <c r="F627" s="198"/>
      <c r="G627" s="198"/>
      <c r="H627" s="198"/>
      <c r="I627" s="199"/>
      <c r="J627" s="199"/>
      <c r="K627" s="199"/>
      <c r="L627" s="199"/>
      <c r="P627" s="15"/>
    </row>
    <row r="628" spans="1:16" x14ac:dyDescent="0.25">
      <c r="A628" s="198"/>
      <c r="B628" s="198"/>
      <c r="C628" s="198"/>
      <c r="D628" s="198"/>
      <c r="E628" s="198"/>
      <c r="F628" s="198"/>
      <c r="G628" s="198"/>
      <c r="H628" s="198"/>
      <c r="I628" s="199"/>
      <c r="J628" s="199"/>
      <c r="K628" s="199"/>
      <c r="L628" s="199"/>
      <c r="P628" s="15"/>
    </row>
    <row r="629" spans="1:16" x14ac:dyDescent="0.25">
      <c r="A629" s="198"/>
      <c r="B629" s="198"/>
      <c r="C629" s="198"/>
      <c r="D629" s="198"/>
      <c r="E629" s="198"/>
      <c r="F629" s="198"/>
      <c r="G629" s="198"/>
      <c r="H629" s="198"/>
      <c r="I629" s="199"/>
      <c r="J629" s="199"/>
      <c r="K629" s="199"/>
      <c r="L629" s="199"/>
      <c r="P629" s="15"/>
    </row>
    <row r="630" spans="1:16" x14ac:dyDescent="0.25">
      <c r="A630" s="198"/>
      <c r="B630" s="198"/>
      <c r="C630" s="198"/>
      <c r="D630" s="198"/>
      <c r="E630" s="198"/>
      <c r="F630" s="198"/>
      <c r="G630" s="198"/>
      <c r="H630" s="198"/>
      <c r="I630" s="199"/>
      <c r="J630" s="199"/>
      <c r="K630" s="199"/>
      <c r="L630" s="199"/>
      <c r="P630" s="15"/>
    </row>
    <row r="631" spans="1:16" x14ac:dyDescent="0.25">
      <c r="A631" s="198"/>
      <c r="B631" s="198"/>
      <c r="C631" s="198"/>
      <c r="D631" s="198"/>
      <c r="E631" s="198"/>
      <c r="F631" s="198"/>
      <c r="G631" s="198"/>
      <c r="H631" s="198"/>
      <c r="I631" s="199"/>
      <c r="J631" s="199"/>
      <c r="K631" s="199"/>
      <c r="L631" s="199"/>
      <c r="P631" s="15"/>
    </row>
    <row r="632" spans="1:16" x14ac:dyDescent="0.25">
      <c r="A632" s="198"/>
      <c r="B632" s="198"/>
      <c r="C632" s="198"/>
      <c r="D632" s="198"/>
      <c r="E632" s="198"/>
      <c r="F632" s="198"/>
      <c r="G632" s="198"/>
      <c r="H632" s="198"/>
      <c r="I632" s="199"/>
      <c r="J632" s="199"/>
      <c r="K632" s="199"/>
      <c r="L632" s="199"/>
      <c r="P632" s="15"/>
    </row>
    <row r="633" spans="1:16" x14ac:dyDescent="0.25">
      <c r="A633" s="198"/>
      <c r="B633" s="198"/>
      <c r="C633" s="198"/>
      <c r="D633" s="198"/>
      <c r="E633" s="198"/>
      <c r="F633" s="198"/>
      <c r="G633" s="198"/>
      <c r="H633" s="198"/>
      <c r="I633" s="199"/>
      <c r="J633" s="199"/>
      <c r="K633" s="199"/>
      <c r="L633" s="199"/>
      <c r="P633" s="15"/>
    </row>
    <row r="634" spans="1:16" x14ac:dyDescent="0.25">
      <c r="A634" s="198"/>
      <c r="B634" s="198"/>
      <c r="C634" s="198"/>
      <c r="D634" s="198"/>
      <c r="E634" s="198"/>
      <c r="F634" s="198"/>
      <c r="G634" s="198"/>
      <c r="H634" s="198"/>
      <c r="I634" s="199"/>
      <c r="J634" s="199"/>
      <c r="K634" s="199"/>
      <c r="L634" s="199"/>
      <c r="P634" s="15"/>
    </row>
    <row r="635" spans="1:16" x14ac:dyDescent="0.25">
      <c r="A635" s="198"/>
      <c r="B635" s="198"/>
      <c r="C635" s="198"/>
      <c r="D635" s="198"/>
      <c r="E635" s="198"/>
      <c r="F635" s="198"/>
      <c r="G635" s="198"/>
      <c r="H635" s="198"/>
      <c r="I635" s="199"/>
      <c r="J635" s="199"/>
      <c r="K635" s="199"/>
      <c r="L635" s="199"/>
      <c r="P635" s="15"/>
    </row>
    <row r="636" spans="1:16" x14ac:dyDescent="0.25">
      <c r="A636" s="198"/>
      <c r="B636" s="198"/>
      <c r="C636" s="198"/>
      <c r="D636" s="198"/>
      <c r="E636" s="198"/>
      <c r="F636" s="198"/>
      <c r="G636" s="198"/>
      <c r="H636" s="198"/>
      <c r="I636" s="199"/>
      <c r="J636" s="199"/>
      <c r="K636" s="199"/>
      <c r="L636" s="199"/>
      <c r="P636" s="15"/>
    </row>
    <row r="637" spans="1:16" x14ac:dyDescent="0.25">
      <c r="A637" s="198"/>
      <c r="B637" s="198"/>
      <c r="C637" s="198"/>
      <c r="D637" s="198"/>
      <c r="E637" s="198"/>
      <c r="F637" s="198"/>
      <c r="G637" s="198"/>
      <c r="H637" s="198"/>
      <c r="I637" s="199"/>
      <c r="J637" s="199"/>
      <c r="K637" s="199"/>
      <c r="L637" s="199"/>
      <c r="P637" s="15"/>
    </row>
    <row r="638" spans="1:16" x14ac:dyDescent="0.25">
      <c r="A638" s="198"/>
      <c r="B638" s="198"/>
      <c r="C638" s="198"/>
      <c r="D638" s="198"/>
      <c r="E638" s="198"/>
      <c r="F638" s="198"/>
      <c r="G638" s="198"/>
      <c r="H638" s="198"/>
      <c r="I638" s="199"/>
      <c r="J638" s="199"/>
      <c r="K638" s="199"/>
      <c r="L638" s="199"/>
      <c r="P638" s="15"/>
    </row>
    <row r="639" spans="1:16" x14ac:dyDescent="0.25">
      <c r="A639" s="198"/>
      <c r="B639" s="198"/>
      <c r="C639" s="198"/>
      <c r="D639" s="198"/>
      <c r="E639" s="198"/>
      <c r="F639" s="198"/>
      <c r="G639" s="198"/>
      <c r="H639" s="198"/>
      <c r="I639" s="199"/>
      <c r="J639" s="199"/>
      <c r="K639" s="199"/>
      <c r="L639" s="199"/>
      <c r="P639" s="15"/>
    </row>
    <row r="640" spans="1:16" x14ac:dyDescent="0.25">
      <c r="A640" s="198"/>
      <c r="B640" s="198"/>
      <c r="C640" s="198"/>
      <c r="D640" s="198"/>
      <c r="E640" s="198"/>
      <c r="F640" s="198"/>
      <c r="G640" s="198"/>
      <c r="H640" s="198"/>
      <c r="I640" s="199"/>
      <c r="J640" s="199"/>
      <c r="K640" s="199"/>
      <c r="L640" s="199"/>
      <c r="P640" s="15"/>
    </row>
    <row r="641" spans="1:16" x14ac:dyDescent="0.25">
      <c r="A641" s="198"/>
      <c r="B641" s="198"/>
      <c r="C641" s="198"/>
      <c r="D641" s="198"/>
      <c r="E641" s="198"/>
      <c r="F641" s="198"/>
      <c r="G641" s="198"/>
      <c r="H641" s="198"/>
      <c r="I641" s="199"/>
      <c r="J641" s="199"/>
      <c r="K641" s="199"/>
      <c r="L641" s="199"/>
      <c r="P641" s="15"/>
    </row>
    <row r="642" spans="1:16" x14ac:dyDescent="0.25">
      <c r="A642" s="198"/>
      <c r="B642" s="198"/>
      <c r="C642" s="198"/>
      <c r="D642" s="198"/>
      <c r="E642" s="198"/>
      <c r="F642" s="198"/>
      <c r="G642" s="198"/>
      <c r="H642" s="198"/>
      <c r="I642" s="199"/>
      <c r="J642" s="199"/>
      <c r="K642" s="199"/>
      <c r="L642" s="199"/>
      <c r="P642" s="15"/>
    </row>
    <row r="643" spans="1:16" x14ac:dyDescent="0.25">
      <c r="A643" s="198"/>
      <c r="B643" s="198"/>
      <c r="C643" s="198"/>
      <c r="D643" s="198"/>
      <c r="E643" s="198"/>
      <c r="F643" s="198"/>
      <c r="G643" s="198"/>
      <c r="H643" s="198"/>
      <c r="I643" s="199"/>
      <c r="J643" s="199"/>
      <c r="K643" s="199"/>
      <c r="L643" s="199"/>
      <c r="P643" s="15"/>
    </row>
    <row r="644" spans="1:16" x14ac:dyDescent="0.25">
      <c r="A644" s="198"/>
      <c r="B644" s="198"/>
      <c r="C644" s="198"/>
      <c r="D644" s="198"/>
      <c r="E644" s="198"/>
      <c r="F644" s="198"/>
      <c r="G644" s="198"/>
      <c r="H644" s="198"/>
      <c r="I644" s="199"/>
      <c r="J644" s="199"/>
      <c r="K644" s="199"/>
      <c r="L644" s="199"/>
      <c r="P644" s="15"/>
    </row>
    <row r="645" spans="1:16" x14ac:dyDescent="0.25">
      <c r="A645" s="198"/>
      <c r="B645" s="198"/>
      <c r="C645" s="198"/>
      <c r="D645" s="198"/>
      <c r="E645" s="198"/>
      <c r="F645" s="198"/>
      <c r="G645" s="198"/>
      <c r="H645" s="198"/>
      <c r="I645" s="199"/>
      <c r="J645" s="199"/>
      <c r="K645" s="199"/>
      <c r="L645" s="199"/>
      <c r="P645" s="15"/>
    </row>
    <row r="646" spans="1:16" x14ac:dyDescent="0.25">
      <c r="A646" s="198"/>
      <c r="B646" s="198"/>
      <c r="C646" s="198"/>
      <c r="D646" s="198"/>
      <c r="E646" s="198"/>
      <c r="F646" s="198"/>
      <c r="G646" s="198"/>
      <c r="H646" s="198"/>
      <c r="I646" s="199"/>
      <c r="J646" s="199"/>
      <c r="K646" s="199"/>
      <c r="L646" s="199"/>
      <c r="P646" s="15"/>
    </row>
    <row r="647" spans="1:16" x14ac:dyDescent="0.25">
      <c r="A647" s="198"/>
      <c r="B647" s="198"/>
      <c r="C647" s="198"/>
      <c r="D647" s="198"/>
      <c r="E647" s="198"/>
      <c r="F647" s="198"/>
      <c r="G647" s="198"/>
      <c r="H647" s="198"/>
      <c r="I647" s="199"/>
      <c r="J647" s="199"/>
      <c r="K647" s="199"/>
      <c r="L647" s="199"/>
      <c r="P647" s="15"/>
    </row>
    <row r="648" spans="1:16" x14ac:dyDescent="0.25">
      <c r="A648" s="198"/>
      <c r="B648" s="198"/>
      <c r="C648" s="198"/>
      <c r="D648" s="198"/>
      <c r="E648" s="198"/>
      <c r="F648" s="198"/>
      <c r="G648" s="198"/>
      <c r="H648" s="198"/>
      <c r="I648" s="199"/>
      <c r="J648" s="199"/>
      <c r="K648" s="199"/>
      <c r="L648" s="199"/>
      <c r="P648" s="15"/>
    </row>
    <row r="649" spans="1:16" x14ac:dyDescent="0.25">
      <c r="A649" s="198"/>
      <c r="B649" s="198"/>
      <c r="C649" s="198"/>
      <c r="D649" s="198"/>
      <c r="E649" s="198"/>
      <c r="F649" s="198"/>
      <c r="G649" s="198"/>
      <c r="H649" s="198"/>
      <c r="I649" s="199"/>
      <c r="J649" s="199"/>
      <c r="K649" s="199"/>
      <c r="L649" s="199"/>
      <c r="P649" s="15"/>
    </row>
    <row r="650" spans="1:16" x14ac:dyDescent="0.25">
      <c r="A650" s="198"/>
      <c r="B650" s="198"/>
      <c r="C650" s="198"/>
      <c r="D650" s="198"/>
      <c r="E650" s="198"/>
      <c r="F650" s="198"/>
      <c r="G650" s="198"/>
      <c r="H650" s="198"/>
      <c r="I650" s="199"/>
      <c r="J650" s="199"/>
      <c r="K650" s="199"/>
      <c r="L650" s="199"/>
      <c r="P650" s="15"/>
    </row>
    <row r="651" spans="1:16" x14ac:dyDescent="0.25">
      <c r="A651" s="198"/>
      <c r="B651" s="198"/>
      <c r="C651" s="198"/>
      <c r="D651" s="198"/>
      <c r="E651" s="198"/>
      <c r="F651" s="198"/>
      <c r="G651" s="198"/>
      <c r="H651" s="198"/>
      <c r="I651" s="199"/>
      <c r="J651" s="199"/>
      <c r="K651" s="199"/>
      <c r="L651" s="199"/>
      <c r="P651" s="15"/>
    </row>
    <row r="652" spans="1:16" x14ac:dyDescent="0.25">
      <c r="A652" s="198"/>
      <c r="B652" s="198"/>
      <c r="C652" s="198"/>
      <c r="D652" s="198"/>
      <c r="E652" s="198"/>
      <c r="F652" s="198"/>
      <c r="G652" s="198"/>
      <c r="H652" s="198"/>
      <c r="I652" s="199"/>
      <c r="J652" s="199"/>
      <c r="K652" s="199"/>
      <c r="L652" s="199"/>
      <c r="P652" s="15"/>
    </row>
    <row r="653" spans="1:16" x14ac:dyDescent="0.25">
      <c r="A653" s="198"/>
      <c r="B653" s="198"/>
      <c r="C653" s="198"/>
      <c r="D653" s="198"/>
      <c r="E653" s="198"/>
      <c r="F653" s="198"/>
      <c r="G653" s="198"/>
      <c r="H653" s="198"/>
      <c r="I653" s="199"/>
      <c r="J653" s="199"/>
      <c r="K653" s="199"/>
      <c r="L653" s="199"/>
      <c r="P653" s="15"/>
    </row>
    <row r="654" spans="1:16" x14ac:dyDescent="0.25">
      <c r="A654" s="198"/>
      <c r="B654" s="198"/>
      <c r="C654" s="198"/>
      <c r="D654" s="198"/>
      <c r="E654" s="198"/>
      <c r="F654" s="198"/>
      <c r="G654" s="198"/>
      <c r="H654" s="198"/>
      <c r="I654" s="199"/>
      <c r="J654" s="199"/>
      <c r="K654" s="199"/>
      <c r="L654" s="199"/>
      <c r="P654" s="15"/>
    </row>
    <row r="655" spans="1:16" x14ac:dyDescent="0.25">
      <c r="A655" s="198"/>
      <c r="B655" s="198"/>
      <c r="C655" s="198"/>
      <c r="D655" s="198"/>
      <c r="E655" s="198"/>
      <c r="F655" s="198"/>
      <c r="G655" s="198"/>
      <c r="H655" s="198"/>
      <c r="I655" s="199"/>
      <c r="J655" s="199"/>
      <c r="K655" s="199"/>
      <c r="L655" s="199"/>
      <c r="P655" s="15"/>
    </row>
    <row r="656" spans="1:16" x14ac:dyDescent="0.25">
      <c r="A656" s="198"/>
      <c r="B656" s="198"/>
      <c r="C656" s="198"/>
      <c r="D656" s="198"/>
      <c r="E656" s="198"/>
      <c r="F656" s="198"/>
      <c r="G656" s="198"/>
      <c r="H656" s="198"/>
      <c r="I656" s="199"/>
      <c r="J656" s="199"/>
      <c r="K656" s="199"/>
      <c r="L656" s="199"/>
      <c r="P656" s="15"/>
    </row>
    <row r="657" spans="1:16" x14ac:dyDescent="0.25">
      <c r="A657" s="198"/>
      <c r="B657" s="198"/>
      <c r="C657" s="198"/>
      <c r="D657" s="198"/>
      <c r="E657" s="198"/>
      <c r="F657" s="198"/>
      <c r="G657" s="198"/>
      <c r="H657" s="198"/>
      <c r="I657" s="199"/>
      <c r="J657" s="199"/>
      <c r="K657" s="199"/>
      <c r="L657" s="199"/>
      <c r="P657" s="15"/>
    </row>
    <row r="658" spans="1:16" x14ac:dyDescent="0.25">
      <c r="A658" s="198"/>
      <c r="B658" s="198"/>
      <c r="C658" s="198"/>
      <c r="D658" s="198"/>
      <c r="E658" s="198"/>
      <c r="F658" s="198"/>
      <c r="G658" s="198"/>
      <c r="H658" s="198"/>
      <c r="I658" s="199"/>
      <c r="J658" s="199"/>
      <c r="K658" s="199"/>
      <c r="L658" s="199"/>
      <c r="P658" s="15"/>
    </row>
    <row r="659" spans="1:16" x14ac:dyDescent="0.25">
      <c r="A659" s="198"/>
      <c r="B659" s="198"/>
      <c r="C659" s="198"/>
      <c r="D659" s="198"/>
      <c r="E659" s="198"/>
      <c r="F659" s="198"/>
      <c r="G659" s="198"/>
      <c r="H659" s="198"/>
      <c r="I659" s="199"/>
      <c r="J659" s="199"/>
      <c r="K659" s="199"/>
      <c r="L659" s="199"/>
      <c r="P659" s="15"/>
    </row>
    <row r="660" spans="1:16" x14ac:dyDescent="0.25">
      <c r="A660" s="198"/>
      <c r="B660" s="198"/>
      <c r="C660" s="198"/>
      <c r="D660" s="198"/>
      <c r="E660" s="198"/>
      <c r="F660" s="198"/>
      <c r="G660" s="198"/>
      <c r="H660" s="198"/>
      <c r="I660" s="199"/>
      <c r="J660" s="199"/>
      <c r="K660" s="199"/>
      <c r="L660" s="199"/>
      <c r="P660" s="15"/>
    </row>
    <row r="661" spans="1:16" x14ac:dyDescent="0.25">
      <c r="A661" s="198"/>
      <c r="B661" s="198"/>
      <c r="C661" s="198"/>
      <c r="D661" s="198"/>
      <c r="E661" s="198"/>
      <c r="F661" s="198"/>
      <c r="G661" s="198"/>
      <c r="H661" s="198"/>
      <c r="I661" s="199"/>
      <c r="J661" s="199"/>
      <c r="K661" s="199"/>
      <c r="L661" s="199"/>
      <c r="P661" s="15"/>
    </row>
    <row r="662" spans="1:16" x14ac:dyDescent="0.25">
      <c r="A662" s="198"/>
      <c r="B662" s="198"/>
      <c r="C662" s="198"/>
      <c r="D662" s="198"/>
      <c r="E662" s="198"/>
      <c r="F662" s="198"/>
      <c r="G662" s="198"/>
      <c r="H662" s="198"/>
      <c r="I662" s="199"/>
      <c r="J662" s="199"/>
      <c r="K662" s="199"/>
      <c r="L662" s="199"/>
      <c r="P662" s="15"/>
    </row>
    <row r="663" spans="1:16" x14ac:dyDescent="0.25">
      <c r="A663" s="198"/>
      <c r="B663" s="198"/>
      <c r="C663" s="198"/>
      <c r="D663" s="198"/>
      <c r="E663" s="198"/>
      <c r="F663" s="198"/>
      <c r="G663" s="198"/>
      <c r="H663" s="198"/>
      <c r="I663" s="199"/>
      <c r="J663" s="199"/>
      <c r="K663" s="199"/>
      <c r="L663" s="199"/>
      <c r="P663" s="15"/>
    </row>
    <row r="664" spans="1:16" x14ac:dyDescent="0.25">
      <c r="A664" s="198"/>
      <c r="B664" s="198"/>
      <c r="C664" s="198"/>
      <c r="D664" s="198"/>
      <c r="E664" s="198"/>
      <c r="F664" s="198"/>
      <c r="G664" s="198"/>
      <c r="H664" s="198"/>
      <c r="I664" s="199"/>
      <c r="J664" s="199"/>
      <c r="K664" s="199"/>
      <c r="L664" s="199"/>
      <c r="P664" s="15"/>
    </row>
    <row r="665" spans="1:16" x14ac:dyDescent="0.25">
      <c r="A665" s="198"/>
      <c r="B665" s="198"/>
      <c r="C665" s="198"/>
      <c r="D665" s="198"/>
      <c r="E665" s="198"/>
      <c r="F665" s="198"/>
      <c r="G665" s="198"/>
      <c r="H665" s="198"/>
      <c r="I665" s="199"/>
      <c r="J665" s="199"/>
      <c r="K665" s="199"/>
      <c r="L665" s="199"/>
      <c r="P665" s="15"/>
    </row>
    <row r="666" spans="1:16" x14ac:dyDescent="0.25">
      <c r="A666" s="198"/>
      <c r="B666" s="198"/>
      <c r="C666" s="198"/>
      <c r="D666" s="198"/>
      <c r="E666" s="198"/>
      <c r="F666" s="198"/>
      <c r="G666" s="198"/>
      <c r="H666" s="198"/>
      <c r="I666" s="199"/>
      <c r="J666" s="199"/>
      <c r="K666" s="199"/>
      <c r="L666" s="199"/>
      <c r="P666" s="15"/>
    </row>
    <row r="667" spans="1:16" x14ac:dyDescent="0.25">
      <c r="A667" s="198"/>
      <c r="B667" s="198"/>
      <c r="C667" s="198"/>
      <c r="D667" s="198"/>
      <c r="E667" s="198"/>
      <c r="F667" s="198"/>
      <c r="G667" s="198"/>
      <c r="H667" s="198"/>
      <c r="I667" s="199"/>
      <c r="J667" s="199"/>
      <c r="K667" s="199"/>
      <c r="L667" s="199"/>
      <c r="P667" s="15"/>
    </row>
    <row r="668" spans="1:16" x14ac:dyDescent="0.25">
      <c r="A668" s="198"/>
      <c r="B668" s="198"/>
      <c r="C668" s="198"/>
      <c r="D668" s="198"/>
      <c r="E668" s="198"/>
      <c r="F668" s="198"/>
      <c r="G668" s="198"/>
      <c r="H668" s="198"/>
      <c r="I668" s="199"/>
      <c r="J668" s="199"/>
      <c r="K668" s="199"/>
      <c r="L668" s="199"/>
      <c r="P668" s="15"/>
    </row>
    <row r="669" spans="1:16" x14ac:dyDescent="0.25">
      <c r="A669" s="198"/>
      <c r="B669" s="198"/>
      <c r="C669" s="198"/>
      <c r="D669" s="198"/>
      <c r="E669" s="198"/>
      <c r="F669" s="198"/>
      <c r="G669" s="198"/>
      <c r="H669" s="198"/>
      <c r="I669" s="199"/>
      <c r="J669" s="199"/>
      <c r="K669" s="199"/>
      <c r="L669" s="199"/>
      <c r="P669" s="15"/>
    </row>
    <row r="670" spans="1:16" x14ac:dyDescent="0.25">
      <c r="A670" s="198"/>
      <c r="B670" s="198"/>
      <c r="C670" s="198"/>
      <c r="D670" s="198"/>
      <c r="E670" s="198"/>
      <c r="F670" s="198"/>
      <c r="G670" s="198"/>
      <c r="H670" s="198"/>
      <c r="I670" s="199"/>
      <c r="J670" s="199"/>
      <c r="K670" s="199"/>
      <c r="L670" s="199"/>
      <c r="P670" s="15"/>
    </row>
    <row r="671" spans="1:16" x14ac:dyDescent="0.25">
      <c r="A671" s="198"/>
      <c r="B671" s="198"/>
      <c r="C671" s="198"/>
      <c r="D671" s="198"/>
      <c r="E671" s="198"/>
      <c r="F671" s="198"/>
      <c r="G671" s="198"/>
      <c r="H671" s="198"/>
      <c r="I671" s="199"/>
      <c r="J671" s="199"/>
      <c r="K671" s="199"/>
      <c r="L671" s="199"/>
      <c r="P671" s="15"/>
    </row>
    <row r="672" spans="1:16" x14ac:dyDescent="0.25">
      <c r="A672" s="198"/>
      <c r="B672" s="198"/>
      <c r="C672" s="198"/>
      <c r="D672" s="198"/>
      <c r="E672" s="198"/>
      <c r="F672" s="198"/>
      <c r="G672" s="198"/>
      <c r="H672" s="198"/>
      <c r="I672" s="199"/>
      <c r="J672" s="199"/>
      <c r="K672" s="199"/>
      <c r="L672" s="199"/>
      <c r="P672" s="15"/>
    </row>
    <row r="673" spans="1:16" x14ac:dyDescent="0.25">
      <c r="A673" s="198"/>
      <c r="B673" s="198"/>
      <c r="C673" s="198"/>
      <c r="D673" s="198"/>
      <c r="E673" s="198"/>
      <c r="F673" s="198"/>
      <c r="G673" s="198"/>
      <c r="H673" s="198"/>
      <c r="I673" s="199"/>
      <c r="J673" s="199"/>
      <c r="K673" s="199"/>
      <c r="L673" s="199"/>
      <c r="P673" s="15"/>
    </row>
    <row r="674" spans="1:16" x14ac:dyDescent="0.25">
      <c r="A674" s="198"/>
      <c r="B674" s="198"/>
      <c r="C674" s="198"/>
      <c r="D674" s="198"/>
      <c r="E674" s="198"/>
      <c r="F674" s="198"/>
      <c r="G674" s="198"/>
      <c r="H674" s="198"/>
      <c r="I674" s="199"/>
      <c r="J674" s="199"/>
      <c r="K674" s="199"/>
      <c r="L674" s="199"/>
      <c r="P674" s="15"/>
    </row>
    <row r="675" spans="1:16" x14ac:dyDescent="0.25">
      <c r="A675" s="198"/>
      <c r="B675" s="198"/>
      <c r="C675" s="198"/>
      <c r="D675" s="198"/>
      <c r="E675" s="198"/>
      <c r="F675" s="198"/>
      <c r="G675" s="198"/>
      <c r="H675" s="198"/>
      <c r="I675" s="199"/>
      <c r="J675" s="199"/>
      <c r="K675" s="199"/>
      <c r="L675" s="199"/>
      <c r="P675" s="15"/>
    </row>
    <row r="676" spans="1:16" x14ac:dyDescent="0.25">
      <c r="A676" s="198"/>
      <c r="B676" s="198"/>
      <c r="C676" s="198"/>
      <c r="D676" s="198"/>
      <c r="E676" s="198"/>
      <c r="F676" s="198"/>
      <c r="G676" s="198"/>
      <c r="H676" s="198"/>
      <c r="I676" s="199"/>
      <c r="J676" s="199"/>
      <c r="K676" s="199"/>
      <c r="L676" s="199"/>
      <c r="P676" s="15"/>
    </row>
    <row r="677" spans="1:16" x14ac:dyDescent="0.25">
      <c r="A677" s="198"/>
      <c r="B677" s="198"/>
      <c r="C677" s="198"/>
      <c r="D677" s="198"/>
      <c r="E677" s="198"/>
      <c r="F677" s="198"/>
      <c r="G677" s="198"/>
      <c r="H677" s="198"/>
      <c r="I677" s="199"/>
      <c r="J677" s="199"/>
      <c r="K677" s="199"/>
      <c r="L677" s="199"/>
      <c r="P677" s="15"/>
    </row>
    <row r="678" spans="1:16" x14ac:dyDescent="0.25">
      <c r="A678" s="198"/>
      <c r="B678" s="198"/>
      <c r="C678" s="198"/>
      <c r="D678" s="198"/>
      <c r="E678" s="198"/>
      <c r="F678" s="198"/>
      <c r="G678" s="198"/>
      <c r="H678" s="198"/>
      <c r="I678" s="199"/>
      <c r="J678" s="199"/>
      <c r="K678" s="199"/>
      <c r="L678" s="199"/>
      <c r="P678" s="15"/>
    </row>
    <row r="679" spans="1:16" x14ac:dyDescent="0.25">
      <c r="A679" s="198"/>
      <c r="B679" s="198"/>
      <c r="C679" s="198"/>
      <c r="D679" s="198"/>
      <c r="E679" s="198"/>
      <c r="F679" s="198"/>
      <c r="G679" s="198"/>
      <c r="H679" s="198"/>
      <c r="I679" s="199"/>
      <c r="J679" s="199"/>
      <c r="K679" s="199"/>
      <c r="L679" s="199"/>
      <c r="P679" s="15"/>
    </row>
    <row r="680" spans="1:16" x14ac:dyDescent="0.25">
      <c r="A680" s="198"/>
      <c r="B680" s="198"/>
      <c r="C680" s="198"/>
      <c r="D680" s="198"/>
      <c r="E680" s="198"/>
      <c r="F680" s="198"/>
      <c r="G680" s="198"/>
      <c r="H680" s="198"/>
      <c r="I680" s="199"/>
      <c r="J680" s="199"/>
      <c r="K680" s="199"/>
      <c r="L680" s="199"/>
      <c r="P680" s="15"/>
    </row>
    <row r="681" spans="1:16" x14ac:dyDescent="0.25">
      <c r="A681" s="198"/>
      <c r="B681" s="198"/>
      <c r="C681" s="198"/>
      <c r="D681" s="198"/>
      <c r="E681" s="198"/>
      <c r="F681" s="198"/>
      <c r="G681" s="198"/>
      <c r="H681" s="198"/>
      <c r="I681" s="199"/>
      <c r="J681" s="199"/>
      <c r="K681" s="199"/>
      <c r="L681" s="199"/>
      <c r="P681" s="15"/>
    </row>
    <row r="682" spans="1:16" x14ac:dyDescent="0.25">
      <c r="A682" s="198"/>
      <c r="B682" s="198"/>
      <c r="C682" s="198"/>
      <c r="D682" s="198"/>
      <c r="E682" s="198"/>
      <c r="F682" s="198"/>
      <c r="G682" s="198"/>
      <c r="H682" s="198"/>
      <c r="I682" s="199"/>
      <c r="J682" s="199"/>
      <c r="K682" s="199"/>
      <c r="L682" s="199"/>
      <c r="P682" s="15"/>
    </row>
    <row r="683" spans="1:16" x14ac:dyDescent="0.25">
      <c r="A683" s="198"/>
      <c r="B683" s="198"/>
      <c r="C683" s="198"/>
      <c r="D683" s="198"/>
      <c r="E683" s="198"/>
      <c r="F683" s="198"/>
      <c r="G683" s="198"/>
      <c r="H683" s="198"/>
      <c r="I683" s="199"/>
      <c r="J683" s="199"/>
      <c r="K683" s="199"/>
      <c r="L683" s="199"/>
      <c r="P683" s="15"/>
    </row>
    <row r="684" spans="1:16" x14ac:dyDescent="0.25">
      <c r="A684" s="198"/>
      <c r="B684" s="198"/>
      <c r="C684" s="198"/>
      <c r="D684" s="198"/>
      <c r="E684" s="198"/>
      <c r="F684" s="198"/>
      <c r="G684" s="198"/>
      <c r="H684" s="198"/>
      <c r="I684" s="199"/>
      <c r="J684" s="199"/>
      <c r="K684" s="199"/>
      <c r="L684" s="199"/>
      <c r="P684" s="15"/>
    </row>
    <row r="685" spans="1:16" x14ac:dyDescent="0.25">
      <c r="A685" s="198"/>
      <c r="B685" s="198"/>
      <c r="C685" s="198"/>
      <c r="D685" s="198"/>
      <c r="E685" s="198"/>
      <c r="F685" s="198"/>
      <c r="G685" s="198"/>
      <c r="H685" s="198"/>
      <c r="I685" s="199"/>
      <c r="J685" s="199"/>
      <c r="K685" s="199"/>
      <c r="L685" s="199"/>
      <c r="P685" s="15"/>
    </row>
    <row r="686" spans="1:16" x14ac:dyDescent="0.25">
      <c r="A686" s="198"/>
      <c r="B686" s="198"/>
      <c r="C686" s="198"/>
      <c r="D686" s="198"/>
      <c r="E686" s="198"/>
      <c r="F686" s="198"/>
      <c r="G686" s="198"/>
      <c r="H686" s="198"/>
      <c r="I686" s="199"/>
      <c r="J686" s="199"/>
      <c r="K686" s="199"/>
      <c r="L686" s="199"/>
      <c r="P686" s="15"/>
    </row>
    <row r="687" spans="1:16" x14ac:dyDescent="0.25">
      <c r="A687" s="198"/>
      <c r="B687" s="198"/>
      <c r="C687" s="198"/>
      <c r="D687" s="198"/>
      <c r="E687" s="198"/>
      <c r="F687" s="198"/>
      <c r="G687" s="198"/>
      <c r="H687" s="198"/>
      <c r="I687" s="199"/>
      <c r="J687" s="199"/>
      <c r="K687" s="199"/>
      <c r="L687" s="199"/>
      <c r="P687" s="15"/>
    </row>
    <row r="688" spans="1:16" x14ac:dyDescent="0.25">
      <c r="A688" s="198"/>
      <c r="B688" s="198"/>
      <c r="C688" s="198"/>
      <c r="D688" s="198"/>
      <c r="E688" s="198"/>
      <c r="F688" s="198"/>
      <c r="G688" s="198"/>
      <c r="H688" s="198"/>
      <c r="I688" s="199"/>
      <c r="J688" s="199"/>
      <c r="K688" s="199"/>
      <c r="L688" s="199"/>
      <c r="P688" s="15"/>
    </row>
    <row r="689" spans="1:16" x14ac:dyDescent="0.25">
      <c r="A689" s="198"/>
      <c r="B689" s="198"/>
      <c r="C689" s="198"/>
      <c r="D689" s="198"/>
      <c r="E689" s="198"/>
      <c r="F689" s="198"/>
      <c r="G689" s="198"/>
      <c r="H689" s="198"/>
      <c r="I689" s="199"/>
      <c r="J689" s="199"/>
      <c r="K689" s="199"/>
      <c r="L689" s="199"/>
      <c r="P689" s="15"/>
    </row>
    <row r="690" spans="1:16" x14ac:dyDescent="0.25">
      <c r="A690" s="198"/>
      <c r="B690" s="198"/>
      <c r="C690" s="198"/>
      <c r="D690" s="198"/>
      <c r="E690" s="198"/>
      <c r="F690" s="198"/>
      <c r="G690" s="198"/>
      <c r="H690" s="198"/>
      <c r="I690" s="199"/>
      <c r="J690" s="199"/>
      <c r="K690" s="199"/>
      <c r="L690" s="199"/>
      <c r="P690" s="15"/>
    </row>
    <row r="691" spans="1:16" x14ac:dyDescent="0.25">
      <c r="A691" s="198"/>
      <c r="B691" s="198"/>
      <c r="C691" s="198"/>
      <c r="D691" s="198"/>
      <c r="E691" s="198"/>
      <c r="F691" s="198"/>
      <c r="G691" s="198"/>
      <c r="H691" s="198"/>
      <c r="I691" s="199"/>
      <c r="J691" s="199"/>
      <c r="K691" s="199"/>
      <c r="L691" s="199"/>
      <c r="P691" s="15"/>
    </row>
    <row r="692" spans="1:16" x14ac:dyDescent="0.25">
      <c r="A692" s="198"/>
      <c r="B692" s="198"/>
      <c r="C692" s="198"/>
      <c r="D692" s="198"/>
      <c r="E692" s="198"/>
      <c r="F692" s="198"/>
      <c r="G692" s="198"/>
      <c r="H692" s="198"/>
      <c r="I692" s="199"/>
      <c r="J692" s="199"/>
      <c r="K692" s="199"/>
      <c r="L692" s="199"/>
      <c r="P692" s="15"/>
    </row>
    <row r="693" spans="1:16" x14ac:dyDescent="0.25">
      <c r="A693" s="198"/>
      <c r="B693" s="198"/>
      <c r="C693" s="198"/>
      <c r="D693" s="198"/>
      <c r="E693" s="198"/>
      <c r="F693" s="198"/>
      <c r="G693" s="198"/>
      <c r="H693" s="198"/>
      <c r="I693" s="199"/>
      <c r="J693" s="199"/>
      <c r="K693" s="199"/>
      <c r="L693" s="199"/>
      <c r="P693" s="15"/>
    </row>
    <row r="694" spans="1:16" x14ac:dyDescent="0.25">
      <c r="A694" s="198"/>
      <c r="B694" s="198"/>
      <c r="C694" s="198"/>
      <c r="D694" s="198"/>
      <c r="E694" s="198"/>
      <c r="F694" s="198"/>
      <c r="G694" s="198"/>
      <c r="H694" s="198"/>
      <c r="I694" s="199"/>
      <c r="J694" s="199"/>
      <c r="K694" s="199"/>
      <c r="L694" s="199"/>
      <c r="P694" s="15"/>
    </row>
    <row r="695" spans="1:16" x14ac:dyDescent="0.25">
      <c r="A695" s="198"/>
      <c r="B695" s="198"/>
      <c r="C695" s="198"/>
      <c r="D695" s="198"/>
      <c r="E695" s="198"/>
      <c r="F695" s="198"/>
      <c r="G695" s="198"/>
      <c r="H695" s="198"/>
      <c r="I695" s="199"/>
      <c r="J695" s="199"/>
      <c r="K695" s="199"/>
      <c r="L695" s="199"/>
      <c r="P695" s="15"/>
    </row>
    <row r="696" spans="1:16" x14ac:dyDescent="0.25">
      <c r="A696" s="198"/>
      <c r="B696" s="198"/>
      <c r="C696" s="198"/>
      <c r="D696" s="198"/>
      <c r="E696" s="198"/>
      <c r="F696" s="198"/>
      <c r="G696" s="198"/>
      <c r="H696" s="198"/>
      <c r="I696" s="199"/>
      <c r="J696" s="199"/>
      <c r="K696" s="199"/>
      <c r="L696" s="199"/>
      <c r="P696" s="15"/>
    </row>
    <row r="697" spans="1:16" x14ac:dyDescent="0.25">
      <c r="A697" s="198"/>
      <c r="B697" s="198"/>
      <c r="C697" s="198"/>
      <c r="D697" s="198"/>
      <c r="E697" s="198"/>
      <c r="F697" s="198"/>
      <c r="G697" s="198"/>
      <c r="H697" s="198"/>
      <c r="I697" s="199"/>
      <c r="J697" s="199"/>
      <c r="K697" s="199"/>
      <c r="L697" s="199"/>
      <c r="P697" s="15"/>
    </row>
    <row r="698" spans="1:16" x14ac:dyDescent="0.25">
      <c r="A698" s="198"/>
      <c r="B698" s="198"/>
      <c r="C698" s="198"/>
      <c r="D698" s="198"/>
      <c r="E698" s="198"/>
      <c r="F698" s="198"/>
      <c r="G698" s="198"/>
      <c r="H698" s="198"/>
      <c r="I698" s="199"/>
      <c r="J698" s="199"/>
      <c r="K698" s="199"/>
      <c r="L698" s="199"/>
      <c r="P698" s="15"/>
    </row>
    <row r="699" spans="1:16" x14ac:dyDescent="0.25">
      <c r="A699" s="198"/>
      <c r="B699" s="198"/>
      <c r="C699" s="198"/>
      <c r="D699" s="198"/>
      <c r="E699" s="198"/>
      <c r="F699" s="198"/>
      <c r="G699" s="198"/>
      <c r="H699" s="198"/>
      <c r="I699" s="199"/>
      <c r="J699" s="199"/>
      <c r="K699" s="199"/>
      <c r="L699" s="199"/>
      <c r="P699" s="15"/>
    </row>
    <row r="700" spans="1:16" x14ac:dyDescent="0.25">
      <c r="A700" s="198"/>
      <c r="B700" s="198"/>
      <c r="C700" s="198"/>
      <c r="D700" s="198"/>
      <c r="E700" s="198"/>
      <c r="F700" s="198"/>
      <c r="G700" s="198"/>
      <c r="H700" s="198"/>
      <c r="I700" s="199"/>
      <c r="J700" s="199"/>
      <c r="K700" s="199"/>
      <c r="L700" s="199"/>
      <c r="P700" s="15"/>
    </row>
    <row r="701" spans="1:16" x14ac:dyDescent="0.25">
      <c r="A701" s="198"/>
      <c r="B701" s="198"/>
      <c r="C701" s="198"/>
      <c r="D701" s="198"/>
      <c r="E701" s="198"/>
      <c r="F701" s="198"/>
      <c r="G701" s="198"/>
      <c r="H701" s="198"/>
      <c r="I701" s="199"/>
      <c r="J701" s="199"/>
      <c r="K701" s="199"/>
      <c r="L701" s="199"/>
      <c r="P701" s="15"/>
    </row>
    <row r="702" spans="1:16" x14ac:dyDescent="0.25">
      <c r="A702" s="198"/>
      <c r="B702" s="198"/>
      <c r="C702" s="198"/>
      <c r="D702" s="198"/>
      <c r="E702" s="198"/>
      <c r="F702" s="198"/>
      <c r="G702" s="198"/>
      <c r="H702" s="198"/>
      <c r="I702" s="199"/>
      <c r="J702" s="199"/>
      <c r="K702" s="199"/>
      <c r="L702" s="199"/>
      <c r="P702" s="15"/>
    </row>
    <row r="703" spans="1:16" x14ac:dyDescent="0.25">
      <c r="A703" s="198"/>
      <c r="B703" s="198"/>
      <c r="C703" s="198"/>
      <c r="D703" s="198"/>
      <c r="E703" s="198"/>
      <c r="F703" s="198"/>
      <c r="G703" s="198"/>
      <c r="H703" s="198"/>
      <c r="I703" s="199"/>
      <c r="J703" s="199"/>
      <c r="K703" s="199"/>
      <c r="L703" s="199"/>
      <c r="P703" s="15"/>
    </row>
    <row r="704" spans="1:16" x14ac:dyDescent="0.25">
      <c r="A704" s="198"/>
      <c r="B704" s="198"/>
      <c r="C704" s="198"/>
      <c r="D704" s="198"/>
      <c r="E704" s="198"/>
      <c r="F704" s="198"/>
      <c r="G704" s="198"/>
      <c r="H704" s="198"/>
      <c r="I704" s="199"/>
      <c r="J704" s="199"/>
      <c r="K704" s="199"/>
      <c r="L704" s="199"/>
      <c r="P704" s="15"/>
    </row>
    <row r="705" spans="1:16" x14ac:dyDescent="0.25">
      <c r="A705" s="198"/>
      <c r="B705" s="198"/>
      <c r="C705" s="198"/>
      <c r="D705" s="198"/>
      <c r="E705" s="198"/>
      <c r="F705" s="198"/>
      <c r="G705" s="198"/>
      <c r="H705" s="198"/>
      <c r="I705" s="199"/>
      <c r="J705" s="199"/>
      <c r="K705" s="199"/>
      <c r="L705" s="199"/>
      <c r="P705" s="15"/>
    </row>
    <row r="706" spans="1:16" x14ac:dyDescent="0.25">
      <c r="A706" s="198"/>
      <c r="B706" s="198"/>
      <c r="C706" s="198"/>
      <c r="D706" s="198"/>
      <c r="E706" s="198"/>
      <c r="F706" s="198"/>
      <c r="G706" s="198"/>
      <c r="H706" s="198"/>
      <c r="I706" s="199"/>
      <c r="J706" s="199"/>
      <c r="K706" s="199"/>
      <c r="L706" s="199"/>
      <c r="P706" s="15"/>
    </row>
    <row r="707" spans="1:16" x14ac:dyDescent="0.25">
      <c r="A707" s="198"/>
      <c r="B707" s="198"/>
      <c r="C707" s="198"/>
      <c r="D707" s="198"/>
      <c r="E707" s="198"/>
      <c r="F707" s="198"/>
      <c r="G707" s="198"/>
      <c r="H707" s="198"/>
      <c r="I707" s="199"/>
      <c r="J707" s="199"/>
      <c r="K707" s="199"/>
      <c r="L707" s="199"/>
      <c r="P707" s="15"/>
    </row>
    <row r="708" spans="1:16" x14ac:dyDescent="0.25">
      <c r="A708" s="198"/>
      <c r="B708" s="198"/>
      <c r="C708" s="198"/>
      <c r="D708" s="198"/>
      <c r="E708" s="198"/>
      <c r="F708" s="198"/>
      <c r="G708" s="198"/>
      <c r="H708" s="198"/>
      <c r="I708" s="199"/>
      <c r="J708" s="199"/>
      <c r="K708" s="199"/>
      <c r="L708" s="199"/>
      <c r="P708" s="15"/>
    </row>
    <row r="709" spans="1:16" x14ac:dyDescent="0.25">
      <c r="A709" s="198"/>
      <c r="B709" s="198"/>
      <c r="C709" s="198"/>
      <c r="D709" s="198"/>
      <c r="E709" s="198"/>
      <c r="F709" s="198"/>
      <c r="G709" s="198"/>
      <c r="H709" s="198"/>
      <c r="I709" s="199"/>
      <c r="J709" s="199"/>
      <c r="K709" s="199"/>
      <c r="L709" s="199"/>
      <c r="P709" s="15"/>
    </row>
    <row r="710" spans="1:16" x14ac:dyDescent="0.25">
      <c r="A710" s="198"/>
      <c r="B710" s="198"/>
      <c r="C710" s="198"/>
      <c r="D710" s="198"/>
      <c r="E710" s="198"/>
      <c r="F710" s="198"/>
      <c r="G710" s="198"/>
      <c r="H710" s="198"/>
      <c r="I710" s="199"/>
      <c r="J710" s="199"/>
      <c r="K710" s="199"/>
      <c r="L710" s="199"/>
      <c r="P710" s="15"/>
    </row>
    <row r="711" spans="1:16" x14ac:dyDescent="0.25">
      <c r="A711" s="198"/>
      <c r="B711" s="198"/>
      <c r="C711" s="198"/>
      <c r="D711" s="198"/>
      <c r="E711" s="198"/>
      <c r="F711" s="198"/>
      <c r="G711" s="198"/>
      <c r="H711" s="198"/>
      <c r="I711" s="199"/>
      <c r="J711" s="199"/>
      <c r="K711" s="199"/>
      <c r="L711" s="199"/>
      <c r="P711" s="15"/>
    </row>
    <row r="712" spans="1:16" x14ac:dyDescent="0.25">
      <c r="A712" s="198"/>
      <c r="B712" s="198"/>
      <c r="C712" s="198"/>
      <c r="D712" s="198"/>
      <c r="E712" s="198"/>
      <c r="F712" s="198"/>
      <c r="G712" s="198"/>
      <c r="H712" s="198"/>
      <c r="I712" s="199"/>
      <c r="J712" s="199"/>
      <c r="K712" s="199"/>
      <c r="L712" s="199"/>
      <c r="P712" s="15"/>
    </row>
    <row r="713" spans="1:16" x14ac:dyDescent="0.25">
      <c r="A713" s="198"/>
      <c r="B713" s="198"/>
      <c r="C713" s="198"/>
      <c r="D713" s="198"/>
      <c r="E713" s="198"/>
      <c r="F713" s="198"/>
      <c r="G713" s="198"/>
      <c r="H713" s="198"/>
      <c r="I713" s="199"/>
      <c r="J713" s="199"/>
      <c r="K713" s="199"/>
      <c r="L713" s="199"/>
      <c r="P713" s="15"/>
    </row>
    <row r="714" spans="1:16" x14ac:dyDescent="0.25">
      <c r="A714" s="198"/>
      <c r="B714" s="198"/>
      <c r="C714" s="198"/>
      <c r="D714" s="198"/>
      <c r="E714" s="198"/>
      <c r="F714" s="198"/>
      <c r="G714" s="198"/>
      <c r="H714" s="198"/>
      <c r="I714" s="199"/>
      <c r="J714" s="199"/>
      <c r="K714" s="199"/>
      <c r="L714" s="199"/>
      <c r="P714" s="15"/>
    </row>
    <row r="715" spans="1:16" x14ac:dyDescent="0.25">
      <c r="A715" s="198"/>
      <c r="B715" s="198"/>
      <c r="C715" s="198"/>
      <c r="D715" s="198"/>
      <c r="E715" s="198"/>
      <c r="F715" s="198"/>
      <c r="G715" s="198"/>
      <c r="H715" s="198"/>
      <c r="I715" s="199"/>
      <c r="J715" s="199"/>
      <c r="K715" s="199"/>
      <c r="L715" s="199"/>
      <c r="P715" s="15"/>
    </row>
    <row r="716" spans="1:16" x14ac:dyDescent="0.25">
      <c r="A716" s="198"/>
      <c r="B716" s="198"/>
      <c r="C716" s="198"/>
      <c r="D716" s="198"/>
      <c r="E716" s="198"/>
      <c r="F716" s="198"/>
      <c r="G716" s="198"/>
      <c r="H716" s="198"/>
      <c r="I716" s="199"/>
      <c r="J716" s="199"/>
      <c r="K716" s="199"/>
      <c r="L716" s="199"/>
      <c r="P716" s="15"/>
    </row>
    <row r="717" spans="1:16" x14ac:dyDescent="0.25">
      <c r="A717" s="198"/>
      <c r="B717" s="198"/>
      <c r="C717" s="198"/>
      <c r="D717" s="198"/>
      <c r="E717" s="198"/>
      <c r="F717" s="198"/>
      <c r="G717" s="198"/>
      <c r="H717" s="198"/>
      <c r="I717" s="199"/>
      <c r="J717" s="199"/>
      <c r="K717" s="199"/>
      <c r="L717" s="199"/>
      <c r="P717" s="15"/>
    </row>
    <row r="718" spans="1:16" x14ac:dyDescent="0.25">
      <c r="A718" s="198"/>
      <c r="B718" s="198"/>
      <c r="C718" s="198"/>
      <c r="D718" s="198"/>
      <c r="E718" s="198"/>
      <c r="F718" s="198"/>
      <c r="G718" s="198"/>
      <c r="H718" s="198"/>
      <c r="I718" s="199"/>
      <c r="J718" s="199"/>
      <c r="K718" s="199"/>
      <c r="L718" s="199"/>
      <c r="P718" s="15"/>
    </row>
    <row r="719" spans="1:16" x14ac:dyDescent="0.25">
      <c r="A719" s="198"/>
      <c r="B719" s="198"/>
      <c r="C719" s="198"/>
      <c r="D719" s="198"/>
      <c r="E719" s="198"/>
      <c r="F719" s="198"/>
      <c r="G719" s="198"/>
      <c r="H719" s="198"/>
      <c r="I719" s="199"/>
      <c r="J719" s="199"/>
      <c r="K719" s="199"/>
      <c r="L719" s="199"/>
      <c r="P719" s="15"/>
    </row>
    <row r="720" spans="1:16" x14ac:dyDescent="0.25">
      <c r="A720" s="198"/>
      <c r="B720" s="198"/>
      <c r="C720" s="198"/>
      <c r="D720" s="198"/>
      <c r="E720" s="198"/>
      <c r="F720" s="198"/>
      <c r="G720" s="198"/>
      <c r="H720" s="198"/>
      <c r="I720" s="199"/>
      <c r="J720" s="199"/>
      <c r="K720" s="199"/>
      <c r="L720" s="199"/>
      <c r="P720" s="15"/>
    </row>
    <row r="721" spans="1:16" x14ac:dyDescent="0.25">
      <c r="A721" s="198"/>
      <c r="B721" s="198"/>
      <c r="C721" s="198"/>
      <c r="D721" s="198"/>
      <c r="E721" s="198"/>
      <c r="F721" s="198"/>
      <c r="G721" s="198"/>
      <c r="H721" s="198"/>
      <c r="I721" s="199"/>
      <c r="J721" s="199"/>
      <c r="K721" s="199"/>
      <c r="L721" s="199"/>
      <c r="P721" s="15"/>
    </row>
    <row r="722" spans="1:16" x14ac:dyDescent="0.25">
      <c r="A722" s="198"/>
      <c r="B722" s="198"/>
      <c r="C722" s="198"/>
      <c r="D722" s="198"/>
      <c r="E722" s="198"/>
      <c r="F722" s="198"/>
      <c r="G722" s="198"/>
      <c r="H722" s="198"/>
      <c r="I722" s="199"/>
      <c r="J722" s="199"/>
      <c r="K722" s="199"/>
      <c r="L722" s="199"/>
      <c r="P722" s="15"/>
    </row>
    <row r="723" spans="1:16" x14ac:dyDescent="0.25">
      <c r="A723" s="198"/>
      <c r="B723" s="198"/>
      <c r="C723" s="198"/>
      <c r="D723" s="198"/>
      <c r="E723" s="198"/>
      <c r="F723" s="198"/>
      <c r="G723" s="198"/>
      <c r="H723" s="198"/>
      <c r="I723" s="199"/>
      <c r="J723" s="199"/>
      <c r="K723" s="199"/>
      <c r="L723" s="199"/>
      <c r="P723" s="15"/>
    </row>
    <row r="724" spans="1:16" x14ac:dyDescent="0.25">
      <c r="A724" s="198"/>
      <c r="B724" s="198"/>
      <c r="C724" s="198"/>
      <c r="D724" s="198"/>
      <c r="E724" s="198"/>
      <c r="F724" s="198"/>
      <c r="G724" s="198"/>
      <c r="H724" s="198"/>
      <c r="I724" s="199"/>
      <c r="J724" s="199"/>
      <c r="K724" s="199"/>
      <c r="L724" s="199"/>
      <c r="P724" s="15"/>
    </row>
    <row r="725" spans="1:16" x14ac:dyDescent="0.25">
      <c r="A725" s="198"/>
      <c r="B725" s="198"/>
      <c r="C725" s="198"/>
      <c r="D725" s="198"/>
      <c r="E725" s="198"/>
      <c r="F725" s="198"/>
      <c r="G725" s="198"/>
      <c r="H725" s="198"/>
      <c r="I725" s="199"/>
      <c r="J725" s="199"/>
      <c r="K725" s="199"/>
      <c r="L725" s="199"/>
      <c r="P725" s="15"/>
    </row>
    <row r="726" spans="1:16" x14ac:dyDescent="0.25">
      <c r="A726" s="198"/>
      <c r="B726" s="198"/>
      <c r="C726" s="198"/>
      <c r="D726" s="198"/>
      <c r="E726" s="198"/>
      <c r="F726" s="198"/>
      <c r="G726" s="198"/>
      <c r="H726" s="198"/>
      <c r="I726" s="199"/>
      <c r="J726" s="199"/>
      <c r="K726" s="199"/>
      <c r="L726" s="199"/>
      <c r="P726" s="15"/>
    </row>
    <row r="727" spans="1:16" x14ac:dyDescent="0.25">
      <c r="A727" s="198"/>
      <c r="B727" s="198"/>
      <c r="C727" s="198"/>
      <c r="D727" s="198"/>
      <c r="E727" s="198"/>
      <c r="F727" s="198"/>
      <c r="G727" s="198"/>
      <c r="H727" s="198"/>
      <c r="I727" s="199"/>
      <c r="J727" s="199"/>
      <c r="K727" s="199"/>
      <c r="L727" s="199"/>
      <c r="P727" s="15"/>
    </row>
    <row r="728" spans="1:16" x14ac:dyDescent="0.25">
      <c r="A728" s="198"/>
      <c r="B728" s="198"/>
      <c r="C728" s="198"/>
      <c r="D728" s="198"/>
      <c r="E728" s="198"/>
      <c r="F728" s="198"/>
      <c r="G728" s="198"/>
      <c r="H728" s="198"/>
      <c r="I728" s="199"/>
      <c r="J728" s="199"/>
      <c r="K728" s="199"/>
      <c r="L728" s="199"/>
      <c r="P728" s="15"/>
    </row>
    <row r="729" spans="1:16" x14ac:dyDescent="0.25">
      <c r="A729" s="198"/>
      <c r="B729" s="198"/>
      <c r="C729" s="198"/>
      <c r="D729" s="198"/>
      <c r="E729" s="198"/>
      <c r="F729" s="198"/>
      <c r="G729" s="198"/>
      <c r="H729" s="198"/>
      <c r="I729" s="199"/>
      <c r="J729" s="199"/>
      <c r="K729" s="199"/>
      <c r="L729" s="199"/>
      <c r="P729" s="15"/>
    </row>
    <row r="730" spans="1:16" x14ac:dyDescent="0.25">
      <c r="A730" s="198"/>
      <c r="B730" s="198"/>
      <c r="C730" s="198"/>
      <c r="D730" s="198"/>
      <c r="E730" s="198"/>
      <c r="F730" s="198"/>
      <c r="G730" s="198"/>
      <c r="H730" s="198"/>
      <c r="I730" s="199"/>
      <c r="J730" s="199"/>
      <c r="K730" s="199"/>
      <c r="L730" s="199"/>
      <c r="P730" s="15"/>
    </row>
    <row r="731" spans="1:16" x14ac:dyDescent="0.25">
      <c r="A731" s="198"/>
      <c r="B731" s="198"/>
      <c r="C731" s="198"/>
      <c r="D731" s="198"/>
      <c r="E731" s="198"/>
      <c r="F731" s="198"/>
      <c r="G731" s="198"/>
      <c r="H731" s="198"/>
      <c r="I731" s="199"/>
      <c r="J731" s="199"/>
      <c r="K731" s="199"/>
      <c r="L731" s="199"/>
      <c r="P731" s="15"/>
    </row>
    <row r="732" spans="1:16" x14ac:dyDescent="0.25">
      <c r="A732" s="198"/>
      <c r="B732" s="198"/>
      <c r="C732" s="198"/>
      <c r="D732" s="198"/>
      <c r="E732" s="198"/>
      <c r="F732" s="198"/>
      <c r="G732" s="198"/>
      <c r="H732" s="198"/>
      <c r="I732" s="199"/>
      <c r="J732" s="199"/>
      <c r="K732" s="199"/>
      <c r="L732" s="199"/>
      <c r="P732" s="15"/>
    </row>
    <row r="733" spans="1:16" x14ac:dyDescent="0.25">
      <c r="A733" s="198"/>
      <c r="B733" s="198"/>
      <c r="C733" s="198"/>
      <c r="D733" s="198"/>
      <c r="E733" s="198"/>
      <c r="F733" s="198"/>
      <c r="G733" s="198"/>
      <c r="H733" s="198"/>
      <c r="I733" s="199"/>
      <c r="J733" s="199"/>
      <c r="K733" s="199"/>
      <c r="L733" s="199"/>
      <c r="P733" s="15"/>
    </row>
    <row r="734" spans="1:16" x14ac:dyDescent="0.25">
      <c r="A734" s="198"/>
      <c r="B734" s="198"/>
      <c r="C734" s="198"/>
      <c r="D734" s="198"/>
      <c r="E734" s="198"/>
      <c r="F734" s="198"/>
      <c r="G734" s="198"/>
      <c r="H734" s="198"/>
      <c r="I734" s="199"/>
      <c r="J734" s="199"/>
      <c r="K734" s="199"/>
      <c r="L734" s="199"/>
      <c r="P734" s="15"/>
    </row>
    <row r="735" spans="1:16" x14ac:dyDescent="0.25">
      <c r="A735" s="198"/>
      <c r="B735" s="198"/>
      <c r="C735" s="198"/>
      <c r="D735" s="198"/>
      <c r="E735" s="198"/>
      <c r="F735" s="198"/>
      <c r="G735" s="198"/>
      <c r="H735" s="198"/>
      <c r="I735" s="199"/>
      <c r="J735" s="199"/>
      <c r="K735" s="199"/>
      <c r="L735" s="199"/>
      <c r="P735" s="15"/>
    </row>
    <row r="736" spans="1:16" x14ac:dyDescent="0.25">
      <c r="A736" s="198"/>
      <c r="B736" s="198"/>
      <c r="C736" s="198"/>
      <c r="D736" s="198"/>
      <c r="E736" s="198"/>
      <c r="F736" s="198"/>
      <c r="G736" s="198"/>
      <c r="H736" s="198"/>
      <c r="I736" s="199"/>
      <c r="J736" s="199"/>
      <c r="K736" s="199"/>
      <c r="L736" s="199"/>
      <c r="P736" s="15"/>
    </row>
    <row r="737" spans="1:16" x14ac:dyDescent="0.25">
      <c r="A737" s="198"/>
      <c r="B737" s="198"/>
      <c r="C737" s="198"/>
      <c r="D737" s="198"/>
      <c r="E737" s="198"/>
      <c r="F737" s="198"/>
      <c r="G737" s="198"/>
      <c r="H737" s="198"/>
      <c r="I737" s="199"/>
      <c r="J737" s="199"/>
      <c r="K737" s="199"/>
      <c r="L737" s="199"/>
      <c r="P737" s="15"/>
    </row>
    <row r="738" spans="1:16" x14ac:dyDescent="0.25">
      <c r="A738" s="198"/>
      <c r="B738" s="198"/>
      <c r="C738" s="198"/>
      <c r="D738" s="198"/>
      <c r="E738" s="198"/>
      <c r="F738" s="198"/>
      <c r="G738" s="198"/>
      <c r="H738" s="198"/>
      <c r="I738" s="199"/>
      <c r="J738" s="199"/>
      <c r="K738" s="199"/>
      <c r="L738" s="199"/>
      <c r="P738" s="15"/>
    </row>
    <row r="739" spans="1:16" x14ac:dyDescent="0.25">
      <c r="A739" s="198"/>
      <c r="B739" s="198"/>
      <c r="C739" s="198"/>
      <c r="D739" s="198"/>
      <c r="E739" s="198"/>
      <c r="F739" s="198"/>
      <c r="G739" s="198"/>
      <c r="H739" s="198"/>
      <c r="I739" s="199"/>
      <c r="J739" s="199"/>
      <c r="K739" s="199"/>
      <c r="L739" s="199"/>
      <c r="P739" s="15"/>
    </row>
    <row r="740" spans="1:16" x14ac:dyDescent="0.25">
      <c r="A740" s="198"/>
      <c r="B740" s="198"/>
      <c r="C740" s="198"/>
      <c r="D740" s="198"/>
      <c r="E740" s="198"/>
      <c r="F740" s="198"/>
      <c r="G740" s="198"/>
      <c r="H740" s="198"/>
      <c r="I740" s="199"/>
      <c r="J740" s="199"/>
      <c r="K740" s="199"/>
      <c r="L740" s="199"/>
      <c r="P740" s="15"/>
    </row>
    <row r="741" spans="1:16" x14ac:dyDescent="0.25">
      <c r="A741" s="198"/>
      <c r="B741" s="198"/>
      <c r="C741" s="198"/>
      <c r="D741" s="198"/>
      <c r="E741" s="198"/>
      <c r="F741" s="198"/>
      <c r="G741" s="198"/>
      <c r="H741" s="198"/>
      <c r="I741" s="199"/>
      <c r="J741" s="199"/>
      <c r="K741" s="199"/>
      <c r="L741" s="199"/>
      <c r="P741" s="15"/>
    </row>
    <row r="742" spans="1:16" x14ac:dyDescent="0.25">
      <c r="A742" s="198"/>
      <c r="B742" s="198"/>
      <c r="C742" s="198"/>
      <c r="D742" s="198"/>
      <c r="E742" s="198"/>
      <c r="F742" s="198"/>
      <c r="G742" s="198"/>
      <c r="H742" s="198"/>
      <c r="I742" s="199"/>
      <c r="J742" s="199"/>
      <c r="K742" s="199"/>
      <c r="L742" s="199"/>
      <c r="P742" s="15"/>
    </row>
    <row r="743" spans="1:16" x14ac:dyDescent="0.25">
      <c r="A743" s="198"/>
      <c r="B743" s="198"/>
      <c r="C743" s="198"/>
      <c r="D743" s="198"/>
      <c r="E743" s="198"/>
      <c r="F743" s="198"/>
      <c r="G743" s="198"/>
      <c r="H743" s="198"/>
      <c r="I743" s="199"/>
      <c r="J743" s="199"/>
      <c r="K743" s="199"/>
      <c r="L743" s="199"/>
      <c r="P743" s="15"/>
    </row>
    <row r="744" spans="1:16" x14ac:dyDescent="0.25">
      <c r="A744" s="198"/>
      <c r="B744" s="198"/>
      <c r="C744" s="198"/>
      <c r="D744" s="198"/>
      <c r="E744" s="198"/>
      <c r="F744" s="198"/>
      <c r="G744" s="198"/>
      <c r="H744" s="198"/>
      <c r="I744" s="199"/>
      <c r="J744" s="199"/>
      <c r="K744" s="199"/>
      <c r="L744" s="199"/>
      <c r="P744" s="15"/>
    </row>
    <row r="745" spans="1:16" x14ac:dyDescent="0.25">
      <c r="A745" s="198"/>
      <c r="B745" s="198"/>
      <c r="C745" s="198"/>
      <c r="D745" s="198"/>
      <c r="E745" s="198"/>
      <c r="F745" s="198"/>
      <c r="G745" s="198"/>
      <c r="H745" s="198"/>
      <c r="I745" s="199"/>
      <c r="J745" s="199"/>
      <c r="K745" s="199"/>
      <c r="L745" s="199"/>
      <c r="P745" s="15"/>
    </row>
    <row r="746" spans="1:16" x14ac:dyDescent="0.25">
      <c r="A746" s="198"/>
      <c r="B746" s="198"/>
      <c r="C746" s="198"/>
      <c r="D746" s="198"/>
      <c r="E746" s="198"/>
      <c r="F746" s="198"/>
      <c r="G746" s="198"/>
      <c r="H746" s="198"/>
      <c r="I746" s="199"/>
      <c r="J746" s="199"/>
      <c r="K746" s="199"/>
      <c r="L746" s="199"/>
      <c r="P746" s="15"/>
    </row>
    <row r="747" spans="1:16" x14ac:dyDescent="0.25">
      <c r="A747" s="198"/>
      <c r="B747" s="198"/>
      <c r="C747" s="198"/>
      <c r="D747" s="198"/>
      <c r="E747" s="198"/>
      <c r="F747" s="198"/>
      <c r="G747" s="198"/>
      <c r="H747" s="198"/>
      <c r="I747" s="199"/>
      <c r="J747" s="199"/>
      <c r="K747" s="199"/>
      <c r="L747" s="199"/>
      <c r="P747" s="15"/>
    </row>
    <row r="748" spans="1:16" x14ac:dyDescent="0.25">
      <c r="A748" s="198"/>
      <c r="B748" s="198"/>
      <c r="C748" s="198"/>
      <c r="D748" s="198"/>
      <c r="E748" s="198"/>
      <c r="F748" s="198"/>
      <c r="G748" s="198"/>
      <c r="H748" s="198"/>
      <c r="I748" s="199"/>
      <c r="J748" s="199"/>
      <c r="K748" s="199"/>
      <c r="L748" s="199"/>
      <c r="P748" s="15"/>
    </row>
    <row r="749" spans="1:16" x14ac:dyDescent="0.25">
      <c r="A749" s="198"/>
      <c r="B749" s="198"/>
      <c r="C749" s="198"/>
      <c r="D749" s="198"/>
      <c r="E749" s="198"/>
      <c r="F749" s="198"/>
      <c r="G749" s="198"/>
      <c r="H749" s="198"/>
      <c r="I749" s="199"/>
      <c r="J749" s="199"/>
      <c r="K749" s="199"/>
      <c r="L749" s="199"/>
      <c r="P749" s="15"/>
    </row>
    <row r="750" spans="1:16" x14ac:dyDescent="0.25">
      <c r="A750" s="198"/>
      <c r="B750" s="198"/>
      <c r="C750" s="198"/>
      <c r="D750" s="198"/>
      <c r="E750" s="198"/>
      <c r="F750" s="198"/>
      <c r="G750" s="198"/>
      <c r="H750" s="198"/>
      <c r="I750" s="199"/>
      <c r="J750" s="199"/>
      <c r="K750" s="199"/>
      <c r="L750" s="199"/>
      <c r="P750" s="15"/>
    </row>
    <row r="751" spans="1:16" x14ac:dyDescent="0.25">
      <c r="A751" s="198"/>
      <c r="B751" s="198"/>
      <c r="C751" s="198"/>
      <c r="D751" s="198"/>
      <c r="E751" s="198"/>
      <c r="F751" s="198"/>
      <c r="G751" s="198"/>
      <c r="H751" s="198"/>
      <c r="I751" s="199"/>
      <c r="J751" s="199"/>
      <c r="K751" s="199"/>
      <c r="L751" s="199"/>
      <c r="P751" s="15"/>
    </row>
    <row r="752" spans="1:16" x14ac:dyDescent="0.25">
      <c r="A752" s="198"/>
      <c r="B752" s="198"/>
      <c r="C752" s="198"/>
      <c r="D752" s="198"/>
      <c r="E752" s="198"/>
      <c r="F752" s="198"/>
      <c r="G752" s="198"/>
      <c r="H752" s="198"/>
      <c r="I752" s="199"/>
      <c r="J752" s="199"/>
      <c r="K752" s="199"/>
      <c r="L752" s="199"/>
      <c r="P752" s="15"/>
    </row>
    <row r="753" spans="1:16" x14ac:dyDescent="0.25">
      <c r="A753" s="198"/>
      <c r="B753" s="198"/>
      <c r="C753" s="198"/>
      <c r="D753" s="198"/>
      <c r="E753" s="198"/>
      <c r="F753" s="198"/>
      <c r="G753" s="198"/>
      <c r="H753" s="198"/>
      <c r="I753" s="199"/>
      <c r="J753" s="199"/>
      <c r="K753" s="199"/>
      <c r="L753" s="199"/>
      <c r="P753" s="15"/>
    </row>
    <row r="754" spans="1:16" x14ac:dyDescent="0.25">
      <c r="A754" s="198"/>
      <c r="B754" s="198"/>
      <c r="C754" s="198"/>
      <c r="D754" s="198"/>
      <c r="E754" s="198"/>
      <c r="F754" s="198"/>
      <c r="G754" s="198"/>
      <c r="H754" s="198"/>
      <c r="I754" s="199"/>
      <c r="J754" s="199"/>
      <c r="K754" s="199"/>
      <c r="L754" s="199"/>
      <c r="P754" s="15"/>
    </row>
    <row r="755" spans="1:16" x14ac:dyDescent="0.25">
      <c r="A755" s="198"/>
      <c r="B755" s="198"/>
      <c r="C755" s="198"/>
      <c r="D755" s="198"/>
      <c r="E755" s="198"/>
      <c r="F755" s="198"/>
      <c r="G755" s="198"/>
      <c r="H755" s="198"/>
      <c r="I755" s="199"/>
      <c r="J755" s="199"/>
      <c r="K755" s="199"/>
      <c r="L755" s="199"/>
      <c r="P755" s="15"/>
    </row>
    <row r="756" spans="1:16" x14ac:dyDescent="0.25">
      <c r="A756" s="198"/>
      <c r="B756" s="198"/>
      <c r="C756" s="198"/>
      <c r="D756" s="198"/>
      <c r="E756" s="198"/>
      <c r="F756" s="198"/>
      <c r="G756" s="198"/>
      <c r="H756" s="198"/>
      <c r="I756" s="199"/>
      <c r="J756" s="199"/>
      <c r="K756" s="199"/>
      <c r="L756" s="199"/>
      <c r="P756" s="15"/>
    </row>
    <row r="757" spans="1:16" x14ac:dyDescent="0.25">
      <c r="A757" s="198"/>
      <c r="B757" s="198"/>
      <c r="C757" s="198"/>
      <c r="D757" s="198"/>
      <c r="E757" s="198"/>
      <c r="F757" s="198"/>
      <c r="G757" s="198"/>
      <c r="H757" s="198"/>
      <c r="I757" s="199"/>
      <c r="J757" s="199"/>
      <c r="K757" s="199"/>
      <c r="L757" s="199"/>
      <c r="P757" s="15"/>
    </row>
    <row r="758" spans="1:16" x14ac:dyDescent="0.25">
      <c r="A758" s="198"/>
      <c r="B758" s="198"/>
      <c r="C758" s="198"/>
      <c r="D758" s="198"/>
      <c r="E758" s="198"/>
      <c r="F758" s="198"/>
      <c r="G758" s="198"/>
      <c r="H758" s="198"/>
      <c r="I758" s="199"/>
      <c r="J758" s="199"/>
      <c r="K758" s="199"/>
      <c r="L758" s="199"/>
      <c r="P758" s="15"/>
    </row>
    <row r="759" spans="1:16" x14ac:dyDescent="0.25">
      <c r="A759" s="198"/>
      <c r="B759" s="198"/>
      <c r="C759" s="198"/>
      <c r="D759" s="198"/>
      <c r="E759" s="198"/>
      <c r="F759" s="198"/>
      <c r="G759" s="198"/>
      <c r="H759" s="198"/>
      <c r="I759" s="199"/>
      <c r="J759" s="199"/>
      <c r="K759" s="199"/>
      <c r="L759" s="199"/>
      <c r="P759" s="15"/>
    </row>
    <row r="760" spans="1:16" x14ac:dyDescent="0.25">
      <c r="A760" s="198"/>
      <c r="B760" s="198"/>
      <c r="C760" s="198"/>
      <c r="D760" s="198"/>
      <c r="E760" s="198"/>
      <c r="F760" s="198"/>
      <c r="G760" s="198"/>
      <c r="H760" s="198"/>
      <c r="I760" s="199"/>
      <c r="J760" s="199"/>
      <c r="K760" s="199"/>
      <c r="L760" s="199"/>
      <c r="P760" s="15"/>
    </row>
    <row r="761" spans="1:16" x14ac:dyDescent="0.25">
      <c r="A761" s="198"/>
      <c r="B761" s="198"/>
      <c r="C761" s="198"/>
      <c r="D761" s="198"/>
      <c r="E761" s="198"/>
      <c r="F761" s="198"/>
      <c r="G761" s="198"/>
      <c r="H761" s="198"/>
      <c r="I761" s="199"/>
      <c r="J761" s="199"/>
      <c r="K761" s="199"/>
      <c r="L761" s="199"/>
      <c r="P761" s="15"/>
    </row>
    <row r="762" spans="1:16" x14ac:dyDescent="0.25">
      <c r="A762" s="198"/>
      <c r="B762" s="198"/>
      <c r="C762" s="198"/>
      <c r="D762" s="198"/>
      <c r="E762" s="198"/>
      <c r="F762" s="198"/>
      <c r="G762" s="198"/>
      <c r="H762" s="198"/>
      <c r="I762" s="199"/>
      <c r="J762" s="199"/>
      <c r="K762" s="199"/>
      <c r="L762" s="199"/>
      <c r="P762" s="15"/>
    </row>
    <row r="763" spans="1:16" x14ac:dyDescent="0.25">
      <c r="A763" s="198"/>
      <c r="B763" s="198"/>
      <c r="C763" s="198"/>
      <c r="D763" s="198"/>
      <c r="E763" s="198"/>
      <c r="F763" s="198"/>
      <c r="G763" s="198"/>
      <c r="H763" s="198"/>
      <c r="I763" s="199"/>
      <c r="J763" s="199"/>
      <c r="K763" s="199"/>
      <c r="L763" s="199"/>
      <c r="P763" s="15"/>
    </row>
    <row r="764" spans="1:16" x14ac:dyDescent="0.25">
      <c r="A764" s="198"/>
      <c r="B764" s="198"/>
      <c r="C764" s="198"/>
      <c r="D764" s="198"/>
      <c r="E764" s="198"/>
      <c r="F764" s="198"/>
      <c r="G764" s="198"/>
      <c r="H764" s="198"/>
      <c r="I764" s="199"/>
      <c r="J764" s="199"/>
      <c r="K764" s="199"/>
      <c r="L764" s="199"/>
      <c r="P764" s="15"/>
    </row>
    <row r="765" spans="1:16" x14ac:dyDescent="0.25">
      <c r="A765" s="198"/>
      <c r="B765" s="198"/>
      <c r="C765" s="198"/>
      <c r="D765" s="198"/>
      <c r="E765" s="198"/>
      <c r="F765" s="198"/>
      <c r="G765" s="198"/>
      <c r="H765" s="198"/>
      <c r="I765" s="199"/>
      <c r="J765" s="199"/>
      <c r="K765" s="199"/>
      <c r="L765" s="199"/>
      <c r="P765" s="15"/>
    </row>
    <row r="766" spans="1:16" x14ac:dyDescent="0.25">
      <c r="A766" s="198"/>
      <c r="B766" s="198"/>
      <c r="C766" s="198"/>
      <c r="D766" s="198"/>
      <c r="E766" s="198"/>
      <c r="F766" s="198"/>
      <c r="G766" s="198"/>
      <c r="H766" s="198"/>
      <c r="I766" s="199"/>
      <c r="J766" s="199"/>
      <c r="K766" s="199"/>
      <c r="L766" s="199"/>
      <c r="P766" s="15"/>
    </row>
    <row r="767" spans="1:16" x14ac:dyDescent="0.25">
      <c r="A767" s="198"/>
      <c r="B767" s="198"/>
      <c r="C767" s="198"/>
      <c r="D767" s="198"/>
      <c r="E767" s="198"/>
      <c r="F767" s="198"/>
      <c r="G767" s="198"/>
      <c r="H767" s="198"/>
      <c r="I767" s="199"/>
      <c r="J767" s="199"/>
      <c r="K767" s="199"/>
      <c r="L767" s="199"/>
      <c r="P767" s="15"/>
    </row>
    <row r="768" spans="1:16" x14ac:dyDescent="0.25">
      <c r="A768" s="198"/>
      <c r="B768" s="198"/>
      <c r="C768" s="198"/>
      <c r="D768" s="198"/>
      <c r="E768" s="198"/>
      <c r="F768" s="198"/>
      <c r="G768" s="198"/>
      <c r="H768" s="198"/>
      <c r="I768" s="199"/>
      <c r="J768" s="199"/>
      <c r="K768" s="199"/>
      <c r="L768" s="199"/>
      <c r="P768" s="15"/>
    </row>
    <row r="769" spans="1:16" x14ac:dyDescent="0.25">
      <c r="A769" s="198"/>
      <c r="B769" s="198"/>
      <c r="C769" s="198"/>
      <c r="D769" s="198"/>
      <c r="E769" s="198"/>
      <c r="F769" s="198"/>
      <c r="G769" s="198"/>
      <c r="H769" s="198"/>
      <c r="I769" s="199"/>
      <c r="J769" s="199"/>
      <c r="K769" s="199"/>
      <c r="L769" s="199"/>
      <c r="P769" s="15"/>
    </row>
    <row r="770" spans="1:16" x14ac:dyDescent="0.25">
      <c r="A770" s="198"/>
      <c r="B770" s="198"/>
      <c r="C770" s="198"/>
      <c r="D770" s="198"/>
      <c r="E770" s="198"/>
      <c r="F770" s="198"/>
      <c r="G770" s="198"/>
      <c r="H770" s="198"/>
      <c r="I770" s="199"/>
      <c r="J770" s="199"/>
      <c r="K770" s="199"/>
      <c r="L770" s="199"/>
      <c r="P770" s="15"/>
    </row>
    <row r="771" spans="1:16" x14ac:dyDescent="0.25">
      <c r="A771" s="198"/>
      <c r="B771" s="198"/>
      <c r="C771" s="198"/>
      <c r="D771" s="198"/>
      <c r="E771" s="198"/>
      <c r="F771" s="198"/>
      <c r="G771" s="198"/>
      <c r="H771" s="198"/>
      <c r="I771" s="199"/>
      <c r="J771" s="199"/>
      <c r="K771" s="199"/>
      <c r="L771" s="199"/>
      <c r="P771" s="15"/>
    </row>
    <row r="772" spans="1:16" x14ac:dyDescent="0.25">
      <c r="A772" s="198"/>
      <c r="B772" s="198"/>
      <c r="C772" s="198"/>
      <c r="D772" s="198"/>
      <c r="E772" s="198"/>
      <c r="F772" s="198"/>
      <c r="G772" s="198"/>
      <c r="H772" s="198"/>
      <c r="I772" s="199"/>
      <c r="J772" s="199"/>
      <c r="K772" s="199"/>
      <c r="L772" s="199"/>
      <c r="P772" s="15"/>
    </row>
    <row r="773" spans="1:16" x14ac:dyDescent="0.25">
      <c r="A773" s="198"/>
      <c r="B773" s="198"/>
      <c r="C773" s="198"/>
      <c r="D773" s="198"/>
      <c r="E773" s="198"/>
      <c r="F773" s="198"/>
      <c r="G773" s="198"/>
      <c r="H773" s="198"/>
      <c r="I773" s="199"/>
      <c r="J773" s="199"/>
      <c r="K773" s="199"/>
      <c r="L773" s="199"/>
      <c r="P773" s="15"/>
    </row>
    <row r="774" spans="1:16" x14ac:dyDescent="0.25">
      <c r="A774" s="198"/>
      <c r="B774" s="198"/>
      <c r="C774" s="198"/>
      <c r="D774" s="198"/>
      <c r="E774" s="198"/>
      <c r="F774" s="198"/>
      <c r="G774" s="198"/>
      <c r="H774" s="198"/>
      <c r="I774" s="199"/>
      <c r="J774" s="199"/>
      <c r="K774" s="199"/>
      <c r="L774" s="199"/>
      <c r="P774" s="15"/>
    </row>
    <row r="775" spans="1:16" x14ac:dyDescent="0.25">
      <c r="A775" s="198"/>
      <c r="B775" s="198"/>
      <c r="C775" s="198"/>
      <c r="D775" s="198"/>
      <c r="E775" s="198"/>
      <c r="F775" s="198"/>
      <c r="G775" s="198"/>
      <c r="H775" s="198"/>
      <c r="I775" s="199"/>
      <c r="J775" s="199"/>
      <c r="K775" s="199"/>
      <c r="L775" s="199"/>
      <c r="P775" s="15"/>
    </row>
    <row r="776" spans="1:16" x14ac:dyDescent="0.25">
      <c r="A776" s="198"/>
      <c r="B776" s="198"/>
      <c r="C776" s="198"/>
      <c r="D776" s="198"/>
      <c r="E776" s="198"/>
      <c r="F776" s="198"/>
      <c r="G776" s="198"/>
      <c r="H776" s="198"/>
      <c r="I776" s="199"/>
      <c r="J776" s="199"/>
      <c r="K776" s="199"/>
      <c r="L776" s="199"/>
      <c r="P776" s="15"/>
    </row>
    <row r="777" spans="1:16" x14ac:dyDescent="0.25">
      <c r="A777" s="198"/>
      <c r="B777" s="198"/>
      <c r="C777" s="198"/>
      <c r="D777" s="198"/>
      <c r="E777" s="198"/>
      <c r="F777" s="198"/>
      <c r="G777" s="198"/>
      <c r="H777" s="198"/>
      <c r="I777" s="199"/>
      <c r="J777" s="199"/>
      <c r="K777" s="199"/>
      <c r="L777" s="199"/>
      <c r="P777" s="15"/>
    </row>
    <row r="778" spans="1:16" x14ac:dyDescent="0.25">
      <c r="A778" s="198"/>
      <c r="B778" s="198"/>
      <c r="C778" s="198"/>
      <c r="D778" s="198"/>
      <c r="E778" s="198"/>
      <c r="F778" s="198"/>
      <c r="G778" s="198"/>
      <c r="H778" s="198"/>
      <c r="I778" s="199"/>
      <c r="J778" s="199"/>
      <c r="K778" s="199"/>
      <c r="L778" s="199"/>
      <c r="P778" s="15"/>
    </row>
    <row r="779" spans="1:16" x14ac:dyDescent="0.25">
      <c r="A779" s="198"/>
      <c r="B779" s="198"/>
      <c r="C779" s="198"/>
      <c r="D779" s="198"/>
      <c r="E779" s="198"/>
      <c r="F779" s="198"/>
      <c r="G779" s="198"/>
      <c r="H779" s="198"/>
      <c r="I779" s="199"/>
      <c r="J779" s="199"/>
      <c r="K779" s="199"/>
      <c r="L779" s="199"/>
      <c r="P779" s="15"/>
    </row>
    <row r="780" spans="1:16" x14ac:dyDescent="0.25">
      <c r="A780" s="198"/>
      <c r="B780" s="198"/>
      <c r="C780" s="198"/>
      <c r="D780" s="198"/>
      <c r="E780" s="198"/>
      <c r="F780" s="198"/>
      <c r="G780" s="198"/>
      <c r="H780" s="198"/>
      <c r="I780" s="199"/>
      <c r="J780" s="199"/>
      <c r="K780" s="199"/>
      <c r="L780" s="199"/>
      <c r="P780" s="15"/>
    </row>
    <row r="781" spans="1:16" x14ac:dyDescent="0.25">
      <c r="A781" s="198"/>
      <c r="B781" s="198"/>
      <c r="C781" s="198"/>
      <c r="D781" s="198"/>
      <c r="E781" s="198"/>
      <c r="F781" s="198"/>
      <c r="G781" s="198"/>
      <c r="H781" s="198"/>
      <c r="I781" s="199"/>
      <c r="J781" s="199"/>
      <c r="K781" s="199"/>
      <c r="L781" s="199"/>
      <c r="P781" s="15"/>
    </row>
    <row r="782" spans="1:16" x14ac:dyDescent="0.25">
      <c r="A782" s="198"/>
      <c r="B782" s="198"/>
      <c r="C782" s="198"/>
      <c r="D782" s="198"/>
      <c r="E782" s="198"/>
      <c r="F782" s="198"/>
      <c r="G782" s="198"/>
      <c r="H782" s="198"/>
      <c r="I782" s="199"/>
      <c r="J782" s="199"/>
      <c r="K782" s="199"/>
      <c r="L782" s="199"/>
      <c r="P782" s="15"/>
    </row>
    <row r="783" spans="1:16" x14ac:dyDescent="0.25">
      <c r="A783" s="198"/>
      <c r="B783" s="198"/>
      <c r="C783" s="198"/>
      <c r="D783" s="198"/>
      <c r="E783" s="198"/>
      <c r="F783" s="198"/>
      <c r="G783" s="198"/>
      <c r="H783" s="198"/>
      <c r="I783" s="199"/>
      <c r="J783" s="199"/>
      <c r="K783" s="199"/>
      <c r="L783" s="199"/>
      <c r="P783" s="15"/>
    </row>
    <row r="784" spans="1:16" x14ac:dyDescent="0.25">
      <c r="A784" s="198"/>
      <c r="B784" s="198"/>
      <c r="C784" s="198"/>
      <c r="D784" s="198"/>
      <c r="E784" s="198"/>
      <c r="F784" s="198"/>
      <c r="G784" s="198"/>
      <c r="H784" s="198"/>
      <c r="I784" s="199"/>
      <c r="J784" s="199"/>
      <c r="K784" s="199"/>
      <c r="L784" s="199"/>
      <c r="P784" s="15"/>
    </row>
    <row r="785" spans="1:16" x14ac:dyDescent="0.25">
      <c r="A785" s="198"/>
      <c r="B785" s="198"/>
      <c r="C785" s="198"/>
      <c r="D785" s="198"/>
      <c r="E785" s="198"/>
      <c r="F785" s="198"/>
      <c r="G785" s="198"/>
      <c r="H785" s="198"/>
      <c r="I785" s="199"/>
      <c r="J785" s="199"/>
      <c r="K785" s="199"/>
      <c r="L785" s="199"/>
      <c r="P785" s="15"/>
    </row>
    <row r="786" spans="1:16" x14ac:dyDescent="0.25">
      <c r="A786" s="198"/>
      <c r="B786" s="198"/>
      <c r="C786" s="198"/>
      <c r="D786" s="198"/>
      <c r="E786" s="198"/>
      <c r="F786" s="198"/>
      <c r="G786" s="198"/>
      <c r="H786" s="198"/>
      <c r="I786" s="199"/>
      <c r="J786" s="199"/>
      <c r="K786" s="199"/>
      <c r="L786" s="199"/>
      <c r="P786" s="15"/>
    </row>
    <row r="787" spans="1:16" x14ac:dyDescent="0.25">
      <c r="A787" s="198"/>
      <c r="B787" s="198"/>
      <c r="C787" s="198"/>
      <c r="D787" s="198"/>
      <c r="E787" s="198"/>
      <c r="F787" s="198"/>
      <c r="G787" s="198"/>
      <c r="H787" s="198"/>
      <c r="I787" s="199"/>
      <c r="J787" s="199"/>
      <c r="K787" s="199"/>
      <c r="L787" s="199"/>
      <c r="P787" s="15"/>
    </row>
    <row r="788" spans="1:16" x14ac:dyDescent="0.25">
      <c r="A788" s="198"/>
      <c r="B788" s="198"/>
      <c r="C788" s="198"/>
      <c r="D788" s="198"/>
      <c r="E788" s="198"/>
      <c r="F788" s="198"/>
      <c r="G788" s="198"/>
      <c r="H788" s="198"/>
      <c r="I788" s="199"/>
      <c r="J788" s="199"/>
      <c r="K788" s="199"/>
      <c r="L788" s="199"/>
      <c r="P788" s="15"/>
    </row>
    <row r="789" spans="1:16" x14ac:dyDescent="0.25">
      <c r="A789" s="198"/>
      <c r="B789" s="198"/>
      <c r="C789" s="198"/>
      <c r="D789" s="198"/>
      <c r="E789" s="198"/>
      <c r="F789" s="198"/>
      <c r="G789" s="198"/>
      <c r="H789" s="198"/>
      <c r="I789" s="199"/>
      <c r="J789" s="199"/>
      <c r="K789" s="199"/>
      <c r="L789" s="199"/>
      <c r="P789" s="15"/>
    </row>
    <row r="790" spans="1:16" x14ac:dyDescent="0.25">
      <c r="A790" s="198"/>
      <c r="B790" s="198"/>
      <c r="C790" s="198"/>
      <c r="D790" s="198"/>
      <c r="E790" s="198"/>
      <c r="F790" s="198"/>
      <c r="G790" s="198"/>
      <c r="H790" s="198"/>
      <c r="I790" s="199"/>
      <c r="J790" s="199"/>
      <c r="K790" s="199"/>
      <c r="L790" s="199"/>
      <c r="P790" s="15"/>
    </row>
    <row r="791" spans="1:16" x14ac:dyDescent="0.25">
      <c r="A791" s="198"/>
      <c r="B791" s="198"/>
      <c r="C791" s="198"/>
      <c r="D791" s="198"/>
      <c r="E791" s="198"/>
      <c r="F791" s="198"/>
      <c r="G791" s="198"/>
      <c r="H791" s="198"/>
      <c r="I791" s="199"/>
      <c r="J791" s="199"/>
      <c r="K791" s="199"/>
      <c r="L791" s="199"/>
      <c r="P791" s="15"/>
    </row>
    <row r="792" spans="1:16" x14ac:dyDescent="0.25">
      <c r="A792" s="198"/>
      <c r="B792" s="198"/>
      <c r="C792" s="198"/>
      <c r="D792" s="198"/>
      <c r="E792" s="198"/>
      <c r="F792" s="198"/>
      <c r="G792" s="198"/>
      <c r="H792" s="198"/>
      <c r="I792" s="199"/>
      <c r="J792" s="199"/>
      <c r="K792" s="199"/>
      <c r="L792" s="199"/>
      <c r="P792" s="15"/>
    </row>
    <row r="793" spans="1:16" x14ac:dyDescent="0.25">
      <c r="A793" s="198"/>
      <c r="B793" s="198"/>
      <c r="C793" s="198"/>
      <c r="D793" s="198"/>
      <c r="E793" s="198"/>
      <c r="F793" s="198"/>
      <c r="G793" s="198"/>
      <c r="H793" s="198"/>
      <c r="I793" s="199"/>
      <c r="J793" s="199"/>
      <c r="K793" s="199"/>
      <c r="L793" s="199"/>
      <c r="P793" s="15"/>
    </row>
    <row r="794" spans="1:16" x14ac:dyDescent="0.25">
      <c r="A794" s="198"/>
      <c r="B794" s="198"/>
      <c r="C794" s="198"/>
      <c r="D794" s="198"/>
      <c r="E794" s="198"/>
      <c r="F794" s="198"/>
      <c r="G794" s="198"/>
      <c r="H794" s="198"/>
      <c r="I794" s="199"/>
      <c r="J794" s="199"/>
      <c r="K794" s="199"/>
      <c r="L794" s="199"/>
      <c r="P794" s="15"/>
    </row>
    <row r="795" spans="1:16" x14ac:dyDescent="0.25">
      <c r="A795" s="198"/>
      <c r="B795" s="198"/>
      <c r="C795" s="198"/>
      <c r="D795" s="198"/>
      <c r="E795" s="198"/>
      <c r="F795" s="198"/>
      <c r="G795" s="198"/>
      <c r="H795" s="198"/>
      <c r="I795" s="199"/>
      <c r="J795" s="199"/>
      <c r="K795" s="199"/>
      <c r="L795" s="199"/>
      <c r="P795" s="15"/>
    </row>
    <row r="796" spans="1:16" x14ac:dyDescent="0.25">
      <c r="A796" s="198"/>
      <c r="B796" s="198"/>
      <c r="C796" s="198"/>
      <c r="D796" s="198"/>
      <c r="E796" s="198"/>
      <c r="F796" s="198"/>
      <c r="G796" s="198"/>
      <c r="H796" s="198"/>
      <c r="I796" s="199"/>
      <c r="J796" s="199"/>
      <c r="K796" s="199"/>
      <c r="L796" s="199"/>
      <c r="P796" s="15"/>
    </row>
    <row r="797" spans="1:16" x14ac:dyDescent="0.25">
      <c r="A797" s="198"/>
      <c r="B797" s="198"/>
      <c r="C797" s="198"/>
      <c r="D797" s="198"/>
      <c r="E797" s="198"/>
      <c r="F797" s="198"/>
      <c r="G797" s="198"/>
      <c r="H797" s="198"/>
      <c r="I797" s="199"/>
      <c r="J797" s="199"/>
      <c r="K797" s="199"/>
      <c r="L797" s="199"/>
      <c r="P797" s="15"/>
    </row>
    <row r="798" spans="1:16" x14ac:dyDescent="0.25">
      <c r="A798" s="198"/>
      <c r="B798" s="198"/>
      <c r="C798" s="198"/>
      <c r="D798" s="198"/>
      <c r="E798" s="198"/>
      <c r="F798" s="198"/>
      <c r="G798" s="198"/>
      <c r="H798" s="198"/>
      <c r="I798" s="199"/>
      <c r="J798" s="199"/>
      <c r="K798" s="199"/>
      <c r="L798" s="199"/>
      <c r="P798" s="15"/>
    </row>
    <row r="799" spans="1:16" x14ac:dyDescent="0.25">
      <c r="A799" s="198"/>
      <c r="B799" s="198"/>
      <c r="C799" s="198"/>
      <c r="D799" s="198"/>
      <c r="E799" s="198"/>
      <c r="F799" s="198"/>
      <c r="G799" s="198"/>
      <c r="H799" s="198"/>
      <c r="I799" s="199"/>
      <c r="J799" s="199"/>
      <c r="K799" s="199"/>
      <c r="L799" s="199"/>
      <c r="P799" s="15"/>
    </row>
    <row r="800" spans="1:16" x14ac:dyDescent="0.25">
      <c r="A800" s="198"/>
      <c r="B800" s="198"/>
      <c r="C800" s="198"/>
      <c r="D800" s="198"/>
      <c r="E800" s="198"/>
      <c r="F800" s="198"/>
      <c r="G800" s="198"/>
      <c r="H800" s="198"/>
      <c r="I800" s="199"/>
      <c r="J800" s="199"/>
      <c r="K800" s="199"/>
      <c r="L800" s="199"/>
      <c r="P800" s="15"/>
    </row>
    <row r="801" spans="1:16" x14ac:dyDescent="0.25">
      <c r="A801" s="198"/>
      <c r="B801" s="198"/>
      <c r="C801" s="198"/>
      <c r="D801" s="198"/>
      <c r="E801" s="198"/>
      <c r="F801" s="198"/>
      <c r="G801" s="198"/>
      <c r="H801" s="198"/>
      <c r="I801" s="199"/>
      <c r="J801" s="199"/>
      <c r="K801" s="199"/>
      <c r="L801" s="199"/>
      <c r="P801" s="15"/>
    </row>
    <row r="802" spans="1:16" x14ac:dyDescent="0.25">
      <c r="A802" s="198"/>
      <c r="B802" s="198"/>
      <c r="C802" s="198"/>
      <c r="D802" s="198"/>
      <c r="E802" s="198"/>
      <c r="F802" s="198"/>
      <c r="G802" s="198"/>
      <c r="H802" s="198"/>
      <c r="I802" s="199"/>
      <c r="J802" s="199"/>
      <c r="K802" s="199"/>
      <c r="L802" s="199"/>
      <c r="P802" s="15"/>
    </row>
    <row r="803" spans="1:16" x14ac:dyDescent="0.25">
      <c r="A803" s="198"/>
      <c r="B803" s="198"/>
      <c r="C803" s="198"/>
      <c r="D803" s="198"/>
      <c r="E803" s="198"/>
      <c r="F803" s="198"/>
      <c r="G803" s="198"/>
      <c r="H803" s="198"/>
      <c r="I803" s="199"/>
      <c r="J803" s="199"/>
      <c r="K803" s="199"/>
      <c r="L803" s="199"/>
      <c r="P803" s="15"/>
    </row>
    <row r="804" spans="1:16" x14ac:dyDescent="0.25">
      <c r="A804" s="198"/>
      <c r="B804" s="198"/>
      <c r="C804" s="198"/>
      <c r="D804" s="198"/>
      <c r="E804" s="198"/>
      <c r="F804" s="198"/>
      <c r="G804" s="198"/>
      <c r="H804" s="198"/>
      <c r="I804" s="199"/>
      <c r="J804" s="199"/>
      <c r="K804" s="199"/>
      <c r="L804" s="199"/>
      <c r="P804" s="15"/>
    </row>
    <row r="805" spans="1:16" x14ac:dyDescent="0.25">
      <c r="A805" s="198"/>
      <c r="B805" s="198"/>
      <c r="C805" s="198"/>
      <c r="D805" s="198"/>
      <c r="E805" s="198"/>
      <c r="F805" s="198"/>
      <c r="G805" s="198"/>
      <c r="H805" s="198"/>
      <c r="I805" s="199"/>
      <c r="J805" s="199"/>
      <c r="K805" s="199"/>
      <c r="L805" s="199"/>
      <c r="P805" s="15"/>
    </row>
    <row r="806" spans="1:16" x14ac:dyDescent="0.25">
      <c r="A806" s="198"/>
      <c r="B806" s="198"/>
      <c r="C806" s="198"/>
      <c r="D806" s="198"/>
      <c r="E806" s="198"/>
      <c r="F806" s="198"/>
      <c r="G806" s="198"/>
      <c r="H806" s="198"/>
      <c r="I806" s="199"/>
      <c r="J806" s="199"/>
      <c r="K806" s="199"/>
      <c r="L806" s="199"/>
      <c r="P806" s="15"/>
    </row>
    <row r="807" spans="1:16" x14ac:dyDescent="0.25">
      <c r="A807" s="198"/>
      <c r="B807" s="198"/>
      <c r="C807" s="198"/>
      <c r="D807" s="198"/>
      <c r="E807" s="198"/>
      <c r="F807" s="198"/>
      <c r="G807" s="198"/>
      <c r="H807" s="198"/>
      <c r="I807" s="199"/>
      <c r="J807" s="199"/>
      <c r="K807" s="199"/>
      <c r="L807" s="199"/>
      <c r="P807" s="15"/>
    </row>
    <row r="808" spans="1:16" x14ac:dyDescent="0.25">
      <c r="A808" s="198"/>
      <c r="B808" s="198"/>
      <c r="C808" s="198"/>
      <c r="D808" s="198"/>
      <c r="E808" s="198"/>
      <c r="F808" s="198"/>
      <c r="G808" s="198"/>
      <c r="H808" s="198"/>
      <c r="I808" s="199"/>
      <c r="J808" s="199"/>
      <c r="K808" s="199"/>
      <c r="L808" s="199"/>
      <c r="P808" s="15"/>
    </row>
    <row r="809" spans="1:16" x14ac:dyDescent="0.25">
      <c r="A809" s="198"/>
      <c r="B809" s="198"/>
      <c r="C809" s="198"/>
      <c r="D809" s="198"/>
      <c r="E809" s="198"/>
      <c r="F809" s="198"/>
      <c r="G809" s="198"/>
      <c r="H809" s="198"/>
      <c r="I809" s="199"/>
      <c r="J809" s="199"/>
      <c r="K809" s="199"/>
      <c r="L809" s="199"/>
      <c r="P809" s="15"/>
    </row>
    <row r="810" spans="1:16" x14ac:dyDescent="0.25">
      <c r="A810" s="198"/>
      <c r="B810" s="198"/>
      <c r="C810" s="198"/>
      <c r="D810" s="198"/>
      <c r="E810" s="198"/>
      <c r="F810" s="198"/>
      <c r="G810" s="198"/>
      <c r="H810" s="198"/>
      <c r="I810" s="199"/>
      <c r="J810" s="199"/>
      <c r="K810" s="199"/>
      <c r="L810" s="199"/>
      <c r="P810" s="15"/>
    </row>
    <row r="811" spans="1:16" x14ac:dyDescent="0.25">
      <c r="A811" s="198"/>
      <c r="B811" s="198"/>
      <c r="C811" s="198"/>
      <c r="D811" s="198"/>
      <c r="E811" s="198"/>
      <c r="F811" s="198"/>
      <c r="G811" s="198"/>
      <c r="H811" s="198"/>
      <c r="I811" s="199"/>
      <c r="J811" s="199"/>
      <c r="K811" s="199"/>
      <c r="L811" s="199"/>
      <c r="P811" s="15"/>
    </row>
    <row r="812" spans="1:16" x14ac:dyDescent="0.25">
      <c r="A812" s="198"/>
      <c r="B812" s="198"/>
      <c r="C812" s="198"/>
      <c r="D812" s="198"/>
      <c r="E812" s="198"/>
      <c r="F812" s="198"/>
      <c r="G812" s="198"/>
      <c r="H812" s="198"/>
      <c r="I812" s="199"/>
      <c r="J812" s="199"/>
      <c r="K812" s="199"/>
      <c r="L812" s="199"/>
      <c r="P812" s="15"/>
    </row>
    <row r="813" spans="1:16" x14ac:dyDescent="0.25">
      <c r="A813" s="198"/>
      <c r="B813" s="198"/>
      <c r="C813" s="198"/>
      <c r="D813" s="198"/>
      <c r="E813" s="198"/>
      <c r="F813" s="198"/>
      <c r="G813" s="198"/>
      <c r="H813" s="198"/>
      <c r="I813" s="199"/>
      <c r="J813" s="199"/>
      <c r="K813" s="199"/>
      <c r="L813" s="199"/>
      <c r="P813" s="15"/>
    </row>
    <row r="814" spans="1:16" x14ac:dyDescent="0.25">
      <c r="A814" s="198"/>
      <c r="B814" s="198"/>
      <c r="C814" s="198"/>
      <c r="D814" s="198"/>
      <c r="E814" s="198"/>
      <c r="F814" s="198"/>
      <c r="G814" s="198"/>
      <c r="H814" s="198"/>
      <c r="I814" s="199"/>
      <c r="J814" s="199"/>
      <c r="K814" s="199"/>
      <c r="L814" s="199"/>
      <c r="P814" s="15"/>
    </row>
    <row r="815" spans="1:16" x14ac:dyDescent="0.25">
      <c r="A815" s="198"/>
      <c r="B815" s="198"/>
      <c r="C815" s="198"/>
      <c r="D815" s="198"/>
      <c r="E815" s="198"/>
      <c r="F815" s="198"/>
      <c r="G815" s="198"/>
      <c r="H815" s="198"/>
      <c r="I815" s="199"/>
      <c r="J815" s="199"/>
      <c r="K815" s="199"/>
      <c r="L815" s="199"/>
      <c r="P815" s="15"/>
    </row>
    <row r="816" spans="1:16" x14ac:dyDescent="0.25">
      <c r="A816" s="198"/>
      <c r="B816" s="198"/>
      <c r="C816" s="198"/>
      <c r="D816" s="198"/>
      <c r="E816" s="198"/>
      <c r="F816" s="198"/>
      <c r="G816" s="198"/>
      <c r="H816" s="198"/>
      <c r="I816" s="199"/>
      <c r="J816" s="199"/>
      <c r="K816" s="199"/>
      <c r="L816" s="199"/>
      <c r="P816" s="15"/>
    </row>
    <row r="817" spans="1:16" x14ac:dyDescent="0.25">
      <c r="A817" s="198"/>
      <c r="B817" s="198"/>
      <c r="C817" s="198"/>
      <c r="D817" s="198"/>
      <c r="E817" s="198"/>
      <c r="F817" s="198"/>
      <c r="G817" s="198"/>
      <c r="H817" s="198"/>
      <c r="I817" s="199"/>
      <c r="J817" s="199"/>
      <c r="K817" s="199"/>
      <c r="L817" s="199"/>
      <c r="P817" s="15"/>
    </row>
    <row r="818" spans="1:16" x14ac:dyDescent="0.25">
      <c r="A818" s="198"/>
      <c r="B818" s="198"/>
      <c r="C818" s="198"/>
      <c r="D818" s="198"/>
      <c r="E818" s="198"/>
      <c r="F818" s="198"/>
      <c r="G818" s="198"/>
      <c r="H818" s="198"/>
      <c r="I818" s="199"/>
      <c r="J818" s="199"/>
      <c r="K818" s="199"/>
      <c r="L818" s="199"/>
      <c r="P818" s="15"/>
    </row>
    <row r="819" spans="1:16" x14ac:dyDescent="0.25">
      <c r="A819" s="198"/>
      <c r="B819" s="198"/>
      <c r="C819" s="198"/>
      <c r="D819" s="198"/>
      <c r="E819" s="198"/>
      <c r="F819" s="198"/>
      <c r="G819" s="198"/>
      <c r="H819" s="198"/>
      <c r="I819" s="199"/>
      <c r="J819" s="199"/>
      <c r="K819" s="199"/>
      <c r="L819" s="199"/>
      <c r="P819" s="15"/>
    </row>
    <row r="820" spans="1:16" x14ac:dyDescent="0.25">
      <c r="A820" s="198"/>
      <c r="B820" s="198"/>
      <c r="C820" s="198"/>
      <c r="D820" s="198"/>
      <c r="E820" s="198"/>
      <c r="F820" s="198"/>
      <c r="G820" s="198"/>
      <c r="H820" s="198"/>
      <c r="I820" s="199"/>
      <c r="J820" s="199"/>
      <c r="K820" s="199"/>
      <c r="L820" s="199"/>
      <c r="P820" s="15"/>
    </row>
    <row r="821" spans="1:16" x14ac:dyDescent="0.25">
      <c r="A821" s="198"/>
      <c r="B821" s="198"/>
      <c r="C821" s="198"/>
      <c r="D821" s="198"/>
      <c r="E821" s="198"/>
      <c r="F821" s="198"/>
      <c r="G821" s="198"/>
      <c r="H821" s="198"/>
      <c r="I821" s="199"/>
      <c r="J821" s="199"/>
      <c r="K821" s="199"/>
      <c r="L821" s="199"/>
      <c r="P821" s="15"/>
    </row>
    <row r="822" spans="1:16" x14ac:dyDescent="0.25">
      <c r="A822" s="198"/>
      <c r="B822" s="198"/>
      <c r="C822" s="198"/>
      <c r="D822" s="198"/>
      <c r="E822" s="198"/>
      <c r="F822" s="198"/>
      <c r="G822" s="198"/>
      <c r="H822" s="198"/>
      <c r="I822" s="199"/>
      <c r="J822" s="199"/>
      <c r="K822" s="199"/>
      <c r="L822" s="199"/>
      <c r="P822" s="15"/>
    </row>
    <row r="823" spans="1:16" x14ac:dyDescent="0.25">
      <c r="A823" s="198"/>
      <c r="B823" s="198"/>
      <c r="C823" s="198"/>
      <c r="D823" s="198"/>
      <c r="E823" s="198"/>
      <c r="F823" s="198"/>
      <c r="G823" s="198"/>
      <c r="H823" s="198"/>
      <c r="I823" s="199"/>
      <c r="J823" s="199"/>
      <c r="K823" s="199"/>
      <c r="L823" s="199"/>
      <c r="P823" s="15"/>
    </row>
    <row r="824" spans="1:16" x14ac:dyDescent="0.25">
      <c r="A824" s="198"/>
      <c r="B824" s="198"/>
      <c r="C824" s="198"/>
      <c r="D824" s="198"/>
      <c r="E824" s="198"/>
      <c r="F824" s="198"/>
      <c r="G824" s="198"/>
      <c r="H824" s="198"/>
      <c r="I824" s="199"/>
      <c r="J824" s="199"/>
      <c r="K824" s="199"/>
      <c r="L824" s="199"/>
      <c r="P824" s="15"/>
    </row>
    <row r="825" spans="1:16" x14ac:dyDescent="0.25">
      <c r="A825" s="198"/>
      <c r="B825" s="198"/>
      <c r="C825" s="198"/>
      <c r="D825" s="198"/>
      <c r="E825" s="198"/>
      <c r="F825" s="198"/>
      <c r="G825" s="198"/>
      <c r="H825" s="198"/>
      <c r="I825" s="199"/>
      <c r="J825" s="199"/>
      <c r="K825" s="199"/>
      <c r="L825" s="199"/>
      <c r="P825" s="15"/>
    </row>
    <row r="826" spans="1:16" x14ac:dyDescent="0.25">
      <c r="A826" s="198"/>
      <c r="B826" s="198"/>
      <c r="C826" s="198"/>
      <c r="D826" s="198"/>
      <c r="E826" s="198"/>
      <c r="F826" s="198"/>
      <c r="G826" s="198"/>
      <c r="H826" s="198"/>
      <c r="I826" s="199"/>
      <c r="J826" s="199"/>
      <c r="K826" s="199"/>
      <c r="L826" s="199"/>
      <c r="P826" s="15"/>
    </row>
    <row r="827" spans="1:16" x14ac:dyDescent="0.25">
      <c r="A827" s="198"/>
      <c r="B827" s="198"/>
      <c r="C827" s="198"/>
      <c r="D827" s="198"/>
      <c r="E827" s="198"/>
      <c r="F827" s="198"/>
      <c r="G827" s="198"/>
      <c r="H827" s="198"/>
      <c r="I827" s="199"/>
      <c r="J827" s="199"/>
      <c r="K827" s="199"/>
      <c r="L827" s="199"/>
      <c r="P827" s="15"/>
    </row>
    <row r="828" spans="1:16" x14ac:dyDescent="0.25">
      <c r="A828" s="198"/>
      <c r="B828" s="198"/>
      <c r="C828" s="198"/>
      <c r="D828" s="198"/>
      <c r="E828" s="198"/>
      <c r="F828" s="198"/>
      <c r="G828" s="198"/>
      <c r="H828" s="198"/>
      <c r="I828" s="199"/>
      <c r="J828" s="199"/>
      <c r="K828" s="199"/>
      <c r="L828" s="199"/>
      <c r="P828" s="15"/>
    </row>
    <row r="829" spans="1:16" x14ac:dyDescent="0.25">
      <c r="A829" s="198"/>
      <c r="B829" s="198"/>
      <c r="C829" s="198"/>
      <c r="D829" s="198"/>
      <c r="E829" s="198"/>
      <c r="F829" s="198"/>
      <c r="G829" s="198"/>
      <c r="H829" s="198"/>
      <c r="I829" s="199"/>
      <c r="J829" s="199"/>
      <c r="K829" s="199"/>
      <c r="L829" s="199"/>
      <c r="P829" s="15"/>
    </row>
    <row r="830" spans="1:16" x14ac:dyDescent="0.25">
      <c r="A830" s="198"/>
      <c r="B830" s="198"/>
      <c r="C830" s="198"/>
      <c r="D830" s="198"/>
      <c r="E830" s="198"/>
      <c r="F830" s="198"/>
      <c r="G830" s="198"/>
      <c r="H830" s="198"/>
      <c r="I830" s="199"/>
      <c r="J830" s="199"/>
      <c r="K830" s="199"/>
      <c r="L830" s="199"/>
      <c r="P830" s="15"/>
    </row>
    <row r="831" spans="1:16" x14ac:dyDescent="0.25">
      <c r="A831" s="198"/>
      <c r="B831" s="198"/>
      <c r="C831" s="198"/>
      <c r="D831" s="198"/>
      <c r="E831" s="198"/>
      <c r="F831" s="198"/>
      <c r="G831" s="198"/>
      <c r="H831" s="198"/>
      <c r="I831" s="199"/>
      <c r="J831" s="199"/>
      <c r="K831" s="199"/>
      <c r="L831" s="199"/>
      <c r="P831" s="15"/>
    </row>
    <row r="832" spans="1:16" x14ac:dyDescent="0.25">
      <c r="A832" s="198"/>
      <c r="B832" s="198"/>
      <c r="C832" s="198"/>
      <c r="D832" s="198"/>
      <c r="E832" s="198"/>
      <c r="F832" s="198"/>
      <c r="G832" s="198"/>
      <c r="H832" s="198"/>
      <c r="I832" s="199"/>
      <c r="J832" s="199"/>
      <c r="K832" s="199"/>
      <c r="L832" s="199"/>
      <c r="P832" s="15"/>
    </row>
    <row r="833" spans="1:16" x14ac:dyDescent="0.25">
      <c r="A833" s="198"/>
      <c r="B833" s="198"/>
      <c r="C833" s="198"/>
      <c r="D833" s="198"/>
      <c r="E833" s="198"/>
      <c r="F833" s="198"/>
      <c r="G833" s="198"/>
      <c r="H833" s="198"/>
      <c r="I833" s="199"/>
      <c r="J833" s="199"/>
      <c r="K833" s="199"/>
      <c r="L833" s="199"/>
      <c r="P833" s="15"/>
    </row>
    <row r="834" spans="1:16" x14ac:dyDescent="0.25">
      <c r="A834" s="198"/>
      <c r="B834" s="198"/>
      <c r="C834" s="198"/>
      <c r="D834" s="198"/>
      <c r="E834" s="198"/>
      <c r="F834" s="198"/>
      <c r="G834" s="198"/>
      <c r="H834" s="198"/>
      <c r="I834" s="199"/>
      <c r="J834" s="199"/>
      <c r="K834" s="199"/>
      <c r="L834" s="199"/>
      <c r="P834" s="15"/>
    </row>
    <row r="835" spans="1:16" x14ac:dyDescent="0.25">
      <c r="A835" s="198"/>
      <c r="B835" s="198"/>
      <c r="C835" s="198"/>
      <c r="D835" s="198"/>
      <c r="E835" s="198"/>
      <c r="F835" s="198"/>
      <c r="G835" s="198"/>
      <c r="H835" s="198"/>
      <c r="I835" s="199"/>
      <c r="J835" s="199"/>
      <c r="K835" s="199"/>
      <c r="L835" s="199"/>
      <c r="P835" s="15"/>
    </row>
    <row r="836" spans="1:16" x14ac:dyDescent="0.25">
      <c r="A836" s="198"/>
      <c r="B836" s="198"/>
      <c r="C836" s="198"/>
      <c r="D836" s="198"/>
      <c r="E836" s="198"/>
      <c r="F836" s="198"/>
      <c r="G836" s="198"/>
      <c r="H836" s="198"/>
      <c r="I836" s="199"/>
      <c r="J836" s="199"/>
      <c r="K836" s="199"/>
      <c r="L836" s="199"/>
      <c r="P836" s="15"/>
    </row>
    <row r="837" spans="1:16" x14ac:dyDescent="0.25">
      <c r="A837" s="198"/>
      <c r="B837" s="198"/>
      <c r="C837" s="198"/>
      <c r="D837" s="198"/>
      <c r="E837" s="198"/>
      <c r="F837" s="198"/>
      <c r="G837" s="198"/>
      <c r="H837" s="198"/>
      <c r="I837" s="199"/>
      <c r="J837" s="199"/>
      <c r="K837" s="199"/>
      <c r="L837" s="199"/>
      <c r="P837" s="15"/>
    </row>
    <row r="838" spans="1:16" x14ac:dyDescent="0.25">
      <c r="A838" s="198"/>
      <c r="B838" s="198"/>
      <c r="C838" s="198"/>
      <c r="D838" s="198"/>
      <c r="E838" s="198"/>
      <c r="F838" s="198"/>
      <c r="G838" s="198"/>
      <c r="H838" s="198"/>
      <c r="I838" s="199"/>
      <c r="J838" s="199"/>
      <c r="K838" s="199"/>
      <c r="L838" s="199"/>
      <c r="P838" s="15"/>
    </row>
    <row r="839" spans="1:16" x14ac:dyDescent="0.25">
      <c r="A839" s="198"/>
      <c r="B839" s="198"/>
      <c r="C839" s="198"/>
      <c r="D839" s="198"/>
      <c r="E839" s="198"/>
      <c r="F839" s="198"/>
      <c r="G839" s="198"/>
      <c r="H839" s="198"/>
      <c r="I839" s="199"/>
      <c r="J839" s="199"/>
      <c r="K839" s="199"/>
      <c r="L839" s="199"/>
      <c r="P839" s="15"/>
    </row>
    <row r="840" spans="1:16" x14ac:dyDescent="0.25">
      <c r="A840" s="198"/>
      <c r="B840" s="198"/>
      <c r="C840" s="198"/>
      <c r="D840" s="198"/>
      <c r="E840" s="198"/>
      <c r="F840" s="198"/>
      <c r="G840" s="198"/>
      <c r="H840" s="198"/>
      <c r="I840" s="199"/>
      <c r="J840" s="199"/>
      <c r="K840" s="199"/>
      <c r="L840" s="199"/>
      <c r="P840" s="15"/>
    </row>
    <row r="841" spans="1:16" x14ac:dyDescent="0.25">
      <c r="A841" s="198"/>
      <c r="B841" s="198"/>
      <c r="C841" s="198"/>
      <c r="D841" s="198"/>
      <c r="E841" s="198"/>
      <c r="F841" s="198"/>
      <c r="G841" s="198"/>
      <c r="H841" s="198"/>
      <c r="I841" s="199"/>
      <c r="J841" s="199"/>
      <c r="K841" s="199"/>
      <c r="L841" s="199"/>
      <c r="P841" s="15"/>
    </row>
    <row r="842" spans="1:16" x14ac:dyDescent="0.25">
      <c r="A842" s="198"/>
      <c r="B842" s="198"/>
      <c r="C842" s="198"/>
      <c r="D842" s="198"/>
      <c r="E842" s="198"/>
      <c r="F842" s="198"/>
      <c r="G842" s="198"/>
      <c r="H842" s="198"/>
      <c r="I842" s="199"/>
      <c r="J842" s="199"/>
      <c r="K842" s="199"/>
      <c r="L842" s="199"/>
      <c r="P842" s="15"/>
    </row>
    <row r="843" spans="1:16" x14ac:dyDescent="0.25">
      <c r="A843" s="198"/>
      <c r="B843" s="198"/>
      <c r="C843" s="198"/>
      <c r="D843" s="198"/>
      <c r="E843" s="198"/>
      <c r="F843" s="198"/>
      <c r="G843" s="198"/>
      <c r="H843" s="198"/>
      <c r="I843" s="199"/>
      <c r="J843" s="199"/>
      <c r="K843" s="199"/>
      <c r="L843" s="199"/>
      <c r="P843" s="15"/>
    </row>
    <row r="844" spans="1:16" x14ac:dyDescent="0.25">
      <c r="A844" s="198"/>
      <c r="B844" s="198"/>
      <c r="C844" s="198"/>
      <c r="D844" s="198"/>
      <c r="E844" s="198"/>
      <c r="F844" s="198"/>
      <c r="G844" s="198"/>
      <c r="H844" s="198"/>
      <c r="I844" s="199"/>
      <c r="J844" s="199"/>
      <c r="K844" s="199"/>
      <c r="L844" s="199"/>
      <c r="P844" s="15"/>
    </row>
    <row r="845" spans="1:16" x14ac:dyDescent="0.25">
      <c r="A845" s="198"/>
      <c r="B845" s="198"/>
      <c r="C845" s="198"/>
      <c r="D845" s="198"/>
      <c r="E845" s="198"/>
      <c r="F845" s="198"/>
      <c r="G845" s="198"/>
      <c r="H845" s="198"/>
      <c r="I845" s="199"/>
      <c r="J845" s="199"/>
      <c r="K845" s="199"/>
      <c r="L845" s="199"/>
      <c r="P845" s="15"/>
    </row>
    <row r="846" spans="1:16" x14ac:dyDescent="0.25">
      <c r="A846" s="198"/>
      <c r="B846" s="198"/>
      <c r="C846" s="198"/>
      <c r="D846" s="198"/>
      <c r="E846" s="198"/>
      <c r="F846" s="198"/>
      <c r="G846" s="198"/>
      <c r="H846" s="198"/>
      <c r="I846" s="199"/>
      <c r="J846" s="199"/>
      <c r="K846" s="199"/>
      <c r="L846" s="199"/>
      <c r="P846" s="15"/>
    </row>
    <row r="847" spans="1:16" x14ac:dyDescent="0.25">
      <c r="A847" s="198"/>
      <c r="B847" s="198"/>
      <c r="C847" s="198"/>
      <c r="D847" s="198"/>
      <c r="E847" s="198"/>
      <c r="F847" s="198"/>
      <c r="G847" s="198"/>
      <c r="H847" s="198"/>
      <c r="I847" s="199"/>
      <c r="J847" s="199"/>
      <c r="K847" s="199"/>
      <c r="L847" s="199"/>
      <c r="P847" s="15"/>
    </row>
    <row r="848" spans="1:16" x14ac:dyDescent="0.25">
      <c r="A848" s="198"/>
      <c r="B848" s="198"/>
      <c r="C848" s="198"/>
      <c r="D848" s="198"/>
      <c r="E848" s="198"/>
      <c r="F848" s="198"/>
      <c r="G848" s="198"/>
      <c r="H848" s="198"/>
      <c r="I848" s="199"/>
      <c r="J848" s="199"/>
      <c r="K848" s="199"/>
      <c r="L848" s="199"/>
      <c r="P848" s="15"/>
    </row>
    <row r="849" spans="1:16" x14ac:dyDescent="0.25">
      <c r="A849" s="198"/>
      <c r="B849" s="198"/>
      <c r="C849" s="198"/>
      <c r="D849" s="198"/>
      <c r="E849" s="198"/>
      <c r="F849" s="198"/>
      <c r="G849" s="198"/>
      <c r="H849" s="198"/>
      <c r="I849" s="199"/>
      <c r="J849" s="199"/>
      <c r="K849" s="199"/>
      <c r="L849" s="199"/>
      <c r="P849" s="15"/>
    </row>
    <row r="850" spans="1:16" x14ac:dyDescent="0.25">
      <c r="A850" s="198"/>
      <c r="B850" s="198"/>
      <c r="C850" s="198"/>
      <c r="D850" s="198"/>
      <c r="E850" s="198"/>
      <c r="F850" s="198"/>
      <c r="G850" s="198"/>
      <c r="H850" s="198"/>
      <c r="I850" s="199"/>
      <c r="J850" s="199"/>
      <c r="K850" s="199"/>
      <c r="L850" s="199"/>
      <c r="P850" s="15"/>
    </row>
    <row r="851" spans="1:16" x14ac:dyDescent="0.25">
      <c r="A851" s="198"/>
      <c r="B851" s="198"/>
      <c r="C851" s="198"/>
      <c r="D851" s="198"/>
      <c r="E851" s="198"/>
      <c r="F851" s="198"/>
      <c r="G851" s="198"/>
      <c r="H851" s="198"/>
      <c r="I851" s="199"/>
      <c r="J851" s="199"/>
      <c r="K851" s="199"/>
      <c r="L851" s="199"/>
      <c r="P851" s="15"/>
    </row>
    <row r="852" spans="1:16" x14ac:dyDescent="0.25">
      <c r="A852" s="198"/>
      <c r="B852" s="198"/>
      <c r="C852" s="198"/>
      <c r="D852" s="198"/>
      <c r="E852" s="198"/>
      <c r="F852" s="198"/>
      <c r="G852" s="198"/>
      <c r="H852" s="198"/>
      <c r="I852" s="199"/>
      <c r="J852" s="199"/>
      <c r="K852" s="199"/>
      <c r="L852" s="199"/>
      <c r="P852" s="15"/>
    </row>
    <row r="853" spans="1:16" x14ac:dyDescent="0.25">
      <c r="A853" s="198"/>
      <c r="B853" s="198"/>
      <c r="C853" s="198"/>
      <c r="D853" s="198"/>
      <c r="E853" s="198"/>
      <c r="F853" s="198"/>
      <c r="G853" s="198"/>
      <c r="H853" s="198"/>
      <c r="I853" s="199"/>
      <c r="J853" s="199"/>
      <c r="K853" s="199"/>
      <c r="L853" s="199"/>
      <c r="P853" s="15"/>
    </row>
    <row r="854" spans="1:16" x14ac:dyDescent="0.25">
      <c r="A854" s="198"/>
      <c r="B854" s="198"/>
      <c r="C854" s="198"/>
      <c r="D854" s="198"/>
      <c r="E854" s="198"/>
      <c r="F854" s="198"/>
      <c r="G854" s="198"/>
      <c r="H854" s="198"/>
      <c r="I854" s="199"/>
      <c r="J854" s="199"/>
      <c r="K854" s="199"/>
      <c r="L854" s="199"/>
      <c r="P854" s="15"/>
    </row>
    <row r="855" spans="1:16" x14ac:dyDescent="0.25">
      <c r="A855" s="198"/>
      <c r="B855" s="198"/>
      <c r="C855" s="198"/>
      <c r="D855" s="198"/>
      <c r="E855" s="198"/>
      <c r="F855" s="198"/>
      <c r="G855" s="198"/>
      <c r="H855" s="198"/>
      <c r="I855" s="199"/>
      <c r="J855" s="199"/>
      <c r="K855" s="199"/>
      <c r="L855" s="199"/>
      <c r="P855" s="15"/>
    </row>
    <row r="856" spans="1:16" x14ac:dyDescent="0.25">
      <c r="A856" s="198"/>
      <c r="B856" s="198"/>
      <c r="C856" s="198"/>
      <c r="D856" s="198"/>
      <c r="E856" s="198"/>
      <c r="F856" s="198"/>
      <c r="G856" s="198"/>
      <c r="H856" s="198"/>
      <c r="I856" s="199"/>
      <c r="J856" s="199"/>
      <c r="K856" s="199"/>
      <c r="L856" s="199"/>
      <c r="P856" s="15"/>
    </row>
    <row r="857" spans="1:16" x14ac:dyDescent="0.25">
      <c r="A857" s="198"/>
      <c r="B857" s="198"/>
      <c r="C857" s="198"/>
      <c r="D857" s="198"/>
      <c r="E857" s="198"/>
      <c r="F857" s="198"/>
      <c r="G857" s="198"/>
      <c r="H857" s="198"/>
      <c r="I857" s="199"/>
      <c r="J857" s="199"/>
      <c r="K857" s="199"/>
      <c r="L857" s="199"/>
      <c r="P857" s="15"/>
    </row>
    <row r="858" spans="1:16" x14ac:dyDescent="0.25">
      <c r="A858" s="198"/>
      <c r="B858" s="198"/>
      <c r="C858" s="198"/>
      <c r="D858" s="198"/>
      <c r="E858" s="198"/>
      <c r="F858" s="198"/>
      <c r="G858" s="198"/>
      <c r="H858" s="198"/>
      <c r="I858" s="199"/>
      <c r="J858" s="199"/>
      <c r="K858" s="199"/>
      <c r="L858" s="199"/>
      <c r="P858" s="15"/>
    </row>
    <row r="859" spans="1:16" x14ac:dyDescent="0.25">
      <c r="A859" s="198"/>
      <c r="B859" s="198"/>
      <c r="C859" s="198"/>
      <c r="D859" s="198"/>
      <c r="E859" s="198"/>
      <c r="F859" s="198"/>
      <c r="G859" s="198"/>
      <c r="H859" s="198"/>
      <c r="I859" s="199"/>
      <c r="J859" s="199"/>
      <c r="K859" s="199"/>
      <c r="L859" s="199"/>
      <c r="P859" s="15"/>
    </row>
    <row r="860" spans="1:16" x14ac:dyDescent="0.25">
      <c r="A860" s="198"/>
      <c r="B860" s="198"/>
      <c r="C860" s="198"/>
      <c r="D860" s="198"/>
      <c r="E860" s="198"/>
      <c r="F860" s="198"/>
      <c r="G860" s="198"/>
      <c r="H860" s="198"/>
      <c r="I860" s="199"/>
      <c r="J860" s="199"/>
      <c r="K860" s="199"/>
      <c r="L860" s="199"/>
      <c r="P860" s="15"/>
    </row>
    <row r="861" spans="1:16" x14ac:dyDescent="0.25">
      <c r="A861" s="198"/>
      <c r="B861" s="198"/>
      <c r="C861" s="198"/>
      <c r="D861" s="198"/>
      <c r="E861" s="198"/>
      <c r="F861" s="198"/>
      <c r="G861" s="198"/>
      <c r="H861" s="198"/>
      <c r="I861" s="199"/>
      <c r="J861" s="199"/>
      <c r="K861" s="199"/>
      <c r="L861" s="199"/>
      <c r="P861" s="15"/>
    </row>
    <row r="862" spans="1:16" x14ac:dyDescent="0.25">
      <c r="A862" s="198"/>
      <c r="B862" s="198"/>
      <c r="C862" s="198"/>
      <c r="D862" s="198"/>
      <c r="E862" s="198"/>
      <c r="F862" s="198"/>
      <c r="G862" s="198"/>
      <c r="H862" s="198"/>
      <c r="I862" s="199"/>
      <c r="J862" s="199"/>
      <c r="K862" s="199"/>
      <c r="L862" s="199"/>
      <c r="P862" s="15"/>
    </row>
    <row r="863" spans="1:16" x14ac:dyDescent="0.25">
      <c r="A863" s="198"/>
      <c r="B863" s="198"/>
      <c r="C863" s="198"/>
      <c r="D863" s="198"/>
      <c r="E863" s="198"/>
      <c r="F863" s="198"/>
      <c r="G863" s="198"/>
      <c r="H863" s="198"/>
      <c r="I863" s="199"/>
      <c r="J863" s="199"/>
      <c r="K863" s="199"/>
      <c r="L863" s="199"/>
      <c r="P863" s="15"/>
    </row>
    <row r="864" spans="1:16" x14ac:dyDescent="0.25">
      <c r="A864" s="198"/>
      <c r="B864" s="198"/>
      <c r="C864" s="198"/>
      <c r="D864" s="198"/>
      <c r="E864" s="198"/>
      <c r="F864" s="198"/>
      <c r="G864" s="198"/>
      <c r="H864" s="198"/>
      <c r="I864" s="199"/>
      <c r="J864" s="199"/>
      <c r="K864" s="199"/>
      <c r="L864" s="199"/>
      <c r="P864" s="15"/>
    </row>
    <row r="865" spans="1:16" x14ac:dyDescent="0.25">
      <c r="A865" s="198"/>
      <c r="B865" s="198"/>
      <c r="C865" s="198"/>
      <c r="D865" s="198"/>
      <c r="E865" s="198"/>
      <c r="F865" s="198"/>
      <c r="G865" s="198"/>
      <c r="H865" s="198"/>
      <c r="I865" s="199"/>
      <c r="J865" s="199"/>
      <c r="K865" s="199"/>
      <c r="L865" s="199"/>
      <c r="P865" s="15"/>
    </row>
    <row r="866" spans="1:16" x14ac:dyDescent="0.25">
      <c r="A866" s="198"/>
      <c r="B866" s="198"/>
      <c r="C866" s="198"/>
      <c r="D866" s="198"/>
      <c r="E866" s="198"/>
      <c r="F866" s="198"/>
      <c r="G866" s="198"/>
      <c r="H866" s="198"/>
      <c r="I866" s="199"/>
      <c r="J866" s="199"/>
      <c r="K866" s="199"/>
      <c r="L866" s="199"/>
      <c r="P866" s="15"/>
    </row>
    <row r="867" spans="1:16" x14ac:dyDescent="0.25">
      <c r="A867" s="198"/>
      <c r="B867" s="198"/>
      <c r="C867" s="198"/>
      <c r="D867" s="198"/>
      <c r="E867" s="198"/>
      <c r="F867" s="198"/>
      <c r="G867" s="198"/>
      <c r="H867" s="198"/>
      <c r="I867" s="199"/>
      <c r="J867" s="199"/>
      <c r="K867" s="199"/>
      <c r="L867" s="199"/>
      <c r="P867" s="15"/>
    </row>
  </sheetData>
  <mergeCells count="75">
    <mergeCell ref="BL81:BU81"/>
    <mergeCell ref="BV81:CE81"/>
    <mergeCell ref="BM82:BP82"/>
    <mergeCell ref="BS82:BU82"/>
    <mergeCell ref="BW82:BZ82"/>
    <mergeCell ref="CC82:CE82"/>
    <mergeCell ref="BL38:BU38"/>
    <mergeCell ref="BV38:CE38"/>
    <mergeCell ref="BM39:BP39"/>
    <mergeCell ref="BS39:BU39"/>
    <mergeCell ref="BW39:BZ39"/>
    <mergeCell ref="CC39:CE39"/>
    <mergeCell ref="BL1:BU1"/>
    <mergeCell ref="BV1:CE1"/>
    <mergeCell ref="BM2:BP2"/>
    <mergeCell ref="BS2:BU2"/>
    <mergeCell ref="BW2:BZ2"/>
    <mergeCell ref="CC2:CE2"/>
    <mergeCell ref="BB81:BK81"/>
    <mergeCell ref="BC82:BF82"/>
    <mergeCell ref="BI82:BK82"/>
    <mergeCell ref="B2:E2"/>
    <mergeCell ref="B39:E39"/>
    <mergeCell ref="AY82:BA82"/>
    <mergeCell ref="AS82:AV82"/>
    <mergeCell ref="BB38:BK38"/>
    <mergeCell ref="BC39:BF39"/>
    <mergeCell ref="BI39:BK39"/>
    <mergeCell ref="F39:H39"/>
    <mergeCell ref="K39:L39"/>
    <mergeCell ref="M39:N39"/>
    <mergeCell ref="P39:Q39"/>
    <mergeCell ref="AI2:AL2"/>
    <mergeCell ref="AO2:AQ2"/>
    <mergeCell ref="I1:O1"/>
    <mergeCell ref="I38:O38"/>
    <mergeCell ref="B82:E82"/>
    <mergeCell ref="I81:O81"/>
    <mergeCell ref="X1:AG1"/>
    <mergeCell ref="F2:H2"/>
    <mergeCell ref="K2:L2"/>
    <mergeCell ref="M2:N2"/>
    <mergeCell ref="P2:Q2"/>
    <mergeCell ref="R3:W3"/>
    <mergeCell ref="Y82:AB82"/>
    <mergeCell ref="AE82:AG82"/>
    <mergeCell ref="F82:H82"/>
    <mergeCell ref="K82:L82"/>
    <mergeCell ref="M82:N82"/>
    <mergeCell ref="P82:Q82"/>
    <mergeCell ref="AR1:BA1"/>
    <mergeCell ref="BB1:BK1"/>
    <mergeCell ref="Y2:AB2"/>
    <mergeCell ref="AE2:AG2"/>
    <mergeCell ref="AS2:AV2"/>
    <mergeCell ref="AY2:BA2"/>
    <mergeCell ref="BC2:BF2"/>
    <mergeCell ref="BI2:BK2"/>
    <mergeCell ref="AH1:AQ1"/>
    <mergeCell ref="R83:W83"/>
    <mergeCell ref="X38:AG38"/>
    <mergeCell ref="AR38:BA38"/>
    <mergeCell ref="R40:W40"/>
    <mergeCell ref="X81:AG81"/>
    <mergeCell ref="Y39:AB39"/>
    <mergeCell ref="AE39:AG39"/>
    <mergeCell ref="AS39:AV39"/>
    <mergeCell ref="AY39:BA39"/>
    <mergeCell ref="AR81:BA81"/>
    <mergeCell ref="AH38:AQ38"/>
    <mergeCell ref="AI39:AL39"/>
    <mergeCell ref="AO39:AQ39"/>
    <mergeCell ref="AH81:AQ81"/>
    <mergeCell ref="AI82:AL82"/>
    <mergeCell ref="AO82:AQ8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465"/>
  <sheetViews>
    <sheetView workbookViewId="0">
      <pane xSplit="6" ySplit="3" topLeftCell="AP31" activePane="bottomRight" state="frozen"/>
      <selection pane="topRight" activeCell="G1" sqref="G1"/>
      <selection pane="bottomLeft" activeCell="A4" sqref="A4"/>
      <selection pane="bottomRight" activeCell="AR39" sqref="AR39"/>
    </sheetView>
  </sheetViews>
  <sheetFormatPr defaultRowHeight="15" x14ac:dyDescent="0.25"/>
  <cols>
    <col min="1" max="1" width="31" style="134" customWidth="1"/>
    <col min="2" max="2" width="6.140625" style="130" customWidth="1"/>
    <col min="3" max="3" width="6.140625" style="2" customWidth="1"/>
    <col min="4" max="4" width="4.140625" style="134" customWidth="1"/>
    <col min="5" max="5" width="4.7109375" style="134" customWidth="1"/>
    <col min="6" max="6" width="5.5703125" style="134" customWidth="1"/>
    <col min="7" max="7" width="9.140625" style="22" customWidth="1"/>
    <col min="8" max="10" width="9.140625" style="17" customWidth="1"/>
    <col min="11" max="12" width="9.140625" style="15" customWidth="1"/>
    <col min="13" max="13" width="14.5703125" style="268" customWidth="1"/>
    <col min="14" max="14" width="9.140625" style="14"/>
    <col min="15" max="15" width="9.140625" style="15"/>
    <col min="16" max="21" width="9.140625" style="15" customWidth="1"/>
    <col min="22" max="22" width="6" style="15" customWidth="1"/>
    <col min="23" max="23" width="6" style="127" customWidth="1"/>
    <col min="24" max="29" width="6" style="129" customWidth="1"/>
    <col min="30" max="30" width="6" style="133" customWidth="1"/>
    <col min="31" max="32" width="6" style="129" customWidth="1"/>
    <col min="33" max="43" width="6" style="200" customWidth="1"/>
    <col min="44" max="44" width="9.140625" style="134"/>
    <col min="45" max="51" width="6.42578125" style="134" customWidth="1"/>
    <col min="52" max="52" width="6.42578125" style="146" customWidth="1"/>
    <col min="53" max="54" width="6.42578125" style="134" customWidth="1"/>
    <col min="55" max="64" width="6.5703125" style="134" customWidth="1"/>
    <col min="65" max="65" width="6.5703125" style="2" customWidth="1"/>
    <col min="66" max="69" width="7.28515625" style="134" customWidth="1"/>
    <col min="70" max="70" width="8" style="134" customWidth="1"/>
    <col min="71" max="76" width="7.28515625" style="134" customWidth="1"/>
    <col min="77" max="87" width="6.42578125" style="134" customWidth="1"/>
    <col min="88" max="16384" width="9.140625" style="134"/>
  </cols>
  <sheetData>
    <row r="1" spans="1:87" ht="15" customHeight="1" x14ac:dyDescent="0.35">
      <c r="A1" s="146"/>
      <c r="G1" s="390" t="s">
        <v>206</v>
      </c>
      <c r="H1" s="391"/>
      <c r="I1" s="391"/>
      <c r="J1" s="391"/>
      <c r="K1" s="391"/>
      <c r="L1" s="391"/>
      <c r="M1" s="392"/>
      <c r="N1" s="131"/>
      <c r="O1" s="121"/>
      <c r="P1" s="131"/>
      <c r="Q1" s="121"/>
      <c r="R1" s="121"/>
      <c r="S1" s="121"/>
      <c r="T1" s="121"/>
      <c r="U1" s="121"/>
      <c r="V1" s="393" t="s">
        <v>471</v>
      </c>
      <c r="W1" s="389"/>
      <c r="X1" s="389"/>
      <c r="Y1" s="389"/>
      <c r="Z1" s="389"/>
      <c r="AA1" s="389"/>
      <c r="AB1" s="389"/>
      <c r="AC1" s="389"/>
      <c r="AD1" s="389"/>
      <c r="AE1" s="389"/>
      <c r="AF1" s="396"/>
      <c r="AG1" s="393" t="s">
        <v>465</v>
      </c>
      <c r="AH1" s="389"/>
      <c r="AI1" s="389"/>
      <c r="AJ1" s="389"/>
      <c r="AK1" s="389"/>
      <c r="AL1" s="389"/>
      <c r="AM1" s="389"/>
      <c r="AN1" s="389"/>
      <c r="AO1" s="389"/>
      <c r="AP1" s="389"/>
      <c r="AQ1" s="396"/>
      <c r="AR1" s="387" t="s">
        <v>481</v>
      </c>
      <c r="AS1" s="388"/>
      <c r="AT1" s="388"/>
      <c r="AU1" s="388"/>
      <c r="AV1" s="388"/>
      <c r="AW1" s="388"/>
      <c r="AX1" s="388"/>
      <c r="AY1" s="388"/>
      <c r="AZ1" s="388"/>
      <c r="BA1" s="388"/>
      <c r="BB1" s="403"/>
      <c r="BC1" s="387" t="s">
        <v>474</v>
      </c>
      <c r="BD1" s="388"/>
      <c r="BE1" s="388"/>
      <c r="BF1" s="388"/>
      <c r="BG1" s="388"/>
      <c r="BH1" s="388"/>
      <c r="BI1" s="388"/>
      <c r="BJ1" s="388"/>
      <c r="BK1" s="388"/>
      <c r="BL1" s="388"/>
      <c r="BM1" s="403"/>
      <c r="BN1" s="394" t="s">
        <v>478</v>
      </c>
      <c r="BO1" s="395"/>
      <c r="BP1" s="395"/>
      <c r="BQ1" s="395"/>
      <c r="BR1" s="395"/>
      <c r="BS1" s="395"/>
      <c r="BT1" s="395"/>
      <c r="BU1" s="395"/>
      <c r="BV1" s="395"/>
      <c r="BW1" s="395"/>
      <c r="BX1" s="413"/>
      <c r="BY1" s="394" t="s">
        <v>466</v>
      </c>
      <c r="BZ1" s="395"/>
      <c r="CA1" s="395"/>
      <c r="CB1" s="395"/>
      <c r="CC1" s="395"/>
      <c r="CD1" s="395"/>
      <c r="CE1" s="395"/>
      <c r="CF1" s="395"/>
      <c r="CG1" s="395"/>
      <c r="CH1" s="395"/>
      <c r="CI1" s="413"/>
    </row>
    <row r="2" spans="1:87" ht="76.5" customHeight="1" x14ac:dyDescent="0.35">
      <c r="A2" s="109" t="s">
        <v>347</v>
      </c>
      <c r="B2" s="393" t="s">
        <v>182</v>
      </c>
      <c r="C2" s="396"/>
      <c r="D2" s="393" t="s">
        <v>183</v>
      </c>
      <c r="E2" s="389"/>
      <c r="F2" s="396"/>
      <c r="G2" s="111" t="s">
        <v>313</v>
      </c>
      <c r="H2" s="112" t="s">
        <v>312</v>
      </c>
      <c r="I2" s="407" t="s">
        <v>356</v>
      </c>
      <c r="J2" s="407"/>
      <c r="K2" s="407" t="s">
        <v>357</v>
      </c>
      <c r="L2" s="408"/>
      <c r="M2" s="265"/>
      <c r="N2" s="401" t="s">
        <v>208</v>
      </c>
      <c r="O2" s="402"/>
      <c r="P2" s="50" t="s">
        <v>258</v>
      </c>
      <c r="Q2" s="71" t="s">
        <v>0</v>
      </c>
      <c r="R2" s="72" t="s">
        <v>259</v>
      </c>
      <c r="S2" s="72" t="s">
        <v>72</v>
      </c>
      <c r="T2" s="71" t="s">
        <v>0</v>
      </c>
      <c r="U2" s="96" t="s">
        <v>78</v>
      </c>
      <c r="V2" s="49"/>
      <c r="W2" s="389" t="s">
        <v>216</v>
      </c>
      <c r="X2" s="389"/>
      <c r="Y2" s="389"/>
      <c r="Z2" s="389"/>
      <c r="AA2" s="5" t="s">
        <v>217</v>
      </c>
      <c r="AB2" s="5" t="s">
        <v>218</v>
      </c>
      <c r="AC2" s="389" t="s">
        <v>219</v>
      </c>
      <c r="AD2" s="389"/>
      <c r="AE2" s="389"/>
      <c r="AF2" s="5" t="s">
        <v>297</v>
      </c>
      <c r="AG2" s="49"/>
      <c r="AH2" s="389" t="s">
        <v>216</v>
      </c>
      <c r="AI2" s="389"/>
      <c r="AJ2" s="389"/>
      <c r="AK2" s="389"/>
      <c r="AL2" s="5" t="s">
        <v>217</v>
      </c>
      <c r="AM2" s="5" t="s">
        <v>218</v>
      </c>
      <c r="AN2" s="389" t="s">
        <v>219</v>
      </c>
      <c r="AO2" s="389"/>
      <c r="AP2" s="389"/>
      <c r="AQ2" s="5" t="s">
        <v>297</v>
      </c>
      <c r="AR2" s="49"/>
      <c r="AS2" s="389" t="s">
        <v>216</v>
      </c>
      <c r="AT2" s="389"/>
      <c r="AU2" s="389"/>
      <c r="AV2" s="389"/>
      <c r="AW2" s="5" t="s">
        <v>217</v>
      </c>
      <c r="AX2" s="5" t="s">
        <v>218</v>
      </c>
      <c r="AY2" s="389" t="s">
        <v>219</v>
      </c>
      <c r="AZ2" s="389"/>
      <c r="BA2" s="389"/>
      <c r="BB2" s="5" t="s">
        <v>297</v>
      </c>
      <c r="BC2" s="97"/>
      <c r="BD2" s="389" t="s">
        <v>216</v>
      </c>
      <c r="BE2" s="389"/>
      <c r="BF2" s="389"/>
      <c r="BG2" s="389"/>
      <c r="BH2" s="5" t="s">
        <v>217</v>
      </c>
      <c r="BI2" s="5" t="s">
        <v>218</v>
      </c>
      <c r="BJ2" s="389" t="s">
        <v>219</v>
      </c>
      <c r="BK2" s="389"/>
      <c r="BL2" s="389"/>
      <c r="BM2" s="5" t="s">
        <v>297</v>
      </c>
      <c r="BN2" s="338"/>
      <c r="BO2" s="410" t="s">
        <v>216</v>
      </c>
      <c r="BP2" s="410"/>
      <c r="BQ2" s="410"/>
      <c r="BR2" s="410"/>
      <c r="BS2" s="112" t="s">
        <v>217</v>
      </c>
      <c r="BT2" s="112" t="s">
        <v>218</v>
      </c>
      <c r="BU2" s="410" t="s">
        <v>219</v>
      </c>
      <c r="BV2" s="410"/>
      <c r="BW2" s="410"/>
      <c r="BX2" s="112" t="s">
        <v>297</v>
      </c>
      <c r="BY2" s="338"/>
      <c r="BZ2" s="410" t="s">
        <v>216</v>
      </c>
      <c r="CA2" s="410"/>
      <c r="CB2" s="410"/>
      <c r="CC2" s="410"/>
      <c r="CD2" s="112" t="s">
        <v>217</v>
      </c>
      <c r="CE2" s="112" t="s">
        <v>218</v>
      </c>
      <c r="CF2" s="410" t="s">
        <v>219</v>
      </c>
      <c r="CG2" s="410"/>
      <c r="CH2" s="410"/>
      <c r="CI2" s="112" t="s">
        <v>297</v>
      </c>
    </row>
    <row r="3" spans="1:87" ht="105" customHeight="1" x14ac:dyDescent="0.3">
      <c r="A3" s="296" t="s">
        <v>178</v>
      </c>
      <c r="B3" s="9" t="s">
        <v>1</v>
      </c>
      <c r="C3" s="10" t="s">
        <v>307</v>
      </c>
      <c r="D3" s="11" t="s">
        <v>202</v>
      </c>
      <c r="E3" s="12" t="s">
        <v>184</v>
      </c>
      <c r="F3" s="51" t="s">
        <v>185</v>
      </c>
      <c r="G3" s="189" t="s">
        <v>308</v>
      </c>
      <c r="H3" s="260" t="s">
        <v>308</v>
      </c>
      <c r="I3" s="260" t="s">
        <v>308</v>
      </c>
      <c r="J3" s="261" t="s">
        <v>56</v>
      </c>
      <c r="K3" s="260" t="s">
        <v>308</v>
      </c>
      <c r="L3" s="261" t="s">
        <v>56</v>
      </c>
      <c r="M3" s="254" t="s">
        <v>479</v>
      </c>
      <c r="N3" s="40" t="s">
        <v>324</v>
      </c>
      <c r="O3" s="40" t="s">
        <v>325</v>
      </c>
      <c r="P3" s="398" t="s">
        <v>326</v>
      </c>
      <c r="Q3" s="399"/>
      <c r="R3" s="399"/>
      <c r="S3" s="399"/>
      <c r="T3" s="399"/>
      <c r="U3" s="399"/>
      <c r="V3" s="132" t="s">
        <v>61</v>
      </c>
      <c r="W3" s="120" t="s">
        <v>71</v>
      </c>
      <c r="X3" s="120" t="s">
        <v>62</v>
      </c>
      <c r="Y3" s="120" t="s">
        <v>63</v>
      </c>
      <c r="Z3" s="120" t="s">
        <v>64</v>
      </c>
      <c r="AA3" s="120" t="s">
        <v>65</v>
      </c>
      <c r="AB3" s="120" t="s">
        <v>66</v>
      </c>
      <c r="AC3" s="120" t="s">
        <v>67</v>
      </c>
      <c r="AD3" s="76" t="s">
        <v>68</v>
      </c>
      <c r="AE3" s="36" t="s">
        <v>69</v>
      </c>
      <c r="AF3" s="36" t="s">
        <v>70</v>
      </c>
      <c r="AG3" s="212" t="s">
        <v>61</v>
      </c>
      <c r="AH3" s="120" t="s">
        <v>71</v>
      </c>
      <c r="AI3" s="36" t="s">
        <v>62</v>
      </c>
      <c r="AJ3" s="36" t="s">
        <v>63</v>
      </c>
      <c r="AK3" s="36" t="s">
        <v>64</v>
      </c>
      <c r="AL3" s="36" t="s">
        <v>65</v>
      </c>
      <c r="AM3" s="36" t="s">
        <v>66</v>
      </c>
      <c r="AN3" s="36" t="s">
        <v>67</v>
      </c>
      <c r="AO3" s="76" t="s">
        <v>68</v>
      </c>
      <c r="AP3" s="36" t="s">
        <v>69</v>
      </c>
      <c r="AQ3" s="36" t="s">
        <v>70</v>
      </c>
      <c r="AR3" s="132" t="s">
        <v>61</v>
      </c>
      <c r="AS3" s="36" t="s">
        <v>71</v>
      </c>
      <c r="AT3" s="36" t="s">
        <v>62</v>
      </c>
      <c r="AU3" s="36" t="s">
        <v>63</v>
      </c>
      <c r="AV3" s="36" t="s">
        <v>64</v>
      </c>
      <c r="AW3" s="36" t="s">
        <v>65</v>
      </c>
      <c r="AX3" s="36" t="s">
        <v>66</v>
      </c>
      <c r="AY3" s="36" t="s">
        <v>67</v>
      </c>
      <c r="AZ3" s="76" t="s">
        <v>68</v>
      </c>
      <c r="BA3" s="36" t="s">
        <v>69</v>
      </c>
      <c r="BB3" s="36" t="s">
        <v>70</v>
      </c>
      <c r="BC3" s="98" t="s">
        <v>61</v>
      </c>
      <c r="BD3" s="99" t="s">
        <v>71</v>
      </c>
      <c r="BE3" s="99" t="s">
        <v>62</v>
      </c>
      <c r="BF3" s="99" t="s">
        <v>63</v>
      </c>
      <c r="BG3" s="99" t="s">
        <v>64</v>
      </c>
      <c r="BH3" s="99" t="s">
        <v>65</v>
      </c>
      <c r="BI3" s="99" t="s">
        <v>66</v>
      </c>
      <c r="BJ3" s="99" t="s">
        <v>67</v>
      </c>
      <c r="BK3" s="99" t="s">
        <v>68</v>
      </c>
      <c r="BL3" s="138" t="s">
        <v>69</v>
      </c>
      <c r="BM3" s="47" t="s">
        <v>70</v>
      </c>
      <c r="BN3" s="98" t="s">
        <v>61</v>
      </c>
      <c r="BO3" s="138" t="s">
        <v>71</v>
      </c>
      <c r="BP3" s="138" t="s">
        <v>62</v>
      </c>
      <c r="BQ3" s="138" t="s">
        <v>63</v>
      </c>
      <c r="BR3" s="138" t="s">
        <v>64</v>
      </c>
      <c r="BS3" s="138" t="s">
        <v>65</v>
      </c>
      <c r="BT3" s="138" t="s">
        <v>66</v>
      </c>
      <c r="BU3" s="138" t="s">
        <v>67</v>
      </c>
      <c r="BV3" s="138" t="s">
        <v>68</v>
      </c>
      <c r="BW3" s="138" t="s">
        <v>69</v>
      </c>
      <c r="BX3" s="101" t="s">
        <v>70</v>
      </c>
      <c r="BY3" s="98" t="s">
        <v>61</v>
      </c>
      <c r="BZ3" s="138" t="s">
        <v>71</v>
      </c>
      <c r="CA3" s="138" t="s">
        <v>62</v>
      </c>
      <c r="CB3" s="138" t="s">
        <v>63</v>
      </c>
      <c r="CC3" s="138" t="s">
        <v>64</v>
      </c>
      <c r="CD3" s="138" t="s">
        <v>65</v>
      </c>
      <c r="CE3" s="138" t="s">
        <v>66</v>
      </c>
      <c r="CF3" s="138" t="s">
        <v>67</v>
      </c>
      <c r="CG3" s="138" t="s">
        <v>68</v>
      </c>
      <c r="CH3" s="138" t="s">
        <v>69</v>
      </c>
      <c r="CI3" s="101" t="s">
        <v>70</v>
      </c>
    </row>
    <row r="4" spans="1:87" ht="15" customHeight="1" x14ac:dyDescent="0.25">
      <c r="A4" s="297" t="s">
        <v>2</v>
      </c>
      <c r="B4" s="144">
        <v>20</v>
      </c>
      <c r="C4" s="69"/>
      <c r="D4" s="119">
        <v>1</v>
      </c>
      <c r="E4" s="118"/>
      <c r="F4" s="117">
        <v>1</v>
      </c>
      <c r="G4" s="78">
        <v>44.591000000000001</v>
      </c>
      <c r="H4" s="26">
        <v>160.91999999999999</v>
      </c>
      <c r="I4" s="90">
        <v>2.2658999999999998</v>
      </c>
      <c r="J4" s="90">
        <v>3.9643000000000002</v>
      </c>
      <c r="K4" s="82">
        <v>1.6097000000000001</v>
      </c>
      <c r="L4" s="82">
        <v>1.9215499999999999</v>
      </c>
      <c r="M4" s="266" t="s">
        <v>271</v>
      </c>
      <c r="N4" s="81">
        <v>160.91999999999999</v>
      </c>
      <c r="O4" s="82"/>
      <c r="P4" s="277">
        <v>121.75</v>
      </c>
      <c r="Q4" s="278">
        <v>267.90800000000002</v>
      </c>
      <c r="R4" s="32">
        <f>P4/N4</f>
        <v>0.75658712403678852</v>
      </c>
      <c r="S4" s="32">
        <f>IF(P4&lt;0.01*N4,0.01,IF(P4&gt;100*N4,100,R4))</f>
        <v>0.75658712403678852</v>
      </c>
      <c r="T4" s="205">
        <f t="shared" ref="T4:T6" si="0">IF(Q4&gt;0,((((1/N4)^2)*((Q4^2)+(P4^2))-((1/N4)^2)*(P4^2))^0.5),0)</f>
        <v>1.6648521004225705</v>
      </c>
      <c r="U4" s="26">
        <f>IF(T4=0,S4,T4)</f>
        <v>1.6648521004225705</v>
      </c>
      <c r="V4" s="78">
        <v>1</v>
      </c>
      <c r="W4" s="128"/>
      <c r="X4" s="134"/>
      <c r="Y4" s="134">
        <v>0.5</v>
      </c>
      <c r="Z4" s="134">
        <v>0.4</v>
      </c>
      <c r="AA4" s="134">
        <v>1</v>
      </c>
      <c r="AB4" s="134">
        <v>1</v>
      </c>
      <c r="AC4" s="134">
        <v>1</v>
      </c>
      <c r="AD4" s="201"/>
      <c r="AE4" s="134">
        <v>1</v>
      </c>
      <c r="AF4" s="119">
        <v>1</v>
      </c>
      <c r="AG4" s="54">
        <f>IF(V4&gt;0,$B4,"na")</f>
        <v>20</v>
      </c>
      <c r="AH4" s="178" t="str">
        <f t="shared" ref="AH4:AQ4" si="1">IF(W4&gt;0,$B4,"na")</f>
        <v>na</v>
      </c>
      <c r="AI4" s="178" t="str">
        <f t="shared" si="1"/>
        <v>na</v>
      </c>
      <c r="AJ4" s="178">
        <f t="shared" si="1"/>
        <v>20</v>
      </c>
      <c r="AK4" s="178">
        <f t="shared" si="1"/>
        <v>20</v>
      </c>
      <c r="AL4" s="178">
        <f t="shared" si="1"/>
        <v>20</v>
      </c>
      <c r="AM4" s="178">
        <f t="shared" si="1"/>
        <v>20</v>
      </c>
      <c r="AN4" s="178">
        <f t="shared" si="1"/>
        <v>20</v>
      </c>
      <c r="AO4" s="352" t="str">
        <f t="shared" si="1"/>
        <v>na</v>
      </c>
      <c r="AP4" s="178">
        <f t="shared" si="1"/>
        <v>20</v>
      </c>
      <c r="AQ4" s="144">
        <f t="shared" si="1"/>
        <v>20</v>
      </c>
      <c r="AR4" s="356">
        <f>IF(V4&gt;0,(V4/V$39)*LN($S4+1),"na")</f>
        <v>0.56337279242550575</v>
      </c>
      <c r="AS4" s="332" t="str">
        <f t="shared" ref="AS4:BB4" si="2">IF(W4&gt;0,(W4/W$39)*LN($S4+1),"na")</f>
        <v>na</v>
      </c>
      <c r="AT4" s="332" t="str">
        <f t="shared" si="2"/>
        <v>na</v>
      </c>
      <c r="AU4" s="332">
        <f t="shared" si="2"/>
        <v>0.46022002761520192</v>
      </c>
      <c r="AV4" s="332">
        <f t="shared" si="2"/>
        <v>0.3841178130173904</v>
      </c>
      <c r="AW4" s="332">
        <f t="shared" si="2"/>
        <v>0.69522599916339012</v>
      </c>
      <c r="AX4" s="332">
        <f t="shared" si="2"/>
        <v>0.60670916107362161</v>
      </c>
      <c r="AY4" s="332">
        <f t="shared" si="2"/>
        <v>0.58423845140422814</v>
      </c>
      <c r="AZ4" s="372" t="str">
        <f t="shared" si="2"/>
        <v>na</v>
      </c>
      <c r="BA4" s="332">
        <f t="shared" si="2"/>
        <v>0.56337279242550575</v>
      </c>
      <c r="BB4" s="332">
        <f t="shared" si="2"/>
        <v>0.56337279242550575</v>
      </c>
      <c r="BC4" s="358">
        <f>IF(V4&gt;0,((V4/V$39)^2)*LN((($U4+1)^2)),"na")</f>
        <v>1.9602971181012256</v>
      </c>
      <c r="BD4" s="344" t="str">
        <f t="shared" ref="BD4:BM4" si="3">IF(W4&gt;0,((W4/W$39)^2)*LN((($U4+1)^2)),"na")</f>
        <v>na</v>
      </c>
      <c r="BE4" s="344" t="str">
        <f t="shared" si="3"/>
        <v>na</v>
      </c>
      <c r="BF4" s="344">
        <f t="shared" si="3"/>
        <v>1.3081609810141883</v>
      </c>
      <c r="BG4" s="344">
        <f t="shared" si="3"/>
        <v>0.91129514787763632</v>
      </c>
      <c r="BH4" s="344">
        <f t="shared" si="3"/>
        <v>2.9852600748268552</v>
      </c>
      <c r="BI4" s="344">
        <f t="shared" si="3"/>
        <v>2.2734806813481669</v>
      </c>
      <c r="BJ4" s="344">
        <f t="shared" si="3"/>
        <v>2.1081933341445276</v>
      </c>
      <c r="BK4" s="344" t="str">
        <f t="shared" si="3"/>
        <v>na</v>
      </c>
      <c r="BL4" s="344">
        <f t="shared" si="3"/>
        <v>1.9602971181012256</v>
      </c>
      <c r="BM4" s="359">
        <f t="shared" si="3"/>
        <v>1.9602971181012256</v>
      </c>
      <c r="BN4" s="85">
        <f>IF(V4&gt;0,(AG4-1)*BC4,"na")</f>
        <v>37.245645243923285</v>
      </c>
      <c r="BO4" s="85" t="str">
        <f t="shared" ref="BO4:BX4" si="4">IF(W4&gt;0,(AH4-1)*BD4,"na")</f>
        <v>na</v>
      </c>
      <c r="BP4" s="85" t="str">
        <f t="shared" si="4"/>
        <v>na</v>
      </c>
      <c r="BQ4" s="85">
        <f t="shared" si="4"/>
        <v>24.855058639269579</v>
      </c>
      <c r="BR4" s="85">
        <f t="shared" si="4"/>
        <v>17.314607809675088</v>
      </c>
      <c r="BS4" s="85">
        <f t="shared" si="4"/>
        <v>56.719941421710246</v>
      </c>
      <c r="BT4" s="85">
        <f t="shared" si="4"/>
        <v>43.196132945615169</v>
      </c>
      <c r="BU4" s="85">
        <f t="shared" si="4"/>
        <v>40.055673348746026</v>
      </c>
      <c r="BV4" s="85" t="str">
        <f t="shared" si="4"/>
        <v>na</v>
      </c>
      <c r="BW4" s="85">
        <f t="shared" si="4"/>
        <v>37.245645243923285</v>
      </c>
      <c r="BX4" s="85">
        <f t="shared" si="4"/>
        <v>37.245645243923285</v>
      </c>
      <c r="BY4" s="93">
        <f>IF(V4&gt;0,AG4*(AR4-AR$39)^2,"na")</f>
        <v>3.016061966492174</v>
      </c>
      <c r="BZ4" s="344" t="str">
        <f t="shared" ref="BZ4:CI4" si="5">IF(W4&gt;0,AH4*(AS4-AS$39)^2,"na")</f>
        <v>na</v>
      </c>
      <c r="CA4" s="344" t="str">
        <f t="shared" si="5"/>
        <v>na</v>
      </c>
      <c r="CB4" s="344">
        <f t="shared" si="5"/>
        <v>1.7833441821510303</v>
      </c>
      <c r="CC4" s="344">
        <f t="shared" si="5"/>
        <v>0.87943745609589674</v>
      </c>
      <c r="CD4" s="344">
        <f t="shared" si="5"/>
        <v>4.5516990490672509</v>
      </c>
      <c r="CE4" s="344">
        <f t="shared" si="5"/>
        <v>3.6278015550370823</v>
      </c>
      <c r="CF4" s="344">
        <f t="shared" si="5"/>
        <v>2.9311829784503751</v>
      </c>
      <c r="CG4" s="344" t="str">
        <f t="shared" si="5"/>
        <v>na</v>
      </c>
      <c r="CH4" s="344">
        <f t="shared" si="5"/>
        <v>2.5086846912993033</v>
      </c>
      <c r="CI4" s="102">
        <f t="shared" si="5"/>
        <v>2.8379437904771923</v>
      </c>
    </row>
    <row r="5" spans="1:87" x14ac:dyDescent="0.25">
      <c r="A5" s="298" t="s">
        <v>3</v>
      </c>
      <c r="B5" s="144"/>
      <c r="C5" s="69">
        <v>15</v>
      </c>
      <c r="D5" s="119">
        <v>1</v>
      </c>
      <c r="E5" s="118"/>
      <c r="F5" s="67">
        <v>1</v>
      </c>
      <c r="G5" s="78"/>
      <c r="H5" s="26"/>
      <c r="I5" s="90">
        <v>5.5999999999999999E-3</v>
      </c>
      <c r="J5" s="90">
        <v>5.5999999999999999E-3</v>
      </c>
      <c r="K5" s="140" t="s">
        <v>358</v>
      </c>
      <c r="L5" s="82"/>
      <c r="M5" s="266" t="s">
        <v>271</v>
      </c>
      <c r="N5" s="81"/>
      <c r="O5" s="82">
        <v>5.5999999999999999E-3</v>
      </c>
      <c r="P5" s="277">
        <v>2.565E-3</v>
      </c>
      <c r="Q5" s="278">
        <v>9.9500000000000005E-3</v>
      </c>
      <c r="R5" s="73">
        <f t="shared" ref="R5" si="6">P5/O5</f>
        <v>0.45803571428571427</v>
      </c>
      <c r="S5" s="73">
        <f t="shared" ref="S5" si="7">IF(P5&lt;0.01*O5,0.01,IF(P5&gt;100*O5,100,R5))</f>
        <v>0.45803571428571427</v>
      </c>
      <c r="T5" s="205">
        <f>IF(Q5&gt;0,((((1/O5)^2)*((Q5^2)+(P5^2))-((1/O5)^2)*(P5^2))^0.5),0)</f>
        <v>1.7767857142857144</v>
      </c>
      <c r="U5" s="26">
        <f t="shared" ref="U5" si="8">IF(T5=0,S5,T5)</f>
        <v>1.7767857142857144</v>
      </c>
      <c r="V5" s="78">
        <v>1</v>
      </c>
      <c r="W5" s="128">
        <v>1</v>
      </c>
      <c r="X5" s="134"/>
      <c r="Y5" s="134">
        <v>1</v>
      </c>
      <c r="Z5" s="134">
        <v>1</v>
      </c>
      <c r="AA5" s="134">
        <v>0.5</v>
      </c>
      <c r="AB5" s="134">
        <v>1</v>
      </c>
      <c r="AC5" s="134"/>
      <c r="AD5" s="201"/>
      <c r="AE5" s="134"/>
      <c r="AF5" s="119">
        <v>1</v>
      </c>
      <c r="AG5" s="54">
        <f>IF(V5&gt;0,$C5,"na")</f>
        <v>15</v>
      </c>
      <c r="AH5" s="144">
        <f t="shared" ref="AH5:AQ5" si="9">IF(W5&gt;0,$C5,"na")</f>
        <v>15</v>
      </c>
      <c r="AI5" s="144" t="str">
        <f t="shared" si="9"/>
        <v>na</v>
      </c>
      <c r="AJ5" s="144">
        <f t="shared" si="9"/>
        <v>15</v>
      </c>
      <c r="AK5" s="144">
        <f t="shared" si="9"/>
        <v>15</v>
      </c>
      <c r="AL5" s="144">
        <f t="shared" si="9"/>
        <v>15</v>
      </c>
      <c r="AM5" s="144">
        <f t="shared" si="9"/>
        <v>15</v>
      </c>
      <c r="AN5" s="144" t="str">
        <f t="shared" si="9"/>
        <v>na</v>
      </c>
      <c r="AO5" s="75" t="str">
        <f t="shared" si="9"/>
        <v>na</v>
      </c>
      <c r="AP5" s="144" t="str">
        <f t="shared" si="9"/>
        <v>na</v>
      </c>
      <c r="AQ5" s="144">
        <f t="shared" si="9"/>
        <v>15</v>
      </c>
      <c r="AR5" s="81">
        <f t="shared" ref="AR5:AR37" si="10">IF(V5&gt;0,(V5/V$39)*LN($S5+1),"na")</f>
        <v>0.37709012868132491</v>
      </c>
      <c r="AS5" s="82">
        <f t="shared" ref="AS5:AS37" si="11">IF(W5&gt;0,(W5/W$39)*LN($S5+1),"na")</f>
        <v>0.511765174638941</v>
      </c>
      <c r="AT5" s="82" t="str">
        <f t="shared" ref="AT5:AT37" si="12">IF(X5&gt;0,(X5/X$39)*LN($S5+1),"na")</f>
        <v>na</v>
      </c>
      <c r="AU5" s="82">
        <f t="shared" ref="AU5:AU37" si="13">IF(Y5&gt;0,(Y5/Y$39)*LN($S5+1),"na")</f>
        <v>0.61609091446526321</v>
      </c>
      <c r="AV5" s="82">
        <f t="shared" ref="AV5:AV37" si="14">IF(Z5&gt;0,(Z5/Z$39)*LN($S5+1),"na")</f>
        <v>0.64276726479771307</v>
      </c>
      <c r="AW5" s="82">
        <f t="shared" ref="AW5:AW37" si="15">IF(AA5&gt;0,(AA5/AA$39)*LN($S5+1),"na")</f>
        <v>0.23267263259060472</v>
      </c>
      <c r="AX5" s="82">
        <f t="shared" ref="AX5:AX37" si="16">IF(AB5&gt;0,(AB5/AB$39)*LN($S5+1),"na")</f>
        <v>0.40609706165681142</v>
      </c>
      <c r="AY5" s="82" t="str">
        <f t="shared" ref="AY5:AY37" si="17">IF(AC5&gt;0,(AC5/AC$39)*LN($S5+1),"na")</f>
        <v>na</v>
      </c>
      <c r="AZ5" s="83" t="str">
        <f t="shared" ref="AZ5:AZ37" si="18">IF(AD5&gt;0,(AD5/AD$39)*LN($S5+1),"na")</f>
        <v>na</v>
      </c>
      <c r="BA5" s="82" t="str">
        <f t="shared" ref="BA5:BA37" si="19">IF(AE5&gt;0,(AE5/AE$39)*LN($S5+1),"na")</f>
        <v>na</v>
      </c>
      <c r="BB5" s="82">
        <f t="shared" ref="BB5:BB37" si="20">IF(AF5&gt;0,(AF5/AF$39)*LN($S5+1),"na")</f>
        <v>0.37709012868132491</v>
      </c>
      <c r="BC5" s="93">
        <f t="shared" ref="BC5:BC37" si="21">IF(V5&gt;0,((V5/V$39)^2)*LN((($U5+1)^2)),"na")</f>
        <v>2.0425880817682791</v>
      </c>
      <c r="BD5" s="85">
        <f t="shared" ref="BD5:BD37" si="22">IF(W5&gt;0,((W5/W$39)^2)*LN((($U5+1)^2)),"na")</f>
        <v>3.7621137628487187</v>
      </c>
      <c r="BE5" s="85" t="str">
        <f t="shared" ref="BE5:BE37" si="23">IF(X5&gt;0,((X5/X$39)^2)*LN((($U5+1)^2)),"na")</f>
        <v>na</v>
      </c>
      <c r="BF5" s="85">
        <f t="shared" ref="BF5:BF37" si="24">IF(Y5&gt;0,((Y5/Y$39)^2)*LN((($U5+1)^2)),"na")</f>
        <v>5.4523041516115782</v>
      </c>
      <c r="BG5" s="85">
        <f t="shared" ref="BG5:BG37" si="25">IF(Z5&gt;0,((Z5/Z$39)^2)*LN((($U5+1)^2)),"na")</f>
        <v>5.9346890288980232</v>
      </c>
      <c r="BH5" s="85">
        <f t="shared" ref="BH5:BH37" si="26">IF(AA5&gt;0,((AA5/AA$39)^2)*LN((($U5+1)^2)),"na")</f>
        <v>0.77764444398692745</v>
      </c>
      <c r="BI5" s="85">
        <f t="shared" ref="BI5:BI37" si="27">IF(AB5&gt;0,((AB5/AB$39)^2)*LN((($U5+1)^2)),"na")</f>
        <v>2.3689187220507852</v>
      </c>
      <c r="BJ5" s="85" t="str">
        <f t="shared" ref="BJ5:BJ37" si="28">IF(AC5&gt;0,((AC5/AC$39)^2)*LN((($U5+1)^2)),"na")</f>
        <v>na</v>
      </c>
      <c r="BK5" s="85" t="str">
        <f t="shared" ref="BK5:BK37" si="29">IF(AD5&gt;0,((AD5/AD$39)^2)*LN((($U5+1)^2)),"na")</f>
        <v>na</v>
      </c>
      <c r="BL5" s="85" t="str">
        <f t="shared" ref="BL5:BL37" si="30">IF(AE5&gt;0,((AE5/AE$39)^2)*LN((($U5+1)^2)),"na")</f>
        <v>na</v>
      </c>
      <c r="BM5" s="102">
        <f t="shared" ref="BM5:BM37" si="31">IF(AF5&gt;0,((AF5/AF$39)^2)*LN((($U5+1)^2)),"na")</f>
        <v>2.0425880817682791</v>
      </c>
      <c r="BN5" s="85">
        <f t="shared" ref="BN5:BN37" si="32">IF(V5&gt;0,(AG5-1)*BC5,"na")</f>
        <v>28.596233144755907</v>
      </c>
      <c r="BO5" s="85">
        <f t="shared" ref="BO5:BO37" si="33">IF(W5&gt;0,(AH5-1)*BD5,"na")</f>
        <v>52.669592679882058</v>
      </c>
      <c r="BP5" s="85" t="str">
        <f t="shared" ref="BP5:BP37" si="34">IF(X5&gt;0,(AI5-1)*BE5,"na")</f>
        <v>na</v>
      </c>
      <c r="BQ5" s="85">
        <f t="shared" ref="BQ5:BQ37" si="35">IF(Y5&gt;0,(AJ5-1)*BF5,"na")</f>
        <v>76.332258122562095</v>
      </c>
      <c r="BR5" s="85">
        <f t="shared" ref="BR5:BR37" si="36">IF(Z5&gt;0,(AK5-1)*BG5,"na")</f>
        <v>83.08564640457233</v>
      </c>
      <c r="BS5" s="85">
        <f t="shared" ref="BS5:BS37" si="37">IF(AA5&gt;0,(AL5-1)*BH5,"na")</f>
        <v>10.887022215816984</v>
      </c>
      <c r="BT5" s="85">
        <f t="shared" ref="BT5:BT37" si="38">IF(AB5&gt;0,(AM5-1)*BI5,"na")</f>
        <v>33.164862108710992</v>
      </c>
      <c r="BU5" s="85" t="str">
        <f t="shared" ref="BU5:BU37" si="39">IF(AC5&gt;0,(AN5-1)*BJ5,"na")</f>
        <v>na</v>
      </c>
      <c r="BV5" s="85" t="str">
        <f t="shared" ref="BV5:BV37" si="40">IF(AD5&gt;0,(AO5-1)*BK5,"na")</f>
        <v>na</v>
      </c>
      <c r="BW5" s="85" t="str">
        <f t="shared" ref="BW5:BW37" si="41">IF(AE5&gt;0,(AP5-1)*BL5,"na")</f>
        <v>na</v>
      </c>
      <c r="BX5" s="85">
        <f t="shared" ref="BX5:BX37" si="42">IF(AF5&gt;0,(AQ5-1)*BM5,"na")</f>
        <v>28.596233144755907</v>
      </c>
      <c r="BY5" s="93">
        <f t="shared" ref="BY5:BY37" si="43">IF(V5&gt;0,AG5*(AR5-AR$39)^2,"na")</f>
        <v>0.61236959794069512</v>
      </c>
      <c r="BZ5" s="85">
        <f t="shared" ref="BZ5:BZ37" si="44">IF(W5&gt;0,AH5*(AS5-AS$39)^2,"na")</f>
        <v>1.9821917164519802</v>
      </c>
      <c r="CA5" s="85" t="str">
        <f t="shared" ref="CA5:CA37" si="45">IF(X5&gt;0,AI5*(AT5-AT$39)^2,"na")</f>
        <v>na</v>
      </c>
      <c r="CB5" s="85">
        <f t="shared" ref="CB5:CB37" si="46">IF(Y5&gt;0,AJ5*(AU5-AU$39)^2,"na")</f>
        <v>3.0982766418795169</v>
      </c>
      <c r="CC5" s="85">
        <f t="shared" ref="CC5:CC37" si="47">IF(Z5&gt;0,AK5*(AV5-AV$39)^2,"na")</f>
        <v>3.2901938551024621</v>
      </c>
      <c r="CD5" s="85">
        <f t="shared" ref="CD5:CD37" si="48">IF(AA5&gt;0,AL5*(AW5-AW$39)^2,"na")</f>
        <v>3.1560473018697474E-3</v>
      </c>
      <c r="CE5" s="85">
        <f t="shared" ref="CE5:CE37" si="49">IF(AB5&gt;0,AM5*(AX5-AX$39)^2,"na")</f>
        <v>0.76131376219430735</v>
      </c>
      <c r="CF5" s="85" t="str">
        <f t="shared" ref="CF5:CF37" si="50">IF(AC5&gt;0,AN5*(AY5-AY$39)^2,"na")</f>
        <v>na</v>
      </c>
      <c r="CG5" s="85" t="str">
        <f t="shared" ref="CG5:CG37" si="51">IF(AD5&gt;0,AO5*(AZ5-AZ$39)^2,"na")</f>
        <v>na</v>
      </c>
      <c r="CH5" s="85" t="str">
        <f t="shared" ref="CH5:CH37" si="52">IF(AE5&gt;0,AP5*(BA5-BA$39)^2,"na")</f>
        <v>na</v>
      </c>
      <c r="CI5" s="102">
        <f t="shared" ref="CI5:CI37" si="53">IF(AF5&gt;0,AQ5*(BB5-BB$39)^2,"na")</f>
        <v>0.54383820679033223</v>
      </c>
    </row>
    <row r="6" spans="1:87" x14ac:dyDescent="0.25">
      <c r="A6" s="299" t="s">
        <v>4</v>
      </c>
      <c r="B6" s="144">
        <v>20</v>
      </c>
      <c r="C6" s="69"/>
      <c r="D6" s="119">
        <v>1</v>
      </c>
      <c r="E6" s="118"/>
      <c r="F6" s="67">
        <v>1</v>
      </c>
      <c r="G6" s="78">
        <v>55.863999999999997</v>
      </c>
      <c r="H6" s="26">
        <v>331.01299999999998</v>
      </c>
      <c r="I6" s="26">
        <v>3.3100000000000004E-2</v>
      </c>
      <c r="J6" s="26">
        <v>5.7299999999999997E-2</v>
      </c>
      <c r="K6" s="82">
        <v>2.2600000000000002E-2</v>
      </c>
      <c r="L6" s="82">
        <v>6.4349999999999991E-2</v>
      </c>
      <c r="M6" s="266" t="s">
        <v>271</v>
      </c>
      <c r="N6" s="81">
        <v>331.01299999999998</v>
      </c>
      <c r="O6" s="82"/>
      <c r="P6" s="279">
        <v>54.5</v>
      </c>
      <c r="Q6" s="278">
        <v>56.631999999999998</v>
      </c>
      <c r="R6" s="32">
        <f>P6/N6</f>
        <v>0.16464610151262943</v>
      </c>
      <c r="S6" s="32">
        <f>IF(P6&lt;0.01*N6,0.01,IF(P6&gt;100*N6,100,R6))</f>
        <v>0.16464610151262943</v>
      </c>
      <c r="T6" s="205">
        <f t="shared" si="0"/>
        <v>0.17108693616262807</v>
      </c>
      <c r="U6" s="26">
        <f>IF(T6=0,S6,T6)</f>
        <v>0.17108693616262807</v>
      </c>
      <c r="V6" s="78">
        <v>1</v>
      </c>
      <c r="W6" s="128">
        <v>1</v>
      </c>
      <c r="X6" s="134"/>
      <c r="Y6" s="134">
        <v>0.5</v>
      </c>
      <c r="Z6" s="134">
        <v>0.3</v>
      </c>
      <c r="AA6" s="134">
        <v>1</v>
      </c>
      <c r="AB6" s="134"/>
      <c r="AC6" s="134"/>
      <c r="AD6" s="201"/>
      <c r="AE6" s="134"/>
      <c r="AF6" s="119">
        <v>1</v>
      </c>
      <c r="AG6" s="54">
        <f>IF(V6&gt;0,$B6,"na")</f>
        <v>20</v>
      </c>
      <c r="AH6" s="144">
        <f t="shared" ref="AH6" si="54">IF(W6&gt;0,$B6,"na")</f>
        <v>20</v>
      </c>
      <c r="AI6" s="144" t="str">
        <f t="shared" ref="AI6" si="55">IF(X6&gt;0,$B6,"na")</f>
        <v>na</v>
      </c>
      <c r="AJ6" s="144">
        <f t="shared" ref="AJ6" si="56">IF(Y6&gt;0,$B6,"na")</f>
        <v>20</v>
      </c>
      <c r="AK6" s="144">
        <f t="shared" ref="AK6" si="57">IF(Z6&gt;0,$B6,"na")</f>
        <v>20</v>
      </c>
      <c r="AL6" s="144">
        <f t="shared" ref="AL6" si="58">IF(AA6&gt;0,$B6,"na")</f>
        <v>20</v>
      </c>
      <c r="AM6" s="144" t="str">
        <f t="shared" ref="AM6" si="59">IF(AB6&gt;0,$B6,"na")</f>
        <v>na</v>
      </c>
      <c r="AN6" s="144" t="str">
        <f t="shared" ref="AN6" si="60">IF(AC6&gt;0,$B6,"na")</f>
        <v>na</v>
      </c>
      <c r="AO6" s="75" t="str">
        <f t="shared" ref="AO6" si="61">IF(AD6&gt;0,$B6,"na")</f>
        <v>na</v>
      </c>
      <c r="AP6" s="144" t="str">
        <f t="shared" ref="AP6" si="62">IF(AE6&gt;0,$B6,"na")</f>
        <v>na</v>
      </c>
      <c r="AQ6" s="144">
        <f t="shared" ref="AQ6" si="63">IF(AF6&gt;0,$B6,"na")</f>
        <v>20</v>
      </c>
      <c r="AR6" s="81">
        <f t="shared" si="10"/>
        <v>0.15241726534289274</v>
      </c>
      <c r="AS6" s="82">
        <f t="shared" si="11"/>
        <v>0.20685200296535444</v>
      </c>
      <c r="AT6" s="82" t="str">
        <f t="shared" si="12"/>
        <v>na</v>
      </c>
      <c r="AU6" s="82">
        <f t="shared" si="13"/>
        <v>0.12450987873081379</v>
      </c>
      <c r="AV6" s="82">
        <f t="shared" si="14"/>
        <v>7.7940647050342898E-2</v>
      </c>
      <c r="AW6" s="82">
        <f t="shared" si="15"/>
        <v>0.18808939127420807</v>
      </c>
      <c r="AX6" s="82" t="str">
        <f t="shared" si="16"/>
        <v>na</v>
      </c>
      <c r="AY6" s="82" t="str">
        <f t="shared" si="17"/>
        <v>na</v>
      </c>
      <c r="AZ6" s="83" t="str">
        <f t="shared" si="18"/>
        <v>na</v>
      </c>
      <c r="BA6" s="82" t="str">
        <f t="shared" si="19"/>
        <v>na</v>
      </c>
      <c r="BB6" s="82">
        <f t="shared" si="20"/>
        <v>0.15241726534289274</v>
      </c>
      <c r="BC6" s="93">
        <f t="shared" si="21"/>
        <v>0.3158646456370971</v>
      </c>
      <c r="BD6" s="85">
        <f t="shared" si="22"/>
        <v>0.58177110752546968</v>
      </c>
      <c r="BE6" s="85" t="str">
        <f t="shared" si="23"/>
        <v>na</v>
      </c>
      <c r="BF6" s="85">
        <f t="shared" si="24"/>
        <v>0.21078529417242506</v>
      </c>
      <c r="BG6" s="85">
        <f t="shared" si="25"/>
        <v>8.2596320688936201E-2</v>
      </c>
      <c r="BH6" s="85">
        <f t="shared" si="26"/>
        <v>0.48101795741203923</v>
      </c>
      <c r="BI6" s="85" t="str">
        <f t="shared" si="27"/>
        <v>na</v>
      </c>
      <c r="BJ6" s="85" t="str">
        <f t="shared" si="28"/>
        <v>na</v>
      </c>
      <c r="BK6" s="85" t="str">
        <f t="shared" si="29"/>
        <v>na</v>
      </c>
      <c r="BL6" s="85" t="str">
        <f t="shared" si="30"/>
        <v>na</v>
      </c>
      <c r="BM6" s="102">
        <f t="shared" si="31"/>
        <v>0.3158646456370971</v>
      </c>
      <c r="BN6" s="85">
        <f t="shared" si="32"/>
        <v>6.0014282671048447</v>
      </c>
      <c r="BO6" s="85">
        <f t="shared" si="33"/>
        <v>11.053651042983924</v>
      </c>
      <c r="BP6" s="85" t="str">
        <f t="shared" si="34"/>
        <v>na</v>
      </c>
      <c r="BQ6" s="85">
        <f t="shared" si="35"/>
        <v>4.0049205892760762</v>
      </c>
      <c r="BR6" s="85">
        <f t="shared" si="36"/>
        <v>1.5693300930897878</v>
      </c>
      <c r="BS6" s="85">
        <f t="shared" si="37"/>
        <v>9.1393411908287447</v>
      </c>
      <c r="BT6" s="85" t="str">
        <f t="shared" si="38"/>
        <v>na</v>
      </c>
      <c r="BU6" s="85" t="str">
        <f t="shared" si="39"/>
        <v>na</v>
      </c>
      <c r="BV6" s="85" t="str">
        <f t="shared" si="40"/>
        <v>na</v>
      </c>
      <c r="BW6" s="85" t="str">
        <f t="shared" si="41"/>
        <v>na</v>
      </c>
      <c r="BX6" s="85">
        <f t="shared" si="42"/>
        <v>6.0014282671048447</v>
      </c>
      <c r="BY6" s="93">
        <f t="shared" si="43"/>
        <v>1.0234899537808557E-2</v>
      </c>
      <c r="BZ6" s="85">
        <f t="shared" si="44"/>
        <v>6.8693026941912469E-2</v>
      </c>
      <c r="CA6" s="85" t="str">
        <f t="shared" si="45"/>
        <v>na</v>
      </c>
      <c r="CB6" s="85">
        <f t="shared" si="46"/>
        <v>2.7530217510260281E-2</v>
      </c>
      <c r="CC6" s="85">
        <f t="shared" si="47"/>
        <v>0.18617727327974426</v>
      </c>
      <c r="CD6" s="85">
        <f t="shared" si="48"/>
        <v>1.809367490761804E-2</v>
      </c>
      <c r="CE6" s="85" t="str">
        <f t="shared" si="49"/>
        <v>na</v>
      </c>
      <c r="CF6" s="85" t="str">
        <f t="shared" si="50"/>
        <v>na</v>
      </c>
      <c r="CG6" s="85" t="str">
        <f t="shared" si="51"/>
        <v>na</v>
      </c>
      <c r="CH6" s="85" t="str">
        <f t="shared" si="52"/>
        <v>na</v>
      </c>
      <c r="CI6" s="102">
        <f t="shared" si="53"/>
        <v>2.3479191513847177E-2</v>
      </c>
    </row>
    <row r="7" spans="1:87" x14ac:dyDescent="0.25">
      <c r="A7" s="299" t="s">
        <v>5</v>
      </c>
      <c r="B7" s="144"/>
      <c r="C7" s="69">
        <v>15</v>
      </c>
      <c r="D7" s="117">
        <v>1</v>
      </c>
      <c r="E7" s="118"/>
      <c r="F7" s="67">
        <v>1</v>
      </c>
      <c r="G7" s="78">
        <v>0.29099999999999998</v>
      </c>
      <c r="H7" s="26">
        <v>11.68</v>
      </c>
      <c r="I7" s="26">
        <v>2.6500000000000003E-2</v>
      </c>
      <c r="J7" s="26">
        <v>3.5199999999999995E-2</v>
      </c>
      <c r="K7" s="82">
        <v>0.10740000000000001</v>
      </c>
      <c r="L7" s="82">
        <v>0.10255</v>
      </c>
      <c r="M7" s="266" t="s">
        <v>321</v>
      </c>
      <c r="N7" s="81"/>
      <c r="O7" s="82">
        <v>0.4199</v>
      </c>
      <c r="P7" s="277">
        <v>2.65E-3</v>
      </c>
      <c r="Q7" s="278">
        <v>1.0249999999999999E-2</v>
      </c>
      <c r="R7" s="73">
        <f t="shared" ref="R7:R9" si="64">P7/O7</f>
        <v>6.311026434865444E-3</v>
      </c>
      <c r="S7" s="73">
        <f t="shared" ref="S7:S9" si="65">IF(P7&lt;0.01*O7,0.01,IF(P7&gt;100*O7,100,R7))</f>
        <v>0.01</v>
      </c>
      <c r="T7" s="205">
        <f>IF(Q7&gt;0,((((1/O7)^2)*((Q7^2)+(P7^2))-((1/O7)^2)*(P7^2))^0.5),0)</f>
        <v>2.4410573946177658E-2</v>
      </c>
      <c r="U7" s="26">
        <f t="shared" ref="U7:U9" si="66">IF(T7=0,S7,T7)</f>
        <v>2.4410573946177658E-2</v>
      </c>
      <c r="V7" s="78">
        <v>1</v>
      </c>
      <c r="W7" s="128">
        <v>0.5</v>
      </c>
      <c r="X7" s="134">
        <v>0.5</v>
      </c>
      <c r="Y7" s="134">
        <v>0.75</v>
      </c>
      <c r="Z7" s="134">
        <v>1</v>
      </c>
      <c r="AA7" s="134">
        <v>0.1</v>
      </c>
      <c r="AB7" s="134">
        <v>1</v>
      </c>
      <c r="AC7" s="134"/>
      <c r="AD7" s="201"/>
      <c r="AE7" s="134"/>
      <c r="AF7" s="117">
        <v>1</v>
      </c>
      <c r="AG7" s="54">
        <f t="shared" ref="AG7:AG9" si="67">IF(V7&gt;0,$C7,"na")</f>
        <v>15</v>
      </c>
      <c r="AH7" s="144">
        <f t="shared" ref="AH7:AH9" si="68">IF(W7&gt;0,$C7,"na")</f>
        <v>15</v>
      </c>
      <c r="AI7" s="144">
        <f t="shared" ref="AI7:AI9" si="69">IF(X7&gt;0,$C7,"na")</f>
        <v>15</v>
      </c>
      <c r="AJ7" s="144">
        <f t="shared" ref="AJ7:AJ9" si="70">IF(Y7&gt;0,$C7,"na")</f>
        <v>15</v>
      </c>
      <c r="AK7" s="144">
        <f t="shared" ref="AK7:AK9" si="71">IF(Z7&gt;0,$C7,"na")</f>
        <v>15</v>
      </c>
      <c r="AL7" s="144">
        <f t="shared" ref="AL7:AL9" si="72">IF(AA7&gt;0,$C7,"na")</f>
        <v>15</v>
      </c>
      <c r="AM7" s="144">
        <f t="shared" ref="AM7:AM9" si="73">IF(AB7&gt;0,$C7,"na")</f>
        <v>15</v>
      </c>
      <c r="AN7" s="144" t="str">
        <f t="shared" ref="AN7:AN9" si="74">IF(AC7&gt;0,$C7,"na")</f>
        <v>na</v>
      </c>
      <c r="AO7" s="75" t="str">
        <f t="shared" ref="AO7:AO9" si="75">IF(AD7&gt;0,$C7,"na")</f>
        <v>na</v>
      </c>
      <c r="AP7" s="144" t="str">
        <f t="shared" ref="AP7:AP9" si="76">IF(AE7&gt;0,$C7,"na")</f>
        <v>na</v>
      </c>
      <c r="AQ7" s="144">
        <f t="shared" ref="AQ7:AQ9" si="77">IF(AF7&gt;0,$C7,"na")</f>
        <v>15</v>
      </c>
      <c r="AR7" s="81">
        <f t="shared" si="10"/>
        <v>9.950330853168092E-3</v>
      </c>
      <c r="AS7" s="82">
        <f t="shared" si="11"/>
        <v>6.7520102217926339E-3</v>
      </c>
      <c r="AT7" s="82">
        <f t="shared" si="12"/>
        <v>5.3578704593982033E-3</v>
      </c>
      <c r="AU7" s="82">
        <f t="shared" si="13"/>
        <v>1.2192658932755269E-2</v>
      </c>
      <c r="AV7" s="82">
        <f t="shared" si="14"/>
        <v>1.6960791226991068E-2</v>
      </c>
      <c r="AW7" s="82">
        <f t="shared" si="15"/>
        <v>1.2279131691143605E-3</v>
      </c>
      <c r="AX7" s="82">
        <f t="shared" si="16"/>
        <v>1.0715740918796407E-2</v>
      </c>
      <c r="AY7" s="82" t="str">
        <f t="shared" si="17"/>
        <v>na</v>
      </c>
      <c r="AZ7" s="83" t="str">
        <f t="shared" si="18"/>
        <v>na</v>
      </c>
      <c r="BA7" s="82" t="str">
        <f t="shared" si="19"/>
        <v>na</v>
      </c>
      <c r="BB7" s="82">
        <f t="shared" si="20"/>
        <v>9.950330853168092E-3</v>
      </c>
      <c r="BC7" s="93">
        <f t="shared" si="21"/>
        <v>4.8234794754419337E-2</v>
      </c>
      <c r="BD7" s="85">
        <f t="shared" si="22"/>
        <v>2.2210154217277275E-2</v>
      </c>
      <c r="BE7" s="85">
        <f t="shared" si="23"/>
        <v>1.3985236348914482E-2</v>
      </c>
      <c r="BF7" s="85">
        <f t="shared" si="24"/>
        <v>7.2423955861178349E-2</v>
      </c>
      <c r="BG7" s="85">
        <f t="shared" si="25"/>
        <v>0.14014500025496324</v>
      </c>
      <c r="BH7" s="85">
        <f t="shared" si="26"/>
        <v>7.3454888888124347E-4</v>
      </c>
      <c r="BI7" s="85">
        <f t="shared" si="27"/>
        <v>5.5940945395657929E-2</v>
      </c>
      <c r="BJ7" s="85" t="str">
        <f t="shared" si="28"/>
        <v>na</v>
      </c>
      <c r="BK7" s="85" t="str">
        <f t="shared" si="29"/>
        <v>na</v>
      </c>
      <c r="BL7" s="85" t="str">
        <f t="shared" si="30"/>
        <v>na</v>
      </c>
      <c r="BM7" s="102">
        <f t="shared" si="31"/>
        <v>4.8234794754419337E-2</v>
      </c>
      <c r="BN7" s="85">
        <f t="shared" si="32"/>
        <v>0.67528712656187073</v>
      </c>
      <c r="BO7" s="85">
        <f t="shared" si="33"/>
        <v>0.31094215904188183</v>
      </c>
      <c r="BP7" s="85">
        <f t="shared" si="34"/>
        <v>0.19579330888480276</v>
      </c>
      <c r="BQ7" s="85">
        <f t="shared" si="35"/>
        <v>1.0139353820564969</v>
      </c>
      <c r="BR7" s="85">
        <f t="shared" si="36"/>
        <v>1.9620300035694853</v>
      </c>
      <c r="BS7" s="85">
        <f t="shared" si="37"/>
        <v>1.0283684444337408E-2</v>
      </c>
      <c r="BT7" s="85">
        <f t="shared" si="38"/>
        <v>0.78317323553921103</v>
      </c>
      <c r="BU7" s="85" t="str">
        <f t="shared" si="39"/>
        <v>na</v>
      </c>
      <c r="BV7" s="85" t="str">
        <f t="shared" si="40"/>
        <v>na</v>
      </c>
      <c r="BW7" s="85" t="str">
        <f t="shared" si="41"/>
        <v>na</v>
      </c>
      <c r="BX7" s="85">
        <f t="shared" si="42"/>
        <v>0.67528712656187073</v>
      </c>
      <c r="BY7" s="93">
        <f t="shared" si="43"/>
        <v>0.40881425987065823</v>
      </c>
      <c r="BZ7" s="85">
        <f t="shared" si="44"/>
        <v>0.30030868029362762</v>
      </c>
      <c r="CA7" s="85">
        <f t="shared" si="45"/>
        <v>0.40350403009097296</v>
      </c>
      <c r="CB7" s="85">
        <f t="shared" si="46"/>
        <v>0.33488867751713353</v>
      </c>
      <c r="CC7" s="85">
        <f t="shared" si="47"/>
        <v>0.37191567871483927</v>
      </c>
      <c r="CD7" s="85">
        <f t="shared" si="48"/>
        <v>0.70594080439594242</v>
      </c>
      <c r="CE7" s="85">
        <f t="shared" si="49"/>
        <v>0.43398096032893119</v>
      </c>
      <c r="CF7" s="85" t="str">
        <f t="shared" si="50"/>
        <v>na</v>
      </c>
      <c r="CG7" s="85" t="str">
        <f t="shared" si="51"/>
        <v>na</v>
      </c>
      <c r="CH7" s="85" t="str">
        <f t="shared" si="52"/>
        <v>na</v>
      </c>
      <c r="CI7" s="102">
        <f t="shared" si="53"/>
        <v>0.46850254186025009</v>
      </c>
    </row>
    <row r="8" spans="1:87" x14ac:dyDescent="0.25">
      <c r="A8" s="299" t="s">
        <v>6</v>
      </c>
      <c r="B8" s="144"/>
      <c r="C8" s="69">
        <v>15</v>
      </c>
      <c r="D8" s="119">
        <v>1</v>
      </c>
      <c r="E8" s="118"/>
      <c r="F8" s="67">
        <v>1</v>
      </c>
      <c r="G8" s="78">
        <v>1.7090000000000001</v>
      </c>
      <c r="H8" s="26">
        <v>12.824999999999999</v>
      </c>
      <c r="I8" s="26">
        <v>0.12769999999999998</v>
      </c>
      <c r="J8" s="26">
        <v>0.17330000000000001</v>
      </c>
      <c r="K8" s="82">
        <v>1.8499999999999999E-2</v>
      </c>
      <c r="L8" s="82">
        <v>4.1950000000000001E-2</v>
      </c>
      <c r="M8" s="266" t="s">
        <v>321</v>
      </c>
      <c r="N8" s="81"/>
      <c r="O8" s="82">
        <v>0.60199999999999998</v>
      </c>
      <c r="P8" s="277">
        <v>1.3500000000000001E-3</v>
      </c>
      <c r="Q8" s="278">
        <v>5.2499999999999995E-3</v>
      </c>
      <c r="R8" s="73">
        <f t="shared" si="64"/>
        <v>2.2425249169435216E-3</v>
      </c>
      <c r="S8" s="73">
        <f t="shared" si="65"/>
        <v>0.01</v>
      </c>
      <c r="T8" s="205">
        <f>IF(Q8&gt;0,((((1/O8)^2)*((Q8^2)+(P8^2))-((1/O8)^2)*(P8^2))^0.5),0)</f>
        <v>8.7209302325581394E-3</v>
      </c>
      <c r="U8" s="26">
        <f t="shared" si="66"/>
        <v>8.7209302325581394E-3</v>
      </c>
      <c r="V8" s="78">
        <v>1</v>
      </c>
      <c r="W8" s="128">
        <v>1</v>
      </c>
      <c r="X8" s="134">
        <v>0.5</v>
      </c>
      <c r="Y8" s="134">
        <v>1</v>
      </c>
      <c r="Z8" s="134">
        <v>1</v>
      </c>
      <c r="AA8" s="134">
        <v>0.1</v>
      </c>
      <c r="AB8" s="134"/>
      <c r="AC8" s="134"/>
      <c r="AD8" s="201"/>
      <c r="AE8" s="134"/>
      <c r="AF8" s="119">
        <v>1</v>
      </c>
      <c r="AG8" s="54">
        <f t="shared" si="67"/>
        <v>15</v>
      </c>
      <c r="AH8" s="144">
        <f t="shared" si="68"/>
        <v>15</v>
      </c>
      <c r="AI8" s="144">
        <f t="shared" si="69"/>
        <v>15</v>
      </c>
      <c r="AJ8" s="144">
        <f t="shared" si="70"/>
        <v>15</v>
      </c>
      <c r="AK8" s="144">
        <f t="shared" si="71"/>
        <v>15</v>
      </c>
      <c r="AL8" s="144">
        <f t="shared" si="72"/>
        <v>15</v>
      </c>
      <c r="AM8" s="144" t="str">
        <f t="shared" si="73"/>
        <v>na</v>
      </c>
      <c r="AN8" s="144" t="str">
        <f t="shared" si="74"/>
        <v>na</v>
      </c>
      <c r="AO8" s="75" t="str">
        <f t="shared" si="75"/>
        <v>na</v>
      </c>
      <c r="AP8" s="144" t="str">
        <f t="shared" si="76"/>
        <v>na</v>
      </c>
      <c r="AQ8" s="144">
        <f t="shared" si="77"/>
        <v>15</v>
      </c>
      <c r="AR8" s="81">
        <f t="shared" si="10"/>
        <v>9.950330853168092E-3</v>
      </c>
      <c r="AS8" s="82">
        <f t="shared" si="11"/>
        <v>1.3504020443585268E-2</v>
      </c>
      <c r="AT8" s="82">
        <f t="shared" si="12"/>
        <v>5.3578704593982033E-3</v>
      </c>
      <c r="AU8" s="82">
        <f t="shared" si="13"/>
        <v>1.6256878577007024E-2</v>
      </c>
      <c r="AV8" s="82">
        <f t="shared" si="14"/>
        <v>1.6960791226991068E-2</v>
      </c>
      <c r="AW8" s="82">
        <f t="shared" si="15"/>
        <v>1.2279131691143605E-3</v>
      </c>
      <c r="AX8" s="82" t="str">
        <f t="shared" si="16"/>
        <v>na</v>
      </c>
      <c r="AY8" s="82" t="str">
        <f t="shared" si="17"/>
        <v>na</v>
      </c>
      <c r="AZ8" s="83" t="str">
        <f t="shared" si="18"/>
        <v>na</v>
      </c>
      <c r="BA8" s="82" t="str">
        <f t="shared" si="19"/>
        <v>na</v>
      </c>
      <c r="BB8" s="82">
        <f t="shared" si="20"/>
        <v>9.950330853168092E-3</v>
      </c>
      <c r="BC8" s="93">
        <f t="shared" si="21"/>
        <v>1.7366245146921755E-2</v>
      </c>
      <c r="BD8" s="85">
        <f t="shared" si="22"/>
        <v>3.1985788255299769E-2</v>
      </c>
      <c r="BE8" s="85">
        <f t="shared" si="23"/>
        <v>5.0351835041370762E-3</v>
      </c>
      <c r="BF8" s="85">
        <f t="shared" si="24"/>
        <v>4.6355920392179957E-2</v>
      </c>
      <c r="BG8" s="85">
        <f t="shared" si="25"/>
        <v>5.045719470631968E-2</v>
      </c>
      <c r="BH8" s="85">
        <f t="shared" si="26"/>
        <v>2.6446377851627341E-4</v>
      </c>
      <c r="BI8" s="85" t="str">
        <f t="shared" si="27"/>
        <v>na</v>
      </c>
      <c r="BJ8" s="85" t="str">
        <f t="shared" si="28"/>
        <v>na</v>
      </c>
      <c r="BK8" s="85" t="str">
        <f t="shared" si="29"/>
        <v>na</v>
      </c>
      <c r="BL8" s="85" t="str">
        <f t="shared" si="30"/>
        <v>na</v>
      </c>
      <c r="BM8" s="102">
        <f t="shared" si="31"/>
        <v>1.7366245146921755E-2</v>
      </c>
      <c r="BN8" s="85">
        <f t="shared" si="32"/>
        <v>0.24312743205690457</v>
      </c>
      <c r="BO8" s="85">
        <f t="shared" si="33"/>
        <v>0.44780103557419676</v>
      </c>
      <c r="BP8" s="85">
        <f t="shared" si="34"/>
        <v>7.0492569057919063E-2</v>
      </c>
      <c r="BQ8" s="85">
        <f t="shared" si="35"/>
        <v>0.64898288549051941</v>
      </c>
      <c r="BR8" s="85">
        <f t="shared" si="36"/>
        <v>0.70640072588847547</v>
      </c>
      <c r="BS8" s="85">
        <f t="shared" si="37"/>
        <v>3.7024928992278276E-3</v>
      </c>
      <c r="BT8" s="85" t="str">
        <f t="shared" si="38"/>
        <v>na</v>
      </c>
      <c r="BU8" s="85" t="str">
        <f t="shared" si="39"/>
        <v>na</v>
      </c>
      <c r="BV8" s="85" t="str">
        <f t="shared" si="40"/>
        <v>na</v>
      </c>
      <c r="BW8" s="85" t="str">
        <f t="shared" si="41"/>
        <v>na</v>
      </c>
      <c r="BX8" s="85">
        <f t="shared" si="42"/>
        <v>0.24312743205690457</v>
      </c>
      <c r="BY8" s="93">
        <f t="shared" si="43"/>
        <v>0.40881425987065823</v>
      </c>
      <c r="BZ8" s="85">
        <f t="shared" si="44"/>
        <v>0.27233143781848479</v>
      </c>
      <c r="CA8" s="85">
        <f t="shared" si="45"/>
        <v>0.40350403009097296</v>
      </c>
      <c r="CB8" s="85">
        <f t="shared" si="46"/>
        <v>0.31691834798293322</v>
      </c>
      <c r="CC8" s="85">
        <f t="shared" si="47"/>
        <v>0.37191567871483927</v>
      </c>
      <c r="CD8" s="85">
        <f t="shared" si="48"/>
        <v>0.70594080439594242</v>
      </c>
      <c r="CE8" s="85" t="str">
        <f t="shared" si="49"/>
        <v>na</v>
      </c>
      <c r="CF8" s="85" t="str">
        <f t="shared" si="50"/>
        <v>na</v>
      </c>
      <c r="CG8" s="85" t="str">
        <f t="shared" si="51"/>
        <v>na</v>
      </c>
      <c r="CH8" s="85" t="str">
        <f t="shared" si="52"/>
        <v>na</v>
      </c>
      <c r="CI8" s="102">
        <f t="shared" si="53"/>
        <v>0.46850254186025009</v>
      </c>
    </row>
    <row r="9" spans="1:87" x14ac:dyDescent="0.25">
      <c r="A9" s="299" t="s">
        <v>7</v>
      </c>
      <c r="B9" s="144"/>
      <c r="C9" s="69">
        <v>15</v>
      </c>
      <c r="D9" s="119">
        <v>1</v>
      </c>
      <c r="E9" s="118"/>
      <c r="F9" s="67">
        <v>1</v>
      </c>
      <c r="G9" s="78">
        <v>0.41799999999999998</v>
      </c>
      <c r="H9" s="26">
        <v>4.8</v>
      </c>
      <c r="I9" s="26">
        <v>0.16399999999999998</v>
      </c>
      <c r="J9" s="26">
        <v>0.18</v>
      </c>
      <c r="K9" s="82">
        <v>0.65555000000000008</v>
      </c>
      <c r="L9" s="82">
        <v>0.53895000000000004</v>
      </c>
      <c r="M9" s="266" t="s">
        <v>279</v>
      </c>
      <c r="N9" s="81"/>
      <c r="O9" s="82">
        <v>1.1945000000000001</v>
      </c>
      <c r="P9" s="277">
        <v>0.28110000000000002</v>
      </c>
      <c r="Q9" s="278">
        <v>0.31779999999999997</v>
      </c>
      <c r="R9" s="73">
        <f t="shared" si="64"/>
        <v>0.23532858936793635</v>
      </c>
      <c r="S9" s="73">
        <f t="shared" si="65"/>
        <v>0.23532858936793635</v>
      </c>
      <c r="T9" s="205">
        <f>IF(Q9&gt;0,((((1/O9)^2)*((Q9^2)+(P9^2))-((1/O9)^2)*(P9^2))^0.5),0)</f>
        <v>0.26605274173294258</v>
      </c>
      <c r="U9" s="26">
        <f t="shared" si="66"/>
        <v>0.26605274173294258</v>
      </c>
      <c r="V9" s="78">
        <v>1</v>
      </c>
      <c r="W9" s="128">
        <v>0.5</v>
      </c>
      <c r="X9" s="134"/>
      <c r="Y9" s="134">
        <v>1</v>
      </c>
      <c r="Z9" s="134">
        <v>0.5</v>
      </c>
      <c r="AA9" s="134">
        <v>0.1</v>
      </c>
      <c r="AB9" s="134">
        <v>0.5</v>
      </c>
      <c r="AC9" s="134"/>
      <c r="AD9" s="201"/>
      <c r="AE9" s="134"/>
      <c r="AF9" s="119">
        <v>1</v>
      </c>
      <c r="AG9" s="54">
        <f t="shared" si="67"/>
        <v>15</v>
      </c>
      <c r="AH9" s="144">
        <f t="shared" si="68"/>
        <v>15</v>
      </c>
      <c r="AI9" s="144" t="str">
        <f t="shared" si="69"/>
        <v>na</v>
      </c>
      <c r="AJ9" s="144">
        <f t="shared" si="70"/>
        <v>15</v>
      </c>
      <c r="AK9" s="144">
        <f t="shared" si="71"/>
        <v>15</v>
      </c>
      <c r="AL9" s="144">
        <f t="shared" si="72"/>
        <v>15</v>
      </c>
      <c r="AM9" s="144">
        <f t="shared" si="73"/>
        <v>15</v>
      </c>
      <c r="AN9" s="144" t="str">
        <f t="shared" si="74"/>
        <v>na</v>
      </c>
      <c r="AO9" s="75" t="str">
        <f t="shared" si="75"/>
        <v>na</v>
      </c>
      <c r="AP9" s="144" t="str">
        <f t="shared" si="76"/>
        <v>na</v>
      </c>
      <c r="AQ9" s="144">
        <f t="shared" si="77"/>
        <v>15</v>
      </c>
      <c r="AR9" s="81">
        <f t="shared" si="10"/>
        <v>0.21133699895665639</v>
      </c>
      <c r="AS9" s="82">
        <f t="shared" si="11"/>
        <v>0.14340724929201684</v>
      </c>
      <c r="AT9" s="82" t="str">
        <f t="shared" si="12"/>
        <v>na</v>
      </c>
      <c r="AU9" s="82">
        <f t="shared" si="13"/>
        <v>0.34528298421087522</v>
      </c>
      <c r="AV9" s="82">
        <f t="shared" si="14"/>
        <v>0.1801167604744231</v>
      </c>
      <c r="AW9" s="82">
        <f t="shared" si="15"/>
        <v>2.607988497762994E-2</v>
      </c>
      <c r="AX9" s="82">
        <f t="shared" si="16"/>
        <v>0.11379684559204574</v>
      </c>
      <c r="AY9" s="82" t="str">
        <f t="shared" si="17"/>
        <v>na</v>
      </c>
      <c r="AZ9" s="83" t="str">
        <f t="shared" si="18"/>
        <v>na</v>
      </c>
      <c r="BA9" s="82" t="str">
        <f t="shared" si="19"/>
        <v>na</v>
      </c>
      <c r="BB9" s="82">
        <f t="shared" si="20"/>
        <v>0.21133699895665639</v>
      </c>
      <c r="BC9" s="93">
        <f t="shared" si="21"/>
        <v>0.47180796598166119</v>
      </c>
      <c r="BD9" s="85">
        <f t="shared" si="22"/>
        <v>0.21724831086655574</v>
      </c>
      <c r="BE9" s="85" t="str">
        <f t="shared" si="23"/>
        <v>na</v>
      </c>
      <c r="BF9" s="85">
        <f t="shared" si="24"/>
        <v>1.2594024975697746</v>
      </c>
      <c r="BG9" s="85">
        <f t="shared" si="25"/>
        <v>0.34270658686038802</v>
      </c>
      <c r="BH9" s="85">
        <f t="shared" si="26"/>
        <v>7.1849796177560375E-3</v>
      </c>
      <c r="BI9" s="85">
        <f t="shared" si="27"/>
        <v>0.13679639250355857</v>
      </c>
      <c r="BJ9" s="85" t="str">
        <f t="shared" si="28"/>
        <v>na</v>
      </c>
      <c r="BK9" s="85" t="str">
        <f t="shared" si="29"/>
        <v>na</v>
      </c>
      <c r="BL9" s="85" t="str">
        <f t="shared" si="30"/>
        <v>na</v>
      </c>
      <c r="BM9" s="102">
        <f t="shared" si="31"/>
        <v>0.47180796598166119</v>
      </c>
      <c r="BN9" s="85">
        <f t="shared" si="32"/>
        <v>6.6053115237432571</v>
      </c>
      <c r="BO9" s="85">
        <f t="shared" si="33"/>
        <v>3.0414763521317805</v>
      </c>
      <c r="BP9" s="85" t="str">
        <f t="shared" si="34"/>
        <v>na</v>
      </c>
      <c r="BQ9" s="85">
        <f t="shared" si="35"/>
        <v>17.631634965976843</v>
      </c>
      <c r="BR9" s="85">
        <f t="shared" si="36"/>
        <v>4.7978922160454323</v>
      </c>
      <c r="BS9" s="85">
        <f t="shared" si="37"/>
        <v>0.10058971464858453</v>
      </c>
      <c r="BT9" s="85">
        <f t="shared" si="38"/>
        <v>1.91514949504982</v>
      </c>
      <c r="BU9" s="85" t="str">
        <f t="shared" si="39"/>
        <v>na</v>
      </c>
      <c r="BV9" s="85" t="str">
        <f t="shared" si="40"/>
        <v>na</v>
      </c>
      <c r="BW9" s="85" t="str">
        <f t="shared" si="41"/>
        <v>na</v>
      </c>
      <c r="BX9" s="85">
        <f t="shared" si="42"/>
        <v>6.6053115237432571</v>
      </c>
      <c r="BY9" s="93">
        <f t="shared" si="43"/>
        <v>1.9763120428494867E-2</v>
      </c>
      <c r="BZ9" s="85">
        <f t="shared" si="44"/>
        <v>3.5121778079215751E-4</v>
      </c>
      <c r="CA9" s="85" t="str">
        <f t="shared" si="45"/>
        <v>na</v>
      </c>
      <c r="CB9" s="85">
        <f t="shared" si="46"/>
        <v>0.5060296541621887</v>
      </c>
      <c r="CC9" s="85">
        <f t="shared" si="47"/>
        <v>4.8626659990995955E-4</v>
      </c>
      <c r="CD9" s="85">
        <f t="shared" si="48"/>
        <v>0.55346392710116254</v>
      </c>
      <c r="CE9" s="85">
        <f t="shared" si="49"/>
        <v>6.736148461590391E-2</v>
      </c>
      <c r="CF9" s="85" t="str">
        <f t="shared" si="50"/>
        <v>na</v>
      </c>
      <c r="CG9" s="85" t="str">
        <f t="shared" si="51"/>
        <v>na</v>
      </c>
      <c r="CH9" s="85" t="str">
        <f t="shared" si="52"/>
        <v>na</v>
      </c>
      <c r="CI9" s="102">
        <f t="shared" si="53"/>
        <v>9.1192485308638389E-3</v>
      </c>
    </row>
    <row r="10" spans="1:87" s="20" customFormat="1" x14ac:dyDescent="0.25">
      <c r="A10" s="298" t="s">
        <v>8</v>
      </c>
      <c r="B10" s="144">
        <v>20</v>
      </c>
      <c r="C10" s="69"/>
      <c r="D10" s="35">
        <v>1</v>
      </c>
      <c r="E10" s="60"/>
      <c r="F10" s="67">
        <v>1</v>
      </c>
      <c r="G10" s="78">
        <v>14.545999999999999</v>
      </c>
      <c r="H10" s="26">
        <v>490.375</v>
      </c>
      <c r="I10" s="26"/>
      <c r="J10" s="26"/>
      <c r="K10" s="82"/>
      <c r="L10" s="82"/>
      <c r="M10" s="266" t="s">
        <v>271</v>
      </c>
      <c r="N10" s="81">
        <v>490.375</v>
      </c>
      <c r="O10" s="82"/>
      <c r="P10" s="277">
        <v>114.1</v>
      </c>
      <c r="Q10" s="278">
        <v>122.023</v>
      </c>
      <c r="R10" s="32">
        <f t="shared" ref="R10:R11" si="78">P10/N10</f>
        <v>0.23267907213866937</v>
      </c>
      <c r="S10" s="32">
        <f t="shared" ref="S10:S11" si="79">IF(P10&lt;0.01*N10,0.01,IF(P10&gt;100*N10,100,R10))</f>
        <v>0.23267907213866937</v>
      </c>
      <c r="T10" s="205">
        <f t="shared" ref="T10:T11" si="80">IF(Q10&gt;0,((((1/N10)^2)*((Q10^2)+(P10^2))-((1/N10)^2)*(P10^2))^0.5),0)</f>
        <v>0.24883609482538871</v>
      </c>
      <c r="U10" s="26">
        <f t="shared" ref="U10:U16" si="81">IF(T10=0,S10,T10)</f>
        <v>0.24883609482538871</v>
      </c>
      <c r="V10" s="78">
        <v>1</v>
      </c>
      <c r="W10" s="128"/>
      <c r="X10" s="134">
        <v>1</v>
      </c>
      <c r="Y10" s="134">
        <v>0.25</v>
      </c>
      <c r="Z10" s="134">
        <v>0.1</v>
      </c>
      <c r="AA10" s="134">
        <v>1</v>
      </c>
      <c r="AB10" s="134"/>
      <c r="AC10" s="134">
        <v>1</v>
      </c>
      <c r="AD10" s="201"/>
      <c r="AE10" s="134">
        <v>1</v>
      </c>
      <c r="AF10" s="35">
        <v>1</v>
      </c>
      <c r="AG10" s="54">
        <f t="shared" ref="AG10:AG11" si="82">IF(V10&gt;0,$B10,"na")</f>
        <v>20</v>
      </c>
      <c r="AH10" s="144" t="str">
        <f t="shared" ref="AH10:AH11" si="83">IF(W10&gt;0,$B10,"na")</f>
        <v>na</v>
      </c>
      <c r="AI10" s="144">
        <f t="shared" ref="AI10:AI11" si="84">IF(X10&gt;0,$B10,"na")</f>
        <v>20</v>
      </c>
      <c r="AJ10" s="144">
        <f t="shared" ref="AJ10:AJ11" si="85">IF(Y10&gt;0,$B10,"na")</f>
        <v>20</v>
      </c>
      <c r="AK10" s="144">
        <f t="shared" ref="AK10:AK11" si="86">IF(Z10&gt;0,$B10,"na")</f>
        <v>20</v>
      </c>
      <c r="AL10" s="144">
        <f t="shared" ref="AL10:AL11" si="87">IF(AA10&gt;0,$B10,"na")</f>
        <v>20</v>
      </c>
      <c r="AM10" s="144" t="str">
        <f t="shared" ref="AM10:AM11" si="88">IF(AB10&gt;0,$B10,"na")</f>
        <v>na</v>
      </c>
      <c r="AN10" s="144">
        <f t="shared" ref="AN10:AN11" si="89">IF(AC10&gt;0,$B10,"na")</f>
        <v>20</v>
      </c>
      <c r="AO10" s="75" t="str">
        <f t="shared" ref="AO10:AO11" si="90">IF(AD10&gt;0,$B10,"na")</f>
        <v>na</v>
      </c>
      <c r="AP10" s="144">
        <f t="shared" ref="AP10:AP11" si="91">IF(AE10&gt;0,$B10,"na")</f>
        <v>20</v>
      </c>
      <c r="AQ10" s="144">
        <f t="shared" ref="AQ10:AQ11" si="92">IF(AF10&gt;0,$B10,"na")</f>
        <v>20</v>
      </c>
      <c r="AR10" s="81">
        <f t="shared" si="10"/>
        <v>0.20918990817695796</v>
      </c>
      <c r="AS10" s="82" t="str">
        <f t="shared" si="11"/>
        <v>na</v>
      </c>
      <c r="AT10" s="82">
        <f t="shared" si="12"/>
        <v>0.22528143957518548</v>
      </c>
      <c r="AU10" s="82">
        <f t="shared" si="13"/>
        <v>8.5443765311715228E-2</v>
      </c>
      <c r="AV10" s="82">
        <f t="shared" si="14"/>
        <v>3.5657370711981481E-2</v>
      </c>
      <c r="AW10" s="82">
        <f t="shared" si="15"/>
        <v>0.25814924838858644</v>
      </c>
      <c r="AX10" s="82" t="str">
        <f t="shared" si="16"/>
        <v>na</v>
      </c>
      <c r="AY10" s="82">
        <f t="shared" si="17"/>
        <v>0.21693768255388232</v>
      </c>
      <c r="AZ10" s="83" t="str">
        <f t="shared" si="18"/>
        <v>na</v>
      </c>
      <c r="BA10" s="82">
        <f t="shared" si="19"/>
        <v>0.20918990817695796</v>
      </c>
      <c r="BB10" s="82">
        <f t="shared" si="20"/>
        <v>0.20918990817695796</v>
      </c>
      <c r="BC10" s="93">
        <f t="shared" si="21"/>
        <v>0.44442398681831696</v>
      </c>
      <c r="BD10" s="85" t="str">
        <f t="shared" si="22"/>
        <v>na</v>
      </c>
      <c r="BE10" s="85">
        <f t="shared" si="23"/>
        <v>0.51542663559994151</v>
      </c>
      <c r="BF10" s="85">
        <f t="shared" si="24"/>
        <v>7.4144132694744014E-2</v>
      </c>
      <c r="BG10" s="85">
        <f t="shared" si="25"/>
        <v>1.2912628749240878E-2</v>
      </c>
      <c r="BH10" s="85">
        <f t="shared" si="26"/>
        <v>0.6767959672507099</v>
      </c>
      <c r="BI10" s="85" t="str">
        <f t="shared" si="27"/>
        <v>na</v>
      </c>
      <c r="BJ10" s="85">
        <f t="shared" si="28"/>
        <v>0.47795391723670844</v>
      </c>
      <c r="BK10" s="85" t="str">
        <f t="shared" si="29"/>
        <v>na</v>
      </c>
      <c r="BL10" s="85">
        <f t="shared" si="30"/>
        <v>0.44442398681831696</v>
      </c>
      <c r="BM10" s="102">
        <f t="shared" si="31"/>
        <v>0.44442398681831696</v>
      </c>
      <c r="BN10" s="85">
        <f t="shared" si="32"/>
        <v>8.4440557495480224</v>
      </c>
      <c r="BO10" s="85" t="str">
        <f t="shared" si="33"/>
        <v>na</v>
      </c>
      <c r="BP10" s="85">
        <f t="shared" si="34"/>
        <v>9.7931060763988889</v>
      </c>
      <c r="BQ10" s="85">
        <f t="shared" si="35"/>
        <v>1.4087385212001362</v>
      </c>
      <c r="BR10" s="85">
        <f t="shared" si="36"/>
        <v>0.2453399462355767</v>
      </c>
      <c r="BS10" s="85">
        <f t="shared" si="37"/>
        <v>12.859123377763488</v>
      </c>
      <c r="BT10" s="85" t="str">
        <f t="shared" si="38"/>
        <v>na</v>
      </c>
      <c r="BU10" s="85">
        <f t="shared" si="39"/>
        <v>9.0811244274974605</v>
      </c>
      <c r="BV10" s="85" t="str">
        <f t="shared" si="40"/>
        <v>na</v>
      </c>
      <c r="BW10" s="85">
        <f t="shared" si="41"/>
        <v>8.4440557495480224</v>
      </c>
      <c r="BX10" s="85">
        <f t="shared" si="42"/>
        <v>8.4440557495480224</v>
      </c>
      <c r="BY10" s="93">
        <f t="shared" si="43"/>
        <v>2.3325627241587623E-2</v>
      </c>
      <c r="BZ10" s="85" t="str">
        <f t="shared" si="44"/>
        <v>na</v>
      </c>
      <c r="CA10" s="85">
        <f t="shared" si="45"/>
        <v>6.2519804071391252E-2</v>
      </c>
      <c r="CB10" s="85">
        <f t="shared" si="46"/>
        <v>0.11602967856691494</v>
      </c>
      <c r="CC10" s="85">
        <f t="shared" si="47"/>
        <v>0.38511855067889389</v>
      </c>
      <c r="CD10" s="85">
        <f t="shared" si="48"/>
        <v>3.1971040139601094E-2</v>
      </c>
      <c r="CE10" s="85" t="str">
        <f t="shared" si="49"/>
        <v>na</v>
      </c>
      <c r="CF10" s="85">
        <f t="shared" si="50"/>
        <v>4.8234162612844755E-3</v>
      </c>
      <c r="CG10" s="85" t="str">
        <f t="shared" si="51"/>
        <v>na</v>
      </c>
      <c r="CH10" s="85">
        <f t="shared" si="52"/>
        <v>5.0725247420951958E-9</v>
      </c>
      <c r="CI10" s="102">
        <f t="shared" si="53"/>
        <v>1.0133596230989559E-2</v>
      </c>
    </row>
    <row r="11" spans="1:87" s="20" customFormat="1" x14ac:dyDescent="0.25">
      <c r="A11" s="298" t="s">
        <v>10</v>
      </c>
      <c r="B11" s="144">
        <v>20</v>
      </c>
      <c r="C11" s="69"/>
      <c r="D11" s="35">
        <v>1</v>
      </c>
      <c r="E11" s="67"/>
      <c r="F11" s="60">
        <v>1</v>
      </c>
      <c r="G11" s="78">
        <v>18.417999999999999</v>
      </c>
      <c r="H11" s="26">
        <v>100.58499999999999</v>
      </c>
      <c r="I11" s="26"/>
      <c r="J11" s="26"/>
      <c r="K11" s="82"/>
      <c r="L11" s="82"/>
      <c r="M11" s="266" t="s">
        <v>271</v>
      </c>
      <c r="N11" s="81">
        <v>100.58499999999999</v>
      </c>
      <c r="O11" s="82"/>
      <c r="P11" s="277">
        <v>36.6</v>
      </c>
      <c r="Q11" s="278">
        <v>48.225999999999999</v>
      </c>
      <c r="R11" s="32">
        <f t="shared" si="78"/>
        <v>0.36387135258736397</v>
      </c>
      <c r="S11" s="32">
        <f t="shared" si="79"/>
        <v>0.36387135258736397</v>
      </c>
      <c r="T11" s="205">
        <f t="shared" si="80"/>
        <v>0.47945518715514246</v>
      </c>
      <c r="U11" s="26">
        <f t="shared" si="81"/>
        <v>0.47945518715514246</v>
      </c>
      <c r="V11" s="78">
        <v>1</v>
      </c>
      <c r="W11" s="128"/>
      <c r="X11" s="134">
        <v>1</v>
      </c>
      <c r="Y11" s="134">
        <v>0.25</v>
      </c>
      <c r="Z11" s="134">
        <v>0.1</v>
      </c>
      <c r="AA11" s="134">
        <v>1</v>
      </c>
      <c r="AB11" s="134"/>
      <c r="AC11" s="134">
        <v>1</v>
      </c>
      <c r="AD11" s="201"/>
      <c r="AE11" s="134">
        <v>1</v>
      </c>
      <c r="AF11" s="35">
        <v>1</v>
      </c>
      <c r="AG11" s="54">
        <f t="shared" si="82"/>
        <v>20</v>
      </c>
      <c r="AH11" s="144" t="str">
        <f t="shared" si="83"/>
        <v>na</v>
      </c>
      <c r="AI11" s="144">
        <f t="shared" si="84"/>
        <v>20</v>
      </c>
      <c r="AJ11" s="144">
        <f t="shared" si="85"/>
        <v>20</v>
      </c>
      <c r="AK11" s="144">
        <f t="shared" si="86"/>
        <v>20</v>
      </c>
      <c r="AL11" s="144">
        <f t="shared" si="87"/>
        <v>20</v>
      </c>
      <c r="AM11" s="144" t="str">
        <f t="shared" si="88"/>
        <v>na</v>
      </c>
      <c r="AN11" s="144">
        <f t="shared" si="89"/>
        <v>20</v>
      </c>
      <c r="AO11" s="75" t="str">
        <f t="shared" si="90"/>
        <v>na</v>
      </c>
      <c r="AP11" s="144">
        <f t="shared" si="91"/>
        <v>20</v>
      </c>
      <c r="AQ11" s="144">
        <f t="shared" si="92"/>
        <v>20</v>
      </c>
      <c r="AR11" s="81">
        <f t="shared" si="10"/>
        <v>0.31032723868828616</v>
      </c>
      <c r="AS11" s="82" t="str">
        <f t="shared" si="11"/>
        <v>na</v>
      </c>
      <c r="AT11" s="82">
        <f t="shared" si="12"/>
        <v>0.33419856474123122</v>
      </c>
      <c r="AU11" s="82">
        <f t="shared" si="13"/>
        <v>0.12675337918253943</v>
      </c>
      <c r="AV11" s="82">
        <f t="shared" si="14"/>
        <v>5.2896688412776061E-2</v>
      </c>
      <c r="AW11" s="82">
        <f t="shared" si="15"/>
        <v>0.38295701795575737</v>
      </c>
      <c r="AX11" s="82" t="str">
        <f t="shared" si="16"/>
        <v>na</v>
      </c>
      <c r="AY11" s="82">
        <f t="shared" si="17"/>
        <v>0.32182084012118561</v>
      </c>
      <c r="AZ11" s="83" t="str">
        <f t="shared" si="18"/>
        <v>na</v>
      </c>
      <c r="BA11" s="82">
        <f t="shared" si="19"/>
        <v>0.31032723868828616</v>
      </c>
      <c r="BB11" s="82">
        <f t="shared" si="20"/>
        <v>0.31032723868828616</v>
      </c>
      <c r="BC11" s="93">
        <f t="shared" si="21"/>
        <v>0.78334780643468183</v>
      </c>
      <c r="BD11" s="85" t="str">
        <f t="shared" si="22"/>
        <v>na</v>
      </c>
      <c r="BE11" s="85">
        <f t="shared" si="23"/>
        <v>0.90849804769939424</v>
      </c>
      <c r="BF11" s="85">
        <f t="shared" si="24"/>
        <v>0.13068746383883503</v>
      </c>
      <c r="BG11" s="85">
        <f t="shared" si="25"/>
        <v>2.2759976297495287E-2</v>
      </c>
      <c r="BH11" s="85">
        <f t="shared" si="26"/>
        <v>1.1929298419403664</v>
      </c>
      <c r="BI11" s="85" t="str">
        <f t="shared" si="27"/>
        <v>na</v>
      </c>
      <c r="BJ11" s="85">
        <f t="shared" si="28"/>
        <v>0.84244812104909528</v>
      </c>
      <c r="BK11" s="85" t="str">
        <f t="shared" si="29"/>
        <v>na</v>
      </c>
      <c r="BL11" s="85">
        <f t="shared" si="30"/>
        <v>0.78334780643468183</v>
      </c>
      <c r="BM11" s="102">
        <f t="shared" si="31"/>
        <v>0.78334780643468183</v>
      </c>
      <c r="BN11" s="85">
        <f t="shared" si="32"/>
        <v>14.883608322258954</v>
      </c>
      <c r="BO11" s="85" t="str">
        <f t="shared" si="33"/>
        <v>na</v>
      </c>
      <c r="BP11" s="85">
        <f t="shared" si="34"/>
        <v>17.261462906288489</v>
      </c>
      <c r="BQ11" s="85">
        <f t="shared" si="35"/>
        <v>2.4830618129378657</v>
      </c>
      <c r="BR11" s="85">
        <f t="shared" si="36"/>
        <v>0.43243954965241044</v>
      </c>
      <c r="BS11" s="85">
        <f t="shared" si="37"/>
        <v>22.665666996866964</v>
      </c>
      <c r="BT11" s="85" t="str">
        <f t="shared" si="38"/>
        <v>na</v>
      </c>
      <c r="BU11" s="85">
        <f t="shared" si="39"/>
        <v>16.00651429993281</v>
      </c>
      <c r="BV11" s="85" t="str">
        <f t="shared" si="40"/>
        <v>na</v>
      </c>
      <c r="BW11" s="85">
        <f t="shared" si="41"/>
        <v>14.883608322258954</v>
      </c>
      <c r="BX11" s="85">
        <f t="shared" si="42"/>
        <v>14.883608322258954</v>
      </c>
      <c r="BY11" s="93">
        <f t="shared" si="43"/>
        <v>0.36605789960876745</v>
      </c>
      <c r="BZ11" s="85" t="str">
        <f t="shared" si="44"/>
        <v>na</v>
      </c>
      <c r="CA11" s="85">
        <f t="shared" si="45"/>
        <v>0.54336328552326152</v>
      </c>
      <c r="CB11" s="85">
        <f t="shared" si="46"/>
        <v>2.4301406725376604E-2</v>
      </c>
      <c r="CC11" s="85">
        <f t="shared" si="47"/>
        <v>0.29537337267336183</v>
      </c>
      <c r="CD11" s="85">
        <f t="shared" si="48"/>
        <v>0.54311267749093561</v>
      </c>
      <c r="CE11" s="85" t="str">
        <f t="shared" si="49"/>
        <v>na</v>
      </c>
      <c r="CF11" s="85">
        <f t="shared" si="50"/>
        <v>0.28998500609426681</v>
      </c>
      <c r="CG11" s="85" t="str">
        <f t="shared" si="51"/>
        <v>na</v>
      </c>
      <c r="CH11" s="85">
        <f t="shared" si="52"/>
        <v>0.20451077043410615</v>
      </c>
      <c r="CI11" s="102">
        <f t="shared" si="53"/>
        <v>0.30577101794592176</v>
      </c>
    </row>
    <row r="12" spans="1:87" s="20" customFormat="1" x14ac:dyDescent="0.25">
      <c r="A12" s="300" t="s">
        <v>11</v>
      </c>
      <c r="B12" s="60"/>
      <c r="C12" s="59">
        <v>15</v>
      </c>
      <c r="D12" s="35">
        <v>1</v>
      </c>
      <c r="E12" s="67"/>
      <c r="F12" s="60">
        <v>1</v>
      </c>
      <c r="G12" s="78">
        <v>0.14499999999999999</v>
      </c>
      <c r="H12" s="26">
        <v>1.6</v>
      </c>
      <c r="I12" s="26">
        <v>4.2299999999999997E-2</v>
      </c>
      <c r="J12" s="26">
        <v>4.9799999999999997E-2</v>
      </c>
      <c r="K12" s="82">
        <v>3.15E-2</v>
      </c>
      <c r="L12" s="82">
        <v>5.0299999999999997E-2</v>
      </c>
      <c r="M12" s="266" t="s">
        <v>321</v>
      </c>
      <c r="N12" s="81"/>
      <c r="O12" s="82">
        <v>0.1842</v>
      </c>
      <c r="P12" s="277">
        <v>2.1000000000000003E-3</v>
      </c>
      <c r="Q12" s="278">
        <v>6.5500000000000003E-3</v>
      </c>
      <c r="R12" s="73">
        <f t="shared" ref="R12:R13" si="93">P12/O12</f>
        <v>1.1400651465798047E-2</v>
      </c>
      <c r="S12" s="73">
        <f t="shared" ref="S12:S13" si="94">IF(P12&lt;0.01*O12,0.01,IF(P12&gt;100*O12,100,R12))</f>
        <v>1.1400651465798047E-2</v>
      </c>
      <c r="T12" s="205">
        <f>IF(Q12&gt;0,((((1/O12)^2)*((Q12^2)+(P12^2))-((1/O12)^2)*(P12^2))^0.5),0)</f>
        <v>3.5559174809989144E-2</v>
      </c>
      <c r="U12" s="26">
        <f t="shared" si="81"/>
        <v>3.5559174809989144E-2</v>
      </c>
      <c r="V12" s="78">
        <v>1</v>
      </c>
      <c r="W12" s="17">
        <v>1</v>
      </c>
      <c r="X12" s="20">
        <v>1</v>
      </c>
      <c r="Y12" s="20">
        <v>1</v>
      </c>
      <c r="Z12" s="20">
        <v>1</v>
      </c>
      <c r="AB12" s="20">
        <v>1</v>
      </c>
      <c r="AD12" s="201"/>
      <c r="AF12" s="35">
        <v>1</v>
      </c>
      <c r="AG12" s="54">
        <f t="shared" ref="AG12:AG13" si="95">IF(V12&gt;0,$C12,"na")</f>
        <v>15</v>
      </c>
      <c r="AH12" s="144">
        <f t="shared" ref="AH12:AH13" si="96">IF(W12&gt;0,$C12,"na")</f>
        <v>15</v>
      </c>
      <c r="AI12" s="144">
        <f t="shared" ref="AI12:AI13" si="97">IF(X12&gt;0,$C12,"na")</f>
        <v>15</v>
      </c>
      <c r="AJ12" s="144">
        <f t="shared" ref="AJ12:AJ13" si="98">IF(Y12&gt;0,$C12,"na")</f>
        <v>15</v>
      </c>
      <c r="AK12" s="144">
        <f t="shared" ref="AK12:AK13" si="99">IF(Z12&gt;0,$C12,"na")</f>
        <v>15</v>
      </c>
      <c r="AL12" s="144" t="str">
        <f t="shared" ref="AL12:AL13" si="100">IF(AA12&gt;0,$C12,"na")</f>
        <v>na</v>
      </c>
      <c r="AM12" s="144">
        <f t="shared" ref="AM12:AM13" si="101">IF(AB12&gt;0,$C12,"na")</f>
        <v>15</v>
      </c>
      <c r="AN12" s="144" t="str">
        <f t="shared" ref="AN12:AN13" si="102">IF(AC12&gt;0,$C12,"na")</f>
        <v>na</v>
      </c>
      <c r="AO12" s="75" t="str">
        <f t="shared" ref="AO12:AO13" si="103">IF(AD12&gt;0,$C12,"na")</f>
        <v>na</v>
      </c>
      <c r="AP12" s="144" t="str">
        <f t="shared" ref="AP12:AP13" si="104">IF(AE12&gt;0,$C12,"na")</f>
        <v>na</v>
      </c>
      <c r="AQ12" s="144">
        <f t="shared" ref="AQ12:AQ13" si="105">IF(AF12&gt;0,$C12,"na")</f>
        <v>15</v>
      </c>
      <c r="AR12" s="81">
        <f t="shared" si="10"/>
        <v>1.1336153786336307E-2</v>
      </c>
      <c r="AS12" s="82">
        <f t="shared" si="11"/>
        <v>1.5384780138599273E-2</v>
      </c>
      <c r="AT12" s="82">
        <f t="shared" si="12"/>
        <v>1.2208165616054483E-2</v>
      </c>
      <c r="AU12" s="82">
        <f t="shared" si="13"/>
        <v>1.8521039988943826E-2</v>
      </c>
      <c r="AV12" s="82">
        <f t="shared" si="14"/>
        <v>1.9322989408527797E-2</v>
      </c>
      <c r="AW12" s="82" t="str">
        <f t="shared" si="15"/>
        <v>na</v>
      </c>
      <c r="AX12" s="82">
        <f t="shared" si="16"/>
        <v>1.2208165616054483E-2</v>
      </c>
      <c r="AY12" s="82" t="str">
        <f t="shared" si="17"/>
        <v>na</v>
      </c>
      <c r="AZ12" s="83" t="str">
        <f t="shared" si="18"/>
        <v>na</v>
      </c>
      <c r="BA12" s="82" t="str">
        <f t="shared" si="19"/>
        <v>na</v>
      </c>
      <c r="BB12" s="82">
        <f t="shared" si="20"/>
        <v>1.1336153786336307E-2</v>
      </c>
      <c r="BC12" s="93">
        <f t="shared" si="21"/>
        <v>6.9883092686719578E-2</v>
      </c>
      <c r="BD12" s="85">
        <f t="shared" si="22"/>
        <v>0.12871324724441718</v>
      </c>
      <c r="BE12" s="85">
        <f t="shared" si="23"/>
        <v>8.1047847139627441E-2</v>
      </c>
      <c r="BF12" s="85">
        <f t="shared" si="24"/>
        <v>0.18653975306338003</v>
      </c>
      <c r="BG12" s="85">
        <f t="shared" si="25"/>
        <v>0.20304359316260212</v>
      </c>
      <c r="BH12" s="85" t="str">
        <f t="shared" si="26"/>
        <v>na</v>
      </c>
      <c r="BI12" s="85">
        <f t="shared" si="27"/>
        <v>8.1047847139627441E-2</v>
      </c>
      <c r="BJ12" s="85" t="str">
        <f t="shared" si="28"/>
        <v>na</v>
      </c>
      <c r="BK12" s="85" t="str">
        <f t="shared" si="29"/>
        <v>na</v>
      </c>
      <c r="BL12" s="85" t="str">
        <f t="shared" si="30"/>
        <v>na</v>
      </c>
      <c r="BM12" s="102">
        <f t="shared" si="31"/>
        <v>6.9883092686719578E-2</v>
      </c>
      <c r="BN12" s="85">
        <f t="shared" si="32"/>
        <v>0.97836329761407415</v>
      </c>
      <c r="BO12" s="85">
        <f t="shared" si="33"/>
        <v>1.8019854614218405</v>
      </c>
      <c r="BP12" s="85">
        <f t="shared" si="34"/>
        <v>1.1346698599547842</v>
      </c>
      <c r="BQ12" s="85">
        <f t="shared" si="35"/>
        <v>2.6115565428873202</v>
      </c>
      <c r="BR12" s="85">
        <f t="shared" si="36"/>
        <v>2.8426103042764295</v>
      </c>
      <c r="BS12" s="85" t="str">
        <f t="shared" si="37"/>
        <v>na</v>
      </c>
      <c r="BT12" s="85">
        <f t="shared" si="38"/>
        <v>1.1346698599547842</v>
      </c>
      <c r="BU12" s="85" t="str">
        <f t="shared" si="39"/>
        <v>na</v>
      </c>
      <c r="BV12" s="85" t="str">
        <f t="shared" si="40"/>
        <v>na</v>
      </c>
      <c r="BW12" s="85" t="str">
        <f t="shared" si="41"/>
        <v>na</v>
      </c>
      <c r="BX12" s="85">
        <f t="shared" si="42"/>
        <v>0.97836329761407415</v>
      </c>
      <c r="BY12" s="93">
        <f t="shared" si="43"/>
        <v>0.40197955560952653</v>
      </c>
      <c r="BZ12" s="85">
        <f t="shared" si="44"/>
        <v>0.26478197225233124</v>
      </c>
      <c r="CA12" s="85">
        <f t="shared" si="45"/>
        <v>0.37050180163951718</v>
      </c>
      <c r="CB12" s="85">
        <f t="shared" si="46"/>
        <v>0.30712207242200551</v>
      </c>
      <c r="CC12" s="85">
        <f t="shared" si="47"/>
        <v>0.36084066305845519</v>
      </c>
      <c r="CD12" s="85" t="str">
        <f t="shared" si="48"/>
        <v>na</v>
      </c>
      <c r="CE12" s="85">
        <f t="shared" si="49"/>
        <v>0.42639878317984642</v>
      </c>
      <c r="CF12" s="85" t="str">
        <f t="shared" si="50"/>
        <v>na</v>
      </c>
      <c r="CG12" s="85" t="str">
        <f t="shared" si="51"/>
        <v>na</v>
      </c>
      <c r="CH12" s="85" t="str">
        <f t="shared" si="52"/>
        <v>na</v>
      </c>
      <c r="CI12" s="102">
        <f t="shared" si="53"/>
        <v>0.46118385366555459</v>
      </c>
    </row>
    <row r="13" spans="1:87" s="20" customFormat="1" x14ac:dyDescent="0.25">
      <c r="A13" s="298" t="s">
        <v>12</v>
      </c>
      <c r="B13" s="144"/>
      <c r="C13" s="69">
        <v>15</v>
      </c>
      <c r="D13" s="35">
        <v>1</v>
      </c>
      <c r="E13" s="67"/>
      <c r="F13" s="60">
        <v>1</v>
      </c>
      <c r="G13" s="78">
        <v>0.78200000000000003</v>
      </c>
      <c r="H13" s="26">
        <v>4.8</v>
      </c>
      <c r="I13" s="26">
        <v>0.873</v>
      </c>
      <c r="J13" s="26">
        <v>0.72229999999999994</v>
      </c>
      <c r="K13" s="124">
        <v>0.97405000000000008</v>
      </c>
      <c r="L13" s="124">
        <v>0.56390000000000007</v>
      </c>
      <c r="M13" s="266" t="s">
        <v>279</v>
      </c>
      <c r="N13" s="28"/>
      <c r="O13" s="137">
        <v>1.5952999999999999</v>
      </c>
      <c r="P13" s="280">
        <v>0.34355000000000002</v>
      </c>
      <c r="Q13" s="281">
        <v>0.31204999999999999</v>
      </c>
      <c r="R13" s="73">
        <f t="shared" si="93"/>
        <v>0.21535134457468816</v>
      </c>
      <c r="S13" s="73">
        <f t="shared" si="94"/>
        <v>0.21535134457468816</v>
      </c>
      <c r="T13" s="205">
        <f>IF(Q13&gt;0,((((1/O13)^2)*((Q13^2)+(P13^2))-((1/O13)^2)*(P13^2))^0.5),0)</f>
        <v>0.19560584216134894</v>
      </c>
      <c r="U13" s="26">
        <f t="shared" si="81"/>
        <v>0.19560584216134894</v>
      </c>
      <c r="V13" s="78">
        <v>1</v>
      </c>
      <c r="W13" s="128">
        <v>1</v>
      </c>
      <c r="X13" s="134">
        <v>1</v>
      </c>
      <c r="Y13" s="134">
        <v>1</v>
      </c>
      <c r="Z13" s="134">
        <v>1</v>
      </c>
      <c r="AA13" s="134">
        <v>1</v>
      </c>
      <c r="AB13" s="134"/>
      <c r="AC13" s="134">
        <v>1</v>
      </c>
      <c r="AD13" s="201"/>
      <c r="AE13" s="134">
        <v>1</v>
      </c>
      <c r="AF13" s="35">
        <v>1</v>
      </c>
      <c r="AG13" s="54">
        <f t="shared" si="95"/>
        <v>15</v>
      </c>
      <c r="AH13" s="144">
        <f t="shared" si="96"/>
        <v>15</v>
      </c>
      <c r="AI13" s="144">
        <f t="shared" si="97"/>
        <v>15</v>
      </c>
      <c r="AJ13" s="144">
        <f t="shared" si="98"/>
        <v>15</v>
      </c>
      <c r="AK13" s="144">
        <f t="shared" si="99"/>
        <v>15</v>
      </c>
      <c r="AL13" s="144">
        <f t="shared" si="100"/>
        <v>15</v>
      </c>
      <c r="AM13" s="144" t="str">
        <f t="shared" si="101"/>
        <v>na</v>
      </c>
      <c r="AN13" s="144">
        <f t="shared" si="102"/>
        <v>15</v>
      </c>
      <c r="AO13" s="75" t="str">
        <f t="shared" si="103"/>
        <v>na</v>
      </c>
      <c r="AP13" s="144">
        <f t="shared" si="104"/>
        <v>15</v>
      </c>
      <c r="AQ13" s="144">
        <f t="shared" si="105"/>
        <v>15</v>
      </c>
      <c r="AR13" s="81">
        <f t="shared" si="10"/>
        <v>0.19503320747966127</v>
      </c>
      <c r="AS13" s="82">
        <f t="shared" si="11"/>
        <v>0.26468792443668315</v>
      </c>
      <c r="AT13" s="82">
        <f t="shared" si="12"/>
        <v>0.21003576190117365</v>
      </c>
      <c r="AU13" s="82">
        <f t="shared" si="13"/>
        <v>0.31864580376958745</v>
      </c>
      <c r="AV13" s="82">
        <f t="shared" si="14"/>
        <v>0.33244296729487721</v>
      </c>
      <c r="AW13" s="82">
        <f t="shared" si="15"/>
        <v>0.24067927731532668</v>
      </c>
      <c r="AX13" s="82" t="str">
        <f t="shared" si="16"/>
        <v>na</v>
      </c>
      <c r="AY13" s="82">
        <f t="shared" si="17"/>
        <v>0.20225665960853761</v>
      </c>
      <c r="AZ13" s="83" t="str">
        <f t="shared" si="18"/>
        <v>na</v>
      </c>
      <c r="BA13" s="82">
        <f t="shared" si="19"/>
        <v>0.19503320747966127</v>
      </c>
      <c r="BB13" s="82">
        <f t="shared" si="20"/>
        <v>0.19503320747966127</v>
      </c>
      <c r="BC13" s="93">
        <f t="shared" si="21"/>
        <v>0.35730607560048289</v>
      </c>
      <c r="BD13" s="85">
        <f t="shared" si="22"/>
        <v>0.65809945557027727</v>
      </c>
      <c r="BE13" s="85">
        <f t="shared" si="23"/>
        <v>0.41439047821121089</v>
      </c>
      <c r="BF13" s="85">
        <f t="shared" si="24"/>
        <v>0.9537612682563178</v>
      </c>
      <c r="BG13" s="85">
        <f t="shared" si="25"/>
        <v>1.0381439438288826</v>
      </c>
      <c r="BH13" s="85">
        <f t="shared" si="26"/>
        <v>0.54412749584428444</v>
      </c>
      <c r="BI13" s="85" t="str">
        <f t="shared" si="27"/>
        <v>na</v>
      </c>
      <c r="BJ13" s="85">
        <f t="shared" si="28"/>
        <v>0.38426332410257685</v>
      </c>
      <c r="BK13" s="85" t="str">
        <f t="shared" si="29"/>
        <v>na</v>
      </c>
      <c r="BL13" s="85">
        <f t="shared" si="30"/>
        <v>0.35730607560048289</v>
      </c>
      <c r="BM13" s="102">
        <f t="shared" si="31"/>
        <v>0.35730607560048289</v>
      </c>
      <c r="BN13" s="85">
        <f t="shared" si="32"/>
        <v>5.0022850584067609</v>
      </c>
      <c r="BO13" s="85">
        <f t="shared" si="33"/>
        <v>9.2133923779838813</v>
      </c>
      <c r="BP13" s="85">
        <f t="shared" si="34"/>
        <v>5.801466694956952</v>
      </c>
      <c r="BQ13" s="85">
        <f t="shared" si="35"/>
        <v>13.352657755588449</v>
      </c>
      <c r="BR13" s="85">
        <f t="shared" si="36"/>
        <v>14.534015213604357</v>
      </c>
      <c r="BS13" s="85">
        <f t="shared" si="37"/>
        <v>7.6177849418199823</v>
      </c>
      <c r="BT13" s="85" t="str">
        <f t="shared" si="38"/>
        <v>na</v>
      </c>
      <c r="BU13" s="85">
        <f t="shared" si="39"/>
        <v>5.3796865374360756</v>
      </c>
      <c r="BV13" s="85" t="str">
        <f t="shared" si="40"/>
        <v>na</v>
      </c>
      <c r="BW13" s="85">
        <f t="shared" si="41"/>
        <v>5.0022850584067609</v>
      </c>
      <c r="BX13" s="85">
        <f t="shared" si="42"/>
        <v>5.0022850584067609</v>
      </c>
      <c r="BY13" s="93">
        <f t="shared" si="43"/>
        <v>5.9964971764964667E-3</v>
      </c>
      <c r="BZ13" s="85">
        <f t="shared" si="44"/>
        <v>0.20338046181503258</v>
      </c>
      <c r="CA13" s="85">
        <f t="shared" si="45"/>
        <v>2.4804484189948888E-2</v>
      </c>
      <c r="CB13" s="85">
        <f t="shared" si="46"/>
        <v>0.36989782168769397</v>
      </c>
      <c r="CC13" s="85">
        <f t="shared" si="47"/>
        <v>0.37455417845089389</v>
      </c>
      <c r="CD13" s="85">
        <f t="shared" si="48"/>
        <v>7.6018014520643547E-3</v>
      </c>
      <c r="CE13" s="85" t="str">
        <f t="shared" si="49"/>
        <v>na</v>
      </c>
      <c r="CF13" s="85">
        <f t="shared" si="50"/>
        <v>1.0803160761924995E-5</v>
      </c>
      <c r="CG13" s="85" t="str">
        <f t="shared" si="51"/>
        <v>na</v>
      </c>
      <c r="CH13" s="85">
        <f t="shared" si="52"/>
        <v>3.0129500624890095E-3</v>
      </c>
      <c r="CI13" s="102">
        <f t="shared" si="53"/>
        <v>1.0465512070503122E-3</v>
      </c>
    </row>
    <row r="14" spans="1:87" s="20" customFormat="1" x14ac:dyDescent="0.25">
      <c r="A14" s="299" t="s">
        <v>13</v>
      </c>
      <c r="B14" s="144">
        <v>20</v>
      </c>
      <c r="C14" s="69"/>
      <c r="D14" s="35">
        <v>1</v>
      </c>
      <c r="E14" s="60"/>
      <c r="F14" s="60">
        <v>1</v>
      </c>
      <c r="G14" s="78">
        <v>2.3639999999999999</v>
      </c>
      <c r="H14" s="26">
        <v>36.863</v>
      </c>
      <c r="I14" s="26">
        <v>5.3E-3</v>
      </c>
      <c r="J14" s="26">
        <v>1.4000000000000002E-2</v>
      </c>
      <c r="K14" s="82"/>
      <c r="L14" s="82"/>
      <c r="M14" s="266" t="s">
        <v>271</v>
      </c>
      <c r="N14" s="81">
        <v>36.863</v>
      </c>
      <c r="O14" s="82"/>
      <c r="P14" s="277">
        <v>34.65</v>
      </c>
      <c r="Q14" s="278">
        <v>31.456</v>
      </c>
      <c r="R14" s="32">
        <f>P14/N14</f>
        <v>0.93996690448417108</v>
      </c>
      <c r="S14" s="32">
        <f>IF(P14&lt;0.01*N14,0.01,IF(P14&gt;100*N14,100,R14))</f>
        <v>0.93996690448417108</v>
      </c>
      <c r="T14" s="205">
        <f t="shared" ref="T14" si="106">IF(Q14&gt;0,((((1/N14)^2)*((Q14^2)+(P14^2))-((1/N14)^2)*(P14^2))^0.5),0)</f>
        <v>0.85332175894528395</v>
      </c>
      <c r="U14" s="26">
        <f>IF(T14=0,S14,T14)</f>
        <v>0.85332175894528395</v>
      </c>
      <c r="V14" s="78">
        <v>1</v>
      </c>
      <c r="W14" s="128"/>
      <c r="X14" s="134">
        <v>1</v>
      </c>
      <c r="Y14" s="134">
        <v>0.25</v>
      </c>
      <c r="Z14" s="134">
        <v>1</v>
      </c>
      <c r="AA14" s="134">
        <v>1</v>
      </c>
      <c r="AB14" s="134"/>
      <c r="AC14" s="134"/>
      <c r="AD14" s="201"/>
      <c r="AE14" s="134"/>
      <c r="AF14" s="35">
        <v>1</v>
      </c>
      <c r="AG14" s="54">
        <f>IF(V14&gt;0,$B14,"na")</f>
        <v>20</v>
      </c>
      <c r="AH14" s="144" t="str">
        <f t="shared" ref="AH14" si="107">IF(W14&gt;0,$B14,"na")</f>
        <v>na</v>
      </c>
      <c r="AI14" s="144">
        <f t="shared" ref="AI14" si="108">IF(X14&gt;0,$B14,"na")</f>
        <v>20</v>
      </c>
      <c r="AJ14" s="144">
        <f t="shared" ref="AJ14" si="109">IF(Y14&gt;0,$B14,"na")</f>
        <v>20</v>
      </c>
      <c r="AK14" s="144">
        <f t="shared" ref="AK14" si="110">IF(Z14&gt;0,$B14,"na")</f>
        <v>20</v>
      </c>
      <c r="AL14" s="144">
        <f t="shared" ref="AL14" si="111">IF(AA14&gt;0,$B14,"na")</f>
        <v>20</v>
      </c>
      <c r="AM14" s="144" t="str">
        <f t="shared" ref="AM14" si="112">IF(AB14&gt;0,$B14,"na")</f>
        <v>na</v>
      </c>
      <c r="AN14" s="144" t="str">
        <f t="shared" ref="AN14" si="113">IF(AC14&gt;0,$B14,"na")</f>
        <v>na</v>
      </c>
      <c r="AO14" s="75" t="str">
        <f t="shared" ref="AO14" si="114">IF(AD14&gt;0,$B14,"na")</f>
        <v>na</v>
      </c>
      <c r="AP14" s="144" t="str">
        <f t="shared" ref="AP14" si="115">IF(AE14&gt;0,$B14,"na")</f>
        <v>na</v>
      </c>
      <c r="AQ14" s="144">
        <f t="shared" ref="AQ14" si="116">IF(AF14&gt;0,$B14,"na")</f>
        <v>20</v>
      </c>
      <c r="AR14" s="81">
        <f t="shared" si="10"/>
        <v>0.66267091338547945</v>
      </c>
      <c r="AS14" s="82" t="str">
        <f t="shared" si="11"/>
        <v>na</v>
      </c>
      <c r="AT14" s="82">
        <f t="shared" si="12"/>
        <v>0.71364559903051628</v>
      </c>
      <c r="AU14" s="82">
        <f t="shared" si="13"/>
        <v>0.2706684012419564</v>
      </c>
      <c r="AV14" s="82">
        <f t="shared" si="14"/>
        <v>1.1295526932707038</v>
      </c>
      <c r="AW14" s="82">
        <f t="shared" si="15"/>
        <v>0.81776410587995341</v>
      </c>
      <c r="AX14" s="82" t="str">
        <f t="shared" si="16"/>
        <v>na</v>
      </c>
      <c r="AY14" s="82" t="str">
        <f t="shared" si="17"/>
        <v>na</v>
      </c>
      <c r="AZ14" s="83" t="str">
        <f t="shared" si="18"/>
        <v>na</v>
      </c>
      <c r="BA14" s="82" t="str">
        <f t="shared" si="19"/>
        <v>na</v>
      </c>
      <c r="BB14" s="82">
        <f t="shared" si="20"/>
        <v>0.66267091338547945</v>
      </c>
      <c r="BC14" s="93">
        <f t="shared" si="21"/>
        <v>1.2339591488029444</v>
      </c>
      <c r="BD14" s="85" t="str">
        <f t="shared" si="22"/>
        <v>na</v>
      </c>
      <c r="BE14" s="85">
        <f t="shared" si="23"/>
        <v>1.4311005512744206</v>
      </c>
      <c r="BF14" s="85">
        <f t="shared" si="24"/>
        <v>0.20586384529721807</v>
      </c>
      <c r="BG14" s="85">
        <f t="shared" si="25"/>
        <v>3.5852377128184734</v>
      </c>
      <c r="BH14" s="85">
        <f t="shared" si="26"/>
        <v>1.8791482917940721</v>
      </c>
      <c r="BI14" s="85" t="str">
        <f t="shared" si="27"/>
        <v>na</v>
      </c>
      <c r="BJ14" s="85" t="str">
        <f t="shared" si="28"/>
        <v>na</v>
      </c>
      <c r="BK14" s="85" t="str">
        <f t="shared" si="29"/>
        <v>na</v>
      </c>
      <c r="BL14" s="85" t="str">
        <f t="shared" si="30"/>
        <v>na</v>
      </c>
      <c r="BM14" s="102">
        <f t="shared" si="31"/>
        <v>1.2339591488029444</v>
      </c>
      <c r="BN14" s="85">
        <f t="shared" si="32"/>
        <v>23.445223827255944</v>
      </c>
      <c r="BO14" s="85" t="str">
        <f t="shared" si="33"/>
        <v>na</v>
      </c>
      <c r="BP14" s="85">
        <f t="shared" si="34"/>
        <v>27.190910474213993</v>
      </c>
      <c r="BQ14" s="85">
        <f t="shared" si="35"/>
        <v>3.9114130606471433</v>
      </c>
      <c r="BR14" s="85">
        <f t="shared" si="36"/>
        <v>68.119516543551001</v>
      </c>
      <c r="BS14" s="85">
        <f t="shared" si="37"/>
        <v>35.703817544087372</v>
      </c>
      <c r="BT14" s="85" t="str">
        <f t="shared" si="38"/>
        <v>na</v>
      </c>
      <c r="BU14" s="85" t="str">
        <f t="shared" si="39"/>
        <v>na</v>
      </c>
      <c r="BV14" s="85" t="str">
        <f t="shared" si="40"/>
        <v>na</v>
      </c>
      <c r="BW14" s="85" t="str">
        <f t="shared" si="41"/>
        <v>na</v>
      </c>
      <c r="BX14" s="85">
        <f t="shared" si="42"/>
        <v>23.445223827255944</v>
      </c>
      <c r="BY14" s="93">
        <f t="shared" si="43"/>
        <v>4.7556967545576097</v>
      </c>
      <c r="BZ14" s="85" t="str">
        <f t="shared" si="44"/>
        <v>na</v>
      </c>
      <c r="CA14" s="85">
        <f t="shared" si="45"/>
        <v>5.9246993043119645</v>
      </c>
      <c r="CB14" s="85">
        <f t="shared" si="46"/>
        <v>0.23786929615339608</v>
      </c>
      <c r="CC14" s="85">
        <f t="shared" si="47"/>
        <v>18.245450811341314</v>
      </c>
      <c r="CD14" s="85">
        <f t="shared" si="48"/>
        <v>7.1903253357153645</v>
      </c>
      <c r="CE14" s="85" t="str">
        <f t="shared" si="49"/>
        <v>na</v>
      </c>
      <c r="CF14" s="85" t="str">
        <f t="shared" si="50"/>
        <v>na</v>
      </c>
      <c r="CG14" s="85" t="str">
        <f t="shared" si="51"/>
        <v>na</v>
      </c>
      <c r="CH14" s="85" t="str">
        <f t="shared" si="52"/>
        <v>na</v>
      </c>
      <c r="CI14" s="102">
        <f t="shared" si="53"/>
        <v>4.5313401604133796</v>
      </c>
    </row>
    <row r="15" spans="1:87" s="20" customFormat="1" x14ac:dyDescent="0.25">
      <c r="A15" s="298" t="s">
        <v>14</v>
      </c>
      <c r="B15" s="144"/>
      <c r="C15" s="69">
        <v>15</v>
      </c>
      <c r="D15" s="35">
        <v>1</v>
      </c>
      <c r="E15" s="60"/>
      <c r="F15" s="60">
        <v>1</v>
      </c>
      <c r="G15" s="78">
        <v>2.4359999999999999</v>
      </c>
      <c r="H15" s="26">
        <v>9.1379999999999999</v>
      </c>
      <c r="I15" s="26">
        <v>2.4843999999999999</v>
      </c>
      <c r="J15" s="26">
        <v>2.8475999999999999</v>
      </c>
      <c r="K15" s="82">
        <v>0.93889999999999996</v>
      </c>
      <c r="L15" s="82">
        <v>0.80969999999999998</v>
      </c>
      <c r="M15" s="266" t="s">
        <v>279</v>
      </c>
      <c r="N15" s="81"/>
      <c r="O15" s="82">
        <v>5.3319999999999999</v>
      </c>
      <c r="P15" s="277">
        <v>0.44435000000000002</v>
      </c>
      <c r="Q15" s="278">
        <v>0.40445000000000003</v>
      </c>
      <c r="R15" s="73">
        <f t="shared" ref="R15:R16" si="117">P15/O15</f>
        <v>8.3336459114778702E-2</v>
      </c>
      <c r="S15" s="73">
        <f t="shared" ref="S15:S16" si="118">IF(P15&lt;0.01*O15,0.01,IF(P15&gt;100*O15,100,R15))</f>
        <v>8.3336459114778702E-2</v>
      </c>
      <c r="T15" s="205">
        <f>IF(Q15&gt;0,((((1/O15)^2)*((Q15^2)+(P15^2))-((1/O15)^2)*(P15^2))^0.5),0)</f>
        <v>7.5853338334583659E-2</v>
      </c>
      <c r="U15" s="26">
        <f t="shared" si="81"/>
        <v>7.5853338334583659E-2</v>
      </c>
      <c r="V15" s="78">
        <v>1</v>
      </c>
      <c r="W15" s="128">
        <v>1</v>
      </c>
      <c r="X15" s="134"/>
      <c r="Y15" s="134">
        <v>1</v>
      </c>
      <c r="Z15" s="134">
        <v>1</v>
      </c>
      <c r="AA15" s="134">
        <v>0.1</v>
      </c>
      <c r="AB15" s="134">
        <v>1</v>
      </c>
      <c r="AC15" s="134">
        <v>1</v>
      </c>
      <c r="AD15" s="201"/>
      <c r="AE15" s="134"/>
      <c r="AF15" s="35">
        <v>1</v>
      </c>
      <c r="AG15" s="54">
        <f t="shared" ref="AG15:AG16" si="119">IF(V15&gt;0,$C15,"na")</f>
        <v>15</v>
      </c>
      <c r="AH15" s="144">
        <f t="shared" ref="AH15:AH16" si="120">IF(W15&gt;0,$C15,"na")</f>
        <v>15</v>
      </c>
      <c r="AI15" s="144" t="str">
        <f t="shared" ref="AI15:AI16" si="121">IF(X15&gt;0,$C15,"na")</f>
        <v>na</v>
      </c>
      <c r="AJ15" s="144">
        <f t="shared" ref="AJ15:AJ16" si="122">IF(Y15&gt;0,$C15,"na")</f>
        <v>15</v>
      </c>
      <c r="AK15" s="144">
        <f t="shared" ref="AK15:AK16" si="123">IF(Z15&gt;0,$C15,"na")</f>
        <v>15</v>
      </c>
      <c r="AL15" s="144">
        <f t="shared" ref="AL15:AL16" si="124">IF(AA15&gt;0,$C15,"na")</f>
        <v>15</v>
      </c>
      <c r="AM15" s="144">
        <f t="shared" ref="AM15:AM16" si="125">IF(AB15&gt;0,$C15,"na")</f>
        <v>15</v>
      </c>
      <c r="AN15" s="144">
        <f t="shared" ref="AN15:AN16" si="126">IF(AC15&gt;0,$C15,"na")</f>
        <v>15</v>
      </c>
      <c r="AO15" s="75" t="str">
        <f t="shared" ref="AO15:AO16" si="127">IF(AD15&gt;0,$C15,"na")</f>
        <v>na</v>
      </c>
      <c r="AP15" s="144" t="str">
        <f t="shared" ref="AP15:AP16" si="128">IF(AE15&gt;0,$C15,"na")</f>
        <v>na</v>
      </c>
      <c r="AQ15" s="144">
        <f t="shared" ref="AQ15:AQ16" si="129">IF(AF15&gt;0,$C15,"na")</f>
        <v>15</v>
      </c>
      <c r="AR15" s="81">
        <f t="shared" si="10"/>
        <v>8.0045593006092666E-2</v>
      </c>
      <c r="AS15" s="82">
        <f t="shared" si="11"/>
        <v>0.10863330479398291</v>
      </c>
      <c r="AT15" s="82" t="str">
        <f t="shared" si="12"/>
        <v>na</v>
      </c>
      <c r="AU15" s="82">
        <f t="shared" si="13"/>
        <v>0.13077871533389787</v>
      </c>
      <c r="AV15" s="82">
        <f t="shared" si="14"/>
        <v>0.13644135171493071</v>
      </c>
      <c r="AW15" s="82">
        <f t="shared" si="15"/>
        <v>9.8779667964965425E-3</v>
      </c>
      <c r="AX15" s="82">
        <f t="shared" si="16"/>
        <v>8.620294631425364E-2</v>
      </c>
      <c r="AY15" s="82">
        <f t="shared" si="17"/>
        <v>8.3010244598910904E-2</v>
      </c>
      <c r="AZ15" s="83" t="str">
        <f t="shared" si="18"/>
        <v>na</v>
      </c>
      <c r="BA15" s="82" t="str">
        <f t="shared" si="19"/>
        <v>na</v>
      </c>
      <c r="BB15" s="82">
        <f t="shared" si="20"/>
        <v>8.0045593006092666E-2</v>
      </c>
      <c r="BC15" s="93">
        <f t="shared" si="21"/>
        <v>0.14622829957302833</v>
      </c>
      <c r="BD15" s="85">
        <f t="shared" si="22"/>
        <v>0.26932865380542464</v>
      </c>
      <c r="BE15" s="85" t="str">
        <f t="shared" si="23"/>
        <v>na</v>
      </c>
      <c r="BF15" s="85">
        <f t="shared" si="24"/>
        <v>0.390328902807909</v>
      </c>
      <c r="BG15" s="85">
        <f t="shared" si="25"/>
        <v>0.42486269891440315</v>
      </c>
      <c r="BH15" s="85">
        <f t="shared" si="26"/>
        <v>2.2268537789210839E-3</v>
      </c>
      <c r="BI15" s="85">
        <f t="shared" si="27"/>
        <v>0.1695902172562932</v>
      </c>
      <c r="BJ15" s="85">
        <f t="shared" si="28"/>
        <v>0.15726061298388777</v>
      </c>
      <c r="BK15" s="85" t="str">
        <f t="shared" si="29"/>
        <v>na</v>
      </c>
      <c r="BL15" s="85" t="str">
        <f t="shared" si="30"/>
        <v>na</v>
      </c>
      <c r="BM15" s="102">
        <f t="shared" si="31"/>
        <v>0.14622829957302833</v>
      </c>
      <c r="BN15" s="85">
        <f t="shared" si="32"/>
        <v>2.0471961940223964</v>
      </c>
      <c r="BO15" s="85">
        <f t="shared" si="33"/>
        <v>3.7706011532759449</v>
      </c>
      <c r="BP15" s="85" t="str">
        <f t="shared" si="34"/>
        <v>na</v>
      </c>
      <c r="BQ15" s="85">
        <f t="shared" si="35"/>
        <v>5.4646046393107257</v>
      </c>
      <c r="BR15" s="85">
        <f t="shared" si="36"/>
        <v>5.9480777848016437</v>
      </c>
      <c r="BS15" s="85">
        <f t="shared" si="37"/>
        <v>3.1175952904895173E-2</v>
      </c>
      <c r="BT15" s="85">
        <f t="shared" si="38"/>
        <v>2.3742630415881045</v>
      </c>
      <c r="BU15" s="85">
        <f t="shared" si="39"/>
        <v>2.2016485817744287</v>
      </c>
      <c r="BV15" s="85" t="str">
        <f t="shared" si="40"/>
        <v>na</v>
      </c>
      <c r="BW15" s="85" t="str">
        <f t="shared" si="41"/>
        <v>na</v>
      </c>
      <c r="BX15" s="85">
        <f t="shared" si="42"/>
        <v>2.0471961940223964</v>
      </c>
      <c r="BY15" s="93">
        <f t="shared" si="43"/>
        <v>0.13535634273329034</v>
      </c>
      <c r="BZ15" s="85">
        <f t="shared" si="44"/>
        <v>2.3537608384905446E-2</v>
      </c>
      <c r="CA15" s="85" t="str">
        <f t="shared" si="45"/>
        <v>na</v>
      </c>
      <c r="CB15" s="85">
        <f t="shared" si="46"/>
        <v>1.4259667007434926E-2</v>
      </c>
      <c r="CC15" s="85">
        <f t="shared" si="47"/>
        <v>2.1639197668687275E-2</v>
      </c>
      <c r="CD15" s="85">
        <f t="shared" si="48"/>
        <v>0.65076702231549743</v>
      </c>
      <c r="CE15" s="85">
        <f t="shared" si="49"/>
        <v>0.13425747792121298</v>
      </c>
      <c r="CF15" s="85">
        <f t="shared" si="50"/>
        <v>0.21027045323816215</v>
      </c>
      <c r="CG15" s="85" t="str">
        <f t="shared" si="51"/>
        <v>na</v>
      </c>
      <c r="CH15" s="85" t="str">
        <f t="shared" si="52"/>
        <v>na</v>
      </c>
      <c r="CI15" s="102">
        <f t="shared" si="53"/>
        <v>0.17056459925281814</v>
      </c>
    </row>
    <row r="16" spans="1:87" s="20" customFormat="1" x14ac:dyDescent="0.25">
      <c r="A16" s="298" t="s">
        <v>15</v>
      </c>
      <c r="B16" s="144"/>
      <c r="C16" s="69">
        <v>15</v>
      </c>
      <c r="D16" s="35"/>
      <c r="E16" s="60"/>
      <c r="F16" s="60">
        <v>1</v>
      </c>
      <c r="G16" s="78">
        <v>0.27300000000000002</v>
      </c>
      <c r="H16" s="26">
        <v>0</v>
      </c>
      <c r="I16" s="26">
        <v>0.87170000000000003</v>
      </c>
      <c r="J16" s="26">
        <v>0.27179999999999999</v>
      </c>
      <c r="K16" s="82">
        <v>0.41109999999999997</v>
      </c>
      <c r="L16" s="82">
        <v>0.4032</v>
      </c>
      <c r="M16" s="266" t="s">
        <v>279</v>
      </c>
      <c r="N16" s="81"/>
      <c r="O16" s="82">
        <v>1.1435</v>
      </c>
      <c r="P16" s="277">
        <v>9.8250000000000004E-2</v>
      </c>
      <c r="Q16" s="278">
        <v>0.11120000000000001</v>
      </c>
      <c r="R16" s="73">
        <f t="shared" si="117"/>
        <v>8.5920419763882816E-2</v>
      </c>
      <c r="S16" s="73">
        <f t="shared" si="118"/>
        <v>8.5920419763882816E-2</v>
      </c>
      <c r="T16" s="205">
        <f>IF(Q16&gt;0,((((1/O16)^2)*((Q16^2)+(P16^2))-((1/O16)^2)*(P16^2))^0.5),0)</f>
        <v>9.7245299519020556E-2</v>
      </c>
      <c r="U16" s="26">
        <f t="shared" si="81"/>
        <v>9.7245299519020556E-2</v>
      </c>
      <c r="V16" s="78">
        <v>1</v>
      </c>
      <c r="W16" s="128">
        <v>1</v>
      </c>
      <c r="X16" s="134"/>
      <c r="Y16" s="134">
        <v>1</v>
      </c>
      <c r="Z16" s="134">
        <v>1</v>
      </c>
      <c r="AA16" s="134">
        <v>0.1</v>
      </c>
      <c r="AB16" s="134">
        <v>0.5</v>
      </c>
      <c r="AC16" s="134">
        <v>1</v>
      </c>
      <c r="AD16" s="201"/>
      <c r="AE16" s="134"/>
      <c r="AF16" s="35"/>
      <c r="AG16" s="54">
        <f t="shared" si="119"/>
        <v>15</v>
      </c>
      <c r="AH16" s="144">
        <f t="shared" si="120"/>
        <v>15</v>
      </c>
      <c r="AI16" s="144" t="str">
        <f t="shared" si="121"/>
        <v>na</v>
      </c>
      <c r="AJ16" s="144">
        <f t="shared" si="122"/>
        <v>15</v>
      </c>
      <c r="AK16" s="144">
        <f t="shared" si="123"/>
        <v>15</v>
      </c>
      <c r="AL16" s="144">
        <f t="shared" si="124"/>
        <v>15</v>
      </c>
      <c r="AM16" s="144">
        <f t="shared" si="125"/>
        <v>15</v>
      </c>
      <c r="AN16" s="144">
        <f t="shared" si="126"/>
        <v>15</v>
      </c>
      <c r="AO16" s="75" t="str">
        <f t="shared" si="127"/>
        <v>na</v>
      </c>
      <c r="AP16" s="144" t="str">
        <f t="shared" si="128"/>
        <v>na</v>
      </c>
      <c r="AQ16" s="144" t="str">
        <f t="shared" si="129"/>
        <v>na</v>
      </c>
      <c r="AR16" s="81">
        <f t="shared" si="10"/>
        <v>8.2427940524624002E-2</v>
      </c>
      <c r="AS16" s="82">
        <f t="shared" si="11"/>
        <v>0.11186649071198972</v>
      </c>
      <c r="AT16" s="82" t="str">
        <f t="shared" si="12"/>
        <v>na</v>
      </c>
      <c r="AU16" s="82">
        <f t="shared" si="13"/>
        <v>0.13467100142051247</v>
      </c>
      <c r="AV16" s="82">
        <f t="shared" si="14"/>
        <v>0.14050217134879092</v>
      </c>
      <c r="AW16" s="82">
        <f t="shared" si="15"/>
        <v>1.0171958617932325E-2</v>
      </c>
      <c r="AX16" s="82">
        <f t="shared" si="16"/>
        <v>4.4384275667105233E-2</v>
      </c>
      <c r="AY16" s="82">
        <f t="shared" si="17"/>
        <v>8.5480827210721186E-2</v>
      </c>
      <c r="AZ16" s="83" t="str">
        <f t="shared" si="18"/>
        <v>na</v>
      </c>
      <c r="BA16" s="82" t="str">
        <f t="shared" si="19"/>
        <v>na</v>
      </c>
      <c r="BB16" s="82" t="str">
        <f t="shared" si="20"/>
        <v>na</v>
      </c>
      <c r="BC16" s="93">
        <f t="shared" si="21"/>
        <v>0.1856055314056364</v>
      </c>
      <c r="BD16" s="85">
        <f t="shared" si="22"/>
        <v>0.34185508590527935</v>
      </c>
      <c r="BE16" s="85" t="str">
        <f t="shared" si="23"/>
        <v>na</v>
      </c>
      <c r="BF16" s="85">
        <f t="shared" si="24"/>
        <v>0.49543900626745557</v>
      </c>
      <c r="BG16" s="85">
        <f t="shared" si="25"/>
        <v>0.53927226970904185</v>
      </c>
      <c r="BH16" s="85">
        <f t="shared" si="26"/>
        <v>2.8265142944706246E-3</v>
      </c>
      <c r="BI16" s="85">
        <f t="shared" si="27"/>
        <v>5.3814621531811734E-2</v>
      </c>
      <c r="BJ16" s="85">
        <f t="shared" si="28"/>
        <v>0.19960869221127422</v>
      </c>
      <c r="BK16" s="85" t="str">
        <f t="shared" si="29"/>
        <v>na</v>
      </c>
      <c r="BL16" s="85" t="str">
        <f t="shared" si="30"/>
        <v>na</v>
      </c>
      <c r="BM16" s="102" t="str">
        <f t="shared" si="31"/>
        <v>na</v>
      </c>
      <c r="BN16" s="85">
        <f t="shared" si="32"/>
        <v>2.5984774396789097</v>
      </c>
      <c r="BO16" s="85">
        <f t="shared" si="33"/>
        <v>4.7859712026739114</v>
      </c>
      <c r="BP16" s="85" t="str">
        <f t="shared" si="34"/>
        <v>na</v>
      </c>
      <c r="BQ16" s="85">
        <f t="shared" si="35"/>
        <v>6.9361460877443779</v>
      </c>
      <c r="BR16" s="85">
        <f t="shared" si="36"/>
        <v>7.5498117759265861</v>
      </c>
      <c r="BS16" s="85">
        <f t="shared" si="37"/>
        <v>3.9571200122588746E-2</v>
      </c>
      <c r="BT16" s="85">
        <f t="shared" si="38"/>
        <v>0.75340470144536431</v>
      </c>
      <c r="BU16" s="85">
        <f t="shared" si="39"/>
        <v>2.794521690957839</v>
      </c>
      <c r="BV16" s="85" t="str">
        <f t="shared" si="40"/>
        <v>na</v>
      </c>
      <c r="BW16" s="85" t="str">
        <f t="shared" si="41"/>
        <v>na</v>
      </c>
      <c r="BX16" s="85" t="str">
        <f t="shared" si="42"/>
        <v>na</v>
      </c>
      <c r="BY16" s="93">
        <f t="shared" si="43"/>
        <v>0.12865225389174709</v>
      </c>
      <c r="BZ16" s="85">
        <f t="shared" si="44"/>
        <v>1.9852144377208003E-2</v>
      </c>
      <c r="CA16" s="85" t="str">
        <f t="shared" si="45"/>
        <v>na</v>
      </c>
      <c r="CB16" s="85">
        <f t="shared" si="46"/>
        <v>1.0886645377472777E-2</v>
      </c>
      <c r="CC16" s="85">
        <f t="shared" si="47"/>
        <v>1.7259440675135362E-2</v>
      </c>
      <c r="CD16" s="85">
        <f t="shared" si="48"/>
        <v>0.64893125750759928</v>
      </c>
      <c r="CE16" s="85">
        <f t="shared" si="49"/>
        <v>0.27917975870865086</v>
      </c>
      <c r="CF16" s="85">
        <f t="shared" si="50"/>
        <v>0.20158666629957378</v>
      </c>
      <c r="CG16" s="85" t="str">
        <f t="shared" si="51"/>
        <v>na</v>
      </c>
      <c r="CH16" s="85" t="str">
        <f t="shared" si="52"/>
        <v>na</v>
      </c>
      <c r="CI16" s="102" t="str">
        <f t="shared" si="53"/>
        <v>na</v>
      </c>
    </row>
    <row r="17" spans="1:87" s="20" customFormat="1" x14ac:dyDescent="0.25">
      <c r="A17" s="298" t="s">
        <v>16</v>
      </c>
      <c r="B17" s="144">
        <v>20</v>
      </c>
      <c r="C17" s="69"/>
      <c r="D17" s="35">
        <v>1</v>
      </c>
      <c r="E17" s="60"/>
      <c r="F17" s="67">
        <v>1</v>
      </c>
      <c r="G17" s="78">
        <v>9.2550000000000008</v>
      </c>
      <c r="H17" s="26">
        <v>57.688000000000002</v>
      </c>
      <c r="I17" s="26">
        <v>0.158</v>
      </c>
      <c r="J17" s="26">
        <v>0.37390000000000001</v>
      </c>
      <c r="K17" s="82">
        <v>4.0300000000000002E-2</v>
      </c>
      <c r="L17" s="82">
        <v>0.1052</v>
      </c>
      <c r="M17" s="266" t="s">
        <v>271</v>
      </c>
      <c r="N17" s="81">
        <v>57.688000000000002</v>
      </c>
      <c r="O17" s="82"/>
      <c r="P17" s="277">
        <v>29.55</v>
      </c>
      <c r="Q17" s="278">
        <v>24.61</v>
      </c>
      <c r="R17" s="32">
        <f>P17/N17</f>
        <v>0.51223824712245181</v>
      </c>
      <c r="S17" s="32">
        <f>IF(P17&lt;0.01*N17,0.01,IF(P17&gt;100*N17,100,R17))</f>
        <v>0.51223824712245181</v>
      </c>
      <c r="T17" s="205">
        <f t="shared" ref="T17" si="130">IF(Q17&gt;0,((((1/N17)^2)*((Q17^2)+(P17^2))-((1/N17)^2)*(P17^2))^0.5),0)</f>
        <v>0.42660518652059354</v>
      </c>
      <c r="U17" s="26">
        <f>IF(T17=0,S17,T17)</f>
        <v>0.42660518652059354</v>
      </c>
      <c r="V17" s="78">
        <v>1</v>
      </c>
      <c r="W17" s="128">
        <v>0.5</v>
      </c>
      <c r="X17" s="134"/>
      <c r="Y17" s="134">
        <v>0.5</v>
      </c>
      <c r="Z17" s="134">
        <v>0.3</v>
      </c>
      <c r="AA17" s="134">
        <v>1</v>
      </c>
      <c r="AB17" s="134"/>
      <c r="AC17" s="134">
        <v>1</v>
      </c>
      <c r="AD17" s="201"/>
      <c r="AE17" s="134"/>
      <c r="AF17" s="35">
        <v>1</v>
      </c>
      <c r="AG17" s="54">
        <f>IF(V17&gt;0,$B17,"na")</f>
        <v>20</v>
      </c>
      <c r="AH17" s="144">
        <f t="shared" ref="AH17" si="131">IF(W17&gt;0,$B17,"na")</f>
        <v>20</v>
      </c>
      <c r="AI17" s="144" t="str">
        <f t="shared" ref="AI17" si="132">IF(X17&gt;0,$B17,"na")</f>
        <v>na</v>
      </c>
      <c r="AJ17" s="144">
        <f t="shared" ref="AJ17" si="133">IF(Y17&gt;0,$B17,"na")</f>
        <v>20</v>
      </c>
      <c r="AK17" s="144">
        <f t="shared" ref="AK17" si="134">IF(Z17&gt;0,$B17,"na")</f>
        <v>20</v>
      </c>
      <c r="AL17" s="144">
        <f t="shared" ref="AL17" si="135">IF(AA17&gt;0,$B17,"na")</f>
        <v>20</v>
      </c>
      <c r="AM17" s="144" t="str">
        <f t="shared" ref="AM17" si="136">IF(AB17&gt;0,$B17,"na")</f>
        <v>na</v>
      </c>
      <c r="AN17" s="144">
        <f t="shared" ref="AN17" si="137">IF(AC17&gt;0,$B17,"na")</f>
        <v>20</v>
      </c>
      <c r="AO17" s="75" t="str">
        <f t="shared" ref="AO17" si="138">IF(AD17&gt;0,$B17,"na")</f>
        <v>na</v>
      </c>
      <c r="AP17" s="144" t="str">
        <f t="shared" ref="AP17" si="139">IF(AE17&gt;0,$B17,"na")</f>
        <v>na</v>
      </c>
      <c r="AQ17" s="144">
        <f t="shared" ref="AQ17" si="140">IF(AF17&gt;0,$B17,"na")</f>
        <v>20</v>
      </c>
      <c r="AR17" s="81">
        <f t="shared" si="10"/>
        <v>0.4135908361925415</v>
      </c>
      <c r="AS17" s="82">
        <f t="shared" si="11"/>
        <v>0.28065092455922458</v>
      </c>
      <c r="AT17" s="82" t="str">
        <f t="shared" si="12"/>
        <v>na</v>
      </c>
      <c r="AU17" s="82">
        <f t="shared" si="13"/>
        <v>0.33786293660799166</v>
      </c>
      <c r="AV17" s="82">
        <f t="shared" si="14"/>
        <v>0.21149531396209512</v>
      </c>
      <c r="AW17" s="82">
        <f t="shared" si="15"/>
        <v>0.510388691471647</v>
      </c>
      <c r="AX17" s="82" t="str">
        <f t="shared" si="16"/>
        <v>na</v>
      </c>
      <c r="AY17" s="82">
        <f t="shared" si="17"/>
        <v>0.42890901531078374</v>
      </c>
      <c r="AZ17" s="83" t="str">
        <f t="shared" si="18"/>
        <v>na</v>
      </c>
      <c r="BA17" s="82" t="str">
        <f t="shared" si="19"/>
        <v>na</v>
      </c>
      <c r="BB17" s="82">
        <f t="shared" si="20"/>
        <v>0.4135908361925415</v>
      </c>
      <c r="BC17" s="93">
        <f t="shared" si="21"/>
        <v>0.71059525287341985</v>
      </c>
      <c r="BD17" s="85">
        <f t="shared" si="22"/>
        <v>0.3272001100603375</v>
      </c>
      <c r="BE17" s="85" t="str">
        <f t="shared" si="23"/>
        <v>na</v>
      </c>
      <c r="BF17" s="85">
        <f t="shared" si="24"/>
        <v>0.47420004575802116</v>
      </c>
      <c r="BG17" s="85">
        <f t="shared" si="25"/>
        <v>0.18581552002436413</v>
      </c>
      <c r="BH17" s="85">
        <f t="shared" si="26"/>
        <v>1.0821378137918445</v>
      </c>
      <c r="BI17" s="85" t="str">
        <f t="shared" si="27"/>
        <v>na</v>
      </c>
      <c r="BJ17" s="85">
        <f t="shared" si="28"/>
        <v>0.76420669170474775</v>
      </c>
      <c r="BK17" s="85" t="str">
        <f t="shared" si="29"/>
        <v>na</v>
      </c>
      <c r="BL17" s="85" t="str">
        <f t="shared" si="30"/>
        <v>na</v>
      </c>
      <c r="BM17" s="102">
        <f t="shared" si="31"/>
        <v>0.71059525287341985</v>
      </c>
      <c r="BN17" s="85">
        <f t="shared" si="32"/>
        <v>13.501309804594976</v>
      </c>
      <c r="BO17" s="85">
        <f t="shared" si="33"/>
        <v>6.2168020911464126</v>
      </c>
      <c r="BP17" s="85" t="str">
        <f t="shared" si="34"/>
        <v>na</v>
      </c>
      <c r="BQ17" s="85">
        <f t="shared" si="35"/>
        <v>9.0098008694024028</v>
      </c>
      <c r="BR17" s="85">
        <f t="shared" si="36"/>
        <v>3.5304948804629186</v>
      </c>
      <c r="BS17" s="85">
        <f t="shared" si="37"/>
        <v>20.560618462045046</v>
      </c>
      <c r="BT17" s="85" t="str">
        <f t="shared" si="38"/>
        <v>na</v>
      </c>
      <c r="BU17" s="85">
        <f t="shared" si="39"/>
        <v>14.519927142390207</v>
      </c>
      <c r="BV17" s="85" t="str">
        <f t="shared" si="40"/>
        <v>na</v>
      </c>
      <c r="BW17" s="85" t="str">
        <f t="shared" si="41"/>
        <v>na</v>
      </c>
      <c r="BX17" s="85">
        <f t="shared" si="42"/>
        <v>13.501309804594976</v>
      </c>
      <c r="BY17" s="93">
        <f t="shared" si="43"/>
        <v>1.1381391285397853</v>
      </c>
      <c r="BZ17" s="85">
        <f t="shared" si="44"/>
        <v>0.35062072804794941</v>
      </c>
      <c r="CA17" s="85" t="str">
        <f t="shared" si="45"/>
        <v>na</v>
      </c>
      <c r="CB17" s="85">
        <f t="shared" si="46"/>
        <v>0.62129322373415363</v>
      </c>
      <c r="CC17" s="85">
        <f t="shared" si="47"/>
        <v>2.7486981446669959E-2</v>
      </c>
      <c r="CD17" s="85">
        <f t="shared" si="48"/>
        <v>1.707866220196689</v>
      </c>
      <c r="CE17" s="85" t="str">
        <f t="shared" si="49"/>
        <v>na</v>
      </c>
      <c r="CF17" s="85">
        <f t="shared" si="50"/>
        <v>1.0351341727933998</v>
      </c>
      <c r="CG17" s="85" t="str">
        <f t="shared" si="51"/>
        <v>na</v>
      </c>
      <c r="CH17" s="85" t="str">
        <f t="shared" si="52"/>
        <v>na</v>
      </c>
      <c r="CI17" s="102">
        <f t="shared" si="53"/>
        <v>1.0297672946867886</v>
      </c>
    </row>
    <row r="18" spans="1:87" s="20" customFormat="1" x14ac:dyDescent="0.25">
      <c r="A18" s="298" t="s">
        <v>17</v>
      </c>
      <c r="B18" s="144"/>
      <c r="C18" s="69">
        <v>15</v>
      </c>
      <c r="D18" s="35">
        <v>1</v>
      </c>
      <c r="E18" s="60"/>
      <c r="F18" s="67">
        <v>1</v>
      </c>
      <c r="G18" s="78">
        <v>2.4180000000000001</v>
      </c>
      <c r="H18" s="26">
        <v>8</v>
      </c>
      <c r="I18" s="26">
        <v>0.73009999999999997</v>
      </c>
      <c r="J18" s="26">
        <v>0.45419999999999999</v>
      </c>
      <c r="K18" s="82">
        <v>0.25969999999999999</v>
      </c>
      <c r="L18" s="82">
        <v>0.25245000000000001</v>
      </c>
      <c r="M18" s="266" t="s">
        <v>279</v>
      </c>
      <c r="N18" s="81"/>
      <c r="O18" s="82">
        <v>1.1842999999999999</v>
      </c>
      <c r="P18" s="277">
        <v>0.29580000000000001</v>
      </c>
      <c r="Q18" s="278">
        <v>0.51349999999999996</v>
      </c>
      <c r="R18" s="73">
        <f t="shared" ref="R18" si="141">P18/O18</f>
        <v>0.24976779532213125</v>
      </c>
      <c r="S18" s="73">
        <f t="shared" ref="S18" si="142">IF(P18&lt;0.01*O18,0.01,IF(P18&gt;100*O18,100,R18))</f>
        <v>0.24976779532213125</v>
      </c>
      <c r="T18" s="205">
        <f>IF(Q18&gt;0,((((1/O18)^2)*((Q18^2)+(P18^2))-((1/O18)^2)*(P18^2))^0.5),0)</f>
        <v>0.43358946212952804</v>
      </c>
      <c r="U18" s="26">
        <f t="shared" ref="U18" si="143">IF(T18=0,S18,T18)</f>
        <v>0.43358946212952804</v>
      </c>
      <c r="V18" s="78">
        <v>1</v>
      </c>
      <c r="W18" s="128">
        <v>1</v>
      </c>
      <c r="X18" s="134"/>
      <c r="Y18" s="134">
        <v>0.75</v>
      </c>
      <c r="Z18" s="134">
        <v>1</v>
      </c>
      <c r="AA18" s="134">
        <v>0.5</v>
      </c>
      <c r="AB18" s="134">
        <v>1</v>
      </c>
      <c r="AC18" s="134"/>
      <c r="AD18" s="201"/>
      <c r="AE18" s="134"/>
      <c r="AF18" s="35">
        <v>1</v>
      </c>
      <c r="AG18" s="54">
        <f>IF(V18&gt;0,$C18,"na")</f>
        <v>15</v>
      </c>
      <c r="AH18" s="144">
        <f t="shared" ref="AH18" si="144">IF(W18&gt;0,$C18,"na")</f>
        <v>15</v>
      </c>
      <c r="AI18" s="144" t="str">
        <f t="shared" ref="AI18" si="145">IF(X18&gt;0,$C18,"na")</f>
        <v>na</v>
      </c>
      <c r="AJ18" s="144">
        <f t="shared" ref="AJ18" si="146">IF(Y18&gt;0,$C18,"na")</f>
        <v>15</v>
      </c>
      <c r="AK18" s="144">
        <f t="shared" ref="AK18" si="147">IF(Z18&gt;0,$C18,"na")</f>
        <v>15</v>
      </c>
      <c r="AL18" s="144">
        <f t="shared" ref="AL18" si="148">IF(AA18&gt;0,$C18,"na")</f>
        <v>15</v>
      </c>
      <c r="AM18" s="144">
        <f t="shared" ref="AM18" si="149">IF(AB18&gt;0,$C18,"na")</f>
        <v>15</v>
      </c>
      <c r="AN18" s="144" t="str">
        <f t="shared" ref="AN18" si="150">IF(AC18&gt;0,$C18,"na")</f>
        <v>na</v>
      </c>
      <c r="AO18" s="75" t="str">
        <f t="shared" ref="AO18" si="151">IF(AD18&gt;0,$C18,"na")</f>
        <v>na</v>
      </c>
      <c r="AP18" s="144" t="str">
        <f t="shared" ref="AP18" si="152">IF(AE18&gt;0,$C18,"na")</f>
        <v>na</v>
      </c>
      <c r="AQ18" s="144">
        <f t="shared" ref="AQ18" si="153">IF(AF18&gt;0,$C18,"na")</f>
        <v>15</v>
      </c>
      <c r="AR18" s="81">
        <f t="shared" si="10"/>
        <v>0.22295777031569378</v>
      </c>
      <c r="AS18" s="82">
        <f t="shared" si="11"/>
        <v>0.30258554542844157</v>
      </c>
      <c r="AT18" s="82" t="str">
        <f t="shared" si="12"/>
        <v>na</v>
      </c>
      <c r="AU18" s="82">
        <f t="shared" si="13"/>
        <v>0.27320177489387831</v>
      </c>
      <c r="AV18" s="82">
        <f t="shared" si="14"/>
        <v>0.38004165394720535</v>
      </c>
      <c r="AW18" s="82">
        <f t="shared" si="15"/>
        <v>0.13756968806713021</v>
      </c>
      <c r="AX18" s="82">
        <f t="shared" si="16"/>
        <v>0.24010836803228561</v>
      </c>
      <c r="AY18" s="82" t="str">
        <f t="shared" si="17"/>
        <v>na</v>
      </c>
      <c r="AZ18" s="83" t="str">
        <f t="shared" si="18"/>
        <v>na</v>
      </c>
      <c r="BA18" s="82" t="str">
        <f t="shared" si="19"/>
        <v>na</v>
      </c>
      <c r="BB18" s="82">
        <f t="shared" si="20"/>
        <v>0.22295777031569378</v>
      </c>
      <c r="BC18" s="93">
        <f t="shared" si="21"/>
        <v>0.72036282515283623</v>
      </c>
      <c r="BD18" s="85">
        <f t="shared" si="22"/>
        <v>1.3267907136743566</v>
      </c>
      <c r="BE18" s="85" t="str">
        <f t="shared" si="23"/>
        <v>na</v>
      </c>
      <c r="BF18" s="85">
        <f t="shared" si="24"/>
        <v>1.0816159935690972</v>
      </c>
      <c r="BG18" s="85">
        <f t="shared" si="25"/>
        <v>2.0929963282462318</v>
      </c>
      <c r="BH18" s="85">
        <f t="shared" si="26"/>
        <v>0.27425311722658907</v>
      </c>
      <c r="BI18" s="85">
        <f t="shared" si="27"/>
        <v>0.83545037710033077</v>
      </c>
      <c r="BJ18" s="85" t="str">
        <f t="shared" si="28"/>
        <v>na</v>
      </c>
      <c r="BK18" s="85" t="str">
        <f t="shared" si="29"/>
        <v>na</v>
      </c>
      <c r="BL18" s="85" t="str">
        <f t="shared" si="30"/>
        <v>na</v>
      </c>
      <c r="BM18" s="102">
        <f t="shared" si="31"/>
        <v>0.72036282515283623</v>
      </c>
      <c r="BN18" s="85">
        <f t="shared" si="32"/>
        <v>10.085079552139707</v>
      </c>
      <c r="BO18" s="85">
        <f t="shared" si="33"/>
        <v>18.575069991440994</v>
      </c>
      <c r="BP18" s="85" t="str">
        <f t="shared" si="34"/>
        <v>na</v>
      </c>
      <c r="BQ18" s="85">
        <f t="shared" si="35"/>
        <v>15.142623909967361</v>
      </c>
      <c r="BR18" s="85">
        <f t="shared" si="36"/>
        <v>29.301948595447247</v>
      </c>
      <c r="BS18" s="85">
        <f t="shared" si="37"/>
        <v>3.8395436411722468</v>
      </c>
      <c r="BT18" s="85">
        <f t="shared" si="38"/>
        <v>11.69630527940463</v>
      </c>
      <c r="BU18" s="85" t="str">
        <f t="shared" si="39"/>
        <v>na</v>
      </c>
      <c r="BV18" s="85" t="str">
        <f t="shared" si="40"/>
        <v>na</v>
      </c>
      <c r="BW18" s="85" t="str">
        <f t="shared" si="41"/>
        <v>na</v>
      </c>
      <c r="BX18" s="85">
        <f t="shared" si="42"/>
        <v>10.085079552139707</v>
      </c>
      <c r="BY18" s="93">
        <f t="shared" si="43"/>
        <v>3.4443061567100648E-2</v>
      </c>
      <c r="BZ18" s="85">
        <f t="shared" si="44"/>
        <v>0.35730994587207698</v>
      </c>
      <c r="CA18" s="85" t="str">
        <f t="shared" si="45"/>
        <v>na</v>
      </c>
      <c r="CB18" s="85">
        <f t="shared" si="46"/>
        <v>0.18678671814698944</v>
      </c>
      <c r="CC18" s="85">
        <f t="shared" si="47"/>
        <v>0.63418484793028573</v>
      </c>
      <c r="CD18" s="85">
        <f t="shared" si="48"/>
        <v>9.7439752434539145E-2</v>
      </c>
      <c r="CE18" s="85">
        <f t="shared" si="49"/>
        <v>5.2744409905141398E-2</v>
      </c>
      <c r="CF18" s="85" t="str">
        <f t="shared" si="50"/>
        <v>na</v>
      </c>
      <c r="CG18" s="85" t="str">
        <f t="shared" si="51"/>
        <v>na</v>
      </c>
      <c r="CH18" s="85" t="str">
        <f t="shared" si="52"/>
        <v>na</v>
      </c>
      <c r="CI18" s="102">
        <f t="shared" si="53"/>
        <v>1.9740758755403112E-2</v>
      </c>
    </row>
    <row r="19" spans="1:87" s="20" customFormat="1" x14ac:dyDescent="0.25">
      <c r="A19" s="299" t="s">
        <v>18</v>
      </c>
      <c r="B19" s="144">
        <v>20</v>
      </c>
      <c r="C19" s="69"/>
      <c r="D19" s="35">
        <v>1</v>
      </c>
      <c r="E19" s="60"/>
      <c r="F19" s="67">
        <v>1</v>
      </c>
      <c r="G19" s="78">
        <v>29.8</v>
      </c>
      <c r="H19" s="26">
        <v>92.95</v>
      </c>
      <c r="I19" s="26"/>
      <c r="J19" s="26"/>
      <c r="K19" s="82"/>
      <c r="L19" s="82"/>
      <c r="M19" s="266" t="s">
        <v>271</v>
      </c>
      <c r="N19" s="81">
        <v>92.95</v>
      </c>
      <c r="O19" s="82"/>
      <c r="P19" s="277">
        <v>30.9</v>
      </c>
      <c r="Q19" s="278">
        <v>30.966999999999999</v>
      </c>
      <c r="R19" s="32">
        <f t="shared" ref="R19:R22" si="154">P19/N19</f>
        <v>0.3324367939752555</v>
      </c>
      <c r="S19" s="32">
        <f t="shared" ref="S19:S22" si="155">IF(P19&lt;0.01*N19,0.01,IF(P19&gt;100*N19,100,R19))</f>
        <v>0.3324367939752555</v>
      </c>
      <c r="T19" s="205">
        <f t="shared" ref="T19:T22" si="156">IF(Q19&gt;0,((((1/N19)^2)*((Q19^2)+(P19^2))-((1/N19)^2)*(P19^2))^0.5),0)</f>
        <v>0.33315761161915008</v>
      </c>
      <c r="U19" s="26">
        <f t="shared" ref="U19:U24" si="157">IF(T19=0,S19,T19)</f>
        <v>0.33315761161915008</v>
      </c>
      <c r="V19" s="78">
        <v>1</v>
      </c>
      <c r="W19" s="128"/>
      <c r="X19" s="134"/>
      <c r="Y19" s="134"/>
      <c r="Z19" s="134">
        <v>0.1</v>
      </c>
      <c r="AA19" s="134">
        <v>1</v>
      </c>
      <c r="AB19" s="134"/>
      <c r="AC19" s="134">
        <v>1</v>
      </c>
      <c r="AD19" s="201"/>
      <c r="AE19" s="134"/>
      <c r="AF19" s="35">
        <v>1</v>
      </c>
      <c r="AG19" s="54">
        <f t="shared" ref="AG19:AG22" si="158">IF(V19&gt;0,$B19,"na")</f>
        <v>20</v>
      </c>
      <c r="AH19" s="144" t="str">
        <f t="shared" ref="AH19:AH22" si="159">IF(W19&gt;0,$B19,"na")</f>
        <v>na</v>
      </c>
      <c r="AI19" s="144" t="str">
        <f t="shared" ref="AI19:AI22" si="160">IF(X19&gt;0,$B19,"na")</f>
        <v>na</v>
      </c>
      <c r="AJ19" s="144" t="str">
        <f t="shared" ref="AJ19:AJ22" si="161">IF(Y19&gt;0,$B19,"na")</f>
        <v>na</v>
      </c>
      <c r="AK19" s="144">
        <f t="shared" ref="AK19:AK22" si="162">IF(Z19&gt;0,$B19,"na")</f>
        <v>20</v>
      </c>
      <c r="AL19" s="144">
        <f t="shared" ref="AL19:AL22" si="163">IF(AA19&gt;0,$B19,"na")</f>
        <v>20</v>
      </c>
      <c r="AM19" s="144" t="str">
        <f t="shared" ref="AM19:AM22" si="164">IF(AB19&gt;0,$B19,"na")</f>
        <v>na</v>
      </c>
      <c r="AN19" s="144">
        <f t="shared" ref="AN19:AN22" si="165">IF(AC19&gt;0,$B19,"na")</f>
        <v>20</v>
      </c>
      <c r="AO19" s="75" t="str">
        <f t="shared" ref="AO19:AO22" si="166">IF(AD19&gt;0,$B19,"na")</f>
        <v>na</v>
      </c>
      <c r="AP19" s="144" t="str">
        <f t="shared" ref="AP19:AP22" si="167">IF(AE19&gt;0,$B19,"na")</f>
        <v>na</v>
      </c>
      <c r="AQ19" s="144">
        <f t="shared" ref="AQ19:AQ22" si="168">IF(AF19&gt;0,$B19,"na")</f>
        <v>20</v>
      </c>
      <c r="AR19" s="81">
        <f t="shared" si="10"/>
        <v>0.28700944176791554</v>
      </c>
      <c r="AS19" s="82" t="str">
        <f t="shared" si="11"/>
        <v>na</v>
      </c>
      <c r="AT19" s="82" t="str">
        <f t="shared" si="12"/>
        <v>na</v>
      </c>
      <c r="AU19" s="82" t="str">
        <f t="shared" si="13"/>
        <v>na</v>
      </c>
      <c r="AV19" s="82">
        <f t="shared" si="14"/>
        <v>4.8922063937712888E-2</v>
      </c>
      <c r="AW19" s="82">
        <f t="shared" si="15"/>
        <v>0.35418186430934256</v>
      </c>
      <c r="AX19" s="82" t="str">
        <f t="shared" si="16"/>
        <v>na</v>
      </c>
      <c r="AY19" s="82">
        <f t="shared" si="17"/>
        <v>0.29763942109265312</v>
      </c>
      <c r="AZ19" s="83" t="str">
        <f t="shared" si="18"/>
        <v>na</v>
      </c>
      <c r="BA19" s="82" t="str">
        <f t="shared" si="19"/>
        <v>na</v>
      </c>
      <c r="BB19" s="82">
        <f t="shared" si="20"/>
        <v>0.28700944176791554</v>
      </c>
      <c r="BC19" s="93">
        <f t="shared" si="21"/>
        <v>0.57510054496181784</v>
      </c>
      <c r="BD19" s="85" t="str">
        <f t="shared" si="22"/>
        <v>na</v>
      </c>
      <c r="BE19" s="85" t="str">
        <f t="shared" si="23"/>
        <v>na</v>
      </c>
      <c r="BF19" s="85" t="str">
        <f t="shared" si="24"/>
        <v>na</v>
      </c>
      <c r="BG19" s="85">
        <f t="shared" si="25"/>
        <v>1.6709403746953653E-2</v>
      </c>
      <c r="BH19" s="85">
        <f t="shared" si="26"/>
        <v>0.87579820427865784</v>
      </c>
      <c r="BI19" s="85" t="str">
        <f t="shared" si="27"/>
        <v>na</v>
      </c>
      <c r="BJ19" s="85">
        <f t="shared" si="28"/>
        <v>0.61848947496579576</v>
      </c>
      <c r="BK19" s="85" t="str">
        <f t="shared" si="29"/>
        <v>na</v>
      </c>
      <c r="BL19" s="85" t="str">
        <f t="shared" si="30"/>
        <v>na</v>
      </c>
      <c r="BM19" s="102">
        <f t="shared" si="31"/>
        <v>0.57510054496181784</v>
      </c>
      <c r="BN19" s="85">
        <f t="shared" si="32"/>
        <v>10.92691035427454</v>
      </c>
      <c r="BO19" s="85" t="str">
        <f t="shared" si="33"/>
        <v>na</v>
      </c>
      <c r="BP19" s="85" t="str">
        <f t="shared" si="34"/>
        <v>na</v>
      </c>
      <c r="BQ19" s="85" t="str">
        <f t="shared" si="35"/>
        <v>na</v>
      </c>
      <c r="BR19" s="85">
        <f t="shared" si="36"/>
        <v>0.31747867119211942</v>
      </c>
      <c r="BS19" s="85">
        <f t="shared" si="37"/>
        <v>16.6401658812945</v>
      </c>
      <c r="BT19" s="85" t="str">
        <f t="shared" si="38"/>
        <v>na</v>
      </c>
      <c r="BU19" s="85">
        <f t="shared" si="39"/>
        <v>11.751300024350119</v>
      </c>
      <c r="BV19" s="85" t="str">
        <f t="shared" si="40"/>
        <v>na</v>
      </c>
      <c r="BW19" s="85" t="str">
        <f t="shared" si="41"/>
        <v>na</v>
      </c>
      <c r="BX19" s="85">
        <f t="shared" si="42"/>
        <v>10.92691035427454</v>
      </c>
      <c r="BY19" s="93">
        <f t="shared" si="43"/>
        <v>0.2507473889061595</v>
      </c>
      <c r="BZ19" s="85" t="str">
        <f t="shared" si="44"/>
        <v>na</v>
      </c>
      <c r="CA19" s="85" t="str">
        <f t="shared" si="45"/>
        <v>na</v>
      </c>
      <c r="CB19" s="85" t="str">
        <f t="shared" si="46"/>
        <v>na</v>
      </c>
      <c r="CC19" s="85">
        <f t="shared" si="47"/>
        <v>0.31501019941009722</v>
      </c>
      <c r="CD19" s="85">
        <f t="shared" si="48"/>
        <v>0.36999894900811692</v>
      </c>
      <c r="CE19" s="85" t="str">
        <f t="shared" si="49"/>
        <v>na</v>
      </c>
      <c r="CF19" s="85">
        <f t="shared" si="50"/>
        <v>0.18520969995775965</v>
      </c>
      <c r="CG19" s="85" t="str">
        <f t="shared" si="51"/>
        <v>na</v>
      </c>
      <c r="CH19" s="85" t="str">
        <f t="shared" si="52"/>
        <v>na</v>
      </c>
      <c r="CI19" s="102">
        <f t="shared" si="53"/>
        <v>0.2013184976406508</v>
      </c>
    </row>
    <row r="20" spans="1:87" s="20" customFormat="1" x14ac:dyDescent="0.25">
      <c r="A20" s="298" t="s">
        <v>19</v>
      </c>
      <c r="B20" s="144">
        <v>20</v>
      </c>
      <c r="C20" s="69"/>
      <c r="D20" s="35"/>
      <c r="E20" s="60"/>
      <c r="F20" s="67">
        <v>1</v>
      </c>
      <c r="G20" s="78">
        <v>2.7360000000000002</v>
      </c>
      <c r="H20" s="26">
        <v>18.3</v>
      </c>
      <c r="I20" s="26"/>
      <c r="J20" s="26"/>
      <c r="K20" s="82"/>
      <c r="L20" s="82"/>
      <c r="M20" s="266" t="s">
        <v>271</v>
      </c>
      <c r="N20" s="81">
        <v>18.3</v>
      </c>
      <c r="O20" s="82"/>
      <c r="P20" s="277">
        <v>0</v>
      </c>
      <c r="Q20" s="278">
        <v>0</v>
      </c>
      <c r="R20" s="32">
        <f t="shared" si="154"/>
        <v>0</v>
      </c>
      <c r="S20" s="32">
        <f t="shared" si="155"/>
        <v>0.01</v>
      </c>
      <c r="T20" s="205">
        <f t="shared" si="156"/>
        <v>0</v>
      </c>
      <c r="U20" s="26">
        <f t="shared" si="157"/>
        <v>0.01</v>
      </c>
      <c r="V20" s="78">
        <v>1</v>
      </c>
      <c r="W20" s="128"/>
      <c r="X20" s="134"/>
      <c r="Y20" s="134">
        <v>0.25</v>
      </c>
      <c r="Z20" s="134">
        <v>0.1</v>
      </c>
      <c r="AA20" s="134">
        <v>1</v>
      </c>
      <c r="AB20" s="134"/>
      <c r="AC20" s="134"/>
      <c r="AD20" s="201"/>
      <c r="AE20" s="134"/>
      <c r="AF20" s="35"/>
      <c r="AG20" s="54">
        <f t="shared" si="158"/>
        <v>20</v>
      </c>
      <c r="AH20" s="144" t="str">
        <f t="shared" si="159"/>
        <v>na</v>
      </c>
      <c r="AI20" s="144" t="str">
        <f t="shared" si="160"/>
        <v>na</v>
      </c>
      <c r="AJ20" s="144">
        <f t="shared" si="161"/>
        <v>20</v>
      </c>
      <c r="AK20" s="144">
        <f t="shared" si="162"/>
        <v>20</v>
      </c>
      <c r="AL20" s="144">
        <f t="shared" si="163"/>
        <v>20</v>
      </c>
      <c r="AM20" s="144" t="str">
        <f t="shared" si="164"/>
        <v>na</v>
      </c>
      <c r="AN20" s="144" t="str">
        <f t="shared" si="165"/>
        <v>na</v>
      </c>
      <c r="AO20" s="75" t="str">
        <f t="shared" si="166"/>
        <v>na</v>
      </c>
      <c r="AP20" s="144" t="str">
        <f t="shared" si="167"/>
        <v>na</v>
      </c>
      <c r="AQ20" s="144" t="str">
        <f t="shared" si="168"/>
        <v>na</v>
      </c>
      <c r="AR20" s="81">
        <f t="shared" si="10"/>
        <v>9.950330853168092E-3</v>
      </c>
      <c r="AS20" s="82" t="str">
        <f t="shared" si="11"/>
        <v>na</v>
      </c>
      <c r="AT20" s="82" t="str">
        <f t="shared" si="12"/>
        <v>na</v>
      </c>
      <c r="AU20" s="82">
        <f t="shared" si="13"/>
        <v>4.0642196442517561E-3</v>
      </c>
      <c r="AV20" s="82">
        <f t="shared" si="14"/>
        <v>1.696079122699107E-3</v>
      </c>
      <c r="AW20" s="82">
        <f t="shared" si="15"/>
        <v>1.2279131691143603E-2</v>
      </c>
      <c r="AX20" s="82" t="str">
        <f t="shared" si="16"/>
        <v>na</v>
      </c>
      <c r="AY20" s="82" t="str">
        <f t="shared" si="17"/>
        <v>na</v>
      </c>
      <c r="AZ20" s="83" t="str">
        <f t="shared" si="18"/>
        <v>na</v>
      </c>
      <c r="BA20" s="82" t="str">
        <f t="shared" si="19"/>
        <v>na</v>
      </c>
      <c r="BB20" s="82" t="str">
        <f t="shared" si="20"/>
        <v>na</v>
      </c>
      <c r="BC20" s="93">
        <f t="shared" si="21"/>
        <v>1.9900661706336174E-2</v>
      </c>
      <c r="BD20" s="85" t="str">
        <f t="shared" si="22"/>
        <v>na</v>
      </c>
      <c r="BE20" s="85" t="str">
        <f t="shared" si="23"/>
        <v>na</v>
      </c>
      <c r="BF20" s="85">
        <f t="shared" si="24"/>
        <v>3.3200667516422779E-3</v>
      </c>
      <c r="BG20" s="85">
        <f t="shared" si="25"/>
        <v>5.7820879182924083E-4</v>
      </c>
      <c r="BH20" s="85">
        <f t="shared" si="26"/>
        <v>3.0305942046226747E-2</v>
      </c>
      <c r="BI20" s="85" t="str">
        <f t="shared" si="27"/>
        <v>na</v>
      </c>
      <c r="BJ20" s="85" t="str">
        <f t="shared" si="28"/>
        <v>na</v>
      </c>
      <c r="BK20" s="85" t="str">
        <f t="shared" si="29"/>
        <v>na</v>
      </c>
      <c r="BL20" s="85" t="str">
        <f t="shared" si="30"/>
        <v>na</v>
      </c>
      <c r="BM20" s="102" t="str">
        <f t="shared" si="31"/>
        <v>na</v>
      </c>
      <c r="BN20" s="85">
        <f t="shared" si="32"/>
        <v>0.37811257242038732</v>
      </c>
      <c r="BO20" s="85" t="str">
        <f t="shared" si="33"/>
        <v>na</v>
      </c>
      <c r="BP20" s="85" t="str">
        <f t="shared" si="34"/>
        <v>na</v>
      </c>
      <c r="BQ20" s="85">
        <f t="shared" si="35"/>
        <v>6.3081268281203279E-2</v>
      </c>
      <c r="BR20" s="85">
        <f t="shared" si="36"/>
        <v>1.0985967044755575E-2</v>
      </c>
      <c r="BS20" s="85">
        <f t="shared" si="37"/>
        <v>0.57581289887830822</v>
      </c>
      <c r="BT20" s="85" t="str">
        <f t="shared" si="38"/>
        <v>na</v>
      </c>
      <c r="BU20" s="85" t="str">
        <f t="shared" si="39"/>
        <v>na</v>
      </c>
      <c r="BV20" s="85" t="str">
        <f t="shared" si="40"/>
        <v>na</v>
      </c>
      <c r="BW20" s="85" t="str">
        <f t="shared" si="41"/>
        <v>na</v>
      </c>
      <c r="BX20" s="85" t="str">
        <f t="shared" si="42"/>
        <v>na</v>
      </c>
      <c r="BY20" s="93">
        <f t="shared" si="43"/>
        <v>0.5450856798275443</v>
      </c>
      <c r="BZ20" s="85" t="str">
        <f t="shared" si="44"/>
        <v>na</v>
      </c>
      <c r="CA20" s="85" t="str">
        <f t="shared" si="45"/>
        <v>na</v>
      </c>
      <c r="CB20" s="85">
        <f t="shared" si="46"/>
        <v>0.49642126120538538</v>
      </c>
      <c r="CC20" s="85">
        <f t="shared" si="47"/>
        <v>0.59669247256024194</v>
      </c>
      <c r="CD20" s="85">
        <f t="shared" si="48"/>
        <v>0.84779918851897174</v>
      </c>
      <c r="CE20" s="85" t="str">
        <f t="shared" si="49"/>
        <v>na</v>
      </c>
      <c r="CF20" s="85" t="str">
        <f t="shared" si="50"/>
        <v>na</v>
      </c>
      <c r="CG20" s="85" t="str">
        <f t="shared" si="51"/>
        <v>na</v>
      </c>
      <c r="CH20" s="85" t="str">
        <f t="shared" si="52"/>
        <v>na</v>
      </c>
      <c r="CI20" s="102" t="str">
        <f t="shared" si="53"/>
        <v>na</v>
      </c>
    </row>
    <row r="21" spans="1:87" x14ac:dyDescent="0.25">
      <c r="A21" s="299" t="s">
        <v>20</v>
      </c>
      <c r="B21" s="144">
        <v>20</v>
      </c>
      <c r="C21" s="69"/>
      <c r="D21" s="119">
        <v>1</v>
      </c>
      <c r="E21" s="117"/>
      <c r="F21" s="118">
        <v>1</v>
      </c>
      <c r="G21" s="78">
        <v>96.063999999999993</v>
      </c>
      <c r="H21" s="26">
        <v>1287.5</v>
      </c>
      <c r="I21" s="26"/>
      <c r="J21" s="26"/>
      <c r="K21" s="82"/>
      <c r="L21" s="82"/>
      <c r="M21" s="266" t="s">
        <v>271</v>
      </c>
      <c r="N21" s="81">
        <v>1287.5</v>
      </c>
      <c r="O21" s="82"/>
      <c r="P21" s="277">
        <v>98.1</v>
      </c>
      <c r="Q21" s="278">
        <v>307.60500000000002</v>
      </c>
      <c r="R21" s="32">
        <f t="shared" si="154"/>
        <v>7.6194174757281546E-2</v>
      </c>
      <c r="S21" s="32">
        <f t="shared" si="155"/>
        <v>7.6194174757281546E-2</v>
      </c>
      <c r="T21" s="205">
        <f t="shared" si="156"/>
        <v>0.23891650485436897</v>
      </c>
      <c r="U21" s="26">
        <f t="shared" si="157"/>
        <v>0.23891650485436897</v>
      </c>
      <c r="V21" s="78">
        <v>1</v>
      </c>
      <c r="W21" s="105"/>
      <c r="X21" s="13"/>
      <c r="Y21" s="13"/>
      <c r="Z21" s="13"/>
      <c r="AA21" s="13"/>
      <c r="AB21" s="13"/>
      <c r="AC21" s="13"/>
      <c r="AD21" s="23"/>
      <c r="AE21" s="13"/>
      <c r="AF21" s="119">
        <v>1</v>
      </c>
      <c r="AG21" s="54">
        <f t="shared" si="158"/>
        <v>20</v>
      </c>
      <c r="AH21" s="144" t="str">
        <f t="shared" si="159"/>
        <v>na</v>
      </c>
      <c r="AI21" s="144" t="str">
        <f t="shared" si="160"/>
        <v>na</v>
      </c>
      <c r="AJ21" s="144" t="str">
        <f t="shared" si="161"/>
        <v>na</v>
      </c>
      <c r="AK21" s="144" t="str">
        <f t="shared" si="162"/>
        <v>na</v>
      </c>
      <c r="AL21" s="144" t="str">
        <f t="shared" si="163"/>
        <v>na</v>
      </c>
      <c r="AM21" s="144" t="str">
        <f t="shared" si="164"/>
        <v>na</v>
      </c>
      <c r="AN21" s="144" t="str">
        <f t="shared" si="165"/>
        <v>na</v>
      </c>
      <c r="AO21" s="75" t="str">
        <f t="shared" si="166"/>
        <v>na</v>
      </c>
      <c r="AP21" s="144" t="str">
        <f t="shared" si="167"/>
        <v>na</v>
      </c>
      <c r="AQ21" s="144">
        <f t="shared" si="168"/>
        <v>20</v>
      </c>
      <c r="AR21" s="81">
        <f t="shared" si="10"/>
        <v>7.3430905270279567E-2</v>
      </c>
      <c r="AS21" s="82" t="str">
        <f t="shared" si="11"/>
        <v>na</v>
      </c>
      <c r="AT21" s="82" t="str">
        <f t="shared" si="12"/>
        <v>na</v>
      </c>
      <c r="AU21" s="82" t="str">
        <f t="shared" si="13"/>
        <v>na</v>
      </c>
      <c r="AV21" s="82" t="str">
        <f t="shared" si="14"/>
        <v>na</v>
      </c>
      <c r="AW21" s="82" t="str">
        <f t="shared" si="15"/>
        <v>na</v>
      </c>
      <c r="AX21" s="82" t="str">
        <f t="shared" si="16"/>
        <v>na</v>
      </c>
      <c r="AY21" s="82" t="str">
        <f t="shared" si="17"/>
        <v>na</v>
      </c>
      <c r="AZ21" s="83" t="str">
        <f t="shared" si="18"/>
        <v>na</v>
      </c>
      <c r="BA21" s="82" t="str">
        <f t="shared" si="19"/>
        <v>na</v>
      </c>
      <c r="BB21" s="82">
        <f t="shared" si="20"/>
        <v>7.3430905270279567E-2</v>
      </c>
      <c r="BC21" s="93">
        <f t="shared" si="21"/>
        <v>0.42847442247061995</v>
      </c>
      <c r="BD21" s="85" t="str">
        <f t="shared" si="22"/>
        <v>na</v>
      </c>
      <c r="BE21" s="85" t="str">
        <f t="shared" si="23"/>
        <v>na</v>
      </c>
      <c r="BF21" s="85" t="str">
        <f t="shared" si="24"/>
        <v>na</v>
      </c>
      <c r="BG21" s="85" t="str">
        <f t="shared" si="25"/>
        <v>na</v>
      </c>
      <c r="BH21" s="85" t="str">
        <f t="shared" si="26"/>
        <v>na</v>
      </c>
      <c r="BI21" s="85" t="str">
        <f t="shared" si="27"/>
        <v>na</v>
      </c>
      <c r="BJ21" s="85" t="str">
        <f t="shared" si="28"/>
        <v>na</v>
      </c>
      <c r="BK21" s="85" t="str">
        <f t="shared" si="29"/>
        <v>na</v>
      </c>
      <c r="BL21" s="85" t="str">
        <f t="shared" si="30"/>
        <v>na</v>
      </c>
      <c r="BM21" s="102">
        <f t="shared" si="31"/>
        <v>0.42847442247061995</v>
      </c>
      <c r="BN21" s="85">
        <f t="shared" si="32"/>
        <v>8.1410140269417788</v>
      </c>
      <c r="BO21" s="85" t="str">
        <f t="shared" si="33"/>
        <v>na</v>
      </c>
      <c r="BP21" s="85" t="str">
        <f t="shared" si="34"/>
        <v>na</v>
      </c>
      <c r="BQ21" s="85" t="str">
        <f t="shared" si="35"/>
        <v>na</v>
      </c>
      <c r="BR21" s="85" t="str">
        <f t="shared" si="36"/>
        <v>na</v>
      </c>
      <c r="BS21" s="85" t="str">
        <f t="shared" si="37"/>
        <v>na</v>
      </c>
      <c r="BT21" s="85" t="str">
        <f t="shared" si="38"/>
        <v>na</v>
      </c>
      <c r="BU21" s="85" t="str">
        <f t="shared" si="39"/>
        <v>na</v>
      </c>
      <c r="BV21" s="85" t="str">
        <f t="shared" si="40"/>
        <v>na</v>
      </c>
      <c r="BW21" s="85" t="str">
        <f t="shared" si="41"/>
        <v>na</v>
      </c>
      <c r="BX21" s="85">
        <f t="shared" si="42"/>
        <v>8.1410140269417788</v>
      </c>
      <c r="BY21" s="93">
        <f t="shared" si="43"/>
        <v>0.2064842867594886</v>
      </c>
      <c r="BZ21" s="85" t="str">
        <f t="shared" si="44"/>
        <v>na</v>
      </c>
      <c r="CA21" s="85" t="str">
        <f t="shared" si="45"/>
        <v>na</v>
      </c>
      <c r="CB21" s="85" t="str">
        <f t="shared" si="46"/>
        <v>na</v>
      </c>
      <c r="CC21" s="85" t="str">
        <f t="shared" si="47"/>
        <v>na</v>
      </c>
      <c r="CD21" s="85" t="str">
        <f t="shared" si="48"/>
        <v>na</v>
      </c>
      <c r="CE21" s="85" t="str">
        <f t="shared" si="49"/>
        <v>na</v>
      </c>
      <c r="CF21" s="85" t="str">
        <f t="shared" si="50"/>
        <v>na</v>
      </c>
      <c r="CG21" s="85" t="str">
        <f t="shared" si="51"/>
        <v>na</v>
      </c>
      <c r="CH21" s="85" t="str">
        <f t="shared" si="52"/>
        <v>na</v>
      </c>
      <c r="CI21" s="102">
        <f t="shared" si="53"/>
        <v>0.25650877465702943</v>
      </c>
    </row>
    <row r="22" spans="1:87" x14ac:dyDescent="0.25">
      <c r="A22" s="298" t="s">
        <v>21</v>
      </c>
      <c r="B22" s="144">
        <v>20</v>
      </c>
      <c r="C22" s="69"/>
      <c r="D22" s="119">
        <v>1</v>
      </c>
      <c r="E22" s="117"/>
      <c r="F22" s="118">
        <v>1</v>
      </c>
      <c r="G22" s="78">
        <v>2.1</v>
      </c>
      <c r="H22" s="26">
        <v>474.04</v>
      </c>
      <c r="I22" s="26"/>
      <c r="J22" s="26"/>
      <c r="K22" s="82"/>
      <c r="L22" s="82"/>
      <c r="M22" s="266" t="s">
        <v>271</v>
      </c>
      <c r="N22" s="81">
        <v>474.04</v>
      </c>
      <c r="O22" s="82"/>
      <c r="P22" s="277">
        <v>4.55</v>
      </c>
      <c r="Q22" s="278">
        <v>8.7210000000000001</v>
      </c>
      <c r="R22" s="32">
        <f t="shared" si="154"/>
        <v>9.5983461311281732E-3</v>
      </c>
      <c r="S22" s="32">
        <f t="shared" si="155"/>
        <v>0.01</v>
      </c>
      <c r="T22" s="205">
        <f t="shared" si="156"/>
        <v>1.8397181672432705E-2</v>
      </c>
      <c r="U22" s="26">
        <f t="shared" si="157"/>
        <v>1.8397181672432705E-2</v>
      </c>
      <c r="V22" s="78">
        <v>1</v>
      </c>
      <c r="W22" s="128">
        <v>0.5</v>
      </c>
      <c r="X22" s="134">
        <v>1</v>
      </c>
      <c r="Y22" s="134">
        <v>0.5</v>
      </c>
      <c r="Z22" s="134">
        <v>0.1</v>
      </c>
      <c r="AA22" s="134">
        <v>1</v>
      </c>
      <c r="AB22" s="134"/>
      <c r="AC22" s="134">
        <v>1</v>
      </c>
      <c r="AD22" s="201">
        <v>1</v>
      </c>
      <c r="AE22" s="134">
        <v>1</v>
      </c>
      <c r="AF22" s="119">
        <v>1</v>
      </c>
      <c r="AG22" s="54">
        <f t="shared" si="158"/>
        <v>20</v>
      </c>
      <c r="AH22" s="144">
        <f t="shared" si="159"/>
        <v>20</v>
      </c>
      <c r="AI22" s="144">
        <f t="shared" si="160"/>
        <v>20</v>
      </c>
      <c r="AJ22" s="144">
        <f t="shared" si="161"/>
        <v>20</v>
      </c>
      <c r="AK22" s="144">
        <f t="shared" si="162"/>
        <v>20</v>
      </c>
      <c r="AL22" s="144">
        <f t="shared" si="163"/>
        <v>20</v>
      </c>
      <c r="AM22" s="144" t="str">
        <f t="shared" si="164"/>
        <v>na</v>
      </c>
      <c r="AN22" s="144">
        <f t="shared" si="165"/>
        <v>20</v>
      </c>
      <c r="AO22" s="75">
        <f t="shared" si="166"/>
        <v>20</v>
      </c>
      <c r="AP22" s="144">
        <f t="shared" si="167"/>
        <v>20</v>
      </c>
      <c r="AQ22" s="144">
        <f t="shared" si="168"/>
        <v>20</v>
      </c>
      <c r="AR22" s="81">
        <f t="shared" si="10"/>
        <v>9.950330853168092E-3</v>
      </c>
      <c r="AS22" s="82">
        <f t="shared" si="11"/>
        <v>6.7520102217926339E-3</v>
      </c>
      <c r="AT22" s="82">
        <f t="shared" si="12"/>
        <v>1.0715740918796407E-2</v>
      </c>
      <c r="AU22" s="82">
        <f t="shared" si="13"/>
        <v>8.1284392885035122E-3</v>
      </c>
      <c r="AV22" s="82">
        <f t="shared" si="14"/>
        <v>1.696079122699107E-3</v>
      </c>
      <c r="AW22" s="82">
        <f t="shared" si="15"/>
        <v>1.2279131691143603E-2</v>
      </c>
      <c r="AX22" s="82" t="str">
        <f t="shared" si="16"/>
        <v>na</v>
      </c>
      <c r="AY22" s="82">
        <f t="shared" si="17"/>
        <v>1.0318861625507651E-2</v>
      </c>
      <c r="AZ22" s="83">
        <f t="shared" si="18"/>
        <v>9.950330853168092E-3</v>
      </c>
      <c r="BA22" s="82">
        <f t="shared" si="19"/>
        <v>9.950330853168092E-3</v>
      </c>
      <c r="BB22" s="82">
        <f t="shared" si="20"/>
        <v>9.950330853168092E-3</v>
      </c>
      <c r="BC22" s="93">
        <f t="shared" si="21"/>
        <v>3.6460001699913841E-2</v>
      </c>
      <c r="BD22" s="85">
        <f t="shared" si="22"/>
        <v>1.6788342619475635E-2</v>
      </c>
      <c r="BE22" s="85">
        <f t="shared" si="23"/>
        <v>4.2284972385698887E-2</v>
      </c>
      <c r="BF22" s="85">
        <f t="shared" si="24"/>
        <v>2.4330776774153972E-2</v>
      </c>
      <c r="BG22" s="85">
        <f t="shared" si="25"/>
        <v>1.0593363097211542E-3</v>
      </c>
      <c r="BH22" s="85">
        <f t="shared" si="26"/>
        <v>5.5523515490498034E-2</v>
      </c>
      <c r="BI22" s="85" t="str">
        <f t="shared" si="27"/>
        <v>na</v>
      </c>
      <c r="BJ22" s="85">
        <f t="shared" si="28"/>
        <v>3.9210756286327086E-2</v>
      </c>
      <c r="BK22" s="85">
        <f t="shared" si="29"/>
        <v>3.6460001699913841E-2</v>
      </c>
      <c r="BL22" s="85">
        <f t="shared" si="30"/>
        <v>3.6460001699913841E-2</v>
      </c>
      <c r="BM22" s="102">
        <f t="shared" si="31"/>
        <v>3.6460001699913841E-2</v>
      </c>
      <c r="BN22" s="85">
        <f t="shared" si="32"/>
        <v>0.69274003229836301</v>
      </c>
      <c r="BO22" s="85">
        <f t="shared" si="33"/>
        <v>0.31897850977003706</v>
      </c>
      <c r="BP22" s="85">
        <f t="shared" si="34"/>
        <v>0.80341447532827881</v>
      </c>
      <c r="BQ22" s="85">
        <f t="shared" si="35"/>
        <v>0.46228475870892549</v>
      </c>
      <c r="BR22" s="85">
        <f t="shared" si="36"/>
        <v>2.0127389884701932E-2</v>
      </c>
      <c r="BS22" s="85">
        <f t="shared" si="37"/>
        <v>1.0549467943194626</v>
      </c>
      <c r="BT22" s="85" t="str">
        <f t="shared" si="38"/>
        <v>na</v>
      </c>
      <c r="BU22" s="85">
        <f t="shared" si="39"/>
        <v>0.74500436944021464</v>
      </c>
      <c r="BV22" s="85">
        <f t="shared" si="40"/>
        <v>0.69274003229836301</v>
      </c>
      <c r="BW22" s="85">
        <f t="shared" si="41"/>
        <v>0.69274003229836301</v>
      </c>
      <c r="BX22" s="85">
        <f t="shared" si="42"/>
        <v>0.69274003229836301</v>
      </c>
      <c r="BY22" s="93">
        <f t="shared" si="43"/>
        <v>0.5450856798275443</v>
      </c>
      <c r="BZ22" s="85">
        <f t="shared" si="44"/>
        <v>0.40041157372483682</v>
      </c>
      <c r="CA22" s="85">
        <f t="shared" si="45"/>
        <v>0.5034290897230338</v>
      </c>
      <c r="CB22" s="85">
        <f t="shared" si="46"/>
        <v>0.47113939132111382</v>
      </c>
      <c r="CC22" s="85">
        <f t="shared" si="47"/>
        <v>0.59669247256024194</v>
      </c>
      <c r="CD22" s="85">
        <f t="shared" si="48"/>
        <v>0.84779918851897174</v>
      </c>
      <c r="CE22" s="85" t="str">
        <f t="shared" si="49"/>
        <v>na</v>
      </c>
      <c r="CF22" s="85">
        <f t="shared" si="50"/>
        <v>0.73030123199718588</v>
      </c>
      <c r="CG22" s="85">
        <f t="shared" si="51"/>
        <v>7.3734739984573694E-2</v>
      </c>
      <c r="CH22" s="85">
        <f t="shared" si="52"/>
        <v>0.79405510928403411</v>
      </c>
      <c r="CI22" s="102">
        <f t="shared" si="53"/>
        <v>0.62467005581366675</v>
      </c>
    </row>
    <row r="23" spans="1:87" x14ac:dyDescent="0.25">
      <c r="A23" s="299" t="s">
        <v>22</v>
      </c>
      <c r="B23" s="144"/>
      <c r="C23" s="69">
        <v>15</v>
      </c>
      <c r="D23" s="119">
        <v>1</v>
      </c>
      <c r="E23" s="117"/>
      <c r="F23" s="118">
        <v>1</v>
      </c>
      <c r="G23" s="78">
        <v>0.76400000000000001</v>
      </c>
      <c r="H23" s="26">
        <v>1.6</v>
      </c>
      <c r="I23" s="26">
        <v>0.11639999999999999</v>
      </c>
      <c r="J23" s="26">
        <v>5.8299999999999998E-2</v>
      </c>
      <c r="K23" s="82">
        <v>4.6300000000000001E-2</v>
      </c>
      <c r="L23" s="82">
        <v>7.0599999999999996E-2</v>
      </c>
      <c r="M23" s="266" t="s">
        <v>279</v>
      </c>
      <c r="N23" s="81"/>
      <c r="O23" s="82">
        <v>0.17470000000000002</v>
      </c>
      <c r="P23" s="277">
        <v>9.2499999999999995E-3</v>
      </c>
      <c r="Q23" s="278">
        <v>1.72E-2</v>
      </c>
      <c r="R23" s="73">
        <f t="shared" ref="R23:R24" si="169">P23/O23</f>
        <v>5.2947910704064099E-2</v>
      </c>
      <c r="S23" s="73">
        <f t="shared" ref="S23:S24" si="170">IF(P23&lt;0.01*O23,0.01,IF(P23&gt;100*O23,100,R23))</f>
        <v>5.2947910704064099E-2</v>
      </c>
      <c r="T23" s="205">
        <f>IF(Q23&gt;0,((((1/O23)^2)*((Q23^2)+(P23^2))-((1/O23)^2)*(P23^2))^0.5),0)</f>
        <v>9.8454493417286765E-2</v>
      </c>
      <c r="U23" s="26">
        <f t="shared" si="157"/>
        <v>9.8454493417286765E-2</v>
      </c>
      <c r="V23" s="78">
        <v>1</v>
      </c>
      <c r="W23" s="128"/>
      <c r="X23" s="134"/>
      <c r="Y23" s="134">
        <v>1</v>
      </c>
      <c r="Z23" s="134">
        <v>1</v>
      </c>
      <c r="AA23" s="134">
        <v>1</v>
      </c>
      <c r="AB23" s="134"/>
      <c r="AC23" s="134">
        <v>1</v>
      </c>
      <c r="AD23" s="201"/>
      <c r="AE23" s="134"/>
      <c r="AF23" s="119">
        <v>1</v>
      </c>
      <c r="AG23" s="54">
        <f t="shared" ref="AG23:AG24" si="171">IF(V23&gt;0,$C23,"na")</f>
        <v>15</v>
      </c>
      <c r="AH23" s="144" t="str">
        <f t="shared" ref="AH23:AH24" si="172">IF(W23&gt;0,$C23,"na")</f>
        <v>na</v>
      </c>
      <c r="AI23" s="144" t="str">
        <f t="shared" ref="AI23:AI24" si="173">IF(X23&gt;0,$C23,"na")</f>
        <v>na</v>
      </c>
      <c r="AJ23" s="144">
        <f t="shared" ref="AJ23:AJ24" si="174">IF(Y23&gt;0,$C23,"na")</f>
        <v>15</v>
      </c>
      <c r="AK23" s="144">
        <f t="shared" ref="AK23:AK24" si="175">IF(Z23&gt;0,$C23,"na")</f>
        <v>15</v>
      </c>
      <c r="AL23" s="144">
        <f t="shared" ref="AL23:AL24" si="176">IF(AA23&gt;0,$C23,"na")</f>
        <v>15</v>
      </c>
      <c r="AM23" s="144" t="str">
        <f t="shared" ref="AM23:AM24" si="177">IF(AB23&gt;0,$C23,"na")</f>
        <v>na</v>
      </c>
      <c r="AN23" s="144">
        <f t="shared" ref="AN23:AN24" si="178">IF(AC23&gt;0,$C23,"na")</f>
        <v>15</v>
      </c>
      <c r="AO23" s="75" t="str">
        <f t="shared" ref="AO23:AO24" si="179">IF(AD23&gt;0,$C23,"na")</f>
        <v>na</v>
      </c>
      <c r="AP23" s="144" t="str">
        <f t="shared" ref="AP23:AP24" si="180">IF(AE23&gt;0,$C23,"na")</f>
        <v>na</v>
      </c>
      <c r="AQ23" s="144">
        <f t="shared" ref="AQ23:AQ24" si="181">IF(AF23&gt;0,$C23,"na")</f>
        <v>15</v>
      </c>
      <c r="AR23" s="81">
        <f t="shared" si="10"/>
        <v>5.1593764410772396E-2</v>
      </c>
      <c r="AS23" s="82" t="str">
        <f t="shared" si="11"/>
        <v>na</v>
      </c>
      <c r="AT23" s="82" t="str">
        <f t="shared" si="12"/>
        <v>na</v>
      </c>
      <c r="AU23" s="82">
        <f t="shared" si="13"/>
        <v>8.4294037628867571E-2</v>
      </c>
      <c r="AV23" s="82">
        <f t="shared" si="14"/>
        <v>8.7943916609271144E-2</v>
      </c>
      <c r="AW23" s="82">
        <f t="shared" si="15"/>
        <v>6.3668900762229766E-2</v>
      </c>
      <c r="AX23" s="82" t="str">
        <f t="shared" si="16"/>
        <v>na</v>
      </c>
      <c r="AY23" s="82">
        <f t="shared" si="17"/>
        <v>5.3504644574134334E-2</v>
      </c>
      <c r="AZ23" s="83" t="str">
        <f t="shared" si="18"/>
        <v>na</v>
      </c>
      <c r="BA23" s="82" t="str">
        <f t="shared" si="19"/>
        <v>na</v>
      </c>
      <c r="BB23" s="82">
        <f t="shared" si="20"/>
        <v>5.1593764410772396E-2</v>
      </c>
      <c r="BC23" s="93">
        <f t="shared" si="21"/>
        <v>0.18780837174728676</v>
      </c>
      <c r="BD23" s="85" t="str">
        <f t="shared" si="22"/>
        <v>na</v>
      </c>
      <c r="BE23" s="85" t="str">
        <f t="shared" si="23"/>
        <v>na</v>
      </c>
      <c r="BF23" s="85">
        <f t="shared" si="24"/>
        <v>0.50131907364243022</v>
      </c>
      <c r="BG23" s="85">
        <f t="shared" si="25"/>
        <v>0.54567256770583072</v>
      </c>
      <c r="BH23" s="85">
        <f t="shared" si="26"/>
        <v>0.28600604914344618</v>
      </c>
      <c r="BI23" s="85" t="str">
        <f t="shared" si="27"/>
        <v>na</v>
      </c>
      <c r="BJ23" s="85">
        <f t="shared" si="28"/>
        <v>0.20197772764042907</v>
      </c>
      <c r="BK23" s="85" t="str">
        <f t="shared" si="29"/>
        <v>na</v>
      </c>
      <c r="BL23" s="85" t="str">
        <f t="shared" si="30"/>
        <v>na</v>
      </c>
      <c r="BM23" s="102">
        <f t="shared" si="31"/>
        <v>0.18780837174728676</v>
      </c>
      <c r="BN23" s="85">
        <f t="shared" si="32"/>
        <v>2.6293172044620148</v>
      </c>
      <c r="BO23" s="85" t="str">
        <f t="shared" si="33"/>
        <v>na</v>
      </c>
      <c r="BP23" s="85" t="str">
        <f t="shared" si="34"/>
        <v>na</v>
      </c>
      <c r="BQ23" s="85">
        <f t="shared" si="35"/>
        <v>7.0184670309940227</v>
      </c>
      <c r="BR23" s="85">
        <f t="shared" si="36"/>
        <v>7.6394159478816306</v>
      </c>
      <c r="BS23" s="85">
        <f t="shared" si="37"/>
        <v>4.0040846880082466</v>
      </c>
      <c r="BT23" s="85" t="str">
        <f t="shared" si="38"/>
        <v>na</v>
      </c>
      <c r="BU23" s="85">
        <f t="shared" si="39"/>
        <v>2.8276881869660069</v>
      </c>
      <c r="BV23" s="85" t="str">
        <f t="shared" si="40"/>
        <v>na</v>
      </c>
      <c r="BW23" s="85" t="str">
        <f t="shared" si="41"/>
        <v>na</v>
      </c>
      <c r="BX23" s="85">
        <f t="shared" si="42"/>
        <v>2.6293172044620148</v>
      </c>
      <c r="BY23" s="93">
        <f t="shared" si="43"/>
        <v>0.22858106457415756</v>
      </c>
      <c r="BZ23" s="85" t="str">
        <f t="shared" si="44"/>
        <v>na</v>
      </c>
      <c r="CA23" s="85" t="str">
        <f t="shared" si="45"/>
        <v>na</v>
      </c>
      <c r="CB23" s="85">
        <f t="shared" si="46"/>
        <v>8.9669242595211737E-2</v>
      </c>
      <c r="CC23" s="85">
        <f t="shared" si="47"/>
        <v>0.11217973654925741</v>
      </c>
      <c r="CD23" s="85">
        <f t="shared" si="48"/>
        <v>0.35804657336903278</v>
      </c>
      <c r="CE23" s="85" t="str">
        <f t="shared" si="49"/>
        <v>na</v>
      </c>
      <c r="CF23" s="85">
        <f t="shared" si="50"/>
        <v>0.32813107064525993</v>
      </c>
      <c r="CG23" s="85" t="str">
        <f t="shared" si="51"/>
        <v>na</v>
      </c>
      <c r="CH23" s="85" t="str">
        <f t="shared" si="52"/>
        <v>na</v>
      </c>
      <c r="CI23" s="102">
        <f t="shared" si="53"/>
        <v>0.27372581989960748</v>
      </c>
    </row>
    <row r="24" spans="1:87" x14ac:dyDescent="0.25">
      <c r="A24" s="298" t="s">
        <v>23</v>
      </c>
      <c r="B24" s="144"/>
      <c r="C24" s="69">
        <v>15</v>
      </c>
      <c r="D24" s="119">
        <v>1</v>
      </c>
      <c r="E24" s="117"/>
      <c r="F24" s="60">
        <v>1</v>
      </c>
      <c r="G24" s="78"/>
      <c r="H24" s="26"/>
      <c r="I24" s="26"/>
      <c r="J24" s="26"/>
      <c r="K24" s="82">
        <v>4.8500000000000001E-3</v>
      </c>
      <c r="L24" s="82">
        <v>1.5049999999999999E-2</v>
      </c>
      <c r="M24" s="266" t="s">
        <v>321</v>
      </c>
      <c r="N24" s="81"/>
      <c r="O24" s="82">
        <v>3.9800000000000002E-2</v>
      </c>
      <c r="P24" s="277">
        <v>1.2999999999999999E-3</v>
      </c>
      <c r="Q24" s="278">
        <v>4.9500000000000004E-3</v>
      </c>
      <c r="R24" s="73">
        <f t="shared" si="169"/>
        <v>3.2663316582914569E-2</v>
      </c>
      <c r="S24" s="73">
        <f t="shared" si="170"/>
        <v>3.2663316582914569E-2</v>
      </c>
      <c r="T24" s="205">
        <f>IF(Q24&gt;0,((((1/O24)^2)*((Q24^2)+(P24^2))-((1/O24)^2)*(P24^2))^0.5),0)</f>
        <v>0.12437185929648241</v>
      </c>
      <c r="U24" s="26">
        <f t="shared" si="157"/>
        <v>0.12437185929648241</v>
      </c>
      <c r="V24" s="78">
        <v>1</v>
      </c>
      <c r="W24" s="105"/>
      <c r="X24" s="13"/>
      <c r="Y24" s="13"/>
      <c r="Z24" s="13"/>
      <c r="AA24" s="13"/>
      <c r="AB24" s="134">
        <v>1</v>
      </c>
      <c r="AC24" s="13"/>
      <c r="AD24" s="23"/>
      <c r="AE24" s="13"/>
      <c r="AF24" s="119">
        <v>1</v>
      </c>
      <c r="AG24" s="54">
        <f t="shared" si="171"/>
        <v>15</v>
      </c>
      <c r="AH24" s="144" t="str">
        <f t="shared" si="172"/>
        <v>na</v>
      </c>
      <c r="AI24" s="144" t="str">
        <f t="shared" si="173"/>
        <v>na</v>
      </c>
      <c r="AJ24" s="144" t="str">
        <f t="shared" si="174"/>
        <v>na</v>
      </c>
      <c r="AK24" s="144" t="str">
        <f t="shared" si="175"/>
        <v>na</v>
      </c>
      <c r="AL24" s="144" t="str">
        <f t="shared" si="176"/>
        <v>na</v>
      </c>
      <c r="AM24" s="144">
        <f t="shared" si="177"/>
        <v>15</v>
      </c>
      <c r="AN24" s="144" t="str">
        <f t="shared" si="178"/>
        <v>na</v>
      </c>
      <c r="AO24" s="75" t="str">
        <f t="shared" si="179"/>
        <v>na</v>
      </c>
      <c r="AP24" s="144" t="str">
        <f t="shared" si="180"/>
        <v>na</v>
      </c>
      <c r="AQ24" s="144">
        <f t="shared" si="181"/>
        <v>15</v>
      </c>
      <c r="AR24" s="81">
        <f t="shared" si="10"/>
        <v>3.2141209211796987E-2</v>
      </c>
      <c r="AS24" s="82" t="str">
        <f t="shared" si="11"/>
        <v>na</v>
      </c>
      <c r="AT24" s="82" t="str">
        <f t="shared" si="12"/>
        <v>na</v>
      </c>
      <c r="AU24" s="82" t="str">
        <f t="shared" si="13"/>
        <v>na</v>
      </c>
      <c r="AV24" s="82" t="str">
        <f t="shared" si="14"/>
        <v>na</v>
      </c>
      <c r="AW24" s="82" t="str">
        <f t="shared" si="15"/>
        <v>na</v>
      </c>
      <c r="AX24" s="82">
        <f t="shared" si="16"/>
        <v>3.4613609920396755E-2</v>
      </c>
      <c r="AY24" s="82" t="str">
        <f t="shared" si="17"/>
        <v>na</v>
      </c>
      <c r="AZ24" s="83" t="str">
        <f t="shared" si="18"/>
        <v>na</v>
      </c>
      <c r="BA24" s="82" t="str">
        <f t="shared" si="19"/>
        <v>na</v>
      </c>
      <c r="BB24" s="82">
        <f t="shared" si="20"/>
        <v>3.2141209211796987E-2</v>
      </c>
      <c r="BC24" s="93">
        <f t="shared" si="21"/>
        <v>0.23444906486094483</v>
      </c>
      <c r="BD24" s="85" t="str">
        <f t="shared" si="22"/>
        <v>na</v>
      </c>
      <c r="BE24" s="85" t="str">
        <f t="shared" si="23"/>
        <v>na</v>
      </c>
      <c r="BF24" s="85" t="str">
        <f t="shared" si="24"/>
        <v>na</v>
      </c>
      <c r="BG24" s="85" t="str">
        <f t="shared" si="25"/>
        <v>na</v>
      </c>
      <c r="BH24" s="85" t="str">
        <f t="shared" si="26"/>
        <v>na</v>
      </c>
      <c r="BI24" s="85">
        <f t="shared" si="27"/>
        <v>0.27190542433577031</v>
      </c>
      <c r="BJ24" s="85" t="str">
        <f t="shared" si="28"/>
        <v>na</v>
      </c>
      <c r="BK24" s="85" t="str">
        <f t="shared" si="29"/>
        <v>na</v>
      </c>
      <c r="BL24" s="85" t="str">
        <f t="shared" si="30"/>
        <v>na</v>
      </c>
      <c r="BM24" s="102">
        <f t="shared" si="31"/>
        <v>0.23444906486094483</v>
      </c>
      <c r="BN24" s="85">
        <f t="shared" si="32"/>
        <v>3.2822869080532278</v>
      </c>
      <c r="BO24" s="85" t="str">
        <f t="shared" si="33"/>
        <v>na</v>
      </c>
      <c r="BP24" s="85" t="str">
        <f t="shared" si="34"/>
        <v>na</v>
      </c>
      <c r="BQ24" s="85" t="str">
        <f t="shared" si="35"/>
        <v>na</v>
      </c>
      <c r="BR24" s="85" t="str">
        <f t="shared" si="36"/>
        <v>na</v>
      </c>
      <c r="BS24" s="85" t="str">
        <f t="shared" si="37"/>
        <v>na</v>
      </c>
      <c r="BT24" s="85">
        <f t="shared" si="38"/>
        <v>3.8066759407007842</v>
      </c>
      <c r="BU24" s="85" t="str">
        <f t="shared" si="39"/>
        <v>na</v>
      </c>
      <c r="BV24" s="85" t="str">
        <f t="shared" si="40"/>
        <v>na</v>
      </c>
      <c r="BW24" s="85" t="str">
        <f t="shared" si="41"/>
        <v>na</v>
      </c>
      <c r="BX24" s="85">
        <f t="shared" si="42"/>
        <v>3.2822869080532278</v>
      </c>
      <c r="BY24" s="93">
        <f t="shared" si="43"/>
        <v>0.30629687797231525</v>
      </c>
      <c r="BZ24" s="85" t="str">
        <f t="shared" si="44"/>
        <v>na</v>
      </c>
      <c r="CA24" s="85" t="str">
        <f t="shared" si="45"/>
        <v>na</v>
      </c>
      <c r="CB24" s="85" t="str">
        <f t="shared" si="46"/>
        <v>na</v>
      </c>
      <c r="CC24" s="85" t="str">
        <f t="shared" si="47"/>
        <v>na</v>
      </c>
      <c r="CD24" s="85" t="str">
        <f t="shared" si="48"/>
        <v>na</v>
      </c>
      <c r="CE24" s="85">
        <f t="shared" si="49"/>
        <v>0.32060085797110704</v>
      </c>
      <c r="CF24" s="85" t="str">
        <f t="shared" si="50"/>
        <v>na</v>
      </c>
      <c r="CG24" s="85" t="str">
        <f t="shared" si="51"/>
        <v>na</v>
      </c>
      <c r="CH24" s="85" t="str">
        <f t="shared" si="52"/>
        <v>na</v>
      </c>
      <c r="CI24" s="102">
        <f t="shared" si="53"/>
        <v>0.35823523149688236</v>
      </c>
    </row>
    <row r="25" spans="1:87" x14ac:dyDescent="0.25">
      <c r="A25" s="301" t="s">
        <v>109</v>
      </c>
      <c r="B25" s="144">
        <v>20</v>
      </c>
      <c r="C25" s="69"/>
      <c r="D25" s="119">
        <v>1</v>
      </c>
      <c r="E25" s="117"/>
      <c r="F25" s="60">
        <v>1</v>
      </c>
      <c r="G25" s="78">
        <v>108.336</v>
      </c>
      <c r="H25" s="26">
        <v>775.63800000000003</v>
      </c>
      <c r="I25" s="26"/>
      <c r="J25" s="26"/>
      <c r="K25" s="82"/>
      <c r="L25" s="82"/>
      <c r="M25" s="266" t="s">
        <v>271</v>
      </c>
      <c r="N25" s="81">
        <v>775.63800000000003</v>
      </c>
      <c r="O25" s="82"/>
      <c r="P25" s="277">
        <v>194.35</v>
      </c>
      <c r="Q25" s="278">
        <v>124.384</v>
      </c>
      <c r="R25" s="32">
        <f t="shared" ref="R25:R28" si="182">P25/N25</f>
        <v>0.25056791957072755</v>
      </c>
      <c r="S25" s="32">
        <f t="shared" ref="S25:S28" si="183">IF(P25&lt;0.01*N25,0.01,IF(P25&gt;100*N25,100,R25))</f>
        <v>0.25056791957072755</v>
      </c>
      <c r="T25" s="205">
        <f t="shared" ref="T25:T28" si="184">IF(Q25&gt;0,((((1/N25)^2)*((Q25^2)+(P25^2))-((1/N25)^2)*(P25^2))^0.5),0)</f>
        <v>0.16036346852526565</v>
      </c>
      <c r="U25" s="26">
        <f t="shared" ref="U25:U31" si="185">IF(T25=0,S25,T25)</f>
        <v>0.16036346852526565</v>
      </c>
      <c r="V25" s="78">
        <v>1</v>
      </c>
      <c r="W25" s="128"/>
      <c r="X25" s="134"/>
      <c r="Y25" s="134">
        <v>0.25</v>
      </c>
      <c r="Z25" s="134">
        <v>0.3</v>
      </c>
      <c r="AA25" s="134">
        <v>1</v>
      </c>
      <c r="AB25" s="134"/>
      <c r="AC25" s="134">
        <v>1</v>
      </c>
      <c r="AD25" s="201"/>
      <c r="AE25" s="134">
        <v>1</v>
      </c>
      <c r="AF25" s="119">
        <v>1</v>
      </c>
      <c r="AG25" s="54">
        <f t="shared" ref="AG25:AG28" si="186">IF(V25&gt;0,$B25,"na")</f>
        <v>20</v>
      </c>
      <c r="AH25" s="144" t="str">
        <f t="shared" ref="AH25:AH28" si="187">IF(W25&gt;0,$B25,"na")</f>
        <v>na</v>
      </c>
      <c r="AI25" s="144" t="str">
        <f t="shared" ref="AI25:AI28" si="188">IF(X25&gt;0,$B25,"na")</f>
        <v>na</v>
      </c>
      <c r="AJ25" s="144">
        <f t="shared" ref="AJ25:AJ28" si="189">IF(Y25&gt;0,$B25,"na")</f>
        <v>20</v>
      </c>
      <c r="AK25" s="144">
        <f t="shared" ref="AK25:AK28" si="190">IF(Z25&gt;0,$B25,"na")</f>
        <v>20</v>
      </c>
      <c r="AL25" s="144">
        <f t="shared" ref="AL25:AL28" si="191">IF(AA25&gt;0,$B25,"na")</f>
        <v>20</v>
      </c>
      <c r="AM25" s="144" t="str">
        <f t="shared" ref="AM25:AM28" si="192">IF(AB25&gt;0,$B25,"na")</f>
        <v>na</v>
      </c>
      <c r="AN25" s="144">
        <f t="shared" ref="AN25:AN28" si="193">IF(AC25&gt;0,$B25,"na")</f>
        <v>20</v>
      </c>
      <c r="AO25" s="75" t="str">
        <f t="shared" ref="AO25:AO28" si="194">IF(AD25&gt;0,$B25,"na")</f>
        <v>na</v>
      </c>
      <c r="AP25" s="144">
        <f t="shared" ref="AP25:AP28" si="195">IF(AE25&gt;0,$B25,"na")</f>
        <v>20</v>
      </c>
      <c r="AQ25" s="144">
        <f t="shared" ref="AQ25:AQ28" si="196">IF(AF25&gt;0,$B25,"na")</f>
        <v>20</v>
      </c>
      <c r="AR25" s="81">
        <f t="shared" si="10"/>
        <v>0.22359778379159817</v>
      </c>
      <c r="AS25" s="82" t="str">
        <f t="shared" si="11"/>
        <v>na</v>
      </c>
      <c r="AT25" s="82" t="str">
        <f t="shared" si="12"/>
        <v>na</v>
      </c>
      <c r="AU25" s="82">
        <f t="shared" si="13"/>
        <v>9.1328672252906293E-2</v>
      </c>
      <c r="AV25" s="82">
        <f t="shared" si="14"/>
        <v>0.11433977580252182</v>
      </c>
      <c r="AW25" s="82">
        <f t="shared" si="15"/>
        <v>0.27592917999814243</v>
      </c>
      <c r="AX25" s="82" t="str">
        <f t="shared" si="16"/>
        <v>na</v>
      </c>
      <c r="AY25" s="82">
        <f t="shared" si="17"/>
        <v>0.23187918319128697</v>
      </c>
      <c r="AZ25" s="83" t="str">
        <f t="shared" si="18"/>
        <v>na</v>
      </c>
      <c r="BA25" s="82">
        <f t="shared" si="19"/>
        <v>0.22359778379159817</v>
      </c>
      <c r="BB25" s="82">
        <f t="shared" si="20"/>
        <v>0.22359778379159817</v>
      </c>
      <c r="BC25" s="93">
        <f t="shared" si="21"/>
        <v>0.29746658194941622</v>
      </c>
      <c r="BD25" s="85" t="str">
        <f t="shared" si="22"/>
        <v>na</v>
      </c>
      <c r="BE25" s="85" t="str">
        <f t="shared" si="23"/>
        <v>na</v>
      </c>
      <c r="BF25" s="85">
        <f t="shared" si="24"/>
        <v>4.9626938190727846E-2</v>
      </c>
      <c r="BG25" s="85">
        <f t="shared" si="25"/>
        <v>7.7785360078456628E-2</v>
      </c>
      <c r="BH25" s="85">
        <f t="shared" si="26"/>
        <v>0.45300026332179094</v>
      </c>
      <c r="BI25" s="85" t="str">
        <f t="shared" si="27"/>
        <v>na</v>
      </c>
      <c r="BJ25" s="85">
        <f t="shared" si="28"/>
        <v>0.31990919101281518</v>
      </c>
      <c r="BK25" s="85" t="str">
        <f t="shared" si="29"/>
        <v>na</v>
      </c>
      <c r="BL25" s="85">
        <f t="shared" si="30"/>
        <v>0.29746658194941622</v>
      </c>
      <c r="BM25" s="102">
        <f t="shared" si="31"/>
        <v>0.29746658194941622</v>
      </c>
      <c r="BN25" s="85">
        <f t="shared" si="32"/>
        <v>5.6518650570389077</v>
      </c>
      <c r="BO25" s="85" t="str">
        <f t="shared" si="33"/>
        <v>na</v>
      </c>
      <c r="BP25" s="85" t="str">
        <f t="shared" si="34"/>
        <v>na</v>
      </c>
      <c r="BQ25" s="85">
        <f t="shared" si="35"/>
        <v>0.94291182562382903</v>
      </c>
      <c r="BR25" s="85">
        <f t="shared" si="36"/>
        <v>1.4779218414906758</v>
      </c>
      <c r="BS25" s="85">
        <f t="shared" si="37"/>
        <v>8.6070050031140273</v>
      </c>
      <c r="BT25" s="85" t="str">
        <f t="shared" si="38"/>
        <v>na</v>
      </c>
      <c r="BU25" s="85">
        <f t="shared" si="39"/>
        <v>6.0782746292434879</v>
      </c>
      <c r="BV25" s="85" t="str">
        <f t="shared" si="40"/>
        <v>na</v>
      </c>
      <c r="BW25" s="85">
        <f t="shared" si="41"/>
        <v>5.6518650570389077</v>
      </c>
      <c r="BX25" s="85">
        <f t="shared" si="42"/>
        <v>5.6518650570389077</v>
      </c>
      <c r="BY25" s="93">
        <f t="shared" si="43"/>
        <v>4.7159019597360338E-2</v>
      </c>
      <c r="BZ25" s="85" t="str">
        <f t="shared" si="44"/>
        <v>na</v>
      </c>
      <c r="CA25" s="85" t="str">
        <f t="shared" si="45"/>
        <v>na</v>
      </c>
      <c r="CB25" s="85">
        <f t="shared" si="46"/>
        <v>9.8792781561979653E-2</v>
      </c>
      <c r="CC25" s="85">
        <f t="shared" si="47"/>
        <v>7.2200116145299059E-2</v>
      </c>
      <c r="CD25" s="85">
        <f t="shared" si="48"/>
        <v>6.6728574553535341E-2</v>
      </c>
      <c r="CE25" s="85" t="str">
        <f t="shared" si="49"/>
        <v>na</v>
      </c>
      <c r="CF25" s="85">
        <f t="shared" si="50"/>
        <v>1.8569851187205434E-2</v>
      </c>
      <c r="CG25" s="85" t="str">
        <f t="shared" si="51"/>
        <v>na</v>
      </c>
      <c r="CH25" s="85">
        <f t="shared" si="52"/>
        <v>4.1425644773355821E-3</v>
      </c>
      <c r="CI25" s="102">
        <f t="shared" si="53"/>
        <v>2.7257925307584273E-2</v>
      </c>
    </row>
    <row r="26" spans="1:87" x14ac:dyDescent="0.25">
      <c r="A26" s="298" t="s">
        <v>24</v>
      </c>
      <c r="B26" s="144">
        <v>20</v>
      </c>
      <c r="C26" s="69"/>
      <c r="D26" s="119"/>
      <c r="E26" s="117"/>
      <c r="F26" s="60">
        <v>1</v>
      </c>
      <c r="G26" s="78"/>
      <c r="H26" s="26">
        <v>12.813000000000001</v>
      </c>
      <c r="I26" s="26"/>
      <c r="J26" s="26"/>
      <c r="K26" s="82"/>
      <c r="L26" s="82"/>
      <c r="M26" s="266" t="s">
        <v>271</v>
      </c>
      <c r="N26" s="81">
        <v>12.813000000000001</v>
      </c>
      <c r="O26" s="82"/>
      <c r="P26" s="277">
        <v>4.55</v>
      </c>
      <c r="Q26" s="278">
        <v>6.28</v>
      </c>
      <c r="R26" s="32">
        <f t="shared" si="182"/>
        <v>0.35510809334269877</v>
      </c>
      <c r="S26" s="32">
        <f t="shared" si="183"/>
        <v>0.35510809334269877</v>
      </c>
      <c r="T26" s="205">
        <f t="shared" si="184"/>
        <v>0.49012721454772495</v>
      </c>
      <c r="U26" s="26">
        <f t="shared" si="185"/>
        <v>0.49012721454772495</v>
      </c>
      <c r="V26" s="78">
        <v>1</v>
      </c>
      <c r="W26" s="128">
        <v>0.5</v>
      </c>
      <c r="X26" s="134">
        <v>1</v>
      </c>
      <c r="Y26" s="134">
        <v>0.5</v>
      </c>
      <c r="Z26" s="134">
        <v>0.6</v>
      </c>
      <c r="AA26" s="134">
        <v>1</v>
      </c>
      <c r="AB26" s="134">
        <v>1</v>
      </c>
      <c r="AC26" s="134"/>
      <c r="AD26" s="201"/>
      <c r="AE26" s="134"/>
      <c r="AF26" s="119"/>
      <c r="AG26" s="54">
        <f t="shared" si="186"/>
        <v>20</v>
      </c>
      <c r="AH26" s="144">
        <f t="shared" si="187"/>
        <v>20</v>
      </c>
      <c r="AI26" s="144">
        <f t="shared" si="188"/>
        <v>20</v>
      </c>
      <c r="AJ26" s="144">
        <f t="shared" si="189"/>
        <v>20</v>
      </c>
      <c r="AK26" s="144">
        <f t="shared" si="190"/>
        <v>20</v>
      </c>
      <c r="AL26" s="144">
        <f t="shared" si="191"/>
        <v>20</v>
      </c>
      <c r="AM26" s="144">
        <f t="shared" si="192"/>
        <v>20</v>
      </c>
      <c r="AN26" s="144" t="str">
        <f t="shared" si="193"/>
        <v>na</v>
      </c>
      <c r="AO26" s="75" t="str">
        <f t="shared" si="194"/>
        <v>na</v>
      </c>
      <c r="AP26" s="144" t="str">
        <f t="shared" si="195"/>
        <v>na</v>
      </c>
      <c r="AQ26" s="144" t="str">
        <f t="shared" si="196"/>
        <v>na</v>
      </c>
      <c r="AR26" s="81">
        <f t="shared" si="10"/>
        <v>0.3038812248345617</v>
      </c>
      <c r="AS26" s="82">
        <f t="shared" si="11"/>
        <v>0.20620511685202403</v>
      </c>
      <c r="AT26" s="82">
        <f t="shared" si="12"/>
        <v>0.32725670366798953</v>
      </c>
      <c r="AU26" s="82">
        <f t="shared" si="13"/>
        <v>0.24824100056907858</v>
      </c>
      <c r="AV26" s="82">
        <f t="shared" si="14"/>
        <v>0.31078761630807455</v>
      </c>
      <c r="AW26" s="82">
        <f t="shared" si="15"/>
        <v>0.37500236256179953</v>
      </c>
      <c r="AX26" s="82">
        <f t="shared" si="16"/>
        <v>0.32725670366798953</v>
      </c>
      <c r="AY26" s="82" t="str">
        <f t="shared" si="17"/>
        <v>na</v>
      </c>
      <c r="AZ26" s="83" t="str">
        <f t="shared" si="18"/>
        <v>na</v>
      </c>
      <c r="BA26" s="82" t="str">
        <f t="shared" si="19"/>
        <v>na</v>
      </c>
      <c r="BB26" s="82" t="str">
        <f t="shared" si="20"/>
        <v>na</v>
      </c>
      <c r="BC26" s="93">
        <f t="shared" si="21"/>
        <v>0.7977229904077765</v>
      </c>
      <c r="BD26" s="85">
        <f t="shared" si="22"/>
        <v>0.36731887696072368</v>
      </c>
      <c r="BE26" s="85">
        <f t="shared" si="23"/>
        <v>0.92516985869777624</v>
      </c>
      <c r="BF26" s="85">
        <f t="shared" si="24"/>
        <v>0.53234281684819684</v>
      </c>
      <c r="BG26" s="85">
        <f t="shared" si="25"/>
        <v>0.83439517333458069</v>
      </c>
      <c r="BH26" s="85">
        <f t="shared" si="26"/>
        <v>1.2148212493127026</v>
      </c>
      <c r="BI26" s="85">
        <f t="shared" si="27"/>
        <v>0.92516985869777624</v>
      </c>
      <c r="BJ26" s="85" t="str">
        <f t="shared" si="28"/>
        <v>na</v>
      </c>
      <c r="BK26" s="85" t="str">
        <f t="shared" si="29"/>
        <v>na</v>
      </c>
      <c r="BL26" s="85" t="str">
        <f t="shared" si="30"/>
        <v>na</v>
      </c>
      <c r="BM26" s="102" t="str">
        <f t="shared" si="31"/>
        <v>na</v>
      </c>
      <c r="BN26" s="85">
        <f t="shared" si="32"/>
        <v>15.156736817747753</v>
      </c>
      <c r="BO26" s="85">
        <f t="shared" si="33"/>
        <v>6.9790586622537498</v>
      </c>
      <c r="BP26" s="85">
        <f t="shared" si="34"/>
        <v>17.578227315257749</v>
      </c>
      <c r="BQ26" s="85">
        <f t="shared" si="35"/>
        <v>10.114513520115739</v>
      </c>
      <c r="BR26" s="85">
        <f t="shared" si="36"/>
        <v>15.853508293357033</v>
      </c>
      <c r="BS26" s="85">
        <f t="shared" si="37"/>
        <v>23.08160373694135</v>
      </c>
      <c r="BT26" s="85">
        <f t="shared" si="38"/>
        <v>17.578227315257749</v>
      </c>
      <c r="BU26" s="85" t="str">
        <f t="shared" si="39"/>
        <v>na</v>
      </c>
      <c r="BV26" s="85" t="str">
        <f t="shared" si="40"/>
        <v>na</v>
      </c>
      <c r="BW26" s="85" t="str">
        <f t="shared" si="41"/>
        <v>na</v>
      </c>
      <c r="BX26" s="85" t="str">
        <f t="shared" si="42"/>
        <v>na</v>
      </c>
      <c r="BY26" s="93">
        <f t="shared" si="43"/>
        <v>0.33200613902395176</v>
      </c>
      <c r="BZ26" s="85">
        <f t="shared" si="44"/>
        <v>6.7184942497039921E-2</v>
      </c>
      <c r="CA26" s="85">
        <f t="shared" si="45"/>
        <v>0.49855863984979037</v>
      </c>
      <c r="CB26" s="85">
        <f t="shared" si="46"/>
        <v>0.1500943145133686</v>
      </c>
      <c r="CC26" s="85">
        <f t="shared" si="47"/>
        <v>0.37190562794506582</v>
      </c>
      <c r="CD26" s="85">
        <f t="shared" si="48"/>
        <v>0.49194440825985475</v>
      </c>
      <c r="CE26" s="85">
        <f t="shared" si="49"/>
        <v>0.42893261891493895</v>
      </c>
      <c r="CF26" s="85" t="str">
        <f t="shared" si="50"/>
        <v>na</v>
      </c>
      <c r="CG26" s="85" t="str">
        <f t="shared" si="51"/>
        <v>na</v>
      </c>
      <c r="CH26" s="85" t="str">
        <f t="shared" si="52"/>
        <v>na</v>
      </c>
      <c r="CI26" s="102" t="str">
        <f t="shared" si="53"/>
        <v>na</v>
      </c>
    </row>
    <row r="27" spans="1:87" x14ac:dyDescent="0.25">
      <c r="A27" s="298" t="s">
        <v>25</v>
      </c>
      <c r="B27" s="144">
        <v>20</v>
      </c>
      <c r="C27" s="69"/>
      <c r="D27" s="119">
        <v>1</v>
      </c>
      <c r="E27" s="117"/>
      <c r="F27" s="60">
        <v>1</v>
      </c>
      <c r="G27" s="78">
        <v>9.1180000000000003</v>
      </c>
      <c r="H27" s="26">
        <v>43.262999999999998</v>
      </c>
      <c r="I27" s="26"/>
      <c r="J27" s="26"/>
      <c r="K27" s="82"/>
      <c r="L27" s="82"/>
      <c r="M27" s="266" t="s">
        <v>271</v>
      </c>
      <c r="N27" s="81">
        <v>43.262999999999998</v>
      </c>
      <c r="O27" s="82"/>
      <c r="P27" s="277">
        <v>14.15</v>
      </c>
      <c r="Q27" s="278">
        <v>30.710999999999999</v>
      </c>
      <c r="R27" s="32">
        <f t="shared" si="182"/>
        <v>0.32706932020433166</v>
      </c>
      <c r="S27" s="32">
        <f t="shared" si="183"/>
        <v>0.32706932020433166</v>
      </c>
      <c r="T27" s="205">
        <f t="shared" si="184"/>
        <v>0.709867554261147</v>
      </c>
      <c r="U27" s="26">
        <f t="shared" si="185"/>
        <v>0.709867554261147</v>
      </c>
      <c r="V27" s="78">
        <v>1</v>
      </c>
      <c r="W27" s="128">
        <v>0.5</v>
      </c>
      <c r="X27" s="134">
        <v>1</v>
      </c>
      <c r="Y27" s="134">
        <v>0.5</v>
      </c>
      <c r="Z27" s="134">
        <v>0.5</v>
      </c>
      <c r="AA27" s="134">
        <v>1</v>
      </c>
      <c r="AB27" s="134"/>
      <c r="AC27" s="134"/>
      <c r="AD27" s="201"/>
      <c r="AE27" s="134"/>
      <c r="AF27" s="119">
        <v>1</v>
      </c>
      <c r="AG27" s="54">
        <f t="shared" si="186"/>
        <v>20</v>
      </c>
      <c r="AH27" s="144">
        <f t="shared" si="187"/>
        <v>20</v>
      </c>
      <c r="AI27" s="144">
        <f t="shared" si="188"/>
        <v>20</v>
      </c>
      <c r="AJ27" s="144">
        <f t="shared" si="189"/>
        <v>20</v>
      </c>
      <c r="AK27" s="144">
        <f t="shared" si="190"/>
        <v>20</v>
      </c>
      <c r="AL27" s="144">
        <f t="shared" si="191"/>
        <v>20</v>
      </c>
      <c r="AM27" s="144" t="str">
        <f t="shared" si="192"/>
        <v>na</v>
      </c>
      <c r="AN27" s="144" t="str">
        <f t="shared" si="193"/>
        <v>na</v>
      </c>
      <c r="AO27" s="75" t="str">
        <f t="shared" si="194"/>
        <v>na</v>
      </c>
      <c r="AP27" s="144" t="str">
        <f t="shared" si="195"/>
        <v>na</v>
      </c>
      <c r="AQ27" s="144">
        <f t="shared" si="196"/>
        <v>20</v>
      </c>
      <c r="AR27" s="81">
        <f t="shared" si="10"/>
        <v>0.2829729922708018</v>
      </c>
      <c r="AS27" s="82">
        <f t="shared" si="11"/>
        <v>0.19201738761232981</v>
      </c>
      <c r="AT27" s="82">
        <f t="shared" si="12"/>
        <v>0.30474014552240192</v>
      </c>
      <c r="AU27" s="82">
        <f t="shared" si="13"/>
        <v>0.23116103593952825</v>
      </c>
      <c r="AV27" s="82">
        <f t="shared" si="14"/>
        <v>0.24117016386716067</v>
      </c>
      <c r="AW27" s="82">
        <f t="shared" si="15"/>
        <v>0.34920071386609586</v>
      </c>
      <c r="AX27" s="82" t="str">
        <f t="shared" si="16"/>
        <v>na</v>
      </c>
      <c r="AY27" s="82" t="str">
        <f t="shared" si="17"/>
        <v>na</v>
      </c>
      <c r="AZ27" s="83" t="str">
        <f t="shared" si="18"/>
        <v>na</v>
      </c>
      <c r="BA27" s="82" t="str">
        <f t="shared" si="19"/>
        <v>na</v>
      </c>
      <c r="BB27" s="82">
        <f t="shared" si="20"/>
        <v>0.2829729922708018</v>
      </c>
      <c r="BC27" s="93">
        <f t="shared" si="21"/>
        <v>1.0728318277328552</v>
      </c>
      <c r="BD27" s="85">
        <f t="shared" si="22"/>
        <v>0.49399526761678669</v>
      </c>
      <c r="BE27" s="85">
        <f t="shared" si="23"/>
        <v>1.2442309954771575</v>
      </c>
      <c r="BF27" s="85">
        <f t="shared" si="24"/>
        <v>0.71593062259339924</v>
      </c>
      <c r="BG27" s="85">
        <f t="shared" si="25"/>
        <v>0.77927156908539674</v>
      </c>
      <c r="BH27" s="85">
        <f t="shared" si="26"/>
        <v>1.6337737747819487</v>
      </c>
      <c r="BI27" s="85" t="str">
        <f t="shared" si="27"/>
        <v>na</v>
      </c>
      <c r="BJ27" s="85" t="str">
        <f t="shared" si="28"/>
        <v>na</v>
      </c>
      <c r="BK27" s="85" t="str">
        <f t="shared" si="29"/>
        <v>na</v>
      </c>
      <c r="BL27" s="85" t="str">
        <f t="shared" si="30"/>
        <v>na</v>
      </c>
      <c r="BM27" s="102">
        <f t="shared" si="31"/>
        <v>1.0728318277328552</v>
      </c>
      <c r="BN27" s="85">
        <f t="shared" si="32"/>
        <v>20.38380472692425</v>
      </c>
      <c r="BO27" s="85">
        <f t="shared" si="33"/>
        <v>9.3859100847189474</v>
      </c>
      <c r="BP27" s="85">
        <f t="shared" si="34"/>
        <v>23.640388914065994</v>
      </c>
      <c r="BQ27" s="85">
        <f t="shared" si="35"/>
        <v>13.602681829274585</v>
      </c>
      <c r="BR27" s="85">
        <f t="shared" si="36"/>
        <v>14.806159812622537</v>
      </c>
      <c r="BS27" s="85">
        <f t="shared" si="37"/>
        <v>31.041701720857027</v>
      </c>
      <c r="BT27" s="85" t="str">
        <f t="shared" si="38"/>
        <v>na</v>
      </c>
      <c r="BU27" s="85" t="str">
        <f t="shared" si="39"/>
        <v>na</v>
      </c>
      <c r="BV27" s="85" t="str">
        <f t="shared" si="40"/>
        <v>na</v>
      </c>
      <c r="BW27" s="85" t="str">
        <f t="shared" si="41"/>
        <v>na</v>
      </c>
      <c r="BX27" s="85">
        <f t="shared" si="42"/>
        <v>20.38380472692425</v>
      </c>
      <c r="BY27" s="93">
        <f t="shared" si="43"/>
        <v>0.2329947335493785</v>
      </c>
      <c r="BZ27" s="85">
        <f t="shared" si="44"/>
        <v>3.8318504687697166E-2</v>
      </c>
      <c r="CA27" s="85">
        <f t="shared" si="45"/>
        <v>0.3664967382779446</v>
      </c>
      <c r="CB27" s="85">
        <f t="shared" si="46"/>
        <v>9.6743487272772877E-2</v>
      </c>
      <c r="CC27" s="85">
        <f t="shared" si="47"/>
        <v>8.9103411572117194E-2</v>
      </c>
      <c r="CD27" s="85">
        <f t="shared" si="48"/>
        <v>0.34339483635113022</v>
      </c>
      <c r="CE27" s="85" t="str">
        <f t="shared" si="49"/>
        <v>na</v>
      </c>
      <c r="CF27" s="85" t="str">
        <f t="shared" si="50"/>
        <v>na</v>
      </c>
      <c r="CG27" s="85" t="str">
        <f t="shared" si="51"/>
        <v>na</v>
      </c>
      <c r="CH27" s="85" t="str">
        <f t="shared" si="52"/>
        <v>na</v>
      </c>
      <c r="CI27" s="102">
        <f t="shared" si="53"/>
        <v>0.18544542507759024</v>
      </c>
    </row>
    <row r="28" spans="1:87" x14ac:dyDescent="0.25">
      <c r="A28" s="299" t="s">
        <v>26</v>
      </c>
      <c r="B28" s="144">
        <v>20</v>
      </c>
      <c r="C28" s="69"/>
      <c r="D28" s="119">
        <v>1</v>
      </c>
      <c r="E28" s="117"/>
      <c r="F28" s="60">
        <v>1</v>
      </c>
      <c r="G28" s="78">
        <v>29.745000000000001</v>
      </c>
      <c r="H28" s="26">
        <v>181.42</v>
      </c>
      <c r="I28" s="26"/>
      <c r="J28" s="26"/>
      <c r="K28" s="82"/>
      <c r="L28" s="82"/>
      <c r="M28" s="266" t="s">
        <v>271</v>
      </c>
      <c r="N28" s="81">
        <v>181.42</v>
      </c>
      <c r="O28" s="82"/>
      <c r="P28" s="277">
        <v>10.3</v>
      </c>
      <c r="Q28" s="278">
        <v>14.726000000000001</v>
      </c>
      <c r="R28" s="32">
        <f t="shared" si="182"/>
        <v>5.6774335795391914E-2</v>
      </c>
      <c r="S28" s="32">
        <f t="shared" si="183"/>
        <v>5.6774335795391914E-2</v>
      </c>
      <c r="T28" s="205">
        <f t="shared" si="184"/>
        <v>8.1170763973101093E-2</v>
      </c>
      <c r="U28" s="26">
        <f t="shared" si="185"/>
        <v>8.1170763973101093E-2</v>
      </c>
      <c r="V28" s="78">
        <v>1</v>
      </c>
      <c r="W28" s="128">
        <v>0.5</v>
      </c>
      <c r="X28" s="134">
        <v>1</v>
      </c>
      <c r="Y28" s="134">
        <v>0.5</v>
      </c>
      <c r="Z28" s="134">
        <v>0.5</v>
      </c>
      <c r="AA28" s="134">
        <v>1</v>
      </c>
      <c r="AB28" s="134"/>
      <c r="AC28" s="134"/>
      <c r="AD28" s="201"/>
      <c r="AE28" s="134"/>
      <c r="AF28" s="119">
        <v>1</v>
      </c>
      <c r="AG28" s="54">
        <f t="shared" si="186"/>
        <v>20</v>
      </c>
      <c r="AH28" s="144">
        <f t="shared" si="187"/>
        <v>20</v>
      </c>
      <c r="AI28" s="144">
        <f t="shared" si="188"/>
        <v>20</v>
      </c>
      <c r="AJ28" s="144">
        <f t="shared" si="189"/>
        <v>20</v>
      </c>
      <c r="AK28" s="144">
        <f t="shared" si="190"/>
        <v>20</v>
      </c>
      <c r="AL28" s="144">
        <f t="shared" si="191"/>
        <v>20</v>
      </c>
      <c r="AM28" s="144" t="str">
        <f t="shared" si="192"/>
        <v>na</v>
      </c>
      <c r="AN28" s="144" t="str">
        <f t="shared" si="193"/>
        <v>na</v>
      </c>
      <c r="AO28" s="75" t="str">
        <f t="shared" si="194"/>
        <v>na</v>
      </c>
      <c r="AP28" s="144" t="str">
        <f t="shared" si="195"/>
        <v>na</v>
      </c>
      <c r="AQ28" s="144">
        <f t="shared" si="196"/>
        <v>20</v>
      </c>
      <c r="AR28" s="81">
        <f t="shared" si="10"/>
        <v>5.5221189104632369E-2</v>
      </c>
      <c r="AS28" s="82">
        <f t="shared" si="11"/>
        <v>3.7471521178143397E-2</v>
      </c>
      <c r="AT28" s="82">
        <f t="shared" si="12"/>
        <v>5.9468972881911782E-2</v>
      </c>
      <c r="AU28" s="82">
        <f t="shared" si="13"/>
        <v>4.5110267155896867E-2</v>
      </c>
      <c r="AV28" s="82">
        <f t="shared" si="14"/>
        <v>4.7063513441448046E-2</v>
      </c>
      <c r="AW28" s="82">
        <f t="shared" si="15"/>
        <v>6.814529719295058E-2</v>
      </c>
      <c r="AX28" s="82" t="str">
        <f t="shared" si="16"/>
        <v>na</v>
      </c>
      <c r="AY28" s="82" t="str">
        <f t="shared" si="17"/>
        <v>na</v>
      </c>
      <c r="AZ28" s="83" t="str">
        <f t="shared" si="18"/>
        <v>na</v>
      </c>
      <c r="BA28" s="82" t="str">
        <f t="shared" si="19"/>
        <v>na</v>
      </c>
      <c r="BB28" s="82">
        <f t="shared" si="20"/>
        <v>5.5221189104632369E-2</v>
      </c>
      <c r="BC28" s="93">
        <f t="shared" si="21"/>
        <v>0.15608898940823154</v>
      </c>
      <c r="BD28" s="85">
        <f t="shared" si="22"/>
        <v>7.1872608643331115E-2</v>
      </c>
      <c r="BE28" s="85">
        <f t="shared" si="23"/>
        <v>0.18102628357404368</v>
      </c>
      <c r="BF28" s="85">
        <f t="shared" si="24"/>
        <v>0.10416253925199186</v>
      </c>
      <c r="BG28" s="85">
        <f t="shared" si="25"/>
        <v>0.11337817218766821</v>
      </c>
      <c r="BH28" s="85">
        <f t="shared" si="26"/>
        <v>0.23770183810289311</v>
      </c>
      <c r="BI28" s="85" t="str">
        <f t="shared" si="27"/>
        <v>na</v>
      </c>
      <c r="BJ28" s="85" t="str">
        <f t="shared" si="28"/>
        <v>na</v>
      </c>
      <c r="BK28" s="85" t="str">
        <f t="shared" si="29"/>
        <v>na</v>
      </c>
      <c r="BL28" s="85" t="str">
        <f t="shared" si="30"/>
        <v>na</v>
      </c>
      <c r="BM28" s="102">
        <f t="shared" si="31"/>
        <v>0.15608898940823154</v>
      </c>
      <c r="BN28" s="85">
        <f t="shared" si="32"/>
        <v>2.9656907987563992</v>
      </c>
      <c r="BO28" s="85">
        <f t="shared" si="33"/>
        <v>1.3655795642232911</v>
      </c>
      <c r="BP28" s="85">
        <f t="shared" si="34"/>
        <v>3.4394993879068299</v>
      </c>
      <c r="BQ28" s="85">
        <f t="shared" si="35"/>
        <v>1.9790882457878454</v>
      </c>
      <c r="BR28" s="85">
        <f t="shared" si="36"/>
        <v>2.1541852715656962</v>
      </c>
      <c r="BS28" s="85">
        <f t="shared" si="37"/>
        <v>4.516334923954969</v>
      </c>
      <c r="BT28" s="85" t="str">
        <f t="shared" si="38"/>
        <v>na</v>
      </c>
      <c r="BU28" s="85" t="str">
        <f t="shared" si="39"/>
        <v>na</v>
      </c>
      <c r="BV28" s="85" t="str">
        <f t="shared" si="40"/>
        <v>na</v>
      </c>
      <c r="BW28" s="85" t="str">
        <f t="shared" si="41"/>
        <v>na</v>
      </c>
      <c r="BX28" s="85">
        <f t="shared" si="42"/>
        <v>2.9656907987563992</v>
      </c>
      <c r="BY28" s="93">
        <f t="shared" si="43"/>
        <v>0.28712637839879268</v>
      </c>
      <c r="BZ28" s="85">
        <f t="shared" si="44"/>
        <v>0.24542016574277351</v>
      </c>
      <c r="CA28" s="85">
        <f t="shared" si="45"/>
        <v>0.24156860217989262</v>
      </c>
      <c r="CB28" s="85">
        <f t="shared" si="46"/>
        <v>0.27144952515039861</v>
      </c>
      <c r="CC28" s="85">
        <f t="shared" si="47"/>
        <v>0.32440928409890635</v>
      </c>
      <c r="CD28" s="85">
        <f t="shared" si="48"/>
        <v>0.45013234096059013</v>
      </c>
      <c r="CE28" s="85" t="str">
        <f t="shared" si="49"/>
        <v>na</v>
      </c>
      <c r="CF28" s="85" t="str">
        <f t="shared" si="50"/>
        <v>na</v>
      </c>
      <c r="CG28" s="85" t="str">
        <f t="shared" si="51"/>
        <v>na</v>
      </c>
      <c r="CH28" s="85" t="str">
        <f t="shared" si="52"/>
        <v>na</v>
      </c>
      <c r="CI28" s="102">
        <f t="shared" si="53"/>
        <v>0.34563026612728831</v>
      </c>
    </row>
    <row r="29" spans="1:87" x14ac:dyDescent="0.25">
      <c r="A29" s="299" t="s">
        <v>27</v>
      </c>
      <c r="B29" s="144"/>
      <c r="C29" s="69">
        <v>15</v>
      </c>
      <c r="D29" s="119">
        <v>1</v>
      </c>
      <c r="E29" s="117"/>
      <c r="F29" s="60">
        <v>1</v>
      </c>
      <c r="G29" s="78"/>
      <c r="H29" s="26"/>
      <c r="I29" s="140">
        <v>6.0000000000000006E-4</v>
      </c>
      <c r="J29" s="140">
        <v>4.4999999999999997E-3</v>
      </c>
      <c r="K29" s="140" t="s">
        <v>105</v>
      </c>
      <c r="M29" s="266" t="s">
        <v>321</v>
      </c>
      <c r="N29" s="81"/>
      <c r="O29" s="82">
        <v>1.0199999999999999E-2</v>
      </c>
      <c r="P29" s="277">
        <v>4.4999999999999999E-4</v>
      </c>
      <c r="Q29" s="278">
        <v>1.7000000000000001E-3</v>
      </c>
      <c r="R29" s="73">
        <f t="shared" ref="R29:R31" si="197">P29/O29</f>
        <v>4.4117647058823532E-2</v>
      </c>
      <c r="S29" s="73">
        <f t="shared" ref="S29:S31" si="198">IF(P29&lt;0.01*O29,0.01,IF(P29&gt;100*O29,100,R29))</f>
        <v>4.4117647058823532E-2</v>
      </c>
      <c r="T29" s="205">
        <f>IF(Q29&gt;0,((((1/O29)^2)*((Q29^2)+(P29^2))-((1/O29)^2)*(P29^2))^0.5),0)</f>
        <v>0.16666666666666671</v>
      </c>
      <c r="U29" s="26">
        <f t="shared" si="185"/>
        <v>0.16666666666666671</v>
      </c>
      <c r="V29" s="78">
        <v>1</v>
      </c>
      <c r="W29" s="105"/>
      <c r="X29" s="13"/>
      <c r="Y29" s="13"/>
      <c r="Z29" s="13"/>
      <c r="AA29" s="13"/>
      <c r="AB29" s="134">
        <v>1</v>
      </c>
      <c r="AC29" s="13"/>
      <c r="AD29" s="23"/>
      <c r="AE29" s="13"/>
      <c r="AF29" s="119">
        <v>1</v>
      </c>
      <c r="AG29" s="54">
        <f t="shared" ref="AG29:AG31" si="199">IF(V29&gt;0,$C29,"na")</f>
        <v>15</v>
      </c>
      <c r="AH29" s="144" t="str">
        <f t="shared" ref="AH29:AH31" si="200">IF(W29&gt;0,$C29,"na")</f>
        <v>na</v>
      </c>
      <c r="AI29" s="144" t="str">
        <f t="shared" ref="AI29:AI31" si="201">IF(X29&gt;0,$C29,"na")</f>
        <v>na</v>
      </c>
      <c r="AJ29" s="144" t="str">
        <f t="shared" ref="AJ29:AJ31" si="202">IF(Y29&gt;0,$C29,"na")</f>
        <v>na</v>
      </c>
      <c r="AK29" s="144" t="str">
        <f t="shared" ref="AK29:AK31" si="203">IF(Z29&gt;0,$C29,"na")</f>
        <v>na</v>
      </c>
      <c r="AL29" s="144" t="str">
        <f t="shared" ref="AL29:AL31" si="204">IF(AA29&gt;0,$C29,"na")</f>
        <v>na</v>
      </c>
      <c r="AM29" s="144">
        <f t="shared" ref="AM29:AM31" si="205">IF(AB29&gt;0,$C29,"na")</f>
        <v>15</v>
      </c>
      <c r="AN29" s="144" t="str">
        <f t="shared" ref="AN29:AN31" si="206">IF(AC29&gt;0,$C29,"na")</f>
        <v>na</v>
      </c>
      <c r="AO29" s="75" t="str">
        <f t="shared" ref="AO29:AO31" si="207">IF(AD29&gt;0,$C29,"na")</f>
        <v>na</v>
      </c>
      <c r="AP29" s="144" t="str">
        <f t="shared" ref="AP29:AP31" si="208">IF(AE29&gt;0,$C29,"na")</f>
        <v>na</v>
      </c>
      <c r="AQ29" s="144">
        <f t="shared" ref="AQ29:AQ31" si="209">IF(AF29&gt;0,$C29,"na")</f>
        <v>15</v>
      </c>
      <c r="AR29" s="81">
        <f t="shared" si="10"/>
        <v>4.3172171865208782E-2</v>
      </c>
      <c r="AS29" s="82" t="str">
        <f t="shared" si="11"/>
        <v>na</v>
      </c>
      <c r="AT29" s="82" t="str">
        <f t="shared" si="12"/>
        <v>na</v>
      </c>
      <c r="AU29" s="82" t="str">
        <f t="shared" si="13"/>
        <v>na</v>
      </c>
      <c r="AV29" s="82" t="str">
        <f t="shared" si="14"/>
        <v>na</v>
      </c>
      <c r="AW29" s="82" t="str">
        <f t="shared" si="15"/>
        <v>na</v>
      </c>
      <c r="AX29" s="82">
        <f t="shared" si="16"/>
        <v>4.6493108162532534E-2</v>
      </c>
      <c r="AY29" s="82" t="str">
        <f t="shared" si="17"/>
        <v>na</v>
      </c>
      <c r="AZ29" s="83" t="str">
        <f t="shared" si="18"/>
        <v>na</v>
      </c>
      <c r="BA29" s="82" t="str">
        <f t="shared" si="19"/>
        <v>na</v>
      </c>
      <c r="BB29" s="82">
        <f t="shared" si="20"/>
        <v>4.3172171865208782E-2</v>
      </c>
      <c r="BC29" s="93">
        <f t="shared" si="21"/>
        <v>0.30830135965451683</v>
      </c>
      <c r="BD29" s="85" t="str">
        <f t="shared" si="22"/>
        <v>na</v>
      </c>
      <c r="BE29" s="85" t="str">
        <f t="shared" si="23"/>
        <v>na</v>
      </c>
      <c r="BF29" s="85" t="str">
        <f t="shared" si="24"/>
        <v>na</v>
      </c>
      <c r="BG29" s="85" t="str">
        <f t="shared" si="25"/>
        <v>na</v>
      </c>
      <c r="BH29" s="85" t="str">
        <f t="shared" si="26"/>
        <v>na</v>
      </c>
      <c r="BI29" s="85">
        <f t="shared" si="27"/>
        <v>0.35755660646322657</v>
      </c>
      <c r="BJ29" s="85" t="str">
        <f t="shared" si="28"/>
        <v>na</v>
      </c>
      <c r="BK29" s="85" t="str">
        <f t="shared" si="29"/>
        <v>na</v>
      </c>
      <c r="BL29" s="85" t="str">
        <f t="shared" si="30"/>
        <v>na</v>
      </c>
      <c r="BM29" s="102">
        <f t="shared" si="31"/>
        <v>0.30830135965451683</v>
      </c>
      <c r="BN29" s="85">
        <f t="shared" si="32"/>
        <v>4.3162190351632352</v>
      </c>
      <c r="BO29" s="85" t="str">
        <f t="shared" si="33"/>
        <v>na</v>
      </c>
      <c r="BP29" s="85" t="str">
        <f t="shared" si="34"/>
        <v>na</v>
      </c>
      <c r="BQ29" s="85" t="str">
        <f t="shared" si="35"/>
        <v>na</v>
      </c>
      <c r="BR29" s="85" t="str">
        <f t="shared" si="36"/>
        <v>na</v>
      </c>
      <c r="BS29" s="85" t="str">
        <f t="shared" si="37"/>
        <v>na</v>
      </c>
      <c r="BT29" s="85">
        <f t="shared" si="38"/>
        <v>5.0057924904851721</v>
      </c>
      <c r="BU29" s="85" t="str">
        <f t="shared" si="39"/>
        <v>na</v>
      </c>
      <c r="BV29" s="85" t="str">
        <f t="shared" si="40"/>
        <v>na</v>
      </c>
      <c r="BW29" s="85" t="str">
        <f t="shared" si="41"/>
        <v>na</v>
      </c>
      <c r="BX29" s="85">
        <f t="shared" si="42"/>
        <v>4.3162190351632352</v>
      </c>
      <c r="BY29" s="93">
        <f t="shared" si="43"/>
        <v>0.26083308887948542</v>
      </c>
      <c r="BZ29" s="85" t="str">
        <f t="shared" si="44"/>
        <v>na</v>
      </c>
      <c r="CA29" s="85" t="str">
        <f t="shared" si="45"/>
        <v>na</v>
      </c>
      <c r="CB29" s="85" t="str">
        <f t="shared" si="46"/>
        <v>na</v>
      </c>
      <c r="CC29" s="85" t="str">
        <f t="shared" si="47"/>
        <v>na</v>
      </c>
      <c r="CD29" s="85" t="str">
        <f t="shared" si="48"/>
        <v>na</v>
      </c>
      <c r="CE29" s="85">
        <f t="shared" si="49"/>
        <v>0.27061549499448878</v>
      </c>
      <c r="CF29" s="85" t="str">
        <f t="shared" si="50"/>
        <v>na</v>
      </c>
      <c r="CG29" s="85" t="str">
        <f t="shared" si="51"/>
        <v>na</v>
      </c>
      <c r="CH29" s="85" t="str">
        <f t="shared" si="52"/>
        <v>na</v>
      </c>
      <c r="CI29" s="102">
        <f t="shared" si="53"/>
        <v>0.30891899591307981</v>
      </c>
    </row>
    <row r="30" spans="1:87" x14ac:dyDescent="0.25">
      <c r="A30" s="299" t="s">
        <v>28</v>
      </c>
      <c r="B30" s="144"/>
      <c r="C30" s="69">
        <v>15</v>
      </c>
      <c r="D30" s="119">
        <v>1</v>
      </c>
      <c r="E30" s="117"/>
      <c r="F30" s="118">
        <v>1</v>
      </c>
      <c r="G30" s="78"/>
      <c r="H30" s="26"/>
      <c r="I30" s="26"/>
      <c r="J30" s="26"/>
      <c r="K30" s="82">
        <v>7.3999999999999995E-3</v>
      </c>
      <c r="L30" s="82">
        <v>3.0099999999999998E-2</v>
      </c>
      <c r="M30" s="266" t="s">
        <v>321</v>
      </c>
      <c r="N30" s="81"/>
      <c r="O30" s="82">
        <v>7.4999999999999997E-2</v>
      </c>
      <c r="P30" s="277">
        <v>0</v>
      </c>
      <c r="Q30" s="278">
        <v>0</v>
      </c>
      <c r="R30" s="73">
        <f t="shared" si="197"/>
        <v>0</v>
      </c>
      <c r="S30" s="73">
        <f t="shared" si="198"/>
        <v>0.01</v>
      </c>
      <c r="T30" s="205">
        <f>IF(Q30&gt;0,((((1/O30)^2)*((Q30^2)+(P30^2))-((1/O30)^2)*(P30^2))^0.5),0)</f>
        <v>0</v>
      </c>
      <c r="U30" s="26">
        <f t="shared" si="185"/>
        <v>0.01</v>
      </c>
      <c r="V30" s="78">
        <v>1</v>
      </c>
      <c r="W30" s="105"/>
      <c r="X30" s="13"/>
      <c r="Y30" s="13"/>
      <c r="Z30" s="13"/>
      <c r="AA30" s="13"/>
      <c r="AB30" s="134">
        <v>1</v>
      </c>
      <c r="AC30" s="13"/>
      <c r="AD30" s="23"/>
      <c r="AE30" s="13"/>
      <c r="AF30" s="119">
        <v>1</v>
      </c>
      <c r="AG30" s="54">
        <f t="shared" si="199"/>
        <v>15</v>
      </c>
      <c r="AH30" s="144" t="str">
        <f t="shared" si="200"/>
        <v>na</v>
      </c>
      <c r="AI30" s="144" t="str">
        <f t="shared" si="201"/>
        <v>na</v>
      </c>
      <c r="AJ30" s="144" t="str">
        <f t="shared" si="202"/>
        <v>na</v>
      </c>
      <c r="AK30" s="144" t="str">
        <f t="shared" si="203"/>
        <v>na</v>
      </c>
      <c r="AL30" s="144" t="str">
        <f t="shared" si="204"/>
        <v>na</v>
      </c>
      <c r="AM30" s="144">
        <f t="shared" si="205"/>
        <v>15</v>
      </c>
      <c r="AN30" s="144" t="str">
        <f t="shared" si="206"/>
        <v>na</v>
      </c>
      <c r="AO30" s="75" t="str">
        <f t="shared" si="207"/>
        <v>na</v>
      </c>
      <c r="AP30" s="144" t="str">
        <f t="shared" si="208"/>
        <v>na</v>
      </c>
      <c r="AQ30" s="144">
        <f t="shared" si="209"/>
        <v>15</v>
      </c>
      <c r="AR30" s="81">
        <f t="shared" si="10"/>
        <v>9.950330853168092E-3</v>
      </c>
      <c r="AS30" s="82" t="str">
        <f t="shared" si="11"/>
        <v>na</v>
      </c>
      <c r="AT30" s="82" t="str">
        <f t="shared" si="12"/>
        <v>na</v>
      </c>
      <c r="AU30" s="82" t="str">
        <f t="shared" si="13"/>
        <v>na</v>
      </c>
      <c r="AV30" s="82" t="str">
        <f t="shared" si="14"/>
        <v>na</v>
      </c>
      <c r="AW30" s="82" t="str">
        <f t="shared" si="15"/>
        <v>na</v>
      </c>
      <c r="AX30" s="82">
        <f t="shared" si="16"/>
        <v>1.0715740918796407E-2</v>
      </c>
      <c r="AY30" s="82" t="str">
        <f t="shared" si="17"/>
        <v>na</v>
      </c>
      <c r="AZ30" s="83" t="str">
        <f t="shared" si="18"/>
        <v>na</v>
      </c>
      <c r="BA30" s="82" t="str">
        <f t="shared" si="19"/>
        <v>na</v>
      </c>
      <c r="BB30" s="82">
        <f t="shared" si="20"/>
        <v>9.950330853168092E-3</v>
      </c>
      <c r="BC30" s="93">
        <f t="shared" si="21"/>
        <v>1.9900661706336174E-2</v>
      </c>
      <c r="BD30" s="85" t="str">
        <f t="shared" si="22"/>
        <v>na</v>
      </c>
      <c r="BE30" s="85" t="str">
        <f t="shared" si="23"/>
        <v>na</v>
      </c>
      <c r="BF30" s="85" t="str">
        <f t="shared" si="24"/>
        <v>na</v>
      </c>
      <c r="BG30" s="85" t="str">
        <f t="shared" si="25"/>
        <v>na</v>
      </c>
      <c r="BH30" s="85" t="str">
        <f t="shared" si="26"/>
        <v>na</v>
      </c>
      <c r="BI30" s="85">
        <f t="shared" si="27"/>
        <v>2.3080057363561477E-2</v>
      </c>
      <c r="BJ30" s="85" t="str">
        <f t="shared" si="28"/>
        <v>na</v>
      </c>
      <c r="BK30" s="85" t="str">
        <f t="shared" si="29"/>
        <v>na</v>
      </c>
      <c r="BL30" s="85" t="str">
        <f t="shared" si="30"/>
        <v>na</v>
      </c>
      <c r="BM30" s="102">
        <f t="shared" si="31"/>
        <v>1.9900661706336174E-2</v>
      </c>
      <c r="BN30" s="85">
        <f t="shared" si="32"/>
        <v>0.27860926388870644</v>
      </c>
      <c r="BO30" s="85" t="str">
        <f t="shared" si="33"/>
        <v>na</v>
      </c>
      <c r="BP30" s="85" t="str">
        <f t="shared" si="34"/>
        <v>na</v>
      </c>
      <c r="BQ30" s="85" t="str">
        <f t="shared" si="35"/>
        <v>na</v>
      </c>
      <c r="BR30" s="85" t="str">
        <f t="shared" si="36"/>
        <v>na</v>
      </c>
      <c r="BS30" s="85" t="str">
        <f t="shared" si="37"/>
        <v>na</v>
      </c>
      <c r="BT30" s="85">
        <f t="shared" si="38"/>
        <v>0.32312080308986069</v>
      </c>
      <c r="BU30" s="85" t="str">
        <f t="shared" si="39"/>
        <v>na</v>
      </c>
      <c r="BV30" s="85" t="str">
        <f t="shared" si="40"/>
        <v>na</v>
      </c>
      <c r="BW30" s="85" t="str">
        <f t="shared" si="41"/>
        <v>na</v>
      </c>
      <c r="BX30" s="85">
        <f t="shared" si="42"/>
        <v>0.27860926388870644</v>
      </c>
      <c r="BY30" s="93">
        <f t="shared" si="43"/>
        <v>0.40881425987065823</v>
      </c>
      <c r="BZ30" s="85" t="str">
        <f t="shared" si="44"/>
        <v>na</v>
      </c>
      <c r="CA30" s="85" t="str">
        <f t="shared" si="45"/>
        <v>na</v>
      </c>
      <c r="CB30" s="85" t="str">
        <f t="shared" si="46"/>
        <v>na</v>
      </c>
      <c r="CC30" s="85" t="str">
        <f t="shared" si="47"/>
        <v>na</v>
      </c>
      <c r="CD30" s="85" t="str">
        <f t="shared" si="48"/>
        <v>na</v>
      </c>
      <c r="CE30" s="85">
        <f t="shared" si="49"/>
        <v>0.43398096032893119</v>
      </c>
      <c r="CF30" s="85" t="str">
        <f t="shared" si="50"/>
        <v>na</v>
      </c>
      <c r="CG30" s="85" t="str">
        <f t="shared" si="51"/>
        <v>na</v>
      </c>
      <c r="CH30" s="85" t="str">
        <f t="shared" si="52"/>
        <v>na</v>
      </c>
      <c r="CI30" s="102">
        <f t="shared" si="53"/>
        <v>0.46850254186025009</v>
      </c>
    </row>
    <row r="31" spans="1:87" x14ac:dyDescent="0.25">
      <c r="A31" s="298" t="s">
        <v>29</v>
      </c>
      <c r="B31" s="144"/>
      <c r="C31" s="69">
        <v>15</v>
      </c>
      <c r="D31" s="119">
        <v>1</v>
      </c>
      <c r="E31" s="117"/>
      <c r="F31" s="118">
        <v>1</v>
      </c>
      <c r="G31" s="78">
        <v>0.6</v>
      </c>
      <c r="H31" s="26"/>
      <c r="I31" s="26">
        <v>5.0799999999999998E-2</v>
      </c>
      <c r="J31" s="26">
        <v>0.1153</v>
      </c>
      <c r="K31" s="82">
        <v>3.705E-2</v>
      </c>
      <c r="L31" s="82">
        <v>7.4150000000000008E-2</v>
      </c>
      <c r="M31" s="266" t="s">
        <v>279</v>
      </c>
      <c r="N31" s="81"/>
      <c r="O31" s="82">
        <v>0.1661</v>
      </c>
      <c r="P31" s="277">
        <v>8.9999999999999998E-4</v>
      </c>
      <c r="Q31" s="278">
        <v>3.4500000000000004E-3</v>
      </c>
      <c r="R31" s="73">
        <f t="shared" si="197"/>
        <v>5.4184226369656833E-3</v>
      </c>
      <c r="S31" s="73">
        <f t="shared" si="198"/>
        <v>0.01</v>
      </c>
      <c r="T31" s="205">
        <f>IF(Q31&gt;0,((((1/O31)^2)*((Q31^2)+(P31^2))-((1/O31)^2)*(P31^2))^0.5),0)</f>
        <v>2.0770620108368457E-2</v>
      </c>
      <c r="U31" s="26">
        <f t="shared" si="185"/>
        <v>2.0770620108368457E-2</v>
      </c>
      <c r="V31" s="78">
        <v>1</v>
      </c>
      <c r="W31" s="128">
        <v>1</v>
      </c>
      <c r="X31" s="134">
        <v>1</v>
      </c>
      <c r="Y31" s="134">
        <v>0.5</v>
      </c>
      <c r="Z31" s="134">
        <v>0.5</v>
      </c>
      <c r="AA31" s="134">
        <v>1</v>
      </c>
      <c r="AB31" s="134"/>
      <c r="AC31" s="134">
        <v>1</v>
      </c>
      <c r="AD31" s="201"/>
      <c r="AE31" s="134"/>
      <c r="AF31" s="119">
        <v>1</v>
      </c>
      <c r="AG31" s="54">
        <f t="shared" si="199"/>
        <v>15</v>
      </c>
      <c r="AH31" s="144">
        <f t="shared" si="200"/>
        <v>15</v>
      </c>
      <c r="AI31" s="144">
        <f t="shared" si="201"/>
        <v>15</v>
      </c>
      <c r="AJ31" s="144">
        <f t="shared" si="202"/>
        <v>15</v>
      </c>
      <c r="AK31" s="144">
        <f t="shared" si="203"/>
        <v>15</v>
      </c>
      <c r="AL31" s="144">
        <f t="shared" si="204"/>
        <v>15</v>
      </c>
      <c r="AM31" s="144" t="str">
        <f t="shared" si="205"/>
        <v>na</v>
      </c>
      <c r="AN31" s="144">
        <f t="shared" si="206"/>
        <v>15</v>
      </c>
      <c r="AO31" s="75" t="str">
        <f t="shared" si="207"/>
        <v>na</v>
      </c>
      <c r="AP31" s="144" t="str">
        <f t="shared" si="208"/>
        <v>na</v>
      </c>
      <c r="AQ31" s="144">
        <f t="shared" si="209"/>
        <v>15</v>
      </c>
      <c r="AR31" s="81">
        <f t="shared" si="10"/>
        <v>9.950330853168092E-3</v>
      </c>
      <c r="AS31" s="82">
        <f t="shared" si="11"/>
        <v>1.3504020443585268E-2</v>
      </c>
      <c r="AT31" s="82">
        <f t="shared" si="12"/>
        <v>1.0715740918796407E-2</v>
      </c>
      <c r="AU31" s="82">
        <f t="shared" si="13"/>
        <v>8.1284392885035122E-3</v>
      </c>
      <c r="AV31" s="82">
        <f t="shared" si="14"/>
        <v>8.4803956134955338E-3</v>
      </c>
      <c r="AW31" s="82">
        <f t="shared" si="15"/>
        <v>1.2279131691143603E-2</v>
      </c>
      <c r="AX31" s="82" t="str">
        <f t="shared" si="16"/>
        <v>na</v>
      </c>
      <c r="AY31" s="82">
        <f t="shared" si="17"/>
        <v>1.0318861625507651E-2</v>
      </c>
      <c r="AZ31" s="83" t="str">
        <f t="shared" si="18"/>
        <v>na</v>
      </c>
      <c r="BA31" s="82" t="str">
        <f t="shared" si="19"/>
        <v>na</v>
      </c>
      <c r="BB31" s="82">
        <f t="shared" si="20"/>
        <v>9.950330853168092E-3</v>
      </c>
      <c r="BC31" s="93">
        <f t="shared" si="21"/>
        <v>4.1115703904796679E-2</v>
      </c>
      <c r="BD31" s="85">
        <f t="shared" si="22"/>
        <v>7.5728413824651036E-2</v>
      </c>
      <c r="BE31" s="85">
        <f t="shared" si="23"/>
        <v>4.7684485002012715E-2</v>
      </c>
      <c r="BF31" s="85">
        <f t="shared" si="24"/>
        <v>2.7437656801375925E-2</v>
      </c>
      <c r="BG31" s="85">
        <f t="shared" si="25"/>
        <v>2.9865164574442327E-2</v>
      </c>
      <c r="BH31" s="85">
        <f t="shared" si="26"/>
        <v>6.2613502913416039E-2</v>
      </c>
      <c r="BI31" s="85" t="str">
        <f t="shared" si="27"/>
        <v>na</v>
      </c>
      <c r="BJ31" s="85">
        <f t="shared" si="28"/>
        <v>4.4217711743978864E-2</v>
      </c>
      <c r="BK31" s="85" t="str">
        <f t="shared" si="29"/>
        <v>na</v>
      </c>
      <c r="BL31" s="85" t="str">
        <f t="shared" si="30"/>
        <v>na</v>
      </c>
      <c r="BM31" s="102">
        <f t="shared" si="31"/>
        <v>4.1115703904796679E-2</v>
      </c>
      <c r="BN31" s="85">
        <f t="shared" si="32"/>
        <v>0.57561985466715349</v>
      </c>
      <c r="BO31" s="85">
        <f t="shared" si="33"/>
        <v>1.0601977935451146</v>
      </c>
      <c r="BP31" s="85">
        <f t="shared" si="34"/>
        <v>0.667582790028178</v>
      </c>
      <c r="BQ31" s="85">
        <f t="shared" si="35"/>
        <v>0.38412719521926297</v>
      </c>
      <c r="BR31" s="85">
        <f t="shared" si="36"/>
        <v>0.41811230404219257</v>
      </c>
      <c r="BS31" s="85">
        <f t="shared" si="37"/>
        <v>0.87658904078782451</v>
      </c>
      <c r="BT31" s="85" t="str">
        <f t="shared" si="38"/>
        <v>na</v>
      </c>
      <c r="BU31" s="85">
        <f t="shared" si="39"/>
        <v>0.61904796441570409</v>
      </c>
      <c r="BV31" s="85" t="str">
        <f t="shared" si="40"/>
        <v>na</v>
      </c>
      <c r="BW31" s="85" t="str">
        <f t="shared" si="41"/>
        <v>na</v>
      </c>
      <c r="BX31" s="85">
        <f t="shared" si="42"/>
        <v>0.57561985466715349</v>
      </c>
      <c r="BY31" s="93">
        <f t="shared" si="43"/>
        <v>0.40881425987065823</v>
      </c>
      <c r="BZ31" s="85">
        <f t="shared" si="44"/>
        <v>0.27233143781848479</v>
      </c>
      <c r="CA31" s="85">
        <f t="shared" si="45"/>
        <v>0.37757181729227535</v>
      </c>
      <c r="CB31" s="85">
        <f t="shared" si="46"/>
        <v>0.35335454349083539</v>
      </c>
      <c r="CC31" s="85">
        <f t="shared" si="47"/>
        <v>0.41305471545622596</v>
      </c>
      <c r="CD31" s="85">
        <f t="shared" si="48"/>
        <v>0.6358493913892288</v>
      </c>
      <c r="CE31" s="85" t="str">
        <f t="shared" si="49"/>
        <v>na</v>
      </c>
      <c r="CF31" s="85">
        <f t="shared" si="50"/>
        <v>0.54772592399788944</v>
      </c>
      <c r="CG31" s="85" t="str">
        <f t="shared" si="51"/>
        <v>na</v>
      </c>
      <c r="CH31" s="85" t="str">
        <f t="shared" si="52"/>
        <v>na</v>
      </c>
      <c r="CI31" s="102">
        <f t="shared" si="53"/>
        <v>0.46850254186025009</v>
      </c>
    </row>
    <row r="32" spans="1:87" s="20" customFormat="1" x14ac:dyDescent="0.25">
      <c r="A32" s="300" t="s">
        <v>37</v>
      </c>
      <c r="B32" s="60">
        <v>20</v>
      </c>
      <c r="C32" s="59"/>
      <c r="D32" s="35"/>
      <c r="E32" s="67"/>
      <c r="F32" s="60">
        <v>1</v>
      </c>
      <c r="G32" s="78">
        <v>3.2360000000000002</v>
      </c>
      <c r="H32" s="26">
        <v>73.712999999999994</v>
      </c>
      <c r="I32" s="26"/>
      <c r="J32" s="26"/>
      <c r="K32" s="82">
        <v>3.2500000000000003E-3</v>
      </c>
      <c r="L32" s="82">
        <v>1.7950000000000001E-2</v>
      </c>
      <c r="M32" s="266" t="s">
        <v>271</v>
      </c>
      <c r="N32" s="81">
        <v>73.712999999999994</v>
      </c>
      <c r="O32" s="82"/>
      <c r="P32" s="277">
        <v>10.35</v>
      </c>
      <c r="Q32" s="278">
        <v>11.5</v>
      </c>
      <c r="R32" s="32">
        <f>P32/N32</f>
        <v>0.1404094257457979</v>
      </c>
      <c r="S32" s="32">
        <f>IF(P32&lt;0.01*N32,0.01,IF(P32&gt;100*N32,100,R32))</f>
        <v>0.1404094257457979</v>
      </c>
      <c r="T32" s="205">
        <f t="shared" ref="T32" si="210">IF(Q32&gt;0,((((1/N32)^2)*((Q32^2)+(P32^2))-((1/N32)^2)*(P32^2))^0.5),0)</f>
        <v>0.15601047305088656</v>
      </c>
      <c r="U32" s="26">
        <f>IF(T32=0,S32,T32)</f>
        <v>0.15601047305088656</v>
      </c>
      <c r="V32" s="78">
        <v>1</v>
      </c>
      <c r="W32" s="17"/>
      <c r="X32" s="20">
        <v>1</v>
      </c>
      <c r="Y32" s="20">
        <v>0.25</v>
      </c>
      <c r="Z32" s="20">
        <v>0.5</v>
      </c>
      <c r="AA32" s="20">
        <v>1</v>
      </c>
      <c r="AC32" s="20">
        <v>1</v>
      </c>
      <c r="AD32" s="201">
        <v>1</v>
      </c>
      <c r="AE32" s="20">
        <v>1</v>
      </c>
      <c r="AF32" s="35"/>
      <c r="AG32" s="54">
        <f>IF(V32&gt;0,$B32,"na")</f>
        <v>20</v>
      </c>
      <c r="AH32" s="144" t="str">
        <f t="shared" ref="AH32" si="211">IF(W32&gt;0,$B32,"na")</f>
        <v>na</v>
      </c>
      <c r="AI32" s="144">
        <f t="shared" ref="AI32" si="212">IF(X32&gt;0,$B32,"na")</f>
        <v>20</v>
      </c>
      <c r="AJ32" s="144">
        <f t="shared" ref="AJ32" si="213">IF(Y32&gt;0,$B32,"na")</f>
        <v>20</v>
      </c>
      <c r="AK32" s="144">
        <f t="shared" ref="AK32" si="214">IF(Z32&gt;0,$B32,"na")</f>
        <v>20</v>
      </c>
      <c r="AL32" s="144">
        <f t="shared" ref="AL32" si="215">IF(AA32&gt;0,$B32,"na")</f>
        <v>20</v>
      </c>
      <c r="AM32" s="144" t="str">
        <f t="shared" ref="AM32" si="216">IF(AB32&gt;0,$B32,"na")</f>
        <v>na</v>
      </c>
      <c r="AN32" s="144">
        <f t="shared" ref="AN32" si="217">IF(AC32&gt;0,$B32,"na")</f>
        <v>20</v>
      </c>
      <c r="AO32" s="75">
        <f t="shared" ref="AO32" si="218">IF(AD32&gt;0,$B32,"na")</f>
        <v>20</v>
      </c>
      <c r="AP32" s="144">
        <f t="shared" ref="AP32" si="219">IF(AE32&gt;0,$B32,"na")</f>
        <v>20</v>
      </c>
      <c r="AQ32" s="144" t="str">
        <f t="shared" ref="AQ32" si="220">IF(AF32&gt;0,$B32,"na")</f>
        <v>na</v>
      </c>
      <c r="AR32" s="81">
        <f t="shared" si="10"/>
        <v>0.13138734332018631</v>
      </c>
      <c r="AS32" s="82" t="str">
        <f t="shared" si="11"/>
        <v>na</v>
      </c>
      <c r="AT32" s="82">
        <f t="shared" si="12"/>
        <v>0.14149406203712372</v>
      </c>
      <c r="AU32" s="82">
        <f t="shared" si="13"/>
        <v>5.3665252905428215E-2</v>
      </c>
      <c r="AV32" s="82">
        <f t="shared" si="14"/>
        <v>0.11197784942061335</v>
      </c>
      <c r="AW32" s="82">
        <f t="shared" si="15"/>
        <v>0.1621375726078895</v>
      </c>
      <c r="AX32" s="82" t="str">
        <f t="shared" si="16"/>
        <v>na</v>
      </c>
      <c r="AY32" s="82">
        <f t="shared" si="17"/>
        <v>0.13625354122093394</v>
      </c>
      <c r="AZ32" s="83">
        <f t="shared" si="18"/>
        <v>0.13138734332018631</v>
      </c>
      <c r="BA32" s="82">
        <f t="shared" si="19"/>
        <v>0.13138734332018631</v>
      </c>
      <c r="BB32" s="82" t="str">
        <f t="shared" si="20"/>
        <v>na</v>
      </c>
      <c r="BC32" s="93">
        <f t="shared" si="21"/>
        <v>0.28994965988349508</v>
      </c>
      <c r="BD32" s="85" t="str">
        <f t="shared" si="22"/>
        <v>na</v>
      </c>
      <c r="BE32" s="85">
        <f t="shared" si="23"/>
        <v>0.33627297832642034</v>
      </c>
      <c r="BF32" s="85">
        <f t="shared" si="24"/>
        <v>4.8372875215635665E-2</v>
      </c>
      <c r="BG32" s="85">
        <f t="shared" si="25"/>
        <v>0.21061038698923815</v>
      </c>
      <c r="BH32" s="85">
        <f t="shared" si="26"/>
        <v>0.44155303569401422</v>
      </c>
      <c r="BI32" s="85" t="str">
        <f t="shared" si="27"/>
        <v>na</v>
      </c>
      <c r="BJ32" s="85">
        <f t="shared" si="28"/>
        <v>0.31182514862641991</v>
      </c>
      <c r="BK32" s="85">
        <f t="shared" si="29"/>
        <v>0.28994965988349508</v>
      </c>
      <c r="BL32" s="85">
        <f t="shared" si="30"/>
        <v>0.28994965988349508</v>
      </c>
      <c r="BM32" s="102" t="str">
        <f t="shared" si="31"/>
        <v>na</v>
      </c>
      <c r="BN32" s="85">
        <f t="shared" si="32"/>
        <v>5.5090435377864067</v>
      </c>
      <c r="BO32" s="85" t="str">
        <f t="shared" si="33"/>
        <v>na</v>
      </c>
      <c r="BP32" s="85">
        <f t="shared" si="34"/>
        <v>6.3891865882019863</v>
      </c>
      <c r="BQ32" s="85">
        <f t="shared" si="35"/>
        <v>0.91908462909707767</v>
      </c>
      <c r="BR32" s="85">
        <f t="shared" si="36"/>
        <v>4.0015973527955246</v>
      </c>
      <c r="BS32" s="85">
        <f t="shared" si="37"/>
        <v>8.3895076781862699</v>
      </c>
      <c r="BT32" s="85" t="str">
        <f t="shared" si="38"/>
        <v>na</v>
      </c>
      <c r="BU32" s="85">
        <f t="shared" si="39"/>
        <v>5.9246778239019786</v>
      </c>
      <c r="BV32" s="85">
        <f t="shared" si="40"/>
        <v>5.5090435377864067</v>
      </c>
      <c r="BW32" s="85">
        <f t="shared" si="41"/>
        <v>5.5090435377864067</v>
      </c>
      <c r="BX32" s="85" t="str">
        <f t="shared" si="42"/>
        <v>na</v>
      </c>
      <c r="BY32" s="93">
        <f t="shared" si="43"/>
        <v>3.8109423584990552E-2</v>
      </c>
      <c r="BZ32" s="85" t="str">
        <f t="shared" si="44"/>
        <v>na</v>
      </c>
      <c r="CA32" s="85">
        <f t="shared" si="45"/>
        <v>1.5542344265967692E-2</v>
      </c>
      <c r="CB32" s="85">
        <f t="shared" si="46"/>
        <v>0.23304671488548964</v>
      </c>
      <c r="CC32" s="85">
        <f t="shared" si="47"/>
        <v>7.7988185580420449E-2</v>
      </c>
      <c r="CD32" s="85">
        <f t="shared" si="48"/>
        <v>6.27867244671826E-2</v>
      </c>
      <c r="CE32" s="85" t="str">
        <f t="shared" si="49"/>
        <v>na</v>
      </c>
      <c r="CF32" s="85">
        <f t="shared" si="50"/>
        <v>8.4902089036777789E-2</v>
      </c>
      <c r="CG32" s="85">
        <f t="shared" si="51"/>
        <v>7.373473998457368E-2</v>
      </c>
      <c r="CH32" s="85">
        <f t="shared" si="52"/>
        <v>0.1211143492861748</v>
      </c>
      <c r="CI32" s="102" t="str">
        <f t="shared" si="53"/>
        <v>na</v>
      </c>
    </row>
    <row r="33" spans="1:87" x14ac:dyDescent="0.25">
      <c r="A33" s="298" t="s">
        <v>30</v>
      </c>
      <c r="B33" s="144"/>
      <c r="C33" s="69">
        <v>15</v>
      </c>
      <c r="D33" s="119">
        <v>1</v>
      </c>
      <c r="E33" s="117"/>
      <c r="F33" s="60">
        <v>1</v>
      </c>
      <c r="G33" s="78">
        <v>0.27300000000000002</v>
      </c>
      <c r="H33" s="26">
        <v>1.6</v>
      </c>
      <c r="I33" s="26">
        <v>0.40210000000000001</v>
      </c>
      <c r="J33" s="26">
        <v>0.30120000000000002</v>
      </c>
      <c r="K33" s="82">
        <v>0.4</v>
      </c>
      <c r="L33" s="82">
        <v>0.32839999999999997</v>
      </c>
      <c r="M33" s="266" t="s">
        <v>279</v>
      </c>
      <c r="N33" s="81"/>
      <c r="O33" s="82">
        <v>0.72839999999999994</v>
      </c>
      <c r="P33" s="277">
        <v>2.3549999999999998E-2</v>
      </c>
      <c r="Q33" s="278">
        <v>5.5900000000000005E-2</v>
      </c>
      <c r="R33" s="73">
        <f t="shared" ref="R33:R34" si="221">P33/O33</f>
        <v>3.2331136738056016E-2</v>
      </c>
      <c r="S33" s="73">
        <f t="shared" ref="S33:S34" si="222">IF(P33&lt;0.01*O33,0.01,IF(P33&gt;100*O33,100,R33))</f>
        <v>3.2331136738056016E-2</v>
      </c>
      <c r="T33" s="205">
        <f>IF(Q33&gt;0,((((1/O33)^2)*((Q33^2)+(P33^2))-((1/O33)^2)*(P33^2))^0.5),0)</f>
        <v>7.6743547501372897E-2</v>
      </c>
      <c r="U33" s="26">
        <f t="shared" ref="U33:U34" si="223">IF(T33=0,S33,T33)</f>
        <v>7.6743547501372897E-2</v>
      </c>
      <c r="V33" s="78">
        <v>1</v>
      </c>
      <c r="W33" s="128">
        <v>0.5</v>
      </c>
      <c r="X33" s="134"/>
      <c r="Y33" s="134">
        <v>1</v>
      </c>
      <c r="Z33" s="134">
        <v>1</v>
      </c>
      <c r="AA33" s="134">
        <v>1</v>
      </c>
      <c r="AB33" s="134"/>
      <c r="AC33" s="134"/>
      <c r="AD33" s="201"/>
      <c r="AE33" s="134"/>
      <c r="AF33" s="119">
        <v>1</v>
      </c>
      <c r="AG33" s="54">
        <f t="shared" ref="AG33:AG34" si="224">IF(V33&gt;0,$C33,"na")</f>
        <v>15</v>
      </c>
      <c r="AH33" s="144">
        <f t="shared" ref="AH33:AH34" si="225">IF(W33&gt;0,$C33,"na")</f>
        <v>15</v>
      </c>
      <c r="AI33" s="144" t="str">
        <f t="shared" ref="AI33:AI34" si="226">IF(X33&gt;0,$C33,"na")</f>
        <v>na</v>
      </c>
      <c r="AJ33" s="144">
        <f t="shared" ref="AJ33:AJ34" si="227">IF(Y33&gt;0,$C33,"na")</f>
        <v>15</v>
      </c>
      <c r="AK33" s="144">
        <f t="shared" ref="AK33:AK34" si="228">IF(Z33&gt;0,$C33,"na")</f>
        <v>15</v>
      </c>
      <c r="AL33" s="144">
        <f t="shared" ref="AL33:AL34" si="229">IF(AA33&gt;0,$C33,"na")</f>
        <v>15</v>
      </c>
      <c r="AM33" s="144" t="str">
        <f t="shared" ref="AM33:AM34" si="230">IF(AB33&gt;0,$C33,"na")</f>
        <v>na</v>
      </c>
      <c r="AN33" s="144" t="str">
        <f t="shared" ref="AN33:AN34" si="231">IF(AC33&gt;0,$C33,"na")</f>
        <v>na</v>
      </c>
      <c r="AO33" s="75" t="str">
        <f t="shared" ref="AO33:AO34" si="232">IF(AD33&gt;0,$C33,"na")</f>
        <v>na</v>
      </c>
      <c r="AP33" s="144" t="str">
        <f t="shared" ref="AP33:AP34" si="233">IF(AE33&gt;0,$C33,"na")</f>
        <v>na</v>
      </c>
      <c r="AQ33" s="144">
        <f t="shared" ref="AQ33:AQ34" si="234">IF(AF33&gt;0,$C33,"na")</f>
        <v>15</v>
      </c>
      <c r="AR33" s="81">
        <f t="shared" si="10"/>
        <v>3.18194845241693E-2</v>
      </c>
      <c r="AS33" s="82">
        <f t="shared" si="11"/>
        <v>2.1591793069972026E-2</v>
      </c>
      <c r="AT33" s="82" t="str">
        <f t="shared" si="12"/>
        <v>na</v>
      </c>
      <c r="AU33" s="82">
        <f t="shared" si="13"/>
        <v>5.1986763447938573E-2</v>
      </c>
      <c r="AV33" s="82">
        <f t="shared" si="14"/>
        <v>5.4237757711652228E-2</v>
      </c>
      <c r="AW33" s="82">
        <f t="shared" si="15"/>
        <v>3.9266597923442968E-2</v>
      </c>
      <c r="AX33" s="82" t="str">
        <f t="shared" si="16"/>
        <v>na</v>
      </c>
      <c r="AY33" s="82" t="str">
        <f t="shared" si="17"/>
        <v>na</v>
      </c>
      <c r="AZ33" s="83" t="str">
        <f t="shared" si="18"/>
        <v>na</v>
      </c>
      <c r="BA33" s="82" t="str">
        <f t="shared" si="19"/>
        <v>na</v>
      </c>
      <c r="BB33" s="82">
        <f t="shared" si="20"/>
        <v>3.18194845241693E-2</v>
      </c>
      <c r="BC33" s="93">
        <f t="shared" si="21"/>
        <v>0.14788250473033579</v>
      </c>
      <c r="BD33" s="85">
        <f t="shared" si="22"/>
        <v>6.8093857407718394E-2</v>
      </c>
      <c r="BE33" s="85" t="str">
        <f t="shared" si="23"/>
        <v>na</v>
      </c>
      <c r="BF33" s="85">
        <f t="shared" si="24"/>
        <v>0.39474449189672656</v>
      </c>
      <c r="BG33" s="85">
        <f t="shared" si="25"/>
        <v>0.42966895098560898</v>
      </c>
      <c r="BH33" s="85">
        <f t="shared" si="26"/>
        <v>0.22520450245036197</v>
      </c>
      <c r="BI33" s="85" t="str">
        <f t="shared" si="27"/>
        <v>na</v>
      </c>
      <c r="BJ33" s="85" t="str">
        <f t="shared" si="28"/>
        <v>na</v>
      </c>
      <c r="BK33" s="85" t="str">
        <f t="shared" si="29"/>
        <v>na</v>
      </c>
      <c r="BL33" s="85" t="str">
        <f t="shared" si="30"/>
        <v>na</v>
      </c>
      <c r="BM33" s="102">
        <f t="shared" si="31"/>
        <v>0.14788250473033579</v>
      </c>
      <c r="BN33" s="85">
        <f t="shared" si="32"/>
        <v>2.070355066224701</v>
      </c>
      <c r="BO33" s="85">
        <f t="shared" si="33"/>
        <v>0.95331400370805752</v>
      </c>
      <c r="BP33" s="85" t="str">
        <f t="shared" si="34"/>
        <v>na</v>
      </c>
      <c r="BQ33" s="85">
        <f t="shared" si="35"/>
        <v>5.5264228865541716</v>
      </c>
      <c r="BR33" s="85">
        <f t="shared" si="36"/>
        <v>6.0153653137985259</v>
      </c>
      <c r="BS33" s="85">
        <f t="shared" si="37"/>
        <v>3.1528630343050676</v>
      </c>
      <c r="BT33" s="85" t="str">
        <f t="shared" si="38"/>
        <v>na</v>
      </c>
      <c r="BU33" s="85" t="str">
        <f t="shared" si="39"/>
        <v>na</v>
      </c>
      <c r="BV33" s="85" t="str">
        <f t="shared" si="40"/>
        <v>na</v>
      </c>
      <c r="BW33" s="85" t="str">
        <f t="shared" si="41"/>
        <v>na</v>
      </c>
      <c r="BX33" s="85">
        <f t="shared" si="42"/>
        <v>2.070355066224701</v>
      </c>
      <c r="BY33" s="93">
        <f t="shared" si="43"/>
        <v>0.30767764343461768</v>
      </c>
      <c r="BZ33" s="85">
        <f t="shared" si="44"/>
        <v>0.24061971866289386</v>
      </c>
      <c r="CA33" s="85" t="str">
        <f t="shared" si="45"/>
        <v>na</v>
      </c>
      <c r="CB33" s="85">
        <f t="shared" si="46"/>
        <v>0.18026288201657228</v>
      </c>
      <c r="CC33" s="85">
        <f t="shared" si="47"/>
        <v>0.21666774633369662</v>
      </c>
      <c r="CD33" s="85">
        <f t="shared" si="48"/>
        <v>0.48008219927496376</v>
      </c>
      <c r="CE33" s="85" t="str">
        <f t="shared" si="49"/>
        <v>na</v>
      </c>
      <c r="CF33" s="85" t="str">
        <f t="shared" si="50"/>
        <v>na</v>
      </c>
      <c r="CG33" s="85" t="str">
        <f t="shared" si="51"/>
        <v>na</v>
      </c>
      <c r="CH33" s="85" t="str">
        <f t="shared" si="52"/>
        <v>na</v>
      </c>
      <c r="CI33" s="102">
        <f t="shared" si="53"/>
        <v>0.35972835588767105</v>
      </c>
    </row>
    <row r="34" spans="1:87" x14ac:dyDescent="0.25">
      <c r="A34" s="298" t="s">
        <v>31</v>
      </c>
      <c r="B34" s="144"/>
      <c r="C34" s="69">
        <v>15</v>
      </c>
      <c r="D34" s="119"/>
      <c r="E34" s="117"/>
      <c r="F34" s="60">
        <v>1</v>
      </c>
      <c r="G34" s="78"/>
      <c r="H34" s="26"/>
      <c r="I34" s="26">
        <v>3.73E-2</v>
      </c>
      <c r="J34" s="26">
        <v>4.7399999999999998E-2</v>
      </c>
      <c r="K34" s="82">
        <v>0.15555000000000002</v>
      </c>
      <c r="L34" s="82">
        <v>0.26724999999999999</v>
      </c>
      <c r="M34" s="266" t="s">
        <v>279</v>
      </c>
      <c r="N34" s="81"/>
      <c r="O34" s="82">
        <v>0.42279999999999995</v>
      </c>
      <c r="P34" s="277">
        <v>0</v>
      </c>
      <c r="Q34" s="278">
        <v>0</v>
      </c>
      <c r="R34" s="73">
        <f t="shared" si="221"/>
        <v>0</v>
      </c>
      <c r="S34" s="73">
        <f t="shared" si="222"/>
        <v>0.01</v>
      </c>
      <c r="T34" s="205">
        <f>IF(Q34&gt;0,((((1/O34)^2)*((Q34^2)+(P34^2))-((1/O34)^2)*(P34^2))^0.5),0)</f>
        <v>0</v>
      </c>
      <c r="U34" s="26">
        <f t="shared" si="223"/>
        <v>0.01</v>
      </c>
      <c r="V34" s="78">
        <v>1</v>
      </c>
      <c r="W34" s="128">
        <v>0.5</v>
      </c>
      <c r="X34" s="134">
        <v>1</v>
      </c>
      <c r="Y34" s="134">
        <v>0.75</v>
      </c>
      <c r="Z34" s="134">
        <v>1</v>
      </c>
      <c r="AA34" s="134">
        <v>1</v>
      </c>
      <c r="AB34" s="134">
        <v>1</v>
      </c>
      <c r="AC34" s="134"/>
      <c r="AD34" s="201"/>
      <c r="AE34" s="134"/>
      <c r="AF34" s="119"/>
      <c r="AG34" s="54">
        <f t="shared" si="224"/>
        <v>15</v>
      </c>
      <c r="AH34" s="144">
        <f t="shared" si="225"/>
        <v>15</v>
      </c>
      <c r="AI34" s="144">
        <f t="shared" si="226"/>
        <v>15</v>
      </c>
      <c r="AJ34" s="144">
        <f t="shared" si="227"/>
        <v>15</v>
      </c>
      <c r="AK34" s="144">
        <f t="shared" si="228"/>
        <v>15</v>
      </c>
      <c r="AL34" s="144">
        <f t="shared" si="229"/>
        <v>15</v>
      </c>
      <c r="AM34" s="144">
        <f t="shared" si="230"/>
        <v>15</v>
      </c>
      <c r="AN34" s="144" t="str">
        <f t="shared" si="231"/>
        <v>na</v>
      </c>
      <c r="AO34" s="75" t="str">
        <f t="shared" si="232"/>
        <v>na</v>
      </c>
      <c r="AP34" s="144" t="str">
        <f t="shared" si="233"/>
        <v>na</v>
      </c>
      <c r="AQ34" s="144" t="str">
        <f t="shared" si="234"/>
        <v>na</v>
      </c>
      <c r="AR34" s="81">
        <f t="shared" si="10"/>
        <v>9.950330853168092E-3</v>
      </c>
      <c r="AS34" s="82">
        <f t="shared" si="11"/>
        <v>6.7520102217926339E-3</v>
      </c>
      <c r="AT34" s="82">
        <f t="shared" si="12"/>
        <v>1.0715740918796407E-2</v>
      </c>
      <c r="AU34" s="82">
        <f t="shared" si="13"/>
        <v>1.2192658932755269E-2</v>
      </c>
      <c r="AV34" s="82">
        <f t="shared" si="14"/>
        <v>1.6960791226991068E-2</v>
      </c>
      <c r="AW34" s="82">
        <f t="shared" si="15"/>
        <v>1.2279131691143603E-2</v>
      </c>
      <c r="AX34" s="82">
        <f t="shared" si="16"/>
        <v>1.0715740918796407E-2</v>
      </c>
      <c r="AY34" s="82" t="str">
        <f t="shared" si="17"/>
        <v>na</v>
      </c>
      <c r="AZ34" s="83" t="str">
        <f t="shared" si="18"/>
        <v>na</v>
      </c>
      <c r="BA34" s="82" t="str">
        <f t="shared" si="19"/>
        <v>na</v>
      </c>
      <c r="BB34" s="82" t="str">
        <f t="shared" si="20"/>
        <v>na</v>
      </c>
      <c r="BC34" s="93">
        <f t="shared" si="21"/>
        <v>1.9900661706336174E-2</v>
      </c>
      <c r="BD34" s="85">
        <f t="shared" si="22"/>
        <v>9.1634424438614276E-3</v>
      </c>
      <c r="BE34" s="85">
        <f t="shared" si="23"/>
        <v>2.3080057363561477E-2</v>
      </c>
      <c r="BF34" s="85">
        <f t="shared" si="24"/>
        <v>2.9880600764780507E-2</v>
      </c>
      <c r="BG34" s="85">
        <f t="shared" si="25"/>
        <v>5.782087918292407E-2</v>
      </c>
      <c r="BH34" s="85">
        <f t="shared" si="26"/>
        <v>3.0305942046226747E-2</v>
      </c>
      <c r="BI34" s="85">
        <f t="shared" si="27"/>
        <v>2.3080057363561477E-2</v>
      </c>
      <c r="BJ34" s="85" t="str">
        <f t="shared" si="28"/>
        <v>na</v>
      </c>
      <c r="BK34" s="85" t="str">
        <f t="shared" si="29"/>
        <v>na</v>
      </c>
      <c r="BL34" s="85" t="str">
        <f t="shared" si="30"/>
        <v>na</v>
      </c>
      <c r="BM34" s="102" t="str">
        <f t="shared" si="31"/>
        <v>na</v>
      </c>
      <c r="BN34" s="85">
        <f t="shared" si="32"/>
        <v>0.27860926388870644</v>
      </c>
      <c r="BO34" s="85">
        <f t="shared" si="33"/>
        <v>0.12828819421405999</v>
      </c>
      <c r="BP34" s="85">
        <f t="shared" si="34"/>
        <v>0.32312080308986069</v>
      </c>
      <c r="BQ34" s="85">
        <f t="shared" si="35"/>
        <v>0.41832841070692711</v>
      </c>
      <c r="BR34" s="85">
        <f t="shared" si="36"/>
        <v>0.80949230856093701</v>
      </c>
      <c r="BS34" s="85">
        <f t="shared" si="37"/>
        <v>0.42428318864717446</v>
      </c>
      <c r="BT34" s="85">
        <f t="shared" si="38"/>
        <v>0.32312080308986069</v>
      </c>
      <c r="BU34" s="85" t="str">
        <f t="shared" si="39"/>
        <v>na</v>
      </c>
      <c r="BV34" s="85" t="str">
        <f t="shared" si="40"/>
        <v>na</v>
      </c>
      <c r="BW34" s="85" t="str">
        <f t="shared" si="41"/>
        <v>na</v>
      </c>
      <c r="BX34" s="85" t="str">
        <f t="shared" si="42"/>
        <v>na</v>
      </c>
      <c r="BY34" s="93">
        <f t="shared" si="43"/>
        <v>0.40881425987065823</v>
      </c>
      <c r="BZ34" s="85">
        <f t="shared" si="44"/>
        <v>0.30030868029362762</v>
      </c>
      <c r="CA34" s="85">
        <f t="shared" si="45"/>
        <v>0.37757181729227535</v>
      </c>
      <c r="CB34" s="85">
        <f t="shared" si="46"/>
        <v>0.33488867751713353</v>
      </c>
      <c r="CC34" s="85">
        <f t="shared" si="47"/>
        <v>0.37191567871483927</v>
      </c>
      <c r="CD34" s="85">
        <f t="shared" si="48"/>
        <v>0.6358493913892288</v>
      </c>
      <c r="CE34" s="85">
        <f t="shared" si="49"/>
        <v>0.43398096032893119</v>
      </c>
      <c r="CF34" s="85" t="str">
        <f t="shared" si="50"/>
        <v>na</v>
      </c>
      <c r="CG34" s="85" t="str">
        <f t="shared" si="51"/>
        <v>na</v>
      </c>
      <c r="CH34" s="85" t="str">
        <f t="shared" si="52"/>
        <v>na</v>
      </c>
      <c r="CI34" s="102" t="str">
        <f t="shared" si="53"/>
        <v>na</v>
      </c>
    </row>
    <row r="35" spans="1:87" x14ac:dyDescent="0.25">
      <c r="A35" s="298" t="s">
        <v>32</v>
      </c>
      <c r="B35" s="144">
        <v>20</v>
      </c>
      <c r="C35" s="69"/>
      <c r="D35" s="119">
        <v>1</v>
      </c>
      <c r="E35" s="117"/>
      <c r="F35" s="60">
        <v>1</v>
      </c>
      <c r="G35" s="78">
        <v>11.082000000000001</v>
      </c>
      <c r="H35" s="26">
        <v>52.887999999999998</v>
      </c>
      <c r="I35" s="26"/>
      <c r="J35" s="26"/>
      <c r="K35" s="82"/>
      <c r="L35" s="82"/>
      <c r="M35" s="266" t="s">
        <v>271</v>
      </c>
      <c r="N35" s="81">
        <v>52.887999999999998</v>
      </c>
      <c r="O35" s="82"/>
      <c r="P35" s="277">
        <v>37.85</v>
      </c>
      <c r="Q35" s="278">
        <v>31.841000000000001</v>
      </c>
      <c r="R35" s="32">
        <f t="shared" ref="R35:R37" si="235">P35/N35</f>
        <v>0.71566328845862959</v>
      </c>
      <c r="S35" s="32">
        <f t="shared" ref="S35:S37" si="236">IF(P35&lt;0.01*N35,0.01,IF(P35&gt;100*N35,100,R35))</f>
        <v>0.71566328845862959</v>
      </c>
      <c r="T35" s="205">
        <f t="shared" ref="T35:T37" si="237">IF(Q35&gt;0,((((1/N35)^2)*((Q35^2)+(P35^2))-((1/N35)^2)*(P35^2))^0.5),0)</f>
        <v>0.60204583270307077</v>
      </c>
      <c r="U35" s="26">
        <f t="shared" ref="U35:U37" si="238">IF(T35=0,S35,T35)</f>
        <v>0.60204583270307077</v>
      </c>
      <c r="V35" s="78">
        <v>1</v>
      </c>
      <c r="W35" s="128">
        <v>0.5</v>
      </c>
      <c r="X35" s="134"/>
      <c r="Y35" s="134">
        <v>0.5</v>
      </c>
      <c r="Z35" s="134">
        <v>0.4</v>
      </c>
      <c r="AA35" s="134">
        <v>1</v>
      </c>
      <c r="AB35" s="134">
        <v>1</v>
      </c>
      <c r="AC35" s="134"/>
      <c r="AD35" s="201"/>
      <c r="AE35" s="134"/>
      <c r="AF35" s="119">
        <v>1</v>
      </c>
      <c r="AG35" s="54">
        <f t="shared" ref="AG35:AG37" si="239">IF(V35&gt;0,$B35,"na")</f>
        <v>20</v>
      </c>
      <c r="AH35" s="144">
        <f t="shared" ref="AH35:AH37" si="240">IF(W35&gt;0,$B35,"na")</f>
        <v>20</v>
      </c>
      <c r="AI35" s="144" t="str">
        <f t="shared" ref="AI35:AI37" si="241">IF(X35&gt;0,$B35,"na")</f>
        <v>na</v>
      </c>
      <c r="AJ35" s="144">
        <f t="shared" ref="AJ35:AJ37" si="242">IF(Y35&gt;0,$B35,"na")</f>
        <v>20</v>
      </c>
      <c r="AK35" s="144">
        <f t="shared" ref="AK35:AK37" si="243">IF(Z35&gt;0,$B35,"na")</f>
        <v>20</v>
      </c>
      <c r="AL35" s="144">
        <f t="shared" ref="AL35:AL37" si="244">IF(AA35&gt;0,$B35,"na")</f>
        <v>20</v>
      </c>
      <c r="AM35" s="144">
        <f t="shared" ref="AM35:AM37" si="245">IF(AB35&gt;0,$B35,"na")</f>
        <v>20</v>
      </c>
      <c r="AN35" s="144" t="str">
        <f t="shared" ref="AN35:AN37" si="246">IF(AC35&gt;0,$B35,"na")</f>
        <v>na</v>
      </c>
      <c r="AO35" s="75" t="str">
        <f t="shared" ref="AO35:AO37" si="247">IF(AD35&gt;0,$B35,"na")</f>
        <v>na</v>
      </c>
      <c r="AP35" s="144" t="str">
        <f t="shared" ref="AP35:AP37" si="248">IF(AE35&gt;0,$B35,"na")</f>
        <v>na</v>
      </c>
      <c r="AQ35" s="144">
        <f t="shared" ref="AQ35:AQ37" si="249">IF(AF35&gt;0,$B35,"na")</f>
        <v>20</v>
      </c>
      <c r="AR35" s="81">
        <f t="shared" si="10"/>
        <v>0.53979976296538146</v>
      </c>
      <c r="AS35" s="82">
        <f t="shared" si="11"/>
        <v>0.36629269629793743</v>
      </c>
      <c r="AT35" s="82" t="str">
        <f t="shared" si="12"/>
        <v>na</v>
      </c>
      <c r="AU35" s="82">
        <f t="shared" si="13"/>
        <v>0.4409631866477764</v>
      </c>
      <c r="AV35" s="82">
        <f t="shared" si="14"/>
        <v>0.36804529293094201</v>
      </c>
      <c r="AW35" s="82">
        <f t="shared" si="15"/>
        <v>0.66613587770196014</v>
      </c>
      <c r="AX35" s="82">
        <f t="shared" si="16"/>
        <v>0.58132282165502613</v>
      </c>
      <c r="AY35" s="82" t="str">
        <f t="shared" si="17"/>
        <v>na</v>
      </c>
      <c r="AZ35" s="83" t="str">
        <f t="shared" si="18"/>
        <v>na</v>
      </c>
      <c r="BA35" s="82" t="str">
        <f t="shared" si="19"/>
        <v>na</v>
      </c>
      <c r="BB35" s="82">
        <f t="shared" si="20"/>
        <v>0.53979976296538146</v>
      </c>
      <c r="BC35" s="93">
        <f t="shared" si="21"/>
        <v>0.94256291582848228</v>
      </c>
      <c r="BD35" s="85">
        <f t="shared" si="22"/>
        <v>0.43401175078326804</v>
      </c>
      <c r="BE35" s="85" t="str">
        <f t="shared" si="23"/>
        <v>na</v>
      </c>
      <c r="BF35" s="85">
        <f t="shared" si="24"/>
        <v>0.62899854172723957</v>
      </c>
      <c r="BG35" s="85">
        <f t="shared" si="25"/>
        <v>0.4381749092177864</v>
      </c>
      <c r="BH35" s="85">
        <f t="shared" si="26"/>
        <v>1.435392326322777</v>
      </c>
      <c r="BI35" s="85">
        <f t="shared" si="27"/>
        <v>1.0931498905466421</v>
      </c>
      <c r="BJ35" s="85" t="str">
        <f t="shared" si="28"/>
        <v>na</v>
      </c>
      <c r="BK35" s="85" t="str">
        <f t="shared" si="29"/>
        <v>na</v>
      </c>
      <c r="BL35" s="85" t="str">
        <f t="shared" si="30"/>
        <v>na</v>
      </c>
      <c r="BM35" s="102">
        <f t="shared" si="31"/>
        <v>0.94256291582848228</v>
      </c>
      <c r="BN35" s="85">
        <f t="shared" si="32"/>
        <v>17.908695400741163</v>
      </c>
      <c r="BO35" s="85">
        <f t="shared" si="33"/>
        <v>8.2462232648820919</v>
      </c>
      <c r="BP35" s="85" t="str">
        <f t="shared" si="34"/>
        <v>na</v>
      </c>
      <c r="BQ35" s="85">
        <f t="shared" si="35"/>
        <v>11.950972292817552</v>
      </c>
      <c r="BR35" s="85">
        <f t="shared" si="36"/>
        <v>8.3253232751379418</v>
      </c>
      <c r="BS35" s="85">
        <f t="shared" si="37"/>
        <v>27.272454200132763</v>
      </c>
      <c r="BT35" s="85">
        <f t="shared" si="38"/>
        <v>20.769847920386201</v>
      </c>
      <c r="BU35" s="85" t="str">
        <f t="shared" si="39"/>
        <v>na</v>
      </c>
      <c r="BV35" s="85" t="str">
        <f t="shared" si="40"/>
        <v>na</v>
      </c>
      <c r="BW35" s="85" t="str">
        <f t="shared" si="41"/>
        <v>na</v>
      </c>
      <c r="BX35" s="85">
        <f t="shared" si="42"/>
        <v>17.908695400741163</v>
      </c>
      <c r="BY35" s="93">
        <f t="shared" si="43"/>
        <v>2.6610076074067419</v>
      </c>
      <c r="BZ35" s="85">
        <f t="shared" si="44"/>
        <v>0.95088632479907831</v>
      </c>
      <c r="CA35" s="85" t="str">
        <f t="shared" si="45"/>
        <v>na</v>
      </c>
      <c r="CB35" s="85">
        <f t="shared" si="46"/>
        <v>1.5607502218730773</v>
      </c>
      <c r="CC35" s="85">
        <f t="shared" si="47"/>
        <v>0.74979107444417248</v>
      </c>
      <c r="CD35" s="85">
        <f t="shared" si="48"/>
        <v>4.0135159932551616</v>
      </c>
      <c r="CE35" s="85">
        <f t="shared" si="49"/>
        <v>3.2082100742169049</v>
      </c>
      <c r="CF35" s="85" t="str">
        <f t="shared" si="50"/>
        <v>na</v>
      </c>
      <c r="CG35" s="85" t="str">
        <f t="shared" si="51"/>
        <v>na</v>
      </c>
      <c r="CH35" s="85" t="str">
        <f t="shared" si="52"/>
        <v>na</v>
      </c>
      <c r="CI35" s="102">
        <f t="shared" si="53"/>
        <v>2.4938662714589519</v>
      </c>
    </row>
    <row r="36" spans="1:87" x14ac:dyDescent="0.25">
      <c r="A36" s="299" t="s">
        <v>33</v>
      </c>
      <c r="B36" s="144">
        <v>20</v>
      </c>
      <c r="C36" s="69"/>
      <c r="D36" s="119">
        <v>1</v>
      </c>
      <c r="E36" s="117"/>
      <c r="F36" s="60">
        <v>1</v>
      </c>
      <c r="G36" s="78">
        <v>640.255</v>
      </c>
      <c r="H36" s="26">
        <v>3730.78</v>
      </c>
      <c r="I36" s="26"/>
      <c r="J36" s="26"/>
      <c r="K36" s="82"/>
      <c r="L36" s="82"/>
      <c r="M36" s="266" t="s">
        <v>271</v>
      </c>
      <c r="N36" s="81">
        <v>3730.78</v>
      </c>
      <c r="O36" s="82"/>
      <c r="P36" s="277">
        <v>116.65</v>
      </c>
      <c r="Q36" s="278">
        <v>102.7</v>
      </c>
      <c r="R36" s="32">
        <f t="shared" si="235"/>
        <v>3.1266920054251392E-2</v>
      </c>
      <c r="S36" s="32">
        <f t="shared" si="236"/>
        <v>3.1266920054251392E-2</v>
      </c>
      <c r="T36" s="205">
        <f t="shared" si="237"/>
        <v>2.7527755589983865E-2</v>
      </c>
      <c r="U36" s="26">
        <f t="shared" si="238"/>
        <v>2.7527755589983865E-2</v>
      </c>
      <c r="V36" s="78">
        <v>1</v>
      </c>
      <c r="W36" s="128"/>
      <c r="X36" s="134"/>
      <c r="Y36" s="134">
        <v>0.25</v>
      </c>
      <c r="Z36" s="134">
        <v>0.2</v>
      </c>
      <c r="AA36" s="134">
        <v>1</v>
      </c>
      <c r="AB36" s="134"/>
      <c r="AC36" s="134"/>
      <c r="AD36" s="201"/>
      <c r="AE36" s="134">
        <v>1</v>
      </c>
      <c r="AF36" s="119">
        <v>1</v>
      </c>
      <c r="AG36" s="54">
        <f t="shared" si="239"/>
        <v>20</v>
      </c>
      <c r="AH36" s="144" t="str">
        <f t="shared" si="240"/>
        <v>na</v>
      </c>
      <c r="AI36" s="144" t="str">
        <f t="shared" si="241"/>
        <v>na</v>
      </c>
      <c r="AJ36" s="144">
        <f t="shared" si="242"/>
        <v>20</v>
      </c>
      <c r="AK36" s="144">
        <f t="shared" si="243"/>
        <v>20</v>
      </c>
      <c r="AL36" s="144">
        <f t="shared" si="244"/>
        <v>20</v>
      </c>
      <c r="AM36" s="144" t="str">
        <f t="shared" si="245"/>
        <v>na</v>
      </c>
      <c r="AN36" s="144" t="str">
        <f t="shared" si="246"/>
        <v>na</v>
      </c>
      <c r="AO36" s="75" t="str">
        <f t="shared" si="247"/>
        <v>na</v>
      </c>
      <c r="AP36" s="144">
        <f t="shared" si="248"/>
        <v>20</v>
      </c>
      <c r="AQ36" s="144">
        <f t="shared" si="249"/>
        <v>20</v>
      </c>
      <c r="AR36" s="81">
        <f t="shared" si="10"/>
        <v>3.0788065857489756E-2</v>
      </c>
      <c r="AS36" s="82" t="str">
        <f t="shared" si="11"/>
        <v>na</v>
      </c>
      <c r="AT36" s="82" t="str">
        <f t="shared" si="12"/>
        <v>na</v>
      </c>
      <c r="AU36" s="82">
        <f t="shared" si="13"/>
        <v>1.257540718122821E-2</v>
      </c>
      <c r="AV36" s="82">
        <f t="shared" si="14"/>
        <v>1.0495931542326056E-2</v>
      </c>
      <c r="AW36" s="82">
        <f t="shared" si="15"/>
        <v>3.7993783398604382E-2</v>
      </c>
      <c r="AX36" s="82" t="str">
        <f t="shared" si="16"/>
        <v>na</v>
      </c>
      <c r="AY36" s="82" t="str">
        <f t="shared" si="17"/>
        <v>na</v>
      </c>
      <c r="AZ36" s="83" t="str">
        <f t="shared" si="18"/>
        <v>na</v>
      </c>
      <c r="BA36" s="82">
        <f t="shared" si="19"/>
        <v>3.0788065857489756E-2</v>
      </c>
      <c r="BB36" s="82">
        <f t="shared" si="20"/>
        <v>3.0788065857489756E-2</v>
      </c>
      <c r="BC36" s="93">
        <f t="shared" si="21"/>
        <v>5.4311359526117327E-2</v>
      </c>
      <c r="BD36" s="85" t="str">
        <f t="shared" si="22"/>
        <v>na</v>
      </c>
      <c r="BE36" s="85" t="str">
        <f t="shared" si="23"/>
        <v>na</v>
      </c>
      <c r="BF36" s="85">
        <f t="shared" si="24"/>
        <v>9.0608715257815258E-3</v>
      </c>
      <c r="BG36" s="85">
        <f t="shared" si="25"/>
        <v>6.3120123416200435E-3</v>
      </c>
      <c r="BH36" s="85">
        <f t="shared" si="26"/>
        <v>8.2708652533208998E-2</v>
      </c>
      <c r="BI36" s="85" t="str">
        <f t="shared" si="27"/>
        <v>na</v>
      </c>
      <c r="BJ36" s="85" t="str">
        <f t="shared" si="28"/>
        <v>na</v>
      </c>
      <c r="BK36" s="85" t="str">
        <f t="shared" si="29"/>
        <v>na</v>
      </c>
      <c r="BL36" s="85">
        <f t="shared" si="30"/>
        <v>5.4311359526117327E-2</v>
      </c>
      <c r="BM36" s="102">
        <f t="shared" si="31"/>
        <v>5.4311359526117327E-2</v>
      </c>
      <c r="BN36" s="85">
        <f t="shared" si="32"/>
        <v>1.0319158309962293</v>
      </c>
      <c r="BO36" s="85" t="str">
        <f t="shared" si="33"/>
        <v>na</v>
      </c>
      <c r="BP36" s="85" t="str">
        <f t="shared" si="34"/>
        <v>na</v>
      </c>
      <c r="BQ36" s="85">
        <f t="shared" si="35"/>
        <v>0.172156558989849</v>
      </c>
      <c r="BR36" s="85">
        <f t="shared" si="36"/>
        <v>0.11992823449078083</v>
      </c>
      <c r="BS36" s="85">
        <f t="shared" si="37"/>
        <v>1.5714643981309711</v>
      </c>
      <c r="BT36" s="85" t="str">
        <f t="shared" si="38"/>
        <v>na</v>
      </c>
      <c r="BU36" s="85" t="str">
        <f t="shared" si="39"/>
        <v>na</v>
      </c>
      <c r="BV36" s="85" t="str">
        <f t="shared" si="40"/>
        <v>na</v>
      </c>
      <c r="BW36" s="85">
        <f t="shared" si="41"/>
        <v>1.0319158309962293</v>
      </c>
      <c r="BX36" s="85">
        <f t="shared" si="42"/>
        <v>1.0319158309962293</v>
      </c>
      <c r="BY36" s="93">
        <f t="shared" si="43"/>
        <v>0.41616690758304875</v>
      </c>
      <c r="BZ36" s="85" t="str">
        <f t="shared" si="44"/>
        <v>na</v>
      </c>
      <c r="CA36" s="85" t="str">
        <f t="shared" si="45"/>
        <v>na</v>
      </c>
      <c r="CB36" s="85">
        <f t="shared" si="46"/>
        <v>0.44423357863357449</v>
      </c>
      <c r="CC36" s="85">
        <f t="shared" si="47"/>
        <v>0.53744232902358069</v>
      </c>
      <c r="CD36" s="85">
        <f t="shared" si="48"/>
        <v>0.64925029932158385</v>
      </c>
      <c r="CE36" s="85" t="str">
        <f t="shared" si="49"/>
        <v>na</v>
      </c>
      <c r="CF36" s="85" t="str">
        <f t="shared" si="50"/>
        <v>na</v>
      </c>
      <c r="CG36" s="85" t="str">
        <f t="shared" si="51"/>
        <v>na</v>
      </c>
      <c r="CH36" s="85">
        <f t="shared" si="52"/>
        <v>0.6366579985237909</v>
      </c>
      <c r="CI36" s="102">
        <f t="shared" si="53"/>
        <v>0.48604814019967402</v>
      </c>
    </row>
    <row r="37" spans="1:87" x14ac:dyDescent="0.25">
      <c r="A37" s="299" t="s">
        <v>34</v>
      </c>
      <c r="B37" s="144">
        <v>20</v>
      </c>
      <c r="C37" s="69"/>
      <c r="D37" s="119">
        <v>1</v>
      </c>
      <c r="E37" s="117"/>
      <c r="F37" s="60">
        <v>1</v>
      </c>
      <c r="G37" s="78">
        <v>49.045000000000002</v>
      </c>
      <c r="H37" s="26">
        <v>125</v>
      </c>
      <c r="I37" s="26"/>
      <c r="J37" s="26"/>
      <c r="K37" s="82"/>
      <c r="L37" s="82"/>
      <c r="M37" s="266" t="s">
        <v>271</v>
      </c>
      <c r="N37" s="81">
        <v>125</v>
      </c>
      <c r="O37" s="82"/>
      <c r="P37" s="277">
        <v>44.25</v>
      </c>
      <c r="Q37" s="278">
        <v>66.977999999999994</v>
      </c>
      <c r="R37" s="32">
        <f t="shared" si="235"/>
        <v>0.35399999999999998</v>
      </c>
      <c r="S37" s="32">
        <f t="shared" si="236"/>
        <v>0.35399999999999998</v>
      </c>
      <c r="T37" s="205">
        <f t="shared" si="237"/>
        <v>0.53582399999999997</v>
      </c>
      <c r="U37" s="26">
        <f t="shared" si="238"/>
        <v>0.53582399999999997</v>
      </c>
      <c r="V37" s="78">
        <v>1</v>
      </c>
      <c r="W37" s="128"/>
      <c r="X37" s="134"/>
      <c r="Y37" s="134">
        <v>0.25</v>
      </c>
      <c r="Z37" s="134">
        <v>0.1</v>
      </c>
      <c r="AA37" s="134">
        <v>1</v>
      </c>
      <c r="AB37" s="134"/>
      <c r="AC37" s="134">
        <v>0.5</v>
      </c>
      <c r="AD37" s="201"/>
      <c r="AE37" s="134"/>
      <c r="AF37" s="119">
        <v>1</v>
      </c>
      <c r="AG37" s="54">
        <f t="shared" si="239"/>
        <v>20</v>
      </c>
      <c r="AH37" s="144" t="str">
        <f t="shared" si="240"/>
        <v>na</v>
      </c>
      <c r="AI37" s="144" t="str">
        <f t="shared" si="241"/>
        <v>na</v>
      </c>
      <c r="AJ37" s="144">
        <f t="shared" si="242"/>
        <v>20</v>
      </c>
      <c r="AK37" s="144">
        <f t="shared" si="243"/>
        <v>20</v>
      </c>
      <c r="AL37" s="144">
        <f t="shared" si="244"/>
        <v>20</v>
      </c>
      <c r="AM37" s="144" t="str">
        <f t="shared" si="245"/>
        <v>na</v>
      </c>
      <c r="AN37" s="144">
        <f t="shared" si="246"/>
        <v>20</v>
      </c>
      <c r="AO37" s="75" t="str">
        <f t="shared" si="247"/>
        <v>na</v>
      </c>
      <c r="AP37" s="144" t="str">
        <f t="shared" si="248"/>
        <v>na</v>
      </c>
      <c r="AQ37" s="144">
        <f t="shared" si="249"/>
        <v>20</v>
      </c>
      <c r="AR37" s="81">
        <f t="shared" si="10"/>
        <v>0.3030631744900833</v>
      </c>
      <c r="AS37" s="82" t="str">
        <f t="shared" si="11"/>
        <v>na</v>
      </c>
      <c r="AT37" s="82" t="str">
        <f t="shared" si="12"/>
        <v>na</v>
      </c>
      <c r="AU37" s="82">
        <f t="shared" si="13"/>
        <v>0.12378636704524529</v>
      </c>
      <c r="AV37" s="82">
        <f t="shared" si="14"/>
        <v>5.1658495651718754E-2</v>
      </c>
      <c r="AW37" s="82">
        <f t="shared" si="15"/>
        <v>0.37399285362606022</v>
      </c>
      <c r="AX37" s="82" t="str">
        <f t="shared" si="16"/>
        <v>na</v>
      </c>
      <c r="AY37" s="82">
        <f t="shared" si="17"/>
        <v>0.15714386825411725</v>
      </c>
      <c r="AZ37" s="83" t="str">
        <f t="shared" si="18"/>
        <v>na</v>
      </c>
      <c r="BA37" s="82" t="str">
        <f t="shared" si="19"/>
        <v>na</v>
      </c>
      <c r="BB37" s="82">
        <f t="shared" si="20"/>
        <v>0.3030631744900833</v>
      </c>
      <c r="BC37" s="93">
        <f t="shared" si="21"/>
        <v>0.85813408965395066</v>
      </c>
      <c r="BD37" s="85" t="str">
        <f t="shared" si="22"/>
        <v>na</v>
      </c>
      <c r="BE37" s="85" t="str">
        <f t="shared" si="23"/>
        <v>na</v>
      </c>
      <c r="BF37" s="85">
        <f t="shared" si="24"/>
        <v>0.14316420737928437</v>
      </c>
      <c r="BG37" s="85">
        <f t="shared" si="25"/>
        <v>2.4932873214377451E-2</v>
      </c>
      <c r="BH37" s="85">
        <f t="shared" si="26"/>
        <v>1.3068189577165641</v>
      </c>
      <c r="BI37" s="85" t="str">
        <f t="shared" si="27"/>
        <v>na</v>
      </c>
      <c r="BJ37" s="85">
        <f t="shared" si="28"/>
        <v>0.2307191791113502</v>
      </c>
      <c r="BK37" s="85" t="str">
        <f t="shared" si="29"/>
        <v>na</v>
      </c>
      <c r="BL37" s="85" t="str">
        <f t="shared" si="30"/>
        <v>na</v>
      </c>
      <c r="BM37" s="102">
        <f t="shared" si="31"/>
        <v>0.85813408965395066</v>
      </c>
      <c r="BN37" s="85">
        <f t="shared" si="32"/>
        <v>16.304547703425062</v>
      </c>
      <c r="BO37" s="85" t="str">
        <f t="shared" si="33"/>
        <v>na</v>
      </c>
      <c r="BP37" s="85" t="str">
        <f t="shared" si="34"/>
        <v>na</v>
      </c>
      <c r="BQ37" s="85">
        <f t="shared" si="35"/>
        <v>2.7201199402064029</v>
      </c>
      <c r="BR37" s="85">
        <f t="shared" si="36"/>
        <v>0.47372459107317155</v>
      </c>
      <c r="BS37" s="85">
        <f t="shared" si="37"/>
        <v>24.829560196614718</v>
      </c>
      <c r="BT37" s="85" t="str">
        <f t="shared" si="38"/>
        <v>na</v>
      </c>
      <c r="BU37" s="85">
        <f t="shared" si="39"/>
        <v>4.3836644031156542</v>
      </c>
      <c r="BV37" s="85" t="str">
        <f t="shared" si="40"/>
        <v>na</v>
      </c>
      <c r="BW37" s="85" t="str">
        <f t="shared" si="41"/>
        <v>na</v>
      </c>
      <c r="BX37" s="85">
        <f t="shared" si="42"/>
        <v>16.304547703425062</v>
      </c>
      <c r="BY37" s="93">
        <f t="shared" si="43"/>
        <v>0.3278035476122601</v>
      </c>
      <c r="BZ37" s="85" t="str">
        <f t="shared" si="44"/>
        <v>na</v>
      </c>
      <c r="CA37" s="85" t="str">
        <f t="shared" si="45"/>
        <v>na</v>
      </c>
      <c r="CB37" s="85">
        <f t="shared" si="46"/>
        <v>2.8614417578910721E-2</v>
      </c>
      <c r="CC37" s="85">
        <f t="shared" si="47"/>
        <v>0.30142296000759511</v>
      </c>
      <c r="CD37" s="85">
        <f t="shared" si="48"/>
        <v>0.48563173665780773</v>
      </c>
      <c r="CE37" s="85" t="str">
        <f t="shared" si="49"/>
        <v>na</v>
      </c>
      <c r="CF37" s="85">
        <f t="shared" si="50"/>
        <v>3.9186280133796159E-2</v>
      </c>
      <c r="CG37" s="85" t="str">
        <f t="shared" si="51"/>
        <v>na</v>
      </c>
      <c r="CH37" s="85" t="str">
        <f t="shared" si="52"/>
        <v>na</v>
      </c>
      <c r="CI37" s="102">
        <f t="shared" si="53"/>
        <v>0.27089919559314851</v>
      </c>
    </row>
    <row r="38" spans="1:87" x14ac:dyDescent="0.25">
      <c r="B38" s="202"/>
      <c r="C38" s="203"/>
      <c r="G38" s="78"/>
      <c r="H38" s="26"/>
      <c r="I38" s="26"/>
      <c r="J38" s="26"/>
      <c r="N38" s="15"/>
      <c r="V38" s="14"/>
      <c r="AD38" s="139"/>
      <c r="AE38" s="127"/>
      <c r="AF38" s="127"/>
      <c r="AG38" s="348"/>
      <c r="AH38" s="196"/>
      <c r="AI38" s="196"/>
      <c r="AJ38" s="196"/>
      <c r="AK38" s="196"/>
      <c r="AL38" s="196"/>
      <c r="AM38" s="196"/>
      <c r="AN38" s="196"/>
      <c r="AO38" s="174"/>
      <c r="AP38" s="196"/>
      <c r="AQ38" s="196"/>
      <c r="AR38" s="81"/>
      <c r="AS38" s="82"/>
      <c r="AT38" s="82"/>
      <c r="AU38" s="82"/>
      <c r="AV38" s="82"/>
      <c r="AW38" s="82"/>
      <c r="AX38" s="82"/>
      <c r="AY38" s="82"/>
      <c r="AZ38" s="83"/>
      <c r="BA38" s="82"/>
      <c r="BB38" s="82"/>
      <c r="BC38" s="25"/>
      <c r="BD38" s="128"/>
      <c r="BE38" s="128"/>
      <c r="BF38" s="128"/>
      <c r="BG38" s="128"/>
      <c r="BH38" s="128"/>
      <c r="BI38" s="128"/>
      <c r="BJ38" s="128"/>
      <c r="BK38" s="128"/>
      <c r="BL38" s="17"/>
      <c r="BM38" s="82"/>
      <c r="BN38" s="204"/>
      <c r="BO38" s="199"/>
      <c r="BP38" s="199"/>
      <c r="BQ38" s="199"/>
      <c r="BR38" s="199"/>
      <c r="BS38" s="199"/>
      <c r="BT38" s="199"/>
      <c r="BU38" s="199"/>
      <c r="BV38" s="199"/>
      <c r="BW38" s="199"/>
      <c r="BX38" s="21"/>
    </row>
    <row r="39" spans="1:87" ht="18" x14ac:dyDescent="0.35">
      <c r="A39" s="60" t="s">
        <v>472</v>
      </c>
      <c r="B39" s="202"/>
      <c r="C39" s="203"/>
      <c r="G39" s="78"/>
      <c r="H39" s="24"/>
      <c r="I39" s="205"/>
      <c r="J39" s="205"/>
      <c r="K39" s="205"/>
      <c r="L39" s="205"/>
      <c r="M39" s="269"/>
      <c r="N39" s="82"/>
      <c r="O39" s="205"/>
      <c r="P39" s="82"/>
      <c r="Q39" s="82"/>
      <c r="R39" s="82"/>
      <c r="S39" s="82"/>
      <c r="T39" s="82"/>
      <c r="U39" s="82"/>
      <c r="V39" s="54">
        <f>AVERAGE(V4:V37)</f>
        <v>1</v>
      </c>
      <c r="W39" s="118">
        <f t="shared" ref="W39:AE39" si="250">AVERAGE(W4:W37)</f>
        <v>0.73684210526315785</v>
      </c>
      <c r="X39" s="118">
        <f t="shared" si="250"/>
        <v>0.9285714285714286</v>
      </c>
      <c r="Y39" s="118">
        <f t="shared" si="250"/>
        <v>0.61206896551724133</v>
      </c>
      <c r="Z39" s="118">
        <f t="shared" si="250"/>
        <v>0.58666666666666656</v>
      </c>
      <c r="AA39" s="118">
        <f t="shared" si="250"/>
        <v>0.81034482758620685</v>
      </c>
      <c r="AB39" s="118">
        <f t="shared" si="250"/>
        <v>0.9285714285714286</v>
      </c>
      <c r="AC39" s="118">
        <f t="shared" si="250"/>
        <v>0.9642857142857143</v>
      </c>
      <c r="AD39" s="75">
        <f t="shared" si="250"/>
        <v>1</v>
      </c>
      <c r="AE39" s="118">
        <f t="shared" si="250"/>
        <v>1</v>
      </c>
      <c r="AF39" s="118">
        <f t="shared" ref="AF39" si="251">AVERAGE(AF4:AF37)</f>
        <v>1</v>
      </c>
      <c r="AG39" s="58">
        <f>SUM(AG4:AG37)-AG40</f>
        <v>566</v>
      </c>
      <c r="AH39" s="60">
        <f t="shared" ref="AH39:AQ39" si="252">SUM(AH4:AH37)-AH40</f>
        <v>301</v>
      </c>
      <c r="AI39" s="60">
        <f t="shared" si="252"/>
        <v>236</v>
      </c>
      <c r="AJ39" s="60">
        <f t="shared" si="252"/>
        <v>486</v>
      </c>
      <c r="AK39" s="60">
        <f t="shared" si="252"/>
        <v>505</v>
      </c>
      <c r="AL39" s="60">
        <f t="shared" si="252"/>
        <v>491</v>
      </c>
      <c r="AM39" s="60">
        <f t="shared" si="252"/>
        <v>211</v>
      </c>
      <c r="AN39" s="60">
        <f t="shared" si="252"/>
        <v>241</v>
      </c>
      <c r="AO39" s="75">
        <f t="shared" si="252"/>
        <v>38</v>
      </c>
      <c r="AP39" s="60">
        <f t="shared" si="252"/>
        <v>147</v>
      </c>
      <c r="AQ39" s="60">
        <f t="shared" si="252"/>
        <v>481</v>
      </c>
      <c r="AR39" s="56">
        <f>(1/V40)*SUM(AR4:AR37)</f>
        <v>0.17503904637115017</v>
      </c>
      <c r="AS39" s="74">
        <f t="shared" ref="AS39:BB39" si="253">(1/W40)*SUM(AS4:AS37)</f>
        <v>0.14824610439622044</v>
      </c>
      <c r="AT39" s="74">
        <f t="shared" si="253"/>
        <v>0.1693708841891981</v>
      </c>
      <c r="AU39" s="74">
        <f t="shared" si="253"/>
        <v>0.16161123821416715</v>
      </c>
      <c r="AV39" s="74">
        <f t="shared" si="253"/>
        <v>0.17442309967250219</v>
      </c>
      <c r="AW39" s="74">
        <f t="shared" si="253"/>
        <v>0.21816735239827534</v>
      </c>
      <c r="AX39" s="74">
        <f t="shared" si="253"/>
        <v>0.18081002072246513</v>
      </c>
      <c r="AY39" s="74">
        <f t="shared" si="253"/>
        <v>0.20140800731374212</v>
      </c>
      <c r="AZ39" s="345">
        <f t="shared" si="253"/>
        <v>7.0668837086677205E-2</v>
      </c>
      <c r="BA39" s="74">
        <f t="shared" si="253"/>
        <v>0.20920583382410665</v>
      </c>
      <c r="BB39" s="385">
        <f t="shared" si="253"/>
        <v>0.18668035883563444</v>
      </c>
      <c r="BC39" s="105"/>
      <c r="BD39" s="128"/>
      <c r="BE39" s="128"/>
      <c r="BF39" s="128"/>
      <c r="BG39" s="128"/>
      <c r="BH39" s="128"/>
      <c r="BI39" s="128"/>
      <c r="BJ39" s="128"/>
      <c r="BK39" s="128"/>
      <c r="BL39" s="17"/>
      <c r="BM39" s="82"/>
      <c r="BN39" s="78">
        <f>SQRT((SUM(BN4:BN37)+SUM(BY4:BY37))/AG39)</f>
        <v>0.72623726387934884</v>
      </c>
      <c r="BO39" s="205">
        <f t="shared" ref="BO39:BX39" si="254">SQRT((SUM(BO4:BO37)+SUM(BZ4:BZ37))/AH39)</f>
        <v>0.69808393652601985</v>
      </c>
      <c r="BP39" s="205">
        <f t="shared" si="254"/>
        <v>0.72603800022075327</v>
      </c>
      <c r="BQ39" s="205">
        <f t="shared" si="254"/>
        <v>0.72271568536108632</v>
      </c>
      <c r="BR39" s="205">
        <f t="shared" si="254"/>
        <v>0.8144633155917419</v>
      </c>
      <c r="BS39" s="205">
        <f t="shared" si="254"/>
        <v>0.86145294712126441</v>
      </c>
      <c r="BT39" s="205">
        <f t="shared" si="254"/>
        <v>0.85349603068946567</v>
      </c>
      <c r="BU39" s="205">
        <f t="shared" si="254"/>
        <v>0.73155258380875698</v>
      </c>
      <c r="BV39" s="205">
        <f t="shared" si="254"/>
        <v>0.40876106294553816</v>
      </c>
      <c r="BW39" s="205">
        <f t="shared" si="254"/>
        <v>0.75020784997759427</v>
      </c>
      <c r="BX39" s="371">
        <f t="shared" si="254"/>
        <v>0.75326584473734937</v>
      </c>
    </row>
    <row r="40" spans="1:87" x14ac:dyDescent="0.25">
      <c r="A40" s="199" t="s">
        <v>60</v>
      </c>
      <c r="B40" s="202">
        <f>COUNTIF(B4:B37,"&gt;0")</f>
        <v>18</v>
      </c>
      <c r="C40" s="203">
        <f>COUNTIF(C4:C37,"&gt;0")</f>
        <v>16</v>
      </c>
      <c r="D40" s="128"/>
      <c r="G40" s="78"/>
      <c r="H40" s="26"/>
      <c r="I40" s="205"/>
      <c r="J40" s="205"/>
      <c r="K40" s="140"/>
      <c r="L40" s="205"/>
      <c r="M40" s="269"/>
      <c r="N40" s="82"/>
      <c r="O40" s="205"/>
      <c r="P40" s="205"/>
      <c r="Q40" s="205"/>
      <c r="R40" s="82"/>
      <c r="S40" s="82"/>
      <c r="T40" s="82"/>
      <c r="U40" s="82"/>
      <c r="V40" s="130">
        <f t="shared" ref="V40:AF40" si="255">COUNTIF(V4:V37,"&gt;0")</f>
        <v>34</v>
      </c>
      <c r="W40" s="128">
        <f t="shared" si="255"/>
        <v>19</v>
      </c>
      <c r="X40" s="128">
        <f t="shared" si="255"/>
        <v>14</v>
      </c>
      <c r="Y40" s="128">
        <f t="shared" si="255"/>
        <v>29</v>
      </c>
      <c r="Z40" s="128">
        <f t="shared" si="255"/>
        <v>30</v>
      </c>
      <c r="AA40" s="128">
        <f t="shared" si="255"/>
        <v>29</v>
      </c>
      <c r="AB40" s="128">
        <f t="shared" si="255"/>
        <v>14</v>
      </c>
      <c r="AC40" s="128">
        <f t="shared" si="255"/>
        <v>14</v>
      </c>
      <c r="AD40" s="152">
        <f t="shared" si="255"/>
        <v>2</v>
      </c>
      <c r="AE40" s="128">
        <f t="shared" si="255"/>
        <v>8</v>
      </c>
      <c r="AF40" s="128">
        <f t="shared" si="255"/>
        <v>29</v>
      </c>
      <c r="AG40" s="202">
        <f>COUNTIF(AG4:AG37,"&gt;0")</f>
        <v>34</v>
      </c>
      <c r="AH40" s="198">
        <f t="shared" ref="AH40:AQ40" si="256">COUNTIF(AH4:AH37,"&gt;0")</f>
        <v>19</v>
      </c>
      <c r="AI40" s="198">
        <f t="shared" si="256"/>
        <v>14</v>
      </c>
      <c r="AJ40" s="198">
        <f t="shared" si="256"/>
        <v>29</v>
      </c>
      <c r="AK40" s="198">
        <f t="shared" si="256"/>
        <v>30</v>
      </c>
      <c r="AL40" s="198">
        <f t="shared" si="256"/>
        <v>29</v>
      </c>
      <c r="AM40" s="198">
        <f t="shared" si="256"/>
        <v>14</v>
      </c>
      <c r="AN40" s="198">
        <f t="shared" si="256"/>
        <v>14</v>
      </c>
      <c r="AO40" s="152">
        <f t="shared" si="256"/>
        <v>2</v>
      </c>
      <c r="AP40" s="198">
        <f t="shared" si="256"/>
        <v>8</v>
      </c>
      <c r="AQ40" s="198">
        <f t="shared" si="256"/>
        <v>29</v>
      </c>
      <c r="AR40" s="81"/>
      <c r="AS40" s="82"/>
      <c r="AT40" s="82"/>
      <c r="AU40" s="82"/>
      <c r="AV40" s="82"/>
      <c r="AW40" s="82"/>
      <c r="AX40" s="82"/>
      <c r="AY40" s="82"/>
      <c r="AZ40" s="83"/>
      <c r="BA40" s="82"/>
      <c r="BB40" s="82"/>
      <c r="BC40" s="25"/>
      <c r="BD40" s="128"/>
      <c r="BE40" s="128"/>
      <c r="BF40" s="128"/>
      <c r="BG40" s="128"/>
      <c r="BH40" s="128"/>
      <c r="BI40" s="128"/>
      <c r="BJ40" s="128"/>
      <c r="BK40" s="128"/>
      <c r="BL40" s="17"/>
      <c r="BM40" s="82"/>
      <c r="BN40" s="25"/>
      <c r="BO40" s="105"/>
      <c r="BP40" s="105"/>
      <c r="BQ40" s="105"/>
      <c r="BR40" s="105"/>
      <c r="BS40" s="105"/>
      <c r="BT40" s="105"/>
      <c r="BU40" s="105"/>
      <c r="BV40" s="105"/>
      <c r="BW40" s="105"/>
      <c r="BX40" s="346"/>
    </row>
    <row r="41" spans="1:87" ht="24" x14ac:dyDescent="0.45">
      <c r="A41" s="27" t="s">
        <v>483</v>
      </c>
      <c r="B41" s="134"/>
      <c r="C41" s="134"/>
      <c r="G41" s="78"/>
      <c r="H41" s="26"/>
      <c r="I41" s="205"/>
      <c r="J41" s="205"/>
      <c r="K41" s="205"/>
      <c r="L41" s="205"/>
      <c r="M41" s="269"/>
      <c r="N41" s="82"/>
      <c r="O41" s="205"/>
      <c r="P41" s="205"/>
      <c r="Q41" s="205"/>
      <c r="R41" s="82"/>
      <c r="S41" s="82"/>
      <c r="T41" s="82"/>
      <c r="U41" s="82"/>
      <c r="V41" s="82"/>
      <c r="AA41" s="134"/>
      <c r="AB41" s="134"/>
      <c r="AC41" s="134"/>
      <c r="AD41" s="146"/>
      <c r="AE41" s="134"/>
      <c r="AF41" s="134"/>
      <c r="AG41" s="207"/>
      <c r="AH41" s="207"/>
      <c r="AI41" s="207"/>
      <c r="AJ41" s="207"/>
      <c r="AK41" s="207"/>
      <c r="AL41" s="207"/>
      <c r="AM41" s="207"/>
      <c r="AN41" s="207"/>
      <c r="AO41" s="207"/>
      <c r="AP41" s="207"/>
      <c r="AQ41" s="207"/>
      <c r="AR41" s="87">
        <f>EXP((1/V40)*(SUM(AR4:AR37)-V40))</f>
        <v>0.43825210428519107</v>
      </c>
      <c r="AS41" s="88">
        <f t="shared" ref="AS41:BB41" si="257">EXP((1/W40)*(SUM(AS4:AS37)-W40))</f>
        <v>0.42666594779060218</v>
      </c>
      <c r="AT41" s="88">
        <f t="shared" si="257"/>
        <v>0.43577504709438375</v>
      </c>
      <c r="AU41" s="88">
        <f t="shared" si="257"/>
        <v>0.43240667260235671</v>
      </c>
      <c r="AV41" s="88">
        <f t="shared" si="257"/>
        <v>0.43798224746562142</v>
      </c>
      <c r="AW41" s="88">
        <f t="shared" si="257"/>
        <v>0.4575666839585269</v>
      </c>
      <c r="AX41" s="88">
        <f t="shared" si="257"/>
        <v>0.44078855780299731</v>
      </c>
      <c r="AY41" s="88">
        <f t="shared" si="257"/>
        <v>0.44996206818796258</v>
      </c>
      <c r="AZ41" s="94">
        <f t="shared" si="257"/>
        <v>0.39481769079589191</v>
      </c>
      <c r="BA41" s="88">
        <f t="shared" si="257"/>
        <v>0.45348451017889474</v>
      </c>
      <c r="BB41" s="106">
        <f t="shared" si="257"/>
        <v>0.44338374553574844</v>
      </c>
      <c r="BC41" s="103"/>
      <c r="BD41" s="103"/>
      <c r="BE41" s="103"/>
      <c r="BF41" s="103"/>
      <c r="BG41" s="103"/>
      <c r="BH41" s="103"/>
      <c r="BI41" s="103"/>
      <c r="BJ41" s="103"/>
      <c r="BK41" s="103"/>
      <c r="BL41" s="82"/>
      <c r="BM41" s="82"/>
      <c r="BN41" s="126">
        <f>EXP((1/V40)*(BN39-V40))</f>
        <v>0.37582183894700227</v>
      </c>
      <c r="BO41" s="103">
        <f t="shared" ref="BO41:BX41" si="258">EXP((1/W40)*(BO39-W40))</f>
        <v>0.38164716837925028</v>
      </c>
      <c r="BP41" s="103">
        <f t="shared" si="258"/>
        <v>0.38746097581224997</v>
      </c>
      <c r="BQ41" s="103">
        <f t="shared" si="258"/>
        <v>0.37716264349140149</v>
      </c>
      <c r="BR41" s="103">
        <f t="shared" si="258"/>
        <v>0.37800372730587622</v>
      </c>
      <c r="BS41" s="103">
        <f t="shared" si="258"/>
        <v>0.37897132895316971</v>
      </c>
      <c r="BT41" s="103">
        <f t="shared" si="258"/>
        <v>0.39100458301170965</v>
      </c>
      <c r="BU41" s="103">
        <f t="shared" si="258"/>
        <v>0.38761362629885771</v>
      </c>
      <c r="BV41" s="103">
        <f t="shared" si="258"/>
        <v>0.4513015811873563</v>
      </c>
      <c r="BW41" s="103">
        <f t="shared" si="258"/>
        <v>0.40404702117250957</v>
      </c>
      <c r="BX41" s="104">
        <f t="shared" si="258"/>
        <v>0.37756017625512295</v>
      </c>
    </row>
    <row r="42" spans="1:87" ht="15" customHeight="1" x14ac:dyDescent="0.35">
      <c r="A42" s="30" t="s">
        <v>473</v>
      </c>
      <c r="B42" s="134"/>
      <c r="C42" s="134"/>
      <c r="G42" s="78"/>
      <c r="H42" s="26"/>
      <c r="I42" s="205"/>
      <c r="J42" s="205"/>
      <c r="K42" s="205"/>
      <c r="L42" s="205"/>
      <c r="M42" s="269"/>
      <c r="N42" s="82"/>
      <c r="O42" s="205"/>
      <c r="P42" s="205"/>
      <c r="Q42" s="205"/>
      <c r="R42" s="82"/>
      <c r="S42" s="82"/>
      <c r="T42" s="82"/>
      <c r="U42" s="82"/>
      <c r="V42" s="82"/>
      <c r="AA42" s="134"/>
      <c r="AB42" s="134"/>
      <c r="AC42" s="134"/>
      <c r="AD42" s="146"/>
      <c r="AE42" s="134"/>
      <c r="AF42" s="134"/>
      <c r="AG42" s="207"/>
      <c r="AH42" s="207"/>
      <c r="AI42" s="207"/>
      <c r="AJ42" s="207"/>
      <c r="AK42" s="207"/>
      <c r="AL42" s="207"/>
      <c r="AM42" s="207"/>
      <c r="AN42" s="207"/>
      <c r="AO42" s="207"/>
      <c r="AP42" s="207"/>
      <c r="AQ42" s="207"/>
      <c r="AR42" s="130"/>
      <c r="AZ42" s="201"/>
      <c r="BA42" s="17"/>
      <c r="BB42" s="21"/>
      <c r="BM42" s="21"/>
    </row>
    <row r="43" spans="1:87" ht="15" customHeight="1" x14ac:dyDescent="0.25">
      <c r="A43" s="30" t="s">
        <v>198</v>
      </c>
      <c r="B43" s="134"/>
      <c r="C43" s="134"/>
      <c r="G43" s="78"/>
      <c r="H43" s="26"/>
      <c r="I43" s="205"/>
      <c r="J43" s="205"/>
      <c r="K43" s="205"/>
      <c r="L43" s="205"/>
      <c r="M43" s="269"/>
      <c r="N43" s="82"/>
      <c r="O43" s="205"/>
      <c r="P43" s="205"/>
      <c r="Q43" s="205"/>
      <c r="R43" s="82"/>
      <c r="S43" s="82"/>
      <c r="T43" s="82"/>
      <c r="U43" s="82"/>
      <c r="V43" s="82"/>
      <c r="AA43" s="134" t="s">
        <v>73</v>
      </c>
      <c r="AB43" s="128"/>
      <c r="AC43" s="128"/>
      <c r="AD43" s="199"/>
      <c r="AE43" s="128"/>
      <c r="AF43" s="128"/>
      <c r="AG43" s="198"/>
      <c r="AH43" s="198"/>
      <c r="AI43" s="198"/>
      <c r="AJ43" s="198"/>
      <c r="AK43" s="198"/>
      <c r="AL43" s="198"/>
      <c r="AM43" s="198"/>
      <c r="AN43" s="198"/>
      <c r="AO43" s="198"/>
      <c r="AP43" s="198"/>
      <c r="AQ43" s="198"/>
      <c r="AR43" s="130">
        <f>SQRT(2*(((BN41)^2)/V40))</f>
        <v>9.1150184611315258E-2</v>
      </c>
      <c r="AS43" s="198">
        <f t="shared" ref="AS43:BB43" si="259">SQRT(2*(((BO41)^2)/W40))</f>
        <v>0.1238226920500268</v>
      </c>
      <c r="AT43" s="198">
        <f t="shared" si="259"/>
        <v>0.146446483534518</v>
      </c>
      <c r="AU43" s="198">
        <f t="shared" si="259"/>
        <v>9.9047762649598373E-2</v>
      </c>
      <c r="AV43" s="198">
        <f t="shared" si="259"/>
        <v>9.7600142710665888E-2</v>
      </c>
      <c r="AW43" s="198">
        <f t="shared" si="259"/>
        <v>9.9522746721898425E-2</v>
      </c>
      <c r="AX43" s="198">
        <f t="shared" si="259"/>
        <v>0.14778584116221349</v>
      </c>
      <c r="AY43" s="198">
        <f t="shared" si="259"/>
        <v>0.14650417999524329</v>
      </c>
      <c r="AZ43" s="152">
        <f t="shared" si="259"/>
        <v>0.4513015811873563</v>
      </c>
      <c r="BA43" s="198">
        <f t="shared" si="259"/>
        <v>0.20202351058625478</v>
      </c>
      <c r="BB43" s="203">
        <f t="shared" si="259"/>
        <v>9.9152159867896633E-2</v>
      </c>
      <c r="BM43" s="21"/>
    </row>
    <row r="44" spans="1:87" ht="15" customHeight="1" x14ac:dyDescent="0.35">
      <c r="A44" s="27"/>
      <c r="B44" s="134"/>
      <c r="C44" s="134"/>
      <c r="G44" s="78"/>
      <c r="H44" s="26"/>
      <c r="I44" s="205"/>
      <c r="J44" s="205"/>
      <c r="K44" s="205"/>
      <c r="L44" s="205"/>
      <c r="M44" s="269"/>
      <c r="N44" s="82"/>
      <c r="O44" s="205"/>
      <c r="P44" s="205"/>
      <c r="Q44" s="205"/>
      <c r="R44" s="82"/>
      <c r="S44" s="82"/>
      <c r="T44" s="82"/>
      <c r="U44" s="82"/>
      <c r="V44" s="82"/>
      <c r="AA44" s="134" t="s">
        <v>74</v>
      </c>
      <c r="AB44" s="128"/>
      <c r="AC44" s="128"/>
      <c r="AD44" s="199"/>
      <c r="AE44" s="128"/>
      <c r="AF44" s="128"/>
      <c r="AG44" s="198"/>
      <c r="AH44" s="198"/>
      <c r="AI44" s="198"/>
      <c r="AJ44" s="198"/>
      <c r="AK44" s="198"/>
      <c r="AL44" s="198"/>
      <c r="AM44" s="198"/>
      <c r="AN44" s="198"/>
      <c r="AO44" s="198"/>
      <c r="AP44" s="198"/>
      <c r="AQ44" s="198"/>
      <c r="AR44" s="202">
        <f>(0.736-AR41)/AR43</f>
        <v>3.26656382523494</v>
      </c>
      <c r="AS44" s="198">
        <f t="shared" ref="AS44:BB44" si="260">(0.736-AS41)/AS43</f>
        <v>2.4982016388758592</v>
      </c>
      <c r="AT44" s="198">
        <f t="shared" si="260"/>
        <v>2.0500659739969245</v>
      </c>
      <c r="AU44" s="198">
        <f t="shared" si="260"/>
        <v>3.0651204961758349</v>
      </c>
      <c r="AV44" s="198">
        <f t="shared" si="260"/>
        <v>3.0534561144838444</v>
      </c>
      <c r="AW44" s="198">
        <f t="shared" si="260"/>
        <v>2.7976852047654366</v>
      </c>
      <c r="AX44" s="198">
        <f t="shared" si="260"/>
        <v>1.9975624178568709</v>
      </c>
      <c r="AY44" s="198">
        <f t="shared" si="260"/>
        <v>1.9524216429956094</v>
      </c>
      <c r="AZ44" s="152">
        <f t="shared" si="260"/>
        <v>0.75599626375443041</v>
      </c>
      <c r="BA44" s="198">
        <f t="shared" si="260"/>
        <v>1.398428771984358</v>
      </c>
      <c r="BB44" s="203">
        <f t="shared" si="260"/>
        <v>2.9511838658291749</v>
      </c>
      <c r="BM44" s="21"/>
    </row>
    <row r="45" spans="1:87" ht="15" customHeight="1" x14ac:dyDescent="0.35">
      <c r="A45" s="27"/>
      <c r="B45" s="134"/>
      <c r="C45" s="134"/>
      <c r="G45" s="78"/>
      <c r="H45" s="26"/>
      <c r="I45" s="205"/>
      <c r="J45" s="205"/>
      <c r="K45" s="205"/>
      <c r="L45" s="205"/>
      <c r="M45" s="269"/>
      <c r="N45" s="82"/>
      <c r="O45" s="205"/>
      <c r="P45" s="205"/>
      <c r="Q45" s="205"/>
      <c r="R45" s="82"/>
      <c r="S45" s="82"/>
      <c r="T45" s="82"/>
      <c r="U45" s="82"/>
      <c r="V45" s="82"/>
      <c r="AA45" s="198" t="s">
        <v>265</v>
      </c>
      <c r="AB45" s="128"/>
      <c r="AC45" s="128"/>
      <c r="AD45" s="199"/>
      <c r="AE45" s="128"/>
      <c r="AF45" s="128"/>
      <c r="AG45" s="198"/>
      <c r="AH45" s="198"/>
      <c r="AI45" s="198"/>
      <c r="AJ45" s="198"/>
      <c r="AK45" s="198"/>
      <c r="AL45" s="198"/>
      <c r="AM45" s="198"/>
      <c r="AN45" s="198"/>
      <c r="AO45" s="198"/>
      <c r="AP45" s="198"/>
      <c r="AQ45" s="198"/>
      <c r="AR45" s="202">
        <f>TINV(0.05,V40+V40-2)</f>
        <v>1.996564418952312</v>
      </c>
      <c r="AS45" s="198">
        <f t="shared" ref="AS45:BB45" si="261">TINV(0.05,W40+W40-2)</f>
        <v>2.028094000980452</v>
      </c>
      <c r="AT45" s="198">
        <f t="shared" si="261"/>
        <v>2.0555294386428731</v>
      </c>
      <c r="AU45" s="198">
        <f t="shared" si="261"/>
        <v>2.0032407188478727</v>
      </c>
      <c r="AV45" s="198">
        <f t="shared" si="261"/>
        <v>2.0017174841452352</v>
      </c>
      <c r="AW45" s="198">
        <f t="shared" si="261"/>
        <v>2.0032407188478727</v>
      </c>
      <c r="AX45" s="198">
        <f t="shared" si="261"/>
        <v>2.0555294386428731</v>
      </c>
      <c r="AY45" s="198">
        <f t="shared" si="261"/>
        <v>2.0555294386428731</v>
      </c>
      <c r="AZ45" s="152">
        <f t="shared" si="261"/>
        <v>4.3026527297494637</v>
      </c>
      <c r="BA45" s="198">
        <f t="shared" si="261"/>
        <v>2.1447866879178044</v>
      </c>
      <c r="BB45" s="203">
        <f t="shared" si="261"/>
        <v>2.0032407188478727</v>
      </c>
      <c r="BM45" s="21"/>
    </row>
    <row r="46" spans="1:87" ht="15" customHeight="1" x14ac:dyDescent="0.35">
      <c r="A46" s="302"/>
      <c r="B46" s="198"/>
      <c r="C46" s="198"/>
      <c r="D46" s="198"/>
      <c r="E46" s="198"/>
      <c r="F46" s="198"/>
      <c r="G46" s="205"/>
      <c r="H46" s="26"/>
      <c r="I46" s="205"/>
      <c r="J46" s="205"/>
      <c r="K46" s="205"/>
      <c r="L46" s="205"/>
      <c r="M46" s="269"/>
      <c r="N46" s="82"/>
      <c r="O46" s="205"/>
      <c r="P46" s="205"/>
      <c r="Q46" s="205"/>
      <c r="R46" s="82"/>
      <c r="S46" s="82"/>
      <c r="T46" s="82"/>
      <c r="U46" s="82"/>
      <c r="V46" s="82"/>
      <c r="AA46" s="134" t="s">
        <v>76</v>
      </c>
      <c r="AB46" s="128"/>
      <c r="AC46" s="128"/>
      <c r="AD46" s="199"/>
      <c r="AE46" s="128"/>
      <c r="AF46" s="128"/>
      <c r="AG46" s="198"/>
      <c r="AH46" s="198"/>
      <c r="AI46" s="198"/>
      <c r="AJ46" s="198"/>
      <c r="AK46" s="198"/>
      <c r="AL46" s="198"/>
      <c r="AM46" s="198"/>
      <c r="AN46" s="198"/>
      <c r="AO46" s="198"/>
      <c r="AP46" s="198"/>
      <c r="AQ46" s="198"/>
      <c r="AR46" s="202">
        <f>TDIST(ABS(AR44),V40+V40-2,2)</f>
        <v>1.7289218179391251E-3</v>
      </c>
      <c r="AS46" s="198">
        <f t="shared" ref="AS46:BB46" si="262">TDIST(ABS(AS44),W40+W40-2,2)</f>
        <v>1.7187698288850882E-2</v>
      </c>
      <c r="AT46" s="198">
        <f t="shared" si="262"/>
        <v>5.0568287542917499E-2</v>
      </c>
      <c r="AU46" s="198">
        <f t="shared" si="262"/>
        <v>3.3449794470042835E-3</v>
      </c>
      <c r="AV46" s="198">
        <f t="shared" si="262"/>
        <v>3.412510608894252E-3</v>
      </c>
      <c r="AW46" s="198">
        <f t="shared" si="262"/>
        <v>7.0436262230604554E-3</v>
      </c>
      <c r="AX46" s="198">
        <f t="shared" si="262"/>
        <v>5.6327879841638298E-2</v>
      </c>
      <c r="AY46" s="198">
        <f t="shared" si="262"/>
        <v>6.1734048864188505E-2</v>
      </c>
      <c r="AZ46" s="152">
        <f t="shared" si="262"/>
        <v>0.52856282907951468</v>
      </c>
      <c r="BA46" s="198">
        <f t="shared" si="262"/>
        <v>0.18374399814063219</v>
      </c>
      <c r="BB46" s="203">
        <f t="shared" si="262"/>
        <v>4.6159967471974201E-3</v>
      </c>
      <c r="BM46" s="21"/>
    </row>
    <row r="47" spans="1:87" ht="15" customHeight="1" x14ac:dyDescent="0.35">
      <c r="A47" s="302"/>
      <c r="B47" s="198"/>
      <c r="C47" s="198"/>
      <c r="D47" s="198"/>
      <c r="E47" s="198"/>
      <c r="F47" s="198"/>
      <c r="G47" s="205"/>
      <c r="H47" s="26"/>
      <c r="I47" s="205"/>
      <c r="J47" s="205"/>
      <c r="K47" s="205"/>
      <c r="L47" s="205"/>
      <c r="M47" s="269"/>
      <c r="N47" s="82"/>
      <c r="O47" s="205"/>
      <c r="P47" s="205"/>
      <c r="Q47" s="205"/>
      <c r="R47" s="82"/>
      <c r="S47" s="82"/>
      <c r="T47" s="82"/>
      <c r="U47" s="82"/>
      <c r="V47" s="82"/>
      <c r="AA47" s="134" t="s">
        <v>77</v>
      </c>
      <c r="AB47" s="128"/>
      <c r="AC47" s="128"/>
      <c r="AD47" s="199"/>
      <c r="AE47" s="128"/>
      <c r="AF47" s="128"/>
      <c r="AG47" s="198"/>
      <c r="AH47" s="198"/>
      <c r="AI47" s="198"/>
      <c r="AJ47" s="198"/>
      <c r="AK47" s="198"/>
      <c r="AL47" s="198"/>
      <c r="AM47" s="198"/>
      <c r="AN47" s="198"/>
      <c r="AO47" s="198"/>
      <c r="AP47" s="198"/>
      <c r="AQ47" s="198"/>
      <c r="AR47" s="242" t="str">
        <f t="shared" ref="AR47:BB47" si="263">IF(V40&gt;4,IF(AR46&lt;0.001,"***",IF(AR46&lt;0.01,"**",IF(AR46&lt;0.05,"*","ns"))),"na")</f>
        <v>**</v>
      </c>
      <c r="AS47" s="243" t="str">
        <f t="shared" si="263"/>
        <v>*</v>
      </c>
      <c r="AT47" s="243" t="str">
        <f t="shared" si="263"/>
        <v>ns</v>
      </c>
      <c r="AU47" s="243" t="str">
        <f t="shared" si="263"/>
        <v>**</v>
      </c>
      <c r="AV47" s="243" t="str">
        <f t="shared" si="263"/>
        <v>**</v>
      </c>
      <c r="AW47" s="243" t="str">
        <f t="shared" si="263"/>
        <v>**</v>
      </c>
      <c r="AX47" s="243" t="str">
        <f t="shared" si="263"/>
        <v>ns</v>
      </c>
      <c r="AY47" s="243" t="str">
        <f t="shared" si="263"/>
        <v>ns</v>
      </c>
      <c r="AZ47" s="245" t="str">
        <f t="shared" si="263"/>
        <v>na</v>
      </c>
      <c r="BA47" s="243" t="str">
        <f t="shared" si="263"/>
        <v>ns</v>
      </c>
      <c r="BB47" s="244" t="str">
        <f t="shared" si="263"/>
        <v>**</v>
      </c>
      <c r="BM47" s="21"/>
    </row>
    <row r="48" spans="1:87" ht="15" customHeight="1" x14ac:dyDescent="0.35">
      <c r="A48" s="302"/>
      <c r="B48" s="198"/>
      <c r="C48" s="198"/>
      <c r="D48" s="198"/>
      <c r="E48" s="198"/>
      <c r="F48" s="198"/>
      <c r="G48" s="205"/>
      <c r="H48" s="26"/>
      <c r="I48" s="205"/>
      <c r="J48" s="205"/>
      <c r="K48" s="205"/>
      <c r="L48" s="205"/>
      <c r="M48" s="269"/>
      <c r="N48" s="82"/>
      <c r="O48" s="205"/>
      <c r="P48" s="205"/>
      <c r="Q48" s="205"/>
      <c r="R48" s="82"/>
      <c r="S48" s="82"/>
      <c r="T48" s="82"/>
      <c r="U48" s="82"/>
      <c r="V48" s="82"/>
    </row>
    <row r="49" spans="1:25" x14ac:dyDescent="0.25">
      <c r="A49" s="303" t="s">
        <v>348</v>
      </c>
      <c r="B49" s="198"/>
      <c r="C49" s="198"/>
      <c r="D49" s="198"/>
      <c r="E49" s="198"/>
      <c r="F49" s="198"/>
      <c r="G49" s="205"/>
      <c r="H49" s="26"/>
      <c r="I49" s="205"/>
      <c r="J49" s="205"/>
      <c r="K49" s="205"/>
      <c r="L49" s="205"/>
      <c r="M49" s="269"/>
      <c r="N49" s="82"/>
      <c r="O49" s="205"/>
      <c r="P49" s="205"/>
      <c r="Q49" s="205"/>
      <c r="R49" s="82"/>
      <c r="S49" s="82"/>
      <c r="T49" s="82"/>
      <c r="U49" s="82"/>
      <c r="V49" s="82"/>
      <c r="W49" s="128" t="s">
        <v>9</v>
      </c>
      <c r="X49" s="199" t="s">
        <v>220</v>
      </c>
      <c r="Y49" s="134"/>
    </row>
    <row r="50" spans="1:25" x14ac:dyDescent="0.25">
      <c r="A50" s="304" t="s">
        <v>349</v>
      </c>
      <c r="B50" s="198"/>
      <c r="C50" s="198"/>
      <c r="D50" s="198"/>
      <c r="E50" s="198"/>
      <c r="F50" s="198"/>
      <c r="G50" s="205"/>
      <c r="H50" s="26"/>
      <c r="I50" s="205"/>
      <c r="J50" s="205"/>
      <c r="K50" s="205"/>
      <c r="L50" s="205"/>
      <c r="M50" s="269"/>
      <c r="N50" s="82"/>
      <c r="O50" s="205"/>
      <c r="P50" s="205"/>
      <c r="Q50" s="205"/>
      <c r="R50" s="82"/>
      <c r="S50" s="82"/>
      <c r="T50" s="82"/>
      <c r="U50" s="82"/>
      <c r="V50" s="82"/>
      <c r="W50" s="128" t="s">
        <v>62</v>
      </c>
      <c r="X50" s="199" t="s">
        <v>221</v>
      </c>
      <c r="Y50" s="134"/>
    </row>
    <row r="51" spans="1:25" x14ac:dyDescent="0.25">
      <c r="A51" s="304" t="s">
        <v>350</v>
      </c>
      <c r="B51" s="198"/>
      <c r="C51" s="198"/>
      <c r="D51" s="198"/>
      <c r="E51" s="198"/>
      <c r="F51" s="198"/>
      <c r="G51" s="205"/>
      <c r="H51" s="26"/>
      <c r="I51" s="205"/>
      <c r="J51" s="205"/>
      <c r="K51" s="205"/>
      <c r="L51" s="205"/>
      <c r="M51" s="269"/>
      <c r="N51" s="82"/>
      <c r="O51" s="205"/>
      <c r="P51" s="205"/>
      <c r="Q51" s="205"/>
      <c r="R51" s="82"/>
      <c r="S51" s="82"/>
      <c r="T51" s="82"/>
      <c r="U51" s="82"/>
      <c r="V51" s="82"/>
      <c r="W51" s="128" t="s">
        <v>63</v>
      </c>
      <c r="X51" s="199" t="s">
        <v>222</v>
      </c>
      <c r="Y51" s="134"/>
    </row>
    <row r="52" spans="1:25" ht="15.75" x14ac:dyDescent="0.25">
      <c r="A52" s="304" t="s">
        <v>330</v>
      </c>
      <c r="B52" s="198"/>
      <c r="C52" s="198"/>
      <c r="D52" s="198"/>
      <c r="E52" s="198"/>
      <c r="F52" s="198"/>
      <c r="G52" s="24"/>
      <c r="H52" s="24"/>
      <c r="I52" s="205"/>
      <c r="J52" s="205"/>
      <c r="K52" s="205"/>
      <c r="L52" s="205"/>
      <c r="M52" s="269"/>
      <c r="N52" s="82"/>
      <c r="O52" s="205"/>
      <c r="P52" s="205"/>
      <c r="Q52" s="205"/>
      <c r="R52" s="82"/>
      <c r="S52" s="82"/>
      <c r="T52" s="82"/>
      <c r="U52" s="82"/>
      <c r="V52" s="82"/>
      <c r="W52" s="17" t="s">
        <v>64</v>
      </c>
      <c r="X52" s="199" t="s">
        <v>223</v>
      </c>
      <c r="Y52" s="134"/>
    </row>
    <row r="53" spans="1:25" ht="15.75" x14ac:dyDescent="0.25">
      <c r="A53" s="304" t="s">
        <v>331</v>
      </c>
      <c r="B53" s="198"/>
      <c r="C53" s="198"/>
      <c r="D53" s="198"/>
      <c r="E53" s="198"/>
      <c r="F53" s="198"/>
      <c r="G53" s="24"/>
      <c r="H53" s="24"/>
      <c r="I53" s="205"/>
      <c r="J53" s="205"/>
      <c r="K53" s="205"/>
      <c r="L53" s="205"/>
      <c r="M53" s="269"/>
      <c r="N53" s="82"/>
      <c r="O53" s="205"/>
      <c r="P53" s="205"/>
      <c r="Q53" s="205"/>
      <c r="R53" s="82"/>
      <c r="S53" s="82"/>
      <c r="T53" s="82"/>
      <c r="U53" s="82"/>
      <c r="V53" s="82"/>
      <c r="W53" s="17" t="s">
        <v>65</v>
      </c>
      <c r="X53" s="199" t="s">
        <v>224</v>
      </c>
      <c r="Y53" s="134"/>
    </row>
    <row r="54" spans="1:25" x14ac:dyDescent="0.25">
      <c r="A54" s="304" t="s">
        <v>332</v>
      </c>
      <c r="B54" s="198"/>
      <c r="C54" s="198"/>
      <c r="D54" s="198"/>
      <c r="E54" s="198"/>
      <c r="F54" s="198"/>
      <c r="G54" s="205"/>
      <c r="H54" s="26"/>
      <c r="I54" s="205"/>
      <c r="J54" s="205"/>
      <c r="K54" s="205"/>
      <c r="L54" s="205"/>
      <c r="M54" s="269"/>
      <c r="N54" s="82"/>
      <c r="O54" s="205"/>
      <c r="P54" s="205"/>
      <c r="Q54" s="205"/>
      <c r="R54" s="82"/>
      <c r="S54" s="82"/>
      <c r="T54" s="82"/>
      <c r="U54" s="82"/>
      <c r="V54" s="82"/>
      <c r="W54" s="17" t="s">
        <v>66</v>
      </c>
      <c r="X54" s="199" t="s">
        <v>225</v>
      </c>
      <c r="Y54" s="134"/>
    </row>
    <row r="55" spans="1:25" x14ac:dyDescent="0.25">
      <c r="A55" s="304" t="s">
        <v>351</v>
      </c>
      <c r="B55" s="198"/>
      <c r="C55" s="198"/>
      <c r="D55" s="198"/>
      <c r="E55" s="198"/>
      <c r="F55" s="198"/>
      <c r="G55" s="205"/>
      <c r="H55" s="26"/>
      <c r="I55" s="205"/>
      <c r="J55" s="205"/>
      <c r="K55" s="205"/>
      <c r="L55" s="205"/>
      <c r="M55" s="269"/>
      <c r="N55" s="82"/>
      <c r="O55" s="205"/>
      <c r="P55" s="205"/>
      <c r="Q55" s="205"/>
      <c r="R55" s="82"/>
      <c r="S55" s="82"/>
      <c r="T55" s="82"/>
      <c r="U55" s="82"/>
      <c r="V55" s="82"/>
      <c r="W55" s="17" t="s">
        <v>67</v>
      </c>
      <c r="X55" s="199" t="s">
        <v>250</v>
      </c>
      <c r="Y55" s="134"/>
    </row>
    <row r="56" spans="1:25" ht="15.75" x14ac:dyDescent="0.25">
      <c r="A56" s="304" t="s">
        <v>352</v>
      </c>
      <c r="B56" s="198"/>
      <c r="C56" s="198"/>
      <c r="D56" s="198"/>
      <c r="E56" s="198"/>
      <c r="F56" s="198"/>
      <c r="G56" s="205"/>
      <c r="H56" s="24"/>
      <c r="I56" s="205"/>
      <c r="J56" s="205"/>
      <c r="K56" s="205"/>
      <c r="L56" s="205"/>
      <c r="M56" s="269"/>
      <c r="N56" s="82"/>
      <c r="O56" s="205"/>
      <c r="P56" s="205"/>
      <c r="Q56" s="205"/>
      <c r="R56" s="82"/>
      <c r="S56" s="82"/>
      <c r="T56" s="82"/>
      <c r="U56" s="82"/>
      <c r="V56" s="82"/>
      <c r="W56" s="17" t="s">
        <v>68</v>
      </c>
      <c r="X56" s="199" t="s">
        <v>226</v>
      </c>
      <c r="Y56" s="134"/>
    </row>
    <row r="57" spans="1:25" x14ac:dyDescent="0.25">
      <c r="A57" s="304" t="s">
        <v>353</v>
      </c>
      <c r="B57" s="198"/>
      <c r="C57" s="198"/>
      <c r="D57" s="198"/>
      <c r="E57" s="198"/>
      <c r="F57" s="198"/>
      <c r="G57" s="205"/>
      <c r="H57" s="26"/>
      <c r="I57" s="205"/>
      <c r="J57" s="205"/>
      <c r="K57" s="205"/>
      <c r="L57" s="205"/>
      <c r="M57" s="269"/>
      <c r="N57" s="82"/>
      <c r="O57" s="205"/>
      <c r="P57" s="205"/>
      <c r="Q57" s="205"/>
      <c r="R57" s="82"/>
      <c r="S57" s="82"/>
      <c r="T57" s="82"/>
      <c r="U57" s="82"/>
      <c r="V57" s="82"/>
      <c r="W57" s="17" t="s">
        <v>69</v>
      </c>
      <c r="X57" s="199" t="s">
        <v>227</v>
      </c>
      <c r="Y57" s="134"/>
    </row>
    <row r="58" spans="1:25" x14ac:dyDescent="0.25">
      <c r="A58" s="304" t="s">
        <v>354</v>
      </c>
      <c r="B58" s="198"/>
      <c r="C58" s="198"/>
      <c r="D58" s="198"/>
      <c r="E58" s="198"/>
      <c r="F58" s="198"/>
      <c r="G58" s="205"/>
      <c r="H58" s="26"/>
      <c r="I58" s="205"/>
      <c r="J58" s="205"/>
      <c r="K58" s="205"/>
      <c r="L58" s="205"/>
      <c r="M58" s="269"/>
      <c r="N58" s="82"/>
      <c r="O58" s="205"/>
      <c r="P58" s="205"/>
      <c r="Q58" s="205"/>
      <c r="R58" s="82"/>
      <c r="S58" s="82"/>
      <c r="T58" s="82"/>
      <c r="U58" s="82"/>
      <c r="V58" s="82"/>
      <c r="W58" s="17" t="s">
        <v>70</v>
      </c>
      <c r="X58" s="199" t="s">
        <v>298</v>
      </c>
      <c r="Y58" s="134"/>
    </row>
    <row r="59" spans="1:25" x14ac:dyDescent="0.25">
      <c r="A59" s="304" t="s">
        <v>355</v>
      </c>
      <c r="B59" s="198"/>
      <c r="C59" s="198"/>
      <c r="D59" s="198"/>
      <c r="E59" s="198"/>
      <c r="F59" s="198"/>
      <c r="G59" s="199"/>
      <c r="I59" s="205"/>
      <c r="J59" s="205"/>
      <c r="K59" s="205"/>
      <c r="L59" s="205"/>
      <c r="M59" s="269"/>
      <c r="N59" s="15"/>
      <c r="O59" s="205"/>
      <c r="P59" s="205"/>
      <c r="Q59" s="205"/>
    </row>
    <row r="60" spans="1:25" x14ac:dyDescent="0.25">
      <c r="A60" s="198"/>
      <c r="B60" s="198"/>
      <c r="C60" s="198"/>
      <c r="D60" s="198"/>
      <c r="E60" s="198"/>
      <c r="F60" s="198"/>
      <c r="G60" s="199"/>
      <c r="I60" s="205"/>
      <c r="J60" s="205"/>
      <c r="K60" s="205"/>
      <c r="L60" s="205"/>
      <c r="M60" s="269"/>
      <c r="N60" s="15"/>
      <c r="O60" s="205"/>
      <c r="P60" s="205"/>
      <c r="Q60" s="205"/>
    </row>
    <row r="61" spans="1:25" x14ac:dyDescent="0.25">
      <c r="A61" s="198"/>
      <c r="B61" s="198"/>
      <c r="C61" s="198"/>
      <c r="D61" s="198"/>
      <c r="E61" s="198"/>
      <c r="F61" s="198"/>
      <c r="G61" s="199"/>
      <c r="I61" s="205"/>
      <c r="J61" s="205"/>
      <c r="K61" s="205"/>
      <c r="L61" s="205"/>
      <c r="M61" s="269"/>
      <c r="N61" s="15"/>
      <c r="O61" s="205"/>
      <c r="P61" s="205"/>
      <c r="Q61" s="205"/>
    </row>
    <row r="62" spans="1:25" x14ac:dyDescent="0.25">
      <c r="A62" s="198"/>
      <c r="B62" s="198"/>
      <c r="C62" s="198"/>
      <c r="D62" s="198"/>
      <c r="E62" s="198"/>
      <c r="F62" s="198"/>
      <c r="G62" s="199"/>
      <c r="I62" s="205"/>
      <c r="J62" s="205"/>
      <c r="K62" s="205"/>
      <c r="L62" s="205"/>
      <c r="M62" s="269"/>
      <c r="N62" s="15"/>
      <c r="O62" s="205"/>
      <c r="P62" s="205"/>
      <c r="Q62" s="205"/>
    </row>
    <row r="63" spans="1:25" x14ac:dyDescent="0.25">
      <c r="A63" s="198"/>
      <c r="B63" s="198"/>
      <c r="C63" s="198"/>
      <c r="D63" s="198"/>
      <c r="E63" s="198"/>
      <c r="F63" s="198"/>
      <c r="G63" s="199"/>
      <c r="I63" s="205"/>
      <c r="J63" s="205"/>
      <c r="K63" s="205"/>
      <c r="L63" s="205"/>
      <c r="M63" s="269"/>
      <c r="N63" s="15"/>
      <c r="O63" s="205"/>
      <c r="P63" s="205"/>
      <c r="Q63" s="205"/>
    </row>
    <row r="64" spans="1:25" x14ac:dyDescent="0.25">
      <c r="A64" s="198"/>
      <c r="B64" s="198"/>
      <c r="C64" s="198"/>
      <c r="D64" s="198"/>
      <c r="E64" s="198"/>
      <c r="F64" s="198"/>
      <c r="G64" s="199"/>
      <c r="I64" s="205"/>
      <c r="J64" s="205"/>
      <c r="K64" s="140"/>
      <c r="L64" s="205"/>
      <c r="M64" s="269"/>
      <c r="N64" s="15"/>
      <c r="O64" s="205"/>
      <c r="P64" s="205"/>
      <c r="Q64" s="205"/>
    </row>
    <row r="65" spans="1:17" x14ac:dyDescent="0.25">
      <c r="A65" s="198"/>
      <c r="B65" s="198"/>
      <c r="C65" s="198"/>
      <c r="D65" s="198"/>
      <c r="E65" s="198"/>
      <c r="F65" s="198"/>
      <c r="G65" s="199"/>
      <c r="I65" s="205"/>
      <c r="J65" s="205"/>
      <c r="K65" s="205"/>
      <c r="L65" s="205"/>
      <c r="M65" s="269"/>
      <c r="N65" s="15"/>
      <c r="O65" s="205"/>
      <c r="P65" s="205"/>
      <c r="Q65" s="205"/>
    </row>
    <row r="66" spans="1:17" x14ac:dyDescent="0.25">
      <c r="A66" s="198"/>
      <c r="B66" s="198"/>
      <c r="C66" s="198"/>
      <c r="D66" s="198"/>
      <c r="E66" s="198"/>
      <c r="F66" s="198"/>
      <c r="G66" s="199"/>
      <c r="I66" s="205"/>
      <c r="J66" s="205"/>
      <c r="K66" s="205"/>
      <c r="L66" s="205"/>
      <c r="M66" s="269"/>
      <c r="N66" s="15"/>
      <c r="O66" s="205"/>
      <c r="P66" s="205"/>
      <c r="Q66" s="205"/>
    </row>
    <row r="67" spans="1:17" x14ac:dyDescent="0.25">
      <c r="A67" s="198"/>
      <c r="B67" s="198"/>
      <c r="C67" s="198"/>
      <c r="D67" s="198"/>
      <c r="E67" s="198"/>
      <c r="F67" s="198"/>
      <c r="G67" s="199"/>
      <c r="I67" s="205"/>
      <c r="J67" s="205"/>
      <c r="K67" s="205"/>
      <c r="L67" s="205"/>
      <c r="M67" s="269"/>
      <c r="N67" s="15"/>
      <c r="O67" s="205"/>
      <c r="P67" s="205"/>
      <c r="Q67" s="205"/>
    </row>
    <row r="68" spans="1:17" x14ac:dyDescent="0.25">
      <c r="A68" s="198"/>
      <c r="B68" s="198"/>
      <c r="C68" s="198"/>
      <c r="D68" s="198"/>
      <c r="E68" s="198"/>
      <c r="F68" s="198"/>
      <c r="G68" s="199"/>
      <c r="I68" s="205"/>
      <c r="J68" s="205"/>
      <c r="K68" s="205"/>
      <c r="L68" s="205"/>
      <c r="M68" s="269"/>
      <c r="N68" s="15"/>
      <c r="O68" s="205"/>
      <c r="P68" s="205"/>
      <c r="Q68" s="205"/>
    </row>
    <row r="69" spans="1:17" x14ac:dyDescent="0.25">
      <c r="A69" s="198"/>
      <c r="B69" s="198"/>
      <c r="C69" s="198"/>
      <c r="D69" s="198"/>
      <c r="E69" s="198"/>
      <c r="F69" s="198"/>
      <c r="G69" s="199"/>
      <c r="I69" s="205"/>
      <c r="J69" s="205"/>
      <c r="K69" s="205"/>
      <c r="L69" s="205"/>
      <c r="M69" s="269"/>
      <c r="N69" s="15"/>
      <c r="O69" s="205"/>
      <c r="P69" s="205"/>
      <c r="Q69" s="205"/>
    </row>
    <row r="70" spans="1:17" x14ac:dyDescent="0.25">
      <c r="A70" s="198"/>
      <c r="B70" s="198"/>
      <c r="C70" s="198"/>
      <c r="D70" s="198"/>
      <c r="E70" s="198"/>
      <c r="F70" s="198"/>
      <c r="G70" s="199"/>
      <c r="I70" s="205"/>
      <c r="J70" s="205"/>
      <c r="K70" s="205"/>
      <c r="L70" s="205"/>
      <c r="M70" s="269"/>
      <c r="N70" s="15"/>
    </row>
    <row r="71" spans="1:17" x14ac:dyDescent="0.25">
      <c r="A71" s="198"/>
      <c r="B71" s="198"/>
      <c r="C71" s="198"/>
      <c r="D71" s="198"/>
      <c r="E71" s="198"/>
      <c r="F71" s="198"/>
      <c r="G71" s="199"/>
      <c r="I71" s="205"/>
      <c r="J71" s="205"/>
      <c r="K71" s="205"/>
      <c r="L71" s="205"/>
      <c r="M71" s="269"/>
      <c r="N71" s="15"/>
    </row>
    <row r="72" spans="1:17" x14ac:dyDescent="0.25">
      <c r="A72" s="198"/>
      <c r="B72" s="198"/>
      <c r="C72" s="198"/>
      <c r="D72" s="198"/>
      <c r="E72" s="198"/>
      <c r="F72" s="198"/>
      <c r="G72" s="199"/>
      <c r="I72" s="205"/>
      <c r="J72" s="205"/>
      <c r="K72" s="205"/>
      <c r="L72" s="205"/>
      <c r="M72" s="269"/>
      <c r="N72" s="15"/>
    </row>
    <row r="73" spans="1:17" x14ac:dyDescent="0.25">
      <c r="A73" s="198"/>
      <c r="B73" s="198"/>
      <c r="C73" s="198"/>
      <c r="D73" s="198"/>
      <c r="E73" s="198"/>
      <c r="F73" s="198"/>
      <c r="G73" s="199"/>
      <c r="N73" s="15"/>
    </row>
    <row r="74" spans="1:17" x14ac:dyDescent="0.25">
      <c r="A74" s="198"/>
      <c r="B74" s="198"/>
      <c r="C74" s="198"/>
      <c r="D74" s="198"/>
      <c r="E74" s="198"/>
      <c r="F74" s="198"/>
      <c r="G74" s="199"/>
      <c r="N74" s="15"/>
    </row>
    <row r="75" spans="1:17" x14ac:dyDescent="0.25">
      <c r="A75" s="198"/>
      <c r="B75" s="198"/>
      <c r="C75" s="198"/>
      <c r="D75" s="198"/>
      <c r="E75" s="198"/>
      <c r="F75" s="198"/>
      <c r="G75" s="199"/>
      <c r="N75" s="15"/>
    </row>
    <row r="76" spans="1:17" x14ac:dyDescent="0.25">
      <c r="A76" s="198"/>
      <c r="B76" s="198"/>
      <c r="C76" s="198"/>
      <c r="D76" s="198"/>
      <c r="E76" s="198"/>
      <c r="F76" s="198"/>
      <c r="G76" s="199"/>
      <c r="N76" s="15"/>
    </row>
    <row r="77" spans="1:17" x14ac:dyDescent="0.25">
      <c r="A77" s="198"/>
      <c r="B77" s="198"/>
      <c r="C77" s="198"/>
      <c r="D77" s="198"/>
      <c r="E77" s="198"/>
      <c r="F77" s="198"/>
      <c r="G77" s="199"/>
      <c r="N77" s="15"/>
    </row>
    <row r="78" spans="1:17" x14ac:dyDescent="0.25">
      <c r="A78" s="198"/>
      <c r="B78" s="198"/>
      <c r="C78" s="198"/>
      <c r="D78" s="198"/>
      <c r="E78" s="198"/>
      <c r="F78" s="198"/>
      <c r="G78" s="199"/>
      <c r="N78" s="15"/>
    </row>
    <row r="79" spans="1:17" x14ac:dyDescent="0.25">
      <c r="A79" s="198"/>
      <c r="B79" s="198"/>
      <c r="C79" s="198"/>
      <c r="D79" s="198"/>
      <c r="E79" s="198"/>
      <c r="F79" s="198"/>
      <c r="G79" s="199"/>
      <c r="N79" s="15"/>
    </row>
    <row r="80" spans="1:17" x14ac:dyDescent="0.25">
      <c r="A80" s="198"/>
      <c r="B80" s="198"/>
      <c r="C80" s="198"/>
      <c r="D80" s="198"/>
      <c r="E80" s="198"/>
      <c r="F80" s="198"/>
      <c r="G80" s="199"/>
      <c r="N80" s="15"/>
    </row>
    <row r="81" spans="1:14" x14ac:dyDescent="0.25">
      <c r="A81" s="198"/>
      <c r="B81" s="198"/>
      <c r="C81" s="198"/>
      <c r="D81" s="198"/>
      <c r="E81" s="198"/>
      <c r="F81" s="198"/>
      <c r="G81" s="199"/>
      <c r="N81" s="15"/>
    </row>
    <row r="82" spans="1:14" x14ac:dyDescent="0.25">
      <c r="A82" s="198"/>
      <c r="B82" s="198"/>
      <c r="C82" s="198"/>
      <c r="D82" s="198"/>
      <c r="E82" s="198"/>
      <c r="F82" s="198"/>
      <c r="G82" s="199"/>
      <c r="N82" s="15"/>
    </row>
    <row r="83" spans="1:14" x14ac:dyDescent="0.25">
      <c r="A83" s="198"/>
      <c r="B83" s="198"/>
      <c r="C83" s="198"/>
      <c r="D83" s="198"/>
      <c r="E83" s="198"/>
      <c r="F83" s="198"/>
      <c r="G83" s="199"/>
      <c r="N83" s="15"/>
    </row>
    <row r="84" spans="1:14" x14ac:dyDescent="0.25">
      <c r="A84" s="198"/>
      <c r="B84" s="198"/>
      <c r="C84" s="198"/>
      <c r="D84" s="198"/>
      <c r="E84" s="198"/>
      <c r="F84" s="198"/>
      <c r="G84" s="199"/>
      <c r="N84" s="15"/>
    </row>
    <row r="85" spans="1:14" x14ac:dyDescent="0.25">
      <c r="A85" s="198"/>
      <c r="B85" s="198"/>
      <c r="C85" s="198"/>
      <c r="D85" s="198"/>
      <c r="E85" s="198"/>
      <c r="F85" s="198"/>
      <c r="G85" s="199"/>
      <c r="N85" s="15"/>
    </row>
    <row r="86" spans="1:14" x14ac:dyDescent="0.25">
      <c r="A86" s="198"/>
      <c r="B86" s="198"/>
      <c r="C86" s="198"/>
      <c r="D86" s="198"/>
      <c r="E86" s="198"/>
      <c r="F86" s="198"/>
      <c r="G86" s="199"/>
      <c r="N86" s="15"/>
    </row>
    <row r="87" spans="1:14" x14ac:dyDescent="0.25">
      <c r="A87" s="198"/>
      <c r="B87" s="198"/>
      <c r="C87" s="198"/>
      <c r="D87" s="198"/>
      <c r="E87" s="198"/>
      <c r="F87" s="198"/>
      <c r="G87" s="199"/>
      <c r="N87" s="15"/>
    </row>
    <row r="88" spans="1:14" x14ac:dyDescent="0.25">
      <c r="A88" s="198"/>
      <c r="B88" s="198"/>
      <c r="C88" s="198"/>
      <c r="D88" s="198"/>
      <c r="E88" s="198"/>
      <c r="F88" s="198"/>
      <c r="G88" s="199"/>
      <c r="N88" s="15"/>
    </row>
    <row r="89" spans="1:14" x14ac:dyDescent="0.25">
      <c r="A89" s="198"/>
      <c r="B89" s="198"/>
      <c r="C89" s="198"/>
      <c r="D89" s="198"/>
      <c r="E89" s="198"/>
      <c r="F89" s="198"/>
      <c r="G89" s="199"/>
      <c r="N89" s="15"/>
    </row>
    <row r="90" spans="1:14" x14ac:dyDescent="0.25">
      <c r="A90" s="198"/>
      <c r="B90" s="198"/>
      <c r="C90" s="198"/>
      <c r="D90" s="198"/>
      <c r="E90" s="198"/>
      <c r="F90" s="198"/>
      <c r="G90" s="199"/>
      <c r="N90" s="15"/>
    </row>
    <row r="91" spans="1:14" x14ac:dyDescent="0.25">
      <c r="A91" s="198"/>
      <c r="B91" s="198"/>
      <c r="C91" s="198"/>
      <c r="D91" s="198"/>
      <c r="E91" s="198"/>
      <c r="F91" s="198"/>
      <c r="G91" s="199"/>
      <c r="N91" s="15"/>
    </row>
    <row r="92" spans="1:14" x14ac:dyDescent="0.25">
      <c r="A92" s="198"/>
      <c r="B92" s="198"/>
      <c r="C92" s="198"/>
      <c r="D92" s="198"/>
      <c r="E92" s="198"/>
      <c r="F92" s="198"/>
      <c r="G92" s="199"/>
      <c r="N92" s="15"/>
    </row>
    <row r="93" spans="1:14" x14ac:dyDescent="0.25">
      <c r="A93" s="198"/>
      <c r="B93" s="198"/>
      <c r="C93" s="198"/>
      <c r="D93" s="198"/>
      <c r="E93" s="198"/>
      <c r="F93" s="198"/>
      <c r="G93" s="199"/>
      <c r="N93" s="15"/>
    </row>
    <row r="94" spans="1:14" x14ac:dyDescent="0.25">
      <c r="A94" s="198"/>
      <c r="B94" s="198"/>
      <c r="C94" s="198"/>
      <c r="D94" s="198"/>
      <c r="E94" s="198"/>
      <c r="F94" s="198"/>
      <c r="G94" s="199"/>
      <c r="N94" s="15"/>
    </row>
    <row r="95" spans="1:14" x14ac:dyDescent="0.25">
      <c r="A95" s="198"/>
      <c r="B95" s="198"/>
      <c r="C95" s="198"/>
      <c r="D95" s="198"/>
      <c r="E95" s="198"/>
      <c r="F95" s="198"/>
      <c r="G95" s="199"/>
      <c r="N95" s="15"/>
    </row>
    <row r="96" spans="1:14" x14ac:dyDescent="0.25">
      <c r="A96" s="198"/>
      <c r="B96" s="198"/>
      <c r="C96" s="198"/>
      <c r="D96" s="198"/>
      <c r="E96" s="198"/>
      <c r="F96" s="198"/>
      <c r="G96" s="199"/>
      <c r="N96" s="15"/>
    </row>
    <row r="97" spans="1:14" x14ac:dyDescent="0.25">
      <c r="A97" s="198"/>
      <c r="B97" s="198"/>
      <c r="C97" s="198"/>
      <c r="D97" s="198"/>
      <c r="E97" s="198"/>
      <c r="F97" s="198"/>
      <c r="G97" s="199"/>
      <c r="N97" s="15"/>
    </row>
    <row r="98" spans="1:14" x14ac:dyDescent="0.25">
      <c r="A98" s="198"/>
      <c r="B98" s="198"/>
      <c r="C98" s="198"/>
      <c r="D98" s="198"/>
      <c r="E98" s="198"/>
      <c r="F98" s="198"/>
      <c r="G98" s="199"/>
      <c r="N98" s="15"/>
    </row>
    <row r="99" spans="1:14" x14ac:dyDescent="0.25">
      <c r="A99" s="198"/>
      <c r="B99" s="198"/>
      <c r="C99" s="198"/>
      <c r="D99" s="198"/>
      <c r="E99" s="198"/>
      <c r="F99" s="198"/>
      <c r="G99" s="199"/>
      <c r="N99" s="15"/>
    </row>
    <row r="100" spans="1:14" x14ac:dyDescent="0.25">
      <c r="A100" s="198"/>
      <c r="B100" s="198"/>
      <c r="C100" s="198"/>
      <c r="D100" s="198"/>
      <c r="E100" s="198"/>
      <c r="F100" s="198"/>
      <c r="G100" s="199"/>
      <c r="N100" s="15"/>
    </row>
    <row r="101" spans="1:14" x14ac:dyDescent="0.25">
      <c r="A101" s="198"/>
      <c r="B101" s="198"/>
      <c r="C101" s="198"/>
      <c r="D101" s="198"/>
      <c r="E101" s="198"/>
      <c r="F101" s="198"/>
      <c r="G101" s="199"/>
      <c r="N101" s="15"/>
    </row>
    <row r="102" spans="1:14" x14ac:dyDescent="0.25">
      <c r="A102" s="198"/>
      <c r="B102" s="198"/>
      <c r="C102" s="198"/>
      <c r="D102" s="198"/>
      <c r="E102" s="198"/>
      <c r="F102" s="198"/>
      <c r="G102" s="199"/>
      <c r="N102" s="15"/>
    </row>
    <row r="103" spans="1:14" x14ac:dyDescent="0.25">
      <c r="A103" s="198"/>
      <c r="B103" s="198"/>
      <c r="C103" s="198"/>
      <c r="D103" s="198"/>
      <c r="E103" s="198"/>
      <c r="F103" s="198"/>
      <c r="G103" s="199"/>
      <c r="N103" s="15"/>
    </row>
    <row r="104" spans="1:14" x14ac:dyDescent="0.25">
      <c r="A104" s="198"/>
      <c r="B104" s="198"/>
      <c r="C104" s="198"/>
      <c r="D104" s="198"/>
      <c r="E104" s="198"/>
      <c r="F104" s="198"/>
      <c r="G104" s="199"/>
      <c r="N104" s="15"/>
    </row>
    <row r="105" spans="1:14" x14ac:dyDescent="0.25">
      <c r="A105" s="198"/>
      <c r="B105" s="198"/>
      <c r="C105" s="198"/>
      <c r="D105" s="198"/>
      <c r="E105" s="198"/>
      <c r="F105" s="198"/>
      <c r="G105" s="199"/>
      <c r="N105" s="15"/>
    </row>
    <row r="106" spans="1:14" x14ac:dyDescent="0.25">
      <c r="A106" s="198"/>
      <c r="B106" s="198"/>
      <c r="C106" s="198"/>
      <c r="D106" s="198"/>
      <c r="E106" s="198"/>
      <c r="F106" s="198"/>
      <c r="G106" s="199"/>
      <c r="N106" s="15"/>
    </row>
    <row r="107" spans="1:14" x14ac:dyDescent="0.25">
      <c r="A107" s="198"/>
      <c r="B107" s="198"/>
      <c r="C107" s="198"/>
      <c r="D107" s="198"/>
      <c r="E107" s="198"/>
      <c r="F107" s="198"/>
      <c r="G107" s="199"/>
      <c r="N107" s="15"/>
    </row>
    <row r="108" spans="1:14" x14ac:dyDescent="0.25">
      <c r="A108" s="198"/>
      <c r="B108" s="198"/>
      <c r="C108" s="198"/>
      <c r="D108" s="198"/>
      <c r="E108" s="198"/>
      <c r="F108" s="198"/>
      <c r="G108" s="199"/>
      <c r="N108" s="15"/>
    </row>
    <row r="109" spans="1:14" x14ac:dyDescent="0.25">
      <c r="A109" s="198"/>
      <c r="B109" s="198"/>
      <c r="C109" s="198"/>
      <c r="D109" s="198"/>
      <c r="E109" s="198"/>
      <c r="F109" s="198"/>
      <c r="G109" s="199"/>
      <c r="N109" s="15"/>
    </row>
    <row r="110" spans="1:14" x14ac:dyDescent="0.25">
      <c r="A110" s="198"/>
      <c r="B110" s="198"/>
      <c r="C110" s="198"/>
      <c r="D110" s="198"/>
      <c r="E110" s="198"/>
      <c r="F110" s="198"/>
      <c r="G110" s="199"/>
      <c r="N110" s="15"/>
    </row>
    <row r="111" spans="1:14" x14ac:dyDescent="0.25">
      <c r="A111" s="198"/>
      <c r="B111" s="198"/>
      <c r="C111" s="198"/>
      <c r="D111" s="198"/>
      <c r="E111" s="198"/>
      <c r="F111" s="198"/>
      <c r="G111" s="199"/>
      <c r="N111" s="15"/>
    </row>
    <row r="112" spans="1:14" x14ac:dyDescent="0.25">
      <c r="A112" s="198"/>
      <c r="B112" s="198"/>
      <c r="C112" s="198"/>
      <c r="D112" s="198"/>
      <c r="E112" s="198"/>
      <c r="F112" s="198"/>
      <c r="G112" s="199"/>
      <c r="N112" s="15"/>
    </row>
    <row r="113" spans="1:14" x14ac:dyDescent="0.25">
      <c r="A113" s="198"/>
      <c r="B113" s="198"/>
      <c r="C113" s="198"/>
      <c r="D113" s="198"/>
      <c r="E113" s="198"/>
      <c r="F113" s="198"/>
      <c r="G113" s="199"/>
      <c r="N113" s="15"/>
    </row>
    <row r="114" spans="1:14" x14ac:dyDescent="0.25">
      <c r="A114" s="198"/>
      <c r="B114" s="198"/>
      <c r="C114" s="198"/>
      <c r="D114" s="198"/>
      <c r="E114" s="198"/>
      <c r="F114" s="198"/>
      <c r="G114" s="199"/>
      <c r="N114" s="15"/>
    </row>
    <row r="115" spans="1:14" x14ac:dyDescent="0.25">
      <c r="A115" s="198"/>
      <c r="B115" s="198"/>
      <c r="C115" s="198"/>
      <c r="D115" s="198"/>
      <c r="E115" s="198"/>
      <c r="F115" s="198"/>
      <c r="G115" s="199"/>
      <c r="N115" s="15"/>
    </row>
    <row r="116" spans="1:14" x14ac:dyDescent="0.25">
      <c r="A116" s="198"/>
      <c r="B116" s="198"/>
      <c r="C116" s="198"/>
      <c r="D116" s="198"/>
      <c r="E116" s="198"/>
      <c r="F116" s="198"/>
      <c r="G116" s="199"/>
      <c r="N116" s="15"/>
    </row>
    <row r="117" spans="1:14" x14ac:dyDescent="0.25">
      <c r="A117" s="198"/>
      <c r="B117" s="198"/>
      <c r="C117" s="198"/>
      <c r="D117" s="198"/>
      <c r="E117" s="198"/>
      <c r="F117" s="198"/>
      <c r="G117" s="199"/>
      <c r="N117" s="15"/>
    </row>
    <row r="118" spans="1:14" x14ac:dyDescent="0.25">
      <c r="A118" s="198"/>
      <c r="B118" s="198"/>
      <c r="C118" s="198"/>
      <c r="D118" s="198"/>
      <c r="E118" s="198"/>
      <c r="F118" s="198"/>
      <c r="G118" s="199"/>
      <c r="N118" s="15"/>
    </row>
    <row r="119" spans="1:14" x14ac:dyDescent="0.25">
      <c r="A119" s="198"/>
      <c r="B119" s="198"/>
      <c r="C119" s="198"/>
      <c r="D119" s="198"/>
      <c r="E119" s="198"/>
      <c r="F119" s="198"/>
      <c r="G119" s="199"/>
      <c r="N119" s="15"/>
    </row>
    <row r="120" spans="1:14" x14ac:dyDescent="0.25">
      <c r="A120" s="198"/>
      <c r="B120" s="198"/>
      <c r="C120" s="198"/>
      <c r="D120" s="198"/>
      <c r="E120" s="198"/>
      <c r="F120" s="198"/>
      <c r="G120" s="199"/>
      <c r="N120" s="15"/>
    </row>
    <row r="121" spans="1:14" x14ac:dyDescent="0.25">
      <c r="A121" s="198"/>
      <c r="B121" s="198"/>
      <c r="C121" s="198"/>
      <c r="D121" s="198"/>
      <c r="E121" s="198"/>
      <c r="F121" s="198"/>
      <c r="G121" s="199"/>
      <c r="N121" s="15"/>
    </row>
    <row r="122" spans="1:14" x14ac:dyDescent="0.25">
      <c r="A122" s="198"/>
      <c r="B122" s="198"/>
      <c r="C122" s="198"/>
      <c r="D122" s="198"/>
      <c r="E122" s="198"/>
      <c r="F122" s="198"/>
      <c r="G122" s="199"/>
      <c r="N122" s="15"/>
    </row>
    <row r="123" spans="1:14" x14ac:dyDescent="0.25">
      <c r="A123" s="198"/>
      <c r="B123" s="198"/>
      <c r="C123" s="198"/>
      <c r="D123" s="198"/>
      <c r="E123" s="198"/>
      <c r="F123" s="198"/>
      <c r="G123" s="199"/>
      <c r="N123" s="15"/>
    </row>
    <row r="124" spans="1:14" x14ac:dyDescent="0.25">
      <c r="A124" s="198"/>
      <c r="B124" s="198"/>
      <c r="C124" s="198"/>
      <c r="D124" s="198"/>
      <c r="E124" s="198"/>
      <c r="F124" s="198"/>
      <c r="G124" s="199"/>
      <c r="N124" s="15"/>
    </row>
    <row r="125" spans="1:14" x14ac:dyDescent="0.25">
      <c r="A125" s="198"/>
      <c r="B125" s="198"/>
      <c r="C125" s="198"/>
      <c r="D125" s="198"/>
      <c r="E125" s="198"/>
      <c r="F125" s="198"/>
      <c r="G125" s="199"/>
      <c r="N125" s="15"/>
    </row>
    <row r="126" spans="1:14" x14ac:dyDescent="0.25">
      <c r="A126" s="198"/>
      <c r="B126" s="198"/>
      <c r="C126" s="198"/>
      <c r="D126" s="198"/>
      <c r="E126" s="198"/>
      <c r="F126" s="198"/>
      <c r="G126" s="199"/>
      <c r="N126" s="15"/>
    </row>
    <row r="127" spans="1:14" x14ac:dyDescent="0.25">
      <c r="A127" s="198"/>
      <c r="B127" s="198"/>
      <c r="C127" s="198"/>
      <c r="D127" s="198"/>
      <c r="E127" s="198"/>
      <c r="F127" s="198"/>
      <c r="G127" s="199"/>
      <c r="N127" s="15"/>
    </row>
    <row r="128" spans="1:14" x14ac:dyDescent="0.25">
      <c r="A128" s="198"/>
      <c r="B128" s="198"/>
      <c r="C128" s="198"/>
      <c r="D128" s="198"/>
      <c r="E128" s="198"/>
      <c r="F128" s="198"/>
      <c r="G128" s="199"/>
      <c r="N128" s="15"/>
    </row>
    <row r="129" spans="1:14" x14ac:dyDescent="0.25">
      <c r="A129" s="198"/>
      <c r="B129" s="198"/>
      <c r="C129" s="198"/>
      <c r="D129" s="198"/>
      <c r="E129" s="198"/>
      <c r="F129" s="198"/>
      <c r="G129" s="199"/>
      <c r="N129" s="15"/>
    </row>
    <row r="130" spans="1:14" x14ac:dyDescent="0.25">
      <c r="A130" s="198"/>
      <c r="B130" s="198"/>
      <c r="C130" s="198"/>
      <c r="D130" s="198"/>
      <c r="E130" s="198"/>
      <c r="F130" s="198"/>
      <c r="G130" s="199"/>
      <c r="N130" s="15"/>
    </row>
    <row r="131" spans="1:14" x14ac:dyDescent="0.25">
      <c r="A131" s="198"/>
      <c r="B131" s="198"/>
      <c r="C131" s="198"/>
      <c r="D131" s="198"/>
      <c r="E131" s="198"/>
      <c r="F131" s="198"/>
      <c r="G131" s="199"/>
      <c r="N131" s="15"/>
    </row>
    <row r="132" spans="1:14" x14ac:dyDescent="0.25">
      <c r="A132" s="198"/>
      <c r="B132" s="198"/>
      <c r="C132" s="198"/>
      <c r="D132" s="198"/>
      <c r="E132" s="198"/>
      <c r="F132" s="198"/>
      <c r="G132" s="199"/>
      <c r="N132" s="15"/>
    </row>
    <row r="133" spans="1:14" x14ac:dyDescent="0.25">
      <c r="A133" s="198"/>
      <c r="B133" s="198"/>
      <c r="C133" s="198"/>
      <c r="D133" s="198"/>
      <c r="E133" s="198"/>
      <c r="F133" s="198"/>
      <c r="G133" s="199"/>
      <c r="N133" s="15"/>
    </row>
    <row r="134" spans="1:14" x14ac:dyDescent="0.25">
      <c r="A134" s="198"/>
      <c r="B134" s="198"/>
      <c r="C134" s="198"/>
      <c r="D134" s="198"/>
      <c r="E134" s="198"/>
      <c r="F134" s="198"/>
      <c r="G134" s="199"/>
      <c r="N134" s="15"/>
    </row>
    <row r="135" spans="1:14" x14ac:dyDescent="0.25">
      <c r="A135" s="198"/>
      <c r="B135" s="198"/>
      <c r="C135" s="198"/>
      <c r="D135" s="198"/>
      <c r="E135" s="198"/>
      <c r="F135" s="198"/>
      <c r="G135" s="199"/>
      <c r="N135" s="15"/>
    </row>
    <row r="136" spans="1:14" x14ac:dyDescent="0.25">
      <c r="A136" s="198"/>
      <c r="B136" s="198"/>
      <c r="C136" s="198"/>
      <c r="D136" s="198"/>
      <c r="E136" s="198"/>
      <c r="F136" s="198"/>
      <c r="G136" s="199"/>
      <c r="N136" s="15"/>
    </row>
    <row r="137" spans="1:14" x14ac:dyDescent="0.25">
      <c r="A137" s="198"/>
      <c r="B137" s="198"/>
      <c r="C137" s="198"/>
      <c r="D137" s="198"/>
      <c r="E137" s="198"/>
      <c r="F137" s="198"/>
      <c r="G137" s="199"/>
      <c r="N137" s="15"/>
    </row>
    <row r="138" spans="1:14" x14ac:dyDescent="0.25">
      <c r="A138" s="198"/>
      <c r="B138" s="198"/>
      <c r="C138" s="198"/>
      <c r="D138" s="198"/>
      <c r="E138" s="198"/>
      <c r="F138" s="198"/>
      <c r="G138" s="199"/>
      <c r="N138" s="15"/>
    </row>
    <row r="139" spans="1:14" x14ac:dyDescent="0.25">
      <c r="A139" s="198"/>
      <c r="B139" s="198"/>
      <c r="C139" s="198"/>
      <c r="D139" s="198"/>
      <c r="E139" s="198"/>
      <c r="F139" s="198"/>
      <c r="G139" s="199"/>
      <c r="N139" s="15"/>
    </row>
    <row r="140" spans="1:14" x14ac:dyDescent="0.25">
      <c r="A140" s="198"/>
      <c r="B140" s="198"/>
      <c r="C140" s="198"/>
      <c r="D140" s="198"/>
      <c r="E140" s="198"/>
      <c r="F140" s="198"/>
      <c r="G140" s="199"/>
      <c r="N140" s="15"/>
    </row>
    <row r="141" spans="1:14" x14ac:dyDescent="0.25">
      <c r="A141" s="198"/>
      <c r="B141" s="198"/>
      <c r="C141" s="198"/>
      <c r="D141" s="198"/>
      <c r="E141" s="198"/>
      <c r="F141" s="198"/>
      <c r="G141" s="199"/>
      <c r="N141" s="15"/>
    </row>
    <row r="142" spans="1:14" x14ac:dyDescent="0.25">
      <c r="A142" s="198"/>
      <c r="B142" s="198"/>
      <c r="C142" s="198"/>
      <c r="D142" s="198"/>
      <c r="E142" s="198"/>
      <c r="F142" s="198"/>
      <c r="G142" s="199"/>
      <c r="N142" s="15"/>
    </row>
    <row r="143" spans="1:14" x14ac:dyDescent="0.25">
      <c r="A143" s="198"/>
      <c r="B143" s="198"/>
      <c r="C143" s="198"/>
      <c r="D143" s="198"/>
      <c r="E143" s="198"/>
      <c r="F143" s="198"/>
      <c r="G143" s="199"/>
      <c r="N143" s="15"/>
    </row>
    <row r="144" spans="1:14" x14ac:dyDescent="0.25">
      <c r="A144" s="198"/>
      <c r="B144" s="198"/>
      <c r="C144" s="198"/>
      <c r="D144" s="198"/>
      <c r="E144" s="198"/>
      <c r="F144" s="198"/>
      <c r="G144" s="199"/>
      <c r="N144" s="15"/>
    </row>
    <row r="145" spans="1:14" x14ac:dyDescent="0.25">
      <c r="A145" s="198"/>
      <c r="B145" s="198"/>
      <c r="C145" s="198"/>
      <c r="D145" s="198"/>
      <c r="E145" s="198"/>
      <c r="F145" s="198"/>
      <c r="G145" s="199"/>
      <c r="N145" s="15"/>
    </row>
    <row r="146" spans="1:14" x14ac:dyDescent="0.25">
      <c r="A146" s="198"/>
      <c r="B146" s="198"/>
      <c r="C146" s="198"/>
      <c r="D146" s="198"/>
      <c r="E146" s="198"/>
      <c r="F146" s="198"/>
      <c r="G146" s="199"/>
      <c r="N146" s="15"/>
    </row>
    <row r="147" spans="1:14" x14ac:dyDescent="0.25">
      <c r="A147" s="198"/>
      <c r="B147" s="198"/>
      <c r="C147" s="198"/>
      <c r="D147" s="198"/>
      <c r="E147" s="198"/>
      <c r="F147" s="198"/>
      <c r="G147" s="199"/>
      <c r="N147" s="15"/>
    </row>
    <row r="148" spans="1:14" x14ac:dyDescent="0.25">
      <c r="A148" s="198"/>
      <c r="B148" s="198"/>
      <c r="C148" s="198"/>
      <c r="D148" s="198"/>
      <c r="E148" s="198"/>
      <c r="F148" s="198"/>
      <c r="G148" s="199"/>
      <c r="N148" s="15"/>
    </row>
    <row r="149" spans="1:14" x14ac:dyDescent="0.25">
      <c r="A149" s="198"/>
      <c r="B149" s="198"/>
      <c r="C149" s="198"/>
      <c r="D149" s="198"/>
      <c r="E149" s="198"/>
      <c r="F149" s="198"/>
      <c r="G149" s="199"/>
      <c r="N149" s="15"/>
    </row>
    <row r="150" spans="1:14" x14ac:dyDescent="0.25">
      <c r="A150" s="198"/>
      <c r="B150" s="198"/>
      <c r="C150" s="198"/>
      <c r="D150" s="198"/>
      <c r="E150" s="198"/>
      <c r="F150" s="198"/>
      <c r="G150" s="199"/>
      <c r="N150" s="15"/>
    </row>
    <row r="151" spans="1:14" x14ac:dyDescent="0.25">
      <c r="A151" s="198"/>
      <c r="B151" s="198"/>
      <c r="C151" s="198"/>
      <c r="D151" s="198"/>
      <c r="E151" s="198"/>
      <c r="F151" s="198"/>
      <c r="G151" s="199"/>
      <c r="N151" s="15"/>
    </row>
    <row r="152" spans="1:14" x14ac:dyDescent="0.25">
      <c r="A152" s="198"/>
      <c r="B152" s="198"/>
      <c r="C152" s="198"/>
      <c r="D152" s="198"/>
      <c r="E152" s="198"/>
      <c r="F152" s="198"/>
      <c r="G152" s="199"/>
      <c r="N152" s="15"/>
    </row>
    <row r="153" spans="1:14" x14ac:dyDescent="0.25">
      <c r="A153" s="198"/>
      <c r="B153" s="198"/>
      <c r="C153" s="198"/>
      <c r="D153" s="198"/>
      <c r="E153" s="198"/>
      <c r="F153" s="198"/>
      <c r="G153" s="199"/>
      <c r="N153" s="15"/>
    </row>
    <row r="154" spans="1:14" x14ac:dyDescent="0.25">
      <c r="A154" s="198"/>
      <c r="B154" s="198"/>
      <c r="C154" s="198"/>
      <c r="D154" s="198"/>
      <c r="E154" s="198"/>
      <c r="F154" s="198"/>
      <c r="G154" s="199"/>
      <c r="N154" s="15"/>
    </row>
    <row r="155" spans="1:14" x14ac:dyDescent="0.25">
      <c r="A155" s="198"/>
      <c r="B155" s="198"/>
      <c r="C155" s="198"/>
      <c r="D155" s="198"/>
      <c r="E155" s="198"/>
      <c r="F155" s="198"/>
      <c r="G155" s="199"/>
      <c r="N155" s="15"/>
    </row>
    <row r="156" spans="1:14" x14ac:dyDescent="0.25">
      <c r="A156" s="198"/>
      <c r="B156" s="198"/>
      <c r="C156" s="198"/>
      <c r="D156" s="198"/>
      <c r="E156" s="198"/>
      <c r="F156" s="198"/>
      <c r="G156" s="199"/>
      <c r="N156" s="15"/>
    </row>
    <row r="157" spans="1:14" x14ac:dyDescent="0.25">
      <c r="A157" s="198"/>
      <c r="B157" s="198"/>
      <c r="C157" s="198"/>
      <c r="D157" s="198"/>
      <c r="E157" s="198"/>
      <c r="F157" s="198"/>
      <c r="G157" s="199"/>
      <c r="N157" s="15"/>
    </row>
    <row r="158" spans="1:14" x14ac:dyDescent="0.25">
      <c r="A158" s="198"/>
      <c r="B158" s="198"/>
      <c r="C158" s="198"/>
      <c r="D158" s="198"/>
      <c r="E158" s="198"/>
      <c r="F158" s="198"/>
      <c r="G158" s="199"/>
      <c r="N158" s="15"/>
    </row>
    <row r="159" spans="1:14" x14ac:dyDescent="0.25">
      <c r="A159" s="198"/>
      <c r="B159" s="198"/>
      <c r="C159" s="198"/>
      <c r="D159" s="198"/>
      <c r="E159" s="198"/>
      <c r="F159" s="198"/>
      <c r="G159" s="199"/>
      <c r="N159" s="15"/>
    </row>
    <row r="160" spans="1:14" x14ac:dyDescent="0.25">
      <c r="A160" s="198"/>
      <c r="B160" s="198"/>
      <c r="C160" s="198"/>
      <c r="D160" s="198"/>
      <c r="E160" s="198"/>
      <c r="F160" s="198"/>
      <c r="G160" s="199"/>
      <c r="N160" s="15"/>
    </row>
    <row r="161" spans="1:14" x14ac:dyDescent="0.25">
      <c r="A161" s="198"/>
      <c r="B161" s="198"/>
      <c r="C161" s="198"/>
      <c r="D161" s="198"/>
      <c r="E161" s="198"/>
      <c r="F161" s="198"/>
      <c r="G161" s="199"/>
      <c r="N161" s="15"/>
    </row>
    <row r="162" spans="1:14" x14ac:dyDescent="0.25">
      <c r="A162" s="198"/>
      <c r="B162" s="198"/>
      <c r="C162" s="198"/>
      <c r="D162" s="198"/>
      <c r="E162" s="198"/>
      <c r="F162" s="198"/>
      <c r="G162" s="199"/>
      <c r="N162" s="15"/>
    </row>
    <row r="163" spans="1:14" x14ac:dyDescent="0.25">
      <c r="A163" s="198"/>
      <c r="B163" s="198"/>
      <c r="C163" s="198"/>
      <c r="D163" s="198"/>
      <c r="E163" s="198"/>
      <c r="F163" s="198"/>
      <c r="G163" s="199"/>
      <c r="N163" s="15"/>
    </row>
    <row r="164" spans="1:14" x14ac:dyDescent="0.25">
      <c r="A164" s="198"/>
      <c r="B164" s="198"/>
      <c r="C164" s="198"/>
      <c r="D164" s="198"/>
      <c r="E164" s="198"/>
      <c r="F164" s="198"/>
      <c r="G164" s="199"/>
      <c r="N164" s="15"/>
    </row>
    <row r="165" spans="1:14" x14ac:dyDescent="0.25">
      <c r="A165" s="198"/>
      <c r="B165" s="198"/>
      <c r="C165" s="198"/>
      <c r="D165" s="198"/>
      <c r="E165" s="198"/>
      <c r="F165" s="198"/>
      <c r="G165" s="199"/>
      <c r="N165" s="15"/>
    </row>
    <row r="166" spans="1:14" x14ac:dyDescent="0.25">
      <c r="A166" s="198"/>
      <c r="B166" s="198"/>
      <c r="C166" s="198"/>
      <c r="D166" s="198"/>
      <c r="E166" s="198"/>
      <c r="F166" s="198"/>
      <c r="G166" s="199"/>
      <c r="N166" s="15"/>
    </row>
    <row r="167" spans="1:14" x14ac:dyDescent="0.25">
      <c r="A167" s="198"/>
      <c r="B167" s="198"/>
      <c r="C167" s="198"/>
      <c r="D167" s="198"/>
      <c r="E167" s="198"/>
      <c r="F167" s="198"/>
      <c r="G167" s="199"/>
      <c r="N167" s="15"/>
    </row>
    <row r="168" spans="1:14" x14ac:dyDescent="0.25">
      <c r="A168" s="198"/>
      <c r="B168" s="198"/>
      <c r="C168" s="198"/>
      <c r="D168" s="198"/>
      <c r="E168" s="198"/>
      <c r="F168" s="198"/>
      <c r="G168" s="199"/>
      <c r="N168" s="15"/>
    </row>
    <row r="169" spans="1:14" x14ac:dyDescent="0.25">
      <c r="A169" s="198"/>
      <c r="B169" s="198"/>
      <c r="C169" s="198"/>
      <c r="D169" s="198"/>
      <c r="E169" s="198"/>
      <c r="F169" s="198"/>
      <c r="G169" s="199"/>
      <c r="N169" s="15"/>
    </row>
    <row r="170" spans="1:14" x14ac:dyDescent="0.25">
      <c r="A170" s="198"/>
      <c r="B170" s="198"/>
      <c r="C170" s="198"/>
      <c r="D170" s="198"/>
      <c r="E170" s="198"/>
      <c r="F170" s="198"/>
      <c r="G170" s="199"/>
      <c r="N170" s="15"/>
    </row>
    <row r="171" spans="1:14" x14ac:dyDescent="0.25">
      <c r="A171" s="198"/>
      <c r="B171" s="198"/>
      <c r="C171" s="198"/>
      <c r="D171" s="198"/>
      <c r="E171" s="198"/>
      <c r="F171" s="198"/>
      <c r="G171" s="199"/>
      <c r="N171" s="15"/>
    </row>
    <row r="172" spans="1:14" x14ac:dyDescent="0.25">
      <c r="A172" s="198"/>
      <c r="B172" s="198"/>
      <c r="C172" s="198"/>
      <c r="D172" s="198"/>
      <c r="E172" s="198"/>
      <c r="F172" s="198"/>
      <c r="G172" s="199"/>
      <c r="N172" s="15"/>
    </row>
    <row r="173" spans="1:14" x14ac:dyDescent="0.25">
      <c r="A173" s="198"/>
      <c r="B173" s="198"/>
      <c r="C173" s="198"/>
      <c r="D173" s="198"/>
      <c r="E173" s="198"/>
      <c r="F173" s="198"/>
      <c r="G173" s="199"/>
      <c r="N173" s="15"/>
    </row>
    <row r="174" spans="1:14" x14ac:dyDescent="0.25">
      <c r="A174" s="198"/>
      <c r="B174" s="198"/>
      <c r="C174" s="198"/>
      <c r="D174" s="198"/>
      <c r="E174" s="198"/>
      <c r="F174" s="198"/>
      <c r="G174" s="199"/>
      <c r="N174" s="15"/>
    </row>
    <row r="175" spans="1:14" x14ac:dyDescent="0.25">
      <c r="A175" s="198"/>
      <c r="B175" s="198"/>
      <c r="C175" s="198"/>
      <c r="D175" s="198"/>
      <c r="E175" s="198"/>
      <c r="F175" s="198"/>
      <c r="G175" s="199"/>
      <c r="N175" s="15"/>
    </row>
    <row r="176" spans="1:14" x14ac:dyDescent="0.25">
      <c r="A176" s="198"/>
      <c r="B176" s="198"/>
      <c r="C176" s="198"/>
      <c r="D176" s="198"/>
      <c r="E176" s="198"/>
      <c r="F176" s="198"/>
      <c r="G176" s="199"/>
      <c r="N176" s="15"/>
    </row>
    <row r="177" spans="1:14" x14ac:dyDescent="0.25">
      <c r="A177" s="198"/>
      <c r="B177" s="198"/>
      <c r="C177" s="198"/>
      <c r="D177" s="198"/>
      <c r="E177" s="198"/>
      <c r="F177" s="198"/>
      <c r="G177" s="199"/>
      <c r="N177" s="15"/>
    </row>
    <row r="178" spans="1:14" x14ac:dyDescent="0.25">
      <c r="A178" s="198"/>
      <c r="B178" s="198"/>
      <c r="C178" s="198"/>
      <c r="D178" s="198"/>
      <c r="E178" s="198"/>
      <c r="F178" s="198"/>
      <c r="G178" s="199"/>
      <c r="N178" s="15"/>
    </row>
    <row r="179" spans="1:14" x14ac:dyDescent="0.25">
      <c r="A179" s="198"/>
      <c r="B179" s="198"/>
      <c r="C179" s="198"/>
      <c r="D179" s="198"/>
      <c r="E179" s="198"/>
      <c r="F179" s="198"/>
      <c r="G179" s="199"/>
      <c r="N179" s="15"/>
    </row>
    <row r="180" spans="1:14" x14ac:dyDescent="0.25">
      <c r="A180" s="198"/>
      <c r="B180" s="198"/>
      <c r="C180" s="198"/>
      <c r="D180" s="198"/>
      <c r="E180" s="198"/>
      <c r="F180" s="198"/>
      <c r="G180" s="199"/>
      <c r="N180" s="15"/>
    </row>
    <row r="181" spans="1:14" x14ac:dyDescent="0.25">
      <c r="A181" s="198"/>
      <c r="B181" s="198"/>
      <c r="C181" s="198"/>
      <c r="D181" s="198"/>
      <c r="E181" s="198"/>
      <c r="F181" s="198"/>
      <c r="G181" s="199"/>
      <c r="N181" s="15"/>
    </row>
    <row r="182" spans="1:14" x14ac:dyDescent="0.25">
      <c r="A182" s="198"/>
      <c r="B182" s="198"/>
      <c r="C182" s="198"/>
      <c r="D182" s="198"/>
      <c r="E182" s="198"/>
      <c r="F182" s="198"/>
      <c r="G182" s="199"/>
      <c r="N182" s="15"/>
    </row>
    <row r="183" spans="1:14" x14ac:dyDescent="0.25">
      <c r="A183" s="198"/>
      <c r="B183" s="198"/>
      <c r="C183" s="198"/>
      <c r="D183" s="198"/>
      <c r="E183" s="198"/>
      <c r="F183" s="198"/>
      <c r="G183" s="199"/>
      <c r="N183" s="15"/>
    </row>
    <row r="184" spans="1:14" x14ac:dyDescent="0.25">
      <c r="A184" s="198"/>
      <c r="B184" s="198"/>
      <c r="C184" s="198"/>
      <c r="D184" s="198"/>
      <c r="E184" s="198"/>
      <c r="F184" s="198"/>
      <c r="G184" s="199"/>
      <c r="N184" s="15"/>
    </row>
    <row r="185" spans="1:14" x14ac:dyDescent="0.25">
      <c r="A185" s="198"/>
      <c r="B185" s="198"/>
      <c r="C185" s="198"/>
      <c r="D185" s="198"/>
      <c r="E185" s="198"/>
      <c r="F185" s="198"/>
      <c r="G185" s="199"/>
      <c r="N185" s="15"/>
    </row>
    <row r="186" spans="1:14" x14ac:dyDescent="0.25">
      <c r="A186" s="198"/>
      <c r="B186" s="198"/>
      <c r="C186" s="198"/>
      <c r="D186" s="198"/>
      <c r="E186" s="198"/>
      <c r="F186" s="198"/>
      <c r="G186" s="199"/>
      <c r="N186" s="15"/>
    </row>
    <row r="187" spans="1:14" x14ac:dyDescent="0.25">
      <c r="A187" s="198"/>
      <c r="B187" s="198"/>
      <c r="C187" s="198"/>
      <c r="D187" s="198"/>
      <c r="E187" s="198"/>
      <c r="F187" s="198"/>
      <c r="G187" s="199"/>
      <c r="N187" s="15"/>
    </row>
    <row r="188" spans="1:14" x14ac:dyDescent="0.25">
      <c r="A188" s="198"/>
      <c r="B188" s="198"/>
      <c r="C188" s="198"/>
      <c r="D188" s="198"/>
      <c r="E188" s="198"/>
      <c r="F188" s="198"/>
      <c r="G188" s="199"/>
      <c r="N188" s="15"/>
    </row>
    <row r="189" spans="1:14" x14ac:dyDescent="0.25">
      <c r="A189" s="198"/>
      <c r="B189" s="198"/>
      <c r="C189" s="198"/>
      <c r="D189" s="198"/>
      <c r="E189" s="198"/>
      <c r="F189" s="198"/>
      <c r="G189" s="199"/>
      <c r="N189" s="15"/>
    </row>
    <row r="190" spans="1:14" x14ac:dyDescent="0.25">
      <c r="A190" s="198"/>
      <c r="B190" s="198"/>
      <c r="C190" s="198"/>
      <c r="D190" s="198"/>
      <c r="E190" s="198"/>
      <c r="F190" s="198"/>
      <c r="G190" s="199"/>
      <c r="N190" s="15"/>
    </row>
    <row r="191" spans="1:14" x14ac:dyDescent="0.25">
      <c r="A191" s="198"/>
      <c r="B191" s="198"/>
      <c r="C191" s="198"/>
      <c r="D191" s="198"/>
      <c r="E191" s="198"/>
      <c r="F191" s="198"/>
      <c r="G191" s="199"/>
      <c r="N191" s="15"/>
    </row>
    <row r="192" spans="1:14" x14ac:dyDescent="0.25">
      <c r="A192" s="198"/>
      <c r="B192" s="198"/>
      <c r="C192" s="198"/>
      <c r="D192" s="198"/>
      <c r="E192" s="198"/>
      <c r="F192" s="198"/>
      <c r="G192" s="199"/>
      <c r="N192" s="15"/>
    </row>
    <row r="193" spans="1:14" x14ac:dyDescent="0.25">
      <c r="A193" s="198"/>
      <c r="B193" s="198"/>
      <c r="C193" s="198"/>
      <c r="D193" s="198"/>
      <c r="E193" s="198"/>
      <c r="F193" s="198"/>
      <c r="G193" s="199"/>
      <c r="N193" s="15"/>
    </row>
    <row r="194" spans="1:14" x14ac:dyDescent="0.25">
      <c r="A194" s="198"/>
      <c r="B194" s="198"/>
      <c r="C194" s="198"/>
      <c r="D194" s="198"/>
      <c r="E194" s="198"/>
      <c r="F194" s="198"/>
      <c r="G194" s="199"/>
      <c r="N194" s="15"/>
    </row>
    <row r="195" spans="1:14" x14ac:dyDescent="0.25">
      <c r="A195" s="198"/>
      <c r="B195" s="198"/>
      <c r="C195" s="198"/>
      <c r="D195" s="198"/>
      <c r="E195" s="198"/>
      <c r="F195" s="198"/>
      <c r="G195" s="199"/>
      <c r="N195" s="15"/>
    </row>
    <row r="196" spans="1:14" x14ac:dyDescent="0.25">
      <c r="A196" s="198"/>
      <c r="B196" s="198"/>
      <c r="C196" s="198"/>
      <c r="D196" s="198"/>
      <c r="E196" s="198"/>
      <c r="F196" s="198"/>
      <c r="G196" s="199"/>
      <c r="N196" s="15"/>
    </row>
    <row r="197" spans="1:14" x14ac:dyDescent="0.25">
      <c r="A197" s="198"/>
      <c r="B197" s="198"/>
      <c r="C197" s="198"/>
      <c r="D197" s="198"/>
      <c r="E197" s="198"/>
      <c r="F197" s="198"/>
      <c r="G197" s="199"/>
      <c r="N197" s="15"/>
    </row>
    <row r="198" spans="1:14" x14ac:dyDescent="0.25">
      <c r="A198" s="198"/>
      <c r="B198" s="198"/>
      <c r="C198" s="198"/>
      <c r="D198" s="198"/>
      <c r="E198" s="198"/>
      <c r="F198" s="198"/>
      <c r="G198" s="199"/>
      <c r="N198" s="15"/>
    </row>
    <row r="199" spans="1:14" x14ac:dyDescent="0.25">
      <c r="A199" s="198"/>
      <c r="B199" s="198"/>
      <c r="C199" s="198"/>
      <c r="D199" s="198"/>
      <c r="E199" s="198"/>
      <c r="F199" s="198"/>
      <c r="G199" s="199"/>
      <c r="N199" s="15"/>
    </row>
    <row r="200" spans="1:14" x14ac:dyDescent="0.25">
      <c r="A200" s="198"/>
      <c r="B200" s="198"/>
      <c r="C200" s="198"/>
      <c r="D200" s="198"/>
      <c r="E200" s="198"/>
      <c r="F200" s="198"/>
      <c r="G200" s="199"/>
      <c r="N200" s="15"/>
    </row>
    <row r="201" spans="1:14" x14ac:dyDescent="0.25">
      <c r="A201" s="198"/>
      <c r="B201" s="198"/>
      <c r="C201" s="198"/>
      <c r="D201" s="198"/>
      <c r="E201" s="198"/>
      <c r="F201" s="198"/>
      <c r="G201" s="199"/>
      <c r="N201" s="15"/>
    </row>
    <row r="202" spans="1:14" x14ac:dyDescent="0.25">
      <c r="A202" s="198"/>
      <c r="B202" s="198"/>
      <c r="C202" s="198"/>
      <c r="D202" s="198"/>
      <c r="E202" s="198"/>
      <c r="F202" s="198"/>
      <c r="G202" s="199"/>
      <c r="N202" s="15"/>
    </row>
    <row r="203" spans="1:14" x14ac:dyDescent="0.25">
      <c r="A203" s="198"/>
      <c r="B203" s="198"/>
      <c r="C203" s="198"/>
      <c r="D203" s="198"/>
      <c r="E203" s="198"/>
      <c r="F203" s="198"/>
      <c r="G203" s="199"/>
      <c r="N203" s="15"/>
    </row>
    <row r="204" spans="1:14" x14ac:dyDescent="0.25">
      <c r="A204" s="198"/>
      <c r="B204" s="198"/>
      <c r="C204" s="198"/>
      <c r="D204" s="198"/>
      <c r="E204" s="198"/>
      <c r="F204" s="198"/>
      <c r="G204" s="199"/>
      <c r="N204" s="15"/>
    </row>
    <row r="205" spans="1:14" x14ac:dyDescent="0.25">
      <c r="A205" s="198"/>
      <c r="B205" s="198"/>
      <c r="C205" s="198"/>
      <c r="D205" s="198"/>
      <c r="E205" s="198"/>
      <c r="F205" s="198"/>
      <c r="G205" s="199"/>
      <c r="N205" s="15"/>
    </row>
    <row r="206" spans="1:14" x14ac:dyDescent="0.25">
      <c r="A206" s="198"/>
      <c r="B206" s="198"/>
      <c r="C206" s="198"/>
      <c r="D206" s="198"/>
      <c r="E206" s="198"/>
      <c r="F206" s="198"/>
      <c r="G206" s="199"/>
      <c r="N206" s="15"/>
    </row>
    <row r="207" spans="1:14" x14ac:dyDescent="0.25">
      <c r="A207" s="198"/>
      <c r="B207" s="198"/>
      <c r="C207" s="198"/>
      <c r="D207" s="198"/>
      <c r="E207" s="198"/>
      <c r="F207" s="198"/>
      <c r="G207" s="199"/>
      <c r="N207" s="15"/>
    </row>
    <row r="208" spans="1:14" x14ac:dyDescent="0.25">
      <c r="A208" s="198"/>
      <c r="B208" s="198"/>
      <c r="C208" s="198"/>
      <c r="D208" s="198"/>
      <c r="E208" s="198"/>
      <c r="F208" s="198"/>
      <c r="G208" s="199"/>
      <c r="N208" s="15"/>
    </row>
    <row r="209" spans="1:14" x14ac:dyDescent="0.25">
      <c r="A209" s="198"/>
      <c r="B209" s="198"/>
      <c r="C209" s="198"/>
      <c r="D209" s="198"/>
      <c r="E209" s="198"/>
      <c r="F209" s="198"/>
      <c r="G209" s="199"/>
      <c r="N209" s="15"/>
    </row>
    <row r="210" spans="1:14" x14ac:dyDescent="0.25">
      <c r="A210" s="198"/>
      <c r="B210" s="198"/>
      <c r="C210" s="198"/>
      <c r="D210" s="198"/>
      <c r="E210" s="198"/>
      <c r="F210" s="198"/>
      <c r="G210" s="199"/>
      <c r="N210" s="15"/>
    </row>
    <row r="211" spans="1:14" x14ac:dyDescent="0.25">
      <c r="A211" s="198"/>
      <c r="B211" s="198"/>
      <c r="C211" s="198"/>
      <c r="D211" s="198"/>
      <c r="E211" s="198"/>
      <c r="F211" s="198"/>
      <c r="G211" s="199"/>
      <c r="N211" s="15"/>
    </row>
    <row r="212" spans="1:14" x14ac:dyDescent="0.25">
      <c r="A212" s="198"/>
      <c r="B212" s="198"/>
      <c r="C212" s="198"/>
      <c r="D212" s="198"/>
      <c r="E212" s="198"/>
      <c r="F212" s="198"/>
      <c r="G212" s="199"/>
      <c r="N212" s="15"/>
    </row>
    <row r="213" spans="1:14" x14ac:dyDescent="0.25">
      <c r="A213" s="198"/>
      <c r="B213" s="198"/>
      <c r="C213" s="198"/>
      <c r="D213" s="198"/>
      <c r="E213" s="198"/>
      <c r="F213" s="198"/>
      <c r="G213" s="199"/>
      <c r="N213" s="15"/>
    </row>
    <row r="214" spans="1:14" x14ac:dyDescent="0.25">
      <c r="A214" s="198"/>
      <c r="B214" s="198"/>
      <c r="C214" s="198"/>
      <c r="D214" s="198"/>
      <c r="E214" s="198"/>
      <c r="F214" s="198"/>
      <c r="G214" s="199"/>
      <c r="N214" s="15"/>
    </row>
    <row r="215" spans="1:14" x14ac:dyDescent="0.25">
      <c r="A215" s="198"/>
      <c r="B215" s="198"/>
      <c r="C215" s="198"/>
      <c r="D215" s="198"/>
      <c r="E215" s="198"/>
      <c r="F215" s="198"/>
      <c r="G215" s="199"/>
      <c r="N215" s="15"/>
    </row>
    <row r="216" spans="1:14" x14ac:dyDescent="0.25">
      <c r="A216" s="198"/>
      <c r="B216" s="198"/>
      <c r="C216" s="198"/>
      <c r="D216" s="198"/>
      <c r="E216" s="198"/>
      <c r="F216" s="198"/>
      <c r="G216" s="199"/>
      <c r="N216" s="15"/>
    </row>
    <row r="217" spans="1:14" x14ac:dyDescent="0.25">
      <c r="A217" s="198"/>
      <c r="B217" s="198"/>
      <c r="C217" s="198"/>
      <c r="D217" s="198"/>
      <c r="E217" s="198"/>
      <c r="F217" s="198"/>
      <c r="G217" s="199"/>
      <c r="N217" s="15"/>
    </row>
    <row r="218" spans="1:14" x14ac:dyDescent="0.25">
      <c r="A218" s="198"/>
      <c r="B218" s="198"/>
      <c r="C218" s="198"/>
      <c r="D218" s="198"/>
      <c r="E218" s="198"/>
      <c r="F218" s="198"/>
      <c r="G218" s="199"/>
      <c r="N218" s="15"/>
    </row>
    <row r="219" spans="1:14" x14ac:dyDescent="0.25">
      <c r="A219" s="198"/>
      <c r="B219" s="198"/>
      <c r="C219" s="198"/>
      <c r="D219" s="198"/>
      <c r="E219" s="198"/>
      <c r="F219" s="198"/>
      <c r="G219" s="199"/>
      <c r="N219" s="15"/>
    </row>
    <row r="220" spans="1:14" x14ac:dyDescent="0.25">
      <c r="A220" s="198"/>
      <c r="B220" s="198"/>
      <c r="C220" s="198"/>
      <c r="D220" s="198"/>
      <c r="E220" s="198"/>
      <c r="F220" s="198"/>
      <c r="G220" s="199"/>
      <c r="N220" s="15"/>
    </row>
    <row r="221" spans="1:14" x14ac:dyDescent="0.25">
      <c r="A221" s="198"/>
      <c r="B221" s="198"/>
      <c r="C221" s="198"/>
      <c r="D221" s="198"/>
      <c r="E221" s="198"/>
      <c r="F221" s="198"/>
      <c r="G221" s="199"/>
      <c r="N221" s="15"/>
    </row>
    <row r="222" spans="1:14" x14ac:dyDescent="0.25">
      <c r="A222" s="198"/>
      <c r="B222" s="198"/>
      <c r="C222" s="198"/>
      <c r="D222" s="198"/>
      <c r="E222" s="198"/>
      <c r="F222" s="198"/>
      <c r="G222" s="199"/>
      <c r="N222" s="15"/>
    </row>
    <row r="223" spans="1:14" x14ac:dyDescent="0.25">
      <c r="A223" s="198"/>
      <c r="B223" s="198"/>
      <c r="C223" s="198"/>
      <c r="D223" s="198"/>
      <c r="E223" s="198"/>
      <c r="F223" s="198"/>
      <c r="G223" s="199"/>
      <c r="N223" s="15"/>
    </row>
    <row r="224" spans="1:14" x14ac:dyDescent="0.25">
      <c r="A224" s="198"/>
      <c r="B224" s="198"/>
      <c r="C224" s="198"/>
      <c r="D224" s="198"/>
      <c r="E224" s="198"/>
      <c r="F224" s="198"/>
      <c r="G224" s="199"/>
      <c r="N224" s="15"/>
    </row>
    <row r="225" spans="1:14" x14ac:dyDescent="0.25">
      <c r="A225" s="198"/>
      <c r="B225" s="198"/>
      <c r="C225" s="198"/>
      <c r="D225" s="198"/>
      <c r="E225" s="198"/>
      <c r="F225" s="198"/>
      <c r="G225" s="199"/>
      <c r="N225" s="15"/>
    </row>
    <row r="226" spans="1:14" x14ac:dyDescent="0.25">
      <c r="A226" s="198"/>
      <c r="B226" s="198"/>
      <c r="C226" s="198"/>
      <c r="D226" s="198"/>
      <c r="E226" s="198"/>
      <c r="F226" s="198"/>
      <c r="G226" s="199"/>
      <c r="N226" s="15"/>
    </row>
    <row r="227" spans="1:14" x14ac:dyDescent="0.25">
      <c r="A227" s="198"/>
      <c r="B227" s="198"/>
      <c r="C227" s="198"/>
      <c r="D227" s="198"/>
      <c r="E227" s="198"/>
      <c r="F227" s="198"/>
      <c r="G227" s="199"/>
      <c r="N227" s="15"/>
    </row>
    <row r="228" spans="1:14" x14ac:dyDescent="0.25">
      <c r="A228" s="198"/>
      <c r="B228" s="198"/>
      <c r="C228" s="198"/>
      <c r="D228" s="198"/>
      <c r="E228" s="198"/>
      <c r="F228" s="198"/>
      <c r="G228" s="199"/>
      <c r="N228" s="15"/>
    </row>
    <row r="229" spans="1:14" x14ac:dyDescent="0.25">
      <c r="A229" s="198"/>
      <c r="B229" s="198"/>
      <c r="C229" s="198"/>
      <c r="D229" s="198"/>
      <c r="E229" s="198"/>
      <c r="F229" s="198"/>
      <c r="G229" s="199"/>
      <c r="N229" s="15"/>
    </row>
    <row r="230" spans="1:14" x14ac:dyDescent="0.25">
      <c r="A230" s="198"/>
      <c r="B230" s="198"/>
      <c r="C230" s="198"/>
      <c r="D230" s="198"/>
      <c r="E230" s="198"/>
      <c r="F230" s="198"/>
      <c r="G230" s="199"/>
      <c r="N230" s="15"/>
    </row>
    <row r="231" spans="1:14" x14ac:dyDescent="0.25">
      <c r="A231" s="198"/>
      <c r="B231" s="198"/>
      <c r="C231" s="198"/>
      <c r="D231" s="198"/>
      <c r="E231" s="198"/>
      <c r="F231" s="198"/>
      <c r="G231" s="199"/>
      <c r="N231" s="15"/>
    </row>
    <row r="232" spans="1:14" x14ac:dyDescent="0.25">
      <c r="A232" s="198"/>
      <c r="B232" s="198"/>
      <c r="C232" s="198"/>
      <c r="D232" s="198"/>
      <c r="E232" s="198"/>
      <c r="F232" s="198"/>
      <c r="G232" s="199"/>
      <c r="N232" s="15"/>
    </row>
    <row r="233" spans="1:14" x14ac:dyDescent="0.25">
      <c r="A233" s="198"/>
      <c r="B233" s="198"/>
      <c r="C233" s="198"/>
      <c r="D233" s="198"/>
      <c r="E233" s="198"/>
      <c r="F233" s="198"/>
      <c r="G233" s="199"/>
      <c r="N233" s="15"/>
    </row>
    <row r="234" spans="1:14" x14ac:dyDescent="0.25">
      <c r="A234" s="198"/>
      <c r="B234" s="198"/>
      <c r="C234" s="198"/>
      <c r="D234" s="198"/>
      <c r="E234" s="198"/>
      <c r="F234" s="198"/>
      <c r="G234" s="199"/>
      <c r="N234" s="15"/>
    </row>
    <row r="235" spans="1:14" x14ac:dyDescent="0.25">
      <c r="A235" s="198"/>
      <c r="B235" s="198"/>
      <c r="C235" s="198"/>
      <c r="D235" s="198"/>
      <c r="E235" s="198"/>
      <c r="F235" s="198"/>
      <c r="G235" s="199"/>
      <c r="N235" s="15"/>
    </row>
    <row r="236" spans="1:14" x14ac:dyDescent="0.25">
      <c r="A236" s="198"/>
      <c r="B236" s="198"/>
      <c r="C236" s="198"/>
      <c r="D236" s="198"/>
      <c r="E236" s="198"/>
      <c r="F236" s="198"/>
      <c r="G236" s="199"/>
      <c r="N236" s="15"/>
    </row>
    <row r="237" spans="1:14" x14ac:dyDescent="0.25">
      <c r="A237" s="198"/>
      <c r="B237" s="198"/>
      <c r="C237" s="198"/>
      <c r="D237" s="198"/>
      <c r="E237" s="198"/>
      <c r="F237" s="198"/>
      <c r="G237" s="199"/>
      <c r="N237" s="15"/>
    </row>
    <row r="238" spans="1:14" x14ac:dyDescent="0.25">
      <c r="A238" s="198"/>
      <c r="B238" s="198"/>
      <c r="C238" s="198"/>
      <c r="D238" s="198"/>
      <c r="E238" s="198"/>
      <c r="F238" s="198"/>
      <c r="G238" s="199"/>
      <c r="N238" s="15"/>
    </row>
    <row r="239" spans="1:14" x14ac:dyDescent="0.25">
      <c r="A239" s="198"/>
      <c r="B239" s="198"/>
      <c r="C239" s="198"/>
      <c r="D239" s="198"/>
      <c r="E239" s="198"/>
      <c r="F239" s="198"/>
      <c r="G239" s="199"/>
      <c r="N239" s="15"/>
    </row>
    <row r="240" spans="1:14" x14ac:dyDescent="0.25">
      <c r="A240" s="198"/>
      <c r="B240" s="198"/>
      <c r="C240" s="198"/>
      <c r="D240" s="198"/>
      <c r="E240" s="198"/>
      <c r="F240" s="198"/>
      <c r="G240" s="199"/>
      <c r="N240" s="15"/>
    </row>
    <row r="241" spans="1:14" x14ac:dyDescent="0.25">
      <c r="A241" s="198"/>
      <c r="B241" s="198"/>
      <c r="C241" s="198"/>
      <c r="D241" s="198"/>
      <c r="E241" s="198"/>
      <c r="F241" s="198"/>
      <c r="G241" s="199"/>
      <c r="N241" s="15"/>
    </row>
    <row r="242" spans="1:14" x14ac:dyDescent="0.25">
      <c r="A242" s="198"/>
      <c r="B242" s="198"/>
      <c r="C242" s="198"/>
      <c r="D242" s="198"/>
      <c r="E242" s="198"/>
      <c r="F242" s="198"/>
      <c r="G242" s="199"/>
      <c r="N242" s="15"/>
    </row>
    <row r="243" spans="1:14" x14ac:dyDescent="0.25">
      <c r="A243" s="198"/>
      <c r="B243" s="198"/>
      <c r="C243" s="198"/>
      <c r="D243" s="198"/>
      <c r="E243" s="198"/>
      <c r="F243" s="198"/>
      <c r="G243" s="199"/>
      <c r="N243" s="15"/>
    </row>
    <row r="244" spans="1:14" x14ac:dyDescent="0.25">
      <c r="A244" s="198"/>
      <c r="B244" s="198"/>
      <c r="C244" s="198"/>
      <c r="D244" s="198"/>
      <c r="E244" s="198"/>
      <c r="F244" s="198"/>
      <c r="G244" s="199"/>
      <c r="N244" s="15"/>
    </row>
    <row r="245" spans="1:14" x14ac:dyDescent="0.25">
      <c r="A245" s="198"/>
      <c r="B245" s="198"/>
      <c r="C245" s="198"/>
      <c r="D245" s="198"/>
      <c r="E245" s="198"/>
      <c r="F245" s="198"/>
      <c r="G245" s="199"/>
      <c r="N245" s="15"/>
    </row>
    <row r="246" spans="1:14" x14ac:dyDescent="0.25">
      <c r="A246" s="198"/>
      <c r="B246" s="198"/>
      <c r="C246" s="198"/>
      <c r="D246" s="198"/>
      <c r="E246" s="198"/>
      <c r="F246" s="198"/>
      <c r="G246" s="199"/>
      <c r="N246" s="15"/>
    </row>
    <row r="247" spans="1:14" x14ac:dyDescent="0.25">
      <c r="A247" s="198"/>
      <c r="B247" s="198"/>
      <c r="C247" s="198"/>
      <c r="D247" s="198"/>
      <c r="E247" s="198"/>
      <c r="F247" s="198"/>
      <c r="G247" s="199"/>
      <c r="N247" s="15"/>
    </row>
    <row r="248" spans="1:14" x14ac:dyDescent="0.25">
      <c r="A248" s="198"/>
      <c r="B248" s="198"/>
      <c r="C248" s="198"/>
      <c r="D248" s="198"/>
      <c r="E248" s="198"/>
      <c r="F248" s="198"/>
      <c r="G248" s="199"/>
      <c r="N248" s="15"/>
    </row>
    <row r="249" spans="1:14" x14ac:dyDescent="0.25">
      <c r="A249" s="198"/>
      <c r="B249" s="198"/>
      <c r="C249" s="198"/>
      <c r="D249" s="198"/>
      <c r="E249" s="198"/>
      <c r="F249" s="198"/>
      <c r="G249" s="199"/>
      <c r="N249" s="15"/>
    </row>
    <row r="250" spans="1:14" x14ac:dyDescent="0.25">
      <c r="A250" s="198"/>
      <c r="B250" s="198"/>
      <c r="C250" s="198"/>
      <c r="D250" s="198"/>
      <c r="E250" s="198"/>
      <c r="F250" s="198"/>
      <c r="G250" s="199"/>
      <c r="N250" s="15"/>
    </row>
    <row r="251" spans="1:14" x14ac:dyDescent="0.25">
      <c r="A251" s="198"/>
      <c r="B251" s="198"/>
      <c r="C251" s="198"/>
      <c r="D251" s="198"/>
      <c r="E251" s="198"/>
      <c r="F251" s="198"/>
      <c r="G251" s="199"/>
      <c r="N251" s="15"/>
    </row>
    <row r="252" spans="1:14" x14ac:dyDescent="0.25">
      <c r="A252" s="198"/>
      <c r="B252" s="198"/>
      <c r="C252" s="198"/>
      <c r="D252" s="198"/>
      <c r="E252" s="198"/>
      <c r="F252" s="198"/>
      <c r="G252" s="199"/>
      <c r="N252" s="15"/>
    </row>
    <row r="253" spans="1:14" x14ac:dyDescent="0.25">
      <c r="A253" s="198"/>
      <c r="B253" s="198"/>
      <c r="C253" s="198"/>
      <c r="D253" s="198"/>
      <c r="E253" s="198"/>
      <c r="F253" s="198"/>
      <c r="G253" s="199"/>
      <c r="N253" s="15"/>
    </row>
    <row r="254" spans="1:14" x14ac:dyDescent="0.25">
      <c r="A254" s="198"/>
      <c r="B254" s="198"/>
      <c r="C254" s="198"/>
      <c r="D254" s="198"/>
      <c r="E254" s="198"/>
      <c r="F254" s="198"/>
      <c r="G254" s="199"/>
      <c r="N254" s="15"/>
    </row>
    <row r="255" spans="1:14" x14ac:dyDescent="0.25">
      <c r="A255" s="198"/>
      <c r="B255" s="198"/>
      <c r="C255" s="198"/>
      <c r="D255" s="198"/>
      <c r="E255" s="198"/>
      <c r="F255" s="198"/>
      <c r="G255" s="199"/>
      <c r="N255" s="15"/>
    </row>
    <row r="256" spans="1:14" x14ac:dyDescent="0.25">
      <c r="A256" s="198"/>
      <c r="B256" s="198"/>
      <c r="C256" s="198"/>
      <c r="D256" s="198"/>
      <c r="E256" s="198"/>
      <c r="F256" s="198"/>
      <c r="G256" s="199"/>
      <c r="N256" s="15"/>
    </row>
    <row r="257" spans="1:14" x14ac:dyDescent="0.25">
      <c r="A257" s="198"/>
      <c r="B257" s="198"/>
      <c r="C257" s="198"/>
      <c r="D257" s="198"/>
      <c r="E257" s="198"/>
      <c r="F257" s="198"/>
      <c r="G257" s="199"/>
      <c r="N257" s="15"/>
    </row>
    <row r="258" spans="1:14" x14ac:dyDescent="0.25">
      <c r="A258" s="198"/>
      <c r="B258" s="198"/>
      <c r="C258" s="198"/>
      <c r="D258" s="198"/>
      <c r="E258" s="198"/>
      <c r="F258" s="198"/>
      <c r="G258" s="199"/>
      <c r="N258" s="15"/>
    </row>
    <row r="259" spans="1:14" x14ac:dyDescent="0.25">
      <c r="A259" s="198"/>
      <c r="B259" s="198"/>
      <c r="C259" s="198"/>
      <c r="D259" s="198"/>
      <c r="E259" s="198"/>
      <c r="F259" s="198"/>
      <c r="G259" s="199"/>
      <c r="N259" s="15"/>
    </row>
    <row r="260" spans="1:14" x14ac:dyDescent="0.25">
      <c r="A260" s="198"/>
      <c r="B260" s="198"/>
      <c r="C260" s="198"/>
      <c r="D260" s="198"/>
      <c r="E260" s="198"/>
      <c r="F260" s="198"/>
      <c r="G260" s="199"/>
      <c r="N260" s="15"/>
    </row>
    <row r="261" spans="1:14" x14ac:dyDescent="0.25">
      <c r="A261" s="198"/>
      <c r="B261" s="198"/>
      <c r="C261" s="198"/>
      <c r="D261" s="198"/>
      <c r="E261" s="198"/>
      <c r="F261" s="198"/>
      <c r="G261" s="199"/>
      <c r="N261" s="15"/>
    </row>
    <row r="262" spans="1:14" x14ac:dyDescent="0.25">
      <c r="A262" s="198"/>
      <c r="B262" s="198"/>
      <c r="C262" s="198"/>
      <c r="D262" s="198"/>
      <c r="E262" s="198"/>
      <c r="F262" s="198"/>
      <c r="G262" s="199"/>
      <c r="N262" s="15"/>
    </row>
    <row r="263" spans="1:14" x14ac:dyDescent="0.25">
      <c r="A263" s="198"/>
      <c r="B263" s="198"/>
      <c r="C263" s="198"/>
      <c r="D263" s="198"/>
      <c r="E263" s="198"/>
      <c r="F263" s="198"/>
      <c r="G263" s="199"/>
      <c r="N263" s="15"/>
    </row>
    <row r="264" spans="1:14" x14ac:dyDescent="0.25">
      <c r="A264" s="198"/>
      <c r="B264" s="198"/>
      <c r="C264" s="198"/>
      <c r="D264" s="198"/>
      <c r="E264" s="198"/>
      <c r="F264" s="198"/>
      <c r="G264" s="199"/>
      <c r="N264" s="15"/>
    </row>
    <row r="265" spans="1:14" x14ac:dyDescent="0.25">
      <c r="A265" s="198"/>
      <c r="B265" s="198"/>
      <c r="C265" s="198"/>
      <c r="D265" s="198"/>
      <c r="E265" s="198"/>
      <c r="F265" s="198"/>
      <c r="G265" s="199"/>
      <c r="N265" s="15"/>
    </row>
    <row r="266" spans="1:14" x14ac:dyDescent="0.25">
      <c r="A266" s="198"/>
      <c r="B266" s="198"/>
      <c r="C266" s="198"/>
      <c r="D266" s="198"/>
      <c r="E266" s="198"/>
      <c r="F266" s="198"/>
      <c r="G266" s="199"/>
      <c r="N266" s="15"/>
    </row>
    <row r="267" spans="1:14" x14ac:dyDescent="0.25">
      <c r="A267" s="198"/>
      <c r="B267" s="198"/>
      <c r="C267" s="198"/>
      <c r="D267" s="198"/>
      <c r="E267" s="198"/>
      <c r="F267" s="198"/>
      <c r="G267" s="199"/>
      <c r="N267" s="15"/>
    </row>
    <row r="268" spans="1:14" x14ac:dyDescent="0.25">
      <c r="A268" s="198"/>
      <c r="B268" s="198"/>
      <c r="C268" s="198"/>
      <c r="D268" s="198"/>
      <c r="E268" s="198"/>
      <c r="F268" s="198"/>
      <c r="G268" s="199"/>
      <c r="N268" s="15"/>
    </row>
    <row r="269" spans="1:14" x14ac:dyDescent="0.25">
      <c r="A269" s="198"/>
      <c r="B269" s="198"/>
      <c r="C269" s="198"/>
      <c r="D269" s="198"/>
      <c r="E269" s="198"/>
      <c r="F269" s="198"/>
      <c r="G269" s="199"/>
      <c r="N269" s="15"/>
    </row>
    <row r="270" spans="1:14" x14ac:dyDescent="0.25">
      <c r="A270" s="198"/>
      <c r="B270" s="198"/>
      <c r="C270" s="198"/>
      <c r="D270" s="198"/>
      <c r="E270" s="198"/>
      <c r="F270" s="198"/>
      <c r="G270" s="199"/>
      <c r="N270" s="15"/>
    </row>
    <row r="271" spans="1:14" x14ac:dyDescent="0.25">
      <c r="A271" s="198"/>
      <c r="B271" s="198"/>
      <c r="C271" s="198"/>
      <c r="D271" s="198"/>
      <c r="E271" s="198"/>
      <c r="F271" s="198"/>
      <c r="G271" s="199"/>
      <c r="N271" s="15"/>
    </row>
    <row r="272" spans="1:14" x14ac:dyDescent="0.25">
      <c r="A272" s="198"/>
      <c r="B272" s="198"/>
      <c r="C272" s="198"/>
      <c r="D272" s="198"/>
      <c r="E272" s="198"/>
      <c r="F272" s="198"/>
      <c r="G272" s="199"/>
      <c r="N272" s="15"/>
    </row>
    <row r="273" spans="1:14" x14ac:dyDescent="0.25">
      <c r="A273" s="198"/>
      <c r="B273" s="198"/>
      <c r="C273" s="198"/>
      <c r="D273" s="198"/>
      <c r="E273" s="198"/>
      <c r="F273" s="198"/>
      <c r="G273" s="199"/>
      <c r="N273" s="15"/>
    </row>
    <row r="274" spans="1:14" x14ac:dyDescent="0.25">
      <c r="A274" s="198"/>
      <c r="B274" s="198"/>
      <c r="C274" s="198"/>
      <c r="D274" s="198"/>
      <c r="E274" s="198"/>
      <c r="F274" s="198"/>
      <c r="G274" s="199"/>
      <c r="N274" s="15"/>
    </row>
    <row r="275" spans="1:14" x14ac:dyDescent="0.25">
      <c r="A275" s="198"/>
      <c r="B275" s="198"/>
      <c r="C275" s="198"/>
      <c r="D275" s="198"/>
      <c r="E275" s="198"/>
      <c r="F275" s="198"/>
      <c r="G275" s="199"/>
      <c r="N275" s="15"/>
    </row>
    <row r="276" spans="1:14" x14ac:dyDescent="0.25">
      <c r="A276" s="198"/>
      <c r="B276" s="198"/>
      <c r="C276" s="198"/>
      <c r="D276" s="198"/>
      <c r="E276" s="198"/>
      <c r="F276" s="198"/>
      <c r="G276" s="199"/>
      <c r="N276" s="15"/>
    </row>
    <row r="277" spans="1:14" x14ac:dyDescent="0.25">
      <c r="A277" s="198"/>
      <c r="B277" s="198"/>
      <c r="C277" s="198"/>
      <c r="D277" s="198"/>
      <c r="E277" s="198"/>
      <c r="F277" s="198"/>
      <c r="G277" s="199"/>
      <c r="N277" s="15"/>
    </row>
    <row r="278" spans="1:14" x14ac:dyDescent="0.25">
      <c r="A278" s="198"/>
      <c r="B278" s="198"/>
      <c r="C278" s="198"/>
      <c r="D278" s="198"/>
      <c r="E278" s="198"/>
      <c r="F278" s="198"/>
      <c r="G278" s="199"/>
      <c r="N278" s="15"/>
    </row>
    <row r="279" spans="1:14" x14ac:dyDescent="0.25">
      <c r="A279" s="198"/>
      <c r="B279" s="198"/>
      <c r="C279" s="198"/>
      <c r="D279" s="198"/>
      <c r="E279" s="198"/>
      <c r="F279" s="198"/>
      <c r="G279" s="199"/>
      <c r="N279" s="15"/>
    </row>
    <row r="280" spans="1:14" x14ac:dyDescent="0.25">
      <c r="A280" s="198"/>
      <c r="B280" s="198"/>
      <c r="C280" s="198"/>
      <c r="D280" s="198"/>
      <c r="E280" s="198"/>
      <c r="F280" s="198"/>
      <c r="G280" s="199"/>
      <c r="N280" s="15"/>
    </row>
    <row r="281" spans="1:14" x14ac:dyDescent="0.25">
      <c r="A281" s="198"/>
      <c r="B281" s="198"/>
      <c r="C281" s="198"/>
      <c r="D281" s="198"/>
      <c r="E281" s="198"/>
      <c r="F281" s="198"/>
      <c r="G281" s="199"/>
      <c r="N281" s="15"/>
    </row>
    <row r="282" spans="1:14" x14ac:dyDescent="0.25">
      <c r="A282" s="198"/>
      <c r="B282" s="198"/>
      <c r="C282" s="198"/>
      <c r="D282" s="198"/>
      <c r="E282" s="198"/>
      <c r="F282" s="198"/>
      <c r="G282" s="199"/>
      <c r="N282" s="15"/>
    </row>
    <row r="283" spans="1:14" x14ac:dyDescent="0.25">
      <c r="A283" s="198"/>
      <c r="B283" s="198"/>
      <c r="C283" s="198"/>
      <c r="D283" s="198"/>
      <c r="E283" s="198"/>
      <c r="F283" s="198"/>
      <c r="G283" s="199"/>
      <c r="N283" s="15"/>
    </row>
    <row r="284" spans="1:14" x14ac:dyDescent="0.25">
      <c r="A284" s="198"/>
      <c r="B284" s="198"/>
      <c r="C284" s="198"/>
      <c r="D284" s="198"/>
      <c r="E284" s="198"/>
      <c r="F284" s="198"/>
      <c r="G284" s="199"/>
      <c r="N284" s="15"/>
    </row>
    <row r="285" spans="1:14" x14ac:dyDescent="0.25">
      <c r="A285" s="198"/>
      <c r="B285" s="198"/>
      <c r="C285" s="198"/>
      <c r="D285" s="198"/>
      <c r="E285" s="198"/>
      <c r="F285" s="198"/>
      <c r="G285" s="199"/>
      <c r="N285" s="15"/>
    </row>
    <row r="286" spans="1:14" x14ac:dyDescent="0.25">
      <c r="A286" s="198"/>
      <c r="B286" s="198"/>
      <c r="C286" s="198"/>
      <c r="D286" s="198"/>
      <c r="E286" s="198"/>
      <c r="F286" s="198"/>
      <c r="G286" s="199"/>
      <c r="N286" s="15"/>
    </row>
    <row r="287" spans="1:14" x14ac:dyDescent="0.25">
      <c r="A287" s="198"/>
      <c r="B287" s="198"/>
      <c r="C287" s="198"/>
      <c r="D287" s="198"/>
      <c r="E287" s="198"/>
      <c r="F287" s="198"/>
      <c r="G287" s="199"/>
      <c r="N287" s="15"/>
    </row>
    <row r="288" spans="1:14" x14ac:dyDescent="0.25">
      <c r="A288" s="198"/>
      <c r="B288" s="198"/>
      <c r="C288" s="198"/>
      <c r="D288" s="198"/>
      <c r="E288" s="198"/>
      <c r="F288" s="198"/>
      <c r="G288" s="199"/>
      <c r="N288" s="15"/>
    </row>
    <row r="289" spans="1:14" x14ac:dyDescent="0.25">
      <c r="A289" s="198"/>
      <c r="B289" s="198"/>
      <c r="C289" s="198"/>
      <c r="D289" s="198"/>
      <c r="E289" s="198"/>
      <c r="F289" s="198"/>
      <c r="G289" s="199"/>
      <c r="N289" s="15"/>
    </row>
    <row r="290" spans="1:14" x14ac:dyDescent="0.25">
      <c r="A290" s="198"/>
      <c r="B290" s="198"/>
      <c r="C290" s="198"/>
      <c r="D290" s="198"/>
      <c r="E290" s="198"/>
      <c r="F290" s="198"/>
      <c r="G290" s="199"/>
      <c r="N290" s="15"/>
    </row>
    <row r="291" spans="1:14" x14ac:dyDescent="0.25">
      <c r="A291" s="198"/>
      <c r="B291" s="198"/>
      <c r="C291" s="198"/>
      <c r="D291" s="198"/>
      <c r="E291" s="198"/>
      <c r="F291" s="198"/>
      <c r="G291" s="199"/>
      <c r="N291" s="15"/>
    </row>
    <row r="292" spans="1:14" x14ac:dyDescent="0.25">
      <c r="A292" s="198"/>
      <c r="B292" s="198"/>
      <c r="C292" s="198"/>
      <c r="D292" s="198"/>
      <c r="E292" s="198"/>
      <c r="F292" s="198"/>
      <c r="G292" s="199"/>
      <c r="N292" s="15"/>
    </row>
    <row r="293" spans="1:14" x14ac:dyDescent="0.25">
      <c r="A293" s="198"/>
      <c r="B293" s="198"/>
      <c r="C293" s="198"/>
      <c r="D293" s="198"/>
      <c r="E293" s="198"/>
      <c r="F293" s="198"/>
      <c r="G293" s="199"/>
      <c r="N293" s="15"/>
    </row>
    <row r="294" spans="1:14" x14ac:dyDescent="0.25">
      <c r="A294" s="198"/>
      <c r="B294" s="198"/>
      <c r="C294" s="198"/>
      <c r="D294" s="198"/>
      <c r="E294" s="198"/>
      <c r="F294" s="198"/>
      <c r="G294" s="199"/>
      <c r="N294" s="15"/>
    </row>
    <row r="295" spans="1:14" x14ac:dyDescent="0.25">
      <c r="A295" s="198"/>
      <c r="B295" s="198"/>
      <c r="C295" s="198"/>
      <c r="D295" s="198"/>
      <c r="E295" s="198"/>
      <c r="F295" s="198"/>
      <c r="G295" s="199"/>
      <c r="N295" s="15"/>
    </row>
    <row r="296" spans="1:14" x14ac:dyDescent="0.25">
      <c r="A296" s="198"/>
      <c r="B296" s="198"/>
      <c r="C296" s="198"/>
      <c r="D296" s="198"/>
      <c r="E296" s="198"/>
      <c r="F296" s="198"/>
      <c r="G296" s="199"/>
      <c r="N296" s="15"/>
    </row>
    <row r="297" spans="1:14" x14ac:dyDescent="0.25">
      <c r="A297" s="198"/>
      <c r="B297" s="198"/>
      <c r="C297" s="198"/>
      <c r="D297" s="198"/>
      <c r="E297" s="198"/>
      <c r="F297" s="198"/>
      <c r="G297" s="199"/>
      <c r="N297" s="15"/>
    </row>
    <row r="298" spans="1:14" x14ac:dyDescent="0.25">
      <c r="A298" s="198"/>
      <c r="B298" s="198"/>
      <c r="C298" s="198"/>
      <c r="D298" s="198"/>
      <c r="E298" s="198"/>
      <c r="F298" s="198"/>
      <c r="G298" s="199"/>
      <c r="N298" s="15"/>
    </row>
    <row r="299" spans="1:14" x14ac:dyDescent="0.25">
      <c r="A299" s="198"/>
      <c r="B299" s="198"/>
      <c r="C299" s="198"/>
      <c r="D299" s="198"/>
      <c r="E299" s="198"/>
      <c r="F299" s="198"/>
      <c r="G299" s="199"/>
      <c r="N299" s="15"/>
    </row>
    <row r="300" spans="1:14" x14ac:dyDescent="0.25">
      <c r="A300" s="198"/>
      <c r="B300" s="198"/>
      <c r="C300" s="198"/>
      <c r="D300" s="198"/>
      <c r="E300" s="198"/>
      <c r="F300" s="198"/>
      <c r="G300" s="199"/>
      <c r="N300" s="15"/>
    </row>
    <row r="301" spans="1:14" x14ac:dyDescent="0.25">
      <c r="A301" s="198"/>
      <c r="B301" s="198"/>
      <c r="C301" s="198"/>
      <c r="D301" s="198"/>
      <c r="E301" s="198"/>
      <c r="F301" s="198"/>
      <c r="G301" s="199"/>
      <c r="N301" s="15"/>
    </row>
    <row r="302" spans="1:14" x14ac:dyDescent="0.25">
      <c r="A302" s="198"/>
      <c r="B302" s="198"/>
      <c r="C302" s="198"/>
      <c r="D302" s="198"/>
      <c r="E302" s="198"/>
      <c r="F302" s="198"/>
      <c r="G302" s="199"/>
      <c r="N302" s="15"/>
    </row>
    <row r="303" spans="1:14" x14ac:dyDescent="0.25">
      <c r="A303" s="198"/>
      <c r="B303" s="198"/>
      <c r="C303" s="198"/>
      <c r="D303" s="198"/>
      <c r="E303" s="198"/>
      <c r="F303" s="198"/>
      <c r="G303" s="199"/>
      <c r="N303" s="15"/>
    </row>
    <row r="304" spans="1:14" x14ac:dyDescent="0.25">
      <c r="A304" s="198"/>
      <c r="B304" s="198"/>
      <c r="C304" s="198"/>
      <c r="D304" s="198"/>
      <c r="E304" s="198"/>
      <c r="F304" s="198"/>
      <c r="G304" s="199"/>
      <c r="N304" s="15"/>
    </row>
    <row r="305" spans="1:14" x14ac:dyDescent="0.25">
      <c r="A305" s="198"/>
      <c r="B305" s="198"/>
      <c r="C305" s="198"/>
      <c r="D305" s="198"/>
      <c r="E305" s="198"/>
      <c r="F305" s="198"/>
      <c r="G305" s="199"/>
      <c r="N305" s="15"/>
    </row>
    <row r="306" spans="1:14" x14ac:dyDescent="0.25">
      <c r="A306" s="198"/>
      <c r="B306" s="198"/>
      <c r="C306" s="198"/>
      <c r="D306" s="198"/>
      <c r="E306" s="198"/>
      <c r="F306" s="198"/>
      <c r="G306" s="199"/>
      <c r="N306" s="15"/>
    </row>
    <row r="307" spans="1:14" x14ac:dyDescent="0.25">
      <c r="A307" s="198"/>
      <c r="B307" s="198"/>
      <c r="C307" s="198"/>
      <c r="D307" s="198"/>
      <c r="E307" s="198"/>
      <c r="F307" s="198"/>
      <c r="G307" s="199"/>
      <c r="N307" s="15"/>
    </row>
    <row r="308" spans="1:14" x14ac:dyDescent="0.25">
      <c r="A308" s="198"/>
      <c r="B308" s="198"/>
      <c r="C308" s="198"/>
      <c r="D308" s="198"/>
      <c r="E308" s="198"/>
      <c r="F308" s="198"/>
      <c r="G308" s="199"/>
      <c r="N308" s="15"/>
    </row>
    <row r="309" spans="1:14" x14ac:dyDescent="0.25">
      <c r="A309" s="198"/>
      <c r="B309" s="198"/>
      <c r="C309" s="198"/>
      <c r="D309" s="198"/>
      <c r="E309" s="198"/>
      <c r="F309" s="198"/>
      <c r="G309" s="199"/>
      <c r="N309" s="15"/>
    </row>
    <row r="310" spans="1:14" x14ac:dyDescent="0.25">
      <c r="A310" s="198"/>
      <c r="B310" s="198"/>
      <c r="C310" s="198"/>
      <c r="D310" s="198"/>
      <c r="E310" s="198"/>
      <c r="F310" s="198"/>
      <c r="G310" s="199"/>
      <c r="N310" s="15"/>
    </row>
    <row r="311" spans="1:14" x14ac:dyDescent="0.25">
      <c r="A311" s="198"/>
      <c r="B311" s="198"/>
      <c r="C311" s="198"/>
      <c r="D311" s="198"/>
      <c r="E311" s="198"/>
      <c r="F311" s="198"/>
      <c r="G311" s="199"/>
      <c r="N311" s="15"/>
    </row>
    <row r="312" spans="1:14" x14ac:dyDescent="0.25">
      <c r="A312" s="198"/>
      <c r="B312" s="198"/>
      <c r="C312" s="198"/>
      <c r="D312" s="198"/>
      <c r="E312" s="198"/>
      <c r="F312" s="198"/>
      <c r="G312" s="199"/>
      <c r="N312" s="15"/>
    </row>
    <row r="313" spans="1:14" x14ac:dyDescent="0.25">
      <c r="A313" s="198"/>
      <c r="B313" s="198"/>
      <c r="C313" s="198"/>
      <c r="D313" s="198"/>
      <c r="E313" s="198"/>
      <c r="F313" s="198"/>
      <c r="G313" s="199"/>
      <c r="N313" s="15"/>
    </row>
    <row r="314" spans="1:14" x14ac:dyDescent="0.25">
      <c r="A314" s="198"/>
      <c r="B314" s="198"/>
      <c r="C314" s="198"/>
      <c r="D314" s="198"/>
      <c r="E314" s="198"/>
      <c r="F314" s="198"/>
      <c r="G314" s="199"/>
      <c r="N314" s="15"/>
    </row>
    <row r="315" spans="1:14" x14ac:dyDescent="0.25">
      <c r="A315" s="198"/>
      <c r="B315" s="198"/>
      <c r="C315" s="198"/>
      <c r="D315" s="198"/>
      <c r="E315" s="198"/>
      <c r="F315" s="198"/>
      <c r="G315" s="199"/>
      <c r="N315" s="15"/>
    </row>
    <row r="316" spans="1:14" x14ac:dyDescent="0.25">
      <c r="A316" s="198"/>
      <c r="B316" s="198"/>
      <c r="C316" s="198"/>
      <c r="D316" s="198"/>
      <c r="E316" s="198"/>
      <c r="F316" s="198"/>
      <c r="G316" s="199"/>
      <c r="N316" s="15"/>
    </row>
    <row r="317" spans="1:14" x14ac:dyDescent="0.25">
      <c r="A317" s="198"/>
      <c r="B317" s="198"/>
      <c r="C317" s="198"/>
      <c r="D317" s="198"/>
      <c r="E317" s="198"/>
      <c r="F317" s="198"/>
      <c r="G317" s="199"/>
      <c r="N317" s="15"/>
    </row>
    <row r="318" spans="1:14" x14ac:dyDescent="0.25">
      <c r="A318" s="198"/>
      <c r="B318" s="198"/>
      <c r="C318" s="198"/>
      <c r="D318" s="198"/>
      <c r="E318" s="198"/>
      <c r="F318" s="198"/>
      <c r="G318" s="199"/>
      <c r="N318" s="15"/>
    </row>
    <row r="319" spans="1:14" x14ac:dyDescent="0.25">
      <c r="A319" s="198"/>
      <c r="B319" s="198"/>
      <c r="C319" s="198"/>
      <c r="D319" s="198"/>
      <c r="E319" s="198"/>
      <c r="F319" s="198"/>
      <c r="G319" s="199"/>
      <c r="N319" s="15"/>
    </row>
    <row r="320" spans="1:14" x14ac:dyDescent="0.25">
      <c r="A320" s="198"/>
      <c r="B320" s="198"/>
      <c r="C320" s="198"/>
      <c r="D320" s="198"/>
      <c r="E320" s="198"/>
      <c r="F320" s="198"/>
      <c r="G320" s="199"/>
      <c r="N320" s="15"/>
    </row>
    <row r="321" spans="1:14" x14ac:dyDescent="0.25">
      <c r="A321" s="198"/>
      <c r="B321" s="198"/>
      <c r="C321" s="198"/>
      <c r="D321" s="198"/>
      <c r="E321" s="198"/>
      <c r="F321" s="198"/>
      <c r="G321" s="199"/>
      <c r="N321" s="15"/>
    </row>
    <row r="322" spans="1:14" x14ac:dyDescent="0.25">
      <c r="A322" s="198"/>
      <c r="B322" s="198"/>
      <c r="C322" s="198"/>
      <c r="D322" s="198"/>
      <c r="E322" s="198"/>
      <c r="F322" s="198"/>
      <c r="G322" s="199"/>
      <c r="N322" s="15"/>
    </row>
    <row r="323" spans="1:14" x14ac:dyDescent="0.25">
      <c r="A323" s="198"/>
      <c r="B323" s="198"/>
      <c r="C323" s="198"/>
      <c r="D323" s="198"/>
      <c r="E323" s="198"/>
      <c r="F323" s="198"/>
      <c r="G323" s="199"/>
      <c r="N323" s="15"/>
    </row>
    <row r="324" spans="1:14" x14ac:dyDescent="0.25">
      <c r="A324" s="198"/>
      <c r="B324" s="198"/>
      <c r="C324" s="198"/>
      <c r="D324" s="198"/>
      <c r="E324" s="198"/>
      <c r="F324" s="198"/>
      <c r="G324" s="199"/>
      <c r="N324" s="15"/>
    </row>
    <row r="325" spans="1:14" x14ac:dyDescent="0.25">
      <c r="A325" s="198"/>
      <c r="B325" s="198"/>
      <c r="C325" s="198"/>
      <c r="D325" s="198"/>
      <c r="E325" s="198"/>
      <c r="F325" s="198"/>
      <c r="G325" s="199"/>
      <c r="N325" s="15"/>
    </row>
    <row r="326" spans="1:14" x14ac:dyDescent="0.25">
      <c r="A326" s="198"/>
      <c r="B326" s="198"/>
      <c r="C326" s="198"/>
      <c r="D326" s="198"/>
      <c r="E326" s="198"/>
      <c r="F326" s="198"/>
      <c r="G326" s="199"/>
      <c r="N326" s="15"/>
    </row>
    <row r="327" spans="1:14" x14ac:dyDescent="0.25">
      <c r="A327" s="198"/>
      <c r="B327" s="198"/>
      <c r="C327" s="198"/>
      <c r="D327" s="198"/>
      <c r="E327" s="198"/>
      <c r="F327" s="198"/>
      <c r="G327" s="199"/>
      <c r="N327" s="15"/>
    </row>
    <row r="328" spans="1:14" x14ac:dyDescent="0.25">
      <c r="A328" s="198"/>
      <c r="B328" s="198"/>
      <c r="C328" s="198"/>
      <c r="D328" s="198"/>
      <c r="E328" s="198"/>
      <c r="F328" s="198"/>
      <c r="G328" s="199"/>
      <c r="N328" s="15"/>
    </row>
    <row r="329" spans="1:14" x14ac:dyDescent="0.25">
      <c r="A329" s="198"/>
      <c r="B329" s="198"/>
      <c r="C329" s="198"/>
      <c r="D329" s="198"/>
      <c r="E329" s="198"/>
      <c r="F329" s="198"/>
      <c r="G329" s="199"/>
      <c r="N329" s="15"/>
    </row>
    <row r="330" spans="1:14" x14ac:dyDescent="0.25">
      <c r="A330" s="198"/>
      <c r="B330" s="198"/>
      <c r="C330" s="198"/>
      <c r="D330" s="198"/>
      <c r="E330" s="198"/>
      <c r="F330" s="198"/>
      <c r="G330" s="199"/>
      <c r="N330" s="15"/>
    </row>
    <row r="331" spans="1:14" x14ac:dyDescent="0.25">
      <c r="A331" s="198"/>
      <c r="B331" s="198"/>
      <c r="C331" s="198"/>
      <c r="D331" s="198"/>
      <c r="E331" s="198"/>
      <c r="F331" s="198"/>
      <c r="G331" s="199"/>
      <c r="N331" s="15"/>
    </row>
    <row r="332" spans="1:14" x14ac:dyDescent="0.25">
      <c r="A332" s="198"/>
      <c r="B332" s="198"/>
      <c r="C332" s="198"/>
      <c r="D332" s="198"/>
      <c r="E332" s="198"/>
      <c r="F332" s="198"/>
      <c r="G332" s="199"/>
      <c r="N332" s="15"/>
    </row>
    <row r="333" spans="1:14" x14ac:dyDescent="0.25">
      <c r="A333" s="198"/>
      <c r="B333" s="198"/>
      <c r="C333" s="198"/>
      <c r="D333" s="198"/>
      <c r="E333" s="198"/>
      <c r="F333" s="198"/>
      <c r="G333" s="199"/>
      <c r="N333" s="15"/>
    </row>
    <row r="334" spans="1:14" x14ac:dyDescent="0.25">
      <c r="A334" s="198"/>
      <c r="B334" s="198"/>
      <c r="C334" s="198"/>
      <c r="D334" s="198"/>
      <c r="E334" s="198"/>
      <c r="F334" s="198"/>
      <c r="G334" s="199"/>
      <c r="N334" s="15"/>
    </row>
    <row r="335" spans="1:14" x14ac:dyDescent="0.25">
      <c r="A335" s="198"/>
      <c r="B335" s="198"/>
      <c r="C335" s="198"/>
      <c r="D335" s="198"/>
      <c r="E335" s="198"/>
      <c r="F335" s="198"/>
      <c r="G335" s="199"/>
      <c r="N335" s="15"/>
    </row>
    <row r="336" spans="1:14" x14ac:dyDescent="0.25">
      <c r="A336" s="198"/>
      <c r="B336" s="198"/>
      <c r="C336" s="198"/>
      <c r="D336" s="198"/>
      <c r="E336" s="198"/>
      <c r="F336" s="198"/>
      <c r="G336" s="199"/>
      <c r="N336" s="15"/>
    </row>
    <row r="337" spans="1:14" x14ac:dyDescent="0.25">
      <c r="A337" s="198"/>
      <c r="B337" s="198"/>
      <c r="C337" s="198"/>
      <c r="D337" s="198"/>
      <c r="E337" s="198"/>
      <c r="F337" s="198"/>
      <c r="G337" s="199"/>
      <c r="N337" s="15"/>
    </row>
    <row r="338" spans="1:14" x14ac:dyDescent="0.25">
      <c r="A338" s="198"/>
      <c r="B338" s="198"/>
      <c r="C338" s="198"/>
      <c r="D338" s="198"/>
      <c r="E338" s="198"/>
      <c r="F338" s="198"/>
      <c r="G338" s="199"/>
      <c r="N338" s="15"/>
    </row>
    <row r="339" spans="1:14" x14ac:dyDescent="0.25">
      <c r="A339" s="198"/>
      <c r="B339" s="198"/>
      <c r="C339" s="198"/>
      <c r="D339" s="198"/>
      <c r="E339" s="198"/>
      <c r="F339" s="198"/>
      <c r="G339" s="199"/>
      <c r="N339" s="15"/>
    </row>
    <row r="340" spans="1:14" x14ac:dyDescent="0.25">
      <c r="A340" s="198"/>
      <c r="B340" s="198"/>
      <c r="C340" s="198"/>
      <c r="D340" s="198"/>
      <c r="E340" s="198"/>
      <c r="F340" s="198"/>
      <c r="G340" s="199"/>
      <c r="N340" s="15"/>
    </row>
    <row r="341" spans="1:14" x14ac:dyDescent="0.25">
      <c r="A341" s="198"/>
      <c r="B341" s="198"/>
      <c r="C341" s="198"/>
      <c r="D341" s="198"/>
      <c r="E341" s="198"/>
      <c r="F341" s="198"/>
      <c r="G341" s="199"/>
      <c r="N341" s="15"/>
    </row>
    <row r="342" spans="1:14" x14ac:dyDescent="0.25">
      <c r="A342" s="198"/>
      <c r="B342" s="198"/>
      <c r="C342" s="198"/>
      <c r="D342" s="198"/>
      <c r="E342" s="198"/>
      <c r="F342" s="198"/>
      <c r="G342" s="199"/>
      <c r="N342" s="15"/>
    </row>
    <row r="343" spans="1:14" x14ac:dyDescent="0.25">
      <c r="A343" s="198"/>
      <c r="B343" s="198"/>
      <c r="C343" s="198"/>
      <c r="D343" s="198"/>
      <c r="E343" s="198"/>
      <c r="F343" s="198"/>
      <c r="G343" s="199"/>
      <c r="N343" s="15"/>
    </row>
    <row r="344" spans="1:14" x14ac:dyDescent="0.25">
      <c r="A344" s="198"/>
      <c r="B344" s="198"/>
      <c r="C344" s="198"/>
      <c r="D344" s="198"/>
      <c r="E344" s="198"/>
      <c r="F344" s="198"/>
      <c r="G344" s="199"/>
      <c r="N344" s="15"/>
    </row>
    <row r="345" spans="1:14" x14ac:dyDescent="0.25">
      <c r="A345" s="198"/>
      <c r="B345" s="198"/>
      <c r="C345" s="198"/>
      <c r="D345" s="198"/>
      <c r="E345" s="198"/>
      <c r="F345" s="198"/>
      <c r="G345" s="199"/>
      <c r="N345" s="15"/>
    </row>
    <row r="346" spans="1:14" x14ac:dyDescent="0.25">
      <c r="A346" s="198"/>
      <c r="B346" s="198"/>
      <c r="C346" s="198"/>
      <c r="D346" s="198"/>
      <c r="E346" s="198"/>
      <c r="F346" s="198"/>
      <c r="G346" s="199"/>
      <c r="N346" s="15"/>
    </row>
    <row r="347" spans="1:14" x14ac:dyDescent="0.25">
      <c r="A347" s="198"/>
      <c r="B347" s="198"/>
      <c r="C347" s="198"/>
      <c r="D347" s="198"/>
      <c r="E347" s="198"/>
      <c r="F347" s="198"/>
      <c r="G347" s="199"/>
      <c r="N347" s="15"/>
    </row>
    <row r="348" spans="1:14" x14ac:dyDescent="0.25">
      <c r="A348" s="198"/>
      <c r="B348" s="198"/>
      <c r="C348" s="198"/>
      <c r="D348" s="198"/>
      <c r="E348" s="198"/>
      <c r="F348" s="198"/>
      <c r="G348" s="199"/>
      <c r="N348" s="15"/>
    </row>
    <row r="349" spans="1:14" x14ac:dyDescent="0.25">
      <c r="A349" s="198"/>
      <c r="B349" s="198"/>
      <c r="C349" s="198"/>
      <c r="D349" s="198"/>
      <c r="E349" s="198"/>
      <c r="F349" s="198"/>
      <c r="G349" s="199"/>
      <c r="N349" s="15"/>
    </row>
    <row r="350" spans="1:14" x14ac:dyDescent="0.25">
      <c r="A350" s="198"/>
      <c r="B350" s="198"/>
      <c r="C350" s="198"/>
      <c r="D350" s="198"/>
      <c r="E350" s="198"/>
      <c r="F350" s="198"/>
      <c r="G350" s="199"/>
      <c r="N350" s="15"/>
    </row>
    <row r="351" spans="1:14" x14ac:dyDescent="0.25">
      <c r="A351" s="198"/>
      <c r="B351" s="198"/>
      <c r="C351" s="198"/>
      <c r="D351" s="198"/>
      <c r="E351" s="198"/>
      <c r="F351" s="198"/>
      <c r="G351" s="199"/>
      <c r="N351" s="15"/>
    </row>
    <row r="352" spans="1:14" x14ac:dyDescent="0.25">
      <c r="A352" s="198"/>
      <c r="B352" s="198"/>
      <c r="C352" s="198"/>
      <c r="D352" s="198"/>
      <c r="E352" s="198"/>
      <c r="F352" s="198"/>
      <c r="G352" s="199"/>
      <c r="N352" s="15"/>
    </row>
    <row r="353" spans="1:14" x14ac:dyDescent="0.25">
      <c r="A353" s="198"/>
      <c r="B353" s="198"/>
      <c r="C353" s="198"/>
      <c r="D353" s="198"/>
      <c r="E353" s="198"/>
      <c r="F353" s="198"/>
      <c r="G353" s="199"/>
      <c r="N353" s="15"/>
    </row>
    <row r="354" spans="1:14" x14ac:dyDescent="0.25">
      <c r="A354" s="198"/>
      <c r="B354" s="198"/>
      <c r="C354" s="198"/>
      <c r="D354" s="198"/>
      <c r="E354" s="198"/>
      <c r="F354" s="198"/>
      <c r="G354" s="199"/>
      <c r="N354" s="15"/>
    </row>
    <row r="355" spans="1:14" x14ac:dyDescent="0.25">
      <c r="A355" s="198"/>
      <c r="B355" s="198"/>
      <c r="C355" s="198"/>
      <c r="D355" s="198"/>
      <c r="E355" s="198"/>
      <c r="F355" s="198"/>
      <c r="G355" s="199"/>
      <c r="N355" s="15"/>
    </row>
    <row r="356" spans="1:14" x14ac:dyDescent="0.25">
      <c r="A356" s="198"/>
      <c r="B356" s="198"/>
      <c r="C356" s="198"/>
      <c r="D356" s="198"/>
      <c r="E356" s="198"/>
      <c r="F356" s="198"/>
      <c r="G356" s="199"/>
      <c r="N356" s="15"/>
    </row>
    <row r="357" spans="1:14" x14ac:dyDescent="0.25">
      <c r="A357" s="198"/>
      <c r="B357" s="198"/>
      <c r="C357" s="198"/>
      <c r="D357" s="198"/>
      <c r="E357" s="198"/>
      <c r="F357" s="198"/>
      <c r="G357" s="199"/>
      <c r="N357" s="15"/>
    </row>
    <row r="358" spans="1:14" x14ac:dyDescent="0.25">
      <c r="A358" s="198"/>
      <c r="B358" s="198"/>
      <c r="C358" s="198"/>
      <c r="D358" s="198"/>
      <c r="E358" s="198"/>
      <c r="F358" s="198"/>
      <c r="G358" s="199"/>
      <c r="N358" s="15"/>
    </row>
    <row r="359" spans="1:14" x14ac:dyDescent="0.25">
      <c r="A359" s="198"/>
      <c r="B359" s="198"/>
      <c r="C359" s="198"/>
      <c r="D359" s="198"/>
      <c r="E359" s="198"/>
      <c r="F359" s="198"/>
      <c r="G359" s="199"/>
      <c r="N359" s="15"/>
    </row>
    <row r="360" spans="1:14" x14ac:dyDescent="0.25">
      <c r="A360" s="198"/>
      <c r="B360" s="198"/>
      <c r="C360" s="198"/>
      <c r="D360" s="198"/>
      <c r="E360" s="198"/>
      <c r="F360" s="198"/>
      <c r="G360" s="199"/>
      <c r="N360" s="15"/>
    </row>
    <row r="361" spans="1:14" x14ac:dyDescent="0.25">
      <c r="A361" s="198"/>
      <c r="B361" s="198"/>
      <c r="C361" s="198"/>
      <c r="D361" s="198"/>
      <c r="E361" s="198"/>
      <c r="F361" s="198"/>
      <c r="G361" s="199"/>
      <c r="N361" s="15"/>
    </row>
    <row r="362" spans="1:14" x14ac:dyDescent="0.25">
      <c r="A362" s="198"/>
      <c r="B362" s="198"/>
      <c r="C362" s="198"/>
      <c r="D362" s="198"/>
      <c r="E362" s="198"/>
      <c r="F362" s="198"/>
      <c r="G362" s="199"/>
      <c r="N362" s="15"/>
    </row>
    <row r="363" spans="1:14" x14ac:dyDescent="0.25">
      <c r="A363" s="198"/>
      <c r="B363" s="198"/>
      <c r="C363" s="198"/>
      <c r="D363" s="198"/>
      <c r="E363" s="198"/>
      <c r="F363" s="198"/>
      <c r="G363" s="199"/>
      <c r="N363" s="15"/>
    </row>
    <row r="364" spans="1:14" x14ac:dyDescent="0.25">
      <c r="A364" s="198"/>
      <c r="B364" s="198"/>
      <c r="C364" s="198"/>
      <c r="D364" s="198"/>
      <c r="E364" s="198"/>
      <c r="F364" s="198"/>
      <c r="G364" s="199"/>
      <c r="N364" s="15"/>
    </row>
    <row r="365" spans="1:14" x14ac:dyDescent="0.25">
      <c r="A365" s="198"/>
      <c r="B365" s="198"/>
      <c r="C365" s="198"/>
      <c r="D365" s="198"/>
      <c r="E365" s="198"/>
      <c r="F365" s="198"/>
      <c r="G365" s="199"/>
      <c r="N365" s="15"/>
    </row>
    <row r="366" spans="1:14" x14ac:dyDescent="0.25">
      <c r="A366" s="198"/>
      <c r="B366" s="198"/>
      <c r="C366" s="198"/>
      <c r="D366" s="198"/>
      <c r="E366" s="198"/>
      <c r="F366" s="198"/>
      <c r="G366" s="199"/>
      <c r="N366" s="15"/>
    </row>
    <row r="367" spans="1:14" x14ac:dyDescent="0.25">
      <c r="A367" s="198"/>
      <c r="B367" s="198"/>
      <c r="C367" s="198"/>
      <c r="D367" s="198"/>
      <c r="E367" s="198"/>
      <c r="F367" s="198"/>
      <c r="G367" s="199"/>
      <c r="N367" s="15"/>
    </row>
    <row r="368" spans="1:14" x14ac:dyDescent="0.25">
      <c r="A368" s="198"/>
      <c r="B368" s="198"/>
      <c r="C368" s="198"/>
      <c r="D368" s="198"/>
      <c r="E368" s="198"/>
      <c r="F368" s="198"/>
      <c r="G368" s="199"/>
      <c r="N368" s="15"/>
    </row>
    <row r="369" spans="1:14" x14ac:dyDescent="0.25">
      <c r="A369" s="198"/>
      <c r="B369" s="198"/>
      <c r="C369" s="198"/>
      <c r="D369" s="198"/>
      <c r="E369" s="198"/>
      <c r="F369" s="198"/>
      <c r="G369" s="199"/>
      <c r="N369" s="15"/>
    </row>
    <row r="370" spans="1:14" x14ac:dyDescent="0.25">
      <c r="A370" s="198"/>
      <c r="B370" s="198"/>
      <c r="C370" s="198"/>
      <c r="D370" s="198"/>
      <c r="E370" s="198"/>
      <c r="F370" s="198"/>
      <c r="G370" s="199"/>
      <c r="N370" s="15"/>
    </row>
    <row r="371" spans="1:14" x14ac:dyDescent="0.25">
      <c r="A371" s="198"/>
      <c r="B371" s="198"/>
      <c r="C371" s="198"/>
      <c r="D371" s="198"/>
      <c r="E371" s="198"/>
      <c r="F371" s="198"/>
      <c r="G371" s="199"/>
      <c r="N371" s="15"/>
    </row>
    <row r="372" spans="1:14" x14ac:dyDescent="0.25">
      <c r="A372" s="198"/>
      <c r="B372" s="198"/>
      <c r="C372" s="198"/>
      <c r="D372" s="198"/>
      <c r="E372" s="198"/>
      <c r="F372" s="198"/>
      <c r="G372" s="199"/>
      <c r="N372" s="15"/>
    </row>
    <row r="373" spans="1:14" x14ac:dyDescent="0.25">
      <c r="A373" s="198"/>
      <c r="B373" s="198"/>
      <c r="C373" s="198"/>
      <c r="D373" s="198"/>
      <c r="E373" s="198"/>
      <c r="F373" s="198"/>
      <c r="G373" s="199"/>
      <c r="N373" s="15"/>
    </row>
    <row r="374" spans="1:14" x14ac:dyDescent="0.25">
      <c r="A374" s="198"/>
      <c r="B374" s="198"/>
      <c r="C374" s="198"/>
      <c r="D374" s="198"/>
      <c r="E374" s="198"/>
      <c r="F374" s="198"/>
      <c r="G374" s="199"/>
      <c r="N374" s="15"/>
    </row>
    <row r="375" spans="1:14" x14ac:dyDescent="0.25">
      <c r="A375" s="198"/>
      <c r="B375" s="198"/>
      <c r="C375" s="198"/>
      <c r="D375" s="198"/>
      <c r="E375" s="198"/>
      <c r="F375" s="198"/>
      <c r="G375" s="199"/>
      <c r="N375" s="15"/>
    </row>
    <row r="376" spans="1:14" x14ac:dyDescent="0.25">
      <c r="A376" s="198"/>
      <c r="B376" s="198"/>
      <c r="C376" s="198"/>
      <c r="D376" s="198"/>
      <c r="E376" s="198"/>
      <c r="F376" s="198"/>
      <c r="G376" s="199"/>
      <c r="N376" s="15"/>
    </row>
    <row r="377" spans="1:14" x14ac:dyDescent="0.25">
      <c r="A377" s="198"/>
      <c r="B377" s="198"/>
      <c r="C377" s="198"/>
      <c r="D377" s="198"/>
      <c r="E377" s="198"/>
      <c r="F377" s="198"/>
      <c r="G377" s="199"/>
      <c r="N377" s="15"/>
    </row>
    <row r="378" spans="1:14" x14ac:dyDescent="0.25">
      <c r="A378" s="198"/>
      <c r="B378" s="198"/>
      <c r="C378" s="198"/>
      <c r="D378" s="198"/>
      <c r="E378" s="198"/>
      <c r="F378" s="198"/>
      <c r="G378" s="199"/>
      <c r="N378" s="15"/>
    </row>
    <row r="379" spans="1:14" x14ac:dyDescent="0.25">
      <c r="A379" s="198"/>
      <c r="B379" s="198"/>
      <c r="C379" s="198"/>
      <c r="D379" s="198"/>
      <c r="E379" s="198"/>
      <c r="F379" s="198"/>
      <c r="G379" s="199"/>
      <c r="N379" s="15"/>
    </row>
    <row r="380" spans="1:14" x14ac:dyDescent="0.25">
      <c r="A380" s="198"/>
      <c r="B380" s="198"/>
      <c r="C380" s="198"/>
      <c r="D380" s="198"/>
      <c r="E380" s="198"/>
      <c r="F380" s="198"/>
      <c r="G380" s="199"/>
      <c r="N380" s="15"/>
    </row>
    <row r="381" spans="1:14" x14ac:dyDescent="0.25">
      <c r="A381" s="198"/>
      <c r="B381" s="198"/>
      <c r="C381" s="198"/>
      <c r="D381" s="198"/>
      <c r="E381" s="198"/>
      <c r="F381" s="198"/>
      <c r="G381" s="199"/>
      <c r="N381" s="15"/>
    </row>
    <row r="382" spans="1:14" x14ac:dyDescent="0.25">
      <c r="A382" s="198"/>
      <c r="B382" s="198"/>
      <c r="C382" s="198"/>
      <c r="D382" s="198"/>
      <c r="E382" s="198"/>
      <c r="F382" s="198"/>
      <c r="G382" s="199"/>
      <c r="N382" s="15"/>
    </row>
    <row r="383" spans="1:14" x14ac:dyDescent="0.25">
      <c r="A383" s="198"/>
      <c r="B383" s="198"/>
      <c r="C383" s="198"/>
      <c r="D383" s="198"/>
      <c r="E383" s="198"/>
      <c r="F383" s="198"/>
      <c r="G383" s="199"/>
      <c r="N383" s="15"/>
    </row>
    <row r="384" spans="1:14" x14ac:dyDescent="0.25">
      <c r="A384" s="198"/>
      <c r="B384" s="198"/>
      <c r="C384" s="198"/>
      <c r="D384" s="198"/>
      <c r="E384" s="198"/>
      <c r="F384" s="198"/>
      <c r="G384" s="199"/>
      <c r="N384" s="15"/>
    </row>
    <row r="385" spans="1:14" x14ac:dyDescent="0.25">
      <c r="A385" s="198"/>
      <c r="B385" s="198"/>
      <c r="C385" s="198"/>
      <c r="D385" s="198"/>
      <c r="E385" s="198"/>
      <c r="F385" s="198"/>
      <c r="G385" s="199"/>
      <c r="N385" s="15"/>
    </row>
    <row r="386" spans="1:14" x14ac:dyDescent="0.25">
      <c r="A386" s="198"/>
      <c r="B386" s="198"/>
      <c r="C386" s="198"/>
      <c r="D386" s="198"/>
      <c r="E386" s="198"/>
      <c r="F386" s="198"/>
      <c r="G386" s="199"/>
      <c r="N386" s="15"/>
    </row>
    <row r="387" spans="1:14" x14ac:dyDescent="0.25">
      <c r="A387" s="198"/>
      <c r="B387" s="198"/>
      <c r="C387" s="198"/>
      <c r="D387" s="198"/>
      <c r="E387" s="198"/>
      <c r="F387" s="198"/>
      <c r="G387" s="199"/>
      <c r="N387" s="15"/>
    </row>
    <row r="388" spans="1:14" x14ac:dyDescent="0.25">
      <c r="A388" s="198"/>
      <c r="B388" s="198"/>
      <c r="C388" s="198"/>
      <c r="D388" s="198"/>
      <c r="E388" s="198"/>
      <c r="F388" s="198"/>
      <c r="G388" s="199"/>
      <c r="N388" s="15"/>
    </row>
    <row r="389" spans="1:14" x14ac:dyDescent="0.25">
      <c r="A389" s="198"/>
      <c r="B389" s="198"/>
      <c r="C389" s="198"/>
      <c r="D389" s="198"/>
      <c r="E389" s="198"/>
      <c r="F389" s="198"/>
      <c r="G389" s="199"/>
      <c r="N389" s="15"/>
    </row>
    <row r="390" spans="1:14" x14ac:dyDescent="0.25">
      <c r="A390" s="198"/>
      <c r="B390" s="198"/>
      <c r="C390" s="198"/>
      <c r="D390" s="198"/>
      <c r="E390" s="198"/>
      <c r="F390" s="198"/>
      <c r="G390" s="199"/>
      <c r="N390" s="15"/>
    </row>
    <row r="391" spans="1:14" x14ac:dyDescent="0.25">
      <c r="A391" s="198"/>
      <c r="B391" s="198"/>
      <c r="C391" s="198"/>
      <c r="D391" s="198"/>
      <c r="E391" s="198"/>
      <c r="F391" s="198"/>
      <c r="G391" s="199"/>
      <c r="N391" s="15"/>
    </row>
    <row r="392" spans="1:14" x14ac:dyDescent="0.25">
      <c r="A392" s="198"/>
      <c r="B392" s="198"/>
      <c r="C392" s="198"/>
      <c r="D392" s="198"/>
      <c r="E392" s="198"/>
      <c r="F392" s="198"/>
      <c r="G392" s="199"/>
      <c r="N392" s="15"/>
    </row>
    <row r="393" spans="1:14" x14ac:dyDescent="0.25">
      <c r="A393" s="198"/>
      <c r="B393" s="198"/>
      <c r="C393" s="198"/>
      <c r="D393" s="198"/>
      <c r="E393" s="198"/>
      <c r="F393" s="198"/>
      <c r="G393" s="199"/>
      <c r="N393" s="15"/>
    </row>
    <row r="394" spans="1:14" x14ac:dyDescent="0.25">
      <c r="A394" s="198"/>
      <c r="B394" s="198"/>
      <c r="C394" s="198"/>
      <c r="D394" s="198"/>
      <c r="E394" s="198"/>
      <c r="F394" s="198"/>
      <c r="G394" s="199"/>
      <c r="N394" s="15"/>
    </row>
    <row r="395" spans="1:14" x14ac:dyDescent="0.25">
      <c r="A395" s="198"/>
      <c r="B395" s="198"/>
      <c r="C395" s="198"/>
      <c r="D395" s="198"/>
      <c r="E395" s="198"/>
      <c r="F395" s="198"/>
      <c r="G395" s="199"/>
      <c r="N395" s="15"/>
    </row>
    <row r="396" spans="1:14" x14ac:dyDescent="0.25">
      <c r="A396" s="198"/>
      <c r="B396" s="198"/>
      <c r="C396" s="198"/>
      <c r="D396" s="198"/>
      <c r="E396" s="198"/>
      <c r="F396" s="198"/>
      <c r="G396" s="199"/>
      <c r="N396" s="15"/>
    </row>
    <row r="397" spans="1:14" x14ac:dyDescent="0.25">
      <c r="A397" s="198"/>
      <c r="B397" s="198"/>
      <c r="C397" s="198"/>
      <c r="D397" s="198"/>
      <c r="E397" s="198"/>
      <c r="F397" s="198"/>
      <c r="G397" s="199"/>
      <c r="N397" s="15"/>
    </row>
    <row r="398" spans="1:14" x14ac:dyDescent="0.25">
      <c r="A398" s="198"/>
      <c r="B398" s="198"/>
      <c r="C398" s="198"/>
      <c r="D398" s="198"/>
      <c r="E398" s="198"/>
      <c r="F398" s="198"/>
      <c r="G398" s="199"/>
      <c r="N398" s="15"/>
    </row>
    <row r="399" spans="1:14" x14ac:dyDescent="0.25">
      <c r="A399" s="198"/>
      <c r="B399" s="198"/>
      <c r="C399" s="198"/>
      <c r="D399" s="198"/>
      <c r="E399" s="198"/>
      <c r="F399" s="198"/>
      <c r="G399" s="199"/>
      <c r="N399" s="15"/>
    </row>
    <row r="400" spans="1:14" x14ac:dyDescent="0.25">
      <c r="A400" s="198"/>
      <c r="B400" s="198"/>
      <c r="C400" s="198"/>
      <c r="D400" s="198"/>
      <c r="E400" s="198"/>
      <c r="F400" s="198"/>
      <c r="G400" s="199"/>
      <c r="N400" s="15"/>
    </row>
    <row r="401" spans="1:14" x14ac:dyDescent="0.25">
      <c r="A401" s="198"/>
      <c r="B401" s="198"/>
      <c r="C401" s="198"/>
      <c r="D401" s="198"/>
      <c r="E401" s="198"/>
      <c r="F401" s="198"/>
      <c r="G401" s="199"/>
      <c r="N401" s="15"/>
    </row>
    <row r="402" spans="1:14" x14ac:dyDescent="0.25">
      <c r="A402" s="198"/>
      <c r="B402" s="198"/>
      <c r="C402" s="198"/>
      <c r="D402" s="198"/>
      <c r="E402" s="198"/>
      <c r="F402" s="198"/>
      <c r="G402" s="199"/>
      <c r="N402" s="15"/>
    </row>
    <row r="403" spans="1:14" x14ac:dyDescent="0.25">
      <c r="A403" s="198"/>
      <c r="B403" s="198"/>
      <c r="C403" s="198"/>
      <c r="D403" s="198"/>
      <c r="E403" s="198"/>
      <c r="F403" s="198"/>
      <c r="G403" s="199"/>
      <c r="N403" s="15"/>
    </row>
    <row r="404" spans="1:14" x14ac:dyDescent="0.25">
      <c r="A404" s="198"/>
      <c r="B404" s="198"/>
      <c r="C404" s="198"/>
      <c r="D404" s="198"/>
      <c r="E404" s="198"/>
      <c r="F404" s="198"/>
      <c r="G404" s="199"/>
      <c r="N404" s="15"/>
    </row>
    <row r="405" spans="1:14" x14ac:dyDescent="0.25">
      <c r="A405" s="198"/>
      <c r="B405" s="198"/>
      <c r="C405" s="198"/>
      <c r="D405" s="198"/>
      <c r="E405" s="198"/>
      <c r="F405" s="198"/>
      <c r="G405" s="199"/>
      <c r="N405" s="15"/>
    </row>
    <row r="406" spans="1:14" x14ac:dyDescent="0.25">
      <c r="A406" s="198"/>
      <c r="B406" s="198"/>
      <c r="C406" s="198"/>
      <c r="D406" s="198"/>
      <c r="E406" s="198"/>
      <c r="F406" s="198"/>
      <c r="G406" s="199"/>
      <c r="N406" s="15"/>
    </row>
    <row r="407" spans="1:14" x14ac:dyDescent="0.25">
      <c r="A407" s="198"/>
      <c r="B407" s="198"/>
      <c r="C407" s="198"/>
      <c r="D407" s="198"/>
      <c r="E407" s="198"/>
      <c r="F407" s="198"/>
      <c r="G407" s="199"/>
      <c r="N407" s="15"/>
    </row>
    <row r="408" spans="1:14" x14ac:dyDescent="0.25">
      <c r="A408" s="198"/>
      <c r="B408" s="198"/>
      <c r="C408" s="198"/>
      <c r="D408" s="198"/>
      <c r="E408" s="198"/>
      <c r="F408" s="198"/>
      <c r="G408" s="199"/>
      <c r="N408" s="15"/>
    </row>
    <row r="409" spans="1:14" x14ac:dyDescent="0.25">
      <c r="A409" s="198"/>
      <c r="B409" s="198"/>
      <c r="C409" s="198"/>
      <c r="D409" s="198"/>
      <c r="E409" s="198"/>
      <c r="F409" s="198"/>
      <c r="G409" s="199"/>
      <c r="N409" s="15"/>
    </row>
    <row r="410" spans="1:14" x14ac:dyDescent="0.25">
      <c r="A410" s="198"/>
      <c r="B410" s="198"/>
      <c r="C410" s="198"/>
      <c r="D410" s="198"/>
      <c r="E410" s="198"/>
      <c r="F410" s="198"/>
      <c r="G410" s="199"/>
      <c r="N410" s="15"/>
    </row>
    <row r="411" spans="1:14" x14ac:dyDescent="0.25">
      <c r="A411" s="198"/>
      <c r="B411" s="198"/>
      <c r="C411" s="198"/>
      <c r="D411" s="198"/>
      <c r="E411" s="198"/>
      <c r="F411" s="198"/>
      <c r="G411" s="199"/>
      <c r="N411" s="15"/>
    </row>
    <row r="412" spans="1:14" x14ac:dyDescent="0.25">
      <c r="A412" s="198"/>
      <c r="B412" s="198"/>
      <c r="C412" s="198"/>
      <c r="D412" s="198"/>
      <c r="E412" s="198"/>
      <c r="F412" s="198"/>
      <c r="G412" s="199"/>
      <c r="N412" s="15"/>
    </row>
    <row r="413" spans="1:14" x14ac:dyDescent="0.25">
      <c r="A413" s="198"/>
      <c r="B413" s="198"/>
      <c r="C413" s="198"/>
      <c r="D413" s="198"/>
      <c r="E413" s="198"/>
      <c r="F413" s="198"/>
      <c r="G413" s="199"/>
      <c r="N413" s="15"/>
    </row>
    <row r="414" spans="1:14" x14ac:dyDescent="0.25">
      <c r="A414" s="198"/>
      <c r="B414" s="198"/>
      <c r="C414" s="198"/>
      <c r="D414" s="198"/>
      <c r="E414" s="198"/>
      <c r="F414" s="198"/>
      <c r="G414" s="199"/>
      <c r="N414" s="15"/>
    </row>
    <row r="415" spans="1:14" x14ac:dyDescent="0.25">
      <c r="A415" s="198"/>
      <c r="B415" s="198"/>
      <c r="C415" s="198"/>
      <c r="D415" s="198"/>
      <c r="E415" s="198"/>
      <c r="F415" s="198"/>
      <c r="G415" s="199"/>
      <c r="N415" s="15"/>
    </row>
    <row r="416" spans="1:14" x14ac:dyDescent="0.25">
      <c r="A416" s="198"/>
      <c r="B416" s="198"/>
      <c r="C416" s="198"/>
      <c r="D416" s="198"/>
      <c r="E416" s="198"/>
      <c r="F416" s="198"/>
      <c r="G416" s="199"/>
      <c r="N416" s="15"/>
    </row>
    <row r="417" spans="1:14" x14ac:dyDescent="0.25">
      <c r="A417" s="198"/>
      <c r="B417" s="198"/>
      <c r="C417" s="198"/>
      <c r="D417" s="198"/>
      <c r="E417" s="198"/>
      <c r="F417" s="198"/>
      <c r="G417" s="199"/>
      <c r="N417" s="15"/>
    </row>
    <row r="418" spans="1:14" x14ac:dyDescent="0.25">
      <c r="A418" s="198"/>
      <c r="B418" s="198"/>
      <c r="C418" s="198"/>
      <c r="D418" s="198"/>
      <c r="E418" s="198"/>
      <c r="F418" s="198"/>
      <c r="G418" s="199"/>
      <c r="N418" s="15"/>
    </row>
    <row r="419" spans="1:14" x14ac:dyDescent="0.25">
      <c r="A419" s="198"/>
      <c r="B419" s="198"/>
      <c r="C419" s="198"/>
      <c r="D419" s="198"/>
      <c r="E419" s="198"/>
      <c r="F419" s="198"/>
      <c r="G419" s="199"/>
      <c r="N419" s="15"/>
    </row>
    <row r="420" spans="1:14" x14ac:dyDescent="0.25">
      <c r="A420" s="198"/>
      <c r="B420" s="198"/>
      <c r="C420" s="198"/>
      <c r="D420" s="198"/>
      <c r="E420" s="198"/>
      <c r="F420" s="198"/>
      <c r="G420" s="199"/>
      <c r="N420" s="15"/>
    </row>
    <row r="421" spans="1:14" x14ac:dyDescent="0.25">
      <c r="A421" s="198"/>
      <c r="B421" s="198"/>
      <c r="C421" s="198"/>
      <c r="D421" s="198"/>
      <c r="E421" s="198"/>
      <c r="F421" s="198"/>
      <c r="G421" s="199"/>
      <c r="N421" s="15"/>
    </row>
    <row r="422" spans="1:14" x14ac:dyDescent="0.25">
      <c r="A422" s="198"/>
      <c r="B422" s="198"/>
      <c r="C422" s="198"/>
      <c r="D422" s="198"/>
      <c r="E422" s="198"/>
      <c r="F422" s="198"/>
      <c r="G422" s="199"/>
      <c r="N422" s="15"/>
    </row>
    <row r="423" spans="1:14" x14ac:dyDescent="0.25">
      <c r="A423" s="198"/>
      <c r="B423" s="198"/>
      <c r="C423" s="198"/>
      <c r="D423" s="198"/>
      <c r="E423" s="198"/>
      <c r="F423" s="198"/>
      <c r="G423" s="199"/>
      <c r="N423" s="15"/>
    </row>
    <row r="424" spans="1:14" x14ac:dyDescent="0.25">
      <c r="A424" s="198"/>
      <c r="B424" s="198"/>
      <c r="C424" s="198"/>
      <c r="D424" s="198"/>
      <c r="E424" s="198"/>
      <c r="F424" s="198"/>
      <c r="G424" s="199"/>
      <c r="N424" s="15"/>
    </row>
    <row r="425" spans="1:14" x14ac:dyDescent="0.25">
      <c r="A425" s="198"/>
      <c r="B425" s="198"/>
      <c r="C425" s="198"/>
      <c r="D425" s="198"/>
      <c r="E425" s="198"/>
      <c r="F425" s="198"/>
      <c r="G425" s="199"/>
      <c r="N425" s="15"/>
    </row>
    <row r="426" spans="1:14" x14ac:dyDescent="0.25">
      <c r="A426" s="198"/>
      <c r="B426" s="198"/>
      <c r="C426" s="198"/>
      <c r="D426" s="198"/>
      <c r="E426" s="198"/>
      <c r="F426" s="198"/>
      <c r="G426" s="199"/>
      <c r="N426" s="15"/>
    </row>
    <row r="427" spans="1:14" x14ac:dyDescent="0.25">
      <c r="A427" s="198"/>
      <c r="B427" s="198"/>
      <c r="C427" s="198"/>
      <c r="D427" s="198"/>
      <c r="E427" s="198"/>
      <c r="F427" s="198"/>
      <c r="G427" s="199"/>
      <c r="N427" s="15"/>
    </row>
    <row r="428" spans="1:14" x14ac:dyDescent="0.25">
      <c r="A428" s="198"/>
      <c r="B428" s="198"/>
      <c r="C428" s="198"/>
      <c r="D428" s="198"/>
      <c r="E428" s="198"/>
      <c r="F428" s="198"/>
      <c r="G428" s="199"/>
      <c r="N428" s="15"/>
    </row>
    <row r="429" spans="1:14" x14ac:dyDescent="0.25">
      <c r="A429" s="198"/>
      <c r="B429" s="198"/>
      <c r="C429" s="198"/>
      <c r="D429" s="198"/>
      <c r="E429" s="198"/>
      <c r="F429" s="198"/>
      <c r="G429" s="199"/>
      <c r="N429" s="15"/>
    </row>
    <row r="430" spans="1:14" x14ac:dyDescent="0.25">
      <c r="A430" s="198"/>
      <c r="B430" s="198"/>
      <c r="C430" s="198"/>
      <c r="D430" s="198"/>
      <c r="E430" s="198"/>
      <c r="F430" s="198"/>
      <c r="G430" s="199"/>
      <c r="N430" s="15"/>
    </row>
    <row r="431" spans="1:14" x14ac:dyDescent="0.25">
      <c r="A431" s="198"/>
      <c r="B431" s="198"/>
      <c r="C431" s="198"/>
      <c r="D431" s="198"/>
      <c r="E431" s="198"/>
      <c r="F431" s="198"/>
      <c r="G431" s="199"/>
      <c r="N431" s="15"/>
    </row>
    <row r="432" spans="1:14" x14ac:dyDescent="0.25">
      <c r="A432" s="198"/>
      <c r="B432" s="198"/>
      <c r="C432" s="198"/>
      <c r="D432" s="198"/>
      <c r="E432" s="198"/>
      <c r="F432" s="198"/>
      <c r="G432" s="199"/>
      <c r="N432" s="15"/>
    </row>
    <row r="433" spans="1:14" x14ac:dyDescent="0.25">
      <c r="A433" s="198"/>
      <c r="B433" s="198"/>
      <c r="C433" s="198"/>
      <c r="D433" s="198"/>
      <c r="E433" s="198"/>
      <c r="F433" s="198"/>
      <c r="G433" s="199"/>
      <c r="N433" s="15"/>
    </row>
    <row r="434" spans="1:14" x14ac:dyDescent="0.25">
      <c r="A434" s="198"/>
      <c r="B434" s="198"/>
      <c r="C434" s="198"/>
      <c r="D434" s="198"/>
      <c r="E434" s="198"/>
      <c r="F434" s="198"/>
      <c r="G434" s="199"/>
      <c r="N434" s="15"/>
    </row>
    <row r="435" spans="1:14" x14ac:dyDescent="0.25">
      <c r="A435" s="198"/>
      <c r="B435" s="198"/>
      <c r="C435" s="198"/>
      <c r="D435" s="198"/>
      <c r="E435" s="198"/>
      <c r="F435" s="198"/>
      <c r="G435" s="199"/>
      <c r="N435" s="15"/>
    </row>
    <row r="436" spans="1:14" x14ac:dyDescent="0.25">
      <c r="A436" s="198"/>
      <c r="B436" s="198"/>
      <c r="C436" s="198"/>
      <c r="D436" s="198"/>
      <c r="E436" s="198"/>
      <c r="F436" s="198"/>
      <c r="G436" s="199"/>
      <c r="N436" s="15"/>
    </row>
    <row r="437" spans="1:14" x14ac:dyDescent="0.25">
      <c r="A437" s="198"/>
      <c r="B437" s="198"/>
      <c r="C437" s="198"/>
      <c r="D437" s="198"/>
      <c r="E437" s="198"/>
      <c r="F437" s="198"/>
      <c r="G437" s="199"/>
      <c r="N437" s="15"/>
    </row>
    <row r="438" spans="1:14" x14ac:dyDescent="0.25">
      <c r="A438" s="198"/>
      <c r="B438" s="198"/>
      <c r="C438" s="198"/>
      <c r="D438" s="198"/>
      <c r="E438" s="198"/>
      <c r="F438" s="198"/>
      <c r="G438" s="199"/>
      <c r="N438" s="15"/>
    </row>
    <row r="439" spans="1:14" x14ac:dyDescent="0.25">
      <c r="A439" s="198"/>
      <c r="B439" s="198"/>
      <c r="C439" s="198"/>
      <c r="D439" s="198"/>
      <c r="E439" s="198"/>
      <c r="F439" s="198"/>
      <c r="G439" s="199"/>
      <c r="N439" s="15"/>
    </row>
    <row r="440" spans="1:14" x14ac:dyDescent="0.25">
      <c r="A440" s="198"/>
      <c r="B440" s="198"/>
      <c r="C440" s="198"/>
      <c r="D440" s="198"/>
      <c r="E440" s="198"/>
      <c r="F440" s="198"/>
      <c r="G440" s="199"/>
      <c r="N440" s="15"/>
    </row>
    <row r="441" spans="1:14" x14ac:dyDescent="0.25">
      <c r="A441" s="198"/>
      <c r="B441" s="198"/>
      <c r="C441" s="198"/>
      <c r="D441" s="198"/>
      <c r="E441" s="198"/>
      <c r="F441" s="198"/>
      <c r="G441" s="199"/>
      <c r="N441" s="15"/>
    </row>
    <row r="442" spans="1:14" x14ac:dyDescent="0.25">
      <c r="A442" s="198"/>
      <c r="B442" s="198"/>
      <c r="C442" s="198"/>
      <c r="D442" s="198"/>
      <c r="E442" s="198"/>
      <c r="F442" s="198"/>
      <c r="G442" s="199"/>
      <c r="N442" s="15"/>
    </row>
    <row r="443" spans="1:14" x14ac:dyDescent="0.25">
      <c r="A443" s="198"/>
      <c r="B443" s="198"/>
      <c r="C443" s="198"/>
      <c r="D443" s="198"/>
      <c r="E443" s="198"/>
      <c r="F443" s="198"/>
      <c r="G443" s="199"/>
      <c r="N443" s="15"/>
    </row>
    <row r="444" spans="1:14" x14ac:dyDescent="0.25">
      <c r="A444" s="198"/>
      <c r="B444" s="198"/>
      <c r="C444" s="198"/>
      <c r="D444" s="198"/>
      <c r="E444" s="198"/>
      <c r="F444" s="198"/>
      <c r="G444" s="199"/>
      <c r="N444" s="15"/>
    </row>
    <row r="445" spans="1:14" x14ac:dyDescent="0.25">
      <c r="A445" s="198"/>
      <c r="B445" s="198"/>
      <c r="C445" s="198"/>
      <c r="D445" s="198"/>
      <c r="E445" s="198"/>
      <c r="F445" s="198"/>
      <c r="G445" s="199"/>
      <c r="N445" s="15"/>
    </row>
    <row r="446" spans="1:14" x14ac:dyDescent="0.25">
      <c r="A446" s="198"/>
      <c r="B446" s="198"/>
      <c r="C446" s="198"/>
      <c r="D446" s="198"/>
      <c r="E446" s="198"/>
      <c r="F446" s="198"/>
      <c r="G446" s="199"/>
      <c r="N446" s="15"/>
    </row>
    <row r="447" spans="1:14" x14ac:dyDescent="0.25">
      <c r="A447" s="198"/>
      <c r="B447" s="198"/>
      <c r="C447" s="198"/>
      <c r="D447" s="198"/>
      <c r="E447" s="198"/>
      <c r="F447" s="198"/>
      <c r="G447" s="199"/>
      <c r="N447" s="15"/>
    </row>
    <row r="448" spans="1:14" x14ac:dyDescent="0.25">
      <c r="A448" s="198"/>
      <c r="B448" s="198"/>
      <c r="C448" s="198"/>
      <c r="D448" s="198"/>
      <c r="E448" s="198"/>
      <c r="F448" s="198"/>
      <c r="G448" s="199"/>
      <c r="N448" s="15"/>
    </row>
    <row r="449" spans="1:14" x14ac:dyDescent="0.25">
      <c r="A449" s="198"/>
      <c r="B449" s="198"/>
      <c r="C449" s="198"/>
      <c r="D449" s="198"/>
      <c r="E449" s="198"/>
      <c r="F449" s="198"/>
      <c r="G449" s="199"/>
      <c r="N449" s="15"/>
    </row>
    <row r="450" spans="1:14" x14ac:dyDescent="0.25">
      <c r="A450" s="198"/>
      <c r="B450" s="198"/>
      <c r="C450" s="198"/>
      <c r="D450" s="198"/>
      <c r="E450" s="198"/>
      <c r="F450" s="198"/>
      <c r="G450" s="199"/>
      <c r="N450" s="15"/>
    </row>
    <row r="451" spans="1:14" x14ac:dyDescent="0.25">
      <c r="A451" s="198"/>
      <c r="B451" s="198"/>
      <c r="C451" s="198"/>
      <c r="D451" s="198"/>
      <c r="E451" s="198"/>
      <c r="F451" s="198"/>
      <c r="G451" s="199"/>
      <c r="N451" s="15"/>
    </row>
    <row r="452" spans="1:14" x14ac:dyDescent="0.25">
      <c r="A452" s="198"/>
      <c r="B452" s="198"/>
      <c r="C452" s="198"/>
      <c r="D452" s="198"/>
      <c r="E452" s="198"/>
      <c r="F452" s="198"/>
      <c r="G452" s="199"/>
      <c r="N452" s="15"/>
    </row>
    <row r="453" spans="1:14" x14ac:dyDescent="0.25">
      <c r="A453" s="198"/>
      <c r="B453" s="198"/>
      <c r="C453" s="198"/>
      <c r="D453" s="198"/>
      <c r="E453" s="198"/>
      <c r="F453" s="198"/>
      <c r="G453" s="199"/>
      <c r="N453" s="15"/>
    </row>
    <row r="454" spans="1:14" x14ac:dyDescent="0.25">
      <c r="A454" s="198"/>
      <c r="B454" s="198"/>
      <c r="C454" s="198"/>
      <c r="D454" s="198"/>
      <c r="E454" s="198"/>
      <c r="F454" s="198"/>
      <c r="G454" s="199"/>
      <c r="N454" s="15"/>
    </row>
    <row r="455" spans="1:14" x14ac:dyDescent="0.25">
      <c r="A455" s="198"/>
      <c r="B455" s="198"/>
      <c r="C455" s="198"/>
      <c r="D455" s="198"/>
      <c r="E455" s="198"/>
      <c r="F455" s="198"/>
      <c r="G455" s="199"/>
      <c r="N455" s="15"/>
    </row>
    <row r="456" spans="1:14" x14ac:dyDescent="0.25">
      <c r="A456" s="198"/>
      <c r="B456" s="198"/>
      <c r="C456" s="198"/>
      <c r="D456" s="198"/>
      <c r="E456" s="198"/>
      <c r="F456" s="198"/>
      <c r="G456" s="199"/>
      <c r="N456" s="15"/>
    </row>
    <row r="457" spans="1:14" x14ac:dyDescent="0.25">
      <c r="A457" s="198"/>
      <c r="B457" s="198"/>
      <c r="C457" s="198"/>
      <c r="D457" s="198"/>
      <c r="E457" s="198"/>
      <c r="F457" s="198"/>
      <c r="G457" s="199"/>
      <c r="N457" s="15"/>
    </row>
    <row r="458" spans="1:14" x14ac:dyDescent="0.25">
      <c r="A458" s="198"/>
      <c r="B458" s="198"/>
      <c r="C458" s="198"/>
      <c r="D458" s="198"/>
      <c r="E458" s="198"/>
      <c r="F458" s="198"/>
      <c r="G458" s="199"/>
      <c r="N458" s="15"/>
    </row>
    <row r="459" spans="1:14" x14ac:dyDescent="0.25">
      <c r="A459" s="198"/>
      <c r="B459" s="198"/>
      <c r="C459" s="198"/>
      <c r="D459" s="198"/>
      <c r="E459" s="198"/>
      <c r="F459" s="198"/>
      <c r="G459" s="199"/>
      <c r="N459" s="15"/>
    </row>
    <row r="460" spans="1:14" x14ac:dyDescent="0.25">
      <c r="A460" s="198"/>
      <c r="B460" s="198"/>
      <c r="C460" s="198"/>
      <c r="D460" s="198"/>
      <c r="E460" s="198"/>
      <c r="F460" s="198"/>
      <c r="G460" s="199"/>
      <c r="N460" s="15"/>
    </row>
    <row r="461" spans="1:14" x14ac:dyDescent="0.25">
      <c r="A461" s="198"/>
      <c r="B461" s="198"/>
      <c r="C461" s="198"/>
      <c r="D461" s="198"/>
      <c r="E461" s="198"/>
      <c r="F461" s="198"/>
      <c r="G461" s="199"/>
      <c r="N461" s="15"/>
    </row>
    <row r="462" spans="1:14" x14ac:dyDescent="0.25">
      <c r="A462" s="198"/>
      <c r="B462" s="198"/>
      <c r="C462" s="198"/>
      <c r="D462" s="198"/>
      <c r="E462" s="198"/>
      <c r="F462" s="198"/>
      <c r="G462" s="199"/>
      <c r="N462" s="15"/>
    </row>
    <row r="463" spans="1:14" x14ac:dyDescent="0.25">
      <c r="A463" s="198"/>
      <c r="B463" s="198"/>
      <c r="C463" s="198"/>
      <c r="D463" s="198"/>
      <c r="E463" s="198"/>
      <c r="F463" s="198"/>
      <c r="G463" s="199"/>
      <c r="N463" s="15"/>
    </row>
    <row r="464" spans="1:14" x14ac:dyDescent="0.25">
      <c r="A464" s="198"/>
      <c r="B464" s="198"/>
      <c r="C464" s="198"/>
      <c r="D464" s="198"/>
      <c r="E464" s="198"/>
      <c r="F464" s="198"/>
      <c r="G464" s="199"/>
      <c r="N464" s="15"/>
    </row>
    <row r="465" spans="1:7" x14ac:dyDescent="0.25">
      <c r="A465" s="198"/>
      <c r="B465" s="198"/>
      <c r="C465" s="198"/>
      <c r="D465" s="198"/>
      <c r="E465" s="198"/>
      <c r="F465" s="198"/>
      <c r="G465" s="199"/>
    </row>
  </sheetData>
  <mergeCells count="25">
    <mergeCell ref="B2:C2"/>
    <mergeCell ref="D2:F2"/>
    <mergeCell ref="I2:J2"/>
    <mergeCell ref="K2:L2"/>
    <mergeCell ref="N2:O2"/>
    <mergeCell ref="P3:U3"/>
    <mergeCell ref="W2:Z2"/>
    <mergeCell ref="AC2:AE2"/>
    <mergeCell ref="AS2:AV2"/>
    <mergeCell ref="AY2:BA2"/>
    <mergeCell ref="BD2:BG2"/>
    <mergeCell ref="BJ2:BL2"/>
    <mergeCell ref="G1:M1"/>
    <mergeCell ref="V1:AF1"/>
    <mergeCell ref="AR1:BB1"/>
    <mergeCell ref="BC1:BM1"/>
    <mergeCell ref="AG1:AQ1"/>
    <mergeCell ref="AH2:AK2"/>
    <mergeCell ref="AN2:AP2"/>
    <mergeCell ref="BN1:BX1"/>
    <mergeCell ref="BY1:CI1"/>
    <mergeCell ref="BO2:BR2"/>
    <mergeCell ref="BU2:BW2"/>
    <mergeCell ref="BZ2:CC2"/>
    <mergeCell ref="CF2:CH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2"/>
  <sheetViews>
    <sheetView workbookViewId="0">
      <pane xSplit="6" ySplit="3" topLeftCell="AP34" activePane="bottomRight" state="frozen"/>
      <selection pane="topRight" activeCell="G1" sqref="G1"/>
      <selection pane="bottomLeft" activeCell="A4" sqref="A4"/>
      <selection pane="bottomRight" activeCell="AR39" sqref="AR39"/>
    </sheetView>
  </sheetViews>
  <sheetFormatPr defaultRowHeight="15" x14ac:dyDescent="0.25"/>
  <cols>
    <col min="1" max="1" width="26.140625" style="134" customWidth="1"/>
    <col min="2" max="2" width="6.140625" style="130" customWidth="1"/>
    <col min="3" max="3" width="6.140625" style="2" customWidth="1"/>
    <col min="4" max="4" width="4.140625" style="134" hidden="1" customWidth="1"/>
    <col min="5" max="6" width="4.140625" style="134" customWidth="1"/>
    <col min="7" max="7" width="9.140625" style="22" customWidth="1"/>
    <col min="8" max="10" width="9.140625" style="17" customWidth="1"/>
    <col min="11" max="12" width="9.140625" style="15" customWidth="1"/>
    <col min="13" max="13" width="14.5703125" style="268" customWidth="1"/>
    <col min="14" max="14" width="9.140625" style="14"/>
    <col min="15" max="21" width="9.140625" style="15"/>
    <col min="22" max="22" width="6.140625" style="15" customWidth="1"/>
    <col min="23" max="23" width="6.140625" style="127" customWidth="1"/>
    <col min="24" max="29" width="6.140625" style="129" customWidth="1"/>
    <col min="30" max="30" width="6.140625" style="133" customWidth="1"/>
    <col min="31" max="32" width="6.140625" style="129" customWidth="1"/>
    <col min="33" max="43" width="6.140625" style="200" customWidth="1"/>
    <col min="44" max="44" width="9.140625" style="134"/>
    <col min="45" max="51" width="6.42578125" style="134" customWidth="1"/>
    <col min="52" max="52" width="6.42578125" style="146" customWidth="1"/>
    <col min="53" max="54" width="6.42578125" style="134" customWidth="1"/>
    <col min="55" max="64" width="6.5703125" style="134" customWidth="1"/>
    <col min="65" max="65" width="6.5703125" style="2" customWidth="1"/>
    <col min="66" max="69" width="7.85546875" style="134" customWidth="1"/>
    <col min="70" max="71" width="8.42578125" style="134" customWidth="1"/>
    <col min="72" max="76" width="7.85546875" style="134" customWidth="1"/>
    <col min="77" max="87" width="6.7109375" style="134" customWidth="1"/>
    <col min="88" max="16384" width="9.140625" style="134"/>
  </cols>
  <sheetData>
    <row r="1" spans="1:87" ht="15" customHeight="1" x14ac:dyDescent="0.35">
      <c r="A1" s="146"/>
      <c r="G1" s="390" t="s">
        <v>206</v>
      </c>
      <c r="H1" s="391"/>
      <c r="I1" s="391"/>
      <c r="J1" s="391"/>
      <c r="K1" s="391"/>
      <c r="L1" s="391"/>
      <c r="M1" s="392"/>
      <c r="N1" s="131"/>
      <c r="O1" s="121"/>
      <c r="P1" s="131"/>
      <c r="Q1" s="121"/>
      <c r="R1" s="121"/>
      <c r="S1" s="121"/>
      <c r="T1" s="121"/>
      <c r="U1" s="121"/>
      <c r="V1" s="393" t="s">
        <v>471</v>
      </c>
      <c r="W1" s="389"/>
      <c r="X1" s="389"/>
      <c r="Y1" s="389"/>
      <c r="Z1" s="389"/>
      <c r="AA1" s="389"/>
      <c r="AB1" s="389"/>
      <c r="AC1" s="389"/>
      <c r="AD1" s="389"/>
      <c r="AE1" s="389"/>
      <c r="AF1" s="396"/>
      <c r="AG1" s="393" t="s">
        <v>465</v>
      </c>
      <c r="AH1" s="389"/>
      <c r="AI1" s="389"/>
      <c r="AJ1" s="389"/>
      <c r="AK1" s="389"/>
      <c r="AL1" s="389"/>
      <c r="AM1" s="389"/>
      <c r="AN1" s="389"/>
      <c r="AO1" s="389"/>
      <c r="AP1" s="389"/>
      <c r="AQ1" s="396"/>
      <c r="AR1" s="387" t="s">
        <v>481</v>
      </c>
      <c r="AS1" s="388"/>
      <c r="AT1" s="388"/>
      <c r="AU1" s="388"/>
      <c r="AV1" s="388"/>
      <c r="AW1" s="388"/>
      <c r="AX1" s="388"/>
      <c r="AY1" s="388"/>
      <c r="AZ1" s="388"/>
      <c r="BA1" s="388"/>
      <c r="BB1" s="403"/>
      <c r="BC1" s="387" t="s">
        <v>474</v>
      </c>
      <c r="BD1" s="388"/>
      <c r="BE1" s="388"/>
      <c r="BF1" s="388"/>
      <c r="BG1" s="388"/>
      <c r="BH1" s="388"/>
      <c r="BI1" s="388"/>
      <c r="BJ1" s="388"/>
      <c r="BK1" s="388"/>
      <c r="BL1" s="388"/>
      <c r="BM1" s="403"/>
      <c r="BN1" s="394" t="s">
        <v>478</v>
      </c>
      <c r="BO1" s="395"/>
      <c r="BP1" s="395"/>
      <c r="BQ1" s="395"/>
      <c r="BR1" s="395"/>
      <c r="BS1" s="395"/>
      <c r="BT1" s="395"/>
      <c r="BU1" s="395"/>
      <c r="BV1" s="395"/>
      <c r="BW1" s="395"/>
      <c r="BX1" s="413"/>
      <c r="BY1" s="394" t="s">
        <v>466</v>
      </c>
      <c r="BZ1" s="395"/>
      <c r="CA1" s="395"/>
      <c r="CB1" s="395"/>
      <c r="CC1" s="395"/>
      <c r="CD1" s="395"/>
      <c r="CE1" s="395"/>
      <c r="CF1" s="395"/>
      <c r="CG1" s="395"/>
      <c r="CH1" s="395"/>
      <c r="CI1" s="413"/>
    </row>
    <row r="2" spans="1:87" ht="76.5" customHeight="1" x14ac:dyDescent="0.35">
      <c r="A2" s="109" t="s">
        <v>110</v>
      </c>
      <c r="B2" s="393" t="s">
        <v>182</v>
      </c>
      <c r="C2" s="396"/>
      <c r="D2" s="393" t="s">
        <v>183</v>
      </c>
      <c r="E2" s="389"/>
      <c r="F2" s="396"/>
      <c r="G2" s="111" t="s">
        <v>313</v>
      </c>
      <c r="H2" s="112" t="s">
        <v>312</v>
      </c>
      <c r="I2" s="407" t="s">
        <v>356</v>
      </c>
      <c r="J2" s="407"/>
      <c r="K2" s="407" t="s">
        <v>357</v>
      </c>
      <c r="L2" s="408"/>
      <c r="M2" s="265"/>
      <c r="N2" s="401" t="s">
        <v>208</v>
      </c>
      <c r="O2" s="402"/>
      <c r="P2" s="50" t="s">
        <v>258</v>
      </c>
      <c r="Q2" s="71" t="s">
        <v>0</v>
      </c>
      <c r="R2" s="72" t="s">
        <v>259</v>
      </c>
      <c r="S2" s="72" t="s">
        <v>72</v>
      </c>
      <c r="T2" s="71" t="s">
        <v>0</v>
      </c>
      <c r="U2" s="96" t="s">
        <v>78</v>
      </c>
      <c r="V2" s="49"/>
      <c r="W2" s="389" t="s">
        <v>216</v>
      </c>
      <c r="X2" s="389"/>
      <c r="Y2" s="389"/>
      <c r="Z2" s="389"/>
      <c r="AA2" s="5" t="s">
        <v>217</v>
      </c>
      <c r="AB2" s="5" t="s">
        <v>218</v>
      </c>
      <c r="AC2" s="389" t="s">
        <v>219</v>
      </c>
      <c r="AD2" s="389"/>
      <c r="AE2" s="389"/>
      <c r="AF2" s="5" t="s">
        <v>297</v>
      </c>
      <c r="AG2" s="49"/>
      <c r="AH2" s="389" t="s">
        <v>216</v>
      </c>
      <c r="AI2" s="389"/>
      <c r="AJ2" s="389"/>
      <c r="AK2" s="389"/>
      <c r="AL2" s="5" t="s">
        <v>217</v>
      </c>
      <c r="AM2" s="5" t="s">
        <v>218</v>
      </c>
      <c r="AN2" s="389" t="s">
        <v>219</v>
      </c>
      <c r="AO2" s="389"/>
      <c r="AP2" s="389"/>
      <c r="AQ2" s="5" t="s">
        <v>297</v>
      </c>
      <c r="AR2" s="49"/>
      <c r="AS2" s="389" t="s">
        <v>216</v>
      </c>
      <c r="AT2" s="389"/>
      <c r="AU2" s="389"/>
      <c r="AV2" s="389"/>
      <c r="AW2" s="5" t="s">
        <v>217</v>
      </c>
      <c r="AX2" s="5" t="s">
        <v>218</v>
      </c>
      <c r="AY2" s="389" t="s">
        <v>219</v>
      </c>
      <c r="AZ2" s="389"/>
      <c r="BA2" s="389"/>
      <c r="BB2" s="5" t="s">
        <v>297</v>
      </c>
      <c r="BC2" s="97"/>
      <c r="BD2" s="389" t="s">
        <v>216</v>
      </c>
      <c r="BE2" s="389"/>
      <c r="BF2" s="389"/>
      <c r="BG2" s="389"/>
      <c r="BH2" s="5" t="s">
        <v>217</v>
      </c>
      <c r="BI2" s="5" t="s">
        <v>218</v>
      </c>
      <c r="BJ2" s="389" t="s">
        <v>219</v>
      </c>
      <c r="BK2" s="389"/>
      <c r="BL2" s="389"/>
      <c r="BM2" s="5" t="s">
        <v>297</v>
      </c>
      <c r="BN2" s="338"/>
      <c r="BO2" s="410" t="s">
        <v>216</v>
      </c>
      <c r="BP2" s="410"/>
      <c r="BQ2" s="410"/>
      <c r="BR2" s="410"/>
      <c r="BS2" s="112" t="s">
        <v>217</v>
      </c>
      <c r="BT2" s="112" t="s">
        <v>218</v>
      </c>
      <c r="BU2" s="410" t="s">
        <v>219</v>
      </c>
      <c r="BV2" s="410"/>
      <c r="BW2" s="410"/>
      <c r="BX2" s="112" t="s">
        <v>297</v>
      </c>
      <c r="BY2" s="338"/>
      <c r="BZ2" s="410" t="s">
        <v>216</v>
      </c>
      <c r="CA2" s="410"/>
      <c r="CB2" s="410"/>
      <c r="CC2" s="410"/>
      <c r="CD2" s="112" t="s">
        <v>217</v>
      </c>
      <c r="CE2" s="112" t="s">
        <v>218</v>
      </c>
      <c r="CF2" s="410" t="s">
        <v>219</v>
      </c>
      <c r="CG2" s="410"/>
      <c r="CH2" s="410"/>
      <c r="CI2" s="112" t="s">
        <v>297</v>
      </c>
    </row>
    <row r="3" spans="1:87" ht="105" customHeight="1" x14ac:dyDescent="0.3">
      <c r="A3" s="296" t="s">
        <v>178</v>
      </c>
      <c r="B3" s="9" t="s">
        <v>1</v>
      </c>
      <c r="C3" s="10" t="s">
        <v>307</v>
      </c>
      <c r="D3" s="11" t="s">
        <v>36</v>
      </c>
      <c r="E3" s="12" t="s">
        <v>184</v>
      </c>
      <c r="F3" s="51" t="s">
        <v>185</v>
      </c>
      <c r="G3" s="189" t="s">
        <v>308</v>
      </c>
      <c r="H3" s="260" t="s">
        <v>308</v>
      </c>
      <c r="I3" s="260" t="s">
        <v>308</v>
      </c>
      <c r="J3" s="261" t="s">
        <v>56</v>
      </c>
      <c r="K3" s="260" t="s">
        <v>308</v>
      </c>
      <c r="L3" s="261" t="s">
        <v>56</v>
      </c>
      <c r="M3" s="254" t="s">
        <v>479</v>
      </c>
      <c r="N3" s="40" t="s">
        <v>324</v>
      </c>
      <c r="O3" s="40" t="s">
        <v>325</v>
      </c>
      <c r="P3" s="398" t="s">
        <v>326</v>
      </c>
      <c r="Q3" s="399"/>
      <c r="R3" s="399"/>
      <c r="S3" s="399"/>
      <c r="T3" s="399"/>
      <c r="U3" s="399"/>
      <c r="V3" s="132" t="s">
        <v>61</v>
      </c>
      <c r="W3" s="120" t="s">
        <v>71</v>
      </c>
      <c r="X3" s="120" t="s">
        <v>62</v>
      </c>
      <c r="Y3" s="120" t="s">
        <v>63</v>
      </c>
      <c r="Z3" s="120" t="s">
        <v>64</v>
      </c>
      <c r="AA3" s="120" t="s">
        <v>65</v>
      </c>
      <c r="AB3" s="120" t="s">
        <v>66</v>
      </c>
      <c r="AC3" s="120" t="s">
        <v>67</v>
      </c>
      <c r="AD3" s="76" t="s">
        <v>68</v>
      </c>
      <c r="AE3" s="36" t="s">
        <v>69</v>
      </c>
      <c r="AF3" s="36" t="s">
        <v>70</v>
      </c>
      <c r="AG3" s="212" t="s">
        <v>61</v>
      </c>
      <c r="AH3" s="120" t="s">
        <v>71</v>
      </c>
      <c r="AI3" s="120" t="s">
        <v>62</v>
      </c>
      <c r="AJ3" s="120" t="s">
        <v>63</v>
      </c>
      <c r="AK3" s="120" t="s">
        <v>64</v>
      </c>
      <c r="AL3" s="120" t="s">
        <v>65</v>
      </c>
      <c r="AM3" s="120" t="s">
        <v>66</v>
      </c>
      <c r="AN3" s="120" t="s">
        <v>67</v>
      </c>
      <c r="AO3" s="76" t="s">
        <v>68</v>
      </c>
      <c r="AP3" s="36" t="s">
        <v>69</v>
      </c>
      <c r="AQ3" s="36" t="s">
        <v>70</v>
      </c>
      <c r="AR3" s="132" t="s">
        <v>61</v>
      </c>
      <c r="AS3" s="36" t="s">
        <v>71</v>
      </c>
      <c r="AT3" s="36" t="s">
        <v>62</v>
      </c>
      <c r="AU3" s="36" t="s">
        <v>63</v>
      </c>
      <c r="AV3" s="36" t="s">
        <v>64</v>
      </c>
      <c r="AW3" s="36" t="s">
        <v>65</v>
      </c>
      <c r="AX3" s="36" t="s">
        <v>66</v>
      </c>
      <c r="AY3" s="36" t="s">
        <v>67</v>
      </c>
      <c r="AZ3" s="76" t="s">
        <v>68</v>
      </c>
      <c r="BA3" s="36" t="s">
        <v>69</v>
      </c>
      <c r="BB3" s="36" t="s">
        <v>70</v>
      </c>
      <c r="BC3" s="98" t="s">
        <v>61</v>
      </c>
      <c r="BD3" s="99" t="s">
        <v>71</v>
      </c>
      <c r="BE3" s="99" t="s">
        <v>62</v>
      </c>
      <c r="BF3" s="99" t="s">
        <v>63</v>
      </c>
      <c r="BG3" s="99" t="s">
        <v>64</v>
      </c>
      <c r="BH3" s="99" t="s">
        <v>65</v>
      </c>
      <c r="BI3" s="99" t="s">
        <v>66</v>
      </c>
      <c r="BJ3" s="99" t="s">
        <v>67</v>
      </c>
      <c r="BK3" s="99" t="s">
        <v>68</v>
      </c>
      <c r="BL3" s="138" t="s">
        <v>69</v>
      </c>
      <c r="BM3" s="47" t="s">
        <v>70</v>
      </c>
      <c r="BN3" s="98" t="s">
        <v>61</v>
      </c>
      <c r="BO3" s="138" t="s">
        <v>71</v>
      </c>
      <c r="BP3" s="138" t="s">
        <v>62</v>
      </c>
      <c r="BQ3" s="138" t="s">
        <v>63</v>
      </c>
      <c r="BR3" s="138" t="s">
        <v>64</v>
      </c>
      <c r="BS3" s="138" t="s">
        <v>65</v>
      </c>
      <c r="BT3" s="138" t="s">
        <v>66</v>
      </c>
      <c r="BU3" s="138" t="s">
        <v>67</v>
      </c>
      <c r="BV3" s="138" t="s">
        <v>68</v>
      </c>
      <c r="BW3" s="138" t="s">
        <v>69</v>
      </c>
      <c r="BX3" s="101" t="s">
        <v>70</v>
      </c>
      <c r="BY3" s="98" t="s">
        <v>61</v>
      </c>
      <c r="BZ3" s="138" t="s">
        <v>71</v>
      </c>
      <c r="CA3" s="138" t="s">
        <v>62</v>
      </c>
      <c r="CB3" s="138" t="s">
        <v>63</v>
      </c>
      <c r="CC3" s="138" t="s">
        <v>64</v>
      </c>
      <c r="CD3" s="138" t="s">
        <v>65</v>
      </c>
      <c r="CE3" s="138" t="s">
        <v>66</v>
      </c>
      <c r="CF3" s="138" t="s">
        <v>67</v>
      </c>
      <c r="CG3" s="138" t="s">
        <v>68</v>
      </c>
      <c r="CH3" s="138" t="s">
        <v>69</v>
      </c>
      <c r="CI3" s="101" t="s">
        <v>70</v>
      </c>
    </row>
    <row r="4" spans="1:87" ht="15" customHeight="1" x14ac:dyDescent="0.25">
      <c r="A4" s="297" t="s">
        <v>2</v>
      </c>
      <c r="B4" s="54">
        <v>24</v>
      </c>
      <c r="C4" s="69"/>
      <c r="D4" s="119">
        <v>1</v>
      </c>
      <c r="E4" s="118"/>
      <c r="F4" s="117">
        <v>1</v>
      </c>
      <c r="G4" s="78">
        <v>44.591000000000001</v>
      </c>
      <c r="H4" s="26">
        <v>160.91999999999999</v>
      </c>
      <c r="I4" s="90">
        <v>2.2658999999999998</v>
      </c>
      <c r="J4" s="90">
        <v>3.9643000000000002</v>
      </c>
      <c r="K4" s="82">
        <v>1.6097000000000001</v>
      </c>
      <c r="L4" s="82">
        <v>1.9215499999999999</v>
      </c>
      <c r="M4" s="266" t="s">
        <v>271</v>
      </c>
      <c r="N4" s="81">
        <v>160.91999999999999</v>
      </c>
      <c r="O4" s="82"/>
      <c r="P4" s="277">
        <v>125.6</v>
      </c>
      <c r="Q4" s="278">
        <v>246.99799999999999</v>
      </c>
      <c r="R4" s="32">
        <f>P4/N4</f>
        <v>0.78051205567984094</v>
      </c>
      <c r="S4" s="32">
        <f>IF(P4&lt;0.01*N4,0.01,IF(P4&gt;100*N4,100,R4))</f>
        <v>0.78051205567984094</v>
      </c>
      <c r="T4" s="205">
        <f t="shared" ref="T4:T6" si="0">IF(Q4&gt;0,((((1/N4)^2)*((Q4^2)+(P4^2))-((1/N4)^2)*(P4^2))^0.5),0)</f>
        <v>1.5349117573949791</v>
      </c>
      <c r="U4" s="26">
        <f>IF(T4=0,S4,T4)</f>
        <v>1.5349117573949791</v>
      </c>
      <c r="V4" s="78">
        <v>1</v>
      </c>
      <c r="W4" s="128"/>
      <c r="X4" s="134"/>
      <c r="Y4" s="134">
        <v>0.5</v>
      </c>
      <c r="Z4" s="134">
        <v>0.4</v>
      </c>
      <c r="AA4" s="134">
        <v>1</v>
      </c>
      <c r="AB4" s="134">
        <v>1</v>
      </c>
      <c r="AC4" s="134">
        <v>1</v>
      </c>
      <c r="AD4" s="201"/>
      <c r="AE4" s="134">
        <v>1</v>
      </c>
      <c r="AF4" s="119">
        <v>1</v>
      </c>
      <c r="AG4" s="54">
        <f>IF(V4&gt;0,$B4,"na")</f>
        <v>24</v>
      </c>
      <c r="AH4" s="178" t="str">
        <f t="shared" ref="AH4:AQ4" si="1">IF(W4&gt;0,$B4,"na")</f>
        <v>na</v>
      </c>
      <c r="AI4" s="178" t="str">
        <f t="shared" si="1"/>
        <v>na</v>
      </c>
      <c r="AJ4" s="178">
        <f t="shared" si="1"/>
        <v>24</v>
      </c>
      <c r="AK4" s="178">
        <f t="shared" si="1"/>
        <v>24</v>
      </c>
      <c r="AL4" s="178">
        <f t="shared" si="1"/>
        <v>24</v>
      </c>
      <c r="AM4" s="178">
        <f t="shared" si="1"/>
        <v>24</v>
      </c>
      <c r="AN4" s="178">
        <f t="shared" si="1"/>
        <v>24</v>
      </c>
      <c r="AO4" s="352" t="str">
        <f t="shared" si="1"/>
        <v>na</v>
      </c>
      <c r="AP4" s="178">
        <f t="shared" si="1"/>
        <v>24</v>
      </c>
      <c r="AQ4" s="144">
        <f t="shared" si="1"/>
        <v>24</v>
      </c>
      <c r="AR4" s="81">
        <f>IF(V4&gt;0,(V4/V$39)*LN($S4+1),"na")</f>
        <v>0.57690099466466305</v>
      </c>
      <c r="AS4" s="82" t="str">
        <f t="shared" ref="AS4:BB4" si="2">IF(W4&gt;0,(W4/W$39)*LN($S4+1),"na")</f>
        <v>na</v>
      </c>
      <c r="AT4" s="82" t="str">
        <f t="shared" si="2"/>
        <v>na</v>
      </c>
      <c r="AU4" s="82">
        <f t="shared" si="2"/>
        <v>0.47127123507817548</v>
      </c>
      <c r="AV4" s="82">
        <f t="shared" si="2"/>
        <v>0.39334158727136126</v>
      </c>
      <c r="AW4" s="82">
        <f t="shared" si="2"/>
        <v>0.71192037639469052</v>
      </c>
      <c r="AX4" s="82">
        <f t="shared" si="2"/>
        <v>0.62127799425425245</v>
      </c>
      <c r="AY4" s="82">
        <f t="shared" si="2"/>
        <v>0.59826769817076164</v>
      </c>
      <c r="AZ4" s="83" t="str">
        <f t="shared" si="2"/>
        <v>na</v>
      </c>
      <c r="BA4" s="82">
        <f t="shared" si="2"/>
        <v>0.57690099466466305</v>
      </c>
      <c r="BB4" s="82">
        <f t="shared" si="2"/>
        <v>0.57690099466466305</v>
      </c>
      <c r="BC4" s="358">
        <f>IF(V4&gt;0,((V4/V$39)^2)*LN((($U4+1)^2)),"na")</f>
        <v>1.8603176534623036</v>
      </c>
      <c r="BD4" s="344" t="str">
        <f t="shared" ref="BD4:BM4" si="3">IF(W4&gt;0,((W4/W$39)^2)*LN((($U4+1)^2)),"na")</f>
        <v>na</v>
      </c>
      <c r="BE4" s="344" t="str">
        <f t="shared" si="3"/>
        <v>na</v>
      </c>
      <c r="BF4" s="344">
        <f t="shared" si="3"/>
        <v>1.2414418937209264</v>
      </c>
      <c r="BG4" s="344">
        <f t="shared" si="3"/>
        <v>0.86481709096904646</v>
      </c>
      <c r="BH4" s="344">
        <f t="shared" si="3"/>
        <v>2.8330052450190988</v>
      </c>
      <c r="BI4" s="344">
        <f t="shared" si="3"/>
        <v>2.1575281661456303</v>
      </c>
      <c r="BJ4" s="344">
        <f t="shared" si="3"/>
        <v>2.0006708371940274</v>
      </c>
      <c r="BK4" s="344" t="str">
        <f t="shared" si="3"/>
        <v>na</v>
      </c>
      <c r="BL4" s="344">
        <f t="shared" si="3"/>
        <v>1.8603176534623036</v>
      </c>
      <c r="BM4" s="359">
        <f t="shared" si="3"/>
        <v>1.8603176534623036</v>
      </c>
      <c r="BN4" s="85">
        <f>IF(V4&gt;0,(AG4-1)*BC4,"na")</f>
        <v>42.78730602963298</v>
      </c>
      <c r="BO4" s="85" t="str">
        <f t="shared" ref="BO4:BX19" si="4">IF(W4&gt;0,(AH4-1)*BD4,"na")</f>
        <v>na</v>
      </c>
      <c r="BP4" s="85" t="str">
        <f t="shared" si="4"/>
        <v>na</v>
      </c>
      <c r="BQ4" s="85">
        <f t="shared" si="4"/>
        <v>28.553163555581307</v>
      </c>
      <c r="BR4" s="85">
        <f t="shared" si="4"/>
        <v>19.890793092288067</v>
      </c>
      <c r="BS4" s="85">
        <f t="shared" si="4"/>
        <v>65.159120635439265</v>
      </c>
      <c r="BT4" s="85">
        <f t="shared" si="4"/>
        <v>49.623147821349498</v>
      </c>
      <c r="BU4" s="85">
        <f t="shared" si="4"/>
        <v>46.015429255462628</v>
      </c>
      <c r="BV4" s="85" t="str">
        <f t="shared" si="4"/>
        <v>na</v>
      </c>
      <c r="BW4" s="85">
        <f t="shared" si="4"/>
        <v>42.78730602963298</v>
      </c>
      <c r="BX4" s="85">
        <f t="shared" si="4"/>
        <v>42.78730602963298</v>
      </c>
      <c r="BY4" s="93">
        <f>IF(V4&gt;0,AG4*(AR4-AR$39)^2,"na")</f>
        <v>3.7537442263759977</v>
      </c>
      <c r="BZ4" s="344" t="str">
        <f t="shared" ref="BZ4:CI4" si="5">IF(W4&gt;0,AH4*(AS4-AS$39)^2,"na")</f>
        <v>na</v>
      </c>
      <c r="CA4" s="344" t="str">
        <f t="shared" si="5"/>
        <v>na</v>
      </c>
      <c r="CB4" s="344">
        <f t="shared" si="5"/>
        <v>2.216792761164752</v>
      </c>
      <c r="CC4" s="344">
        <f t="shared" si="5"/>
        <v>1.2476052292383424</v>
      </c>
      <c r="CD4" s="344">
        <f t="shared" si="5"/>
        <v>5.6474926046529497</v>
      </c>
      <c r="CE4" s="344">
        <f t="shared" si="5"/>
        <v>4.3489540846950794</v>
      </c>
      <c r="CF4" s="344">
        <f t="shared" si="5"/>
        <v>3.3836096795559691</v>
      </c>
      <c r="CG4" s="344" t="str">
        <f t="shared" si="5"/>
        <v>na</v>
      </c>
      <c r="CH4" s="344">
        <f t="shared" si="5"/>
        <v>2.9304922915795606</v>
      </c>
      <c r="CI4" s="102">
        <f t="shared" si="5"/>
        <v>3.5916835599978967</v>
      </c>
    </row>
    <row r="5" spans="1:87" x14ac:dyDescent="0.25">
      <c r="A5" s="298" t="s">
        <v>3</v>
      </c>
      <c r="B5" s="54"/>
      <c r="C5" s="69">
        <v>15</v>
      </c>
      <c r="D5" s="119">
        <v>1</v>
      </c>
      <c r="E5" s="118"/>
      <c r="F5" s="67">
        <v>1</v>
      </c>
      <c r="G5" s="78"/>
      <c r="H5" s="26"/>
      <c r="I5" s="90">
        <v>5.5999999999999999E-3</v>
      </c>
      <c r="J5" s="90">
        <v>5.5999999999999999E-3</v>
      </c>
      <c r="K5" s="140" t="s">
        <v>358</v>
      </c>
      <c r="L5" s="82"/>
      <c r="M5" s="266" t="s">
        <v>271</v>
      </c>
      <c r="N5" s="81"/>
      <c r="O5" s="82">
        <v>5.5999999999999999E-3</v>
      </c>
      <c r="P5" s="277">
        <v>2.565E-3</v>
      </c>
      <c r="Q5" s="278">
        <v>9.9500000000000005E-3</v>
      </c>
      <c r="R5" s="73">
        <f t="shared" ref="R5" si="6">P5/O5</f>
        <v>0.45803571428571427</v>
      </c>
      <c r="S5" s="73">
        <f t="shared" ref="S5" si="7">IF(P5&lt;0.01*O5,0.01,IF(P5&gt;100*O5,100,R5))</f>
        <v>0.45803571428571427</v>
      </c>
      <c r="T5" s="205">
        <f>IF(Q5&gt;0,((((1/O5)^2)*((Q5^2)+(P5^2))-((1/O5)^2)*(P5^2))^0.5),0)</f>
        <v>1.7767857142857144</v>
      </c>
      <c r="U5" s="26">
        <f t="shared" ref="U5" si="8">IF(T5=0,S5,T5)</f>
        <v>1.7767857142857144</v>
      </c>
      <c r="V5" s="78">
        <v>1</v>
      </c>
      <c r="W5" s="128">
        <v>1</v>
      </c>
      <c r="X5" s="134"/>
      <c r="Y5" s="134">
        <v>1</v>
      </c>
      <c r="Z5" s="134">
        <v>1</v>
      </c>
      <c r="AA5" s="134">
        <v>0.5</v>
      </c>
      <c r="AB5" s="134">
        <v>1</v>
      </c>
      <c r="AC5" s="134"/>
      <c r="AD5" s="201"/>
      <c r="AE5" s="134"/>
      <c r="AF5" s="119">
        <v>1</v>
      </c>
      <c r="AG5" s="54">
        <f>IF(V5&gt;0,$C5,"na")</f>
        <v>15</v>
      </c>
      <c r="AH5" s="144">
        <f t="shared" ref="AH5:AQ5" si="9">IF(W5&gt;0,$C5,"na")</f>
        <v>15</v>
      </c>
      <c r="AI5" s="144" t="str">
        <f t="shared" si="9"/>
        <v>na</v>
      </c>
      <c r="AJ5" s="144">
        <f t="shared" si="9"/>
        <v>15</v>
      </c>
      <c r="AK5" s="144">
        <f t="shared" si="9"/>
        <v>15</v>
      </c>
      <c r="AL5" s="144">
        <f t="shared" si="9"/>
        <v>15</v>
      </c>
      <c r="AM5" s="144">
        <f t="shared" si="9"/>
        <v>15</v>
      </c>
      <c r="AN5" s="144" t="str">
        <f t="shared" si="9"/>
        <v>na</v>
      </c>
      <c r="AO5" s="75" t="str">
        <f t="shared" si="9"/>
        <v>na</v>
      </c>
      <c r="AP5" s="144" t="str">
        <f t="shared" si="9"/>
        <v>na</v>
      </c>
      <c r="AQ5" s="144">
        <f t="shared" si="9"/>
        <v>15</v>
      </c>
      <c r="AR5" s="81">
        <f t="shared" ref="AR5:AR37" si="10">IF(V5&gt;0,(V5/V$39)*LN($S5+1),"na")</f>
        <v>0.37709012868132491</v>
      </c>
      <c r="AS5" s="82">
        <f t="shared" ref="AS5:AS37" si="11">IF(W5&gt;0,(W5/W$39)*LN($S5+1),"na")</f>
        <v>0.511765174638941</v>
      </c>
      <c r="AT5" s="82" t="str">
        <f t="shared" ref="AT5:AT37" si="12">IF(X5&gt;0,(X5/X$39)*LN($S5+1),"na")</f>
        <v>na</v>
      </c>
      <c r="AU5" s="82">
        <f t="shared" ref="AU5:AU37" si="13">IF(Y5&gt;0,(Y5/Y$39)*LN($S5+1),"na")</f>
        <v>0.61609091446526321</v>
      </c>
      <c r="AV5" s="82">
        <f t="shared" ref="AV5:AV37" si="14">IF(Z5&gt;0,(Z5/Z$39)*LN($S5+1),"na")</f>
        <v>0.64276726479771307</v>
      </c>
      <c r="AW5" s="82">
        <f t="shared" ref="AW5:AW37" si="15">IF(AA5&gt;0,(AA5/AA$39)*LN($S5+1),"na")</f>
        <v>0.23267263259060472</v>
      </c>
      <c r="AX5" s="82">
        <f t="shared" ref="AX5:AX37" si="16">IF(AB5&gt;0,(AB5/AB$39)*LN($S5+1),"na")</f>
        <v>0.40609706165681142</v>
      </c>
      <c r="AY5" s="82" t="str">
        <f t="shared" ref="AY5:AY37" si="17">IF(AC5&gt;0,(AC5/AC$39)*LN($S5+1),"na")</f>
        <v>na</v>
      </c>
      <c r="AZ5" s="83" t="str">
        <f t="shared" ref="AZ5:AZ37" si="18">IF(AD5&gt;0,(AD5/AD$39)*LN($S5+1),"na")</f>
        <v>na</v>
      </c>
      <c r="BA5" s="82" t="str">
        <f t="shared" ref="BA5:BA37" si="19">IF(AE5&gt;0,(AE5/AE$39)*LN($S5+1),"na")</f>
        <v>na</v>
      </c>
      <c r="BB5" s="82">
        <f t="shared" ref="BB5:BB37" si="20">IF(AF5&gt;0,(AF5/AF$39)*LN($S5+1),"na")</f>
        <v>0.37709012868132491</v>
      </c>
      <c r="BC5" s="93">
        <f t="shared" ref="BC5:BC37" si="21">IF(V5&gt;0,((V5/V$39)^2)*LN((($U5+1)^2)),"na")</f>
        <v>2.0425880817682791</v>
      </c>
      <c r="BD5" s="85">
        <f t="shared" ref="BD5:BD37" si="22">IF(W5&gt;0,((W5/W$39)^2)*LN((($U5+1)^2)),"na")</f>
        <v>3.7621137628487187</v>
      </c>
      <c r="BE5" s="85" t="str">
        <f t="shared" ref="BE5:BE37" si="23">IF(X5&gt;0,((X5/X$39)^2)*LN((($U5+1)^2)),"na")</f>
        <v>na</v>
      </c>
      <c r="BF5" s="85">
        <f t="shared" ref="BF5:BF37" si="24">IF(Y5&gt;0,((Y5/Y$39)^2)*LN((($U5+1)^2)),"na")</f>
        <v>5.4523041516115782</v>
      </c>
      <c r="BG5" s="85">
        <f t="shared" ref="BG5:BG37" si="25">IF(Z5&gt;0,((Z5/Z$39)^2)*LN((($U5+1)^2)),"na")</f>
        <v>5.9346890288980232</v>
      </c>
      <c r="BH5" s="85">
        <f t="shared" ref="BH5:BH37" si="26">IF(AA5&gt;0,((AA5/AA$39)^2)*LN((($U5+1)^2)),"na")</f>
        <v>0.77764444398692745</v>
      </c>
      <c r="BI5" s="85">
        <f t="shared" ref="BI5:BI37" si="27">IF(AB5&gt;0,((AB5/AB$39)^2)*LN((($U5+1)^2)),"na")</f>
        <v>2.3689187220507852</v>
      </c>
      <c r="BJ5" s="85" t="str">
        <f t="shared" ref="BJ5:BJ37" si="28">IF(AC5&gt;0,((AC5/AC$39)^2)*LN((($U5+1)^2)),"na")</f>
        <v>na</v>
      </c>
      <c r="BK5" s="85" t="str">
        <f t="shared" ref="BK5:BK37" si="29">IF(AD5&gt;0,((AD5/AD$39)^2)*LN((($U5+1)^2)),"na")</f>
        <v>na</v>
      </c>
      <c r="BL5" s="85" t="str">
        <f t="shared" ref="BL5:BL37" si="30">IF(AE5&gt;0,((AE5/AE$39)^2)*LN((($U5+1)^2)),"na")</f>
        <v>na</v>
      </c>
      <c r="BM5" s="102">
        <f t="shared" ref="BM5:BM37" si="31">IF(AF5&gt;0,((AF5/AF$39)^2)*LN((($U5+1)^2)),"na")</f>
        <v>2.0425880817682791</v>
      </c>
      <c r="BN5" s="85">
        <f t="shared" ref="BN5:BX37" si="32">IF(V5&gt;0,(AG5-1)*BC5,"na")</f>
        <v>28.596233144755907</v>
      </c>
      <c r="BO5" s="85">
        <f t="shared" si="4"/>
        <v>52.669592679882058</v>
      </c>
      <c r="BP5" s="85" t="str">
        <f t="shared" si="4"/>
        <v>na</v>
      </c>
      <c r="BQ5" s="85">
        <f t="shared" si="4"/>
        <v>76.332258122562095</v>
      </c>
      <c r="BR5" s="85">
        <f t="shared" si="4"/>
        <v>83.08564640457233</v>
      </c>
      <c r="BS5" s="85">
        <f t="shared" si="4"/>
        <v>10.887022215816984</v>
      </c>
      <c r="BT5" s="85">
        <f t="shared" si="4"/>
        <v>33.164862108710992</v>
      </c>
      <c r="BU5" s="85" t="str">
        <f t="shared" si="4"/>
        <v>na</v>
      </c>
      <c r="BV5" s="85" t="str">
        <f t="shared" si="4"/>
        <v>na</v>
      </c>
      <c r="BW5" s="85" t="str">
        <f t="shared" si="4"/>
        <v>na</v>
      </c>
      <c r="BX5" s="85">
        <f t="shared" si="4"/>
        <v>28.596233144755907</v>
      </c>
      <c r="BY5" s="93">
        <f t="shared" ref="BY5:BY37" si="33">IF(V5&gt;0,AG5*(AR5-AR$39)^2,"na")</f>
        <v>0.57430786885001139</v>
      </c>
      <c r="BZ5" s="85">
        <f t="shared" ref="BZ5:BZ37" si="34">IF(W5&gt;0,AH5*(AS5-AS$39)^2,"na")</f>
        <v>1.8778878527316403</v>
      </c>
      <c r="CA5" s="85" t="str">
        <f t="shared" ref="CA5:CA37" si="35">IF(X5&gt;0,AI5*(AT5-AT$39)^2,"na")</f>
        <v>na</v>
      </c>
      <c r="CB5" s="85">
        <f t="shared" ref="CB5:CB37" si="36">IF(Y5&gt;0,AJ5*(AU5-AU$39)^2,"na")</f>
        <v>3.0204873203064153</v>
      </c>
      <c r="CC5" s="85">
        <f t="shared" ref="CC5:CC37" si="37">IF(Z5&gt;0,AK5*(AV5-AV$39)^2,"na")</f>
        <v>3.4190150673588993</v>
      </c>
      <c r="CD5" s="85">
        <f t="shared" ref="CD5:CD37" si="38">IF(AA5&gt;0,AL5*(AW5-AW$39)^2,"na")</f>
        <v>5.1195836287529293E-4</v>
      </c>
      <c r="CE5" s="85">
        <f t="shared" ref="CE5:CE37" si="39">IF(AB5&gt;0,AM5*(AX5-AX$39)^2,"na")</f>
        <v>0.66466980023283861</v>
      </c>
      <c r="CF5" s="85" t="str">
        <f t="shared" ref="CF5:CF37" si="40">IF(AC5&gt;0,AN5*(AY5-AY$39)^2,"na")</f>
        <v>na</v>
      </c>
      <c r="CG5" s="85" t="str">
        <f t="shared" ref="CG5:CG37" si="41">IF(AD5&gt;0,AO5*(AZ5-AZ$39)^2,"na")</f>
        <v>na</v>
      </c>
      <c r="CH5" s="85" t="str">
        <f t="shared" ref="CH5:CH37" si="42">IF(AE5&gt;0,AP5*(BA5-BA$39)^2,"na")</f>
        <v>na</v>
      </c>
      <c r="CI5" s="102">
        <f t="shared" ref="CI5:CI37" si="43">IF(AF5&gt;0,AQ5*(BB5-BB$39)^2,"na")</f>
        <v>0.5247586201036063</v>
      </c>
    </row>
    <row r="6" spans="1:87" x14ac:dyDescent="0.25">
      <c r="A6" s="299" t="s">
        <v>4</v>
      </c>
      <c r="B6" s="54">
        <v>24</v>
      </c>
      <c r="C6" s="69"/>
      <c r="D6" s="119">
        <v>1</v>
      </c>
      <c r="E6" s="118"/>
      <c r="F6" s="67">
        <v>1</v>
      </c>
      <c r="G6" s="78">
        <v>55.863999999999997</v>
      </c>
      <c r="H6" s="26">
        <v>331.01299999999998</v>
      </c>
      <c r="I6" s="26">
        <v>3.3100000000000004E-2</v>
      </c>
      <c r="J6" s="26">
        <v>5.7299999999999997E-2</v>
      </c>
      <c r="K6" s="82">
        <v>2.2600000000000002E-2</v>
      </c>
      <c r="L6" s="82">
        <v>6.4349999999999991E-2</v>
      </c>
      <c r="M6" s="266" t="s">
        <v>271</v>
      </c>
      <c r="N6" s="81">
        <v>331.01299999999998</v>
      </c>
      <c r="O6" s="82"/>
      <c r="P6" s="279">
        <v>57.05</v>
      </c>
      <c r="Q6" s="278">
        <v>54.258000000000003</v>
      </c>
      <c r="R6" s="32">
        <f>P6/N6</f>
        <v>0.17234972644578914</v>
      </c>
      <c r="S6" s="32">
        <f>IF(P6&lt;0.01*N6,0.01,IF(P6&gt;100*N6,100,R6))</f>
        <v>0.17234972644578914</v>
      </c>
      <c r="T6" s="205">
        <f t="shared" si="0"/>
        <v>0.16391501240132564</v>
      </c>
      <c r="U6" s="26">
        <f>IF(T6=0,S6,T6)</f>
        <v>0.16391501240132564</v>
      </c>
      <c r="V6" s="78">
        <v>1</v>
      </c>
      <c r="W6" s="128">
        <v>1</v>
      </c>
      <c r="X6" s="134"/>
      <c r="Y6" s="134">
        <v>0.5</v>
      </c>
      <c r="Z6" s="134">
        <v>0.3</v>
      </c>
      <c r="AA6" s="134">
        <v>1</v>
      </c>
      <c r="AB6" s="134"/>
      <c r="AC6" s="134"/>
      <c r="AD6" s="201"/>
      <c r="AE6" s="134"/>
      <c r="AF6" s="119">
        <v>1</v>
      </c>
      <c r="AG6" s="54">
        <f>IF(V6&gt;0,$B6,"na")</f>
        <v>24</v>
      </c>
      <c r="AH6" s="144">
        <f t="shared" ref="AH6" si="44">IF(W6&gt;0,$B6,"na")</f>
        <v>24</v>
      </c>
      <c r="AI6" s="144" t="str">
        <f t="shared" ref="AI6" si="45">IF(X6&gt;0,$B6,"na")</f>
        <v>na</v>
      </c>
      <c r="AJ6" s="144">
        <f t="shared" ref="AJ6" si="46">IF(Y6&gt;0,$B6,"na")</f>
        <v>24</v>
      </c>
      <c r="AK6" s="144">
        <f t="shared" ref="AK6" si="47">IF(Z6&gt;0,$B6,"na")</f>
        <v>24</v>
      </c>
      <c r="AL6" s="144">
        <f t="shared" ref="AL6" si="48">IF(AA6&gt;0,$B6,"na")</f>
        <v>24</v>
      </c>
      <c r="AM6" s="144" t="str">
        <f t="shared" ref="AM6" si="49">IF(AB6&gt;0,$B6,"na")</f>
        <v>na</v>
      </c>
      <c r="AN6" s="144" t="str">
        <f t="shared" ref="AN6" si="50">IF(AC6&gt;0,$B6,"na")</f>
        <v>na</v>
      </c>
      <c r="AO6" s="75" t="str">
        <f t="shared" ref="AO6" si="51">IF(AD6&gt;0,$B6,"na")</f>
        <v>na</v>
      </c>
      <c r="AP6" s="144" t="str">
        <f t="shared" ref="AP6" si="52">IF(AE6&gt;0,$B6,"na")</f>
        <v>na</v>
      </c>
      <c r="AQ6" s="144">
        <f t="shared" ref="AQ6" si="53">IF(AF6&gt;0,$B6,"na")</f>
        <v>24</v>
      </c>
      <c r="AR6" s="81">
        <f t="shared" si="10"/>
        <v>0.15901004804623373</v>
      </c>
      <c r="AS6" s="82">
        <f t="shared" si="11"/>
        <v>0.21579935091988864</v>
      </c>
      <c r="AT6" s="82" t="str">
        <f t="shared" si="12"/>
        <v>na</v>
      </c>
      <c r="AU6" s="82">
        <f t="shared" si="13"/>
        <v>0.12989553220678249</v>
      </c>
      <c r="AV6" s="82">
        <f t="shared" si="14"/>
        <v>8.1311956387278631E-2</v>
      </c>
      <c r="AW6" s="82">
        <f t="shared" si="15"/>
        <v>0.19622516567407566</v>
      </c>
      <c r="AX6" s="82" t="str">
        <f t="shared" si="16"/>
        <v>na</v>
      </c>
      <c r="AY6" s="82" t="str">
        <f t="shared" si="17"/>
        <v>na</v>
      </c>
      <c r="AZ6" s="83" t="str">
        <f t="shared" si="18"/>
        <v>na</v>
      </c>
      <c r="BA6" s="82" t="str">
        <f t="shared" si="19"/>
        <v>na</v>
      </c>
      <c r="BB6" s="82">
        <f t="shared" si="20"/>
        <v>0.15901004804623373</v>
      </c>
      <c r="BC6" s="93">
        <f t="shared" si="21"/>
        <v>0.30357866648542986</v>
      </c>
      <c r="BD6" s="85">
        <f t="shared" si="22"/>
        <v>0.55914233980224592</v>
      </c>
      <c r="BE6" s="85" t="str">
        <f t="shared" si="23"/>
        <v>na</v>
      </c>
      <c r="BF6" s="85">
        <f t="shared" si="24"/>
        <v>0.20258651736897165</v>
      </c>
      <c r="BG6" s="85">
        <f t="shared" si="25"/>
        <v>7.9383625985665771E-2</v>
      </c>
      <c r="BH6" s="85">
        <f t="shared" si="26"/>
        <v>0.46230811863150112</v>
      </c>
      <c r="BI6" s="85" t="str">
        <f t="shared" si="27"/>
        <v>na</v>
      </c>
      <c r="BJ6" s="85" t="str">
        <f t="shared" si="28"/>
        <v>na</v>
      </c>
      <c r="BK6" s="85" t="str">
        <f t="shared" si="29"/>
        <v>na</v>
      </c>
      <c r="BL6" s="85" t="str">
        <f t="shared" si="30"/>
        <v>na</v>
      </c>
      <c r="BM6" s="102">
        <f t="shared" si="31"/>
        <v>0.30357866648542986</v>
      </c>
      <c r="BN6" s="85">
        <f t="shared" si="32"/>
        <v>6.9823093291648863</v>
      </c>
      <c r="BO6" s="85">
        <f t="shared" si="4"/>
        <v>12.860273815451656</v>
      </c>
      <c r="BP6" s="85" t="str">
        <f t="shared" si="4"/>
        <v>na</v>
      </c>
      <c r="BQ6" s="85">
        <f t="shared" si="4"/>
        <v>4.6594898994863483</v>
      </c>
      <c r="BR6" s="85">
        <f t="shared" si="4"/>
        <v>1.8258233976703127</v>
      </c>
      <c r="BS6" s="85">
        <f t="shared" si="4"/>
        <v>10.633086728524527</v>
      </c>
      <c r="BT6" s="85" t="str">
        <f t="shared" si="4"/>
        <v>na</v>
      </c>
      <c r="BU6" s="85" t="str">
        <f t="shared" si="4"/>
        <v>na</v>
      </c>
      <c r="BV6" s="85" t="str">
        <f t="shared" si="4"/>
        <v>na</v>
      </c>
      <c r="BW6" s="85" t="str">
        <f t="shared" si="4"/>
        <v>na</v>
      </c>
      <c r="BX6" s="85">
        <f t="shared" si="4"/>
        <v>6.9823093291648863</v>
      </c>
      <c r="BY6" s="93">
        <f t="shared" si="33"/>
        <v>1.205186525751154E-2</v>
      </c>
      <c r="BZ6" s="85">
        <f t="shared" si="34"/>
        <v>8.0345964660339358E-2</v>
      </c>
      <c r="CA6" s="85" t="str">
        <f t="shared" si="35"/>
        <v>na</v>
      </c>
      <c r="CB6" s="85">
        <f t="shared" si="36"/>
        <v>3.3673274140251765E-2</v>
      </c>
      <c r="CC6" s="85">
        <f t="shared" si="37"/>
        <v>0.1694674624032938</v>
      </c>
      <c r="CD6" s="85">
        <f t="shared" si="38"/>
        <v>2.2480470168661254E-2</v>
      </c>
      <c r="CE6" s="85" t="str">
        <f t="shared" si="39"/>
        <v>na</v>
      </c>
      <c r="CF6" s="85" t="str">
        <f t="shared" si="40"/>
        <v>na</v>
      </c>
      <c r="CG6" s="85" t="str">
        <f t="shared" si="41"/>
        <v>na</v>
      </c>
      <c r="CH6" s="85" t="str">
        <f t="shared" si="42"/>
        <v>na</v>
      </c>
      <c r="CI6" s="102">
        <f t="shared" si="43"/>
        <v>2.3123891996586696E-2</v>
      </c>
    </row>
    <row r="7" spans="1:87" x14ac:dyDescent="0.25">
      <c r="A7" s="299" t="s">
        <v>5</v>
      </c>
      <c r="B7" s="54"/>
      <c r="C7" s="69">
        <v>15</v>
      </c>
      <c r="D7" s="117">
        <v>1</v>
      </c>
      <c r="E7" s="118"/>
      <c r="F7" s="67">
        <v>1</v>
      </c>
      <c r="G7" s="78">
        <v>0.29099999999999998</v>
      </c>
      <c r="H7" s="26">
        <v>11.68</v>
      </c>
      <c r="I7" s="26">
        <v>2.6500000000000003E-2</v>
      </c>
      <c r="J7" s="26">
        <v>3.5199999999999995E-2</v>
      </c>
      <c r="K7" s="82">
        <v>0.10740000000000001</v>
      </c>
      <c r="L7" s="82">
        <v>0.10255</v>
      </c>
      <c r="M7" s="266" t="s">
        <v>321</v>
      </c>
      <c r="N7" s="81"/>
      <c r="O7" s="82">
        <v>0.4199</v>
      </c>
      <c r="P7" s="277">
        <v>2.65E-3</v>
      </c>
      <c r="Q7" s="278">
        <v>1.0249999999999999E-2</v>
      </c>
      <c r="R7" s="73">
        <f t="shared" ref="R7:R9" si="54">P7/O7</f>
        <v>6.311026434865444E-3</v>
      </c>
      <c r="S7" s="73">
        <f t="shared" ref="S7:S9" si="55">IF(P7&lt;0.01*O7,0.01,IF(P7&gt;100*O7,100,R7))</f>
        <v>0.01</v>
      </c>
      <c r="T7" s="205">
        <f t="shared" ref="T7:T9" si="56">IF(Q7&gt;0,((((1/O7)^2)*((Q7^2)+(P7^2))-((1/O7)^2)*(P7^2))^0.5),0)</f>
        <v>2.4410573946177658E-2</v>
      </c>
      <c r="U7" s="26">
        <f t="shared" ref="U7:U16" si="57">IF(T7=0,S7,T7)</f>
        <v>2.4410573946177658E-2</v>
      </c>
      <c r="V7" s="78">
        <v>1</v>
      </c>
      <c r="W7" s="128">
        <v>0.5</v>
      </c>
      <c r="X7" s="134">
        <v>0.5</v>
      </c>
      <c r="Y7" s="134">
        <v>0.75</v>
      </c>
      <c r="Z7" s="134">
        <v>1</v>
      </c>
      <c r="AA7" s="134">
        <v>0.1</v>
      </c>
      <c r="AB7" s="134">
        <v>1</v>
      </c>
      <c r="AC7" s="134"/>
      <c r="AD7" s="201"/>
      <c r="AE7" s="134"/>
      <c r="AF7" s="117">
        <v>1</v>
      </c>
      <c r="AG7" s="54">
        <f t="shared" ref="AG7:AG9" si="58">IF(V7&gt;0,$C7,"na")</f>
        <v>15</v>
      </c>
      <c r="AH7" s="144">
        <f t="shared" ref="AH7:AH9" si="59">IF(W7&gt;0,$C7,"na")</f>
        <v>15</v>
      </c>
      <c r="AI7" s="144">
        <f t="shared" ref="AI7:AI9" si="60">IF(X7&gt;0,$C7,"na")</f>
        <v>15</v>
      </c>
      <c r="AJ7" s="144">
        <f t="shared" ref="AJ7:AJ9" si="61">IF(Y7&gt;0,$C7,"na")</f>
        <v>15</v>
      </c>
      <c r="AK7" s="144">
        <f t="shared" ref="AK7:AK9" si="62">IF(Z7&gt;0,$C7,"na")</f>
        <v>15</v>
      </c>
      <c r="AL7" s="144">
        <f t="shared" ref="AL7:AL9" si="63">IF(AA7&gt;0,$C7,"na")</f>
        <v>15</v>
      </c>
      <c r="AM7" s="144">
        <f t="shared" ref="AM7:AM9" si="64">IF(AB7&gt;0,$C7,"na")</f>
        <v>15</v>
      </c>
      <c r="AN7" s="144" t="str">
        <f t="shared" ref="AN7:AN9" si="65">IF(AC7&gt;0,$C7,"na")</f>
        <v>na</v>
      </c>
      <c r="AO7" s="75" t="str">
        <f t="shared" ref="AO7:AO9" si="66">IF(AD7&gt;0,$C7,"na")</f>
        <v>na</v>
      </c>
      <c r="AP7" s="144" t="str">
        <f t="shared" ref="AP7:AP9" si="67">IF(AE7&gt;0,$C7,"na")</f>
        <v>na</v>
      </c>
      <c r="AQ7" s="144">
        <f t="shared" ref="AQ7:AQ9" si="68">IF(AF7&gt;0,$C7,"na")</f>
        <v>15</v>
      </c>
      <c r="AR7" s="81">
        <f t="shared" si="10"/>
        <v>9.950330853168092E-3</v>
      </c>
      <c r="AS7" s="82">
        <f t="shared" si="11"/>
        <v>6.7520102217926339E-3</v>
      </c>
      <c r="AT7" s="82">
        <f t="shared" si="12"/>
        <v>5.3578704593982033E-3</v>
      </c>
      <c r="AU7" s="82">
        <f t="shared" si="13"/>
        <v>1.2192658932755269E-2</v>
      </c>
      <c r="AV7" s="82">
        <f t="shared" si="14"/>
        <v>1.6960791226991068E-2</v>
      </c>
      <c r="AW7" s="82">
        <f t="shared" si="15"/>
        <v>1.2279131691143605E-3</v>
      </c>
      <c r="AX7" s="82">
        <f t="shared" si="16"/>
        <v>1.0715740918796407E-2</v>
      </c>
      <c r="AY7" s="82" t="str">
        <f t="shared" si="17"/>
        <v>na</v>
      </c>
      <c r="AZ7" s="83" t="str">
        <f t="shared" si="18"/>
        <v>na</v>
      </c>
      <c r="BA7" s="82" t="str">
        <f t="shared" si="19"/>
        <v>na</v>
      </c>
      <c r="BB7" s="82">
        <f t="shared" si="20"/>
        <v>9.950330853168092E-3</v>
      </c>
      <c r="BC7" s="93">
        <f t="shared" si="21"/>
        <v>4.8234794754419337E-2</v>
      </c>
      <c r="BD7" s="85">
        <f t="shared" si="22"/>
        <v>2.2210154217277275E-2</v>
      </c>
      <c r="BE7" s="85">
        <f t="shared" si="23"/>
        <v>1.3985236348914482E-2</v>
      </c>
      <c r="BF7" s="85">
        <f t="shared" si="24"/>
        <v>7.2423955861178349E-2</v>
      </c>
      <c r="BG7" s="85">
        <f t="shared" si="25"/>
        <v>0.14014500025496324</v>
      </c>
      <c r="BH7" s="85">
        <f t="shared" si="26"/>
        <v>7.3454888888124347E-4</v>
      </c>
      <c r="BI7" s="85">
        <f t="shared" si="27"/>
        <v>5.5940945395657929E-2</v>
      </c>
      <c r="BJ7" s="85" t="str">
        <f t="shared" si="28"/>
        <v>na</v>
      </c>
      <c r="BK7" s="85" t="str">
        <f t="shared" si="29"/>
        <v>na</v>
      </c>
      <c r="BL7" s="85" t="str">
        <f t="shared" si="30"/>
        <v>na</v>
      </c>
      <c r="BM7" s="102">
        <f t="shared" si="31"/>
        <v>4.8234794754419337E-2</v>
      </c>
      <c r="BN7" s="85">
        <f t="shared" si="32"/>
        <v>0.67528712656187073</v>
      </c>
      <c r="BO7" s="85">
        <f t="shared" si="4"/>
        <v>0.31094215904188183</v>
      </c>
      <c r="BP7" s="85">
        <f t="shared" si="4"/>
        <v>0.19579330888480276</v>
      </c>
      <c r="BQ7" s="85">
        <f t="shared" si="4"/>
        <v>1.0139353820564969</v>
      </c>
      <c r="BR7" s="85">
        <f t="shared" si="4"/>
        <v>1.9620300035694853</v>
      </c>
      <c r="BS7" s="85">
        <f t="shared" si="4"/>
        <v>1.0283684444337408E-2</v>
      </c>
      <c r="BT7" s="85">
        <f t="shared" si="4"/>
        <v>0.78317323553921103</v>
      </c>
      <c r="BU7" s="85" t="str">
        <f t="shared" si="4"/>
        <v>na</v>
      </c>
      <c r="BV7" s="85" t="str">
        <f t="shared" si="4"/>
        <v>na</v>
      </c>
      <c r="BW7" s="85" t="str">
        <f t="shared" si="4"/>
        <v>na</v>
      </c>
      <c r="BX7" s="85">
        <f t="shared" si="4"/>
        <v>0.67528712656187073</v>
      </c>
      <c r="BY7" s="93">
        <f t="shared" si="33"/>
        <v>0.44102255884554048</v>
      </c>
      <c r="BZ7" s="85">
        <f t="shared" si="34"/>
        <v>0.34286539769366209</v>
      </c>
      <c r="CA7" s="85">
        <f t="shared" si="35"/>
        <v>0.36459122721225634</v>
      </c>
      <c r="CB7" s="85">
        <f t="shared" si="36"/>
        <v>0.3611204245489944</v>
      </c>
      <c r="CC7" s="85">
        <f t="shared" si="37"/>
        <v>0.3302572905053463</v>
      </c>
      <c r="CD7" s="85">
        <f t="shared" si="38"/>
        <v>0.76344788210027037</v>
      </c>
      <c r="CE7" s="85">
        <f t="shared" si="39"/>
        <v>0.51270244469321691</v>
      </c>
      <c r="CF7" s="85" t="str">
        <f t="shared" si="40"/>
        <v>na</v>
      </c>
      <c r="CG7" s="85" t="str">
        <f t="shared" si="41"/>
        <v>na</v>
      </c>
      <c r="CH7" s="85" t="str">
        <f t="shared" si="42"/>
        <v>na</v>
      </c>
      <c r="CI7" s="102">
        <f t="shared" si="43"/>
        <v>0.48653983173421006</v>
      </c>
    </row>
    <row r="8" spans="1:87" x14ac:dyDescent="0.25">
      <c r="A8" s="299" t="s">
        <v>6</v>
      </c>
      <c r="B8" s="54"/>
      <c r="C8" s="69">
        <v>15</v>
      </c>
      <c r="D8" s="119">
        <v>1</v>
      </c>
      <c r="E8" s="118"/>
      <c r="F8" s="67">
        <v>1</v>
      </c>
      <c r="G8" s="78">
        <v>1.7090000000000001</v>
      </c>
      <c r="H8" s="26">
        <v>12.824999999999999</v>
      </c>
      <c r="I8" s="26">
        <v>0.12769999999999998</v>
      </c>
      <c r="J8" s="26">
        <v>0.17330000000000001</v>
      </c>
      <c r="K8" s="82">
        <v>1.8499999999999999E-2</v>
      </c>
      <c r="L8" s="82">
        <v>4.1950000000000001E-2</v>
      </c>
      <c r="M8" s="266" t="s">
        <v>321</v>
      </c>
      <c r="N8" s="81"/>
      <c r="O8" s="82">
        <v>0.60199999999999998</v>
      </c>
      <c r="P8" s="277">
        <v>1.3500000000000001E-3</v>
      </c>
      <c r="Q8" s="278">
        <v>5.2499999999999995E-3</v>
      </c>
      <c r="R8" s="73">
        <f t="shared" si="54"/>
        <v>2.2425249169435216E-3</v>
      </c>
      <c r="S8" s="73">
        <f t="shared" si="55"/>
        <v>0.01</v>
      </c>
      <c r="T8" s="205">
        <f t="shared" si="56"/>
        <v>8.7209302325581394E-3</v>
      </c>
      <c r="U8" s="26">
        <f t="shared" si="57"/>
        <v>8.7209302325581394E-3</v>
      </c>
      <c r="V8" s="78">
        <v>1</v>
      </c>
      <c r="W8" s="128">
        <v>1</v>
      </c>
      <c r="X8" s="134">
        <v>0.5</v>
      </c>
      <c r="Y8" s="134">
        <v>1</v>
      </c>
      <c r="Z8" s="134">
        <v>1</v>
      </c>
      <c r="AA8" s="134">
        <v>0.1</v>
      </c>
      <c r="AB8" s="134"/>
      <c r="AC8" s="134"/>
      <c r="AD8" s="201"/>
      <c r="AE8" s="134"/>
      <c r="AF8" s="119">
        <v>1</v>
      </c>
      <c r="AG8" s="54">
        <f t="shared" si="58"/>
        <v>15</v>
      </c>
      <c r="AH8" s="144">
        <f t="shared" si="59"/>
        <v>15</v>
      </c>
      <c r="AI8" s="144">
        <f t="shared" si="60"/>
        <v>15</v>
      </c>
      <c r="AJ8" s="144">
        <f t="shared" si="61"/>
        <v>15</v>
      </c>
      <c r="AK8" s="144">
        <f t="shared" si="62"/>
        <v>15</v>
      </c>
      <c r="AL8" s="144">
        <f t="shared" si="63"/>
        <v>15</v>
      </c>
      <c r="AM8" s="144" t="str">
        <f t="shared" si="64"/>
        <v>na</v>
      </c>
      <c r="AN8" s="144" t="str">
        <f t="shared" si="65"/>
        <v>na</v>
      </c>
      <c r="AO8" s="75" t="str">
        <f t="shared" si="66"/>
        <v>na</v>
      </c>
      <c r="AP8" s="144" t="str">
        <f t="shared" si="67"/>
        <v>na</v>
      </c>
      <c r="AQ8" s="144">
        <f t="shared" si="68"/>
        <v>15</v>
      </c>
      <c r="AR8" s="81">
        <f t="shared" si="10"/>
        <v>9.950330853168092E-3</v>
      </c>
      <c r="AS8" s="82">
        <f t="shared" si="11"/>
        <v>1.3504020443585268E-2</v>
      </c>
      <c r="AT8" s="82">
        <f t="shared" si="12"/>
        <v>5.3578704593982033E-3</v>
      </c>
      <c r="AU8" s="82">
        <f t="shared" si="13"/>
        <v>1.6256878577007024E-2</v>
      </c>
      <c r="AV8" s="82">
        <f t="shared" si="14"/>
        <v>1.6960791226991068E-2</v>
      </c>
      <c r="AW8" s="82">
        <f t="shared" si="15"/>
        <v>1.2279131691143605E-3</v>
      </c>
      <c r="AX8" s="82" t="str">
        <f t="shared" si="16"/>
        <v>na</v>
      </c>
      <c r="AY8" s="82" t="str">
        <f t="shared" si="17"/>
        <v>na</v>
      </c>
      <c r="AZ8" s="83" t="str">
        <f t="shared" si="18"/>
        <v>na</v>
      </c>
      <c r="BA8" s="82" t="str">
        <f t="shared" si="19"/>
        <v>na</v>
      </c>
      <c r="BB8" s="82">
        <f t="shared" si="20"/>
        <v>9.950330853168092E-3</v>
      </c>
      <c r="BC8" s="93">
        <f t="shared" si="21"/>
        <v>1.7366245146921755E-2</v>
      </c>
      <c r="BD8" s="85">
        <f t="shared" si="22"/>
        <v>3.1985788255299769E-2</v>
      </c>
      <c r="BE8" s="85">
        <f t="shared" si="23"/>
        <v>5.0351835041370762E-3</v>
      </c>
      <c r="BF8" s="85">
        <f t="shared" si="24"/>
        <v>4.6355920392179957E-2</v>
      </c>
      <c r="BG8" s="85">
        <f t="shared" si="25"/>
        <v>5.045719470631968E-2</v>
      </c>
      <c r="BH8" s="85">
        <f t="shared" si="26"/>
        <v>2.6446377851627341E-4</v>
      </c>
      <c r="BI8" s="85" t="str">
        <f t="shared" si="27"/>
        <v>na</v>
      </c>
      <c r="BJ8" s="85" t="str">
        <f t="shared" si="28"/>
        <v>na</v>
      </c>
      <c r="BK8" s="85" t="str">
        <f t="shared" si="29"/>
        <v>na</v>
      </c>
      <c r="BL8" s="85" t="str">
        <f t="shared" si="30"/>
        <v>na</v>
      </c>
      <c r="BM8" s="102">
        <f t="shared" si="31"/>
        <v>1.7366245146921755E-2</v>
      </c>
      <c r="BN8" s="85">
        <f t="shared" si="32"/>
        <v>0.24312743205690457</v>
      </c>
      <c r="BO8" s="85">
        <f t="shared" si="4"/>
        <v>0.44780103557419676</v>
      </c>
      <c r="BP8" s="85">
        <f t="shared" si="4"/>
        <v>7.0492569057919063E-2</v>
      </c>
      <c r="BQ8" s="85">
        <f t="shared" si="4"/>
        <v>0.64898288549051941</v>
      </c>
      <c r="BR8" s="85">
        <f t="shared" si="4"/>
        <v>0.70640072588847547</v>
      </c>
      <c r="BS8" s="85">
        <f t="shared" si="4"/>
        <v>3.7024928992278276E-3</v>
      </c>
      <c r="BT8" s="85" t="str">
        <f t="shared" si="4"/>
        <v>na</v>
      </c>
      <c r="BU8" s="85" t="str">
        <f t="shared" si="4"/>
        <v>na</v>
      </c>
      <c r="BV8" s="85" t="str">
        <f t="shared" si="4"/>
        <v>na</v>
      </c>
      <c r="BW8" s="85" t="str">
        <f t="shared" si="4"/>
        <v>na</v>
      </c>
      <c r="BX8" s="85">
        <f t="shared" si="4"/>
        <v>0.24312743205690457</v>
      </c>
      <c r="BY8" s="93">
        <f t="shared" si="33"/>
        <v>0.44102255884554048</v>
      </c>
      <c r="BZ8" s="85">
        <f t="shared" si="34"/>
        <v>0.3129246338397299</v>
      </c>
      <c r="CA8" s="85">
        <f t="shared" si="35"/>
        <v>0.36459122721225634</v>
      </c>
      <c r="CB8" s="85">
        <f t="shared" si="36"/>
        <v>0.34245003591283901</v>
      </c>
      <c r="CC8" s="85">
        <f t="shared" si="37"/>
        <v>0.3302572905053463</v>
      </c>
      <c r="CD8" s="85">
        <f t="shared" si="38"/>
        <v>0.76344788210027037</v>
      </c>
      <c r="CE8" s="85" t="str">
        <f t="shared" si="39"/>
        <v>na</v>
      </c>
      <c r="CF8" s="85" t="str">
        <f t="shared" si="40"/>
        <v>na</v>
      </c>
      <c r="CG8" s="85" t="str">
        <f t="shared" si="41"/>
        <v>na</v>
      </c>
      <c r="CH8" s="85" t="str">
        <f t="shared" si="42"/>
        <v>na</v>
      </c>
      <c r="CI8" s="102">
        <f t="shared" si="43"/>
        <v>0.48653983173421006</v>
      </c>
    </row>
    <row r="9" spans="1:87" x14ac:dyDescent="0.25">
      <c r="A9" s="299" t="s">
        <v>7</v>
      </c>
      <c r="B9" s="54"/>
      <c r="C9" s="69">
        <v>15</v>
      </c>
      <c r="D9" s="119">
        <v>1</v>
      </c>
      <c r="E9" s="118"/>
      <c r="F9" s="67">
        <v>1</v>
      </c>
      <c r="G9" s="78">
        <v>0.41799999999999998</v>
      </c>
      <c r="H9" s="26">
        <v>4.8</v>
      </c>
      <c r="I9" s="26">
        <v>0.16399999999999998</v>
      </c>
      <c r="J9" s="26">
        <v>0.18</v>
      </c>
      <c r="K9" s="82">
        <v>0.65555000000000008</v>
      </c>
      <c r="L9" s="82">
        <v>0.53895000000000004</v>
      </c>
      <c r="M9" s="266" t="s">
        <v>279</v>
      </c>
      <c r="N9" s="81"/>
      <c r="O9" s="82">
        <v>1.1945000000000001</v>
      </c>
      <c r="P9" s="277">
        <v>0.28110000000000002</v>
      </c>
      <c r="Q9" s="278">
        <v>0.31779999999999997</v>
      </c>
      <c r="R9" s="73">
        <f t="shared" si="54"/>
        <v>0.23532858936793635</v>
      </c>
      <c r="S9" s="73">
        <f t="shared" si="55"/>
        <v>0.23532858936793635</v>
      </c>
      <c r="T9" s="205">
        <f t="shared" si="56"/>
        <v>0.26605274173294258</v>
      </c>
      <c r="U9" s="26">
        <f t="shared" si="57"/>
        <v>0.26605274173294258</v>
      </c>
      <c r="V9" s="78">
        <v>1</v>
      </c>
      <c r="W9" s="128">
        <v>0.5</v>
      </c>
      <c r="X9" s="134"/>
      <c r="Y9" s="134">
        <v>1</v>
      </c>
      <c r="Z9" s="134">
        <v>0.5</v>
      </c>
      <c r="AA9" s="134">
        <v>0.1</v>
      </c>
      <c r="AB9" s="134">
        <v>0.5</v>
      </c>
      <c r="AC9" s="134"/>
      <c r="AD9" s="201"/>
      <c r="AE9" s="134"/>
      <c r="AF9" s="119">
        <v>1</v>
      </c>
      <c r="AG9" s="54">
        <f t="shared" si="58"/>
        <v>15</v>
      </c>
      <c r="AH9" s="144">
        <f t="shared" si="59"/>
        <v>15</v>
      </c>
      <c r="AI9" s="144" t="str">
        <f t="shared" si="60"/>
        <v>na</v>
      </c>
      <c r="AJ9" s="144">
        <f t="shared" si="61"/>
        <v>15</v>
      </c>
      <c r="AK9" s="144">
        <f t="shared" si="62"/>
        <v>15</v>
      </c>
      <c r="AL9" s="144">
        <f t="shared" si="63"/>
        <v>15</v>
      </c>
      <c r="AM9" s="144">
        <f t="shared" si="64"/>
        <v>15</v>
      </c>
      <c r="AN9" s="144" t="str">
        <f t="shared" si="65"/>
        <v>na</v>
      </c>
      <c r="AO9" s="75" t="str">
        <f t="shared" si="66"/>
        <v>na</v>
      </c>
      <c r="AP9" s="144" t="str">
        <f t="shared" si="67"/>
        <v>na</v>
      </c>
      <c r="AQ9" s="144">
        <f t="shared" si="68"/>
        <v>15</v>
      </c>
      <c r="AR9" s="81">
        <f t="shared" si="10"/>
        <v>0.21133699895665639</v>
      </c>
      <c r="AS9" s="82">
        <f t="shared" si="11"/>
        <v>0.14340724929201684</v>
      </c>
      <c r="AT9" s="82" t="str">
        <f t="shared" si="12"/>
        <v>na</v>
      </c>
      <c r="AU9" s="82">
        <f t="shared" si="13"/>
        <v>0.34528298421087522</v>
      </c>
      <c r="AV9" s="82">
        <f t="shared" si="14"/>
        <v>0.1801167604744231</v>
      </c>
      <c r="AW9" s="82">
        <f t="shared" si="15"/>
        <v>2.607988497762994E-2</v>
      </c>
      <c r="AX9" s="82">
        <f t="shared" si="16"/>
        <v>0.11379684559204574</v>
      </c>
      <c r="AY9" s="82" t="str">
        <f t="shared" si="17"/>
        <v>na</v>
      </c>
      <c r="AZ9" s="83" t="str">
        <f t="shared" si="18"/>
        <v>na</v>
      </c>
      <c r="BA9" s="82" t="str">
        <f t="shared" si="19"/>
        <v>na</v>
      </c>
      <c r="BB9" s="82">
        <f t="shared" si="20"/>
        <v>0.21133699895665639</v>
      </c>
      <c r="BC9" s="93">
        <f t="shared" si="21"/>
        <v>0.47180796598166119</v>
      </c>
      <c r="BD9" s="85">
        <f t="shared" si="22"/>
        <v>0.21724831086655574</v>
      </c>
      <c r="BE9" s="85" t="str">
        <f t="shared" si="23"/>
        <v>na</v>
      </c>
      <c r="BF9" s="85">
        <f t="shared" si="24"/>
        <v>1.2594024975697746</v>
      </c>
      <c r="BG9" s="85">
        <f t="shared" si="25"/>
        <v>0.34270658686038802</v>
      </c>
      <c r="BH9" s="85">
        <f t="shared" si="26"/>
        <v>7.1849796177560375E-3</v>
      </c>
      <c r="BI9" s="85">
        <f t="shared" si="27"/>
        <v>0.13679639250355857</v>
      </c>
      <c r="BJ9" s="85" t="str">
        <f t="shared" si="28"/>
        <v>na</v>
      </c>
      <c r="BK9" s="85" t="str">
        <f t="shared" si="29"/>
        <v>na</v>
      </c>
      <c r="BL9" s="85" t="str">
        <f t="shared" si="30"/>
        <v>na</v>
      </c>
      <c r="BM9" s="102">
        <f t="shared" si="31"/>
        <v>0.47180796598166119</v>
      </c>
      <c r="BN9" s="85">
        <f t="shared" si="32"/>
        <v>6.6053115237432571</v>
      </c>
      <c r="BO9" s="85">
        <f t="shared" si="4"/>
        <v>3.0414763521317805</v>
      </c>
      <c r="BP9" s="85" t="str">
        <f t="shared" si="4"/>
        <v>na</v>
      </c>
      <c r="BQ9" s="85">
        <f t="shared" si="4"/>
        <v>17.631634965976843</v>
      </c>
      <c r="BR9" s="85">
        <f t="shared" si="4"/>
        <v>4.7978922160454323</v>
      </c>
      <c r="BS9" s="85">
        <f t="shared" si="4"/>
        <v>0.10058971464858453</v>
      </c>
      <c r="BT9" s="85">
        <f t="shared" si="4"/>
        <v>1.91514949504982</v>
      </c>
      <c r="BU9" s="85" t="str">
        <f t="shared" si="4"/>
        <v>na</v>
      </c>
      <c r="BV9" s="85" t="str">
        <f t="shared" si="4"/>
        <v>na</v>
      </c>
      <c r="BW9" s="85" t="str">
        <f t="shared" si="4"/>
        <v>na</v>
      </c>
      <c r="BX9" s="85">
        <f t="shared" si="4"/>
        <v>6.6053115237432571</v>
      </c>
      <c r="BY9" s="93">
        <f t="shared" si="33"/>
        <v>1.3426301430940252E-2</v>
      </c>
      <c r="BZ9" s="85">
        <f t="shared" si="34"/>
        <v>3.1678467295496141E-3</v>
      </c>
      <c r="CA9" s="85" t="str">
        <f t="shared" si="35"/>
        <v>na</v>
      </c>
      <c r="CB9" s="85">
        <f t="shared" si="36"/>
        <v>0.47488681655172132</v>
      </c>
      <c r="CC9" s="85">
        <f t="shared" si="37"/>
        <v>3.2741499226185181E-3</v>
      </c>
      <c r="CD9" s="85">
        <f t="shared" si="38"/>
        <v>0.60451211863428855</v>
      </c>
      <c r="CE9" s="85">
        <f t="shared" si="39"/>
        <v>0.10036289324410258</v>
      </c>
      <c r="CF9" s="85" t="str">
        <f t="shared" si="40"/>
        <v>na</v>
      </c>
      <c r="CG9" s="85" t="str">
        <f t="shared" si="41"/>
        <v>na</v>
      </c>
      <c r="CH9" s="85" t="str">
        <f t="shared" si="42"/>
        <v>na</v>
      </c>
      <c r="CI9" s="102">
        <f t="shared" si="43"/>
        <v>6.7968712012599682E-3</v>
      </c>
    </row>
    <row r="10" spans="1:87" s="20" customFormat="1" x14ac:dyDescent="0.25">
      <c r="A10" s="298" t="s">
        <v>8</v>
      </c>
      <c r="B10" s="54">
        <v>24</v>
      </c>
      <c r="C10" s="69"/>
      <c r="D10" s="35">
        <v>1</v>
      </c>
      <c r="E10" s="60"/>
      <c r="F10" s="67">
        <v>1</v>
      </c>
      <c r="G10" s="78">
        <v>14.545999999999999</v>
      </c>
      <c r="H10" s="26">
        <v>490.375</v>
      </c>
      <c r="I10" s="26"/>
      <c r="J10" s="26"/>
      <c r="K10" s="82"/>
      <c r="L10" s="82"/>
      <c r="M10" s="266" t="s">
        <v>271</v>
      </c>
      <c r="N10" s="81">
        <v>490.375</v>
      </c>
      <c r="O10" s="82"/>
      <c r="P10" s="277">
        <v>148.1</v>
      </c>
      <c r="Q10" s="278">
        <v>129.43100000000001</v>
      </c>
      <c r="R10" s="32">
        <f t="shared" ref="R10:R11" si="69">P10/N10</f>
        <v>0.3020137649757838</v>
      </c>
      <c r="S10" s="32">
        <f t="shared" ref="S10:S11" si="70">IF(P10&lt;0.01*N10,0.01,IF(P10&gt;100*N10,100,R10))</f>
        <v>0.3020137649757838</v>
      </c>
      <c r="T10" s="205">
        <f t="shared" ref="T10:T11" si="71">IF(Q10&gt;0,((((1/N10)^2)*((Q10^2)+(P10^2))-((1/N10)^2)*(P10^2))^0.5),0)</f>
        <v>0.26394290084119304</v>
      </c>
      <c r="U10" s="26">
        <f t="shared" si="57"/>
        <v>0.26394290084119304</v>
      </c>
      <c r="V10" s="78">
        <v>1</v>
      </c>
      <c r="W10" s="128"/>
      <c r="X10" s="134">
        <v>1</v>
      </c>
      <c r="Y10" s="134">
        <v>0.25</v>
      </c>
      <c r="Z10" s="134">
        <v>0.1</v>
      </c>
      <c r="AA10" s="134">
        <v>1</v>
      </c>
      <c r="AB10" s="134"/>
      <c r="AC10" s="134">
        <v>1</v>
      </c>
      <c r="AD10" s="201"/>
      <c r="AE10" s="134">
        <v>1</v>
      </c>
      <c r="AF10" s="35">
        <v>1</v>
      </c>
      <c r="AG10" s="54">
        <f t="shared" ref="AG10:AG11" si="72">IF(V10&gt;0,$B10,"na")</f>
        <v>24</v>
      </c>
      <c r="AH10" s="144" t="str">
        <f t="shared" ref="AH10:AH11" si="73">IF(W10&gt;0,$B10,"na")</f>
        <v>na</v>
      </c>
      <c r="AI10" s="144">
        <f t="shared" ref="AI10:AI11" si="74">IF(X10&gt;0,$B10,"na")</f>
        <v>24</v>
      </c>
      <c r="AJ10" s="144">
        <f t="shared" ref="AJ10:AJ11" si="75">IF(Y10&gt;0,$B10,"na")</f>
        <v>24</v>
      </c>
      <c r="AK10" s="144">
        <f t="shared" ref="AK10:AK11" si="76">IF(Z10&gt;0,$B10,"na")</f>
        <v>24</v>
      </c>
      <c r="AL10" s="144">
        <f t="shared" ref="AL10:AL11" si="77">IF(AA10&gt;0,$B10,"na")</f>
        <v>24</v>
      </c>
      <c r="AM10" s="144" t="str">
        <f t="shared" ref="AM10:AM11" si="78">IF(AB10&gt;0,$B10,"na")</f>
        <v>na</v>
      </c>
      <c r="AN10" s="144">
        <f t="shared" ref="AN10:AN11" si="79">IF(AC10&gt;0,$B10,"na")</f>
        <v>24</v>
      </c>
      <c r="AO10" s="75" t="str">
        <f t="shared" ref="AO10:AO11" si="80">IF(AD10&gt;0,$B10,"na")</f>
        <v>na</v>
      </c>
      <c r="AP10" s="144">
        <f t="shared" ref="AP10:AP11" si="81">IF(AE10&gt;0,$B10,"na")</f>
        <v>24</v>
      </c>
      <c r="AQ10" s="144">
        <f t="shared" ref="AQ10:AQ11" si="82">IF(AF10&gt;0,$B10,"na")</f>
        <v>24</v>
      </c>
      <c r="AR10" s="81">
        <f t="shared" si="10"/>
        <v>0.26391211590851371</v>
      </c>
      <c r="AS10" s="82" t="str">
        <f t="shared" si="11"/>
        <v>na</v>
      </c>
      <c r="AT10" s="82">
        <f t="shared" si="12"/>
        <v>0.28421304790147628</v>
      </c>
      <c r="AU10" s="82">
        <f t="shared" si="13"/>
        <v>0.10779508959643518</v>
      </c>
      <c r="AV10" s="82">
        <f t="shared" si="14"/>
        <v>4.4985019757133031E-2</v>
      </c>
      <c r="AW10" s="82">
        <f t="shared" si="15"/>
        <v>0.32567878133391054</v>
      </c>
      <c r="AX10" s="82" t="str">
        <f t="shared" si="16"/>
        <v>na</v>
      </c>
      <c r="AY10" s="82">
        <f t="shared" si="17"/>
        <v>0.27368663871994015</v>
      </c>
      <c r="AZ10" s="83" t="str">
        <f t="shared" si="18"/>
        <v>na</v>
      </c>
      <c r="BA10" s="82">
        <f t="shared" si="19"/>
        <v>0.26391211590851371</v>
      </c>
      <c r="BB10" s="82">
        <f t="shared" si="20"/>
        <v>0.26391211590851371</v>
      </c>
      <c r="BC10" s="93">
        <f t="shared" si="21"/>
        <v>0.46847224263837112</v>
      </c>
      <c r="BD10" s="85" t="str">
        <f t="shared" si="22"/>
        <v>na</v>
      </c>
      <c r="BE10" s="85">
        <f t="shared" si="23"/>
        <v>0.54331692045633573</v>
      </c>
      <c r="BF10" s="85">
        <f t="shared" si="24"/>
        <v>7.8156150775415614E-2</v>
      </c>
      <c r="BG10" s="85">
        <f t="shared" si="25"/>
        <v>1.3611344859715076E-2</v>
      </c>
      <c r="BH10" s="85">
        <f t="shared" si="26"/>
        <v>0.71341811871230443</v>
      </c>
      <c r="BI10" s="85" t="str">
        <f t="shared" si="27"/>
        <v>na</v>
      </c>
      <c r="BJ10" s="85">
        <f t="shared" si="28"/>
        <v>0.50381651334496969</v>
      </c>
      <c r="BK10" s="85" t="str">
        <f t="shared" si="29"/>
        <v>na</v>
      </c>
      <c r="BL10" s="85">
        <f t="shared" si="30"/>
        <v>0.46847224263837112</v>
      </c>
      <c r="BM10" s="102">
        <f t="shared" si="31"/>
        <v>0.46847224263837112</v>
      </c>
      <c r="BN10" s="85">
        <f t="shared" si="32"/>
        <v>10.774861580682536</v>
      </c>
      <c r="BO10" s="85" t="str">
        <f t="shared" si="4"/>
        <v>na</v>
      </c>
      <c r="BP10" s="85">
        <f t="shared" si="4"/>
        <v>12.496289170495722</v>
      </c>
      <c r="BQ10" s="85">
        <f t="shared" si="4"/>
        <v>1.797591467834559</v>
      </c>
      <c r="BR10" s="85">
        <f t="shared" si="4"/>
        <v>0.31306093177344674</v>
      </c>
      <c r="BS10" s="85">
        <f t="shared" si="4"/>
        <v>16.408616730383002</v>
      </c>
      <c r="BT10" s="85" t="str">
        <f t="shared" si="4"/>
        <v>na</v>
      </c>
      <c r="BU10" s="85">
        <f t="shared" si="4"/>
        <v>11.587779806934304</v>
      </c>
      <c r="BV10" s="85" t="str">
        <f t="shared" si="4"/>
        <v>na</v>
      </c>
      <c r="BW10" s="85">
        <f t="shared" si="4"/>
        <v>10.774861580682536</v>
      </c>
      <c r="BX10" s="85">
        <f t="shared" si="4"/>
        <v>10.774861580682536</v>
      </c>
      <c r="BY10" s="93">
        <f t="shared" si="33"/>
        <v>0.1633227467851997</v>
      </c>
      <c r="BZ10" s="85" t="str">
        <f t="shared" si="34"/>
        <v>na</v>
      </c>
      <c r="CA10" s="85">
        <f t="shared" si="35"/>
        <v>0.36280734325126884</v>
      </c>
      <c r="CB10" s="85">
        <f t="shared" si="36"/>
        <v>8.5131136623920911E-2</v>
      </c>
      <c r="CC10" s="85">
        <f t="shared" si="37"/>
        <v>0.34766256595312456</v>
      </c>
      <c r="CD10" s="85">
        <f t="shared" si="38"/>
        <v>0.23450360334089898</v>
      </c>
      <c r="CE10" s="85" t="str">
        <f t="shared" si="39"/>
        <v>na</v>
      </c>
      <c r="CF10" s="85">
        <f t="shared" si="40"/>
        <v>6.2171991934532406E-2</v>
      </c>
      <c r="CG10" s="85" t="str">
        <f t="shared" si="41"/>
        <v>na</v>
      </c>
      <c r="CH10" s="85">
        <f t="shared" si="42"/>
        <v>3.1877236655381669E-2</v>
      </c>
      <c r="CI10" s="102">
        <f t="shared" si="43"/>
        <v>0.13093372783873433</v>
      </c>
    </row>
    <row r="11" spans="1:87" s="20" customFormat="1" x14ac:dyDescent="0.25">
      <c r="A11" s="298" t="s">
        <v>10</v>
      </c>
      <c r="B11" s="54">
        <v>24</v>
      </c>
      <c r="C11" s="69"/>
      <c r="D11" s="35">
        <v>1</v>
      </c>
      <c r="E11" s="67"/>
      <c r="F11" s="60">
        <v>1</v>
      </c>
      <c r="G11" s="78">
        <v>18.417999999999999</v>
      </c>
      <c r="H11" s="26">
        <v>100.58499999999999</v>
      </c>
      <c r="I11" s="26"/>
      <c r="J11" s="26"/>
      <c r="K11" s="82"/>
      <c r="L11" s="82"/>
      <c r="M11" s="266" t="s">
        <v>271</v>
      </c>
      <c r="N11" s="81">
        <v>100.58499999999999</v>
      </c>
      <c r="O11" s="82"/>
      <c r="P11" s="277">
        <v>37.9</v>
      </c>
      <c r="Q11" s="278">
        <v>45.548000000000002</v>
      </c>
      <c r="R11" s="32">
        <f t="shared" si="69"/>
        <v>0.3767957448923796</v>
      </c>
      <c r="S11" s="32">
        <f t="shared" si="70"/>
        <v>0.3767957448923796</v>
      </c>
      <c r="T11" s="205">
        <f t="shared" si="71"/>
        <v>0.45283093900681021</v>
      </c>
      <c r="U11" s="26">
        <f t="shared" si="57"/>
        <v>0.45283093900681021</v>
      </c>
      <c r="V11" s="78">
        <v>1</v>
      </c>
      <c r="W11" s="128"/>
      <c r="X11" s="134">
        <v>1</v>
      </c>
      <c r="Y11" s="134">
        <v>0.25</v>
      </c>
      <c r="Z11" s="134">
        <v>0.1</v>
      </c>
      <c r="AA11" s="134">
        <v>1</v>
      </c>
      <c r="AB11" s="134"/>
      <c r="AC11" s="134">
        <v>1</v>
      </c>
      <c r="AD11" s="201"/>
      <c r="AE11" s="134">
        <v>1</v>
      </c>
      <c r="AF11" s="35">
        <v>1</v>
      </c>
      <c r="AG11" s="54">
        <f t="shared" si="72"/>
        <v>24</v>
      </c>
      <c r="AH11" s="144" t="str">
        <f t="shared" si="73"/>
        <v>na</v>
      </c>
      <c r="AI11" s="144">
        <f t="shared" si="74"/>
        <v>24</v>
      </c>
      <c r="AJ11" s="144">
        <f t="shared" si="75"/>
        <v>24</v>
      </c>
      <c r="AK11" s="144">
        <f t="shared" si="76"/>
        <v>24</v>
      </c>
      <c r="AL11" s="144">
        <f t="shared" si="77"/>
        <v>24</v>
      </c>
      <c r="AM11" s="144" t="str">
        <f t="shared" si="78"/>
        <v>na</v>
      </c>
      <c r="AN11" s="144">
        <f t="shared" si="79"/>
        <v>24</v>
      </c>
      <c r="AO11" s="75" t="str">
        <f t="shared" si="80"/>
        <v>na</v>
      </c>
      <c r="AP11" s="144">
        <f t="shared" si="81"/>
        <v>24</v>
      </c>
      <c r="AQ11" s="144">
        <f t="shared" si="82"/>
        <v>24</v>
      </c>
      <c r="AR11" s="81">
        <f t="shared" si="10"/>
        <v>0.31975887533254022</v>
      </c>
      <c r="AS11" s="82" t="str">
        <f t="shared" si="11"/>
        <v>na</v>
      </c>
      <c r="AT11" s="82">
        <f t="shared" si="12"/>
        <v>0.34435571189658176</v>
      </c>
      <c r="AU11" s="82">
        <f t="shared" si="13"/>
        <v>0.13060573781188262</v>
      </c>
      <c r="AV11" s="82">
        <f t="shared" si="14"/>
        <v>5.4504353749864821E-2</v>
      </c>
      <c r="AW11" s="82">
        <f t="shared" si="15"/>
        <v>0.39459605892100708</v>
      </c>
      <c r="AX11" s="82" t="str">
        <f t="shared" si="16"/>
        <v>na</v>
      </c>
      <c r="AY11" s="82">
        <f t="shared" si="17"/>
        <v>0.3316017966411528</v>
      </c>
      <c r="AZ11" s="83" t="str">
        <f t="shared" si="18"/>
        <v>na</v>
      </c>
      <c r="BA11" s="82">
        <f t="shared" si="19"/>
        <v>0.31975887533254022</v>
      </c>
      <c r="BB11" s="82">
        <f t="shared" si="20"/>
        <v>0.31975887533254022</v>
      </c>
      <c r="BC11" s="93">
        <f t="shared" si="21"/>
        <v>0.74702804952132329</v>
      </c>
      <c r="BD11" s="85" t="str">
        <f t="shared" si="22"/>
        <v>na</v>
      </c>
      <c r="BE11" s="85">
        <f t="shared" si="23"/>
        <v>0.86637572607206714</v>
      </c>
      <c r="BF11" s="85">
        <f t="shared" si="24"/>
        <v>0.12462816696041121</v>
      </c>
      <c r="BG11" s="85">
        <f t="shared" si="25"/>
        <v>2.1704714765276061E-2</v>
      </c>
      <c r="BH11" s="85">
        <f t="shared" si="26"/>
        <v>1.1376198997690048</v>
      </c>
      <c r="BI11" s="85" t="str">
        <f t="shared" si="27"/>
        <v>na</v>
      </c>
      <c r="BJ11" s="85">
        <f t="shared" si="28"/>
        <v>0.80338819043171106</v>
      </c>
      <c r="BK11" s="85" t="str">
        <f t="shared" si="29"/>
        <v>na</v>
      </c>
      <c r="BL11" s="85">
        <f t="shared" si="30"/>
        <v>0.74702804952132329</v>
      </c>
      <c r="BM11" s="102">
        <f t="shared" si="31"/>
        <v>0.74702804952132329</v>
      </c>
      <c r="BN11" s="85">
        <f t="shared" si="32"/>
        <v>17.181645138990437</v>
      </c>
      <c r="BO11" s="85" t="str">
        <f t="shared" si="4"/>
        <v>na</v>
      </c>
      <c r="BP11" s="85">
        <f t="shared" si="4"/>
        <v>19.926641699657544</v>
      </c>
      <c r="BQ11" s="85">
        <f t="shared" si="4"/>
        <v>2.866447840089458</v>
      </c>
      <c r="BR11" s="85">
        <f t="shared" si="4"/>
        <v>0.49920843960134942</v>
      </c>
      <c r="BS11" s="85">
        <f t="shared" si="4"/>
        <v>26.16525769468711</v>
      </c>
      <c r="BT11" s="85" t="str">
        <f t="shared" si="4"/>
        <v>na</v>
      </c>
      <c r="BU11" s="85">
        <f t="shared" si="4"/>
        <v>18.477928379929356</v>
      </c>
      <c r="BV11" s="85" t="str">
        <f t="shared" si="4"/>
        <v>na</v>
      </c>
      <c r="BW11" s="85">
        <f t="shared" si="4"/>
        <v>17.181645138990437</v>
      </c>
      <c r="BX11" s="85">
        <f t="shared" si="4"/>
        <v>17.181645138990437</v>
      </c>
      <c r="BY11" s="93">
        <f t="shared" si="33"/>
        <v>0.4593101177206908</v>
      </c>
      <c r="BZ11" s="85" t="str">
        <f t="shared" si="34"/>
        <v>na</v>
      </c>
      <c r="CA11" s="85">
        <f t="shared" si="35"/>
        <v>0.80455982121938852</v>
      </c>
      <c r="CB11" s="85">
        <f t="shared" si="36"/>
        <v>3.2408463382851312E-2</v>
      </c>
      <c r="CC11" s="85">
        <f t="shared" si="37"/>
        <v>0.29484265203847915</v>
      </c>
      <c r="CD11" s="85">
        <f t="shared" si="38"/>
        <v>0.67548681678620148</v>
      </c>
      <c r="CE11" s="85" t="str">
        <f t="shared" si="39"/>
        <v>na</v>
      </c>
      <c r="CF11" s="85">
        <f t="shared" si="40"/>
        <v>0.2841618033473835</v>
      </c>
      <c r="CG11" s="85" t="str">
        <f t="shared" si="41"/>
        <v>na</v>
      </c>
      <c r="CH11" s="85">
        <f t="shared" si="42"/>
        <v>0.20442524731745737</v>
      </c>
      <c r="CI11" s="102">
        <f t="shared" si="43"/>
        <v>0.4037837230086353</v>
      </c>
    </row>
    <row r="12" spans="1:87" s="20" customFormat="1" x14ac:dyDescent="0.25">
      <c r="A12" s="300" t="s">
        <v>11</v>
      </c>
      <c r="B12" s="58"/>
      <c r="C12" s="59">
        <v>15</v>
      </c>
      <c r="D12" s="35">
        <v>1</v>
      </c>
      <c r="E12" s="67"/>
      <c r="F12" s="60">
        <v>1</v>
      </c>
      <c r="G12" s="78">
        <v>0.14499999999999999</v>
      </c>
      <c r="H12" s="26">
        <v>1.6</v>
      </c>
      <c r="I12" s="26">
        <v>4.2299999999999997E-2</v>
      </c>
      <c r="J12" s="26">
        <v>4.9799999999999997E-2</v>
      </c>
      <c r="K12" s="82">
        <v>3.15E-2</v>
      </c>
      <c r="L12" s="82">
        <v>5.0299999999999997E-2</v>
      </c>
      <c r="M12" s="266" t="s">
        <v>321</v>
      </c>
      <c r="N12" s="81"/>
      <c r="O12" s="82">
        <v>0.1842</v>
      </c>
      <c r="P12" s="277">
        <v>2.1000000000000003E-3</v>
      </c>
      <c r="Q12" s="278">
        <v>6.5500000000000003E-3</v>
      </c>
      <c r="R12" s="73">
        <f t="shared" ref="R12:R13" si="83">P12/O12</f>
        <v>1.1400651465798047E-2</v>
      </c>
      <c r="S12" s="73">
        <f t="shared" ref="S12:S13" si="84">IF(P12&lt;0.01*O12,0.01,IF(P12&gt;100*O12,100,R12))</f>
        <v>1.1400651465798047E-2</v>
      </c>
      <c r="T12" s="205">
        <f t="shared" ref="T12:T13" si="85">IF(Q12&gt;0,((((1/O12)^2)*((Q12^2)+(P12^2))-((1/O12)^2)*(P12^2))^0.5),0)</f>
        <v>3.5559174809989144E-2</v>
      </c>
      <c r="U12" s="26">
        <f t="shared" si="57"/>
        <v>3.5559174809989144E-2</v>
      </c>
      <c r="V12" s="78">
        <v>1</v>
      </c>
      <c r="W12" s="17">
        <v>1</v>
      </c>
      <c r="X12" s="20">
        <v>1</v>
      </c>
      <c r="Y12" s="20">
        <v>1</v>
      </c>
      <c r="Z12" s="20">
        <v>1</v>
      </c>
      <c r="AB12" s="20">
        <v>1</v>
      </c>
      <c r="AD12" s="201"/>
      <c r="AF12" s="35">
        <v>1</v>
      </c>
      <c r="AG12" s="54">
        <f t="shared" ref="AG12:AG13" si="86">IF(V12&gt;0,$C12,"na")</f>
        <v>15</v>
      </c>
      <c r="AH12" s="144">
        <f t="shared" ref="AH12:AH13" si="87">IF(W12&gt;0,$C12,"na")</f>
        <v>15</v>
      </c>
      <c r="AI12" s="144">
        <f t="shared" ref="AI12:AI13" si="88">IF(X12&gt;0,$C12,"na")</f>
        <v>15</v>
      </c>
      <c r="AJ12" s="144">
        <f t="shared" ref="AJ12:AJ13" si="89">IF(Y12&gt;0,$C12,"na")</f>
        <v>15</v>
      </c>
      <c r="AK12" s="144">
        <f t="shared" ref="AK12:AK13" si="90">IF(Z12&gt;0,$C12,"na")</f>
        <v>15</v>
      </c>
      <c r="AL12" s="144" t="str">
        <f t="shared" ref="AL12:AL13" si="91">IF(AA12&gt;0,$C12,"na")</f>
        <v>na</v>
      </c>
      <c r="AM12" s="144">
        <f t="shared" ref="AM12:AM13" si="92">IF(AB12&gt;0,$C12,"na")</f>
        <v>15</v>
      </c>
      <c r="AN12" s="144" t="str">
        <f t="shared" ref="AN12:AN13" si="93">IF(AC12&gt;0,$C12,"na")</f>
        <v>na</v>
      </c>
      <c r="AO12" s="75" t="str">
        <f t="shared" ref="AO12:AO13" si="94">IF(AD12&gt;0,$C12,"na")</f>
        <v>na</v>
      </c>
      <c r="AP12" s="144" t="str">
        <f t="shared" ref="AP12:AP13" si="95">IF(AE12&gt;0,$C12,"na")</f>
        <v>na</v>
      </c>
      <c r="AQ12" s="144">
        <f t="shared" ref="AQ12:AQ13" si="96">IF(AF12&gt;0,$C12,"na")</f>
        <v>15</v>
      </c>
      <c r="AR12" s="81">
        <f t="shared" si="10"/>
        <v>1.1336153786336307E-2</v>
      </c>
      <c r="AS12" s="82">
        <f t="shared" si="11"/>
        <v>1.5384780138599273E-2</v>
      </c>
      <c r="AT12" s="82">
        <f t="shared" si="12"/>
        <v>1.2208165616054483E-2</v>
      </c>
      <c r="AU12" s="82">
        <f t="shared" si="13"/>
        <v>1.8521039988943826E-2</v>
      </c>
      <c r="AV12" s="82">
        <f t="shared" si="14"/>
        <v>1.9322989408527797E-2</v>
      </c>
      <c r="AW12" s="82" t="str">
        <f t="shared" si="15"/>
        <v>na</v>
      </c>
      <c r="AX12" s="82">
        <f t="shared" si="16"/>
        <v>1.2208165616054483E-2</v>
      </c>
      <c r="AY12" s="82" t="str">
        <f t="shared" si="17"/>
        <v>na</v>
      </c>
      <c r="AZ12" s="83" t="str">
        <f t="shared" si="18"/>
        <v>na</v>
      </c>
      <c r="BA12" s="82" t="str">
        <f t="shared" si="19"/>
        <v>na</v>
      </c>
      <c r="BB12" s="82">
        <f t="shared" si="20"/>
        <v>1.1336153786336307E-2</v>
      </c>
      <c r="BC12" s="93">
        <f t="shared" si="21"/>
        <v>6.9883092686719578E-2</v>
      </c>
      <c r="BD12" s="85">
        <f t="shared" si="22"/>
        <v>0.12871324724441718</v>
      </c>
      <c r="BE12" s="85">
        <f t="shared" si="23"/>
        <v>8.1047847139627441E-2</v>
      </c>
      <c r="BF12" s="85">
        <f t="shared" si="24"/>
        <v>0.18653975306338003</v>
      </c>
      <c r="BG12" s="85">
        <f t="shared" si="25"/>
        <v>0.20304359316260212</v>
      </c>
      <c r="BH12" s="85" t="str">
        <f t="shared" si="26"/>
        <v>na</v>
      </c>
      <c r="BI12" s="85">
        <f t="shared" si="27"/>
        <v>8.1047847139627441E-2</v>
      </c>
      <c r="BJ12" s="85" t="str">
        <f t="shared" si="28"/>
        <v>na</v>
      </c>
      <c r="BK12" s="85" t="str">
        <f t="shared" si="29"/>
        <v>na</v>
      </c>
      <c r="BL12" s="85" t="str">
        <f t="shared" si="30"/>
        <v>na</v>
      </c>
      <c r="BM12" s="102">
        <f t="shared" si="31"/>
        <v>6.9883092686719578E-2</v>
      </c>
      <c r="BN12" s="85">
        <f t="shared" si="32"/>
        <v>0.97836329761407415</v>
      </c>
      <c r="BO12" s="85">
        <f t="shared" si="4"/>
        <v>1.8019854614218405</v>
      </c>
      <c r="BP12" s="85">
        <f t="shared" si="4"/>
        <v>1.1346698599547842</v>
      </c>
      <c r="BQ12" s="85">
        <f t="shared" si="4"/>
        <v>2.6115565428873202</v>
      </c>
      <c r="BR12" s="85">
        <f t="shared" si="4"/>
        <v>2.8426103042764295</v>
      </c>
      <c r="BS12" s="85" t="str">
        <f t="shared" si="4"/>
        <v>na</v>
      </c>
      <c r="BT12" s="85">
        <f t="shared" si="4"/>
        <v>1.1346698599547842</v>
      </c>
      <c r="BU12" s="85" t="str">
        <f t="shared" si="4"/>
        <v>na</v>
      </c>
      <c r="BV12" s="85" t="str">
        <f t="shared" si="4"/>
        <v>na</v>
      </c>
      <c r="BW12" s="85" t="str">
        <f t="shared" si="4"/>
        <v>na</v>
      </c>
      <c r="BX12" s="85">
        <f t="shared" si="4"/>
        <v>0.97836329761407415</v>
      </c>
      <c r="BY12" s="93">
        <f t="shared" si="33"/>
        <v>0.43392261007268956</v>
      </c>
      <c r="BZ12" s="85">
        <f t="shared" si="34"/>
        <v>0.30482823310194307</v>
      </c>
      <c r="CA12" s="85">
        <f t="shared" si="35"/>
        <v>0.33325545667281853</v>
      </c>
      <c r="CB12" s="85">
        <f t="shared" si="36"/>
        <v>0.33226376007056241</v>
      </c>
      <c r="CC12" s="85">
        <f t="shared" si="37"/>
        <v>0.31982577506702797</v>
      </c>
      <c r="CD12" s="85" t="str">
        <f t="shared" si="38"/>
        <v>na</v>
      </c>
      <c r="CE12" s="85">
        <f t="shared" si="39"/>
        <v>0.50445832498535437</v>
      </c>
      <c r="CF12" s="85" t="str">
        <f t="shared" si="40"/>
        <v>na</v>
      </c>
      <c r="CG12" s="85" t="str">
        <f t="shared" si="41"/>
        <v>na</v>
      </c>
      <c r="CH12" s="85" t="str">
        <f t="shared" si="42"/>
        <v>na</v>
      </c>
      <c r="CI12" s="102">
        <f t="shared" si="43"/>
        <v>0.47908104045330702</v>
      </c>
    </row>
    <row r="13" spans="1:87" s="20" customFormat="1" x14ac:dyDescent="0.25">
      <c r="A13" s="298" t="s">
        <v>12</v>
      </c>
      <c r="B13" s="54"/>
      <c r="C13" s="69">
        <v>15</v>
      </c>
      <c r="D13" s="35">
        <v>1</v>
      </c>
      <c r="E13" s="67"/>
      <c r="F13" s="60">
        <v>1</v>
      </c>
      <c r="G13" s="78">
        <v>0.78200000000000003</v>
      </c>
      <c r="H13" s="26">
        <v>4.8</v>
      </c>
      <c r="I13" s="26">
        <v>0.873</v>
      </c>
      <c r="J13" s="26">
        <v>0.72229999999999994</v>
      </c>
      <c r="K13" s="124">
        <v>0.97405000000000008</v>
      </c>
      <c r="L13" s="124">
        <v>0.56390000000000007</v>
      </c>
      <c r="M13" s="266" t="s">
        <v>279</v>
      </c>
      <c r="N13" s="63"/>
      <c r="O13" s="137">
        <v>1.5952999999999999</v>
      </c>
      <c r="P13" s="280">
        <v>0.34355000000000002</v>
      </c>
      <c r="Q13" s="281">
        <v>0.31204999999999999</v>
      </c>
      <c r="R13" s="73">
        <f t="shared" si="83"/>
        <v>0.21535134457468816</v>
      </c>
      <c r="S13" s="73">
        <f t="shared" si="84"/>
        <v>0.21535134457468816</v>
      </c>
      <c r="T13" s="205">
        <f t="shared" si="85"/>
        <v>0.19560584216134894</v>
      </c>
      <c r="U13" s="26">
        <f t="shared" si="57"/>
        <v>0.19560584216134894</v>
      </c>
      <c r="V13" s="78">
        <v>1</v>
      </c>
      <c r="W13" s="128">
        <v>1</v>
      </c>
      <c r="X13" s="134">
        <v>1</v>
      </c>
      <c r="Y13" s="134">
        <v>1</v>
      </c>
      <c r="Z13" s="134">
        <v>1</v>
      </c>
      <c r="AA13" s="134">
        <v>1</v>
      </c>
      <c r="AB13" s="134"/>
      <c r="AC13" s="134">
        <v>1</v>
      </c>
      <c r="AD13" s="201"/>
      <c r="AE13" s="134">
        <v>1</v>
      </c>
      <c r="AF13" s="35">
        <v>1</v>
      </c>
      <c r="AG13" s="54">
        <f t="shared" si="86"/>
        <v>15</v>
      </c>
      <c r="AH13" s="144">
        <f t="shared" si="87"/>
        <v>15</v>
      </c>
      <c r="AI13" s="144">
        <f t="shared" si="88"/>
        <v>15</v>
      </c>
      <c r="AJ13" s="144">
        <f t="shared" si="89"/>
        <v>15</v>
      </c>
      <c r="AK13" s="144">
        <f t="shared" si="90"/>
        <v>15</v>
      </c>
      <c r="AL13" s="144">
        <f t="shared" si="91"/>
        <v>15</v>
      </c>
      <c r="AM13" s="144" t="str">
        <f t="shared" si="92"/>
        <v>na</v>
      </c>
      <c r="AN13" s="144">
        <f t="shared" si="93"/>
        <v>15</v>
      </c>
      <c r="AO13" s="75" t="str">
        <f t="shared" si="94"/>
        <v>na</v>
      </c>
      <c r="AP13" s="144">
        <f t="shared" si="95"/>
        <v>15</v>
      </c>
      <c r="AQ13" s="144">
        <f t="shared" si="96"/>
        <v>15</v>
      </c>
      <c r="AR13" s="81">
        <f t="shared" si="10"/>
        <v>0.19503320747966127</v>
      </c>
      <c r="AS13" s="82">
        <f t="shared" si="11"/>
        <v>0.26468792443668315</v>
      </c>
      <c r="AT13" s="82">
        <f t="shared" si="12"/>
        <v>0.21003576190117365</v>
      </c>
      <c r="AU13" s="82">
        <f t="shared" si="13"/>
        <v>0.31864580376958745</v>
      </c>
      <c r="AV13" s="82">
        <f t="shared" si="14"/>
        <v>0.33244296729487721</v>
      </c>
      <c r="AW13" s="82">
        <f t="shared" si="15"/>
        <v>0.24067927731532668</v>
      </c>
      <c r="AX13" s="82" t="str">
        <f t="shared" si="16"/>
        <v>na</v>
      </c>
      <c r="AY13" s="82">
        <f t="shared" si="17"/>
        <v>0.20225665960853761</v>
      </c>
      <c r="AZ13" s="83" t="str">
        <f t="shared" si="18"/>
        <v>na</v>
      </c>
      <c r="BA13" s="82">
        <f t="shared" si="19"/>
        <v>0.19503320747966127</v>
      </c>
      <c r="BB13" s="82">
        <f t="shared" si="20"/>
        <v>0.19503320747966127</v>
      </c>
      <c r="BC13" s="93">
        <f t="shared" si="21"/>
        <v>0.35730607560048289</v>
      </c>
      <c r="BD13" s="85">
        <f t="shared" si="22"/>
        <v>0.65809945557027727</v>
      </c>
      <c r="BE13" s="85">
        <f t="shared" si="23"/>
        <v>0.41439047821121089</v>
      </c>
      <c r="BF13" s="85">
        <f t="shared" si="24"/>
        <v>0.9537612682563178</v>
      </c>
      <c r="BG13" s="85">
        <f t="shared" si="25"/>
        <v>1.0381439438288826</v>
      </c>
      <c r="BH13" s="85">
        <f t="shared" si="26"/>
        <v>0.54412749584428444</v>
      </c>
      <c r="BI13" s="85" t="str">
        <f t="shared" si="27"/>
        <v>na</v>
      </c>
      <c r="BJ13" s="85">
        <f t="shared" si="28"/>
        <v>0.38426332410257685</v>
      </c>
      <c r="BK13" s="85" t="str">
        <f t="shared" si="29"/>
        <v>na</v>
      </c>
      <c r="BL13" s="85">
        <f t="shared" si="30"/>
        <v>0.35730607560048289</v>
      </c>
      <c r="BM13" s="102">
        <f t="shared" si="31"/>
        <v>0.35730607560048289</v>
      </c>
      <c r="BN13" s="85">
        <f t="shared" si="32"/>
        <v>5.0022850584067609</v>
      </c>
      <c r="BO13" s="85">
        <f t="shared" si="4"/>
        <v>9.2133923779838813</v>
      </c>
      <c r="BP13" s="85">
        <f t="shared" si="4"/>
        <v>5.801466694956952</v>
      </c>
      <c r="BQ13" s="85">
        <f t="shared" si="4"/>
        <v>13.352657755588449</v>
      </c>
      <c r="BR13" s="85">
        <f t="shared" si="4"/>
        <v>14.534015213604357</v>
      </c>
      <c r="BS13" s="85">
        <f t="shared" si="4"/>
        <v>7.6177849418199823</v>
      </c>
      <c r="BT13" s="85" t="str">
        <f t="shared" si="4"/>
        <v>na</v>
      </c>
      <c r="BU13" s="85">
        <f t="shared" si="4"/>
        <v>5.3796865374360756</v>
      </c>
      <c r="BV13" s="85" t="str">
        <f t="shared" si="4"/>
        <v>na</v>
      </c>
      <c r="BW13" s="85">
        <f t="shared" si="4"/>
        <v>5.0022850584067609</v>
      </c>
      <c r="BX13" s="85">
        <f t="shared" si="4"/>
        <v>5.0022850584067609</v>
      </c>
      <c r="BY13" s="93">
        <f t="shared" si="33"/>
        <v>2.7802003654246767E-3</v>
      </c>
      <c r="BZ13" s="85">
        <f t="shared" si="34"/>
        <v>0.17092800931128244</v>
      </c>
      <c r="CA13" s="85">
        <f t="shared" si="35"/>
        <v>3.5683271864361016E-2</v>
      </c>
      <c r="CB13" s="85">
        <f t="shared" si="36"/>
        <v>0.34334322050404431</v>
      </c>
      <c r="CC13" s="85">
        <f t="shared" si="37"/>
        <v>0.4188381344030061</v>
      </c>
      <c r="CD13" s="85">
        <f t="shared" si="38"/>
        <v>2.8768310728087523E-3</v>
      </c>
      <c r="CE13" s="85" t="str">
        <f t="shared" si="39"/>
        <v>na</v>
      </c>
      <c r="CF13" s="85">
        <f t="shared" si="40"/>
        <v>6.3240783920999162E-3</v>
      </c>
      <c r="CG13" s="85" t="str">
        <f t="shared" si="41"/>
        <v>na</v>
      </c>
      <c r="CH13" s="85">
        <f t="shared" si="42"/>
        <v>1.5779640968380595E-2</v>
      </c>
      <c r="CI13" s="102">
        <f t="shared" si="43"/>
        <v>3.7244469772410493E-4</v>
      </c>
    </row>
    <row r="14" spans="1:87" s="20" customFormat="1" x14ac:dyDescent="0.25">
      <c r="A14" s="299" t="s">
        <v>13</v>
      </c>
      <c r="B14" s="54">
        <v>24</v>
      </c>
      <c r="C14" s="69"/>
      <c r="D14" s="35">
        <v>1</v>
      </c>
      <c r="E14" s="60"/>
      <c r="F14" s="60">
        <v>1</v>
      </c>
      <c r="G14" s="78">
        <v>2.3639999999999999</v>
      </c>
      <c r="H14" s="26">
        <v>36.863</v>
      </c>
      <c r="I14" s="26">
        <v>5.3E-3</v>
      </c>
      <c r="J14" s="26">
        <v>1.4000000000000002E-2</v>
      </c>
      <c r="K14" s="82"/>
      <c r="L14" s="82"/>
      <c r="M14" s="266" t="s">
        <v>271</v>
      </c>
      <c r="N14" s="81">
        <v>36.863</v>
      </c>
      <c r="O14" s="82"/>
      <c r="P14" s="277">
        <v>14.8</v>
      </c>
      <c r="Q14" s="278">
        <v>28.984999999999999</v>
      </c>
      <c r="R14" s="32">
        <f>P14/N14</f>
        <v>0.40148658546510052</v>
      </c>
      <c r="S14" s="32">
        <f>IF(P14&lt;0.01*N14,0.01,IF(P14&gt;100*N14,100,R14))</f>
        <v>0.40148658546510052</v>
      </c>
      <c r="T14" s="205">
        <f t="shared" ref="T14" si="97">IF(Q14&gt;0,((((1/N14)^2)*((Q14^2)+(P14^2))-((1/N14)^2)*(P14^2))^0.5),0)</f>
        <v>0.7862897756558066</v>
      </c>
      <c r="U14" s="26">
        <f>IF(T14=0,S14,T14)</f>
        <v>0.7862897756558066</v>
      </c>
      <c r="V14" s="78">
        <v>1</v>
      </c>
      <c r="W14" s="128"/>
      <c r="X14" s="134">
        <v>1</v>
      </c>
      <c r="Y14" s="134">
        <v>0.25</v>
      </c>
      <c r="Z14" s="134">
        <v>1</v>
      </c>
      <c r="AA14" s="134">
        <v>1</v>
      </c>
      <c r="AB14" s="134"/>
      <c r="AC14" s="134"/>
      <c r="AD14" s="201"/>
      <c r="AE14" s="134"/>
      <c r="AF14" s="35">
        <v>1</v>
      </c>
      <c r="AG14" s="54">
        <f>IF(V14&gt;0,$B14,"na")</f>
        <v>24</v>
      </c>
      <c r="AH14" s="144" t="str">
        <f t="shared" ref="AH14" si="98">IF(W14&gt;0,$B14,"na")</f>
        <v>na</v>
      </c>
      <c r="AI14" s="144">
        <f t="shared" ref="AI14" si="99">IF(X14&gt;0,$B14,"na")</f>
        <v>24</v>
      </c>
      <c r="AJ14" s="144">
        <f t="shared" ref="AJ14" si="100">IF(Y14&gt;0,$B14,"na")</f>
        <v>24</v>
      </c>
      <c r="AK14" s="144">
        <f t="shared" ref="AK14" si="101">IF(Z14&gt;0,$B14,"na")</f>
        <v>24</v>
      </c>
      <c r="AL14" s="144">
        <f t="shared" ref="AL14" si="102">IF(AA14&gt;0,$B14,"na")</f>
        <v>24</v>
      </c>
      <c r="AM14" s="144" t="str">
        <f t="shared" ref="AM14" si="103">IF(AB14&gt;0,$B14,"na")</f>
        <v>na</v>
      </c>
      <c r="AN14" s="144" t="str">
        <f t="shared" ref="AN14" si="104">IF(AC14&gt;0,$B14,"na")</f>
        <v>na</v>
      </c>
      <c r="AO14" s="75" t="str">
        <f t="shared" ref="AO14" si="105">IF(AD14&gt;0,$B14,"na")</f>
        <v>na</v>
      </c>
      <c r="AP14" s="144" t="str">
        <f t="shared" ref="AP14" si="106">IF(AE14&gt;0,$B14,"na")</f>
        <v>na</v>
      </c>
      <c r="AQ14" s="144">
        <f t="shared" ref="AQ14" si="107">IF(AF14&gt;0,$B14,"na")</f>
        <v>24</v>
      </c>
      <c r="AR14" s="81">
        <f t="shared" si="10"/>
        <v>0.33753352002149384</v>
      </c>
      <c r="AS14" s="82" t="str">
        <f t="shared" si="11"/>
        <v>na</v>
      </c>
      <c r="AT14" s="82">
        <f t="shared" si="12"/>
        <v>0.36349763694622411</v>
      </c>
      <c r="AU14" s="82">
        <f t="shared" si="13"/>
        <v>0.13786580395244113</v>
      </c>
      <c r="AV14" s="82">
        <f t="shared" si="14"/>
        <v>0.57534122730936454</v>
      </c>
      <c r="AW14" s="82">
        <f t="shared" si="15"/>
        <v>0.41653072683503495</v>
      </c>
      <c r="AX14" s="82" t="str">
        <f t="shared" si="16"/>
        <v>na</v>
      </c>
      <c r="AY14" s="82" t="str">
        <f t="shared" si="17"/>
        <v>na</v>
      </c>
      <c r="AZ14" s="83" t="str">
        <f t="shared" si="18"/>
        <v>na</v>
      </c>
      <c r="BA14" s="82" t="str">
        <f t="shared" si="19"/>
        <v>na</v>
      </c>
      <c r="BB14" s="82">
        <f t="shared" si="20"/>
        <v>0.33753352002149384</v>
      </c>
      <c r="BC14" s="93">
        <f t="shared" si="21"/>
        <v>1.1602814354019291</v>
      </c>
      <c r="BD14" s="85" t="str">
        <f t="shared" si="22"/>
        <v>na</v>
      </c>
      <c r="BE14" s="85">
        <f t="shared" si="23"/>
        <v>1.3456518422412904</v>
      </c>
      <c r="BF14" s="85">
        <f t="shared" si="24"/>
        <v>0.1935720466520576</v>
      </c>
      <c r="BG14" s="85">
        <f t="shared" si="25"/>
        <v>3.3711689432519902</v>
      </c>
      <c r="BH14" s="85">
        <f t="shared" si="26"/>
        <v>1.7669473737854637</v>
      </c>
      <c r="BI14" s="85" t="str">
        <f t="shared" si="27"/>
        <v>na</v>
      </c>
      <c r="BJ14" s="85" t="str">
        <f t="shared" si="28"/>
        <v>na</v>
      </c>
      <c r="BK14" s="85" t="str">
        <f t="shared" si="29"/>
        <v>na</v>
      </c>
      <c r="BL14" s="85" t="str">
        <f t="shared" si="30"/>
        <v>na</v>
      </c>
      <c r="BM14" s="102">
        <f t="shared" si="31"/>
        <v>1.1602814354019291</v>
      </c>
      <c r="BN14" s="85">
        <f t="shared" si="32"/>
        <v>26.68647301424437</v>
      </c>
      <c r="BO14" s="85" t="str">
        <f t="shared" si="4"/>
        <v>na</v>
      </c>
      <c r="BP14" s="85">
        <f t="shared" si="4"/>
        <v>30.94999237154968</v>
      </c>
      <c r="BQ14" s="85">
        <f t="shared" si="4"/>
        <v>4.4521570729973252</v>
      </c>
      <c r="BR14" s="85">
        <f t="shared" si="4"/>
        <v>77.536885694795771</v>
      </c>
      <c r="BS14" s="85">
        <f t="shared" si="4"/>
        <v>40.639789597065665</v>
      </c>
      <c r="BT14" s="85" t="str">
        <f t="shared" si="4"/>
        <v>na</v>
      </c>
      <c r="BU14" s="85" t="str">
        <f t="shared" si="4"/>
        <v>na</v>
      </c>
      <c r="BV14" s="85" t="str">
        <f t="shared" si="4"/>
        <v>na</v>
      </c>
      <c r="BW14" s="85" t="str">
        <f t="shared" si="4"/>
        <v>na</v>
      </c>
      <c r="BX14" s="85">
        <f t="shared" si="4"/>
        <v>26.68647301424437</v>
      </c>
      <c r="BY14" s="93">
        <f t="shared" si="33"/>
        <v>0.58492185326202495</v>
      </c>
      <c r="BZ14" s="85" t="str">
        <f t="shared" si="34"/>
        <v>na</v>
      </c>
      <c r="CA14" s="85">
        <f t="shared" si="35"/>
        <v>0.98158256011837131</v>
      </c>
      <c r="CB14" s="85">
        <f t="shared" si="36"/>
        <v>2.0867707196249943E-2</v>
      </c>
      <c r="CC14" s="85">
        <f t="shared" si="37"/>
        <v>4.0343735474745515</v>
      </c>
      <c r="CD14" s="85">
        <f t="shared" si="38"/>
        <v>0.86366826000820884</v>
      </c>
      <c r="CE14" s="85" t="str">
        <f t="shared" si="39"/>
        <v>na</v>
      </c>
      <c r="CF14" s="85" t="str">
        <f t="shared" si="40"/>
        <v>na</v>
      </c>
      <c r="CG14" s="85" t="str">
        <f t="shared" si="41"/>
        <v>na</v>
      </c>
      <c r="CH14" s="85" t="str">
        <f t="shared" si="42"/>
        <v>na</v>
      </c>
      <c r="CI14" s="102">
        <f t="shared" si="43"/>
        <v>0.52203140309698215</v>
      </c>
    </row>
    <row r="15" spans="1:87" s="20" customFormat="1" x14ac:dyDescent="0.25">
      <c r="A15" s="298" t="s">
        <v>14</v>
      </c>
      <c r="B15" s="54"/>
      <c r="C15" s="69">
        <v>15</v>
      </c>
      <c r="D15" s="35">
        <v>1</v>
      </c>
      <c r="E15" s="60"/>
      <c r="F15" s="60">
        <v>1</v>
      </c>
      <c r="G15" s="78">
        <v>2.4359999999999999</v>
      </c>
      <c r="H15" s="26">
        <v>9.1379999999999999</v>
      </c>
      <c r="I15" s="26">
        <v>2.4843999999999999</v>
      </c>
      <c r="J15" s="26">
        <v>2.8475999999999999</v>
      </c>
      <c r="K15" s="82">
        <v>0.93889999999999996</v>
      </c>
      <c r="L15" s="82">
        <v>0.80969999999999998</v>
      </c>
      <c r="M15" s="266" t="s">
        <v>279</v>
      </c>
      <c r="N15" s="81"/>
      <c r="O15" s="82">
        <v>5.3319999999999999</v>
      </c>
      <c r="P15" s="277">
        <v>0.44435000000000002</v>
      </c>
      <c r="Q15" s="278">
        <v>0.40445000000000003</v>
      </c>
      <c r="R15" s="73">
        <f t="shared" ref="R15:R16" si="108">P15/O15</f>
        <v>8.3336459114778702E-2</v>
      </c>
      <c r="S15" s="73">
        <f t="shared" ref="S15:S16" si="109">IF(P15&lt;0.01*O15,0.01,IF(P15&gt;100*O15,100,R15))</f>
        <v>8.3336459114778702E-2</v>
      </c>
      <c r="T15" s="205">
        <f t="shared" ref="T15:T16" si="110">IF(Q15&gt;0,((((1/O15)^2)*((Q15^2)+(P15^2))-((1/O15)^2)*(P15^2))^0.5),0)</f>
        <v>7.5853338334583659E-2</v>
      </c>
      <c r="U15" s="26">
        <f t="shared" si="57"/>
        <v>7.5853338334583659E-2</v>
      </c>
      <c r="V15" s="78">
        <v>1</v>
      </c>
      <c r="W15" s="128">
        <v>1</v>
      </c>
      <c r="X15" s="134"/>
      <c r="Y15" s="134">
        <v>1</v>
      </c>
      <c r="Z15" s="134">
        <v>1</v>
      </c>
      <c r="AA15" s="134">
        <v>0.1</v>
      </c>
      <c r="AB15" s="134">
        <v>1</v>
      </c>
      <c r="AC15" s="134">
        <v>1</v>
      </c>
      <c r="AD15" s="201"/>
      <c r="AE15" s="134"/>
      <c r="AF15" s="35">
        <v>1</v>
      </c>
      <c r="AG15" s="54">
        <f t="shared" ref="AG15:AG16" si="111">IF(V15&gt;0,$C15,"na")</f>
        <v>15</v>
      </c>
      <c r="AH15" s="144">
        <f t="shared" ref="AH15:AH16" si="112">IF(W15&gt;0,$C15,"na")</f>
        <v>15</v>
      </c>
      <c r="AI15" s="144" t="str">
        <f t="shared" ref="AI15:AI16" si="113">IF(X15&gt;0,$C15,"na")</f>
        <v>na</v>
      </c>
      <c r="AJ15" s="144">
        <f t="shared" ref="AJ15:AJ16" si="114">IF(Y15&gt;0,$C15,"na")</f>
        <v>15</v>
      </c>
      <c r="AK15" s="144">
        <f t="shared" ref="AK15:AK16" si="115">IF(Z15&gt;0,$C15,"na")</f>
        <v>15</v>
      </c>
      <c r="AL15" s="144">
        <f t="shared" ref="AL15:AL16" si="116">IF(AA15&gt;0,$C15,"na")</f>
        <v>15</v>
      </c>
      <c r="AM15" s="144">
        <f t="shared" ref="AM15:AM16" si="117">IF(AB15&gt;0,$C15,"na")</f>
        <v>15</v>
      </c>
      <c r="AN15" s="144">
        <f t="shared" ref="AN15:AN16" si="118">IF(AC15&gt;0,$C15,"na")</f>
        <v>15</v>
      </c>
      <c r="AO15" s="75" t="str">
        <f t="shared" ref="AO15:AO16" si="119">IF(AD15&gt;0,$C15,"na")</f>
        <v>na</v>
      </c>
      <c r="AP15" s="144" t="str">
        <f t="shared" ref="AP15:AP16" si="120">IF(AE15&gt;0,$C15,"na")</f>
        <v>na</v>
      </c>
      <c r="AQ15" s="144">
        <f t="shared" ref="AQ15:AQ16" si="121">IF(AF15&gt;0,$C15,"na")</f>
        <v>15</v>
      </c>
      <c r="AR15" s="81">
        <f t="shared" si="10"/>
        <v>8.0045593006092666E-2</v>
      </c>
      <c r="AS15" s="82">
        <f t="shared" si="11"/>
        <v>0.10863330479398291</v>
      </c>
      <c r="AT15" s="82" t="str">
        <f t="shared" si="12"/>
        <v>na</v>
      </c>
      <c r="AU15" s="82">
        <f t="shared" si="13"/>
        <v>0.13077871533389787</v>
      </c>
      <c r="AV15" s="82">
        <f t="shared" si="14"/>
        <v>0.13644135171493071</v>
      </c>
      <c r="AW15" s="82">
        <f t="shared" si="15"/>
        <v>9.8779667964965425E-3</v>
      </c>
      <c r="AX15" s="82">
        <f t="shared" si="16"/>
        <v>8.620294631425364E-2</v>
      </c>
      <c r="AY15" s="82">
        <f t="shared" si="17"/>
        <v>8.3010244598910904E-2</v>
      </c>
      <c r="AZ15" s="83" t="str">
        <f t="shared" si="18"/>
        <v>na</v>
      </c>
      <c r="BA15" s="82" t="str">
        <f t="shared" si="19"/>
        <v>na</v>
      </c>
      <c r="BB15" s="82">
        <f t="shared" si="20"/>
        <v>8.0045593006092666E-2</v>
      </c>
      <c r="BC15" s="93">
        <f t="shared" si="21"/>
        <v>0.14622829957302833</v>
      </c>
      <c r="BD15" s="85">
        <f t="shared" si="22"/>
        <v>0.26932865380542464</v>
      </c>
      <c r="BE15" s="85" t="str">
        <f t="shared" si="23"/>
        <v>na</v>
      </c>
      <c r="BF15" s="85">
        <f t="shared" si="24"/>
        <v>0.390328902807909</v>
      </c>
      <c r="BG15" s="85">
        <f t="shared" si="25"/>
        <v>0.42486269891440315</v>
      </c>
      <c r="BH15" s="85">
        <f t="shared" si="26"/>
        <v>2.2268537789210839E-3</v>
      </c>
      <c r="BI15" s="85">
        <f t="shared" si="27"/>
        <v>0.1695902172562932</v>
      </c>
      <c r="BJ15" s="85">
        <f t="shared" si="28"/>
        <v>0.15726061298388777</v>
      </c>
      <c r="BK15" s="85" t="str">
        <f t="shared" si="29"/>
        <v>na</v>
      </c>
      <c r="BL15" s="85" t="str">
        <f t="shared" si="30"/>
        <v>na</v>
      </c>
      <c r="BM15" s="102">
        <f t="shared" si="31"/>
        <v>0.14622829957302833</v>
      </c>
      <c r="BN15" s="85">
        <f t="shared" si="32"/>
        <v>2.0471961940223964</v>
      </c>
      <c r="BO15" s="85">
        <f t="shared" si="4"/>
        <v>3.7706011532759449</v>
      </c>
      <c r="BP15" s="85" t="str">
        <f t="shared" si="4"/>
        <v>na</v>
      </c>
      <c r="BQ15" s="85">
        <f t="shared" si="4"/>
        <v>5.4646046393107257</v>
      </c>
      <c r="BR15" s="85">
        <f t="shared" si="4"/>
        <v>5.9480777848016437</v>
      </c>
      <c r="BS15" s="85">
        <f t="shared" si="4"/>
        <v>3.1175952904895173E-2</v>
      </c>
      <c r="BT15" s="85">
        <f t="shared" si="4"/>
        <v>2.3742630415881045</v>
      </c>
      <c r="BU15" s="85">
        <f t="shared" si="4"/>
        <v>2.2016485817744287</v>
      </c>
      <c r="BV15" s="85" t="str">
        <f t="shared" si="4"/>
        <v>na</v>
      </c>
      <c r="BW15" s="85" t="str">
        <f t="shared" si="4"/>
        <v>na</v>
      </c>
      <c r="BX15" s="85">
        <f t="shared" si="4"/>
        <v>2.0471961940223964</v>
      </c>
      <c r="BY15" s="93">
        <f t="shared" si="33"/>
        <v>0.15414850957570714</v>
      </c>
      <c r="BZ15" s="85">
        <f t="shared" si="34"/>
        <v>3.6466689952047542E-2</v>
      </c>
      <c r="CA15" s="85" t="str">
        <f t="shared" si="35"/>
        <v>na</v>
      </c>
      <c r="CB15" s="85">
        <f t="shared" si="36"/>
        <v>2.0065045531875804E-2</v>
      </c>
      <c r="CC15" s="85">
        <f t="shared" si="37"/>
        <v>1.2529207527383152E-2</v>
      </c>
      <c r="CD15" s="85">
        <f t="shared" si="38"/>
        <v>0.70602600026401796</v>
      </c>
      <c r="CE15" s="85">
        <f t="shared" si="39"/>
        <v>0.17949774612346911</v>
      </c>
      <c r="CF15" s="85">
        <f t="shared" si="40"/>
        <v>0.29307438902348798</v>
      </c>
      <c r="CG15" s="85" t="str">
        <f t="shared" si="41"/>
        <v>na</v>
      </c>
      <c r="CH15" s="85" t="str">
        <f t="shared" si="42"/>
        <v>na</v>
      </c>
      <c r="CI15" s="102">
        <f t="shared" si="43"/>
        <v>0.18151544083593726</v>
      </c>
    </row>
    <row r="16" spans="1:87" s="20" customFormat="1" x14ac:dyDescent="0.25">
      <c r="A16" s="298" t="s">
        <v>15</v>
      </c>
      <c r="B16" s="54"/>
      <c r="C16" s="69">
        <v>15</v>
      </c>
      <c r="D16" s="35"/>
      <c r="E16" s="60"/>
      <c r="F16" s="60">
        <v>1</v>
      </c>
      <c r="G16" s="78">
        <v>0.27300000000000002</v>
      </c>
      <c r="H16" s="26">
        <v>0</v>
      </c>
      <c r="I16" s="26">
        <v>0.87170000000000003</v>
      </c>
      <c r="J16" s="26">
        <v>0.27179999999999999</v>
      </c>
      <c r="K16" s="82">
        <v>0.41109999999999997</v>
      </c>
      <c r="L16" s="82">
        <v>0.4032</v>
      </c>
      <c r="M16" s="266" t="s">
        <v>279</v>
      </c>
      <c r="N16" s="81"/>
      <c r="O16" s="82">
        <v>1.1435</v>
      </c>
      <c r="P16" s="277">
        <v>9.8250000000000004E-2</v>
      </c>
      <c r="Q16" s="278">
        <v>0.11120000000000001</v>
      </c>
      <c r="R16" s="73">
        <f t="shared" si="108"/>
        <v>8.5920419763882816E-2</v>
      </c>
      <c r="S16" s="73">
        <f t="shared" si="109"/>
        <v>8.5920419763882816E-2</v>
      </c>
      <c r="T16" s="205">
        <f t="shared" si="110"/>
        <v>9.7245299519020556E-2</v>
      </c>
      <c r="U16" s="26">
        <f t="shared" si="57"/>
        <v>9.7245299519020556E-2</v>
      </c>
      <c r="V16" s="78">
        <v>1</v>
      </c>
      <c r="W16" s="128">
        <v>1</v>
      </c>
      <c r="X16" s="134"/>
      <c r="Y16" s="134">
        <v>1</v>
      </c>
      <c r="Z16" s="134">
        <v>1</v>
      </c>
      <c r="AA16" s="134">
        <v>0.1</v>
      </c>
      <c r="AB16" s="134">
        <v>0.5</v>
      </c>
      <c r="AC16" s="134">
        <v>1</v>
      </c>
      <c r="AD16" s="201"/>
      <c r="AE16" s="134"/>
      <c r="AF16" s="35"/>
      <c r="AG16" s="54">
        <f t="shared" si="111"/>
        <v>15</v>
      </c>
      <c r="AH16" s="144">
        <f t="shared" si="112"/>
        <v>15</v>
      </c>
      <c r="AI16" s="144" t="str">
        <f t="shared" si="113"/>
        <v>na</v>
      </c>
      <c r="AJ16" s="144">
        <f t="shared" si="114"/>
        <v>15</v>
      </c>
      <c r="AK16" s="144">
        <f t="shared" si="115"/>
        <v>15</v>
      </c>
      <c r="AL16" s="144">
        <f t="shared" si="116"/>
        <v>15</v>
      </c>
      <c r="AM16" s="144">
        <f t="shared" si="117"/>
        <v>15</v>
      </c>
      <c r="AN16" s="144">
        <f t="shared" si="118"/>
        <v>15</v>
      </c>
      <c r="AO16" s="75" t="str">
        <f t="shared" si="119"/>
        <v>na</v>
      </c>
      <c r="AP16" s="144" t="str">
        <f t="shared" si="120"/>
        <v>na</v>
      </c>
      <c r="AQ16" s="144" t="str">
        <f t="shared" si="121"/>
        <v>na</v>
      </c>
      <c r="AR16" s="81">
        <f t="shared" si="10"/>
        <v>8.2427940524624002E-2</v>
      </c>
      <c r="AS16" s="82">
        <f t="shared" si="11"/>
        <v>0.11186649071198972</v>
      </c>
      <c r="AT16" s="82" t="str">
        <f t="shared" si="12"/>
        <v>na</v>
      </c>
      <c r="AU16" s="82">
        <f t="shared" si="13"/>
        <v>0.13467100142051247</v>
      </c>
      <c r="AV16" s="82">
        <f t="shared" si="14"/>
        <v>0.14050217134879092</v>
      </c>
      <c r="AW16" s="82">
        <f t="shared" si="15"/>
        <v>1.0171958617932325E-2</v>
      </c>
      <c r="AX16" s="82">
        <f t="shared" si="16"/>
        <v>4.4384275667105233E-2</v>
      </c>
      <c r="AY16" s="82">
        <f t="shared" si="17"/>
        <v>8.5480827210721186E-2</v>
      </c>
      <c r="AZ16" s="83" t="str">
        <f t="shared" si="18"/>
        <v>na</v>
      </c>
      <c r="BA16" s="82" t="str">
        <f t="shared" si="19"/>
        <v>na</v>
      </c>
      <c r="BB16" s="82" t="str">
        <f t="shared" si="20"/>
        <v>na</v>
      </c>
      <c r="BC16" s="93">
        <f t="shared" si="21"/>
        <v>0.1856055314056364</v>
      </c>
      <c r="BD16" s="85">
        <f t="shared" si="22"/>
        <v>0.34185508590527935</v>
      </c>
      <c r="BE16" s="85" t="str">
        <f t="shared" si="23"/>
        <v>na</v>
      </c>
      <c r="BF16" s="85">
        <f t="shared" si="24"/>
        <v>0.49543900626745557</v>
      </c>
      <c r="BG16" s="85">
        <f t="shared" si="25"/>
        <v>0.53927226970904185</v>
      </c>
      <c r="BH16" s="85">
        <f t="shared" si="26"/>
        <v>2.8265142944706246E-3</v>
      </c>
      <c r="BI16" s="85">
        <f t="shared" si="27"/>
        <v>5.3814621531811734E-2</v>
      </c>
      <c r="BJ16" s="85">
        <f t="shared" si="28"/>
        <v>0.19960869221127422</v>
      </c>
      <c r="BK16" s="85" t="str">
        <f t="shared" si="29"/>
        <v>na</v>
      </c>
      <c r="BL16" s="85" t="str">
        <f t="shared" si="30"/>
        <v>na</v>
      </c>
      <c r="BM16" s="102" t="str">
        <f t="shared" si="31"/>
        <v>na</v>
      </c>
      <c r="BN16" s="85">
        <f t="shared" si="32"/>
        <v>2.5984774396789097</v>
      </c>
      <c r="BO16" s="85">
        <f t="shared" si="4"/>
        <v>4.7859712026739114</v>
      </c>
      <c r="BP16" s="85" t="str">
        <f t="shared" si="4"/>
        <v>na</v>
      </c>
      <c r="BQ16" s="85">
        <f t="shared" si="4"/>
        <v>6.9361460877443779</v>
      </c>
      <c r="BR16" s="85">
        <f t="shared" si="4"/>
        <v>7.5498117759265861</v>
      </c>
      <c r="BS16" s="85">
        <f t="shared" si="4"/>
        <v>3.9571200122588746E-2</v>
      </c>
      <c r="BT16" s="85">
        <f t="shared" si="4"/>
        <v>0.75340470144536431</v>
      </c>
      <c r="BU16" s="85">
        <f t="shared" si="4"/>
        <v>2.794521690957839</v>
      </c>
      <c r="BV16" s="85" t="str">
        <f t="shared" si="4"/>
        <v>na</v>
      </c>
      <c r="BW16" s="85" t="str">
        <f t="shared" si="4"/>
        <v>na</v>
      </c>
      <c r="BX16" s="85" t="str">
        <f t="shared" si="4"/>
        <v>na</v>
      </c>
      <c r="BY16" s="93">
        <f t="shared" si="33"/>
        <v>0.14698844285331461</v>
      </c>
      <c r="BZ16" s="85">
        <f t="shared" si="34"/>
        <v>3.1840997854778008E-2</v>
      </c>
      <c r="CA16" s="85" t="str">
        <f t="shared" si="35"/>
        <v>na</v>
      </c>
      <c r="CB16" s="85">
        <f t="shared" si="36"/>
        <v>1.6021580239696319E-2</v>
      </c>
      <c r="CC16" s="85">
        <f t="shared" si="37"/>
        <v>9.2556821533200037E-3</v>
      </c>
      <c r="CD16" s="85">
        <f t="shared" si="38"/>
        <v>0.70411382865328964</v>
      </c>
      <c r="CE16" s="85">
        <f t="shared" si="39"/>
        <v>0.34296807017480763</v>
      </c>
      <c r="CF16" s="85">
        <f t="shared" si="40"/>
        <v>0.28280584588140856</v>
      </c>
      <c r="CG16" s="85" t="str">
        <f t="shared" si="41"/>
        <v>na</v>
      </c>
      <c r="CH16" s="85" t="str">
        <f t="shared" si="42"/>
        <v>na</v>
      </c>
      <c r="CI16" s="102" t="str">
        <f t="shared" si="43"/>
        <v>na</v>
      </c>
    </row>
    <row r="17" spans="1:87" s="20" customFormat="1" x14ac:dyDescent="0.25">
      <c r="A17" s="298" t="s">
        <v>16</v>
      </c>
      <c r="B17" s="54">
        <v>24</v>
      </c>
      <c r="C17" s="69"/>
      <c r="D17" s="35">
        <v>1</v>
      </c>
      <c r="E17" s="60"/>
      <c r="F17" s="67">
        <v>1</v>
      </c>
      <c r="G17" s="78">
        <v>9.2550000000000008</v>
      </c>
      <c r="H17" s="26">
        <v>57.688000000000002</v>
      </c>
      <c r="I17" s="26">
        <v>0.158</v>
      </c>
      <c r="J17" s="26">
        <v>0.37390000000000001</v>
      </c>
      <c r="K17" s="82">
        <v>4.0300000000000002E-2</v>
      </c>
      <c r="L17" s="82">
        <v>0.1052</v>
      </c>
      <c r="M17" s="266" t="s">
        <v>271</v>
      </c>
      <c r="N17" s="81">
        <v>57.688000000000002</v>
      </c>
      <c r="O17" s="82"/>
      <c r="P17" s="277">
        <v>33.4</v>
      </c>
      <c r="Q17" s="278">
        <v>23.468</v>
      </c>
      <c r="R17" s="32">
        <f>P17/N17</f>
        <v>0.57897656358341421</v>
      </c>
      <c r="S17" s="32">
        <f>IF(P17&lt;0.01*N17,0.01,IF(P17&gt;100*N17,100,R17))</f>
        <v>0.57897656358341421</v>
      </c>
      <c r="T17" s="205">
        <f t="shared" ref="T17" si="122">IF(Q17&gt;0,((((1/N17)^2)*((Q17^2)+(P17^2))-((1/N17)^2)*(P17^2))^0.5),0)</f>
        <v>0.40680904174178334</v>
      </c>
      <c r="U17" s="26">
        <f>IF(T17=0,S17,T17)</f>
        <v>0.40680904174178334</v>
      </c>
      <c r="V17" s="78">
        <v>1</v>
      </c>
      <c r="W17" s="128">
        <v>0.5</v>
      </c>
      <c r="X17" s="134"/>
      <c r="Y17" s="134">
        <v>0.5</v>
      </c>
      <c r="Z17" s="134">
        <v>0.3</v>
      </c>
      <c r="AA17" s="134">
        <v>1</v>
      </c>
      <c r="AB17" s="134"/>
      <c r="AC17" s="134">
        <v>1</v>
      </c>
      <c r="AD17" s="201"/>
      <c r="AE17" s="134"/>
      <c r="AF17" s="35">
        <v>1</v>
      </c>
      <c r="AG17" s="54">
        <f>IF(V17&gt;0,$B17,"na")</f>
        <v>24</v>
      </c>
      <c r="AH17" s="144">
        <f t="shared" ref="AH17" si="123">IF(W17&gt;0,$B17,"na")</f>
        <v>24</v>
      </c>
      <c r="AI17" s="144" t="str">
        <f t="shared" ref="AI17" si="124">IF(X17&gt;0,$B17,"na")</f>
        <v>na</v>
      </c>
      <c r="AJ17" s="144">
        <f t="shared" ref="AJ17" si="125">IF(Y17&gt;0,$B17,"na")</f>
        <v>24</v>
      </c>
      <c r="AK17" s="144">
        <f t="shared" ref="AK17" si="126">IF(Z17&gt;0,$B17,"na")</f>
        <v>24</v>
      </c>
      <c r="AL17" s="144">
        <f t="shared" ref="AL17" si="127">IF(AA17&gt;0,$B17,"na")</f>
        <v>24</v>
      </c>
      <c r="AM17" s="144" t="str">
        <f t="shared" ref="AM17" si="128">IF(AB17&gt;0,$B17,"na")</f>
        <v>na</v>
      </c>
      <c r="AN17" s="144">
        <f t="shared" ref="AN17" si="129">IF(AC17&gt;0,$B17,"na")</f>
        <v>24</v>
      </c>
      <c r="AO17" s="75" t="str">
        <f t="shared" ref="AO17" si="130">IF(AD17&gt;0,$B17,"na")</f>
        <v>na</v>
      </c>
      <c r="AP17" s="144" t="str">
        <f t="shared" ref="AP17" si="131">IF(AE17&gt;0,$B17,"na")</f>
        <v>na</v>
      </c>
      <c r="AQ17" s="144">
        <f t="shared" ref="AQ17" si="132">IF(AF17&gt;0,$B17,"na")</f>
        <v>24</v>
      </c>
      <c r="AR17" s="81">
        <f t="shared" si="10"/>
        <v>0.45677689259426757</v>
      </c>
      <c r="AS17" s="82">
        <f t="shared" si="11"/>
        <v>0.30995574854611013</v>
      </c>
      <c r="AT17" s="82" t="str">
        <f t="shared" si="12"/>
        <v>na</v>
      </c>
      <c r="AU17" s="82">
        <f t="shared" si="13"/>
        <v>0.37314168690799321</v>
      </c>
      <c r="AV17" s="82">
        <f t="shared" si="14"/>
        <v>0.23357909280388686</v>
      </c>
      <c r="AW17" s="82">
        <f t="shared" si="15"/>
        <v>0.56368212277590468</v>
      </c>
      <c r="AX17" s="82" t="str">
        <f t="shared" si="16"/>
        <v>na</v>
      </c>
      <c r="AY17" s="82">
        <f t="shared" si="17"/>
        <v>0.47369455528294413</v>
      </c>
      <c r="AZ17" s="83" t="str">
        <f t="shared" si="18"/>
        <v>na</v>
      </c>
      <c r="BA17" s="82" t="str">
        <f t="shared" si="19"/>
        <v>na</v>
      </c>
      <c r="BB17" s="82">
        <f t="shared" si="20"/>
        <v>0.45677689259426757</v>
      </c>
      <c r="BC17" s="93">
        <f t="shared" si="21"/>
        <v>0.68264809753268962</v>
      </c>
      <c r="BD17" s="85">
        <f t="shared" si="22"/>
        <v>0.31433158572614922</v>
      </c>
      <c r="BE17" s="85" t="str">
        <f t="shared" si="23"/>
        <v>na</v>
      </c>
      <c r="BF17" s="85">
        <f t="shared" si="24"/>
        <v>0.45555012896250108</v>
      </c>
      <c r="BG17" s="85">
        <f t="shared" si="25"/>
        <v>0.17850754099996088</v>
      </c>
      <c r="BH17" s="85">
        <f t="shared" si="26"/>
        <v>1.0395781802172783</v>
      </c>
      <c r="BI17" s="85" t="str">
        <f t="shared" si="27"/>
        <v>na</v>
      </c>
      <c r="BJ17" s="85">
        <f t="shared" si="28"/>
        <v>0.73415104041924362</v>
      </c>
      <c r="BK17" s="85" t="str">
        <f t="shared" si="29"/>
        <v>na</v>
      </c>
      <c r="BL17" s="85" t="str">
        <f t="shared" si="30"/>
        <v>na</v>
      </c>
      <c r="BM17" s="102">
        <f t="shared" si="31"/>
        <v>0.68264809753268962</v>
      </c>
      <c r="BN17" s="85">
        <f t="shared" si="32"/>
        <v>15.700906243251861</v>
      </c>
      <c r="BO17" s="85">
        <f t="shared" si="4"/>
        <v>7.2296264717014322</v>
      </c>
      <c r="BP17" s="85" t="str">
        <f t="shared" si="4"/>
        <v>na</v>
      </c>
      <c r="BQ17" s="85">
        <f t="shared" si="4"/>
        <v>10.477652966137525</v>
      </c>
      <c r="BR17" s="85">
        <f t="shared" si="4"/>
        <v>4.1056734429991</v>
      </c>
      <c r="BS17" s="85">
        <f t="shared" si="4"/>
        <v>23.910298144997402</v>
      </c>
      <c r="BT17" s="85" t="str">
        <f t="shared" si="4"/>
        <v>na</v>
      </c>
      <c r="BU17" s="85">
        <f t="shared" si="4"/>
        <v>16.885473929642604</v>
      </c>
      <c r="BV17" s="85" t="str">
        <f t="shared" si="4"/>
        <v>na</v>
      </c>
      <c r="BW17" s="85" t="str">
        <f t="shared" si="4"/>
        <v>na</v>
      </c>
      <c r="BX17" s="85">
        <f t="shared" si="4"/>
        <v>15.700906243251861</v>
      </c>
      <c r="BY17" s="93">
        <f t="shared" si="33"/>
        <v>1.8197272785326764</v>
      </c>
      <c r="BZ17" s="85">
        <f t="shared" si="34"/>
        <v>0.55461368423889335</v>
      </c>
      <c r="CA17" s="85" t="str">
        <f t="shared" si="35"/>
        <v>na</v>
      </c>
      <c r="CB17" s="85">
        <f t="shared" si="36"/>
        <v>1.016376768710985</v>
      </c>
      <c r="CC17" s="85">
        <f t="shared" si="37"/>
        <v>0.11174934833529511</v>
      </c>
      <c r="CD17" s="85">
        <f t="shared" si="38"/>
        <v>2.723256439731331</v>
      </c>
      <c r="CE17" s="85" t="str">
        <f t="shared" si="39"/>
        <v>na</v>
      </c>
      <c r="CF17" s="85">
        <f t="shared" si="40"/>
        <v>1.5108780666721788</v>
      </c>
      <c r="CG17" s="85" t="str">
        <f t="shared" si="41"/>
        <v>na</v>
      </c>
      <c r="CH17" s="85" t="str">
        <f t="shared" si="42"/>
        <v>na</v>
      </c>
      <c r="CI17" s="102">
        <f t="shared" si="43"/>
        <v>1.7074341638759578</v>
      </c>
    </row>
    <row r="18" spans="1:87" s="20" customFormat="1" x14ac:dyDescent="0.25">
      <c r="A18" s="298" t="s">
        <v>17</v>
      </c>
      <c r="B18" s="54"/>
      <c r="C18" s="69">
        <v>15</v>
      </c>
      <c r="D18" s="35">
        <v>1</v>
      </c>
      <c r="E18" s="60"/>
      <c r="F18" s="67">
        <v>1</v>
      </c>
      <c r="G18" s="78">
        <v>2.4180000000000001</v>
      </c>
      <c r="H18" s="26">
        <v>8</v>
      </c>
      <c r="I18" s="26">
        <v>0.73009999999999997</v>
      </c>
      <c r="J18" s="26">
        <v>0.45419999999999999</v>
      </c>
      <c r="K18" s="82">
        <v>0.25969999999999999</v>
      </c>
      <c r="L18" s="82">
        <v>0.25245000000000001</v>
      </c>
      <c r="M18" s="266" t="s">
        <v>279</v>
      </c>
      <c r="N18" s="81"/>
      <c r="O18" s="82">
        <v>1.1842999999999999</v>
      </c>
      <c r="P18" s="277">
        <v>0.29580000000000001</v>
      </c>
      <c r="Q18" s="278">
        <v>0.51349999999999996</v>
      </c>
      <c r="R18" s="73">
        <f t="shared" ref="R18" si="133">P18/O18</f>
        <v>0.24976779532213125</v>
      </c>
      <c r="S18" s="73">
        <f t="shared" ref="S18" si="134">IF(P18&lt;0.01*O18,0.01,IF(P18&gt;100*O18,100,R18))</f>
        <v>0.24976779532213125</v>
      </c>
      <c r="T18" s="205">
        <f>IF(Q18&gt;0,((((1/O18)^2)*((Q18^2)+(P18^2))-((1/O18)^2)*(P18^2))^0.5),0)</f>
        <v>0.43358946212952804</v>
      </c>
      <c r="U18" s="26">
        <f t="shared" ref="U18:U31" si="135">IF(T18=0,S18,T18)</f>
        <v>0.43358946212952804</v>
      </c>
      <c r="V18" s="78">
        <v>1</v>
      </c>
      <c r="W18" s="128">
        <v>1</v>
      </c>
      <c r="X18" s="134"/>
      <c r="Y18" s="134">
        <v>0.75</v>
      </c>
      <c r="Z18" s="134">
        <v>1</v>
      </c>
      <c r="AA18" s="134">
        <v>0.5</v>
      </c>
      <c r="AB18" s="134">
        <v>1</v>
      </c>
      <c r="AC18" s="134"/>
      <c r="AD18" s="201"/>
      <c r="AE18" s="134"/>
      <c r="AF18" s="35">
        <v>1</v>
      </c>
      <c r="AG18" s="54">
        <f>IF(V18&gt;0,$C18,"na")</f>
        <v>15</v>
      </c>
      <c r="AH18" s="144">
        <f t="shared" ref="AH18" si="136">IF(W18&gt;0,$C18,"na")</f>
        <v>15</v>
      </c>
      <c r="AI18" s="144" t="str">
        <f t="shared" ref="AI18" si="137">IF(X18&gt;0,$C18,"na")</f>
        <v>na</v>
      </c>
      <c r="AJ18" s="144">
        <f t="shared" ref="AJ18" si="138">IF(Y18&gt;0,$C18,"na")</f>
        <v>15</v>
      </c>
      <c r="AK18" s="144">
        <f t="shared" ref="AK18" si="139">IF(Z18&gt;0,$C18,"na")</f>
        <v>15</v>
      </c>
      <c r="AL18" s="144">
        <f t="shared" ref="AL18" si="140">IF(AA18&gt;0,$C18,"na")</f>
        <v>15</v>
      </c>
      <c r="AM18" s="144">
        <f t="shared" ref="AM18" si="141">IF(AB18&gt;0,$C18,"na")</f>
        <v>15</v>
      </c>
      <c r="AN18" s="144" t="str">
        <f t="shared" ref="AN18" si="142">IF(AC18&gt;0,$C18,"na")</f>
        <v>na</v>
      </c>
      <c r="AO18" s="75" t="str">
        <f t="shared" ref="AO18" si="143">IF(AD18&gt;0,$C18,"na")</f>
        <v>na</v>
      </c>
      <c r="AP18" s="144" t="str">
        <f t="shared" ref="AP18" si="144">IF(AE18&gt;0,$C18,"na")</f>
        <v>na</v>
      </c>
      <c r="AQ18" s="144">
        <f t="shared" ref="AQ18" si="145">IF(AF18&gt;0,$C18,"na")</f>
        <v>15</v>
      </c>
      <c r="AR18" s="81">
        <f t="shared" si="10"/>
        <v>0.22295777031569378</v>
      </c>
      <c r="AS18" s="82">
        <f t="shared" si="11"/>
        <v>0.30258554542844157</v>
      </c>
      <c r="AT18" s="82" t="str">
        <f t="shared" si="12"/>
        <v>na</v>
      </c>
      <c r="AU18" s="82">
        <f t="shared" si="13"/>
        <v>0.27320177489387831</v>
      </c>
      <c r="AV18" s="82">
        <f t="shared" si="14"/>
        <v>0.38004165394720535</v>
      </c>
      <c r="AW18" s="82">
        <f t="shared" si="15"/>
        <v>0.13756968806713021</v>
      </c>
      <c r="AX18" s="82">
        <f t="shared" si="16"/>
        <v>0.24010836803228561</v>
      </c>
      <c r="AY18" s="82" t="str">
        <f t="shared" si="17"/>
        <v>na</v>
      </c>
      <c r="AZ18" s="83" t="str">
        <f t="shared" si="18"/>
        <v>na</v>
      </c>
      <c r="BA18" s="82" t="str">
        <f t="shared" si="19"/>
        <v>na</v>
      </c>
      <c r="BB18" s="82">
        <f t="shared" si="20"/>
        <v>0.22295777031569378</v>
      </c>
      <c r="BC18" s="93">
        <f t="shared" si="21"/>
        <v>0.72036282515283623</v>
      </c>
      <c r="BD18" s="85">
        <f t="shared" si="22"/>
        <v>1.3267907136743566</v>
      </c>
      <c r="BE18" s="85" t="str">
        <f t="shared" si="23"/>
        <v>na</v>
      </c>
      <c r="BF18" s="85">
        <f t="shared" si="24"/>
        <v>1.0816159935690972</v>
      </c>
      <c r="BG18" s="85">
        <f t="shared" si="25"/>
        <v>2.0929963282462318</v>
      </c>
      <c r="BH18" s="85">
        <f t="shared" si="26"/>
        <v>0.27425311722658907</v>
      </c>
      <c r="BI18" s="85">
        <f t="shared" si="27"/>
        <v>0.83545037710033077</v>
      </c>
      <c r="BJ18" s="85" t="str">
        <f t="shared" si="28"/>
        <v>na</v>
      </c>
      <c r="BK18" s="85" t="str">
        <f t="shared" si="29"/>
        <v>na</v>
      </c>
      <c r="BL18" s="85" t="str">
        <f t="shared" si="30"/>
        <v>na</v>
      </c>
      <c r="BM18" s="102">
        <f t="shared" si="31"/>
        <v>0.72036282515283623</v>
      </c>
      <c r="BN18" s="85">
        <f t="shared" si="32"/>
        <v>10.085079552139707</v>
      </c>
      <c r="BO18" s="85">
        <f t="shared" si="4"/>
        <v>18.575069991440994</v>
      </c>
      <c r="BP18" s="85" t="str">
        <f t="shared" si="4"/>
        <v>na</v>
      </c>
      <c r="BQ18" s="85">
        <f t="shared" si="4"/>
        <v>15.142623909967361</v>
      </c>
      <c r="BR18" s="85">
        <f t="shared" si="4"/>
        <v>29.301948595447247</v>
      </c>
      <c r="BS18" s="85">
        <f t="shared" si="4"/>
        <v>3.8395436411722468</v>
      </c>
      <c r="BT18" s="85">
        <f t="shared" si="4"/>
        <v>11.69630527940463</v>
      </c>
      <c r="BU18" s="85" t="str">
        <f t="shared" si="4"/>
        <v>na</v>
      </c>
      <c r="BV18" s="85" t="str">
        <f t="shared" si="4"/>
        <v>na</v>
      </c>
      <c r="BW18" s="85" t="str">
        <f t="shared" si="4"/>
        <v>na</v>
      </c>
      <c r="BX18" s="85">
        <f t="shared" si="4"/>
        <v>10.085079552139707</v>
      </c>
      <c r="BY18" s="93">
        <f t="shared" si="33"/>
        <v>2.5882043682981047E-2</v>
      </c>
      <c r="BZ18" s="85">
        <f t="shared" si="34"/>
        <v>0.31383665859790488</v>
      </c>
      <c r="CA18" s="85" t="str">
        <f t="shared" si="35"/>
        <v>na</v>
      </c>
      <c r="CB18" s="85">
        <f t="shared" si="36"/>
        <v>0.16805982039195405</v>
      </c>
      <c r="CC18" s="85">
        <f t="shared" si="37"/>
        <v>0.6914354404160401</v>
      </c>
      <c r="CD18" s="85">
        <f t="shared" si="38"/>
        <v>0.11951237804665225</v>
      </c>
      <c r="CE18" s="85">
        <f t="shared" si="39"/>
        <v>2.9722239909362701E-2</v>
      </c>
      <c r="CF18" s="85" t="str">
        <f t="shared" si="40"/>
        <v>na</v>
      </c>
      <c r="CG18" s="85" t="str">
        <f t="shared" si="41"/>
        <v>na</v>
      </c>
      <c r="CH18" s="85" t="str">
        <f t="shared" si="42"/>
        <v>na</v>
      </c>
      <c r="CI18" s="102">
        <f t="shared" si="43"/>
        <v>1.624355173251921E-2</v>
      </c>
    </row>
    <row r="19" spans="1:87" s="20" customFormat="1" x14ac:dyDescent="0.25">
      <c r="A19" s="299" t="s">
        <v>18</v>
      </c>
      <c r="B19" s="54">
        <v>24</v>
      </c>
      <c r="C19" s="69"/>
      <c r="D19" s="35">
        <v>1</v>
      </c>
      <c r="E19" s="60"/>
      <c r="F19" s="67">
        <v>1</v>
      </c>
      <c r="G19" s="78">
        <v>29.8</v>
      </c>
      <c r="H19" s="26">
        <v>92.95</v>
      </c>
      <c r="I19" s="26"/>
      <c r="J19" s="26"/>
      <c r="K19" s="82"/>
      <c r="L19" s="82"/>
      <c r="M19" s="266" t="s">
        <v>271</v>
      </c>
      <c r="N19" s="81">
        <v>92.95</v>
      </c>
      <c r="O19" s="82"/>
      <c r="P19" s="277">
        <v>40.450000000000003</v>
      </c>
      <c r="Q19" s="278">
        <v>28.962</v>
      </c>
      <c r="R19" s="32">
        <f t="shared" ref="R19:R22" si="146">P19/N19</f>
        <v>0.43518020441097366</v>
      </c>
      <c r="S19" s="32">
        <f t="shared" ref="S19:S22" si="147">IF(P19&lt;0.01*N19,0.01,IF(P19&gt;100*N19,100,R19))</f>
        <v>0.43518020441097366</v>
      </c>
      <c r="T19" s="205">
        <f t="shared" ref="T19:T22" si="148">IF(Q19&gt;0,((((1/N19)^2)*((Q19^2)+(P19^2))-((1/N19)^2)*(P19^2))^0.5),0)</f>
        <v>0.31158687466379764</v>
      </c>
      <c r="U19" s="26">
        <f t="shared" si="135"/>
        <v>0.31158687466379764</v>
      </c>
      <c r="V19" s="78">
        <v>1</v>
      </c>
      <c r="W19" s="128"/>
      <c r="X19" s="134"/>
      <c r="Y19" s="134"/>
      <c r="Z19" s="134">
        <v>0.1</v>
      </c>
      <c r="AA19" s="134">
        <v>1</v>
      </c>
      <c r="AB19" s="134"/>
      <c r="AC19" s="134">
        <v>1</v>
      </c>
      <c r="AD19" s="201"/>
      <c r="AE19" s="134"/>
      <c r="AF19" s="35">
        <v>1</v>
      </c>
      <c r="AG19" s="54">
        <f t="shared" ref="AG19:AG22" si="149">IF(V19&gt;0,$B19,"na")</f>
        <v>24</v>
      </c>
      <c r="AH19" s="144" t="str">
        <f t="shared" ref="AH19:AH22" si="150">IF(W19&gt;0,$B19,"na")</f>
        <v>na</v>
      </c>
      <c r="AI19" s="144" t="str">
        <f t="shared" ref="AI19:AI22" si="151">IF(X19&gt;0,$B19,"na")</f>
        <v>na</v>
      </c>
      <c r="AJ19" s="144" t="str">
        <f t="shared" ref="AJ19:AJ22" si="152">IF(Y19&gt;0,$B19,"na")</f>
        <v>na</v>
      </c>
      <c r="AK19" s="144">
        <f t="shared" ref="AK19:AK22" si="153">IF(Z19&gt;0,$B19,"na")</f>
        <v>24</v>
      </c>
      <c r="AL19" s="144">
        <f t="shared" ref="AL19:AL22" si="154">IF(AA19&gt;0,$B19,"na")</f>
        <v>24</v>
      </c>
      <c r="AM19" s="144" t="str">
        <f t="shared" ref="AM19:AM22" si="155">IF(AB19&gt;0,$B19,"na")</f>
        <v>na</v>
      </c>
      <c r="AN19" s="144">
        <f t="shared" ref="AN19:AN22" si="156">IF(AC19&gt;0,$B19,"na")</f>
        <v>24</v>
      </c>
      <c r="AO19" s="75" t="str">
        <f t="shared" ref="AO19:AO22" si="157">IF(AD19&gt;0,$B19,"na")</f>
        <v>na</v>
      </c>
      <c r="AP19" s="144" t="str">
        <f t="shared" ref="AP19:AP22" si="158">IF(AE19&gt;0,$B19,"na")</f>
        <v>na</v>
      </c>
      <c r="AQ19" s="144">
        <f t="shared" ref="AQ19:AQ22" si="159">IF(AF19&gt;0,$B19,"na")</f>
        <v>24</v>
      </c>
      <c r="AR19" s="81">
        <f t="shared" si="10"/>
        <v>0.3612904193140703</v>
      </c>
      <c r="AS19" s="82" t="str">
        <f t="shared" si="11"/>
        <v>na</v>
      </c>
      <c r="AT19" s="82" t="str">
        <f t="shared" si="12"/>
        <v>na</v>
      </c>
      <c r="AU19" s="82" t="str">
        <f t="shared" si="13"/>
        <v>na</v>
      </c>
      <c r="AV19" s="82">
        <f t="shared" si="14"/>
        <v>6.1583594201261999E-2</v>
      </c>
      <c r="AW19" s="82">
        <f t="shared" si="15"/>
        <v>0.44584775149395911</v>
      </c>
      <c r="AX19" s="82" t="str">
        <f t="shared" si="16"/>
        <v>na</v>
      </c>
      <c r="AY19" s="82">
        <f t="shared" si="17"/>
        <v>0.37467154595533214</v>
      </c>
      <c r="AZ19" s="83" t="str">
        <f t="shared" si="18"/>
        <v>na</v>
      </c>
      <c r="BA19" s="82" t="str">
        <f t="shared" si="19"/>
        <v>na</v>
      </c>
      <c r="BB19" s="82">
        <f t="shared" si="20"/>
        <v>0.3612904193140703</v>
      </c>
      <c r="BC19" s="93">
        <f t="shared" si="21"/>
        <v>0.54247551764021285</v>
      </c>
      <c r="BD19" s="85" t="str">
        <f t="shared" si="22"/>
        <v>na</v>
      </c>
      <c r="BE19" s="85" t="str">
        <f t="shared" si="23"/>
        <v>na</v>
      </c>
      <c r="BF19" s="85" t="str">
        <f t="shared" si="24"/>
        <v>na</v>
      </c>
      <c r="BG19" s="85">
        <f t="shared" si="25"/>
        <v>1.5761491666974166E-2</v>
      </c>
      <c r="BH19" s="85">
        <f t="shared" si="26"/>
        <v>0.8261148217934251</v>
      </c>
      <c r="BI19" s="85" t="str">
        <f t="shared" si="27"/>
        <v>na</v>
      </c>
      <c r="BJ19" s="85">
        <f t="shared" si="28"/>
        <v>0.58340302582980352</v>
      </c>
      <c r="BK19" s="85" t="str">
        <f t="shared" si="29"/>
        <v>na</v>
      </c>
      <c r="BL19" s="85" t="str">
        <f t="shared" si="30"/>
        <v>na</v>
      </c>
      <c r="BM19" s="102">
        <f t="shared" si="31"/>
        <v>0.54247551764021285</v>
      </c>
      <c r="BN19" s="85">
        <f t="shared" si="32"/>
        <v>12.476936905724896</v>
      </c>
      <c r="BO19" s="85" t="str">
        <f t="shared" si="4"/>
        <v>na</v>
      </c>
      <c r="BP19" s="85" t="str">
        <f t="shared" si="4"/>
        <v>na</v>
      </c>
      <c r="BQ19" s="85" t="str">
        <f t="shared" si="4"/>
        <v>na</v>
      </c>
      <c r="BR19" s="85">
        <f t="shared" si="4"/>
        <v>0.36251430834040582</v>
      </c>
      <c r="BS19" s="85">
        <f t="shared" si="4"/>
        <v>19.000640901248776</v>
      </c>
      <c r="BT19" s="85" t="str">
        <f t="shared" si="4"/>
        <v>na</v>
      </c>
      <c r="BU19" s="85">
        <f t="shared" si="4"/>
        <v>13.418269594085482</v>
      </c>
      <c r="BV19" s="85" t="str">
        <f t="shared" si="4"/>
        <v>na</v>
      </c>
      <c r="BW19" s="85" t="str">
        <f t="shared" si="4"/>
        <v>na</v>
      </c>
      <c r="BX19" s="85">
        <f t="shared" si="4"/>
        <v>12.476936905724896</v>
      </c>
      <c r="BY19" s="93">
        <f t="shared" si="33"/>
        <v>0.7764894741655668</v>
      </c>
      <c r="BZ19" s="85" t="str">
        <f t="shared" si="34"/>
        <v>na</v>
      </c>
      <c r="CA19" s="85" t="str">
        <f t="shared" si="35"/>
        <v>na</v>
      </c>
      <c r="CB19" s="85" t="str">
        <f t="shared" si="36"/>
        <v>na</v>
      </c>
      <c r="CC19" s="85">
        <f t="shared" si="37"/>
        <v>0.25838220860280975</v>
      </c>
      <c r="CD19" s="85">
        <f t="shared" si="38"/>
        <v>1.1512453947227357</v>
      </c>
      <c r="CE19" s="85" t="str">
        <f t="shared" si="39"/>
        <v>na</v>
      </c>
      <c r="CF19" s="85">
        <f t="shared" si="40"/>
        <v>0.55363437573317009</v>
      </c>
      <c r="CG19" s="85" t="str">
        <f t="shared" si="41"/>
        <v>na</v>
      </c>
      <c r="CH19" s="85" t="str">
        <f t="shared" si="42"/>
        <v>na</v>
      </c>
      <c r="CI19" s="102">
        <f t="shared" si="43"/>
        <v>0.70375651368073733</v>
      </c>
    </row>
    <row r="20" spans="1:87" s="20" customFormat="1" x14ac:dyDescent="0.25">
      <c r="A20" s="298" t="s">
        <v>19</v>
      </c>
      <c r="B20" s="54">
        <v>24</v>
      </c>
      <c r="C20" s="69"/>
      <c r="D20" s="35"/>
      <c r="E20" s="60"/>
      <c r="F20" s="67">
        <v>1</v>
      </c>
      <c r="G20" s="78">
        <v>2.7360000000000002</v>
      </c>
      <c r="H20" s="26">
        <v>18.3</v>
      </c>
      <c r="I20" s="26"/>
      <c r="J20" s="26"/>
      <c r="K20" s="82"/>
      <c r="L20" s="82"/>
      <c r="M20" s="266" t="s">
        <v>271</v>
      </c>
      <c r="N20" s="81">
        <v>18.3</v>
      </c>
      <c r="O20" s="82"/>
      <c r="P20" s="277">
        <v>0</v>
      </c>
      <c r="Q20" s="278">
        <v>0</v>
      </c>
      <c r="R20" s="32">
        <f t="shared" si="146"/>
        <v>0</v>
      </c>
      <c r="S20" s="32">
        <f t="shared" si="147"/>
        <v>0.01</v>
      </c>
      <c r="T20" s="205">
        <f t="shared" si="148"/>
        <v>0</v>
      </c>
      <c r="U20" s="26">
        <f t="shared" si="135"/>
        <v>0.01</v>
      </c>
      <c r="V20" s="78">
        <v>1</v>
      </c>
      <c r="W20" s="128"/>
      <c r="X20" s="134"/>
      <c r="Y20" s="134">
        <v>0.25</v>
      </c>
      <c r="Z20" s="134">
        <v>0.1</v>
      </c>
      <c r="AA20" s="134">
        <v>1</v>
      </c>
      <c r="AB20" s="134"/>
      <c r="AC20" s="134"/>
      <c r="AD20" s="201"/>
      <c r="AE20" s="134"/>
      <c r="AF20" s="35"/>
      <c r="AG20" s="54">
        <f t="shared" si="149"/>
        <v>24</v>
      </c>
      <c r="AH20" s="144" t="str">
        <f t="shared" si="150"/>
        <v>na</v>
      </c>
      <c r="AI20" s="144" t="str">
        <f t="shared" si="151"/>
        <v>na</v>
      </c>
      <c r="AJ20" s="144">
        <f t="shared" si="152"/>
        <v>24</v>
      </c>
      <c r="AK20" s="144">
        <f t="shared" si="153"/>
        <v>24</v>
      </c>
      <c r="AL20" s="144">
        <f t="shared" si="154"/>
        <v>24</v>
      </c>
      <c r="AM20" s="144" t="str">
        <f t="shared" si="155"/>
        <v>na</v>
      </c>
      <c r="AN20" s="144" t="str">
        <f t="shared" si="156"/>
        <v>na</v>
      </c>
      <c r="AO20" s="75" t="str">
        <f t="shared" si="157"/>
        <v>na</v>
      </c>
      <c r="AP20" s="144" t="str">
        <f t="shared" si="158"/>
        <v>na</v>
      </c>
      <c r="AQ20" s="144" t="str">
        <f t="shared" si="159"/>
        <v>na</v>
      </c>
      <c r="AR20" s="81">
        <f t="shared" si="10"/>
        <v>9.950330853168092E-3</v>
      </c>
      <c r="AS20" s="82" t="str">
        <f t="shared" si="11"/>
        <v>na</v>
      </c>
      <c r="AT20" s="82" t="str">
        <f t="shared" si="12"/>
        <v>na</v>
      </c>
      <c r="AU20" s="82">
        <f t="shared" si="13"/>
        <v>4.0642196442517561E-3</v>
      </c>
      <c r="AV20" s="82">
        <f t="shared" si="14"/>
        <v>1.696079122699107E-3</v>
      </c>
      <c r="AW20" s="82">
        <f t="shared" si="15"/>
        <v>1.2279131691143603E-2</v>
      </c>
      <c r="AX20" s="82" t="str">
        <f t="shared" si="16"/>
        <v>na</v>
      </c>
      <c r="AY20" s="82" t="str">
        <f t="shared" si="17"/>
        <v>na</v>
      </c>
      <c r="AZ20" s="83" t="str">
        <f t="shared" si="18"/>
        <v>na</v>
      </c>
      <c r="BA20" s="82" t="str">
        <f t="shared" si="19"/>
        <v>na</v>
      </c>
      <c r="BB20" s="82" t="str">
        <f t="shared" si="20"/>
        <v>na</v>
      </c>
      <c r="BC20" s="93">
        <f t="shared" si="21"/>
        <v>1.9900661706336174E-2</v>
      </c>
      <c r="BD20" s="85" t="str">
        <f t="shared" si="22"/>
        <v>na</v>
      </c>
      <c r="BE20" s="85" t="str">
        <f t="shared" si="23"/>
        <v>na</v>
      </c>
      <c r="BF20" s="85">
        <f t="shared" si="24"/>
        <v>3.3200667516422779E-3</v>
      </c>
      <c r="BG20" s="85">
        <f t="shared" si="25"/>
        <v>5.7820879182924083E-4</v>
      </c>
      <c r="BH20" s="85">
        <f t="shared" si="26"/>
        <v>3.0305942046226747E-2</v>
      </c>
      <c r="BI20" s="85" t="str">
        <f t="shared" si="27"/>
        <v>na</v>
      </c>
      <c r="BJ20" s="85" t="str">
        <f t="shared" si="28"/>
        <v>na</v>
      </c>
      <c r="BK20" s="85" t="str">
        <f t="shared" si="29"/>
        <v>na</v>
      </c>
      <c r="BL20" s="85" t="str">
        <f t="shared" si="30"/>
        <v>na</v>
      </c>
      <c r="BM20" s="102" t="str">
        <f t="shared" si="31"/>
        <v>na</v>
      </c>
      <c r="BN20" s="85">
        <f t="shared" si="32"/>
        <v>0.457715219245732</v>
      </c>
      <c r="BO20" s="85" t="str">
        <f t="shared" si="32"/>
        <v>na</v>
      </c>
      <c r="BP20" s="85" t="str">
        <f t="shared" si="32"/>
        <v>na</v>
      </c>
      <c r="BQ20" s="85">
        <f t="shared" si="32"/>
        <v>7.6361535287772397E-2</v>
      </c>
      <c r="BR20" s="85">
        <f t="shared" si="32"/>
        <v>1.3298802212072539E-2</v>
      </c>
      <c r="BS20" s="85">
        <f t="shared" si="32"/>
        <v>0.69703666706321521</v>
      </c>
      <c r="BT20" s="85" t="str">
        <f t="shared" si="32"/>
        <v>na</v>
      </c>
      <c r="BU20" s="85" t="str">
        <f t="shared" si="32"/>
        <v>na</v>
      </c>
      <c r="BV20" s="85" t="str">
        <f t="shared" si="32"/>
        <v>na</v>
      </c>
      <c r="BW20" s="85" t="str">
        <f t="shared" si="32"/>
        <v>na</v>
      </c>
      <c r="BX20" s="85" t="str">
        <f t="shared" si="32"/>
        <v>na</v>
      </c>
      <c r="BY20" s="93">
        <f t="shared" si="33"/>
        <v>0.70563609415286477</v>
      </c>
      <c r="BZ20" s="85" t="str">
        <f t="shared" si="34"/>
        <v>na</v>
      </c>
      <c r="CA20" s="85" t="str">
        <f t="shared" si="35"/>
        <v>na</v>
      </c>
      <c r="CB20" s="85">
        <f t="shared" si="36"/>
        <v>0.6399164978236962</v>
      </c>
      <c r="CC20" s="85">
        <f t="shared" si="37"/>
        <v>0.64272418677724796</v>
      </c>
      <c r="CD20" s="85">
        <f t="shared" si="38"/>
        <v>1.1047749123744448</v>
      </c>
      <c r="CE20" s="85" t="str">
        <f t="shared" si="39"/>
        <v>na</v>
      </c>
      <c r="CF20" s="85" t="str">
        <f t="shared" si="40"/>
        <v>na</v>
      </c>
      <c r="CG20" s="85" t="str">
        <f t="shared" si="41"/>
        <v>na</v>
      </c>
      <c r="CH20" s="85" t="str">
        <f t="shared" si="42"/>
        <v>na</v>
      </c>
      <c r="CI20" s="102" t="str">
        <f t="shared" si="43"/>
        <v>na</v>
      </c>
    </row>
    <row r="21" spans="1:87" x14ac:dyDescent="0.25">
      <c r="A21" s="299" t="s">
        <v>20</v>
      </c>
      <c r="B21" s="54">
        <v>24</v>
      </c>
      <c r="C21" s="69"/>
      <c r="D21" s="119">
        <v>1</v>
      </c>
      <c r="E21" s="117"/>
      <c r="F21" s="118">
        <v>1</v>
      </c>
      <c r="G21" s="78">
        <v>96.063999999999993</v>
      </c>
      <c r="H21" s="26">
        <v>1287.5</v>
      </c>
      <c r="I21" s="26"/>
      <c r="J21" s="26"/>
      <c r="K21" s="82"/>
      <c r="L21" s="82"/>
      <c r="M21" s="266" t="s">
        <v>271</v>
      </c>
      <c r="N21" s="81">
        <v>1287.5</v>
      </c>
      <c r="O21" s="82"/>
      <c r="P21" s="277">
        <v>116.7</v>
      </c>
      <c r="Q21" s="278">
        <v>287.54300000000001</v>
      </c>
      <c r="R21" s="32">
        <f t="shared" si="146"/>
        <v>9.0640776699029132E-2</v>
      </c>
      <c r="S21" s="32">
        <f t="shared" si="147"/>
        <v>9.0640776699029132E-2</v>
      </c>
      <c r="T21" s="205">
        <f t="shared" si="148"/>
        <v>0.22333436893203881</v>
      </c>
      <c r="U21" s="26">
        <f t="shared" si="135"/>
        <v>0.22333436893203881</v>
      </c>
      <c r="V21" s="78">
        <v>1</v>
      </c>
      <c r="W21" s="105"/>
      <c r="X21" s="13"/>
      <c r="Y21" s="13"/>
      <c r="Z21" s="13"/>
      <c r="AA21" s="13"/>
      <c r="AB21" s="13"/>
      <c r="AC21" s="13"/>
      <c r="AD21" s="23"/>
      <c r="AE21" s="13"/>
      <c r="AF21" s="119">
        <v>1</v>
      </c>
      <c r="AG21" s="54">
        <f t="shared" si="149"/>
        <v>24</v>
      </c>
      <c r="AH21" s="144" t="str">
        <f t="shared" si="150"/>
        <v>na</v>
      </c>
      <c r="AI21" s="144" t="str">
        <f t="shared" si="151"/>
        <v>na</v>
      </c>
      <c r="AJ21" s="144" t="str">
        <f t="shared" si="152"/>
        <v>na</v>
      </c>
      <c r="AK21" s="144" t="str">
        <f t="shared" si="153"/>
        <v>na</v>
      </c>
      <c r="AL21" s="144" t="str">
        <f t="shared" si="154"/>
        <v>na</v>
      </c>
      <c r="AM21" s="144" t="str">
        <f t="shared" si="155"/>
        <v>na</v>
      </c>
      <c r="AN21" s="144" t="str">
        <f t="shared" si="156"/>
        <v>na</v>
      </c>
      <c r="AO21" s="75" t="str">
        <f t="shared" si="157"/>
        <v>na</v>
      </c>
      <c r="AP21" s="144" t="str">
        <f t="shared" si="158"/>
        <v>na</v>
      </c>
      <c r="AQ21" s="144">
        <f t="shared" si="159"/>
        <v>24</v>
      </c>
      <c r="AR21" s="81">
        <f t="shared" si="10"/>
        <v>8.6765392045257267E-2</v>
      </c>
      <c r="AS21" s="82" t="str">
        <f t="shared" si="11"/>
        <v>na</v>
      </c>
      <c r="AT21" s="82" t="str">
        <f t="shared" si="12"/>
        <v>na</v>
      </c>
      <c r="AU21" s="82" t="str">
        <f t="shared" si="13"/>
        <v>na</v>
      </c>
      <c r="AV21" s="82" t="str">
        <f t="shared" si="14"/>
        <v>na</v>
      </c>
      <c r="AW21" s="82" t="str">
        <f t="shared" si="15"/>
        <v>na</v>
      </c>
      <c r="AX21" s="82" t="str">
        <f t="shared" si="16"/>
        <v>na</v>
      </c>
      <c r="AY21" s="82" t="str">
        <f t="shared" si="17"/>
        <v>na</v>
      </c>
      <c r="AZ21" s="83" t="str">
        <f t="shared" si="18"/>
        <v>na</v>
      </c>
      <c r="BA21" s="82" t="str">
        <f t="shared" si="19"/>
        <v>na</v>
      </c>
      <c r="BB21" s="82">
        <f t="shared" si="20"/>
        <v>8.6765392045257267E-2</v>
      </c>
      <c r="BC21" s="93">
        <f t="shared" si="21"/>
        <v>0.40316043987292455</v>
      </c>
      <c r="BD21" s="85" t="str">
        <f t="shared" si="22"/>
        <v>na</v>
      </c>
      <c r="BE21" s="85" t="str">
        <f t="shared" si="23"/>
        <v>na</v>
      </c>
      <c r="BF21" s="85" t="str">
        <f t="shared" si="24"/>
        <v>na</v>
      </c>
      <c r="BG21" s="85" t="str">
        <f t="shared" si="25"/>
        <v>na</v>
      </c>
      <c r="BH21" s="85" t="str">
        <f t="shared" si="26"/>
        <v>na</v>
      </c>
      <c r="BI21" s="85" t="str">
        <f t="shared" si="27"/>
        <v>na</v>
      </c>
      <c r="BJ21" s="85" t="str">
        <f t="shared" si="28"/>
        <v>na</v>
      </c>
      <c r="BK21" s="85" t="str">
        <f t="shared" si="29"/>
        <v>na</v>
      </c>
      <c r="BL21" s="85" t="str">
        <f t="shared" si="30"/>
        <v>na</v>
      </c>
      <c r="BM21" s="102">
        <f t="shared" si="31"/>
        <v>0.40316043987292455</v>
      </c>
      <c r="BN21" s="85">
        <f t="shared" si="32"/>
        <v>9.2726901170772642</v>
      </c>
      <c r="BO21" s="85" t="str">
        <f t="shared" si="32"/>
        <v>na</v>
      </c>
      <c r="BP21" s="85" t="str">
        <f t="shared" si="32"/>
        <v>na</v>
      </c>
      <c r="BQ21" s="85" t="str">
        <f t="shared" si="32"/>
        <v>na</v>
      </c>
      <c r="BR21" s="85" t="str">
        <f t="shared" si="32"/>
        <v>na</v>
      </c>
      <c r="BS21" s="85" t="str">
        <f t="shared" si="32"/>
        <v>na</v>
      </c>
      <c r="BT21" s="85" t="str">
        <f t="shared" si="32"/>
        <v>na</v>
      </c>
      <c r="BU21" s="85" t="str">
        <f t="shared" si="32"/>
        <v>na</v>
      </c>
      <c r="BV21" s="85" t="str">
        <f t="shared" si="32"/>
        <v>na</v>
      </c>
      <c r="BW21" s="85" t="str">
        <f t="shared" si="32"/>
        <v>na</v>
      </c>
      <c r="BX21" s="85">
        <f t="shared" si="32"/>
        <v>9.2726901170772642</v>
      </c>
      <c r="BY21" s="93">
        <f t="shared" si="33"/>
        <v>0.21502332434198812</v>
      </c>
      <c r="BZ21" s="85" t="str">
        <f t="shared" si="34"/>
        <v>na</v>
      </c>
      <c r="CA21" s="85" t="str">
        <f t="shared" si="35"/>
        <v>na</v>
      </c>
      <c r="CB21" s="85" t="str">
        <f t="shared" si="36"/>
        <v>na</v>
      </c>
      <c r="CC21" s="85" t="str">
        <f t="shared" si="37"/>
        <v>na</v>
      </c>
      <c r="CD21" s="85" t="str">
        <f t="shared" si="38"/>
        <v>na</v>
      </c>
      <c r="CE21" s="85" t="str">
        <f t="shared" si="39"/>
        <v>na</v>
      </c>
      <c r="CF21" s="85" t="str">
        <f t="shared" si="40"/>
        <v>na</v>
      </c>
      <c r="CG21" s="85" t="str">
        <f t="shared" si="41"/>
        <v>na</v>
      </c>
      <c r="CH21" s="85" t="str">
        <f t="shared" si="42"/>
        <v>na</v>
      </c>
      <c r="CI21" s="102">
        <f t="shared" si="43"/>
        <v>0.25602639399545746</v>
      </c>
    </row>
    <row r="22" spans="1:87" x14ac:dyDescent="0.25">
      <c r="A22" s="298" t="s">
        <v>21</v>
      </c>
      <c r="B22" s="54">
        <v>24</v>
      </c>
      <c r="C22" s="69"/>
      <c r="D22" s="119">
        <v>1</v>
      </c>
      <c r="E22" s="117"/>
      <c r="F22" s="118">
        <v>1</v>
      </c>
      <c r="G22" s="78">
        <v>2.1</v>
      </c>
      <c r="H22" s="26">
        <v>474.04</v>
      </c>
      <c r="I22" s="26"/>
      <c r="J22" s="26"/>
      <c r="K22" s="82"/>
      <c r="L22" s="82"/>
      <c r="M22" s="266" t="s">
        <v>271</v>
      </c>
      <c r="N22" s="81">
        <v>474.04</v>
      </c>
      <c r="O22" s="82"/>
      <c r="P22" s="277">
        <v>10.35</v>
      </c>
      <c r="Q22" s="278">
        <v>17.254999999999999</v>
      </c>
      <c r="R22" s="32">
        <f t="shared" si="146"/>
        <v>2.1833600540038814E-2</v>
      </c>
      <c r="S22" s="32">
        <f t="shared" si="147"/>
        <v>2.1833600540038814E-2</v>
      </c>
      <c r="T22" s="205">
        <f t="shared" si="148"/>
        <v>3.6399881866509151E-2</v>
      </c>
      <c r="U22" s="26">
        <f t="shared" si="135"/>
        <v>3.6399881866509151E-2</v>
      </c>
      <c r="V22" s="78">
        <v>1</v>
      </c>
      <c r="W22" s="128">
        <v>0.5</v>
      </c>
      <c r="X22" s="134">
        <v>1</v>
      </c>
      <c r="Y22" s="134">
        <v>0.5</v>
      </c>
      <c r="Z22" s="134">
        <v>0.1</v>
      </c>
      <c r="AA22" s="134">
        <v>1</v>
      </c>
      <c r="AB22" s="134"/>
      <c r="AC22" s="134">
        <v>1</v>
      </c>
      <c r="AD22" s="201">
        <v>1</v>
      </c>
      <c r="AE22" s="134">
        <v>1</v>
      </c>
      <c r="AF22" s="119">
        <v>1</v>
      </c>
      <c r="AG22" s="54">
        <f t="shared" si="149"/>
        <v>24</v>
      </c>
      <c r="AH22" s="144">
        <f t="shared" si="150"/>
        <v>24</v>
      </c>
      <c r="AI22" s="144">
        <f t="shared" si="151"/>
        <v>24</v>
      </c>
      <c r="AJ22" s="144">
        <f t="shared" si="152"/>
        <v>24</v>
      </c>
      <c r="AK22" s="144">
        <f t="shared" si="153"/>
        <v>24</v>
      </c>
      <c r="AL22" s="144">
        <f t="shared" si="154"/>
        <v>24</v>
      </c>
      <c r="AM22" s="144" t="str">
        <f t="shared" si="155"/>
        <v>na</v>
      </c>
      <c r="AN22" s="144">
        <f t="shared" si="156"/>
        <v>24</v>
      </c>
      <c r="AO22" s="75">
        <f t="shared" si="157"/>
        <v>24</v>
      </c>
      <c r="AP22" s="144">
        <f t="shared" si="158"/>
        <v>24</v>
      </c>
      <c r="AQ22" s="144">
        <f t="shared" si="159"/>
        <v>24</v>
      </c>
      <c r="AR22" s="81">
        <f t="shared" si="10"/>
        <v>2.1598661049808419E-2</v>
      </c>
      <c r="AS22" s="82">
        <f t="shared" si="11"/>
        <v>1.465623428379857E-2</v>
      </c>
      <c r="AT22" s="82">
        <f t="shared" si="12"/>
        <v>2.3260096515178297E-2</v>
      </c>
      <c r="AU22" s="82">
        <f t="shared" si="13"/>
        <v>1.7643976632237865E-2</v>
      </c>
      <c r="AV22" s="82">
        <f t="shared" si="14"/>
        <v>3.6815899516718905E-3</v>
      </c>
      <c r="AW22" s="82">
        <f t="shared" si="15"/>
        <v>2.6653666827423157E-2</v>
      </c>
      <c r="AX22" s="82" t="str">
        <f t="shared" si="16"/>
        <v>na</v>
      </c>
      <c r="AY22" s="82">
        <f t="shared" si="17"/>
        <v>2.2398611459060584E-2</v>
      </c>
      <c r="AZ22" s="83">
        <f t="shared" si="18"/>
        <v>2.1598661049808419E-2</v>
      </c>
      <c r="BA22" s="82">
        <f t="shared" si="19"/>
        <v>2.1598661049808419E-2</v>
      </c>
      <c r="BB22" s="82">
        <f t="shared" si="20"/>
        <v>2.1598661049808419E-2</v>
      </c>
      <c r="BC22" s="93">
        <f t="shared" si="21"/>
        <v>7.150611144270963E-2</v>
      </c>
      <c r="BD22" s="85">
        <f t="shared" si="22"/>
        <v>3.2925645702574211E-2</v>
      </c>
      <c r="BE22" s="85">
        <f t="shared" si="23"/>
        <v>8.2930164750124769E-2</v>
      </c>
      <c r="BF22" s="85">
        <f t="shared" si="24"/>
        <v>4.7718023982002623E-2</v>
      </c>
      <c r="BG22" s="85">
        <f t="shared" si="25"/>
        <v>2.0775923391799685E-3</v>
      </c>
      <c r="BH22" s="85">
        <f t="shared" si="26"/>
        <v>0.10889387002864427</v>
      </c>
      <c r="BI22" s="85" t="str">
        <f t="shared" si="27"/>
        <v>na</v>
      </c>
      <c r="BJ22" s="85">
        <f t="shared" si="28"/>
        <v>7.6900948382831749E-2</v>
      </c>
      <c r="BK22" s="85">
        <f t="shared" si="29"/>
        <v>7.150611144270963E-2</v>
      </c>
      <c r="BL22" s="85">
        <f t="shared" si="30"/>
        <v>7.150611144270963E-2</v>
      </c>
      <c r="BM22" s="102">
        <f t="shared" si="31"/>
        <v>7.150611144270963E-2</v>
      </c>
      <c r="BN22" s="85">
        <f t="shared" si="32"/>
        <v>1.6446405631823215</v>
      </c>
      <c r="BO22" s="85">
        <f t="shared" si="32"/>
        <v>0.75728985115920688</v>
      </c>
      <c r="BP22" s="85">
        <f t="shared" si="32"/>
        <v>1.9073937892528696</v>
      </c>
      <c r="BQ22" s="85">
        <f t="shared" si="32"/>
        <v>1.0975145515860603</v>
      </c>
      <c r="BR22" s="85">
        <f t="shared" si="32"/>
        <v>4.7784623801139278E-2</v>
      </c>
      <c r="BS22" s="85">
        <f t="shared" si="32"/>
        <v>2.5045590106588183</v>
      </c>
      <c r="BT22" s="85" t="str">
        <f t="shared" si="32"/>
        <v>na</v>
      </c>
      <c r="BU22" s="85">
        <f t="shared" si="32"/>
        <v>1.7687218128051303</v>
      </c>
      <c r="BV22" s="85">
        <f t="shared" si="32"/>
        <v>1.6446405631823215</v>
      </c>
      <c r="BW22" s="85">
        <f t="shared" si="32"/>
        <v>1.6446405631823215</v>
      </c>
      <c r="BX22" s="85">
        <f t="shared" si="32"/>
        <v>1.6446405631823215</v>
      </c>
      <c r="BY22" s="93">
        <f t="shared" si="33"/>
        <v>0.61302096492792646</v>
      </c>
      <c r="BZ22" s="85">
        <f t="shared" si="34"/>
        <v>0.4927230830486633</v>
      </c>
      <c r="CA22" s="85">
        <f t="shared" si="35"/>
        <v>0.4570682732480022</v>
      </c>
      <c r="CB22" s="85">
        <f t="shared" si="36"/>
        <v>0.53790615573316114</v>
      </c>
      <c r="CC22" s="85">
        <f t="shared" si="37"/>
        <v>0.62722255048918618</v>
      </c>
      <c r="CD22" s="85">
        <f t="shared" si="38"/>
        <v>0.96169831249073168</v>
      </c>
      <c r="CE22" s="85" t="str">
        <f t="shared" si="39"/>
        <v>na</v>
      </c>
      <c r="CF22" s="85">
        <f t="shared" si="40"/>
        <v>0.96375799863155276</v>
      </c>
      <c r="CG22" s="85">
        <f t="shared" si="41"/>
        <v>9.3952483483562652E-2</v>
      </c>
      <c r="CH22" s="85">
        <f t="shared" si="42"/>
        <v>1.0171663854427133</v>
      </c>
      <c r="CI22" s="102">
        <f t="shared" si="43"/>
        <v>0.68102268513887376</v>
      </c>
    </row>
    <row r="23" spans="1:87" x14ac:dyDescent="0.25">
      <c r="A23" s="299" t="s">
        <v>22</v>
      </c>
      <c r="B23" s="54"/>
      <c r="C23" s="69">
        <v>15</v>
      </c>
      <c r="D23" s="119">
        <v>1</v>
      </c>
      <c r="E23" s="117"/>
      <c r="F23" s="118">
        <v>1</v>
      </c>
      <c r="G23" s="78">
        <v>0.76400000000000001</v>
      </c>
      <c r="H23" s="26">
        <v>1.6</v>
      </c>
      <c r="I23" s="26">
        <v>0.11639999999999999</v>
      </c>
      <c r="J23" s="26">
        <v>5.8299999999999998E-2</v>
      </c>
      <c r="K23" s="82">
        <v>4.6300000000000001E-2</v>
      </c>
      <c r="L23" s="82">
        <v>7.0599999999999996E-2</v>
      </c>
      <c r="M23" s="266" t="s">
        <v>279</v>
      </c>
      <c r="N23" s="81"/>
      <c r="O23" s="82">
        <v>0.17470000000000002</v>
      </c>
      <c r="P23" s="277">
        <v>9.2499999999999995E-3</v>
      </c>
      <c r="Q23" s="278">
        <v>1.72E-2</v>
      </c>
      <c r="R23" s="73">
        <f t="shared" ref="R23:R24" si="160">P23/O23</f>
        <v>5.2947910704064099E-2</v>
      </c>
      <c r="S23" s="73">
        <f t="shared" ref="S23:S24" si="161">IF(P23&lt;0.01*O23,0.01,IF(P23&gt;100*O23,100,R23))</f>
        <v>5.2947910704064099E-2</v>
      </c>
      <c r="T23" s="205">
        <f t="shared" ref="T23:T24" si="162">IF(Q23&gt;0,((((1/O23)^2)*((Q23^2)+(P23^2))-((1/O23)^2)*(P23^2))^0.5),0)</f>
        <v>9.8454493417286765E-2</v>
      </c>
      <c r="U23" s="26">
        <f t="shared" si="135"/>
        <v>9.8454493417286765E-2</v>
      </c>
      <c r="V23" s="78">
        <v>1</v>
      </c>
      <c r="W23" s="128"/>
      <c r="X23" s="134"/>
      <c r="Y23" s="134">
        <v>1</v>
      </c>
      <c r="Z23" s="134">
        <v>1</v>
      </c>
      <c r="AA23" s="134">
        <v>1</v>
      </c>
      <c r="AB23" s="134"/>
      <c r="AC23" s="134">
        <v>1</v>
      </c>
      <c r="AD23" s="201"/>
      <c r="AE23" s="134"/>
      <c r="AF23" s="119">
        <v>1</v>
      </c>
      <c r="AG23" s="54">
        <f t="shared" ref="AG23:AG24" si="163">IF(V23&gt;0,$C23,"na")</f>
        <v>15</v>
      </c>
      <c r="AH23" s="144" t="str">
        <f t="shared" ref="AH23:AH24" si="164">IF(W23&gt;0,$C23,"na")</f>
        <v>na</v>
      </c>
      <c r="AI23" s="144" t="str">
        <f t="shared" ref="AI23:AI24" si="165">IF(X23&gt;0,$C23,"na")</f>
        <v>na</v>
      </c>
      <c r="AJ23" s="144">
        <f t="shared" ref="AJ23:AJ24" si="166">IF(Y23&gt;0,$C23,"na")</f>
        <v>15</v>
      </c>
      <c r="AK23" s="144">
        <f t="shared" ref="AK23:AK24" si="167">IF(Z23&gt;0,$C23,"na")</f>
        <v>15</v>
      </c>
      <c r="AL23" s="144">
        <f t="shared" ref="AL23:AL24" si="168">IF(AA23&gt;0,$C23,"na")</f>
        <v>15</v>
      </c>
      <c r="AM23" s="144" t="str">
        <f t="shared" ref="AM23:AM24" si="169">IF(AB23&gt;0,$C23,"na")</f>
        <v>na</v>
      </c>
      <c r="AN23" s="144">
        <f t="shared" ref="AN23:AN24" si="170">IF(AC23&gt;0,$C23,"na")</f>
        <v>15</v>
      </c>
      <c r="AO23" s="75" t="str">
        <f t="shared" ref="AO23:AO24" si="171">IF(AD23&gt;0,$C23,"na")</f>
        <v>na</v>
      </c>
      <c r="AP23" s="144" t="str">
        <f t="shared" ref="AP23:AP24" si="172">IF(AE23&gt;0,$C23,"na")</f>
        <v>na</v>
      </c>
      <c r="AQ23" s="144">
        <f t="shared" ref="AQ23:AQ24" si="173">IF(AF23&gt;0,$C23,"na")</f>
        <v>15</v>
      </c>
      <c r="AR23" s="81">
        <f t="shared" si="10"/>
        <v>5.1593764410772396E-2</v>
      </c>
      <c r="AS23" s="82" t="str">
        <f t="shared" si="11"/>
        <v>na</v>
      </c>
      <c r="AT23" s="82" t="str">
        <f t="shared" si="12"/>
        <v>na</v>
      </c>
      <c r="AU23" s="82">
        <f t="shared" si="13"/>
        <v>8.4294037628867571E-2</v>
      </c>
      <c r="AV23" s="82">
        <f t="shared" si="14"/>
        <v>8.7943916609271144E-2</v>
      </c>
      <c r="AW23" s="82">
        <f t="shared" si="15"/>
        <v>6.3668900762229766E-2</v>
      </c>
      <c r="AX23" s="82" t="str">
        <f t="shared" si="16"/>
        <v>na</v>
      </c>
      <c r="AY23" s="82">
        <f t="shared" si="17"/>
        <v>5.3504644574134334E-2</v>
      </c>
      <c r="AZ23" s="83" t="str">
        <f t="shared" si="18"/>
        <v>na</v>
      </c>
      <c r="BA23" s="82" t="str">
        <f t="shared" si="19"/>
        <v>na</v>
      </c>
      <c r="BB23" s="82">
        <f t="shared" si="20"/>
        <v>5.1593764410772396E-2</v>
      </c>
      <c r="BC23" s="93">
        <f t="shared" si="21"/>
        <v>0.18780837174728676</v>
      </c>
      <c r="BD23" s="85" t="str">
        <f t="shared" si="22"/>
        <v>na</v>
      </c>
      <c r="BE23" s="85" t="str">
        <f t="shared" si="23"/>
        <v>na</v>
      </c>
      <c r="BF23" s="85">
        <f t="shared" si="24"/>
        <v>0.50131907364243022</v>
      </c>
      <c r="BG23" s="85">
        <f t="shared" si="25"/>
        <v>0.54567256770583072</v>
      </c>
      <c r="BH23" s="85">
        <f t="shared" si="26"/>
        <v>0.28600604914344618</v>
      </c>
      <c r="BI23" s="85" t="str">
        <f t="shared" si="27"/>
        <v>na</v>
      </c>
      <c r="BJ23" s="85">
        <f t="shared" si="28"/>
        <v>0.20197772764042907</v>
      </c>
      <c r="BK23" s="85" t="str">
        <f t="shared" si="29"/>
        <v>na</v>
      </c>
      <c r="BL23" s="85" t="str">
        <f t="shared" si="30"/>
        <v>na</v>
      </c>
      <c r="BM23" s="102">
        <f t="shared" si="31"/>
        <v>0.18780837174728676</v>
      </c>
      <c r="BN23" s="85">
        <f t="shared" si="32"/>
        <v>2.6293172044620148</v>
      </c>
      <c r="BO23" s="85" t="str">
        <f t="shared" si="32"/>
        <v>na</v>
      </c>
      <c r="BP23" s="85" t="str">
        <f t="shared" si="32"/>
        <v>na</v>
      </c>
      <c r="BQ23" s="85">
        <f t="shared" si="32"/>
        <v>7.0184670309940227</v>
      </c>
      <c r="BR23" s="85">
        <f t="shared" si="32"/>
        <v>7.6394159478816306</v>
      </c>
      <c r="BS23" s="85">
        <f t="shared" si="32"/>
        <v>4.0040846880082466</v>
      </c>
      <c r="BT23" s="85" t="str">
        <f t="shared" si="32"/>
        <v>na</v>
      </c>
      <c r="BU23" s="85">
        <f t="shared" si="32"/>
        <v>2.8276881869660069</v>
      </c>
      <c r="BV23" s="85" t="str">
        <f t="shared" si="32"/>
        <v>na</v>
      </c>
      <c r="BW23" s="85" t="str">
        <f t="shared" si="32"/>
        <v>na</v>
      </c>
      <c r="BX23" s="85">
        <f t="shared" si="32"/>
        <v>2.6293172044620148</v>
      </c>
      <c r="BY23" s="93">
        <f t="shared" si="33"/>
        <v>0.25281887039588657</v>
      </c>
      <c r="BZ23" s="85" t="str">
        <f t="shared" si="34"/>
        <v>na</v>
      </c>
      <c r="CA23" s="85" t="str">
        <f t="shared" si="35"/>
        <v>na</v>
      </c>
      <c r="CB23" s="85">
        <f t="shared" si="36"/>
        <v>0.10348157560964483</v>
      </c>
      <c r="CC23" s="85">
        <f t="shared" si="37"/>
        <v>8.9858276553286029E-2</v>
      </c>
      <c r="CD23" s="85">
        <f t="shared" si="38"/>
        <v>0.39932559342108315</v>
      </c>
      <c r="CE23" s="85" t="str">
        <f t="shared" si="39"/>
        <v>na</v>
      </c>
      <c r="CF23" s="85">
        <f t="shared" si="40"/>
        <v>0.42986138535572771</v>
      </c>
      <c r="CG23" s="85" t="str">
        <f t="shared" si="41"/>
        <v>na</v>
      </c>
      <c r="CH23" s="85" t="str">
        <f t="shared" si="42"/>
        <v>na</v>
      </c>
      <c r="CI23" s="102">
        <f t="shared" si="43"/>
        <v>0.2875530671901585</v>
      </c>
    </row>
    <row r="24" spans="1:87" x14ac:dyDescent="0.25">
      <c r="A24" s="298" t="s">
        <v>23</v>
      </c>
      <c r="B24" s="54"/>
      <c r="C24" s="69">
        <v>15</v>
      </c>
      <c r="D24" s="119">
        <v>1</v>
      </c>
      <c r="E24" s="117"/>
      <c r="F24" s="60">
        <v>1</v>
      </c>
      <c r="G24" s="78"/>
      <c r="H24" s="26"/>
      <c r="I24" s="26"/>
      <c r="J24" s="26"/>
      <c r="K24" s="82">
        <v>4.8500000000000001E-3</v>
      </c>
      <c r="L24" s="82">
        <v>1.5049999999999999E-2</v>
      </c>
      <c r="M24" s="266" t="s">
        <v>321</v>
      </c>
      <c r="N24" s="81"/>
      <c r="O24" s="82">
        <v>3.9800000000000002E-2</v>
      </c>
      <c r="P24" s="277">
        <v>1.2999999999999999E-3</v>
      </c>
      <c r="Q24" s="278">
        <v>4.9500000000000004E-3</v>
      </c>
      <c r="R24" s="73">
        <f t="shared" si="160"/>
        <v>3.2663316582914569E-2</v>
      </c>
      <c r="S24" s="73">
        <f t="shared" si="161"/>
        <v>3.2663316582914569E-2</v>
      </c>
      <c r="T24" s="205">
        <f t="shared" si="162"/>
        <v>0.12437185929648241</v>
      </c>
      <c r="U24" s="26">
        <f t="shared" si="135"/>
        <v>0.12437185929648241</v>
      </c>
      <c r="V24" s="78">
        <v>1</v>
      </c>
      <c r="W24" s="105"/>
      <c r="X24" s="13"/>
      <c r="Y24" s="13"/>
      <c r="Z24" s="13"/>
      <c r="AA24" s="13"/>
      <c r="AB24" s="134">
        <v>1</v>
      </c>
      <c r="AC24" s="13"/>
      <c r="AD24" s="23"/>
      <c r="AE24" s="13"/>
      <c r="AF24" s="119">
        <v>1</v>
      </c>
      <c r="AG24" s="54">
        <f t="shared" si="163"/>
        <v>15</v>
      </c>
      <c r="AH24" s="144" t="str">
        <f t="shared" si="164"/>
        <v>na</v>
      </c>
      <c r="AI24" s="144" t="str">
        <f t="shared" si="165"/>
        <v>na</v>
      </c>
      <c r="AJ24" s="144" t="str">
        <f t="shared" si="166"/>
        <v>na</v>
      </c>
      <c r="AK24" s="144" t="str">
        <f t="shared" si="167"/>
        <v>na</v>
      </c>
      <c r="AL24" s="144" t="str">
        <f t="shared" si="168"/>
        <v>na</v>
      </c>
      <c r="AM24" s="144">
        <f t="shared" si="169"/>
        <v>15</v>
      </c>
      <c r="AN24" s="144" t="str">
        <f t="shared" si="170"/>
        <v>na</v>
      </c>
      <c r="AO24" s="75" t="str">
        <f t="shared" si="171"/>
        <v>na</v>
      </c>
      <c r="AP24" s="144" t="str">
        <f t="shared" si="172"/>
        <v>na</v>
      </c>
      <c r="AQ24" s="144">
        <f t="shared" si="173"/>
        <v>15</v>
      </c>
      <c r="AR24" s="81">
        <f t="shared" si="10"/>
        <v>3.2141209211796987E-2</v>
      </c>
      <c r="AS24" s="82" t="str">
        <f t="shared" si="11"/>
        <v>na</v>
      </c>
      <c r="AT24" s="82" t="str">
        <f t="shared" si="12"/>
        <v>na</v>
      </c>
      <c r="AU24" s="82" t="str">
        <f t="shared" si="13"/>
        <v>na</v>
      </c>
      <c r="AV24" s="82" t="str">
        <f t="shared" si="14"/>
        <v>na</v>
      </c>
      <c r="AW24" s="82" t="str">
        <f t="shared" si="15"/>
        <v>na</v>
      </c>
      <c r="AX24" s="82">
        <f t="shared" si="16"/>
        <v>3.4613609920396755E-2</v>
      </c>
      <c r="AY24" s="82" t="str">
        <f t="shared" si="17"/>
        <v>na</v>
      </c>
      <c r="AZ24" s="83" t="str">
        <f t="shared" si="18"/>
        <v>na</v>
      </c>
      <c r="BA24" s="82" t="str">
        <f t="shared" si="19"/>
        <v>na</v>
      </c>
      <c r="BB24" s="82">
        <f t="shared" si="20"/>
        <v>3.2141209211796987E-2</v>
      </c>
      <c r="BC24" s="93">
        <f t="shared" si="21"/>
        <v>0.23444906486094483</v>
      </c>
      <c r="BD24" s="85" t="str">
        <f t="shared" si="22"/>
        <v>na</v>
      </c>
      <c r="BE24" s="85" t="str">
        <f t="shared" si="23"/>
        <v>na</v>
      </c>
      <c r="BF24" s="85" t="str">
        <f t="shared" si="24"/>
        <v>na</v>
      </c>
      <c r="BG24" s="85" t="str">
        <f t="shared" si="25"/>
        <v>na</v>
      </c>
      <c r="BH24" s="85" t="str">
        <f t="shared" si="26"/>
        <v>na</v>
      </c>
      <c r="BI24" s="85">
        <f t="shared" si="27"/>
        <v>0.27190542433577031</v>
      </c>
      <c r="BJ24" s="85" t="str">
        <f t="shared" si="28"/>
        <v>na</v>
      </c>
      <c r="BK24" s="85" t="str">
        <f t="shared" si="29"/>
        <v>na</v>
      </c>
      <c r="BL24" s="85" t="str">
        <f t="shared" si="30"/>
        <v>na</v>
      </c>
      <c r="BM24" s="102">
        <f t="shared" si="31"/>
        <v>0.23444906486094483</v>
      </c>
      <c r="BN24" s="85">
        <f t="shared" si="32"/>
        <v>3.2822869080532278</v>
      </c>
      <c r="BO24" s="85" t="str">
        <f t="shared" si="32"/>
        <v>na</v>
      </c>
      <c r="BP24" s="85" t="str">
        <f t="shared" si="32"/>
        <v>na</v>
      </c>
      <c r="BQ24" s="85" t="str">
        <f t="shared" si="32"/>
        <v>na</v>
      </c>
      <c r="BR24" s="85" t="str">
        <f t="shared" si="32"/>
        <v>na</v>
      </c>
      <c r="BS24" s="85" t="str">
        <f t="shared" si="32"/>
        <v>na</v>
      </c>
      <c r="BT24" s="85">
        <f t="shared" si="32"/>
        <v>3.8066759407007842</v>
      </c>
      <c r="BU24" s="85" t="str">
        <f t="shared" si="32"/>
        <v>na</v>
      </c>
      <c r="BV24" s="85" t="str">
        <f t="shared" si="32"/>
        <v>na</v>
      </c>
      <c r="BW24" s="85" t="str">
        <f t="shared" si="32"/>
        <v>na</v>
      </c>
      <c r="BX24" s="85">
        <f t="shared" si="32"/>
        <v>3.2822869080532278</v>
      </c>
      <c r="BY24" s="93">
        <f t="shared" si="33"/>
        <v>0.33425787481791358</v>
      </c>
      <c r="BZ24" s="85" t="str">
        <f t="shared" si="34"/>
        <v>na</v>
      </c>
      <c r="CA24" s="85" t="str">
        <f t="shared" si="35"/>
        <v>na</v>
      </c>
      <c r="CB24" s="85" t="str">
        <f t="shared" si="36"/>
        <v>na</v>
      </c>
      <c r="CC24" s="85" t="str">
        <f t="shared" si="37"/>
        <v>na</v>
      </c>
      <c r="CD24" s="85" t="str">
        <f t="shared" si="38"/>
        <v>na</v>
      </c>
      <c r="CE24" s="85">
        <f t="shared" si="39"/>
        <v>0.38872280147727273</v>
      </c>
      <c r="CF24" s="85" t="str">
        <f t="shared" si="40"/>
        <v>na</v>
      </c>
      <c r="CG24" s="85" t="str">
        <f t="shared" si="41"/>
        <v>na</v>
      </c>
      <c r="CH24" s="85" t="str">
        <f t="shared" si="42"/>
        <v>na</v>
      </c>
      <c r="CI24" s="102">
        <f t="shared" si="43"/>
        <v>0.37402908141232288</v>
      </c>
    </row>
    <row r="25" spans="1:87" x14ac:dyDescent="0.25">
      <c r="A25" s="301" t="s">
        <v>109</v>
      </c>
      <c r="B25" s="54">
        <v>24</v>
      </c>
      <c r="C25" s="69"/>
      <c r="D25" s="119">
        <v>1</v>
      </c>
      <c r="E25" s="117"/>
      <c r="F25" s="60">
        <v>1</v>
      </c>
      <c r="G25" s="78">
        <v>108.336</v>
      </c>
      <c r="H25" s="26">
        <v>775.63800000000003</v>
      </c>
      <c r="I25" s="26"/>
      <c r="J25" s="26"/>
      <c r="K25" s="82"/>
      <c r="L25" s="82"/>
      <c r="M25" s="266" t="s">
        <v>271</v>
      </c>
      <c r="N25" s="81">
        <v>775.63800000000003</v>
      </c>
      <c r="O25" s="82"/>
      <c r="P25" s="277">
        <v>232.85</v>
      </c>
      <c r="Q25" s="278">
        <v>123.449</v>
      </c>
      <c r="R25" s="32">
        <f t="shared" ref="R25:R28" si="174">P25/N25</f>
        <v>0.30020447683068646</v>
      </c>
      <c r="S25" s="32">
        <f t="shared" ref="S25:S28" si="175">IF(P25&lt;0.01*N25,0.01,IF(P25&gt;100*N25,100,R25))</f>
        <v>0.30020447683068646</v>
      </c>
      <c r="T25" s="205">
        <f t="shared" ref="T25:T28" si="176">IF(Q25&gt;0,((((1/N25)^2)*((Q25^2)+(P25^2))-((1/N25)^2)*(P25^2))^0.5),0)</f>
        <v>0.15915800927752383</v>
      </c>
      <c r="U25" s="26">
        <f t="shared" si="135"/>
        <v>0.15915800927752383</v>
      </c>
      <c r="V25" s="78">
        <v>1</v>
      </c>
      <c r="W25" s="128"/>
      <c r="X25" s="134"/>
      <c r="Y25" s="134">
        <v>0.25</v>
      </c>
      <c r="Z25" s="134">
        <v>0.3</v>
      </c>
      <c r="AA25" s="134">
        <v>1</v>
      </c>
      <c r="AB25" s="134"/>
      <c r="AC25" s="134">
        <v>1</v>
      </c>
      <c r="AD25" s="201"/>
      <c r="AE25" s="134">
        <v>1</v>
      </c>
      <c r="AF25" s="119">
        <v>1</v>
      </c>
      <c r="AG25" s="54">
        <f t="shared" ref="AG25:AG28" si="177">IF(V25&gt;0,$B25,"na")</f>
        <v>24</v>
      </c>
      <c r="AH25" s="144" t="str">
        <f t="shared" ref="AH25:AH28" si="178">IF(W25&gt;0,$B25,"na")</f>
        <v>na</v>
      </c>
      <c r="AI25" s="144" t="str">
        <f t="shared" ref="AI25:AI28" si="179">IF(X25&gt;0,$B25,"na")</f>
        <v>na</v>
      </c>
      <c r="AJ25" s="144">
        <f t="shared" ref="AJ25:AJ28" si="180">IF(Y25&gt;0,$B25,"na")</f>
        <v>24</v>
      </c>
      <c r="AK25" s="144">
        <f t="shared" ref="AK25:AK28" si="181">IF(Z25&gt;0,$B25,"na")</f>
        <v>24</v>
      </c>
      <c r="AL25" s="144">
        <f t="shared" ref="AL25:AL28" si="182">IF(AA25&gt;0,$B25,"na")</f>
        <v>24</v>
      </c>
      <c r="AM25" s="144" t="str">
        <f t="shared" ref="AM25:AM28" si="183">IF(AB25&gt;0,$B25,"na")</f>
        <v>na</v>
      </c>
      <c r="AN25" s="144">
        <f t="shared" ref="AN25:AN28" si="184">IF(AC25&gt;0,$B25,"na")</f>
        <v>24</v>
      </c>
      <c r="AO25" s="75" t="str">
        <f t="shared" ref="AO25:AO28" si="185">IF(AD25&gt;0,$B25,"na")</f>
        <v>na</v>
      </c>
      <c r="AP25" s="144">
        <f t="shared" ref="AP25:AP28" si="186">IF(AE25&gt;0,$B25,"na")</f>
        <v>24</v>
      </c>
      <c r="AQ25" s="144">
        <f t="shared" ref="AQ25:AQ28" si="187">IF(AF25&gt;0,$B25,"na")</f>
        <v>24</v>
      </c>
      <c r="AR25" s="81">
        <f t="shared" si="10"/>
        <v>0.26252154196849525</v>
      </c>
      <c r="AS25" s="82" t="str">
        <f t="shared" si="11"/>
        <v>na</v>
      </c>
      <c r="AT25" s="82" t="str">
        <f t="shared" si="12"/>
        <v>na</v>
      </c>
      <c r="AU25" s="82">
        <f t="shared" si="13"/>
        <v>0.10722710869135722</v>
      </c>
      <c r="AV25" s="82">
        <f t="shared" si="14"/>
        <v>0.13424397032479873</v>
      </c>
      <c r="AW25" s="82">
        <f t="shared" si="15"/>
        <v>0.3239627539185686</v>
      </c>
      <c r="AX25" s="82" t="str">
        <f t="shared" si="16"/>
        <v>na</v>
      </c>
      <c r="AY25" s="82">
        <f t="shared" si="17"/>
        <v>0.27224456204140246</v>
      </c>
      <c r="AZ25" s="83" t="str">
        <f t="shared" si="18"/>
        <v>na</v>
      </c>
      <c r="BA25" s="82">
        <f t="shared" si="19"/>
        <v>0.26252154196849525</v>
      </c>
      <c r="BB25" s="82">
        <f t="shared" si="20"/>
        <v>0.26252154196849525</v>
      </c>
      <c r="BC25" s="93">
        <f t="shared" si="21"/>
        <v>0.29538777497512375</v>
      </c>
      <c r="BD25" s="85" t="str">
        <f t="shared" si="22"/>
        <v>na</v>
      </c>
      <c r="BE25" s="85" t="str">
        <f t="shared" si="23"/>
        <v>na</v>
      </c>
      <c r="BF25" s="85">
        <f t="shared" si="24"/>
        <v>4.9280126711779226E-2</v>
      </c>
      <c r="BG25" s="85">
        <f t="shared" si="25"/>
        <v>7.7241767087374208E-2</v>
      </c>
      <c r="BH25" s="85">
        <f t="shared" si="26"/>
        <v>0.44983452920611872</v>
      </c>
      <c r="BI25" s="85" t="str">
        <f t="shared" si="27"/>
        <v>na</v>
      </c>
      <c r="BJ25" s="85">
        <f t="shared" si="28"/>
        <v>0.31767354674965292</v>
      </c>
      <c r="BK25" s="85" t="str">
        <f t="shared" si="29"/>
        <v>na</v>
      </c>
      <c r="BL25" s="85">
        <f t="shared" si="30"/>
        <v>0.29538777497512375</v>
      </c>
      <c r="BM25" s="102">
        <f t="shared" si="31"/>
        <v>0.29538777497512375</v>
      </c>
      <c r="BN25" s="85">
        <f t="shared" si="32"/>
        <v>6.7939188244278466</v>
      </c>
      <c r="BO25" s="85" t="str">
        <f t="shared" si="32"/>
        <v>na</v>
      </c>
      <c r="BP25" s="85" t="str">
        <f t="shared" si="32"/>
        <v>na</v>
      </c>
      <c r="BQ25" s="85">
        <f t="shared" si="32"/>
        <v>1.1334429143709221</v>
      </c>
      <c r="BR25" s="85">
        <f t="shared" si="32"/>
        <v>1.7765606430096068</v>
      </c>
      <c r="BS25" s="85">
        <f t="shared" si="32"/>
        <v>10.346194171740731</v>
      </c>
      <c r="BT25" s="85" t="str">
        <f t="shared" si="32"/>
        <v>na</v>
      </c>
      <c r="BU25" s="85">
        <f t="shared" si="32"/>
        <v>7.306491575242017</v>
      </c>
      <c r="BV25" s="85" t="str">
        <f t="shared" si="32"/>
        <v>na</v>
      </c>
      <c r="BW25" s="85">
        <f t="shared" si="32"/>
        <v>6.7939188244278466</v>
      </c>
      <c r="BX25" s="85">
        <f t="shared" si="32"/>
        <v>6.7939188244278466</v>
      </c>
      <c r="BY25" s="93">
        <f t="shared" si="33"/>
        <v>0.15786294206804516</v>
      </c>
      <c r="BZ25" s="85" t="str">
        <f t="shared" si="34"/>
        <v>na</v>
      </c>
      <c r="CA25" s="85" t="str">
        <f t="shared" si="35"/>
        <v>na</v>
      </c>
      <c r="CB25" s="85">
        <f t="shared" si="36"/>
        <v>8.6762608156321391E-2</v>
      </c>
      <c r="CC25" s="85">
        <f t="shared" si="37"/>
        <v>2.3210951797646484E-2</v>
      </c>
      <c r="CD25" s="85">
        <f t="shared" si="38"/>
        <v>0.2264322117156701</v>
      </c>
      <c r="CE25" s="85" t="str">
        <f t="shared" si="39"/>
        <v>na</v>
      </c>
      <c r="CF25" s="85">
        <f t="shared" si="40"/>
        <v>5.8698831258725166E-2</v>
      </c>
      <c r="CG25" s="85" t="str">
        <f t="shared" si="41"/>
        <v>na</v>
      </c>
      <c r="CH25" s="85">
        <f t="shared" si="42"/>
        <v>2.9491049088784908E-2</v>
      </c>
      <c r="CI25" s="102">
        <f t="shared" si="43"/>
        <v>0.12605003948198948</v>
      </c>
    </row>
    <row r="26" spans="1:87" x14ac:dyDescent="0.25">
      <c r="A26" s="298" t="s">
        <v>24</v>
      </c>
      <c r="B26" s="54">
        <v>24</v>
      </c>
      <c r="C26" s="69"/>
      <c r="D26" s="119"/>
      <c r="E26" s="117"/>
      <c r="F26" s="60">
        <v>1</v>
      </c>
      <c r="G26" s="78"/>
      <c r="H26" s="26">
        <v>12.813000000000001</v>
      </c>
      <c r="I26" s="26"/>
      <c r="J26" s="26"/>
      <c r="K26" s="82"/>
      <c r="L26" s="82"/>
      <c r="M26" s="266" t="s">
        <v>271</v>
      </c>
      <c r="N26" s="81">
        <v>12.813000000000001</v>
      </c>
      <c r="O26" s="82"/>
      <c r="P26" s="277">
        <v>6.45</v>
      </c>
      <c r="Q26" s="278">
        <v>9.1690000000000005</v>
      </c>
      <c r="R26" s="32">
        <f t="shared" si="174"/>
        <v>0.50339498946382577</v>
      </c>
      <c r="S26" s="32">
        <f t="shared" si="175"/>
        <v>0.50339498946382577</v>
      </c>
      <c r="T26" s="205">
        <f t="shared" si="176"/>
        <v>0.71560134238663853</v>
      </c>
      <c r="U26" s="26">
        <f t="shared" si="135"/>
        <v>0.71560134238663853</v>
      </c>
      <c r="V26" s="78">
        <v>1</v>
      </c>
      <c r="W26" s="128">
        <v>0.5</v>
      </c>
      <c r="X26" s="134">
        <v>1</v>
      </c>
      <c r="Y26" s="134">
        <v>0.5</v>
      </c>
      <c r="Z26" s="134">
        <v>0.6</v>
      </c>
      <c r="AA26" s="134">
        <v>1</v>
      </c>
      <c r="AB26" s="134">
        <v>1</v>
      </c>
      <c r="AC26" s="134"/>
      <c r="AD26" s="201"/>
      <c r="AE26" s="134"/>
      <c r="AF26" s="119"/>
      <c r="AG26" s="54">
        <f t="shared" si="177"/>
        <v>24</v>
      </c>
      <c r="AH26" s="144">
        <f t="shared" si="178"/>
        <v>24</v>
      </c>
      <c r="AI26" s="144">
        <f t="shared" si="179"/>
        <v>24</v>
      </c>
      <c r="AJ26" s="144">
        <f t="shared" si="180"/>
        <v>24</v>
      </c>
      <c r="AK26" s="144">
        <f t="shared" si="181"/>
        <v>24</v>
      </c>
      <c r="AL26" s="144">
        <f t="shared" si="182"/>
        <v>24</v>
      </c>
      <c r="AM26" s="144">
        <f t="shared" si="183"/>
        <v>24</v>
      </c>
      <c r="AN26" s="144" t="str">
        <f t="shared" si="184"/>
        <v>na</v>
      </c>
      <c r="AO26" s="75" t="str">
        <f t="shared" si="185"/>
        <v>na</v>
      </c>
      <c r="AP26" s="144" t="str">
        <f t="shared" si="186"/>
        <v>na</v>
      </c>
      <c r="AQ26" s="144" t="str">
        <f t="shared" si="187"/>
        <v>na</v>
      </c>
      <c r="AR26" s="81">
        <f t="shared" si="10"/>
        <v>0.40772587695258178</v>
      </c>
      <c r="AS26" s="82">
        <f t="shared" si="11"/>
        <v>0.27667113078925193</v>
      </c>
      <c r="AT26" s="82">
        <f t="shared" si="12"/>
        <v>0.4390894059489342</v>
      </c>
      <c r="AU26" s="82">
        <f t="shared" si="13"/>
        <v>0.33307184314436261</v>
      </c>
      <c r="AV26" s="82">
        <f t="shared" si="14"/>
        <v>0.41699237415604962</v>
      </c>
      <c r="AW26" s="82">
        <f t="shared" si="15"/>
        <v>0.50315108219680305</v>
      </c>
      <c r="AX26" s="82">
        <f t="shared" si="16"/>
        <v>0.4390894059489342</v>
      </c>
      <c r="AY26" s="82" t="str">
        <f t="shared" si="17"/>
        <v>na</v>
      </c>
      <c r="AZ26" s="83" t="str">
        <f t="shared" si="18"/>
        <v>na</v>
      </c>
      <c r="BA26" s="82" t="str">
        <f t="shared" si="19"/>
        <v>na</v>
      </c>
      <c r="BB26" s="82" t="str">
        <f t="shared" si="20"/>
        <v>na</v>
      </c>
      <c r="BC26" s="93">
        <f t="shared" si="21"/>
        <v>1.0795273122385389</v>
      </c>
      <c r="BD26" s="85">
        <f t="shared" si="22"/>
        <v>0.4970782649465722</v>
      </c>
      <c r="BE26" s="85">
        <f t="shared" si="23"/>
        <v>1.2519961727736901</v>
      </c>
      <c r="BF26" s="85">
        <f t="shared" si="24"/>
        <v>0.72039870628257197</v>
      </c>
      <c r="BG26" s="85">
        <f t="shared" si="25"/>
        <v>1.1291543426048773</v>
      </c>
      <c r="BH26" s="85">
        <f t="shared" si="26"/>
        <v>1.64397006716634</v>
      </c>
      <c r="BI26" s="85">
        <f t="shared" si="27"/>
        <v>1.2519961727736901</v>
      </c>
      <c r="BJ26" s="85" t="str">
        <f t="shared" si="28"/>
        <v>na</v>
      </c>
      <c r="BK26" s="85" t="str">
        <f t="shared" si="29"/>
        <v>na</v>
      </c>
      <c r="BL26" s="85" t="str">
        <f t="shared" si="30"/>
        <v>na</v>
      </c>
      <c r="BM26" s="102" t="str">
        <f t="shared" si="31"/>
        <v>na</v>
      </c>
      <c r="BN26" s="85">
        <f t="shared" si="32"/>
        <v>24.829128181486396</v>
      </c>
      <c r="BO26" s="85">
        <f t="shared" si="32"/>
        <v>11.43280009377116</v>
      </c>
      <c r="BP26" s="85">
        <f t="shared" si="32"/>
        <v>28.795911973794873</v>
      </c>
      <c r="BQ26" s="85">
        <f t="shared" si="32"/>
        <v>16.569170244499155</v>
      </c>
      <c r="BR26" s="85">
        <f t="shared" si="32"/>
        <v>25.970549879912181</v>
      </c>
      <c r="BS26" s="85">
        <f t="shared" si="32"/>
        <v>37.81131154482582</v>
      </c>
      <c r="BT26" s="85">
        <f t="shared" si="32"/>
        <v>28.795911973794873</v>
      </c>
      <c r="BU26" s="85" t="str">
        <f t="shared" si="32"/>
        <v>na</v>
      </c>
      <c r="BV26" s="85" t="str">
        <f t="shared" si="32"/>
        <v>na</v>
      </c>
      <c r="BW26" s="85" t="str">
        <f t="shared" si="32"/>
        <v>na</v>
      </c>
      <c r="BX26" s="85" t="str">
        <f t="shared" si="32"/>
        <v>na</v>
      </c>
      <c r="BY26" s="93">
        <f t="shared" si="33"/>
        <v>1.2291552795882685</v>
      </c>
      <c r="BZ26" s="85">
        <f t="shared" si="34"/>
        <v>0.33833212292368481</v>
      </c>
      <c r="CA26" s="85">
        <f t="shared" si="35"/>
        <v>1.8525142953902436</v>
      </c>
      <c r="CB26" s="85">
        <f t="shared" si="36"/>
        <v>0.65910657420150942</v>
      </c>
      <c r="CC26" s="85">
        <f t="shared" si="37"/>
        <v>1.5198629569208255</v>
      </c>
      <c r="CD26" s="85">
        <f t="shared" si="38"/>
        <v>1.8324735898023878</v>
      </c>
      <c r="CE26" s="85">
        <f t="shared" si="39"/>
        <v>1.4229542268088711</v>
      </c>
      <c r="CF26" s="85" t="str">
        <f t="shared" si="40"/>
        <v>na</v>
      </c>
      <c r="CG26" s="85" t="str">
        <f t="shared" si="41"/>
        <v>na</v>
      </c>
      <c r="CH26" s="85" t="str">
        <f t="shared" si="42"/>
        <v>na</v>
      </c>
      <c r="CI26" s="102" t="str">
        <f t="shared" si="43"/>
        <v>na</v>
      </c>
    </row>
    <row r="27" spans="1:87" x14ac:dyDescent="0.25">
      <c r="A27" s="298" t="s">
        <v>25</v>
      </c>
      <c r="B27" s="54">
        <v>24</v>
      </c>
      <c r="C27" s="69"/>
      <c r="D27" s="119">
        <v>1</v>
      </c>
      <c r="E27" s="117"/>
      <c r="F27" s="60">
        <v>1</v>
      </c>
      <c r="G27" s="78">
        <v>9.1180000000000003</v>
      </c>
      <c r="H27" s="26">
        <v>43.262999999999998</v>
      </c>
      <c r="I27" s="26"/>
      <c r="J27" s="26"/>
      <c r="K27" s="82"/>
      <c r="L27" s="82"/>
      <c r="M27" s="266" t="s">
        <v>271</v>
      </c>
      <c r="N27" s="81">
        <v>43.262999999999998</v>
      </c>
      <c r="O27" s="82"/>
      <c r="P27" s="277">
        <v>14.8</v>
      </c>
      <c r="Q27" s="278">
        <v>28.888999999999999</v>
      </c>
      <c r="R27" s="32">
        <f t="shared" si="174"/>
        <v>0.34209370593809957</v>
      </c>
      <c r="S27" s="32">
        <f t="shared" si="175"/>
        <v>0.34209370593809957</v>
      </c>
      <c r="T27" s="205">
        <f t="shared" si="176"/>
        <v>0.66775304532741608</v>
      </c>
      <c r="U27" s="26">
        <f t="shared" si="135"/>
        <v>0.66775304532741608</v>
      </c>
      <c r="V27" s="78">
        <v>1</v>
      </c>
      <c r="W27" s="128">
        <v>0.5</v>
      </c>
      <c r="X27" s="134">
        <v>1</v>
      </c>
      <c r="Y27" s="134">
        <v>0.5</v>
      </c>
      <c r="Z27" s="134">
        <v>0.5</v>
      </c>
      <c r="AA27" s="134">
        <v>1</v>
      </c>
      <c r="AB27" s="134"/>
      <c r="AC27" s="134"/>
      <c r="AD27" s="201"/>
      <c r="AE27" s="134"/>
      <c r="AF27" s="119">
        <v>1</v>
      </c>
      <c r="AG27" s="54">
        <f t="shared" si="177"/>
        <v>24</v>
      </c>
      <c r="AH27" s="144">
        <f t="shared" si="178"/>
        <v>24</v>
      </c>
      <c r="AI27" s="144">
        <f t="shared" si="179"/>
        <v>24</v>
      </c>
      <c r="AJ27" s="144">
        <f t="shared" si="180"/>
        <v>24</v>
      </c>
      <c r="AK27" s="144">
        <f t="shared" si="181"/>
        <v>24</v>
      </c>
      <c r="AL27" s="144">
        <f t="shared" si="182"/>
        <v>24</v>
      </c>
      <c r="AM27" s="144" t="str">
        <f t="shared" si="183"/>
        <v>na</v>
      </c>
      <c r="AN27" s="144" t="str">
        <f t="shared" si="184"/>
        <v>na</v>
      </c>
      <c r="AO27" s="75" t="str">
        <f t="shared" si="185"/>
        <v>na</v>
      </c>
      <c r="AP27" s="144" t="str">
        <f t="shared" si="186"/>
        <v>na</v>
      </c>
      <c r="AQ27" s="144">
        <f t="shared" si="187"/>
        <v>24</v>
      </c>
      <c r="AR27" s="81">
        <f t="shared" si="10"/>
        <v>0.29423086169905466</v>
      </c>
      <c r="AS27" s="82">
        <f t="shared" si="11"/>
        <v>0.19965665615292996</v>
      </c>
      <c r="AT27" s="82">
        <f t="shared" si="12"/>
        <v>0.31686400490667421</v>
      </c>
      <c r="AU27" s="82">
        <f t="shared" si="13"/>
        <v>0.24035760533162212</v>
      </c>
      <c r="AV27" s="82">
        <f t="shared" si="14"/>
        <v>0.25076493894805796</v>
      </c>
      <c r="AW27" s="82">
        <f t="shared" si="15"/>
        <v>0.36309340379883343</v>
      </c>
      <c r="AX27" s="82" t="str">
        <f t="shared" si="16"/>
        <v>na</v>
      </c>
      <c r="AY27" s="82" t="str">
        <f t="shared" si="17"/>
        <v>na</v>
      </c>
      <c r="AZ27" s="83" t="str">
        <f t="shared" si="18"/>
        <v>na</v>
      </c>
      <c r="BA27" s="82" t="str">
        <f t="shared" si="19"/>
        <v>na</v>
      </c>
      <c r="BB27" s="82">
        <f t="shared" si="20"/>
        <v>0.29423086169905466</v>
      </c>
      <c r="BC27" s="93">
        <f t="shared" si="21"/>
        <v>1.022954477230728</v>
      </c>
      <c r="BD27" s="85">
        <f t="shared" si="22"/>
        <v>0.4710287835207817</v>
      </c>
      <c r="BE27" s="85">
        <f t="shared" si="23"/>
        <v>1.1863850741847495</v>
      </c>
      <c r="BF27" s="85">
        <f t="shared" si="24"/>
        <v>0.68264607447017833</v>
      </c>
      <c r="BG27" s="85">
        <f t="shared" si="25"/>
        <v>0.74304221777154522</v>
      </c>
      <c r="BH27" s="85">
        <f t="shared" si="26"/>
        <v>1.5578175017673919</v>
      </c>
      <c r="BI27" s="85" t="str">
        <f t="shared" si="27"/>
        <v>na</v>
      </c>
      <c r="BJ27" s="85" t="str">
        <f t="shared" si="28"/>
        <v>na</v>
      </c>
      <c r="BK27" s="85" t="str">
        <f t="shared" si="29"/>
        <v>na</v>
      </c>
      <c r="BL27" s="85" t="str">
        <f t="shared" si="30"/>
        <v>na</v>
      </c>
      <c r="BM27" s="102">
        <f t="shared" si="31"/>
        <v>1.022954477230728</v>
      </c>
      <c r="BN27" s="85">
        <f t="shared" si="32"/>
        <v>23.527952976306743</v>
      </c>
      <c r="BO27" s="85">
        <f t="shared" si="32"/>
        <v>10.833662020977979</v>
      </c>
      <c r="BP27" s="85">
        <f t="shared" si="32"/>
        <v>27.286856706249239</v>
      </c>
      <c r="BQ27" s="85">
        <f t="shared" si="32"/>
        <v>15.700859712814102</v>
      </c>
      <c r="BR27" s="85">
        <f t="shared" si="32"/>
        <v>17.08997100874554</v>
      </c>
      <c r="BS27" s="85">
        <f t="shared" si="32"/>
        <v>35.829802540650014</v>
      </c>
      <c r="BT27" s="85" t="str">
        <f t="shared" si="32"/>
        <v>na</v>
      </c>
      <c r="BU27" s="85" t="str">
        <f t="shared" si="32"/>
        <v>na</v>
      </c>
      <c r="BV27" s="85" t="str">
        <f t="shared" si="32"/>
        <v>na</v>
      </c>
      <c r="BW27" s="85" t="str">
        <f t="shared" si="32"/>
        <v>na</v>
      </c>
      <c r="BX27" s="85">
        <f t="shared" si="32"/>
        <v>23.527952976306743</v>
      </c>
      <c r="BY27" s="93">
        <f t="shared" si="33"/>
        <v>0.30543639645438581</v>
      </c>
      <c r="BZ27" s="85">
        <f t="shared" si="34"/>
        <v>4.1767467660788406E-2</v>
      </c>
      <c r="CA27" s="85">
        <f t="shared" si="35"/>
        <v>0.58108799265690669</v>
      </c>
      <c r="CB27" s="85">
        <f t="shared" si="36"/>
        <v>0.12791254942206914</v>
      </c>
      <c r="CC27" s="85">
        <f t="shared" si="37"/>
        <v>0.17512754088013036</v>
      </c>
      <c r="CD27" s="85">
        <f t="shared" si="38"/>
        <v>0.44562191964934639</v>
      </c>
      <c r="CE27" s="85" t="str">
        <f t="shared" si="39"/>
        <v>na</v>
      </c>
      <c r="CF27" s="85" t="str">
        <f t="shared" si="40"/>
        <v>na</v>
      </c>
      <c r="CG27" s="85" t="str">
        <f t="shared" si="41"/>
        <v>na</v>
      </c>
      <c r="CH27" s="85" t="str">
        <f t="shared" si="42"/>
        <v>na</v>
      </c>
      <c r="CI27" s="102">
        <f t="shared" si="43"/>
        <v>0.26048628674218927</v>
      </c>
    </row>
    <row r="28" spans="1:87" x14ac:dyDescent="0.25">
      <c r="A28" s="299" t="s">
        <v>26</v>
      </c>
      <c r="B28" s="54">
        <v>24</v>
      </c>
      <c r="C28" s="69"/>
      <c r="D28" s="119">
        <v>1</v>
      </c>
      <c r="E28" s="117"/>
      <c r="F28" s="60">
        <v>1</v>
      </c>
      <c r="G28" s="78">
        <v>29.745000000000001</v>
      </c>
      <c r="H28" s="26">
        <v>181.42</v>
      </c>
      <c r="I28" s="26"/>
      <c r="J28" s="26"/>
      <c r="K28" s="82"/>
      <c r="L28" s="82"/>
      <c r="M28" s="266" t="s">
        <v>271</v>
      </c>
      <c r="N28" s="81">
        <v>181.42</v>
      </c>
      <c r="O28" s="82"/>
      <c r="P28" s="277">
        <v>12.9</v>
      </c>
      <c r="Q28" s="278">
        <v>13.96</v>
      </c>
      <c r="R28" s="32">
        <f t="shared" si="174"/>
        <v>7.1105721530151031E-2</v>
      </c>
      <c r="S28" s="32">
        <f t="shared" si="175"/>
        <v>7.1105721530151031E-2</v>
      </c>
      <c r="T28" s="205">
        <f t="shared" si="176"/>
        <v>7.6948517252783608E-2</v>
      </c>
      <c r="U28" s="26">
        <f t="shared" si="135"/>
        <v>7.6948517252783608E-2</v>
      </c>
      <c r="V28" s="78">
        <v>1</v>
      </c>
      <c r="W28" s="128">
        <v>0.5</v>
      </c>
      <c r="X28" s="134">
        <v>1</v>
      </c>
      <c r="Y28" s="134">
        <v>0.5</v>
      </c>
      <c r="Z28" s="134">
        <v>0.5</v>
      </c>
      <c r="AA28" s="134">
        <v>1</v>
      </c>
      <c r="AB28" s="134"/>
      <c r="AC28" s="134"/>
      <c r="AD28" s="201"/>
      <c r="AE28" s="134"/>
      <c r="AF28" s="119">
        <v>1</v>
      </c>
      <c r="AG28" s="54">
        <f t="shared" si="177"/>
        <v>24</v>
      </c>
      <c r="AH28" s="144">
        <f t="shared" si="178"/>
        <v>24</v>
      </c>
      <c r="AI28" s="144">
        <f t="shared" si="179"/>
        <v>24</v>
      </c>
      <c r="AJ28" s="144">
        <f t="shared" si="180"/>
        <v>24</v>
      </c>
      <c r="AK28" s="144">
        <f t="shared" si="181"/>
        <v>24</v>
      </c>
      <c r="AL28" s="144">
        <f t="shared" si="182"/>
        <v>24</v>
      </c>
      <c r="AM28" s="144" t="str">
        <f t="shared" si="183"/>
        <v>na</v>
      </c>
      <c r="AN28" s="144" t="str">
        <f t="shared" si="184"/>
        <v>na</v>
      </c>
      <c r="AO28" s="75" t="str">
        <f t="shared" si="185"/>
        <v>na</v>
      </c>
      <c r="AP28" s="144" t="str">
        <f t="shared" si="186"/>
        <v>na</v>
      </c>
      <c r="AQ28" s="144">
        <f t="shared" si="187"/>
        <v>24</v>
      </c>
      <c r="AR28" s="81">
        <f t="shared" si="10"/>
        <v>6.8691499507118892E-2</v>
      </c>
      <c r="AS28" s="82">
        <f t="shared" si="11"/>
        <v>4.6612088951259248E-2</v>
      </c>
      <c r="AT28" s="82">
        <f t="shared" si="12"/>
        <v>7.3975461007666499E-2</v>
      </c>
      <c r="AU28" s="82">
        <f t="shared" si="13"/>
        <v>5.6114182695956277E-2</v>
      </c>
      <c r="AV28" s="82">
        <f t="shared" si="14"/>
        <v>5.8543891625385425E-2</v>
      </c>
      <c r="AW28" s="82">
        <f t="shared" si="15"/>
        <v>8.4768233434316928E-2</v>
      </c>
      <c r="AX28" s="82" t="str">
        <f t="shared" si="16"/>
        <v>na</v>
      </c>
      <c r="AY28" s="82" t="str">
        <f t="shared" si="17"/>
        <v>na</v>
      </c>
      <c r="AZ28" s="83" t="str">
        <f t="shared" si="18"/>
        <v>na</v>
      </c>
      <c r="BA28" s="82" t="str">
        <f t="shared" si="19"/>
        <v>na</v>
      </c>
      <c r="BB28" s="82">
        <f t="shared" si="20"/>
        <v>6.8691499507118892E-2</v>
      </c>
      <c r="BC28" s="93">
        <f t="shared" si="21"/>
        <v>0.14826319007599659</v>
      </c>
      <c r="BD28" s="85">
        <f t="shared" si="22"/>
        <v>6.8269147471217831E-2</v>
      </c>
      <c r="BE28" s="85">
        <f t="shared" si="23"/>
        <v>0.1719502086088481</v>
      </c>
      <c r="BF28" s="85">
        <f t="shared" si="24"/>
        <v>9.8940164930698779E-2</v>
      </c>
      <c r="BG28" s="85">
        <f t="shared" si="25"/>
        <v>0.1076937557047367</v>
      </c>
      <c r="BH28" s="85">
        <f t="shared" si="26"/>
        <v>0.22578423332532935</v>
      </c>
      <c r="BI28" s="85" t="str">
        <f t="shared" si="27"/>
        <v>na</v>
      </c>
      <c r="BJ28" s="85" t="str">
        <f t="shared" si="28"/>
        <v>na</v>
      </c>
      <c r="BK28" s="85" t="str">
        <f t="shared" si="29"/>
        <v>na</v>
      </c>
      <c r="BL28" s="85" t="str">
        <f t="shared" si="30"/>
        <v>na</v>
      </c>
      <c r="BM28" s="102">
        <f t="shared" si="31"/>
        <v>0.14826319007599659</v>
      </c>
      <c r="BN28" s="85">
        <f t="shared" si="32"/>
        <v>3.4100533717479213</v>
      </c>
      <c r="BO28" s="85">
        <f t="shared" si="32"/>
        <v>1.57019039183801</v>
      </c>
      <c r="BP28" s="85">
        <f t="shared" si="32"/>
        <v>3.9548547980035065</v>
      </c>
      <c r="BQ28" s="85">
        <f t="shared" si="32"/>
        <v>2.2756237934060719</v>
      </c>
      <c r="BR28" s="85">
        <f t="shared" si="32"/>
        <v>2.4769563812089443</v>
      </c>
      <c r="BS28" s="85">
        <f t="shared" si="32"/>
        <v>5.1930373664825753</v>
      </c>
      <c r="BT28" s="85" t="str">
        <f t="shared" si="32"/>
        <v>na</v>
      </c>
      <c r="BU28" s="85" t="str">
        <f t="shared" si="32"/>
        <v>na</v>
      </c>
      <c r="BV28" s="85" t="str">
        <f t="shared" si="32"/>
        <v>na</v>
      </c>
      <c r="BW28" s="85" t="str">
        <f t="shared" si="32"/>
        <v>na</v>
      </c>
      <c r="BX28" s="85">
        <f t="shared" si="32"/>
        <v>3.4100533717479213</v>
      </c>
      <c r="BY28" s="93">
        <f t="shared" si="33"/>
        <v>0.30497973572951453</v>
      </c>
      <c r="BZ28" s="85">
        <f t="shared" si="34"/>
        <v>0.2974516570461021</v>
      </c>
      <c r="CA28" s="85">
        <f t="shared" si="35"/>
        <v>0.18285434512352439</v>
      </c>
      <c r="CB28" s="85">
        <f t="shared" si="36"/>
        <v>0.29697715988913687</v>
      </c>
      <c r="CC28" s="85">
        <f t="shared" si="37"/>
        <v>0.27374299226376198</v>
      </c>
      <c r="CD28" s="85">
        <f t="shared" si="38"/>
        <v>0.48436047609805399</v>
      </c>
      <c r="CE28" s="85" t="str">
        <f t="shared" si="39"/>
        <v>na</v>
      </c>
      <c r="CF28" s="85" t="str">
        <f t="shared" si="40"/>
        <v>na</v>
      </c>
      <c r="CG28" s="85" t="str">
        <f t="shared" si="41"/>
        <v>na</v>
      </c>
      <c r="CH28" s="85" t="str">
        <f t="shared" si="42"/>
        <v>na</v>
      </c>
      <c r="CI28" s="102">
        <f t="shared" si="43"/>
        <v>0.35347083955926756</v>
      </c>
    </row>
    <row r="29" spans="1:87" x14ac:dyDescent="0.25">
      <c r="A29" s="299" t="s">
        <v>27</v>
      </c>
      <c r="B29" s="54"/>
      <c r="C29" s="69">
        <v>15</v>
      </c>
      <c r="D29" s="119">
        <v>1</v>
      </c>
      <c r="E29" s="117"/>
      <c r="F29" s="60">
        <v>1</v>
      </c>
      <c r="G29" s="78"/>
      <c r="H29" s="26"/>
      <c r="I29" s="140">
        <v>6.0000000000000006E-4</v>
      </c>
      <c r="J29" s="140">
        <v>4.4999999999999997E-3</v>
      </c>
      <c r="K29" s="140" t="s">
        <v>105</v>
      </c>
      <c r="M29" s="266" t="s">
        <v>321</v>
      </c>
      <c r="N29" s="81"/>
      <c r="O29" s="82">
        <v>1.0199999999999999E-2</v>
      </c>
      <c r="P29" s="277">
        <v>4.4999999999999999E-4</v>
      </c>
      <c r="Q29" s="278">
        <v>1.7000000000000001E-3</v>
      </c>
      <c r="R29" s="73">
        <f t="shared" ref="R29:R31" si="188">P29/O29</f>
        <v>4.4117647058823532E-2</v>
      </c>
      <c r="S29" s="73">
        <f t="shared" ref="S29:S31" si="189">IF(P29&lt;0.01*O29,0.01,IF(P29&gt;100*O29,100,R29))</f>
        <v>4.4117647058823532E-2</v>
      </c>
      <c r="T29" s="205">
        <f t="shared" ref="T29:T31" si="190">IF(Q29&gt;0,((((1/O29)^2)*((Q29^2)+(P29^2))-((1/O29)^2)*(P29^2))^0.5),0)</f>
        <v>0.16666666666666671</v>
      </c>
      <c r="U29" s="26">
        <f t="shared" si="135"/>
        <v>0.16666666666666671</v>
      </c>
      <c r="V29" s="78">
        <v>1</v>
      </c>
      <c r="W29" s="105"/>
      <c r="X29" s="13"/>
      <c r="Y29" s="13"/>
      <c r="Z29" s="13"/>
      <c r="AA29" s="13"/>
      <c r="AB29" s="134">
        <v>1</v>
      </c>
      <c r="AC29" s="13"/>
      <c r="AD29" s="23"/>
      <c r="AE29" s="13"/>
      <c r="AF29" s="119">
        <v>1</v>
      </c>
      <c r="AG29" s="54">
        <f t="shared" ref="AG29:AG31" si="191">IF(V29&gt;0,$C29,"na")</f>
        <v>15</v>
      </c>
      <c r="AH29" s="144" t="str">
        <f t="shared" ref="AH29:AH31" si="192">IF(W29&gt;0,$C29,"na")</f>
        <v>na</v>
      </c>
      <c r="AI29" s="144" t="str">
        <f t="shared" ref="AI29:AI31" si="193">IF(X29&gt;0,$C29,"na")</f>
        <v>na</v>
      </c>
      <c r="AJ29" s="144" t="str">
        <f t="shared" ref="AJ29:AJ31" si="194">IF(Y29&gt;0,$C29,"na")</f>
        <v>na</v>
      </c>
      <c r="AK29" s="144" t="str">
        <f t="shared" ref="AK29:AK31" si="195">IF(Z29&gt;0,$C29,"na")</f>
        <v>na</v>
      </c>
      <c r="AL29" s="144" t="str">
        <f t="shared" ref="AL29:AL31" si="196">IF(AA29&gt;0,$C29,"na")</f>
        <v>na</v>
      </c>
      <c r="AM29" s="144">
        <f t="shared" ref="AM29:AM31" si="197">IF(AB29&gt;0,$C29,"na")</f>
        <v>15</v>
      </c>
      <c r="AN29" s="144" t="str">
        <f t="shared" ref="AN29:AN31" si="198">IF(AC29&gt;0,$C29,"na")</f>
        <v>na</v>
      </c>
      <c r="AO29" s="75" t="str">
        <f t="shared" ref="AO29:AO31" si="199">IF(AD29&gt;0,$C29,"na")</f>
        <v>na</v>
      </c>
      <c r="AP29" s="144" t="str">
        <f t="shared" ref="AP29:AP31" si="200">IF(AE29&gt;0,$C29,"na")</f>
        <v>na</v>
      </c>
      <c r="AQ29" s="144">
        <f t="shared" ref="AQ29:AQ31" si="201">IF(AF29&gt;0,$C29,"na")</f>
        <v>15</v>
      </c>
      <c r="AR29" s="81">
        <f t="shared" si="10"/>
        <v>4.3172171865208782E-2</v>
      </c>
      <c r="AS29" s="82" t="str">
        <f t="shared" si="11"/>
        <v>na</v>
      </c>
      <c r="AT29" s="82" t="str">
        <f t="shared" si="12"/>
        <v>na</v>
      </c>
      <c r="AU29" s="82" t="str">
        <f t="shared" si="13"/>
        <v>na</v>
      </c>
      <c r="AV29" s="82" t="str">
        <f t="shared" si="14"/>
        <v>na</v>
      </c>
      <c r="AW29" s="82" t="str">
        <f t="shared" si="15"/>
        <v>na</v>
      </c>
      <c r="AX29" s="82">
        <f t="shared" si="16"/>
        <v>4.6493108162532534E-2</v>
      </c>
      <c r="AY29" s="82" t="str">
        <f t="shared" si="17"/>
        <v>na</v>
      </c>
      <c r="AZ29" s="83" t="str">
        <f t="shared" si="18"/>
        <v>na</v>
      </c>
      <c r="BA29" s="82" t="str">
        <f t="shared" si="19"/>
        <v>na</v>
      </c>
      <c r="BB29" s="82">
        <f t="shared" si="20"/>
        <v>4.3172171865208782E-2</v>
      </c>
      <c r="BC29" s="93">
        <f t="shared" si="21"/>
        <v>0.30830135965451683</v>
      </c>
      <c r="BD29" s="85" t="str">
        <f t="shared" si="22"/>
        <v>na</v>
      </c>
      <c r="BE29" s="85" t="str">
        <f t="shared" si="23"/>
        <v>na</v>
      </c>
      <c r="BF29" s="85" t="str">
        <f t="shared" si="24"/>
        <v>na</v>
      </c>
      <c r="BG29" s="85" t="str">
        <f t="shared" si="25"/>
        <v>na</v>
      </c>
      <c r="BH29" s="85" t="str">
        <f t="shared" si="26"/>
        <v>na</v>
      </c>
      <c r="BI29" s="85">
        <f t="shared" si="27"/>
        <v>0.35755660646322657</v>
      </c>
      <c r="BJ29" s="85" t="str">
        <f t="shared" si="28"/>
        <v>na</v>
      </c>
      <c r="BK29" s="85" t="str">
        <f t="shared" si="29"/>
        <v>na</v>
      </c>
      <c r="BL29" s="85" t="str">
        <f t="shared" si="30"/>
        <v>na</v>
      </c>
      <c r="BM29" s="102">
        <f t="shared" si="31"/>
        <v>0.30830135965451683</v>
      </c>
      <c r="BN29" s="85">
        <f t="shared" si="32"/>
        <v>4.3162190351632352</v>
      </c>
      <c r="BO29" s="85" t="str">
        <f t="shared" si="32"/>
        <v>na</v>
      </c>
      <c r="BP29" s="85" t="str">
        <f t="shared" si="32"/>
        <v>na</v>
      </c>
      <c r="BQ29" s="85" t="str">
        <f t="shared" si="32"/>
        <v>na</v>
      </c>
      <c r="BR29" s="85" t="str">
        <f t="shared" si="32"/>
        <v>na</v>
      </c>
      <c r="BS29" s="85" t="str">
        <f t="shared" si="32"/>
        <v>na</v>
      </c>
      <c r="BT29" s="85">
        <f t="shared" si="32"/>
        <v>5.0057924904851721</v>
      </c>
      <c r="BU29" s="85" t="str">
        <f t="shared" si="32"/>
        <v>na</v>
      </c>
      <c r="BV29" s="85" t="str">
        <f t="shared" si="32"/>
        <v>na</v>
      </c>
      <c r="BW29" s="85" t="str">
        <f t="shared" si="32"/>
        <v>na</v>
      </c>
      <c r="BX29" s="85">
        <f t="shared" si="32"/>
        <v>4.3162190351632352</v>
      </c>
      <c r="BY29" s="93">
        <f t="shared" si="33"/>
        <v>0.28668277537455544</v>
      </c>
      <c r="BZ29" s="85" t="str">
        <f t="shared" si="34"/>
        <v>na</v>
      </c>
      <c r="CA29" s="85" t="str">
        <f t="shared" si="35"/>
        <v>na</v>
      </c>
      <c r="CB29" s="85" t="str">
        <f t="shared" si="36"/>
        <v>na</v>
      </c>
      <c r="CC29" s="85" t="str">
        <f t="shared" si="37"/>
        <v>na</v>
      </c>
      <c r="CD29" s="85" t="str">
        <f t="shared" si="38"/>
        <v>na</v>
      </c>
      <c r="CE29" s="85">
        <f t="shared" si="39"/>
        <v>0.33346846548121684</v>
      </c>
      <c r="CF29" s="85" t="str">
        <f t="shared" si="40"/>
        <v>na</v>
      </c>
      <c r="CG29" s="85" t="str">
        <f t="shared" si="41"/>
        <v>na</v>
      </c>
      <c r="CH29" s="85" t="str">
        <f t="shared" si="42"/>
        <v>na</v>
      </c>
      <c r="CI29" s="102">
        <f t="shared" si="43"/>
        <v>0.32359764425796261</v>
      </c>
    </row>
    <row r="30" spans="1:87" x14ac:dyDescent="0.25">
      <c r="A30" s="299" t="s">
        <v>28</v>
      </c>
      <c r="B30" s="54"/>
      <c r="C30" s="69">
        <v>15</v>
      </c>
      <c r="D30" s="119">
        <v>1</v>
      </c>
      <c r="E30" s="117"/>
      <c r="F30" s="118">
        <v>1</v>
      </c>
      <c r="G30" s="78"/>
      <c r="H30" s="26"/>
      <c r="I30" s="26"/>
      <c r="J30" s="26"/>
      <c r="K30" s="82">
        <v>7.3999999999999995E-3</v>
      </c>
      <c r="L30" s="82">
        <v>3.0099999999999998E-2</v>
      </c>
      <c r="M30" s="266" t="s">
        <v>321</v>
      </c>
      <c r="N30" s="81"/>
      <c r="O30" s="82">
        <v>7.4999999999999997E-2</v>
      </c>
      <c r="P30" s="277">
        <v>0</v>
      </c>
      <c r="Q30" s="278">
        <v>0</v>
      </c>
      <c r="R30" s="73">
        <f t="shared" si="188"/>
        <v>0</v>
      </c>
      <c r="S30" s="73">
        <f t="shared" si="189"/>
        <v>0.01</v>
      </c>
      <c r="T30" s="205">
        <f t="shared" si="190"/>
        <v>0</v>
      </c>
      <c r="U30" s="26">
        <f t="shared" si="135"/>
        <v>0.01</v>
      </c>
      <c r="V30" s="78">
        <v>1</v>
      </c>
      <c r="W30" s="105"/>
      <c r="X30" s="13"/>
      <c r="Y30" s="13"/>
      <c r="Z30" s="13"/>
      <c r="AA30" s="13"/>
      <c r="AB30" s="134">
        <v>1</v>
      </c>
      <c r="AC30" s="13"/>
      <c r="AD30" s="23"/>
      <c r="AE30" s="13"/>
      <c r="AF30" s="119">
        <v>1</v>
      </c>
      <c r="AG30" s="54">
        <f t="shared" si="191"/>
        <v>15</v>
      </c>
      <c r="AH30" s="144" t="str">
        <f t="shared" si="192"/>
        <v>na</v>
      </c>
      <c r="AI30" s="144" t="str">
        <f t="shared" si="193"/>
        <v>na</v>
      </c>
      <c r="AJ30" s="144" t="str">
        <f t="shared" si="194"/>
        <v>na</v>
      </c>
      <c r="AK30" s="144" t="str">
        <f t="shared" si="195"/>
        <v>na</v>
      </c>
      <c r="AL30" s="144" t="str">
        <f t="shared" si="196"/>
        <v>na</v>
      </c>
      <c r="AM30" s="144">
        <f t="shared" si="197"/>
        <v>15</v>
      </c>
      <c r="AN30" s="144" t="str">
        <f t="shared" si="198"/>
        <v>na</v>
      </c>
      <c r="AO30" s="75" t="str">
        <f t="shared" si="199"/>
        <v>na</v>
      </c>
      <c r="AP30" s="144" t="str">
        <f t="shared" si="200"/>
        <v>na</v>
      </c>
      <c r="AQ30" s="144">
        <f t="shared" si="201"/>
        <v>15</v>
      </c>
      <c r="AR30" s="81">
        <f t="shared" si="10"/>
        <v>9.950330853168092E-3</v>
      </c>
      <c r="AS30" s="82" t="str">
        <f t="shared" si="11"/>
        <v>na</v>
      </c>
      <c r="AT30" s="82" t="str">
        <f t="shared" si="12"/>
        <v>na</v>
      </c>
      <c r="AU30" s="82" t="str">
        <f t="shared" si="13"/>
        <v>na</v>
      </c>
      <c r="AV30" s="82" t="str">
        <f t="shared" si="14"/>
        <v>na</v>
      </c>
      <c r="AW30" s="82" t="str">
        <f t="shared" si="15"/>
        <v>na</v>
      </c>
      <c r="AX30" s="82">
        <f t="shared" si="16"/>
        <v>1.0715740918796407E-2</v>
      </c>
      <c r="AY30" s="82" t="str">
        <f t="shared" si="17"/>
        <v>na</v>
      </c>
      <c r="AZ30" s="83" t="str">
        <f t="shared" si="18"/>
        <v>na</v>
      </c>
      <c r="BA30" s="82" t="str">
        <f t="shared" si="19"/>
        <v>na</v>
      </c>
      <c r="BB30" s="82">
        <f t="shared" si="20"/>
        <v>9.950330853168092E-3</v>
      </c>
      <c r="BC30" s="93">
        <f t="shared" si="21"/>
        <v>1.9900661706336174E-2</v>
      </c>
      <c r="BD30" s="85" t="str">
        <f t="shared" si="22"/>
        <v>na</v>
      </c>
      <c r="BE30" s="85" t="str">
        <f t="shared" si="23"/>
        <v>na</v>
      </c>
      <c r="BF30" s="85" t="str">
        <f t="shared" si="24"/>
        <v>na</v>
      </c>
      <c r="BG30" s="85" t="str">
        <f t="shared" si="25"/>
        <v>na</v>
      </c>
      <c r="BH30" s="85" t="str">
        <f t="shared" si="26"/>
        <v>na</v>
      </c>
      <c r="BI30" s="85">
        <f t="shared" si="27"/>
        <v>2.3080057363561477E-2</v>
      </c>
      <c r="BJ30" s="85" t="str">
        <f t="shared" si="28"/>
        <v>na</v>
      </c>
      <c r="BK30" s="85" t="str">
        <f t="shared" si="29"/>
        <v>na</v>
      </c>
      <c r="BL30" s="85" t="str">
        <f t="shared" si="30"/>
        <v>na</v>
      </c>
      <c r="BM30" s="102">
        <f t="shared" si="31"/>
        <v>1.9900661706336174E-2</v>
      </c>
      <c r="BN30" s="85">
        <f t="shared" si="32"/>
        <v>0.27860926388870644</v>
      </c>
      <c r="BO30" s="85" t="str">
        <f t="shared" si="32"/>
        <v>na</v>
      </c>
      <c r="BP30" s="85" t="str">
        <f t="shared" si="32"/>
        <v>na</v>
      </c>
      <c r="BQ30" s="85" t="str">
        <f t="shared" si="32"/>
        <v>na</v>
      </c>
      <c r="BR30" s="85" t="str">
        <f t="shared" si="32"/>
        <v>na</v>
      </c>
      <c r="BS30" s="85" t="str">
        <f t="shared" si="32"/>
        <v>na</v>
      </c>
      <c r="BT30" s="85">
        <f t="shared" si="32"/>
        <v>0.32312080308986069</v>
      </c>
      <c r="BU30" s="85" t="str">
        <f t="shared" si="32"/>
        <v>na</v>
      </c>
      <c r="BV30" s="85" t="str">
        <f t="shared" si="32"/>
        <v>na</v>
      </c>
      <c r="BW30" s="85" t="str">
        <f t="shared" si="32"/>
        <v>na</v>
      </c>
      <c r="BX30" s="85">
        <f t="shared" si="32"/>
        <v>0.27860926388870644</v>
      </c>
      <c r="BY30" s="93">
        <f t="shared" si="33"/>
        <v>0.44102255884554048</v>
      </c>
      <c r="BZ30" s="85" t="str">
        <f t="shared" si="34"/>
        <v>na</v>
      </c>
      <c r="CA30" s="85" t="str">
        <f t="shared" si="35"/>
        <v>na</v>
      </c>
      <c r="CB30" s="85" t="str">
        <f t="shared" si="36"/>
        <v>na</v>
      </c>
      <c r="CC30" s="85" t="str">
        <f t="shared" si="37"/>
        <v>na</v>
      </c>
      <c r="CD30" s="85" t="str">
        <f t="shared" si="38"/>
        <v>na</v>
      </c>
      <c r="CE30" s="85">
        <f t="shared" si="39"/>
        <v>0.51270244469321691</v>
      </c>
      <c r="CF30" s="85" t="str">
        <f t="shared" si="40"/>
        <v>na</v>
      </c>
      <c r="CG30" s="85" t="str">
        <f t="shared" si="41"/>
        <v>na</v>
      </c>
      <c r="CH30" s="85" t="str">
        <f t="shared" si="42"/>
        <v>na</v>
      </c>
      <c r="CI30" s="102">
        <f t="shared" si="43"/>
        <v>0.48653983173421006</v>
      </c>
    </row>
    <row r="31" spans="1:87" x14ac:dyDescent="0.25">
      <c r="A31" s="298" t="s">
        <v>29</v>
      </c>
      <c r="B31" s="54"/>
      <c r="C31" s="69">
        <v>15</v>
      </c>
      <c r="D31" s="119">
        <v>1</v>
      </c>
      <c r="E31" s="117"/>
      <c r="F31" s="118">
        <v>1</v>
      </c>
      <c r="G31" s="78">
        <v>0.6</v>
      </c>
      <c r="H31" s="26"/>
      <c r="I31" s="26">
        <v>5.0799999999999998E-2</v>
      </c>
      <c r="J31" s="26">
        <v>0.1153</v>
      </c>
      <c r="K31" s="82">
        <v>3.705E-2</v>
      </c>
      <c r="L31" s="82">
        <v>7.4150000000000008E-2</v>
      </c>
      <c r="M31" s="266" t="s">
        <v>279</v>
      </c>
      <c r="N31" s="81"/>
      <c r="O31" s="82">
        <v>0.1661</v>
      </c>
      <c r="P31" s="277">
        <v>8.9999999999999998E-4</v>
      </c>
      <c r="Q31" s="278">
        <v>3.4500000000000004E-3</v>
      </c>
      <c r="R31" s="73">
        <f t="shared" si="188"/>
        <v>5.4184226369656833E-3</v>
      </c>
      <c r="S31" s="73">
        <f t="shared" si="189"/>
        <v>0.01</v>
      </c>
      <c r="T31" s="205">
        <f t="shared" si="190"/>
        <v>2.0770620108368457E-2</v>
      </c>
      <c r="U31" s="26">
        <f t="shared" si="135"/>
        <v>2.0770620108368457E-2</v>
      </c>
      <c r="V31" s="78">
        <v>1</v>
      </c>
      <c r="W31" s="128">
        <v>1</v>
      </c>
      <c r="X31" s="134">
        <v>1</v>
      </c>
      <c r="Y31" s="134">
        <v>0.5</v>
      </c>
      <c r="Z31" s="134">
        <v>0.5</v>
      </c>
      <c r="AA31" s="134">
        <v>1</v>
      </c>
      <c r="AB31" s="134"/>
      <c r="AC31" s="134">
        <v>1</v>
      </c>
      <c r="AD31" s="201"/>
      <c r="AE31" s="134"/>
      <c r="AF31" s="119">
        <v>1</v>
      </c>
      <c r="AG31" s="54">
        <f t="shared" si="191"/>
        <v>15</v>
      </c>
      <c r="AH31" s="144">
        <f t="shared" si="192"/>
        <v>15</v>
      </c>
      <c r="AI31" s="144">
        <f t="shared" si="193"/>
        <v>15</v>
      </c>
      <c r="AJ31" s="144">
        <f t="shared" si="194"/>
        <v>15</v>
      </c>
      <c r="AK31" s="144">
        <f t="shared" si="195"/>
        <v>15</v>
      </c>
      <c r="AL31" s="144">
        <f t="shared" si="196"/>
        <v>15</v>
      </c>
      <c r="AM31" s="144" t="str">
        <f t="shared" si="197"/>
        <v>na</v>
      </c>
      <c r="AN31" s="144">
        <f t="shared" si="198"/>
        <v>15</v>
      </c>
      <c r="AO31" s="75" t="str">
        <f t="shared" si="199"/>
        <v>na</v>
      </c>
      <c r="AP31" s="144" t="str">
        <f t="shared" si="200"/>
        <v>na</v>
      </c>
      <c r="AQ31" s="144">
        <f t="shared" si="201"/>
        <v>15</v>
      </c>
      <c r="AR31" s="81">
        <f t="shared" si="10"/>
        <v>9.950330853168092E-3</v>
      </c>
      <c r="AS31" s="82">
        <f t="shared" si="11"/>
        <v>1.3504020443585268E-2</v>
      </c>
      <c r="AT31" s="82">
        <f t="shared" si="12"/>
        <v>1.0715740918796407E-2</v>
      </c>
      <c r="AU31" s="82">
        <f t="shared" si="13"/>
        <v>8.1284392885035122E-3</v>
      </c>
      <c r="AV31" s="82">
        <f t="shared" si="14"/>
        <v>8.4803956134955338E-3</v>
      </c>
      <c r="AW31" s="82">
        <f t="shared" si="15"/>
        <v>1.2279131691143603E-2</v>
      </c>
      <c r="AX31" s="82" t="str">
        <f t="shared" si="16"/>
        <v>na</v>
      </c>
      <c r="AY31" s="82">
        <f t="shared" si="17"/>
        <v>1.0318861625507651E-2</v>
      </c>
      <c r="AZ31" s="83" t="str">
        <f t="shared" si="18"/>
        <v>na</v>
      </c>
      <c r="BA31" s="82" t="str">
        <f t="shared" si="19"/>
        <v>na</v>
      </c>
      <c r="BB31" s="82">
        <f t="shared" si="20"/>
        <v>9.950330853168092E-3</v>
      </c>
      <c r="BC31" s="93">
        <f t="shared" si="21"/>
        <v>4.1115703904796679E-2</v>
      </c>
      <c r="BD31" s="85">
        <f t="shared" si="22"/>
        <v>7.5728413824651036E-2</v>
      </c>
      <c r="BE31" s="85">
        <f t="shared" si="23"/>
        <v>4.7684485002012715E-2</v>
      </c>
      <c r="BF31" s="85">
        <f t="shared" si="24"/>
        <v>2.7437656801375925E-2</v>
      </c>
      <c r="BG31" s="85">
        <f t="shared" si="25"/>
        <v>2.9865164574442327E-2</v>
      </c>
      <c r="BH31" s="85">
        <f t="shared" si="26"/>
        <v>6.2613502913416039E-2</v>
      </c>
      <c r="BI31" s="85" t="str">
        <f t="shared" si="27"/>
        <v>na</v>
      </c>
      <c r="BJ31" s="85">
        <f t="shared" si="28"/>
        <v>4.4217711743978864E-2</v>
      </c>
      <c r="BK31" s="85" t="str">
        <f t="shared" si="29"/>
        <v>na</v>
      </c>
      <c r="BL31" s="85" t="str">
        <f t="shared" si="30"/>
        <v>na</v>
      </c>
      <c r="BM31" s="102">
        <f t="shared" si="31"/>
        <v>4.1115703904796679E-2</v>
      </c>
      <c r="BN31" s="85">
        <f t="shared" si="32"/>
        <v>0.57561985466715349</v>
      </c>
      <c r="BO31" s="85">
        <f t="shared" si="32"/>
        <v>1.0601977935451146</v>
      </c>
      <c r="BP31" s="85">
        <f t="shared" si="32"/>
        <v>0.667582790028178</v>
      </c>
      <c r="BQ31" s="85">
        <f t="shared" si="32"/>
        <v>0.38412719521926297</v>
      </c>
      <c r="BR31" s="85">
        <f t="shared" si="32"/>
        <v>0.41811230404219257</v>
      </c>
      <c r="BS31" s="85">
        <f t="shared" si="32"/>
        <v>0.87658904078782451</v>
      </c>
      <c r="BT31" s="85" t="str">
        <f t="shared" si="32"/>
        <v>na</v>
      </c>
      <c r="BU31" s="85">
        <f t="shared" si="32"/>
        <v>0.61904796441570409</v>
      </c>
      <c r="BV31" s="85" t="str">
        <f t="shared" si="32"/>
        <v>na</v>
      </c>
      <c r="BW31" s="85" t="str">
        <f t="shared" si="32"/>
        <v>na</v>
      </c>
      <c r="BX31" s="85">
        <f t="shared" si="32"/>
        <v>0.57561985466715349</v>
      </c>
      <c r="BY31" s="93">
        <f t="shared" si="33"/>
        <v>0.44102255884554048</v>
      </c>
      <c r="BZ31" s="85">
        <f t="shared" si="34"/>
        <v>0.3129246338397299</v>
      </c>
      <c r="CA31" s="85">
        <f t="shared" si="35"/>
        <v>0.33996241308681963</v>
      </c>
      <c r="CB31" s="85">
        <f t="shared" si="36"/>
        <v>0.38028634962465135</v>
      </c>
      <c r="CC31" s="85">
        <f t="shared" si="37"/>
        <v>0.36908613309400606</v>
      </c>
      <c r="CD31" s="85">
        <f t="shared" si="38"/>
        <v>0.69048432023402806</v>
      </c>
      <c r="CE31" s="85" t="str">
        <f t="shared" si="39"/>
        <v>na</v>
      </c>
      <c r="CF31" s="85">
        <f t="shared" si="40"/>
        <v>0.67715777643605257</v>
      </c>
      <c r="CG31" s="85" t="str">
        <f t="shared" si="41"/>
        <v>na</v>
      </c>
      <c r="CH31" s="85" t="str">
        <f t="shared" si="42"/>
        <v>na</v>
      </c>
      <c r="CI31" s="102">
        <f t="shared" si="43"/>
        <v>0.48653983173421006</v>
      </c>
    </row>
    <row r="32" spans="1:87" s="20" customFormat="1" x14ac:dyDescent="0.25">
      <c r="A32" s="300" t="s">
        <v>37</v>
      </c>
      <c r="B32" s="58">
        <v>24</v>
      </c>
      <c r="C32" s="59"/>
      <c r="D32" s="35"/>
      <c r="E32" s="67"/>
      <c r="F32" s="60">
        <v>1</v>
      </c>
      <c r="G32" s="78">
        <v>3.2360000000000002</v>
      </c>
      <c r="H32" s="26">
        <v>73.712999999999994</v>
      </c>
      <c r="I32" s="26"/>
      <c r="J32" s="26"/>
      <c r="K32" s="82">
        <v>3.2500000000000003E-3</v>
      </c>
      <c r="L32" s="82">
        <v>1.7950000000000001E-2</v>
      </c>
      <c r="M32" s="266" t="s">
        <v>271</v>
      </c>
      <c r="N32" s="81">
        <v>73.712999999999994</v>
      </c>
      <c r="O32" s="82"/>
      <c r="P32" s="277">
        <v>11.65</v>
      </c>
      <c r="Q32" s="278">
        <v>11.551</v>
      </c>
      <c r="R32" s="32">
        <f>P32/N32</f>
        <v>0.15804539226459377</v>
      </c>
      <c r="S32" s="32">
        <f>IF(P32&lt;0.01*N32,0.01,IF(P32&gt;100*N32,100,R32))</f>
        <v>0.15804539226459377</v>
      </c>
      <c r="T32" s="205">
        <f t="shared" ref="T32" si="202">IF(Q32&gt;0,((((1/N32)^2)*((Q32^2)+(P32^2))-((1/N32)^2)*(P32^2))^0.5),0)</f>
        <v>0.15670234558354698</v>
      </c>
      <c r="U32" s="26">
        <f>IF(T32=0,S32,T32)</f>
        <v>0.15670234558354698</v>
      </c>
      <c r="V32" s="78">
        <v>1</v>
      </c>
      <c r="W32" s="17"/>
      <c r="X32" s="20">
        <v>1</v>
      </c>
      <c r="Y32" s="20">
        <v>0.25</v>
      </c>
      <c r="Z32" s="20">
        <v>0.5</v>
      </c>
      <c r="AA32" s="20">
        <v>1</v>
      </c>
      <c r="AC32" s="20">
        <v>1</v>
      </c>
      <c r="AD32" s="201">
        <v>1</v>
      </c>
      <c r="AE32" s="20">
        <v>1</v>
      </c>
      <c r="AF32" s="35"/>
      <c r="AG32" s="54">
        <f>IF(V32&gt;0,$B32,"na")</f>
        <v>24</v>
      </c>
      <c r="AH32" s="144" t="str">
        <f t="shared" ref="AH32" si="203">IF(W32&gt;0,$B32,"na")</f>
        <v>na</v>
      </c>
      <c r="AI32" s="144">
        <f t="shared" ref="AI32" si="204">IF(X32&gt;0,$B32,"na")</f>
        <v>24</v>
      </c>
      <c r="AJ32" s="144">
        <f t="shared" ref="AJ32" si="205">IF(Y32&gt;0,$B32,"na")</f>
        <v>24</v>
      </c>
      <c r="AK32" s="144">
        <f t="shared" ref="AK32" si="206">IF(Z32&gt;0,$B32,"na")</f>
        <v>24</v>
      </c>
      <c r="AL32" s="144">
        <f t="shared" ref="AL32" si="207">IF(AA32&gt;0,$B32,"na")</f>
        <v>24</v>
      </c>
      <c r="AM32" s="144" t="str">
        <f t="shared" ref="AM32" si="208">IF(AB32&gt;0,$B32,"na")</f>
        <v>na</v>
      </c>
      <c r="AN32" s="144">
        <f t="shared" ref="AN32" si="209">IF(AC32&gt;0,$B32,"na")</f>
        <v>24</v>
      </c>
      <c r="AO32" s="75">
        <f t="shared" ref="AO32" si="210">IF(AD32&gt;0,$B32,"na")</f>
        <v>24</v>
      </c>
      <c r="AP32" s="144">
        <f t="shared" ref="AP32" si="211">IF(AE32&gt;0,$B32,"na")</f>
        <v>24</v>
      </c>
      <c r="AQ32" s="144" t="str">
        <f t="shared" ref="AQ32" si="212">IF(AF32&gt;0,$B32,"na")</f>
        <v>na</v>
      </c>
      <c r="AR32" s="81">
        <f t="shared" si="10"/>
        <v>0.14673357722934816</v>
      </c>
      <c r="AS32" s="82" t="str">
        <f t="shared" si="11"/>
        <v>na</v>
      </c>
      <c r="AT32" s="82">
        <f t="shared" si="12"/>
        <v>0.15802077547775956</v>
      </c>
      <c r="AU32" s="82">
        <f t="shared" si="13"/>
        <v>5.993343295283235E-2</v>
      </c>
      <c r="AV32" s="82">
        <f t="shared" si="14"/>
        <v>0.12505702604773991</v>
      </c>
      <c r="AW32" s="82">
        <f t="shared" si="15"/>
        <v>0.18107547828302539</v>
      </c>
      <c r="AX32" s="82" t="str">
        <f t="shared" si="16"/>
        <v>na</v>
      </c>
      <c r="AY32" s="82">
        <f t="shared" si="17"/>
        <v>0.15216815416376844</v>
      </c>
      <c r="AZ32" s="83">
        <f t="shared" si="18"/>
        <v>0.14673357722934816</v>
      </c>
      <c r="BA32" s="82">
        <f t="shared" si="19"/>
        <v>0.14673357722934816</v>
      </c>
      <c r="BB32" s="82" t="str">
        <f t="shared" si="20"/>
        <v>na</v>
      </c>
      <c r="BC32" s="93">
        <f t="shared" si="21"/>
        <v>0.29114630228150634</v>
      </c>
      <c r="BD32" s="85" t="str">
        <f t="shared" si="22"/>
        <v>na</v>
      </c>
      <c r="BE32" s="85">
        <f t="shared" si="23"/>
        <v>0.33766080027914341</v>
      </c>
      <c r="BF32" s="85">
        <f t="shared" si="24"/>
        <v>4.8572513433593902E-2</v>
      </c>
      <c r="BG32" s="85">
        <f t="shared" si="25"/>
        <v>0.21147959069388864</v>
      </c>
      <c r="BH32" s="85">
        <f t="shared" si="26"/>
        <v>0.4433753557605194</v>
      </c>
      <c r="BI32" s="85" t="str">
        <f t="shared" si="27"/>
        <v>na</v>
      </c>
      <c r="BJ32" s="85">
        <f t="shared" si="28"/>
        <v>0.31311207268683255</v>
      </c>
      <c r="BK32" s="85">
        <f t="shared" si="29"/>
        <v>0.29114630228150634</v>
      </c>
      <c r="BL32" s="85">
        <f t="shared" si="30"/>
        <v>0.29114630228150634</v>
      </c>
      <c r="BM32" s="102" t="str">
        <f t="shared" si="31"/>
        <v>na</v>
      </c>
      <c r="BN32" s="85">
        <f t="shared" si="32"/>
        <v>6.6963649524746458</v>
      </c>
      <c r="BO32" s="85" t="str">
        <f t="shared" si="32"/>
        <v>na</v>
      </c>
      <c r="BP32" s="85">
        <f t="shared" si="32"/>
        <v>7.7661984064202985</v>
      </c>
      <c r="BQ32" s="85">
        <f t="shared" si="32"/>
        <v>1.1171678089726598</v>
      </c>
      <c r="BR32" s="85">
        <f t="shared" si="32"/>
        <v>4.8640305859594388</v>
      </c>
      <c r="BS32" s="85">
        <f t="shared" si="32"/>
        <v>10.197633182491947</v>
      </c>
      <c r="BT32" s="85" t="str">
        <f t="shared" si="32"/>
        <v>na</v>
      </c>
      <c r="BU32" s="85">
        <f t="shared" si="32"/>
        <v>7.2015776717971489</v>
      </c>
      <c r="BV32" s="85">
        <f t="shared" si="32"/>
        <v>6.6963649524746458</v>
      </c>
      <c r="BW32" s="85">
        <f t="shared" si="32"/>
        <v>6.6963649524746458</v>
      </c>
      <c r="BX32" s="85" t="str">
        <f t="shared" si="32"/>
        <v>na</v>
      </c>
      <c r="BY32" s="93">
        <f t="shared" si="33"/>
        <v>2.8873882470558471E-2</v>
      </c>
      <c r="BZ32" s="85" t="str">
        <f t="shared" si="34"/>
        <v>na</v>
      </c>
      <c r="CA32" s="85">
        <f t="shared" si="35"/>
        <v>2.5212499339458008E-4</v>
      </c>
      <c r="CB32" s="85">
        <f t="shared" si="36"/>
        <v>0.2769345152597063</v>
      </c>
      <c r="CC32" s="85">
        <f t="shared" si="37"/>
        <v>3.8950204028898885E-2</v>
      </c>
      <c r="CD32" s="85">
        <f t="shared" si="38"/>
        <v>5.0244519965286005E-2</v>
      </c>
      <c r="CE32" s="85" t="str">
        <f t="shared" si="39"/>
        <v>na</v>
      </c>
      <c r="CF32" s="85">
        <f t="shared" si="40"/>
        <v>0.11969762261711742</v>
      </c>
      <c r="CG32" s="85">
        <f t="shared" si="41"/>
        <v>9.395248348356261E-2</v>
      </c>
      <c r="CH32" s="85">
        <f t="shared" si="42"/>
        <v>0.15643075674958301</v>
      </c>
      <c r="CI32" s="102" t="str">
        <f t="shared" si="43"/>
        <v>na</v>
      </c>
    </row>
    <row r="33" spans="1:87" x14ac:dyDescent="0.25">
      <c r="A33" s="298" t="s">
        <v>30</v>
      </c>
      <c r="B33" s="54"/>
      <c r="C33" s="69">
        <v>15</v>
      </c>
      <c r="D33" s="119">
        <v>1</v>
      </c>
      <c r="E33" s="117"/>
      <c r="F33" s="60">
        <v>1</v>
      </c>
      <c r="G33" s="78">
        <v>0.27300000000000002</v>
      </c>
      <c r="H33" s="26">
        <v>1.6</v>
      </c>
      <c r="I33" s="26">
        <v>0.40210000000000001</v>
      </c>
      <c r="J33" s="26">
        <v>0.30120000000000002</v>
      </c>
      <c r="K33" s="82">
        <v>0.4</v>
      </c>
      <c r="L33" s="82">
        <v>0.32839999999999997</v>
      </c>
      <c r="M33" s="266" t="s">
        <v>279</v>
      </c>
      <c r="N33" s="81"/>
      <c r="O33" s="82">
        <v>0.72839999999999994</v>
      </c>
      <c r="P33" s="277">
        <v>2.3549999999999998E-2</v>
      </c>
      <c r="Q33" s="278">
        <v>5.5900000000000005E-2</v>
      </c>
      <c r="R33" s="73">
        <f t="shared" ref="R33:R34" si="213">P33/O33</f>
        <v>3.2331136738056016E-2</v>
      </c>
      <c r="S33" s="73">
        <f t="shared" ref="S33:S34" si="214">IF(P33&lt;0.01*O33,0.01,IF(P33&gt;100*O33,100,R33))</f>
        <v>3.2331136738056016E-2</v>
      </c>
      <c r="T33" s="205">
        <f t="shared" ref="T33:T34" si="215">IF(Q33&gt;0,((((1/O33)^2)*((Q33^2)+(P33^2))-((1/O33)^2)*(P33^2))^0.5),0)</f>
        <v>7.6743547501372897E-2</v>
      </c>
      <c r="U33" s="26">
        <f t="shared" ref="U33:U37" si="216">IF(T33=0,S33,T33)</f>
        <v>7.6743547501372897E-2</v>
      </c>
      <c r="V33" s="78">
        <v>1</v>
      </c>
      <c r="W33" s="128">
        <v>0.5</v>
      </c>
      <c r="X33" s="134"/>
      <c r="Y33" s="134">
        <v>1</v>
      </c>
      <c r="Z33" s="134">
        <v>1</v>
      </c>
      <c r="AA33" s="134">
        <v>1</v>
      </c>
      <c r="AB33" s="134"/>
      <c r="AC33" s="134"/>
      <c r="AD33" s="201"/>
      <c r="AE33" s="134"/>
      <c r="AF33" s="119">
        <v>1</v>
      </c>
      <c r="AG33" s="54">
        <f t="shared" ref="AG33:AG34" si="217">IF(V33&gt;0,$C33,"na")</f>
        <v>15</v>
      </c>
      <c r="AH33" s="144">
        <f t="shared" ref="AH33:AH34" si="218">IF(W33&gt;0,$C33,"na")</f>
        <v>15</v>
      </c>
      <c r="AI33" s="144" t="str">
        <f t="shared" ref="AI33:AI34" si="219">IF(X33&gt;0,$C33,"na")</f>
        <v>na</v>
      </c>
      <c r="AJ33" s="144">
        <f t="shared" ref="AJ33:AJ34" si="220">IF(Y33&gt;0,$C33,"na")</f>
        <v>15</v>
      </c>
      <c r="AK33" s="144">
        <f t="shared" ref="AK33:AK34" si="221">IF(Z33&gt;0,$C33,"na")</f>
        <v>15</v>
      </c>
      <c r="AL33" s="144">
        <f t="shared" ref="AL33:AL34" si="222">IF(AA33&gt;0,$C33,"na")</f>
        <v>15</v>
      </c>
      <c r="AM33" s="144" t="str">
        <f t="shared" ref="AM33:AM34" si="223">IF(AB33&gt;0,$C33,"na")</f>
        <v>na</v>
      </c>
      <c r="AN33" s="144" t="str">
        <f t="shared" ref="AN33:AN34" si="224">IF(AC33&gt;0,$C33,"na")</f>
        <v>na</v>
      </c>
      <c r="AO33" s="75" t="str">
        <f t="shared" ref="AO33:AO34" si="225">IF(AD33&gt;0,$C33,"na")</f>
        <v>na</v>
      </c>
      <c r="AP33" s="144" t="str">
        <f t="shared" ref="AP33:AP34" si="226">IF(AE33&gt;0,$C33,"na")</f>
        <v>na</v>
      </c>
      <c r="AQ33" s="144">
        <f t="shared" ref="AQ33:AQ34" si="227">IF(AF33&gt;0,$C33,"na")</f>
        <v>15</v>
      </c>
      <c r="AR33" s="81">
        <f t="shared" si="10"/>
        <v>3.18194845241693E-2</v>
      </c>
      <c r="AS33" s="82">
        <f t="shared" si="11"/>
        <v>2.1591793069972026E-2</v>
      </c>
      <c r="AT33" s="82" t="str">
        <f t="shared" si="12"/>
        <v>na</v>
      </c>
      <c r="AU33" s="82">
        <f t="shared" si="13"/>
        <v>5.1986763447938573E-2</v>
      </c>
      <c r="AV33" s="82">
        <f t="shared" si="14"/>
        <v>5.4237757711652228E-2</v>
      </c>
      <c r="AW33" s="82">
        <f t="shared" si="15"/>
        <v>3.9266597923442968E-2</v>
      </c>
      <c r="AX33" s="82" t="str">
        <f t="shared" si="16"/>
        <v>na</v>
      </c>
      <c r="AY33" s="82" t="str">
        <f t="shared" si="17"/>
        <v>na</v>
      </c>
      <c r="AZ33" s="83" t="str">
        <f t="shared" si="18"/>
        <v>na</v>
      </c>
      <c r="BA33" s="82" t="str">
        <f t="shared" si="19"/>
        <v>na</v>
      </c>
      <c r="BB33" s="82">
        <f t="shared" si="20"/>
        <v>3.18194845241693E-2</v>
      </c>
      <c r="BC33" s="93">
        <f t="shared" si="21"/>
        <v>0.14788250473033579</v>
      </c>
      <c r="BD33" s="85">
        <f t="shared" si="22"/>
        <v>6.8093857407718394E-2</v>
      </c>
      <c r="BE33" s="85" t="str">
        <f t="shared" si="23"/>
        <v>na</v>
      </c>
      <c r="BF33" s="85">
        <f t="shared" si="24"/>
        <v>0.39474449189672656</v>
      </c>
      <c r="BG33" s="85">
        <f t="shared" si="25"/>
        <v>0.42966895098560898</v>
      </c>
      <c r="BH33" s="85">
        <f t="shared" si="26"/>
        <v>0.22520450245036197</v>
      </c>
      <c r="BI33" s="85" t="str">
        <f t="shared" si="27"/>
        <v>na</v>
      </c>
      <c r="BJ33" s="85" t="str">
        <f t="shared" si="28"/>
        <v>na</v>
      </c>
      <c r="BK33" s="85" t="str">
        <f t="shared" si="29"/>
        <v>na</v>
      </c>
      <c r="BL33" s="85" t="str">
        <f t="shared" si="30"/>
        <v>na</v>
      </c>
      <c r="BM33" s="102">
        <f t="shared" si="31"/>
        <v>0.14788250473033579</v>
      </c>
      <c r="BN33" s="85">
        <f t="shared" si="32"/>
        <v>2.070355066224701</v>
      </c>
      <c r="BO33" s="85">
        <f t="shared" si="32"/>
        <v>0.95331400370805752</v>
      </c>
      <c r="BP33" s="85" t="str">
        <f t="shared" si="32"/>
        <v>na</v>
      </c>
      <c r="BQ33" s="85">
        <f t="shared" si="32"/>
        <v>5.5264228865541716</v>
      </c>
      <c r="BR33" s="85">
        <f t="shared" si="32"/>
        <v>6.0153653137985259</v>
      </c>
      <c r="BS33" s="85">
        <f t="shared" si="32"/>
        <v>3.1528630343050676</v>
      </c>
      <c r="BT33" s="85" t="str">
        <f t="shared" si="32"/>
        <v>na</v>
      </c>
      <c r="BU33" s="85" t="str">
        <f t="shared" si="32"/>
        <v>na</v>
      </c>
      <c r="BV33" s="85" t="str">
        <f t="shared" si="32"/>
        <v>na</v>
      </c>
      <c r="BW33" s="85" t="str">
        <f t="shared" si="32"/>
        <v>na</v>
      </c>
      <c r="BX33" s="85">
        <f t="shared" si="32"/>
        <v>2.070355066224701</v>
      </c>
      <c r="BY33" s="93">
        <f t="shared" si="33"/>
        <v>0.33570021792165589</v>
      </c>
      <c r="BZ33" s="85">
        <f t="shared" si="34"/>
        <v>0.2788609463166381</v>
      </c>
      <c r="CA33" s="85" t="str">
        <f t="shared" si="35"/>
        <v>na</v>
      </c>
      <c r="CB33" s="85">
        <f t="shared" si="36"/>
        <v>0.19964012129332001</v>
      </c>
      <c r="CC33" s="85">
        <f t="shared" si="37"/>
        <v>0.18516419451735697</v>
      </c>
      <c r="CD33" s="85">
        <f t="shared" si="38"/>
        <v>0.5277032390896842</v>
      </c>
      <c r="CE33" s="85" t="str">
        <f t="shared" si="39"/>
        <v>na</v>
      </c>
      <c r="CF33" s="85" t="str">
        <f t="shared" si="40"/>
        <v>na</v>
      </c>
      <c r="CG33" s="85" t="str">
        <f t="shared" si="41"/>
        <v>na</v>
      </c>
      <c r="CH33" s="85" t="str">
        <f t="shared" si="42"/>
        <v>na</v>
      </c>
      <c r="CI33" s="102">
        <f t="shared" si="43"/>
        <v>0.37555473133041178</v>
      </c>
    </row>
    <row r="34" spans="1:87" x14ac:dyDescent="0.25">
      <c r="A34" s="298" t="s">
        <v>31</v>
      </c>
      <c r="B34" s="54"/>
      <c r="C34" s="69">
        <v>15</v>
      </c>
      <c r="D34" s="119"/>
      <c r="E34" s="117"/>
      <c r="F34" s="60">
        <v>1</v>
      </c>
      <c r="G34" s="78"/>
      <c r="H34" s="26"/>
      <c r="I34" s="26">
        <v>3.73E-2</v>
      </c>
      <c r="J34" s="26">
        <v>4.7399999999999998E-2</v>
      </c>
      <c r="K34" s="82">
        <v>0.15555000000000002</v>
      </c>
      <c r="L34" s="82">
        <v>0.26724999999999999</v>
      </c>
      <c r="M34" s="266" t="s">
        <v>279</v>
      </c>
      <c r="N34" s="81"/>
      <c r="O34" s="82">
        <v>0.42279999999999995</v>
      </c>
      <c r="P34" s="277">
        <v>0</v>
      </c>
      <c r="Q34" s="278">
        <v>0</v>
      </c>
      <c r="R34" s="73">
        <f t="shared" si="213"/>
        <v>0</v>
      </c>
      <c r="S34" s="73">
        <f t="shared" si="214"/>
        <v>0.01</v>
      </c>
      <c r="T34" s="205">
        <f t="shared" si="215"/>
        <v>0</v>
      </c>
      <c r="U34" s="26">
        <f t="shared" si="216"/>
        <v>0.01</v>
      </c>
      <c r="V34" s="78">
        <v>1</v>
      </c>
      <c r="W34" s="128">
        <v>0.5</v>
      </c>
      <c r="X34" s="134">
        <v>1</v>
      </c>
      <c r="Y34" s="134">
        <v>0.75</v>
      </c>
      <c r="Z34" s="134">
        <v>1</v>
      </c>
      <c r="AA34" s="134">
        <v>1</v>
      </c>
      <c r="AB34" s="134">
        <v>1</v>
      </c>
      <c r="AC34" s="134"/>
      <c r="AD34" s="201"/>
      <c r="AE34" s="134"/>
      <c r="AF34" s="119"/>
      <c r="AG34" s="54">
        <f t="shared" si="217"/>
        <v>15</v>
      </c>
      <c r="AH34" s="144">
        <f t="shared" si="218"/>
        <v>15</v>
      </c>
      <c r="AI34" s="144">
        <f t="shared" si="219"/>
        <v>15</v>
      </c>
      <c r="AJ34" s="144">
        <f t="shared" si="220"/>
        <v>15</v>
      </c>
      <c r="AK34" s="144">
        <f t="shared" si="221"/>
        <v>15</v>
      </c>
      <c r="AL34" s="144">
        <f t="shared" si="222"/>
        <v>15</v>
      </c>
      <c r="AM34" s="144">
        <f t="shared" si="223"/>
        <v>15</v>
      </c>
      <c r="AN34" s="144" t="str">
        <f t="shared" si="224"/>
        <v>na</v>
      </c>
      <c r="AO34" s="75" t="str">
        <f t="shared" si="225"/>
        <v>na</v>
      </c>
      <c r="AP34" s="144" t="str">
        <f t="shared" si="226"/>
        <v>na</v>
      </c>
      <c r="AQ34" s="144" t="str">
        <f t="shared" si="227"/>
        <v>na</v>
      </c>
      <c r="AR34" s="81">
        <f t="shared" si="10"/>
        <v>9.950330853168092E-3</v>
      </c>
      <c r="AS34" s="82">
        <f t="shared" si="11"/>
        <v>6.7520102217926339E-3</v>
      </c>
      <c r="AT34" s="82">
        <f t="shared" si="12"/>
        <v>1.0715740918796407E-2</v>
      </c>
      <c r="AU34" s="82">
        <f t="shared" si="13"/>
        <v>1.2192658932755269E-2</v>
      </c>
      <c r="AV34" s="82">
        <f t="shared" si="14"/>
        <v>1.6960791226991068E-2</v>
      </c>
      <c r="AW34" s="82">
        <f t="shared" si="15"/>
        <v>1.2279131691143603E-2</v>
      </c>
      <c r="AX34" s="82">
        <f t="shared" si="16"/>
        <v>1.0715740918796407E-2</v>
      </c>
      <c r="AY34" s="82" t="str">
        <f t="shared" si="17"/>
        <v>na</v>
      </c>
      <c r="AZ34" s="83" t="str">
        <f t="shared" si="18"/>
        <v>na</v>
      </c>
      <c r="BA34" s="82" t="str">
        <f t="shared" si="19"/>
        <v>na</v>
      </c>
      <c r="BB34" s="82" t="str">
        <f t="shared" si="20"/>
        <v>na</v>
      </c>
      <c r="BC34" s="93">
        <f t="shared" si="21"/>
        <v>1.9900661706336174E-2</v>
      </c>
      <c r="BD34" s="85">
        <f t="shared" si="22"/>
        <v>9.1634424438614276E-3</v>
      </c>
      <c r="BE34" s="85">
        <f t="shared" si="23"/>
        <v>2.3080057363561477E-2</v>
      </c>
      <c r="BF34" s="85">
        <f t="shared" si="24"/>
        <v>2.9880600764780507E-2</v>
      </c>
      <c r="BG34" s="85">
        <f t="shared" si="25"/>
        <v>5.782087918292407E-2</v>
      </c>
      <c r="BH34" s="85">
        <f t="shared" si="26"/>
        <v>3.0305942046226747E-2</v>
      </c>
      <c r="BI34" s="85">
        <f t="shared" si="27"/>
        <v>2.3080057363561477E-2</v>
      </c>
      <c r="BJ34" s="85" t="str">
        <f t="shared" si="28"/>
        <v>na</v>
      </c>
      <c r="BK34" s="85" t="str">
        <f t="shared" si="29"/>
        <v>na</v>
      </c>
      <c r="BL34" s="85" t="str">
        <f t="shared" si="30"/>
        <v>na</v>
      </c>
      <c r="BM34" s="102" t="str">
        <f t="shared" si="31"/>
        <v>na</v>
      </c>
      <c r="BN34" s="85">
        <f t="shared" si="32"/>
        <v>0.27860926388870644</v>
      </c>
      <c r="BO34" s="85">
        <f t="shared" si="32"/>
        <v>0.12828819421405999</v>
      </c>
      <c r="BP34" s="85">
        <f t="shared" si="32"/>
        <v>0.32312080308986069</v>
      </c>
      <c r="BQ34" s="85">
        <f t="shared" si="32"/>
        <v>0.41832841070692711</v>
      </c>
      <c r="BR34" s="85">
        <f t="shared" si="32"/>
        <v>0.80949230856093701</v>
      </c>
      <c r="BS34" s="85">
        <f t="shared" si="32"/>
        <v>0.42428318864717446</v>
      </c>
      <c r="BT34" s="85">
        <f t="shared" si="32"/>
        <v>0.32312080308986069</v>
      </c>
      <c r="BU34" s="85" t="str">
        <f t="shared" si="32"/>
        <v>na</v>
      </c>
      <c r="BV34" s="85" t="str">
        <f t="shared" si="32"/>
        <v>na</v>
      </c>
      <c r="BW34" s="85" t="str">
        <f t="shared" si="32"/>
        <v>na</v>
      </c>
      <c r="BX34" s="85" t="str">
        <f t="shared" si="32"/>
        <v>na</v>
      </c>
      <c r="BY34" s="93">
        <f t="shared" si="33"/>
        <v>0.44102255884554048</v>
      </c>
      <c r="BZ34" s="85">
        <f t="shared" si="34"/>
        <v>0.34286539769366209</v>
      </c>
      <c r="CA34" s="85">
        <f t="shared" si="35"/>
        <v>0.33996241308681963</v>
      </c>
      <c r="CB34" s="85">
        <f t="shared" si="36"/>
        <v>0.3611204245489944</v>
      </c>
      <c r="CC34" s="85">
        <f t="shared" si="37"/>
        <v>0.3302572905053463</v>
      </c>
      <c r="CD34" s="85">
        <f t="shared" si="38"/>
        <v>0.69048432023402806</v>
      </c>
      <c r="CE34" s="85">
        <f t="shared" si="39"/>
        <v>0.51270244469321691</v>
      </c>
      <c r="CF34" s="85" t="str">
        <f t="shared" si="40"/>
        <v>na</v>
      </c>
      <c r="CG34" s="85" t="str">
        <f t="shared" si="41"/>
        <v>na</v>
      </c>
      <c r="CH34" s="85" t="str">
        <f t="shared" si="42"/>
        <v>na</v>
      </c>
      <c r="CI34" s="102" t="str">
        <f t="shared" si="43"/>
        <v>na</v>
      </c>
    </row>
    <row r="35" spans="1:87" x14ac:dyDescent="0.25">
      <c r="A35" s="298" t="s">
        <v>32</v>
      </c>
      <c r="B35" s="54">
        <v>24</v>
      </c>
      <c r="C35" s="69"/>
      <c r="D35" s="119">
        <v>1</v>
      </c>
      <c r="E35" s="117"/>
      <c r="F35" s="60">
        <v>1</v>
      </c>
      <c r="G35" s="78">
        <v>11.082000000000001</v>
      </c>
      <c r="H35" s="26">
        <v>52.887999999999998</v>
      </c>
      <c r="I35" s="26"/>
      <c r="J35" s="26"/>
      <c r="K35" s="82"/>
      <c r="L35" s="82"/>
      <c r="M35" s="266" t="s">
        <v>271</v>
      </c>
      <c r="N35" s="81">
        <v>52.887999999999998</v>
      </c>
      <c r="O35" s="82"/>
      <c r="P35" s="277">
        <v>44.9</v>
      </c>
      <c r="Q35" s="278">
        <v>30.707000000000001</v>
      </c>
      <c r="R35" s="32">
        <f t="shared" ref="R35:R37" si="228">P35/N35</f>
        <v>0.8489638481319014</v>
      </c>
      <c r="S35" s="32">
        <f t="shared" ref="S35:S37" si="229">IF(P35&lt;0.01*N35,0.01,IF(P35&gt;100*N35,100,R35))</f>
        <v>0.8489638481319014</v>
      </c>
      <c r="T35" s="205">
        <f t="shared" ref="T35:T37" si="230">IF(Q35&gt;0,((((1/N35)^2)*((Q35^2)+(P35^2))-((1/N35)^2)*(P35^2))^0.5),0)</f>
        <v>0.58060429587051876</v>
      </c>
      <c r="U35" s="26">
        <f t="shared" si="216"/>
        <v>0.58060429587051876</v>
      </c>
      <c r="V35" s="78">
        <v>1</v>
      </c>
      <c r="W35" s="128">
        <v>0.5</v>
      </c>
      <c r="X35" s="134"/>
      <c r="Y35" s="134">
        <v>0.5</v>
      </c>
      <c r="Z35" s="134">
        <v>0.4</v>
      </c>
      <c r="AA35" s="134">
        <v>1</v>
      </c>
      <c r="AB35" s="134">
        <v>1</v>
      </c>
      <c r="AC35" s="134"/>
      <c r="AD35" s="201"/>
      <c r="AE35" s="134"/>
      <c r="AF35" s="119">
        <v>1</v>
      </c>
      <c r="AG35" s="54">
        <f>IF(V35&gt;0,$B35,"na")</f>
        <v>24</v>
      </c>
      <c r="AH35" s="144">
        <f t="shared" ref="AH35:AH37" si="231">IF(W35&gt;0,$B35,"na")</f>
        <v>24</v>
      </c>
      <c r="AI35" s="144" t="str">
        <f t="shared" ref="AI35:AI37" si="232">IF(X35&gt;0,$B35,"na")</f>
        <v>na</v>
      </c>
      <c r="AJ35" s="144">
        <f t="shared" ref="AJ35:AJ37" si="233">IF(Y35&gt;0,$B35,"na")</f>
        <v>24</v>
      </c>
      <c r="AK35" s="144">
        <f t="shared" ref="AK35:AK37" si="234">IF(Z35&gt;0,$B35,"na")</f>
        <v>24</v>
      </c>
      <c r="AL35" s="144">
        <f t="shared" ref="AL35:AL37" si="235">IF(AA35&gt;0,$B35,"na")</f>
        <v>24</v>
      </c>
      <c r="AM35" s="144">
        <f t="shared" ref="AM35:AM37" si="236">IF(AB35&gt;0,$B35,"na")</f>
        <v>24</v>
      </c>
      <c r="AN35" s="144" t="str">
        <f t="shared" ref="AN35:AN37" si="237">IF(AC35&gt;0,$B35,"na")</f>
        <v>na</v>
      </c>
      <c r="AO35" s="75" t="str">
        <f t="shared" ref="AO35:AO37" si="238">IF(AD35&gt;0,$B35,"na")</f>
        <v>na</v>
      </c>
      <c r="AP35" s="144" t="str">
        <f t="shared" ref="AP35:AP37" si="239">IF(AE35&gt;0,$B35,"na")</f>
        <v>na</v>
      </c>
      <c r="AQ35" s="144">
        <f t="shared" ref="AQ35:AQ37" si="240">IF(AF35&gt;0,$B35,"na")</f>
        <v>24</v>
      </c>
      <c r="AR35" s="81">
        <f t="shared" si="10"/>
        <v>0.61462540009480615</v>
      </c>
      <c r="AS35" s="82">
        <f t="shared" si="11"/>
        <v>0.41706723577861848</v>
      </c>
      <c r="AT35" s="82" t="str">
        <f t="shared" si="12"/>
        <v>na</v>
      </c>
      <c r="AU35" s="82">
        <f t="shared" si="13"/>
        <v>0.50208835500702476</v>
      </c>
      <c r="AV35" s="82">
        <f t="shared" si="14"/>
        <v>0.4190627727919134</v>
      </c>
      <c r="AW35" s="82">
        <f t="shared" si="15"/>
        <v>0.75847389798933529</v>
      </c>
      <c r="AX35" s="82">
        <f t="shared" si="16"/>
        <v>0.66190427702517585</v>
      </c>
      <c r="AY35" s="82" t="str">
        <f t="shared" si="17"/>
        <v>na</v>
      </c>
      <c r="AZ35" s="83" t="str">
        <f t="shared" si="18"/>
        <v>na</v>
      </c>
      <c r="BA35" s="82" t="str">
        <f t="shared" si="19"/>
        <v>na</v>
      </c>
      <c r="BB35" s="82">
        <f t="shared" si="20"/>
        <v>0.61462540009480615</v>
      </c>
      <c r="BC35" s="93">
        <f t="shared" si="21"/>
        <v>0.91561447931666473</v>
      </c>
      <c r="BD35" s="85">
        <f t="shared" si="22"/>
        <v>0.42160309570576021</v>
      </c>
      <c r="BE35" s="85" t="str">
        <f t="shared" si="23"/>
        <v>na</v>
      </c>
      <c r="BF35" s="85">
        <f t="shared" si="24"/>
        <v>0.61101509788162278</v>
      </c>
      <c r="BG35" s="85">
        <f t="shared" si="25"/>
        <v>0.4256472269550613</v>
      </c>
      <c r="BH35" s="85">
        <f t="shared" si="26"/>
        <v>1.3943536027257855</v>
      </c>
      <c r="BI35" s="85">
        <f t="shared" si="27"/>
        <v>1.0618960825211021</v>
      </c>
      <c r="BJ35" s="85" t="str">
        <f t="shared" si="28"/>
        <v>na</v>
      </c>
      <c r="BK35" s="85" t="str">
        <f t="shared" si="29"/>
        <v>na</v>
      </c>
      <c r="BL35" s="85" t="str">
        <f t="shared" si="30"/>
        <v>na</v>
      </c>
      <c r="BM35" s="102">
        <f t="shared" si="31"/>
        <v>0.91561447931666473</v>
      </c>
      <c r="BN35" s="85">
        <f t="shared" si="32"/>
        <v>21.059133024283287</v>
      </c>
      <c r="BO35" s="85">
        <f t="shared" si="32"/>
        <v>9.6968712012324847</v>
      </c>
      <c r="BP35" s="85" t="str">
        <f t="shared" si="32"/>
        <v>na</v>
      </c>
      <c r="BQ35" s="85">
        <f t="shared" si="32"/>
        <v>14.053347251277325</v>
      </c>
      <c r="BR35" s="85">
        <f t="shared" si="32"/>
        <v>9.7898862199664105</v>
      </c>
      <c r="BS35" s="85">
        <f t="shared" si="32"/>
        <v>32.070132862693065</v>
      </c>
      <c r="BT35" s="85">
        <f t="shared" si="32"/>
        <v>24.423609897985347</v>
      </c>
      <c r="BU35" s="85" t="str">
        <f t="shared" si="32"/>
        <v>na</v>
      </c>
      <c r="BV35" s="85" t="str">
        <f t="shared" si="32"/>
        <v>na</v>
      </c>
      <c r="BW35" s="85" t="str">
        <f t="shared" si="32"/>
        <v>na</v>
      </c>
      <c r="BX35" s="85">
        <f t="shared" si="32"/>
        <v>21.059133024283287</v>
      </c>
      <c r="BY35" s="93">
        <f t="shared" si="33"/>
        <v>4.5040268769169725</v>
      </c>
      <c r="BZ35" s="85">
        <f t="shared" si="34"/>
        <v>1.6115309172473657</v>
      </c>
      <c r="CA35" s="85" t="str">
        <f t="shared" si="35"/>
        <v>na</v>
      </c>
      <c r="CB35" s="85">
        <f t="shared" si="36"/>
        <v>2.6891480776965784</v>
      </c>
      <c r="CC35" s="85">
        <f t="shared" si="37"/>
        <v>1.5449745737291229</v>
      </c>
      <c r="CD35" s="85">
        <f t="shared" si="38"/>
        <v>6.7834729598094778</v>
      </c>
      <c r="CE35" s="85">
        <f t="shared" si="39"/>
        <v>5.2186749464122633</v>
      </c>
      <c r="CF35" s="85" t="str">
        <f t="shared" si="40"/>
        <v>na</v>
      </c>
      <c r="CG35" s="85" t="str">
        <f t="shared" si="41"/>
        <v>na</v>
      </c>
      <c r="CH35" s="85" t="str">
        <f t="shared" si="42"/>
        <v>na</v>
      </c>
      <c r="CI35" s="102">
        <f t="shared" si="43"/>
        <v>4.3263369465856414</v>
      </c>
    </row>
    <row r="36" spans="1:87" x14ac:dyDescent="0.25">
      <c r="A36" s="299" t="s">
        <v>33</v>
      </c>
      <c r="B36" s="54">
        <v>24</v>
      </c>
      <c r="C36" s="69"/>
      <c r="D36" s="119">
        <v>1</v>
      </c>
      <c r="E36" s="117"/>
      <c r="F36" s="60">
        <v>1</v>
      </c>
      <c r="G36" s="78">
        <v>640.255</v>
      </c>
      <c r="H36" s="26">
        <v>3730.78</v>
      </c>
      <c r="I36" s="26"/>
      <c r="J36" s="26"/>
      <c r="K36" s="82"/>
      <c r="L36" s="82"/>
      <c r="M36" s="266" t="s">
        <v>271</v>
      </c>
      <c r="N36" s="81">
        <v>3730.78</v>
      </c>
      <c r="O36" s="82"/>
      <c r="P36" s="277">
        <v>126.25</v>
      </c>
      <c r="Q36" s="278">
        <v>97.48</v>
      </c>
      <c r="R36" s="32">
        <f t="shared" si="228"/>
        <v>3.3840108502779576E-2</v>
      </c>
      <c r="S36" s="32">
        <f t="shared" si="229"/>
        <v>3.3840108502779576E-2</v>
      </c>
      <c r="T36" s="205">
        <f t="shared" si="230"/>
        <v>2.612858437109666E-2</v>
      </c>
      <c r="U36" s="26">
        <f t="shared" si="216"/>
        <v>2.612858437109666E-2</v>
      </c>
      <c r="V36" s="78">
        <v>1</v>
      </c>
      <c r="W36" s="128"/>
      <c r="X36" s="134"/>
      <c r="Y36" s="134">
        <v>0.25</v>
      </c>
      <c r="Z36" s="134">
        <v>0.2</v>
      </c>
      <c r="AA36" s="134">
        <v>1</v>
      </c>
      <c r="AB36" s="134"/>
      <c r="AC36" s="134"/>
      <c r="AD36" s="201"/>
      <c r="AE36" s="134">
        <v>1</v>
      </c>
      <c r="AF36" s="119">
        <v>1</v>
      </c>
      <c r="AG36" s="54">
        <f t="shared" ref="AG36:AG37" si="241">IF(V36&gt;0,$B36,"na")</f>
        <v>24</v>
      </c>
      <c r="AH36" s="144" t="str">
        <f t="shared" si="231"/>
        <v>na</v>
      </c>
      <c r="AI36" s="144" t="str">
        <f t="shared" si="232"/>
        <v>na</v>
      </c>
      <c r="AJ36" s="144">
        <f t="shared" si="233"/>
        <v>24</v>
      </c>
      <c r="AK36" s="144">
        <f t="shared" si="234"/>
        <v>24</v>
      </c>
      <c r="AL36" s="144">
        <f t="shared" si="235"/>
        <v>24</v>
      </c>
      <c r="AM36" s="144" t="str">
        <f t="shared" si="236"/>
        <v>na</v>
      </c>
      <c r="AN36" s="144" t="str">
        <f t="shared" si="237"/>
        <v>na</v>
      </c>
      <c r="AO36" s="75" t="str">
        <f t="shared" si="238"/>
        <v>na</v>
      </c>
      <c r="AP36" s="144">
        <f t="shared" si="239"/>
        <v>24</v>
      </c>
      <c r="AQ36" s="144">
        <f t="shared" si="240"/>
        <v>24</v>
      </c>
      <c r="AR36" s="81">
        <f t="shared" si="10"/>
        <v>3.3280130186023271E-2</v>
      </c>
      <c r="AS36" s="82" t="str">
        <f t="shared" si="11"/>
        <v>na</v>
      </c>
      <c r="AT36" s="82" t="str">
        <f t="shared" si="12"/>
        <v>na</v>
      </c>
      <c r="AU36" s="82">
        <f t="shared" si="13"/>
        <v>1.3593292611192603E-2</v>
      </c>
      <c r="AV36" s="82">
        <f t="shared" si="14"/>
        <v>1.1345498927053391E-2</v>
      </c>
      <c r="AW36" s="82">
        <f t="shared" si="15"/>
        <v>4.1069096825305317E-2</v>
      </c>
      <c r="AX36" s="82" t="str">
        <f t="shared" si="16"/>
        <v>na</v>
      </c>
      <c r="AY36" s="82" t="str">
        <f t="shared" si="17"/>
        <v>na</v>
      </c>
      <c r="AZ36" s="83" t="str">
        <f t="shared" si="18"/>
        <v>na</v>
      </c>
      <c r="BA36" s="82">
        <f t="shared" si="19"/>
        <v>3.3280130186023271E-2</v>
      </c>
      <c r="BB36" s="82">
        <f t="shared" si="20"/>
        <v>3.3280130186023271E-2</v>
      </c>
      <c r="BC36" s="93">
        <f t="shared" si="21"/>
        <v>5.1586129587396952E-2</v>
      </c>
      <c r="BD36" s="85" t="str">
        <f t="shared" si="22"/>
        <v>na</v>
      </c>
      <c r="BE36" s="85" t="str">
        <f t="shared" si="23"/>
        <v>na</v>
      </c>
      <c r="BF36" s="85">
        <f t="shared" si="24"/>
        <v>8.6062160251935797E-3</v>
      </c>
      <c r="BG36" s="85">
        <f t="shared" si="25"/>
        <v>5.9952888208493387E-3</v>
      </c>
      <c r="BH36" s="85">
        <f t="shared" si="26"/>
        <v>7.8558506080580959E-2</v>
      </c>
      <c r="BI36" s="85" t="str">
        <f t="shared" si="27"/>
        <v>na</v>
      </c>
      <c r="BJ36" s="85" t="str">
        <f t="shared" si="28"/>
        <v>na</v>
      </c>
      <c r="BK36" s="85" t="str">
        <f t="shared" si="29"/>
        <v>na</v>
      </c>
      <c r="BL36" s="85">
        <f t="shared" si="30"/>
        <v>5.1586129587396952E-2</v>
      </c>
      <c r="BM36" s="102">
        <f t="shared" si="31"/>
        <v>5.1586129587396952E-2</v>
      </c>
      <c r="BN36" s="85">
        <f t="shared" si="32"/>
        <v>1.18648098051013</v>
      </c>
      <c r="BO36" s="85" t="str">
        <f t="shared" si="32"/>
        <v>na</v>
      </c>
      <c r="BP36" s="85" t="str">
        <f t="shared" si="32"/>
        <v>na</v>
      </c>
      <c r="BQ36" s="85">
        <f t="shared" si="32"/>
        <v>0.19794296857945234</v>
      </c>
      <c r="BR36" s="85">
        <f t="shared" si="32"/>
        <v>0.13789164287953479</v>
      </c>
      <c r="BS36" s="85">
        <f t="shared" si="32"/>
        <v>1.8068456398533621</v>
      </c>
      <c r="BT36" s="85" t="str">
        <f t="shared" si="32"/>
        <v>na</v>
      </c>
      <c r="BU36" s="85" t="str">
        <f t="shared" si="32"/>
        <v>na</v>
      </c>
      <c r="BV36" s="85" t="str">
        <f t="shared" si="32"/>
        <v>na</v>
      </c>
      <c r="BW36" s="85">
        <f t="shared" si="32"/>
        <v>1.18648098051013</v>
      </c>
      <c r="BX36" s="85">
        <f t="shared" si="32"/>
        <v>1.18648098051013</v>
      </c>
      <c r="BY36" s="93">
        <f t="shared" si="33"/>
        <v>0.52668298205221498</v>
      </c>
      <c r="BZ36" s="85" t="str">
        <f t="shared" si="34"/>
        <v>na</v>
      </c>
      <c r="CA36" s="85" t="str">
        <f t="shared" si="35"/>
        <v>na</v>
      </c>
      <c r="CB36" s="85">
        <f t="shared" si="36"/>
        <v>0.56740827540810179</v>
      </c>
      <c r="CC36" s="85">
        <f t="shared" si="37"/>
        <v>0.56916236025064615</v>
      </c>
      <c r="CD36" s="85">
        <f t="shared" si="38"/>
        <v>0.82817514000560033</v>
      </c>
      <c r="CE36" s="85" t="str">
        <f t="shared" si="39"/>
        <v>na</v>
      </c>
      <c r="CF36" s="85" t="str">
        <f t="shared" si="40"/>
        <v>na</v>
      </c>
      <c r="CG36" s="85" t="str">
        <f t="shared" si="41"/>
        <v>na</v>
      </c>
      <c r="CH36" s="85">
        <f t="shared" si="42"/>
        <v>0.90500858612465951</v>
      </c>
      <c r="CI36" s="102">
        <f t="shared" si="43"/>
        <v>0.58984505635198936</v>
      </c>
    </row>
    <row r="37" spans="1:87" x14ac:dyDescent="0.25">
      <c r="A37" s="299" t="s">
        <v>34</v>
      </c>
      <c r="B37" s="54">
        <v>24</v>
      </c>
      <c r="C37" s="69"/>
      <c r="D37" s="119">
        <v>1</v>
      </c>
      <c r="E37" s="117"/>
      <c r="F37" s="60">
        <v>1</v>
      </c>
      <c r="G37" s="78">
        <v>49.045000000000002</v>
      </c>
      <c r="H37" s="26">
        <v>125</v>
      </c>
      <c r="I37" s="26"/>
      <c r="J37" s="26"/>
      <c r="K37" s="82"/>
      <c r="L37" s="82"/>
      <c r="M37" s="266" t="s">
        <v>271</v>
      </c>
      <c r="N37" s="81">
        <v>125</v>
      </c>
      <c r="O37" s="82"/>
      <c r="P37" s="277">
        <v>53.85</v>
      </c>
      <c r="Q37" s="278">
        <v>66.34</v>
      </c>
      <c r="R37" s="32">
        <f t="shared" si="228"/>
        <v>0.43080000000000002</v>
      </c>
      <c r="S37" s="32">
        <f t="shared" si="229"/>
        <v>0.43080000000000002</v>
      </c>
      <c r="T37" s="205">
        <f t="shared" si="230"/>
        <v>0.53072000000000008</v>
      </c>
      <c r="U37" s="26">
        <f t="shared" si="216"/>
        <v>0.53072000000000008</v>
      </c>
      <c r="V37" s="78">
        <v>1</v>
      </c>
      <c r="W37" s="128"/>
      <c r="X37" s="134"/>
      <c r="Y37" s="134">
        <v>0.25</v>
      </c>
      <c r="Z37" s="134">
        <v>0.1</v>
      </c>
      <c r="AA37" s="134">
        <v>1</v>
      </c>
      <c r="AB37" s="134"/>
      <c r="AC37" s="134">
        <v>0.5</v>
      </c>
      <c r="AD37" s="201"/>
      <c r="AE37" s="134"/>
      <c r="AF37" s="119">
        <v>1</v>
      </c>
      <c r="AG37" s="54">
        <f t="shared" si="241"/>
        <v>24</v>
      </c>
      <c r="AH37" s="144" t="str">
        <f t="shared" si="231"/>
        <v>na</v>
      </c>
      <c r="AI37" s="144" t="str">
        <f t="shared" si="232"/>
        <v>na</v>
      </c>
      <c r="AJ37" s="144">
        <f t="shared" si="233"/>
        <v>24</v>
      </c>
      <c r="AK37" s="144">
        <f t="shared" si="234"/>
        <v>24</v>
      </c>
      <c r="AL37" s="144">
        <f t="shared" si="235"/>
        <v>24</v>
      </c>
      <c r="AM37" s="144" t="str">
        <f t="shared" si="236"/>
        <v>na</v>
      </c>
      <c r="AN37" s="144">
        <f t="shared" si="237"/>
        <v>24</v>
      </c>
      <c r="AO37" s="75" t="str">
        <f t="shared" si="238"/>
        <v>na</v>
      </c>
      <c r="AP37" s="144" t="str">
        <f t="shared" si="239"/>
        <v>na</v>
      </c>
      <c r="AQ37" s="144">
        <f t="shared" si="240"/>
        <v>24</v>
      </c>
      <c r="AR37" s="81">
        <f t="shared" si="10"/>
        <v>0.35823372840272566</v>
      </c>
      <c r="AS37" s="82" t="str">
        <f t="shared" si="11"/>
        <v>na</v>
      </c>
      <c r="AT37" s="82" t="str">
        <f t="shared" si="12"/>
        <v>na</v>
      </c>
      <c r="AU37" s="82">
        <f t="shared" si="13"/>
        <v>0.14632081864336682</v>
      </c>
      <c r="AV37" s="82">
        <f t="shared" si="14"/>
        <v>6.1062567341373705E-2</v>
      </c>
      <c r="AW37" s="82">
        <f t="shared" si="15"/>
        <v>0.44207566483740612</v>
      </c>
      <c r="AX37" s="82" t="str">
        <f t="shared" si="16"/>
        <v>na</v>
      </c>
      <c r="AY37" s="82">
        <f t="shared" si="17"/>
        <v>0.18575082213474664</v>
      </c>
      <c r="AZ37" s="83" t="str">
        <f t="shared" si="18"/>
        <v>na</v>
      </c>
      <c r="BA37" s="82" t="str">
        <f t="shared" si="19"/>
        <v>na</v>
      </c>
      <c r="BB37" s="82">
        <f t="shared" si="20"/>
        <v>0.35823372840272566</v>
      </c>
      <c r="BC37" s="93">
        <f t="shared" si="21"/>
        <v>0.85147642589544026</v>
      </c>
      <c r="BD37" s="85" t="str">
        <f t="shared" si="22"/>
        <v>na</v>
      </c>
      <c r="BE37" s="85" t="str">
        <f t="shared" si="23"/>
        <v>na</v>
      </c>
      <c r="BF37" s="85">
        <f t="shared" si="24"/>
        <v>0.1420534961670433</v>
      </c>
      <c r="BG37" s="85">
        <f t="shared" si="25"/>
        <v>2.4739436444534368E-2</v>
      </c>
      <c r="BH37" s="85">
        <f t="shared" si="26"/>
        <v>1.2966802610739072</v>
      </c>
      <c r="BI37" s="85" t="str">
        <f t="shared" si="27"/>
        <v>na</v>
      </c>
      <c r="BJ37" s="85">
        <f t="shared" si="28"/>
        <v>0.22892918995268349</v>
      </c>
      <c r="BK37" s="85" t="str">
        <f t="shared" si="29"/>
        <v>na</v>
      </c>
      <c r="BL37" s="85" t="str">
        <f t="shared" si="30"/>
        <v>na</v>
      </c>
      <c r="BM37" s="102">
        <f t="shared" si="31"/>
        <v>0.85147642589544026</v>
      </c>
      <c r="BN37" s="85">
        <f t="shared" si="32"/>
        <v>19.583957795595126</v>
      </c>
      <c r="BO37" s="85" t="str">
        <f t="shared" si="32"/>
        <v>na</v>
      </c>
      <c r="BP37" s="85" t="str">
        <f t="shared" si="32"/>
        <v>na</v>
      </c>
      <c r="BQ37" s="85">
        <f t="shared" si="32"/>
        <v>3.2672304118419957</v>
      </c>
      <c r="BR37" s="85">
        <f t="shared" si="32"/>
        <v>0.56900703822429044</v>
      </c>
      <c r="BS37" s="85">
        <f t="shared" si="32"/>
        <v>29.823646004699867</v>
      </c>
      <c r="BT37" s="85" t="str">
        <f t="shared" si="32"/>
        <v>na</v>
      </c>
      <c r="BU37" s="85">
        <f t="shared" si="32"/>
        <v>5.2653713689117208</v>
      </c>
      <c r="BV37" s="85" t="str">
        <f t="shared" si="32"/>
        <v>na</v>
      </c>
      <c r="BW37" s="85" t="str">
        <f t="shared" si="32"/>
        <v>na</v>
      </c>
      <c r="BX37" s="85">
        <f t="shared" si="32"/>
        <v>19.583957795595126</v>
      </c>
      <c r="BY37" s="93">
        <f t="shared" si="33"/>
        <v>0.75032277057687136</v>
      </c>
      <c r="BZ37" s="85" t="str">
        <f t="shared" si="34"/>
        <v>na</v>
      </c>
      <c r="CA37" s="85" t="str">
        <f t="shared" si="35"/>
        <v>na</v>
      </c>
      <c r="CB37" s="85">
        <f t="shared" si="36"/>
        <v>1.0616345017254442E-2</v>
      </c>
      <c r="CC37" s="85">
        <f t="shared" si="37"/>
        <v>0.26098366213524232</v>
      </c>
      <c r="CD37" s="85">
        <f t="shared" si="38"/>
        <v>1.1119315828499046</v>
      </c>
      <c r="CE37" s="85" t="str">
        <f t="shared" si="39"/>
        <v>na</v>
      </c>
      <c r="CF37" s="85">
        <f t="shared" si="40"/>
        <v>3.292506078385464E-2</v>
      </c>
      <c r="CG37" s="85" t="str">
        <f t="shared" si="41"/>
        <v>na</v>
      </c>
      <c r="CH37" s="85" t="str">
        <f t="shared" si="42"/>
        <v>na</v>
      </c>
      <c r="CI37" s="102">
        <f t="shared" si="43"/>
        <v>0.67885620060322738</v>
      </c>
    </row>
    <row r="38" spans="1:87" x14ac:dyDescent="0.25">
      <c r="A38" s="207"/>
      <c r="G38" s="78"/>
      <c r="H38" s="26"/>
      <c r="I38" s="26"/>
      <c r="J38" s="26"/>
      <c r="V38" s="14"/>
      <c r="AD38" s="139"/>
      <c r="AE38" s="127"/>
      <c r="AF38" s="127"/>
      <c r="AG38" s="348"/>
      <c r="AH38" s="196"/>
      <c r="AI38" s="196"/>
      <c r="AJ38" s="196"/>
      <c r="AK38" s="196"/>
      <c r="AL38" s="196"/>
      <c r="AM38" s="196"/>
      <c r="AN38" s="196"/>
      <c r="AO38" s="174"/>
      <c r="AP38" s="196"/>
      <c r="AQ38" s="196"/>
      <c r="AR38" s="81"/>
      <c r="AS38" s="82"/>
      <c r="AT38" s="82"/>
      <c r="AU38" s="82"/>
      <c r="AV38" s="82"/>
      <c r="AW38" s="82"/>
      <c r="AX38" s="82"/>
      <c r="AY38" s="82"/>
      <c r="AZ38" s="83"/>
      <c r="BA38" s="82"/>
      <c r="BB38" s="82"/>
      <c r="BC38" s="25"/>
      <c r="BD38" s="198"/>
      <c r="BE38" s="198"/>
      <c r="BF38" s="198"/>
      <c r="BG38" s="198"/>
      <c r="BH38" s="198"/>
      <c r="BI38" s="198"/>
      <c r="BJ38" s="198"/>
      <c r="BK38" s="198"/>
      <c r="BL38" s="199"/>
      <c r="BM38" s="82"/>
      <c r="BN38" s="204"/>
      <c r="BO38" s="199"/>
      <c r="BP38" s="199"/>
      <c r="BQ38" s="199"/>
      <c r="BR38" s="199"/>
      <c r="BS38" s="199"/>
      <c r="BT38" s="199"/>
      <c r="BU38" s="199"/>
      <c r="BV38" s="199"/>
      <c r="BW38" s="199"/>
      <c r="BX38" s="21"/>
    </row>
    <row r="39" spans="1:87" ht="18" x14ac:dyDescent="0.35">
      <c r="A39" s="60" t="s">
        <v>472</v>
      </c>
      <c r="B39" s="134"/>
      <c r="C39" s="134"/>
      <c r="G39" s="78"/>
      <c r="H39" s="24"/>
      <c r="I39" s="205"/>
      <c r="J39" s="205"/>
      <c r="K39" s="205"/>
      <c r="L39" s="205"/>
      <c r="M39" s="269"/>
      <c r="N39" s="81"/>
      <c r="O39" s="205"/>
      <c r="P39" s="82"/>
      <c r="Q39" s="82"/>
      <c r="R39" s="82"/>
      <c r="S39" s="82"/>
      <c r="T39" s="82"/>
      <c r="U39" s="82"/>
      <c r="V39" s="54">
        <f>AVERAGE(V4:V37)</f>
        <v>1</v>
      </c>
      <c r="W39" s="118">
        <f t="shared" ref="W39:AF39" si="242">AVERAGE(W4:W37)</f>
        <v>0.73684210526315785</v>
      </c>
      <c r="X39" s="118">
        <f t="shared" si="242"/>
        <v>0.9285714285714286</v>
      </c>
      <c r="Y39" s="118">
        <f t="shared" si="242"/>
        <v>0.61206896551724133</v>
      </c>
      <c r="Z39" s="118">
        <f t="shared" si="242"/>
        <v>0.58666666666666656</v>
      </c>
      <c r="AA39" s="118">
        <f t="shared" si="242"/>
        <v>0.81034482758620685</v>
      </c>
      <c r="AB39" s="118">
        <f t="shared" si="242"/>
        <v>0.9285714285714286</v>
      </c>
      <c r="AC39" s="118">
        <f t="shared" si="242"/>
        <v>0.9642857142857143</v>
      </c>
      <c r="AD39" s="75">
        <f t="shared" si="242"/>
        <v>1</v>
      </c>
      <c r="AE39" s="118">
        <f t="shared" si="242"/>
        <v>1</v>
      </c>
      <c r="AF39" s="118">
        <f t="shared" si="242"/>
        <v>1</v>
      </c>
      <c r="AG39" s="58">
        <f>SUM(AG4:AG37)-AG40</f>
        <v>638</v>
      </c>
      <c r="AH39" s="60">
        <f t="shared" ref="AH39:AQ39" si="243">SUM(AH4:AH37)-AH40</f>
        <v>329</v>
      </c>
      <c r="AI39" s="60">
        <f t="shared" si="243"/>
        <v>268</v>
      </c>
      <c r="AJ39" s="60">
        <f t="shared" si="243"/>
        <v>550</v>
      </c>
      <c r="AK39" s="60">
        <f t="shared" si="243"/>
        <v>573</v>
      </c>
      <c r="AL39" s="60">
        <f t="shared" si="243"/>
        <v>559</v>
      </c>
      <c r="AM39" s="60">
        <f t="shared" si="243"/>
        <v>223</v>
      </c>
      <c r="AN39" s="60">
        <f t="shared" si="243"/>
        <v>277</v>
      </c>
      <c r="AO39" s="75">
        <f t="shared" si="243"/>
        <v>46</v>
      </c>
      <c r="AP39" s="60">
        <f t="shared" si="243"/>
        <v>175</v>
      </c>
      <c r="AQ39" s="60">
        <f t="shared" si="243"/>
        <v>541</v>
      </c>
      <c r="AR39" s="56">
        <f>(1/V40)*SUM(AR4:AR37)</f>
        <v>0.18141899832053962</v>
      </c>
      <c r="AS39" s="74">
        <f t="shared" ref="AS39:BB39" si="244">(1/W40)*SUM(AS4:AS37)</f>
        <v>0.15793961943490731</v>
      </c>
      <c r="AT39" s="74">
        <f t="shared" si="244"/>
        <v>0.16126194934815088</v>
      </c>
      <c r="AU39" s="74">
        <f t="shared" si="244"/>
        <v>0.16735288247581723</v>
      </c>
      <c r="AV39" s="74">
        <f t="shared" si="244"/>
        <v>0.16534257144395847</v>
      </c>
      <c r="AW39" s="74">
        <f t="shared" si="244"/>
        <v>0.22683049620696735</v>
      </c>
      <c r="AX39" s="74">
        <f t="shared" si="244"/>
        <v>0.19559452006758837</v>
      </c>
      <c r="AY39" s="74">
        <f t="shared" si="244"/>
        <v>0.22278968729906573</v>
      </c>
      <c r="AZ39" s="345">
        <f t="shared" si="244"/>
        <v>8.4166119139578291E-2</v>
      </c>
      <c r="BA39" s="74">
        <f t="shared" si="244"/>
        <v>0.22746738797738167</v>
      </c>
      <c r="BB39" s="385">
        <f t="shared" si="244"/>
        <v>0.19005027194777444</v>
      </c>
      <c r="BC39" s="105"/>
      <c r="BD39" s="198"/>
      <c r="BE39" s="198"/>
      <c r="BF39" s="198"/>
      <c r="BG39" s="198"/>
      <c r="BH39" s="198"/>
      <c r="BI39" s="198"/>
      <c r="BJ39" s="198"/>
      <c r="BK39" s="198"/>
      <c r="BL39" s="199"/>
      <c r="BM39" s="82"/>
      <c r="BN39" s="78">
        <f>SQRT((SUM(BN4:BN37)+SUM(BY4:BY37))/AG39)</f>
        <v>0.73321496389708918</v>
      </c>
      <c r="BO39" s="205">
        <f t="shared" ref="BO39:BX39" si="245">SQRT((SUM(BO4:BO37)+SUM(BZ4:BZ37))/AH39)</f>
        <v>0.69493501575771999</v>
      </c>
      <c r="BP39" s="205">
        <f t="shared" si="245"/>
        <v>0.7438254231330107</v>
      </c>
      <c r="BQ39" s="205">
        <f t="shared" si="245"/>
        <v>0.70864541097759415</v>
      </c>
      <c r="BR39" s="205">
        <f t="shared" si="245"/>
        <v>0.78325607352571636</v>
      </c>
      <c r="BS39" s="205">
        <f t="shared" si="245"/>
        <v>0.87736826836181325</v>
      </c>
      <c r="BT39" s="205">
        <f t="shared" si="245"/>
        <v>0.8964198057259859</v>
      </c>
      <c r="BU39" s="205">
        <f t="shared" si="245"/>
        <v>0.7368789565550502</v>
      </c>
      <c r="BV39" s="205">
        <f t="shared" si="245"/>
        <v>0.43059388923712077</v>
      </c>
      <c r="BW39" s="205">
        <f t="shared" si="245"/>
        <v>0.74587695010536481</v>
      </c>
      <c r="BX39" s="371">
        <f t="shared" si="245"/>
        <v>0.7512467269466393</v>
      </c>
    </row>
    <row r="40" spans="1:87" x14ac:dyDescent="0.25">
      <c r="A40" s="199" t="s">
        <v>60</v>
      </c>
      <c r="B40" s="128">
        <f>COUNTIF(B4:B37,"&gt;0")</f>
        <v>18</v>
      </c>
      <c r="C40" s="128">
        <f>COUNTIF(C4:C37,"&gt;0")</f>
        <v>16</v>
      </c>
      <c r="D40" s="128"/>
      <c r="G40" s="78"/>
      <c r="H40" s="26"/>
      <c r="I40" s="205"/>
      <c r="J40" s="205"/>
      <c r="K40" s="140"/>
      <c r="L40" s="205"/>
      <c r="M40" s="269"/>
      <c r="N40" s="81"/>
      <c r="O40" s="205"/>
      <c r="P40" s="205"/>
      <c r="Q40" s="205"/>
      <c r="R40" s="82"/>
      <c r="S40" s="82"/>
      <c r="T40" s="82"/>
      <c r="U40" s="82"/>
      <c r="V40" s="130">
        <f t="shared" ref="V40:AF40" si="246">COUNTIF(V4:V37,"&gt;0")</f>
        <v>34</v>
      </c>
      <c r="W40" s="128">
        <f t="shared" si="246"/>
        <v>19</v>
      </c>
      <c r="X40" s="128">
        <f t="shared" si="246"/>
        <v>14</v>
      </c>
      <c r="Y40" s="128">
        <f t="shared" si="246"/>
        <v>29</v>
      </c>
      <c r="Z40" s="128">
        <f t="shared" si="246"/>
        <v>30</v>
      </c>
      <c r="AA40" s="128">
        <f t="shared" si="246"/>
        <v>29</v>
      </c>
      <c r="AB40" s="128">
        <f t="shared" si="246"/>
        <v>14</v>
      </c>
      <c r="AC40" s="128">
        <f t="shared" si="246"/>
        <v>14</v>
      </c>
      <c r="AD40" s="152">
        <f t="shared" si="246"/>
        <v>2</v>
      </c>
      <c r="AE40" s="128">
        <f t="shared" si="246"/>
        <v>8</v>
      </c>
      <c r="AF40" s="128">
        <f t="shared" si="246"/>
        <v>29</v>
      </c>
      <c r="AG40" s="202">
        <f>COUNTIF(AG4:AG37,"&gt;0")</f>
        <v>34</v>
      </c>
      <c r="AH40" s="198">
        <f t="shared" ref="AH40:AQ40" si="247">COUNTIF(AH4:AH37,"&gt;0")</f>
        <v>19</v>
      </c>
      <c r="AI40" s="198">
        <f t="shared" si="247"/>
        <v>14</v>
      </c>
      <c r="AJ40" s="198">
        <f t="shared" si="247"/>
        <v>29</v>
      </c>
      <c r="AK40" s="198">
        <f t="shared" si="247"/>
        <v>30</v>
      </c>
      <c r="AL40" s="198">
        <f t="shared" si="247"/>
        <v>29</v>
      </c>
      <c r="AM40" s="198">
        <f t="shared" si="247"/>
        <v>14</v>
      </c>
      <c r="AN40" s="198">
        <f t="shared" si="247"/>
        <v>14</v>
      </c>
      <c r="AO40" s="152">
        <f t="shared" si="247"/>
        <v>2</v>
      </c>
      <c r="AP40" s="198">
        <f t="shared" si="247"/>
        <v>8</v>
      </c>
      <c r="AQ40" s="198">
        <f t="shared" si="247"/>
        <v>29</v>
      </c>
      <c r="AR40" s="81"/>
      <c r="AS40" s="82"/>
      <c r="AT40" s="82"/>
      <c r="AU40" s="82"/>
      <c r="AV40" s="82"/>
      <c r="AW40" s="82"/>
      <c r="AX40" s="82"/>
      <c r="AY40" s="82"/>
      <c r="AZ40" s="83"/>
      <c r="BA40" s="82"/>
      <c r="BB40" s="82"/>
      <c r="BC40" s="25"/>
      <c r="BD40" s="128"/>
      <c r="BE40" s="128"/>
      <c r="BF40" s="128"/>
      <c r="BG40" s="128"/>
      <c r="BH40" s="128"/>
      <c r="BI40" s="128"/>
      <c r="BJ40" s="128"/>
      <c r="BK40" s="128"/>
      <c r="BL40" s="17"/>
      <c r="BM40" s="82"/>
      <c r="BN40" s="25"/>
      <c r="BO40" s="105"/>
      <c r="BP40" s="105"/>
      <c r="BQ40" s="105"/>
      <c r="BR40" s="105"/>
      <c r="BS40" s="105"/>
      <c r="BT40" s="105"/>
      <c r="BU40" s="105"/>
      <c r="BV40" s="105"/>
      <c r="BW40" s="105"/>
      <c r="BX40" s="346"/>
    </row>
    <row r="41" spans="1:87" ht="24" x14ac:dyDescent="0.45">
      <c r="A41" s="27" t="s">
        <v>483</v>
      </c>
      <c r="B41" s="134"/>
      <c r="C41" s="134"/>
      <c r="G41" s="78"/>
      <c r="H41" s="26"/>
      <c r="I41" s="205"/>
      <c r="J41" s="205"/>
      <c r="K41" s="205"/>
      <c r="L41" s="205"/>
      <c r="M41" s="269"/>
      <c r="N41" s="81"/>
      <c r="O41" s="205"/>
      <c r="P41" s="205"/>
      <c r="Q41" s="205"/>
      <c r="R41" s="82"/>
      <c r="S41" s="82"/>
      <c r="T41" s="82"/>
      <c r="U41" s="82"/>
      <c r="V41" s="82"/>
      <c r="AA41" s="134"/>
      <c r="AB41" s="134"/>
      <c r="AC41" s="134"/>
      <c r="AD41" s="146"/>
      <c r="AE41" s="134"/>
      <c r="AF41" s="134"/>
      <c r="AG41" s="207"/>
      <c r="AH41" s="207"/>
      <c r="AI41" s="207"/>
      <c r="AJ41" s="207"/>
      <c r="AK41" s="207"/>
      <c r="AL41" s="207"/>
      <c r="AM41" s="207"/>
      <c r="AN41" s="207"/>
      <c r="AO41" s="207"/>
      <c r="AP41" s="207"/>
      <c r="AQ41" s="207"/>
      <c r="AR41" s="87">
        <f>EXP((1/V40)*(SUM(AR4:AR23)-V40))</f>
        <v>0.41192857358616775</v>
      </c>
      <c r="AS41" s="88">
        <f t="shared" ref="AS41:BB41" si="248">EXP((1/W40)*(SUM(AS4:AS23)-W40))</f>
        <v>0.40912401402955212</v>
      </c>
      <c r="AT41" s="88">
        <f t="shared" si="248"/>
        <v>0.40218757177263997</v>
      </c>
      <c r="AU41" s="88">
        <f t="shared" si="248"/>
        <v>0.41253232155250574</v>
      </c>
      <c r="AV41" s="88">
        <f t="shared" si="248"/>
        <v>0.41207530740182541</v>
      </c>
      <c r="AW41" s="88">
        <f t="shared" si="248"/>
        <v>0.41962515633478015</v>
      </c>
      <c r="AX41" s="88">
        <f t="shared" si="248"/>
        <v>0.41050299957277525</v>
      </c>
      <c r="AY41" s="88">
        <f t="shared" si="248"/>
        <v>0.43975809641619368</v>
      </c>
      <c r="AZ41" s="94">
        <f t="shared" si="248"/>
        <v>0.37187382235077249</v>
      </c>
      <c r="BA41" s="88">
        <f t="shared" si="248"/>
        <v>0.4369880113713937</v>
      </c>
      <c r="BB41" s="106">
        <f t="shared" si="248"/>
        <v>0.41870373612114914</v>
      </c>
      <c r="BC41" s="103"/>
      <c r="BD41" s="103"/>
      <c r="BE41" s="103"/>
      <c r="BF41" s="103"/>
      <c r="BG41" s="103"/>
      <c r="BH41" s="103"/>
      <c r="BI41" s="103"/>
      <c r="BJ41" s="103"/>
      <c r="BK41" s="103"/>
      <c r="BL41" s="82"/>
      <c r="BM41" s="82"/>
      <c r="BN41" s="126">
        <f>EXP((1/V40)*(BN39-V40))</f>
        <v>0.37589897545173107</v>
      </c>
      <c r="BO41" s="103">
        <f t="shared" ref="BO41:BX41" si="249">EXP((1/W40)*(BO39-W40))</f>
        <v>0.38158392221539023</v>
      </c>
      <c r="BP41" s="103">
        <f t="shared" si="249"/>
        <v>0.38795356954779436</v>
      </c>
      <c r="BQ41" s="103">
        <f t="shared" si="249"/>
        <v>0.37697969539788029</v>
      </c>
      <c r="BR41" s="103">
        <f t="shared" si="249"/>
        <v>0.3776107166269761</v>
      </c>
      <c r="BS41" s="103">
        <f t="shared" si="249"/>
        <v>0.37917936708374428</v>
      </c>
      <c r="BT41" s="103">
        <f t="shared" si="249"/>
        <v>0.3922052364317502</v>
      </c>
      <c r="BU41" s="103">
        <f t="shared" si="249"/>
        <v>0.38776112397343615</v>
      </c>
      <c r="BV41" s="103">
        <f t="shared" si="249"/>
        <v>0.45625516418792417</v>
      </c>
      <c r="BW41" s="103">
        <f t="shared" si="249"/>
        <v>0.40382834447048521</v>
      </c>
      <c r="BX41" s="104">
        <f t="shared" si="249"/>
        <v>0.3775338896368215</v>
      </c>
    </row>
    <row r="42" spans="1:87" ht="15" customHeight="1" x14ac:dyDescent="0.35">
      <c r="A42" s="30" t="s">
        <v>473</v>
      </c>
      <c r="B42" s="134"/>
      <c r="C42" s="134"/>
      <c r="G42" s="78"/>
      <c r="H42" s="26"/>
      <c r="I42" s="205"/>
      <c r="J42" s="205"/>
      <c r="K42" s="205"/>
      <c r="L42" s="205"/>
      <c r="M42" s="269"/>
      <c r="N42" s="81"/>
      <c r="O42" s="205"/>
      <c r="P42" s="205"/>
      <c r="Q42" s="205"/>
      <c r="R42" s="82"/>
      <c r="S42" s="82"/>
      <c r="T42" s="82"/>
      <c r="U42" s="82"/>
      <c r="V42" s="82"/>
      <c r="AA42" s="134"/>
      <c r="AB42" s="134"/>
      <c r="AC42" s="134"/>
      <c r="AD42" s="146"/>
      <c r="AE42" s="134"/>
      <c r="AF42" s="134"/>
      <c r="AG42" s="207"/>
      <c r="AH42" s="207"/>
      <c r="AI42" s="207"/>
      <c r="AJ42" s="207"/>
      <c r="AK42" s="207"/>
      <c r="AL42" s="207"/>
      <c r="AM42" s="207"/>
      <c r="AN42" s="207"/>
      <c r="AO42" s="207"/>
      <c r="AP42" s="207"/>
      <c r="AQ42" s="207"/>
      <c r="AR42" s="130"/>
      <c r="AZ42" s="201"/>
      <c r="BA42" s="17"/>
      <c r="BB42" s="21"/>
      <c r="BM42" s="21"/>
    </row>
    <row r="43" spans="1:87" ht="15" customHeight="1" x14ac:dyDescent="0.25">
      <c r="A43" s="30" t="s">
        <v>198</v>
      </c>
      <c r="B43" s="134"/>
      <c r="C43" s="134"/>
      <c r="G43" s="78"/>
      <c r="H43" s="26"/>
      <c r="I43" s="205"/>
      <c r="J43" s="205"/>
      <c r="K43" s="205"/>
      <c r="L43" s="205"/>
      <c r="M43" s="269"/>
      <c r="N43" s="81"/>
      <c r="O43" s="205"/>
      <c r="P43" s="205"/>
      <c r="Q43" s="205"/>
      <c r="R43" s="82"/>
      <c r="S43" s="82"/>
      <c r="T43" s="82"/>
      <c r="U43" s="82"/>
      <c r="V43" s="82"/>
      <c r="AA43" s="134" t="s">
        <v>73</v>
      </c>
      <c r="AB43" s="128"/>
      <c r="AC43" s="128"/>
      <c r="AD43" s="199"/>
      <c r="AE43" s="128"/>
      <c r="AF43" s="128"/>
      <c r="AG43" s="198"/>
      <c r="AH43" s="198"/>
      <c r="AI43" s="198"/>
      <c r="AJ43" s="198"/>
      <c r="AK43" s="198"/>
      <c r="AL43" s="198"/>
      <c r="AM43" s="198"/>
      <c r="AN43" s="198"/>
      <c r="AO43" s="198"/>
      <c r="AP43" s="198"/>
      <c r="AQ43" s="198"/>
      <c r="AR43" s="130">
        <f>SQRT(2*(((BN41)^2)/V40))</f>
        <v>9.1168892961702774E-2</v>
      </c>
      <c r="AS43" s="198">
        <f t="shared" ref="AS43:BB43" si="250">SQRT(2*(((BO41)^2)/W40))</f>
        <v>0.12380217228486191</v>
      </c>
      <c r="AT43" s="198">
        <f t="shared" si="250"/>
        <v>0.1466326664661807</v>
      </c>
      <c r="AU43" s="198">
        <f t="shared" si="250"/>
        <v>9.8999718126480854E-2</v>
      </c>
      <c r="AV43" s="198">
        <f t="shared" si="250"/>
        <v>9.749866778971511E-2</v>
      </c>
      <c r="AW43" s="198">
        <f t="shared" si="250"/>
        <v>9.9577380211547523E-2</v>
      </c>
      <c r="AX43" s="198">
        <f t="shared" si="250"/>
        <v>0.14823964549938584</v>
      </c>
      <c r="AY43" s="198">
        <f t="shared" si="250"/>
        <v>0.1465599288760854</v>
      </c>
      <c r="AZ43" s="152">
        <f t="shared" si="250"/>
        <v>0.45625516418792417</v>
      </c>
      <c r="BA43" s="198">
        <f t="shared" si="250"/>
        <v>0.20191417223524261</v>
      </c>
      <c r="BB43" s="203">
        <f t="shared" si="250"/>
        <v>9.9145256663734416E-2</v>
      </c>
      <c r="BM43" s="21"/>
    </row>
    <row r="44" spans="1:87" ht="15" customHeight="1" x14ac:dyDescent="0.35">
      <c r="A44" s="27"/>
      <c r="B44" s="134"/>
      <c r="C44" s="134"/>
      <c r="G44" s="78"/>
      <c r="H44" s="26"/>
      <c r="I44" s="205"/>
      <c r="J44" s="205"/>
      <c r="K44" s="205"/>
      <c r="L44" s="205"/>
      <c r="M44" s="269"/>
      <c r="N44" s="81"/>
      <c r="O44" s="205"/>
      <c r="P44" s="205"/>
      <c r="Q44" s="205"/>
      <c r="R44" s="82"/>
      <c r="S44" s="82"/>
      <c r="T44" s="82"/>
      <c r="U44" s="82"/>
      <c r="V44" s="82"/>
      <c r="AA44" s="134" t="s">
        <v>74</v>
      </c>
      <c r="AB44" s="128"/>
      <c r="AC44" s="128"/>
      <c r="AD44" s="199"/>
      <c r="AE44" s="128"/>
      <c r="AF44" s="128"/>
      <c r="AG44" s="198"/>
      <c r="AH44" s="198"/>
      <c r="AI44" s="198"/>
      <c r="AJ44" s="198"/>
      <c r="AK44" s="198"/>
      <c r="AL44" s="198"/>
      <c r="AM44" s="198"/>
      <c r="AN44" s="198"/>
      <c r="AO44" s="198"/>
      <c r="AP44" s="198"/>
      <c r="AQ44" s="198"/>
      <c r="AR44" s="202">
        <f>(0.736-AR41)/AR43</f>
        <v>3.554627196690483</v>
      </c>
      <c r="AS44" s="198">
        <f t="shared" ref="AS44:BB44" si="251">(0.736-AS41)/AS43</f>
        <v>2.6403089698484807</v>
      </c>
      <c r="AT44" s="198">
        <f t="shared" si="251"/>
        <v>2.2765215710262652</v>
      </c>
      <c r="AU44" s="198">
        <f t="shared" si="251"/>
        <v>3.2673595901983865</v>
      </c>
      <c r="AV44" s="198">
        <f t="shared" si="251"/>
        <v>3.3223499350454158</v>
      </c>
      <c r="AW44" s="198">
        <f t="shared" si="251"/>
        <v>3.1771758103406231</v>
      </c>
      <c r="AX44" s="198">
        <f t="shared" si="251"/>
        <v>2.195748642886314</v>
      </c>
      <c r="AY44" s="198">
        <f t="shared" si="251"/>
        <v>2.0213021789487571</v>
      </c>
      <c r="AZ44" s="152">
        <f t="shared" si="251"/>
        <v>0.7980757396956274</v>
      </c>
      <c r="BA44" s="198">
        <f t="shared" si="251"/>
        <v>1.4808865832371523</v>
      </c>
      <c r="BB44" s="203">
        <f t="shared" si="251"/>
        <v>3.2003171362499705</v>
      </c>
      <c r="BM44" s="21"/>
    </row>
    <row r="45" spans="1:87" ht="15" customHeight="1" x14ac:dyDescent="0.35">
      <c r="A45" s="27"/>
      <c r="B45" s="134"/>
      <c r="C45" s="134"/>
      <c r="G45" s="78"/>
      <c r="H45" s="26"/>
      <c r="I45" s="205"/>
      <c r="J45" s="205"/>
      <c r="K45" s="205"/>
      <c r="L45" s="205"/>
      <c r="M45" s="269"/>
      <c r="N45" s="81"/>
      <c r="O45" s="205"/>
      <c r="P45" s="205"/>
      <c r="Q45" s="205"/>
      <c r="R45" s="82"/>
      <c r="S45" s="82"/>
      <c r="T45" s="82"/>
      <c r="U45" s="82"/>
      <c r="V45" s="82"/>
      <c r="AA45" s="198" t="s">
        <v>265</v>
      </c>
      <c r="AB45" s="128"/>
      <c r="AC45" s="128"/>
      <c r="AD45" s="199"/>
      <c r="AE45" s="128"/>
      <c r="AF45" s="128"/>
      <c r="AG45" s="198"/>
      <c r="AH45" s="198"/>
      <c r="AI45" s="198"/>
      <c r="AJ45" s="198"/>
      <c r="AK45" s="198"/>
      <c r="AL45" s="198"/>
      <c r="AM45" s="198"/>
      <c r="AN45" s="198"/>
      <c r="AO45" s="198"/>
      <c r="AP45" s="198"/>
      <c r="AQ45" s="198"/>
      <c r="AR45" s="202">
        <f>TINV(0.05,V40+V40-2)</f>
        <v>1.996564418952312</v>
      </c>
      <c r="AS45" s="198">
        <f t="shared" ref="AS45:BB45" si="252">TINV(0.05,W40+W40-2)</f>
        <v>2.028094000980452</v>
      </c>
      <c r="AT45" s="198">
        <f t="shared" si="252"/>
        <v>2.0555294386428731</v>
      </c>
      <c r="AU45" s="198">
        <f t="shared" si="252"/>
        <v>2.0032407188478727</v>
      </c>
      <c r="AV45" s="198">
        <f t="shared" si="252"/>
        <v>2.0017174841452352</v>
      </c>
      <c r="AW45" s="198">
        <f t="shared" si="252"/>
        <v>2.0032407188478727</v>
      </c>
      <c r="AX45" s="198">
        <f t="shared" si="252"/>
        <v>2.0555294386428731</v>
      </c>
      <c r="AY45" s="198">
        <f t="shared" si="252"/>
        <v>2.0555294386428731</v>
      </c>
      <c r="AZ45" s="152">
        <f t="shared" si="252"/>
        <v>4.3026527297494637</v>
      </c>
      <c r="BA45" s="198">
        <f t="shared" si="252"/>
        <v>2.1447866879178044</v>
      </c>
      <c r="BB45" s="203">
        <f t="shared" si="252"/>
        <v>2.0032407188478727</v>
      </c>
      <c r="BM45" s="21"/>
    </row>
    <row r="46" spans="1:87" ht="15" customHeight="1" x14ac:dyDescent="0.35">
      <c r="A46" s="302"/>
      <c r="B46" s="134"/>
      <c r="C46" s="134"/>
      <c r="G46" s="78"/>
      <c r="H46" s="26"/>
      <c r="I46" s="205"/>
      <c r="J46" s="205"/>
      <c r="K46" s="205"/>
      <c r="L46" s="205"/>
      <c r="M46" s="269"/>
      <c r="N46" s="81"/>
      <c r="O46" s="205"/>
      <c r="P46" s="205"/>
      <c r="Q46" s="205"/>
      <c r="R46" s="82"/>
      <c r="S46" s="82"/>
      <c r="T46" s="82"/>
      <c r="U46" s="82"/>
      <c r="V46" s="82"/>
      <c r="AA46" s="134" t="s">
        <v>76</v>
      </c>
      <c r="AB46" s="128"/>
      <c r="AC46" s="128"/>
      <c r="AD46" s="199"/>
      <c r="AE46" s="128"/>
      <c r="AF46" s="128"/>
      <c r="AG46" s="198"/>
      <c r="AH46" s="198"/>
      <c r="AI46" s="198"/>
      <c r="AJ46" s="198"/>
      <c r="AK46" s="198"/>
      <c r="AL46" s="198"/>
      <c r="AM46" s="198"/>
      <c r="AN46" s="198"/>
      <c r="AO46" s="198"/>
      <c r="AP46" s="198"/>
      <c r="AQ46" s="198"/>
      <c r="AR46" s="202">
        <f>TDIST(ABS(AR44),V40+V40-2,2)</f>
        <v>7.0536943246550618E-4</v>
      </c>
      <c r="AS46" s="198">
        <f t="shared" ref="AS46:BB46" si="253">TDIST(ABS(AS44),W40+W40-2,2)</f>
        <v>1.2170566242711883E-2</v>
      </c>
      <c r="AT46" s="198">
        <f t="shared" si="253"/>
        <v>3.1286026354102367E-2</v>
      </c>
      <c r="AU46" s="198">
        <f t="shared" si="253"/>
        <v>1.857033331818288E-3</v>
      </c>
      <c r="AV46" s="198">
        <f t="shared" si="253"/>
        <v>1.5493701491813446E-3</v>
      </c>
      <c r="AW46" s="198">
        <f t="shared" si="253"/>
        <v>2.4205476116278806E-3</v>
      </c>
      <c r="AX46" s="198">
        <f t="shared" si="253"/>
        <v>3.7230447221731397E-2</v>
      </c>
      <c r="AY46" s="198">
        <f t="shared" si="253"/>
        <v>5.3655580484853083E-2</v>
      </c>
      <c r="AZ46" s="152">
        <f t="shared" si="253"/>
        <v>0.50853201819591543</v>
      </c>
      <c r="BA46" s="198">
        <f t="shared" si="253"/>
        <v>0.16078931284051262</v>
      </c>
      <c r="BB46" s="203">
        <f t="shared" si="253"/>
        <v>2.262303337951565E-3</v>
      </c>
      <c r="BM46" s="21"/>
    </row>
    <row r="47" spans="1:87" ht="15" customHeight="1" x14ac:dyDescent="0.35">
      <c r="A47" s="302"/>
      <c r="B47" s="134"/>
      <c r="C47" s="134"/>
      <c r="G47" s="78"/>
      <c r="H47" s="26"/>
      <c r="I47" s="205"/>
      <c r="J47" s="205"/>
      <c r="K47" s="205"/>
      <c r="L47" s="205"/>
      <c r="M47" s="269"/>
      <c r="N47" s="81"/>
      <c r="O47" s="205"/>
      <c r="P47" s="205"/>
      <c r="Q47" s="205"/>
      <c r="R47" s="82"/>
      <c r="S47" s="82"/>
      <c r="T47" s="82"/>
      <c r="U47" s="82"/>
      <c r="V47" s="82"/>
      <c r="AA47" s="134" t="s">
        <v>77</v>
      </c>
      <c r="AB47" s="128"/>
      <c r="AC47" s="128"/>
      <c r="AD47" s="199"/>
      <c r="AE47" s="128"/>
      <c r="AF47" s="128"/>
      <c r="AG47" s="198"/>
      <c r="AH47" s="198"/>
      <c r="AI47" s="198"/>
      <c r="AJ47" s="198"/>
      <c r="AK47" s="198"/>
      <c r="AL47" s="198"/>
      <c r="AM47" s="198"/>
      <c r="AN47" s="198"/>
      <c r="AO47" s="198"/>
      <c r="AP47" s="198"/>
      <c r="AQ47" s="198"/>
      <c r="AR47" s="242" t="str">
        <f t="shared" ref="AR47:BB47" si="254">IF(V40&gt;4,IF(AR46&lt;0.001,"***",IF(AR46&lt;0.01,"**",IF(AR46&lt;0.05,"*","ns"))),"na")</f>
        <v>***</v>
      </c>
      <c r="AS47" s="243" t="str">
        <f t="shared" si="254"/>
        <v>*</v>
      </c>
      <c r="AT47" s="243" t="str">
        <f t="shared" si="254"/>
        <v>*</v>
      </c>
      <c r="AU47" s="243" t="str">
        <f t="shared" si="254"/>
        <v>**</v>
      </c>
      <c r="AV47" s="243" t="str">
        <f t="shared" si="254"/>
        <v>**</v>
      </c>
      <c r="AW47" s="243" t="str">
        <f t="shared" si="254"/>
        <v>**</v>
      </c>
      <c r="AX47" s="243" t="str">
        <f t="shared" si="254"/>
        <v>*</v>
      </c>
      <c r="AY47" s="243" t="str">
        <f t="shared" si="254"/>
        <v>ns</v>
      </c>
      <c r="AZ47" s="245" t="str">
        <f t="shared" si="254"/>
        <v>na</v>
      </c>
      <c r="BA47" s="243" t="str">
        <f t="shared" si="254"/>
        <v>ns</v>
      </c>
      <c r="BB47" s="244" t="str">
        <f t="shared" si="254"/>
        <v>**</v>
      </c>
      <c r="BM47" s="21"/>
    </row>
    <row r="48" spans="1:87" ht="15" customHeight="1" x14ac:dyDescent="0.35">
      <c r="A48" s="302"/>
      <c r="B48" s="134"/>
      <c r="C48" s="134"/>
      <c r="G48" s="78"/>
      <c r="H48" s="26"/>
      <c r="I48" s="205"/>
      <c r="J48" s="205"/>
      <c r="K48" s="205"/>
      <c r="L48" s="205"/>
      <c r="M48" s="269"/>
      <c r="N48" s="81"/>
      <c r="O48" s="205"/>
      <c r="P48" s="205"/>
      <c r="Q48" s="205"/>
      <c r="R48" s="82"/>
      <c r="S48" s="82"/>
      <c r="T48" s="82"/>
      <c r="U48" s="82"/>
      <c r="V48" s="82"/>
    </row>
    <row r="49" spans="1:25" x14ac:dyDescent="0.25">
      <c r="A49" s="303" t="s">
        <v>348</v>
      </c>
      <c r="G49" s="78"/>
      <c r="H49" s="26"/>
      <c r="I49" s="205"/>
      <c r="J49" s="205"/>
      <c r="K49" s="205"/>
      <c r="L49" s="205"/>
      <c r="M49" s="269"/>
      <c r="N49" s="81"/>
      <c r="O49" s="205"/>
      <c r="P49" s="205"/>
      <c r="Q49" s="205"/>
      <c r="R49" s="82"/>
      <c r="S49" s="82"/>
      <c r="T49" s="82"/>
      <c r="U49" s="82"/>
      <c r="V49" s="82"/>
      <c r="W49" s="128" t="s">
        <v>9</v>
      </c>
      <c r="X49" s="199" t="s">
        <v>220</v>
      </c>
      <c r="Y49" s="134"/>
    </row>
    <row r="50" spans="1:25" x14ac:dyDescent="0.25">
      <c r="A50" s="304" t="s">
        <v>349</v>
      </c>
      <c r="G50" s="78"/>
      <c r="H50" s="26"/>
      <c r="I50" s="205"/>
      <c r="J50" s="205"/>
      <c r="K50" s="205"/>
      <c r="L50" s="205"/>
      <c r="M50" s="269"/>
      <c r="N50" s="81"/>
      <c r="O50" s="205"/>
      <c r="P50" s="205"/>
      <c r="Q50" s="205"/>
      <c r="R50" s="82"/>
      <c r="S50" s="82"/>
      <c r="T50" s="82"/>
      <c r="U50" s="82"/>
      <c r="V50" s="82"/>
      <c r="W50" s="128" t="s">
        <v>62</v>
      </c>
      <c r="X50" s="199" t="s">
        <v>221</v>
      </c>
      <c r="Y50" s="134"/>
    </row>
    <row r="51" spans="1:25" x14ac:dyDescent="0.25">
      <c r="A51" s="304" t="s">
        <v>350</v>
      </c>
      <c r="G51" s="78"/>
      <c r="H51" s="26"/>
      <c r="I51" s="205"/>
      <c r="J51" s="205"/>
      <c r="K51" s="205"/>
      <c r="L51" s="205"/>
      <c r="M51" s="269"/>
      <c r="N51" s="81"/>
      <c r="O51" s="205"/>
      <c r="P51" s="205"/>
      <c r="Q51" s="205"/>
      <c r="R51" s="82"/>
      <c r="S51" s="82"/>
      <c r="T51" s="82"/>
      <c r="U51" s="82"/>
      <c r="V51" s="82"/>
      <c r="W51" s="128" t="s">
        <v>63</v>
      </c>
      <c r="X51" s="199" t="s">
        <v>222</v>
      </c>
      <c r="Y51" s="134"/>
    </row>
    <row r="52" spans="1:25" ht="15.75" x14ac:dyDescent="0.25">
      <c r="A52" s="304" t="s">
        <v>330</v>
      </c>
      <c r="G52" s="113"/>
      <c r="H52" s="24"/>
      <c r="I52" s="205"/>
      <c r="J52" s="205"/>
      <c r="K52" s="205"/>
      <c r="L52" s="205"/>
      <c r="M52" s="269"/>
      <c r="N52" s="81"/>
      <c r="O52" s="205"/>
      <c r="P52" s="205"/>
      <c r="Q52" s="205"/>
      <c r="R52" s="82"/>
      <c r="S52" s="82"/>
      <c r="T52" s="82"/>
      <c r="U52" s="82"/>
      <c r="V52" s="82"/>
      <c r="W52" s="17" t="s">
        <v>64</v>
      </c>
      <c r="X52" s="199" t="s">
        <v>223</v>
      </c>
      <c r="Y52" s="134"/>
    </row>
    <row r="53" spans="1:25" ht="15.75" x14ac:dyDescent="0.25">
      <c r="A53" s="304" t="s">
        <v>331</v>
      </c>
      <c r="G53" s="113"/>
      <c r="H53" s="24"/>
      <c r="I53" s="205"/>
      <c r="J53" s="205"/>
      <c r="K53" s="205"/>
      <c r="L53" s="205"/>
      <c r="M53" s="269"/>
      <c r="N53" s="81"/>
      <c r="O53" s="205"/>
      <c r="P53" s="205"/>
      <c r="Q53" s="205"/>
      <c r="R53" s="82"/>
      <c r="S53" s="82"/>
      <c r="T53" s="82"/>
      <c r="U53" s="82"/>
      <c r="V53" s="82"/>
      <c r="W53" s="17" t="s">
        <v>65</v>
      </c>
      <c r="X53" s="199" t="s">
        <v>224</v>
      </c>
      <c r="Y53" s="134"/>
    </row>
    <row r="54" spans="1:25" x14ac:dyDescent="0.25">
      <c r="A54" s="304" t="s">
        <v>332</v>
      </c>
      <c r="G54" s="78"/>
      <c r="H54" s="26"/>
      <c r="I54" s="205"/>
      <c r="J54" s="205"/>
      <c r="K54" s="205"/>
      <c r="L54" s="205"/>
      <c r="M54" s="269"/>
      <c r="N54" s="81"/>
      <c r="O54" s="205"/>
      <c r="P54" s="205"/>
      <c r="Q54" s="205"/>
      <c r="R54" s="82"/>
      <c r="S54" s="82"/>
      <c r="T54" s="82"/>
      <c r="U54" s="82"/>
      <c r="V54" s="82"/>
      <c r="W54" s="17" t="s">
        <v>66</v>
      </c>
      <c r="X54" s="199" t="s">
        <v>225</v>
      </c>
      <c r="Y54" s="134"/>
    </row>
    <row r="55" spans="1:25" x14ac:dyDescent="0.25">
      <c r="A55" s="304" t="s">
        <v>351</v>
      </c>
      <c r="G55" s="78"/>
      <c r="H55" s="26"/>
      <c r="I55" s="205"/>
      <c r="J55" s="205"/>
      <c r="K55" s="205"/>
      <c r="L55" s="205"/>
      <c r="M55" s="269"/>
      <c r="N55" s="81"/>
      <c r="O55" s="205"/>
      <c r="P55" s="205"/>
      <c r="Q55" s="205"/>
      <c r="R55" s="82"/>
      <c r="S55" s="82"/>
      <c r="T55" s="82"/>
      <c r="U55" s="82"/>
      <c r="V55" s="82"/>
      <c r="W55" s="17" t="s">
        <v>67</v>
      </c>
      <c r="X55" s="199" t="s">
        <v>250</v>
      </c>
      <c r="Y55" s="134"/>
    </row>
    <row r="56" spans="1:25" ht="15.75" x14ac:dyDescent="0.25">
      <c r="A56" s="304" t="s">
        <v>352</v>
      </c>
      <c r="G56" s="78"/>
      <c r="H56" s="24"/>
      <c r="I56" s="205"/>
      <c r="J56" s="205"/>
      <c r="K56" s="205"/>
      <c r="L56" s="205"/>
      <c r="M56" s="269"/>
      <c r="N56" s="81"/>
      <c r="O56" s="205"/>
      <c r="P56" s="205"/>
      <c r="Q56" s="205"/>
      <c r="R56" s="82"/>
      <c r="S56" s="82"/>
      <c r="T56" s="82"/>
      <c r="U56" s="82"/>
      <c r="V56" s="82"/>
      <c r="W56" s="17" t="s">
        <v>68</v>
      </c>
      <c r="X56" s="199" t="s">
        <v>226</v>
      </c>
      <c r="Y56" s="134"/>
    </row>
    <row r="57" spans="1:25" x14ac:dyDescent="0.25">
      <c r="A57" s="304" t="s">
        <v>353</v>
      </c>
      <c r="G57" s="78"/>
      <c r="H57" s="26"/>
      <c r="I57" s="205"/>
      <c r="J57" s="205"/>
      <c r="K57" s="205"/>
      <c r="L57" s="205"/>
      <c r="M57" s="269"/>
      <c r="N57" s="81"/>
      <c r="O57" s="205"/>
      <c r="P57" s="205"/>
      <c r="Q57" s="205"/>
      <c r="R57" s="82"/>
      <c r="S57" s="82"/>
      <c r="T57" s="82"/>
      <c r="U57" s="82"/>
      <c r="V57" s="82"/>
      <c r="W57" s="17" t="s">
        <v>69</v>
      </c>
      <c r="X57" s="199" t="s">
        <v>227</v>
      </c>
      <c r="Y57" s="134"/>
    </row>
    <row r="58" spans="1:25" x14ac:dyDescent="0.25">
      <c r="A58" s="304" t="s">
        <v>354</v>
      </c>
      <c r="G58" s="78"/>
      <c r="H58" s="26"/>
      <c r="I58" s="205"/>
      <c r="J58" s="205"/>
      <c r="K58" s="205"/>
      <c r="L58" s="205"/>
      <c r="M58" s="269"/>
      <c r="N58" s="81"/>
      <c r="O58" s="205"/>
      <c r="P58" s="205"/>
      <c r="Q58" s="205"/>
      <c r="R58" s="82"/>
      <c r="S58" s="82"/>
      <c r="T58" s="82"/>
      <c r="U58" s="82"/>
      <c r="V58" s="82"/>
      <c r="W58" s="17" t="s">
        <v>70</v>
      </c>
      <c r="X58" s="199" t="s">
        <v>298</v>
      </c>
      <c r="Y58" s="134"/>
    </row>
    <row r="59" spans="1:25" x14ac:dyDescent="0.25">
      <c r="A59" s="304" t="s">
        <v>355</v>
      </c>
      <c r="I59" s="205"/>
      <c r="J59" s="205"/>
      <c r="K59" s="205"/>
      <c r="L59" s="205"/>
      <c r="M59" s="269"/>
      <c r="N59" s="206"/>
      <c r="O59" s="205"/>
      <c r="P59" s="205"/>
      <c r="Q59" s="205"/>
    </row>
    <row r="60" spans="1:25" x14ac:dyDescent="0.25">
      <c r="I60" s="205"/>
      <c r="J60" s="205"/>
      <c r="K60" s="205"/>
      <c r="L60" s="205"/>
      <c r="M60" s="269"/>
      <c r="N60" s="206"/>
      <c r="O60" s="205"/>
      <c r="P60" s="205"/>
      <c r="Q60" s="205"/>
    </row>
    <row r="61" spans="1:25" x14ac:dyDescent="0.25">
      <c r="I61" s="205"/>
      <c r="J61" s="205"/>
      <c r="K61" s="205"/>
      <c r="L61" s="205"/>
      <c r="M61" s="269"/>
      <c r="N61" s="206"/>
      <c r="O61" s="205"/>
      <c r="P61" s="205"/>
      <c r="Q61" s="205"/>
    </row>
    <row r="62" spans="1:25" x14ac:dyDescent="0.25">
      <c r="I62" s="205"/>
      <c r="J62" s="205"/>
      <c r="K62" s="205"/>
      <c r="L62" s="205"/>
      <c r="M62" s="269"/>
      <c r="N62" s="206"/>
      <c r="O62" s="205"/>
      <c r="P62" s="205"/>
      <c r="Q62" s="205"/>
    </row>
    <row r="63" spans="1:25" x14ac:dyDescent="0.25">
      <c r="I63" s="205"/>
      <c r="J63" s="205"/>
      <c r="K63" s="205"/>
      <c r="L63" s="205"/>
      <c r="M63" s="269"/>
      <c r="N63" s="206"/>
      <c r="O63" s="205"/>
      <c r="P63" s="205"/>
      <c r="Q63" s="205"/>
    </row>
    <row r="64" spans="1:25" x14ac:dyDescent="0.25">
      <c r="I64" s="205"/>
      <c r="J64" s="205"/>
      <c r="K64" s="140"/>
      <c r="L64" s="205"/>
      <c r="M64" s="269"/>
      <c r="N64" s="206"/>
      <c r="O64" s="205"/>
      <c r="P64" s="205"/>
      <c r="Q64" s="205"/>
    </row>
    <row r="65" spans="9:17" x14ac:dyDescent="0.25">
      <c r="I65" s="205"/>
      <c r="J65" s="205"/>
      <c r="K65" s="205"/>
      <c r="L65" s="205"/>
      <c r="M65" s="269"/>
      <c r="N65" s="206"/>
      <c r="O65" s="205"/>
      <c r="P65" s="205"/>
      <c r="Q65" s="205"/>
    </row>
    <row r="66" spans="9:17" x14ac:dyDescent="0.25">
      <c r="I66" s="205"/>
      <c r="J66" s="205"/>
      <c r="K66" s="205"/>
      <c r="L66" s="205"/>
      <c r="M66" s="269"/>
      <c r="N66" s="206"/>
      <c r="O66" s="205"/>
      <c r="P66" s="205"/>
      <c r="Q66" s="205"/>
    </row>
    <row r="67" spans="9:17" x14ac:dyDescent="0.25">
      <c r="I67" s="205"/>
      <c r="J67" s="205"/>
      <c r="K67" s="205"/>
      <c r="L67" s="205"/>
      <c r="M67" s="269"/>
      <c r="N67" s="206"/>
      <c r="O67" s="205"/>
      <c r="P67" s="205"/>
      <c r="Q67" s="205"/>
    </row>
    <row r="68" spans="9:17" x14ac:dyDescent="0.25">
      <c r="I68" s="205"/>
      <c r="J68" s="205"/>
      <c r="K68" s="205"/>
      <c r="L68" s="205"/>
      <c r="M68" s="269"/>
      <c r="N68" s="206"/>
      <c r="O68" s="205"/>
      <c r="P68" s="205"/>
      <c r="Q68" s="205"/>
    </row>
    <row r="69" spans="9:17" x14ac:dyDescent="0.25">
      <c r="I69" s="205"/>
      <c r="J69" s="205"/>
      <c r="K69" s="205"/>
      <c r="L69" s="205"/>
      <c r="M69" s="269"/>
      <c r="N69" s="206"/>
      <c r="O69" s="205"/>
      <c r="P69" s="205"/>
      <c r="Q69" s="205"/>
    </row>
    <row r="70" spans="9:17" x14ac:dyDescent="0.25">
      <c r="M70" s="269"/>
    </row>
    <row r="71" spans="9:17" x14ac:dyDescent="0.25">
      <c r="M71" s="269"/>
    </row>
    <row r="72" spans="9:17" x14ac:dyDescent="0.25">
      <c r="M72" s="269"/>
    </row>
  </sheetData>
  <mergeCells count="25">
    <mergeCell ref="BN1:BX1"/>
    <mergeCell ref="BY1:CI1"/>
    <mergeCell ref="BO2:BR2"/>
    <mergeCell ref="BU2:BW2"/>
    <mergeCell ref="BZ2:CC2"/>
    <mergeCell ref="CF2:CH2"/>
    <mergeCell ref="B2:C2"/>
    <mergeCell ref="D2:F2"/>
    <mergeCell ref="I2:J2"/>
    <mergeCell ref="K2:L2"/>
    <mergeCell ref="N2:O2"/>
    <mergeCell ref="G1:M1"/>
    <mergeCell ref="AR1:BB1"/>
    <mergeCell ref="BC1:BM1"/>
    <mergeCell ref="BJ2:BL2"/>
    <mergeCell ref="P3:U3"/>
    <mergeCell ref="W2:Z2"/>
    <mergeCell ref="V1:AF1"/>
    <mergeCell ref="AC2:AE2"/>
    <mergeCell ref="AS2:AV2"/>
    <mergeCell ref="AY2:BA2"/>
    <mergeCell ref="BD2:BG2"/>
    <mergeCell ref="AG1:AQ1"/>
    <mergeCell ref="AH2:AK2"/>
    <mergeCell ref="AN2:AP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45"/>
  <sheetViews>
    <sheetView workbookViewId="0">
      <pane xSplit="6" ySplit="3" topLeftCell="AM121" activePane="bottomRight" state="frozen"/>
      <selection pane="topRight" activeCell="G1" sqref="G1"/>
      <selection pane="bottomLeft" activeCell="A4" sqref="A4"/>
      <selection pane="bottomRight" activeCell="AR123" sqref="AR123"/>
    </sheetView>
  </sheetViews>
  <sheetFormatPr defaultRowHeight="15" x14ac:dyDescent="0.25"/>
  <cols>
    <col min="1" max="1" width="26.140625" style="134" customWidth="1"/>
    <col min="2" max="2" width="6.140625" style="130" customWidth="1"/>
    <col min="3" max="3" width="6.140625" style="2" customWidth="1"/>
    <col min="4" max="6" width="4.140625" style="134" customWidth="1"/>
    <col min="7" max="7" width="9.140625" style="22"/>
    <col min="8" max="10" width="9.140625" style="17"/>
    <col min="11" max="12" width="9.140625" style="15"/>
    <col min="13" max="13" width="15.140625" style="268" customWidth="1"/>
    <col min="14" max="14" width="9.140625" style="14"/>
    <col min="15" max="21" width="9.140625" style="15"/>
    <col min="22" max="22" width="6" style="15" customWidth="1"/>
    <col min="23" max="23" width="6" style="127" customWidth="1"/>
    <col min="24" max="29" width="6" style="129" customWidth="1"/>
    <col min="30" max="30" width="6" style="133" customWidth="1"/>
    <col min="31" max="32" width="6" style="129" customWidth="1"/>
    <col min="33" max="43" width="6" style="200" customWidth="1"/>
    <col min="44" max="51" width="7.140625" style="134" customWidth="1"/>
    <col min="52" max="52" width="7.140625" style="146" customWidth="1"/>
    <col min="53" max="54" width="7.140625" style="134" customWidth="1"/>
    <col min="55" max="59" width="6.5703125" style="134" customWidth="1"/>
    <col min="60" max="64" width="9.28515625" style="134" customWidth="1"/>
    <col min="65" max="65" width="6.5703125" style="2" customWidth="1"/>
    <col min="66" max="76" width="7.5703125" style="146" customWidth="1"/>
    <col min="77" max="87" width="6.5703125" style="134" customWidth="1"/>
    <col min="88" max="16384" width="9.140625" style="134"/>
  </cols>
  <sheetData>
    <row r="1" spans="1:87" ht="15" customHeight="1" x14ac:dyDescent="0.35">
      <c r="A1" s="146"/>
      <c r="G1" s="390" t="s">
        <v>206</v>
      </c>
      <c r="H1" s="391"/>
      <c r="I1" s="391"/>
      <c r="J1" s="391"/>
      <c r="K1" s="391"/>
      <c r="L1" s="391"/>
      <c r="M1" s="392"/>
      <c r="N1" s="135"/>
      <c r="O1" s="121"/>
      <c r="P1" s="135"/>
      <c r="Q1" s="121"/>
      <c r="R1" s="121"/>
      <c r="S1" s="121"/>
      <c r="T1" s="121"/>
      <c r="U1" s="121"/>
      <c r="V1" s="393" t="s">
        <v>471</v>
      </c>
      <c r="W1" s="389"/>
      <c r="X1" s="389"/>
      <c r="Y1" s="389"/>
      <c r="Z1" s="389"/>
      <c r="AA1" s="389"/>
      <c r="AB1" s="389"/>
      <c r="AC1" s="389"/>
      <c r="AD1" s="389"/>
      <c r="AE1" s="389"/>
      <c r="AF1" s="396"/>
      <c r="AG1" s="393" t="s">
        <v>465</v>
      </c>
      <c r="AH1" s="389"/>
      <c r="AI1" s="389"/>
      <c r="AJ1" s="389"/>
      <c r="AK1" s="389"/>
      <c r="AL1" s="389"/>
      <c r="AM1" s="389"/>
      <c r="AN1" s="389"/>
      <c r="AO1" s="389"/>
      <c r="AP1" s="389"/>
      <c r="AQ1" s="396"/>
      <c r="AR1" s="387" t="s">
        <v>481</v>
      </c>
      <c r="AS1" s="388"/>
      <c r="AT1" s="388"/>
      <c r="AU1" s="388"/>
      <c r="AV1" s="388"/>
      <c r="AW1" s="388"/>
      <c r="AX1" s="388"/>
      <c r="AY1" s="388"/>
      <c r="AZ1" s="388"/>
      <c r="BA1" s="388"/>
      <c r="BB1" s="403"/>
      <c r="BC1" s="387" t="s">
        <v>474</v>
      </c>
      <c r="BD1" s="388"/>
      <c r="BE1" s="388"/>
      <c r="BF1" s="388"/>
      <c r="BG1" s="388"/>
      <c r="BH1" s="388"/>
      <c r="BI1" s="388"/>
      <c r="BJ1" s="388"/>
      <c r="BK1" s="388"/>
      <c r="BL1" s="388"/>
      <c r="BM1" s="403"/>
      <c r="BN1" s="394" t="s">
        <v>478</v>
      </c>
      <c r="BO1" s="395"/>
      <c r="BP1" s="395"/>
      <c r="BQ1" s="395"/>
      <c r="BR1" s="395"/>
      <c r="BS1" s="395"/>
      <c r="BT1" s="395"/>
      <c r="BU1" s="395"/>
      <c r="BV1" s="395"/>
      <c r="BW1" s="395"/>
      <c r="BX1" s="413"/>
      <c r="BY1" s="394" t="s">
        <v>466</v>
      </c>
      <c r="BZ1" s="395"/>
      <c r="CA1" s="395"/>
      <c r="CB1" s="395"/>
      <c r="CC1" s="395"/>
      <c r="CD1" s="395"/>
      <c r="CE1" s="395"/>
      <c r="CF1" s="395"/>
      <c r="CG1" s="395"/>
      <c r="CH1" s="395"/>
      <c r="CI1" s="413"/>
    </row>
    <row r="2" spans="1:87" ht="76.5" customHeight="1" x14ac:dyDescent="0.35">
      <c r="A2" s="44" t="s">
        <v>359</v>
      </c>
      <c r="B2" s="393" t="s">
        <v>182</v>
      </c>
      <c r="C2" s="396"/>
      <c r="D2" s="393" t="s">
        <v>183</v>
      </c>
      <c r="E2" s="397"/>
      <c r="F2" s="397"/>
      <c r="G2" s="111" t="s">
        <v>313</v>
      </c>
      <c r="H2" s="112" t="s">
        <v>312</v>
      </c>
      <c r="I2" s="407" t="s">
        <v>356</v>
      </c>
      <c r="J2" s="407"/>
      <c r="K2" s="407" t="s">
        <v>357</v>
      </c>
      <c r="L2" s="408"/>
      <c r="M2" s="265"/>
      <c r="N2" s="401" t="s">
        <v>208</v>
      </c>
      <c r="O2" s="402"/>
      <c r="P2" s="50" t="s">
        <v>258</v>
      </c>
      <c r="Q2" s="71" t="s">
        <v>0</v>
      </c>
      <c r="R2" s="72" t="s">
        <v>259</v>
      </c>
      <c r="S2" s="72" t="s">
        <v>72</v>
      </c>
      <c r="T2" s="71" t="s">
        <v>0</v>
      </c>
      <c r="U2" s="96" t="s">
        <v>78</v>
      </c>
      <c r="V2" s="49"/>
      <c r="W2" s="389" t="s">
        <v>216</v>
      </c>
      <c r="X2" s="389"/>
      <c r="Y2" s="389"/>
      <c r="Z2" s="389"/>
      <c r="AA2" s="5" t="s">
        <v>217</v>
      </c>
      <c r="AB2" s="5" t="s">
        <v>218</v>
      </c>
      <c r="AC2" s="389" t="s">
        <v>219</v>
      </c>
      <c r="AD2" s="389"/>
      <c r="AE2" s="389"/>
      <c r="AF2" s="5" t="s">
        <v>297</v>
      </c>
      <c r="AG2" s="49"/>
      <c r="AH2" s="389" t="s">
        <v>216</v>
      </c>
      <c r="AI2" s="389"/>
      <c r="AJ2" s="389"/>
      <c r="AK2" s="389"/>
      <c r="AL2" s="5" t="s">
        <v>217</v>
      </c>
      <c r="AM2" s="5" t="s">
        <v>218</v>
      </c>
      <c r="AN2" s="389" t="s">
        <v>219</v>
      </c>
      <c r="AO2" s="389"/>
      <c r="AP2" s="389"/>
      <c r="AQ2" s="5" t="s">
        <v>297</v>
      </c>
      <c r="AR2" s="49"/>
      <c r="AS2" s="389" t="s">
        <v>216</v>
      </c>
      <c r="AT2" s="389"/>
      <c r="AU2" s="389"/>
      <c r="AV2" s="389"/>
      <c r="AW2" s="5" t="s">
        <v>217</v>
      </c>
      <c r="AX2" s="5" t="s">
        <v>218</v>
      </c>
      <c r="AY2" s="389" t="s">
        <v>219</v>
      </c>
      <c r="AZ2" s="389"/>
      <c r="BA2" s="389"/>
      <c r="BB2" s="5" t="s">
        <v>297</v>
      </c>
      <c r="BC2" s="97"/>
      <c r="BD2" s="389" t="s">
        <v>216</v>
      </c>
      <c r="BE2" s="389"/>
      <c r="BF2" s="389"/>
      <c r="BG2" s="389"/>
      <c r="BH2" s="5" t="s">
        <v>217</v>
      </c>
      <c r="BI2" s="5" t="s">
        <v>218</v>
      </c>
      <c r="BJ2" s="389" t="s">
        <v>219</v>
      </c>
      <c r="BK2" s="389"/>
      <c r="BL2" s="389"/>
      <c r="BM2" s="5" t="s">
        <v>297</v>
      </c>
      <c r="BN2" s="338"/>
      <c r="BO2" s="410" t="s">
        <v>216</v>
      </c>
      <c r="BP2" s="410"/>
      <c r="BQ2" s="410"/>
      <c r="BR2" s="410"/>
      <c r="BS2" s="112" t="s">
        <v>217</v>
      </c>
      <c r="BT2" s="112" t="s">
        <v>218</v>
      </c>
      <c r="BU2" s="410" t="s">
        <v>219</v>
      </c>
      <c r="BV2" s="410"/>
      <c r="BW2" s="410"/>
      <c r="BX2" s="112" t="s">
        <v>297</v>
      </c>
      <c r="BY2" s="338"/>
      <c r="BZ2" s="410" t="s">
        <v>216</v>
      </c>
      <c r="CA2" s="410"/>
      <c r="CB2" s="410"/>
      <c r="CC2" s="410"/>
      <c r="CD2" s="112" t="s">
        <v>217</v>
      </c>
      <c r="CE2" s="112" t="s">
        <v>218</v>
      </c>
      <c r="CF2" s="410" t="s">
        <v>219</v>
      </c>
      <c r="CG2" s="410"/>
      <c r="CH2" s="410"/>
      <c r="CI2" s="112" t="s">
        <v>297</v>
      </c>
    </row>
    <row r="3" spans="1:87" ht="105" customHeight="1" x14ac:dyDescent="0.3">
      <c r="A3" s="296" t="s">
        <v>178</v>
      </c>
      <c r="B3" s="9" t="s">
        <v>1</v>
      </c>
      <c r="C3" s="10" t="s">
        <v>307</v>
      </c>
      <c r="D3" s="12" t="s">
        <v>202</v>
      </c>
      <c r="E3" s="12" t="s">
        <v>184</v>
      </c>
      <c r="F3" s="51" t="s">
        <v>185</v>
      </c>
      <c r="G3" s="189" t="s">
        <v>308</v>
      </c>
      <c r="H3" s="260" t="s">
        <v>308</v>
      </c>
      <c r="I3" s="260" t="s">
        <v>308</v>
      </c>
      <c r="J3" s="261" t="s">
        <v>56</v>
      </c>
      <c r="K3" s="260" t="s">
        <v>308</v>
      </c>
      <c r="L3" s="261" t="s">
        <v>56</v>
      </c>
      <c r="M3" s="254" t="s">
        <v>479</v>
      </c>
      <c r="N3" s="40" t="s">
        <v>324</v>
      </c>
      <c r="O3" s="40" t="s">
        <v>325</v>
      </c>
      <c r="P3" s="398" t="s">
        <v>326</v>
      </c>
      <c r="Q3" s="399"/>
      <c r="R3" s="399"/>
      <c r="S3" s="399"/>
      <c r="T3" s="399"/>
      <c r="U3" s="399"/>
      <c r="V3" s="136" t="s">
        <v>61</v>
      </c>
      <c r="W3" s="120" t="s">
        <v>71</v>
      </c>
      <c r="X3" s="120" t="s">
        <v>62</v>
      </c>
      <c r="Y3" s="120" t="s">
        <v>63</v>
      </c>
      <c r="Z3" s="120" t="s">
        <v>64</v>
      </c>
      <c r="AA3" s="120" t="s">
        <v>65</v>
      </c>
      <c r="AB3" s="120" t="s">
        <v>66</v>
      </c>
      <c r="AC3" s="120" t="s">
        <v>67</v>
      </c>
      <c r="AD3" s="76" t="s">
        <v>68</v>
      </c>
      <c r="AE3" s="76" t="s">
        <v>69</v>
      </c>
      <c r="AF3" s="36" t="s">
        <v>70</v>
      </c>
      <c r="AG3" s="212" t="s">
        <v>61</v>
      </c>
      <c r="AH3" s="120" t="s">
        <v>71</v>
      </c>
      <c r="AI3" s="120" t="s">
        <v>62</v>
      </c>
      <c r="AJ3" s="120" t="s">
        <v>63</v>
      </c>
      <c r="AK3" s="120" t="s">
        <v>64</v>
      </c>
      <c r="AL3" s="120" t="s">
        <v>65</v>
      </c>
      <c r="AM3" s="120" t="s">
        <v>66</v>
      </c>
      <c r="AN3" s="120" t="s">
        <v>67</v>
      </c>
      <c r="AO3" s="76" t="s">
        <v>68</v>
      </c>
      <c r="AP3" s="76" t="s">
        <v>69</v>
      </c>
      <c r="AQ3" s="36" t="s">
        <v>70</v>
      </c>
      <c r="AR3" s="136" t="s">
        <v>61</v>
      </c>
      <c r="AS3" s="36" t="s">
        <v>71</v>
      </c>
      <c r="AT3" s="36" t="s">
        <v>62</v>
      </c>
      <c r="AU3" s="36" t="s">
        <v>63</v>
      </c>
      <c r="AV3" s="36" t="s">
        <v>64</v>
      </c>
      <c r="AW3" s="36" t="s">
        <v>65</v>
      </c>
      <c r="AX3" s="36" t="s">
        <v>66</v>
      </c>
      <c r="AY3" s="36" t="s">
        <v>67</v>
      </c>
      <c r="AZ3" s="76" t="s">
        <v>68</v>
      </c>
      <c r="BA3" s="76" t="s">
        <v>69</v>
      </c>
      <c r="BB3" s="36" t="s">
        <v>70</v>
      </c>
      <c r="BC3" s="98" t="s">
        <v>61</v>
      </c>
      <c r="BD3" s="99" t="s">
        <v>71</v>
      </c>
      <c r="BE3" s="99" t="s">
        <v>62</v>
      </c>
      <c r="BF3" s="99" t="s">
        <v>63</v>
      </c>
      <c r="BG3" s="99" t="s">
        <v>64</v>
      </c>
      <c r="BH3" s="99" t="s">
        <v>65</v>
      </c>
      <c r="BI3" s="99" t="s">
        <v>66</v>
      </c>
      <c r="BJ3" s="99" t="s">
        <v>67</v>
      </c>
      <c r="BK3" s="100" t="s">
        <v>68</v>
      </c>
      <c r="BL3" s="100" t="s">
        <v>69</v>
      </c>
      <c r="BM3" s="47" t="s">
        <v>70</v>
      </c>
      <c r="BN3" s="98" t="s">
        <v>61</v>
      </c>
      <c r="BO3" s="138" t="s">
        <v>71</v>
      </c>
      <c r="BP3" s="138" t="s">
        <v>62</v>
      </c>
      <c r="BQ3" s="138" t="s">
        <v>63</v>
      </c>
      <c r="BR3" s="138" t="s">
        <v>64</v>
      </c>
      <c r="BS3" s="138" t="s">
        <v>65</v>
      </c>
      <c r="BT3" s="138" t="s">
        <v>66</v>
      </c>
      <c r="BU3" s="138" t="s">
        <v>67</v>
      </c>
      <c r="BV3" s="100" t="s">
        <v>68</v>
      </c>
      <c r="BW3" s="100" t="s">
        <v>69</v>
      </c>
      <c r="BX3" s="101" t="s">
        <v>70</v>
      </c>
      <c r="BY3" s="98" t="s">
        <v>61</v>
      </c>
      <c r="BZ3" s="138" t="s">
        <v>71</v>
      </c>
      <c r="CA3" s="138" t="s">
        <v>62</v>
      </c>
      <c r="CB3" s="138" t="s">
        <v>63</v>
      </c>
      <c r="CC3" s="138" t="s">
        <v>64</v>
      </c>
      <c r="CD3" s="138" t="s">
        <v>65</v>
      </c>
      <c r="CE3" s="138" t="s">
        <v>66</v>
      </c>
      <c r="CF3" s="138" t="s">
        <v>67</v>
      </c>
      <c r="CG3" s="100" t="s">
        <v>68</v>
      </c>
      <c r="CH3" s="100" t="s">
        <v>69</v>
      </c>
      <c r="CI3" s="101" t="s">
        <v>70</v>
      </c>
    </row>
    <row r="4" spans="1:87" ht="15" customHeight="1" x14ac:dyDescent="0.25">
      <c r="A4" s="297" t="s">
        <v>2</v>
      </c>
      <c r="B4" s="144"/>
      <c r="C4" s="69">
        <v>14</v>
      </c>
      <c r="D4" s="119">
        <v>1</v>
      </c>
      <c r="E4" s="118"/>
      <c r="F4" s="117">
        <v>1</v>
      </c>
      <c r="G4" s="78">
        <v>44.591000000000001</v>
      </c>
      <c r="H4" s="26">
        <v>160.91999999999999</v>
      </c>
      <c r="I4" s="90">
        <v>0.11329499999999999</v>
      </c>
      <c r="J4" s="90">
        <v>0.198215</v>
      </c>
      <c r="K4" s="82">
        <v>8.0485000000000001E-2</v>
      </c>
      <c r="L4" s="82">
        <v>9.6077499999999996E-2</v>
      </c>
      <c r="M4" s="266" t="s">
        <v>321</v>
      </c>
      <c r="N4" s="81"/>
      <c r="O4" s="82">
        <v>0.62302000000000002</v>
      </c>
      <c r="P4" s="277">
        <v>5.5050499999999998</v>
      </c>
      <c r="Q4" s="278">
        <v>15.403649999999999</v>
      </c>
      <c r="R4" s="73">
        <f t="shared" ref="R4" si="0">P4/O4</f>
        <v>8.8360726782446779</v>
      </c>
      <c r="S4" s="73">
        <f t="shared" ref="S4" si="1">IF(P4&lt;0.01*O4,0.01,IF(P4&gt;100*O4,100,R4))</f>
        <v>8.8360726782446779</v>
      </c>
      <c r="T4" s="205">
        <f>IF(Q4&gt;0,((((1/O4)^2)*((Q4^2)+(P4^2))-((1/O4)^2)*(P4^2))^0.5),0)</f>
        <v>24.724166158389782</v>
      </c>
      <c r="U4" s="26">
        <f t="shared" ref="U4" si="2">IF(T4=0,S4,T4)</f>
        <v>24.724166158389782</v>
      </c>
      <c r="V4" s="78">
        <v>1</v>
      </c>
      <c r="W4" s="128"/>
      <c r="X4" s="134"/>
      <c r="Y4" s="134">
        <v>0.5</v>
      </c>
      <c r="Z4" s="134">
        <v>0.4</v>
      </c>
      <c r="AA4" s="134">
        <v>1</v>
      </c>
      <c r="AB4" s="134">
        <v>1</v>
      </c>
      <c r="AC4" s="134">
        <v>1</v>
      </c>
      <c r="AD4" s="201"/>
      <c r="AE4" s="201">
        <v>1</v>
      </c>
      <c r="AF4" s="119">
        <v>1</v>
      </c>
      <c r="AG4" s="54">
        <f>IF(V4&gt;0,$C4,"na")</f>
        <v>14</v>
      </c>
      <c r="AH4" s="178" t="str">
        <f t="shared" ref="AH4:AQ4" si="3">IF(W4&gt;0,$C4,"na")</f>
        <v>na</v>
      </c>
      <c r="AI4" s="178" t="str">
        <f t="shared" si="3"/>
        <v>na</v>
      </c>
      <c r="AJ4" s="178">
        <f t="shared" si="3"/>
        <v>14</v>
      </c>
      <c r="AK4" s="178">
        <f t="shared" si="3"/>
        <v>14</v>
      </c>
      <c r="AL4" s="178">
        <f t="shared" si="3"/>
        <v>14</v>
      </c>
      <c r="AM4" s="178">
        <f t="shared" si="3"/>
        <v>14</v>
      </c>
      <c r="AN4" s="178">
        <f t="shared" si="3"/>
        <v>14</v>
      </c>
      <c r="AO4" s="352" t="str">
        <f t="shared" si="3"/>
        <v>na</v>
      </c>
      <c r="AP4" s="352">
        <f t="shared" si="3"/>
        <v>14</v>
      </c>
      <c r="AQ4" s="144">
        <f t="shared" si="3"/>
        <v>14</v>
      </c>
      <c r="AR4" s="356">
        <f>IF(V4&gt;0,(V4/V$27)*LN($S4+1),"na")</f>
        <v>2.2860565133307831</v>
      </c>
      <c r="AS4" s="332" t="str">
        <f t="shared" ref="AS4:BB4" si="4">IF(W4&gt;0,(W4/W$27)*LN($S4+1),"na")</f>
        <v>na</v>
      </c>
      <c r="AT4" s="332" t="str">
        <f t="shared" si="4"/>
        <v>na</v>
      </c>
      <c r="AU4" s="332">
        <f t="shared" si="4"/>
        <v>1.4696077585697889</v>
      </c>
      <c r="AV4" s="332">
        <f t="shared" si="4"/>
        <v>1.2589876450227502</v>
      </c>
      <c r="AW4" s="332">
        <f t="shared" si="4"/>
        <v>3.2919213791963275</v>
      </c>
      <c r="AX4" s="332">
        <f t="shared" si="4"/>
        <v>2.4765612227750147</v>
      </c>
      <c r="AY4" s="332">
        <f t="shared" si="4"/>
        <v>2.2860565133307831</v>
      </c>
      <c r="AZ4" s="372" t="str">
        <f t="shared" si="4"/>
        <v>na</v>
      </c>
      <c r="BA4" s="372">
        <f t="shared" si="4"/>
        <v>2.2860565133307831</v>
      </c>
      <c r="BB4" s="332">
        <f t="shared" si="4"/>
        <v>2.2860565133307831</v>
      </c>
      <c r="BC4" s="358">
        <f>IF(V4&gt;0,((V4/V$27)^2)*LN((($U4+1)^2)),"na")</f>
        <v>6.4948617350534867</v>
      </c>
      <c r="BD4" s="344" t="str">
        <f t="shared" ref="BD4:BM4" si="5">IF(W4&gt;0,((W4/W$27)^2)*LN((($U4+1)^2)),"na")</f>
        <v>na</v>
      </c>
      <c r="BE4" s="344" t="str">
        <f t="shared" si="5"/>
        <v>na</v>
      </c>
      <c r="BF4" s="344">
        <f t="shared" si="5"/>
        <v>2.6841010231598585</v>
      </c>
      <c r="BG4" s="344">
        <f t="shared" si="5"/>
        <v>1.9698761490059302</v>
      </c>
      <c r="BH4" s="344">
        <f t="shared" si="5"/>
        <v>13.46774529380691</v>
      </c>
      <c r="BI4" s="344">
        <f t="shared" si="5"/>
        <v>7.6224418973891606</v>
      </c>
      <c r="BJ4" s="344">
        <f t="shared" si="5"/>
        <v>6.4948617350534867</v>
      </c>
      <c r="BK4" s="347" t="str">
        <f t="shared" si="5"/>
        <v>na</v>
      </c>
      <c r="BL4" s="347">
        <f t="shared" si="5"/>
        <v>6.4948617350534867</v>
      </c>
      <c r="BM4" s="359">
        <f t="shared" si="5"/>
        <v>6.4948617350534867</v>
      </c>
      <c r="BN4" s="85">
        <f>IF(V4&gt;0,(AG4-1)*BC4,"na")</f>
        <v>84.433202555695331</v>
      </c>
      <c r="BO4" s="85" t="str">
        <f t="shared" ref="BO4:BX4" si="6">IF(W4&gt;0,(AH4-1)*BD4,"na")</f>
        <v>na</v>
      </c>
      <c r="BP4" s="85" t="str">
        <f t="shared" si="6"/>
        <v>na</v>
      </c>
      <c r="BQ4" s="85">
        <f t="shared" si="6"/>
        <v>34.893313301078159</v>
      </c>
      <c r="BR4" s="85">
        <f t="shared" si="6"/>
        <v>25.608389937077092</v>
      </c>
      <c r="BS4" s="85">
        <f t="shared" si="6"/>
        <v>175.08068881948984</v>
      </c>
      <c r="BT4" s="85">
        <f t="shared" si="6"/>
        <v>99.091744666059085</v>
      </c>
      <c r="BU4" s="85">
        <f t="shared" si="6"/>
        <v>84.433202555695331</v>
      </c>
      <c r="BV4" s="86" t="str">
        <f t="shared" si="6"/>
        <v>na</v>
      </c>
      <c r="BW4" s="86">
        <f t="shared" si="6"/>
        <v>84.433202555695331</v>
      </c>
      <c r="BX4" s="85">
        <f t="shared" si="6"/>
        <v>84.433202555695331</v>
      </c>
      <c r="BY4" s="93">
        <f>IF(V4&gt;0,AG4*(AR4-AR$27)^2,"na")</f>
        <v>28.682142174725939</v>
      </c>
      <c r="BZ4" s="344" t="str">
        <f t="shared" ref="BZ4:CI4" si="7">IF(W4&gt;0,AH4*(AS4-AS$27)^2,"na")</f>
        <v>na</v>
      </c>
      <c r="CA4" s="344" t="str">
        <f t="shared" si="7"/>
        <v>na</v>
      </c>
      <c r="CB4" s="344">
        <f t="shared" si="7"/>
        <v>4.1400618352741008</v>
      </c>
      <c r="CC4" s="344">
        <f t="shared" si="7"/>
        <v>1.8846339872713054</v>
      </c>
      <c r="CD4" s="344">
        <f t="shared" si="7"/>
        <v>83.027751470121331</v>
      </c>
      <c r="CE4" s="344">
        <f t="shared" si="7"/>
        <v>39.18840541616327</v>
      </c>
      <c r="CF4" s="344">
        <f t="shared" si="7"/>
        <v>16.070060294409696</v>
      </c>
      <c r="CG4" s="347" t="str">
        <f t="shared" si="7"/>
        <v>na</v>
      </c>
      <c r="CH4" s="347">
        <f t="shared" si="7"/>
        <v>11.115367427009307</v>
      </c>
      <c r="CI4" s="359">
        <f t="shared" si="7"/>
        <v>29.970384153503772</v>
      </c>
    </row>
    <row r="5" spans="1:87" x14ac:dyDescent="0.25">
      <c r="A5" s="298" t="s">
        <v>3</v>
      </c>
      <c r="B5" s="144"/>
      <c r="C5" s="69">
        <v>14</v>
      </c>
      <c r="D5" s="119">
        <v>1</v>
      </c>
      <c r="E5" s="118"/>
      <c r="F5" s="67">
        <v>1</v>
      </c>
      <c r="G5" s="78"/>
      <c r="H5" s="26"/>
      <c r="I5" s="90">
        <v>2.7999999999999998E-4</v>
      </c>
      <c r="J5" s="90">
        <v>2.7999999999999998E-4</v>
      </c>
      <c r="K5" s="140" t="s">
        <v>358</v>
      </c>
      <c r="L5" s="82"/>
      <c r="M5" s="266" t="s">
        <v>271</v>
      </c>
      <c r="N5" s="81"/>
      <c r="O5" s="82">
        <v>2.7999999999999998E-4</v>
      </c>
      <c r="P5" s="277">
        <v>0</v>
      </c>
      <c r="Q5" s="278">
        <v>0</v>
      </c>
      <c r="R5" s="73">
        <f t="shared" ref="R5" si="8">P5/O5</f>
        <v>0</v>
      </c>
      <c r="S5" s="73">
        <f t="shared" ref="S5" si="9">IF(P5&lt;0.01*O5,0.01,IF(P5&gt;100*O5,100,R5))</f>
        <v>0.01</v>
      </c>
      <c r="T5" s="205">
        <f t="shared" ref="T5:T25" si="10">IF(Q5&gt;0,((((1/O5)^2)*((Q5^2)+(P5^2))-((1/O5)^2)*(P5^2))^0.5),0)</f>
        <v>0</v>
      </c>
      <c r="U5" s="26">
        <f t="shared" ref="U5" si="11">IF(T5=0,S5,T5)</f>
        <v>0.01</v>
      </c>
      <c r="V5" s="78">
        <v>1</v>
      </c>
      <c r="W5" s="128">
        <v>1</v>
      </c>
      <c r="X5" s="134"/>
      <c r="Y5" s="134">
        <v>1</v>
      </c>
      <c r="Z5" s="134">
        <v>1</v>
      </c>
      <c r="AA5" s="134">
        <v>0.5</v>
      </c>
      <c r="AB5" s="134">
        <v>1</v>
      </c>
      <c r="AC5" s="134"/>
      <c r="AD5" s="201"/>
      <c r="AE5" s="201"/>
      <c r="AF5" s="119">
        <v>1</v>
      </c>
      <c r="AG5" s="54">
        <f t="shared" ref="AG5:AG25" si="12">IF(V5&gt;0,$C5,"na")</f>
        <v>14</v>
      </c>
      <c r="AH5" s="144">
        <f t="shared" ref="AH5:AH25" si="13">IF(W5&gt;0,$C5,"na")</f>
        <v>14</v>
      </c>
      <c r="AI5" s="144" t="str">
        <f t="shared" ref="AI5:AI25" si="14">IF(X5&gt;0,$C5,"na")</f>
        <v>na</v>
      </c>
      <c r="AJ5" s="144">
        <f t="shared" ref="AJ5:AJ25" si="15">IF(Y5&gt;0,$C5,"na")</f>
        <v>14</v>
      </c>
      <c r="AK5" s="144">
        <f t="shared" ref="AK5:AK25" si="16">IF(Z5&gt;0,$C5,"na")</f>
        <v>14</v>
      </c>
      <c r="AL5" s="144">
        <f t="shared" ref="AL5:AL25" si="17">IF(AA5&gt;0,$C5,"na")</f>
        <v>14</v>
      </c>
      <c r="AM5" s="144">
        <f t="shared" ref="AM5:AM25" si="18">IF(AB5&gt;0,$C5,"na")</f>
        <v>14</v>
      </c>
      <c r="AN5" s="144" t="str">
        <f t="shared" ref="AN5:AN25" si="19">IF(AC5&gt;0,$C5,"na")</f>
        <v>na</v>
      </c>
      <c r="AO5" s="75" t="str">
        <f t="shared" ref="AO5:AO25" si="20">IF(AD5&gt;0,$C5,"na")</f>
        <v>na</v>
      </c>
      <c r="AP5" s="75" t="str">
        <f t="shared" ref="AP5:AP25" si="21">IF(AE5&gt;0,$C5,"na")</f>
        <v>na</v>
      </c>
      <c r="AQ5" s="144">
        <f t="shared" ref="AQ5:AQ25" si="22">IF(AF5&gt;0,$C5,"na")</f>
        <v>14</v>
      </c>
      <c r="AR5" s="81">
        <f t="shared" ref="AR5:AR25" si="23">IF(V5&gt;0,(V5/V$27)*LN($S5+1),"na")</f>
        <v>9.950330853168092E-3</v>
      </c>
      <c r="AS5" s="82">
        <f t="shared" ref="AS5:AS25" si="24">IF(W5&gt;0,(W5/W$27)*LN($S5+1),"na")</f>
        <v>1.2978692417175773E-2</v>
      </c>
      <c r="AT5" s="82" t="str">
        <f t="shared" ref="AT5:AT25" si="25">IF(X5&gt;0,(X5/X$27)*LN($S5+1),"na")</f>
        <v>na</v>
      </c>
      <c r="AU5" s="82">
        <f t="shared" ref="AU5:AU25" si="26">IF(Y5&gt;0,(Y5/Y$27)*LN($S5+1),"na")</f>
        <v>1.2793282525501831E-2</v>
      </c>
      <c r="AV5" s="82">
        <f t="shared" ref="AV5:AV25" si="27">IF(Z5&gt;0,(Z5/Z$27)*LN($S5+1),"na")</f>
        <v>1.3699730884796648E-2</v>
      </c>
      <c r="AW5" s="82">
        <f t="shared" ref="AW5:AW25" si="28">IF(AA5&gt;0,(AA5/AA$27)*LN($S5+1),"na")</f>
        <v>7.1642382142810259E-3</v>
      </c>
      <c r="AX5" s="82">
        <f t="shared" ref="AX5:AX25" si="29">IF(AB5&gt;0,(AB5/AB$27)*LN($S5+1),"na")</f>
        <v>1.0779525090932099E-2</v>
      </c>
      <c r="AY5" s="82" t="str">
        <f t="shared" ref="AY5:AY25" si="30">IF(AC5&gt;0,(AC5/AC$27)*LN($S5+1),"na")</f>
        <v>na</v>
      </c>
      <c r="AZ5" s="83" t="str">
        <f t="shared" ref="AZ5:AZ25" si="31">IF(AD5&gt;0,(AD5/AD$27)*LN($S5+1),"na")</f>
        <v>na</v>
      </c>
      <c r="BA5" s="83" t="str">
        <f t="shared" ref="BA5:BA25" si="32">IF(AE5&gt;0,(AE5/AE$27)*LN($S5+1),"na")</f>
        <v>na</v>
      </c>
      <c r="BB5" s="82">
        <f t="shared" ref="BB5:BB25" si="33">IF(AF5&gt;0,(AF5/AF$27)*LN($S5+1),"na")</f>
        <v>9.950330853168092E-3</v>
      </c>
      <c r="BC5" s="93">
        <f t="shared" ref="BC5:BC25" si="34">IF(V5&gt;0,((V5/V$27)^2)*LN((($U5+1)^2)),"na")</f>
        <v>1.9900661706336174E-2</v>
      </c>
      <c r="BD5" s="85">
        <f t="shared" ref="BD5:BD25" si="35">IF(W5&gt;0,((W5/W$27)^2)*LN((($U5+1)^2)),"na")</f>
        <v>3.3857458479588952E-2</v>
      </c>
      <c r="BE5" s="85" t="str">
        <f t="shared" ref="BE5:BE25" si="36">IF(X5&gt;0,((X5/X$27)^2)*LN((($U5+1)^2)),"na")</f>
        <v>na</v>
      </c>
      <c r="BF5" s="85">
        <f t="shared" ref="BF5:BF25" si="37">IF(Y5&gt;0,((Y5/Y$27)^2)*LN((($U5+1)^2)),"na")</f>
        <v>3.289701220843326E-2</v>
      </c>
      <c r="BG5" s="85">
        <f t="shared" ref="BG5:BG25" si="38">IF(Z5&gt;0,((Z5/Z$27)^2)*LN((($U5+1)^2)),"na")</f>
        <v>3.7723896639295096E-2</v>
      </c>
      <c r="BH5" s="85">
        <f t="shared" ref="BH5:BH25" si="39">IF(AA5&gt;0,((AA5/AA$27)^2)*LN((($U5+1)^2)),"na")</f>
        <v>1.0316503028564673E-2</v>
      </c>
      <c r="BI5" s="85">
        <f t="shared" ref="BI5:BI25" si="40">IF(AB5&gt;0,((AB5/AB$27)^2)*LN((($U5+1)^2)),"na")</f>
        <v>2.3355637697019534E-2</v>
      </c>
      <c r="BJ5" s="85" t="str">
        <f t="shared" ref="BJ5:BJ25" si="41">IF(AC5&gt;0,((AC5/AC$27)^2)*LN((($U5+1)^2)),"na")</f>
        <v>na</v>
      </c>
      <c r="BK5" s="86" t="str">
        <f t="shared" ref="BK5:BK25" si="42">IF(AD5&gt;0,((AD5/AD$27)^2)*LN((($U5+1)^2)),"na")</f>
        <v>na</v>
      </c>
      <c r="BL5" s="86" t="str">
        <f t="shared" ref="BL5:BL25" si="43">IF(AE5&gt;0,((AE5/AE$27)^2)*LN((($U5+1)^2)),"na")</f>
        <v>na</v>
      </c>
      <c r="BM5" s="102">
        <f t="shared" ref="BM5:BM25" si="44">IF(AF5&gt;0,((AF5/AF$27)^2)*LN((($U5+1)^2)),"na")</f>
        <v>1.9900661706336174E-2</v>
      </c>
      <c r="BN5" s="85">
        <f t="shared" ref="BN5:BN25" si="45">IF(V5&gt;0,(AG5-1)*BC5,"na")</f>
        <v>0.25870860218237024</v>
      </c>
      <c r="BO5" s="85">
        <f t="shared" ref="BO5:BO25" si="46">IF(W5&gt;0,(AH5-1)*BD5,"na")</f>
        <v>0.44014696023465638</v>
      </c>
      <c r="BP5" s="85" t="str">
        <f t="shared" ref="BP5:BP25" si="47">IF(X5&gt;0,(AI5-1)*BE5,"na")</f>
        <v>na</v>
      </c>
      <c r="BQ5" s="85">
        <f t="shared" ref="BQ5:BQ25" si="48">IF(Y5&gt;0,(AJ5-1)*BF5,"na")</f>
        <v>0.42766115870963239</v>
      </c>
      <c r="BR5" s="85">
        <f t="shared" ref="BR5:BR25" si="49">IF(Z5&gt;0,(AK5-1)*BG5,"na")</f>
        <v>0.49041065631083625</v>
      </c>
      <c r="BS5" s="85">
        <f t="shared" ref="BS5:BS25" si="50">IF(AA5&gt;0,(AL5-1)*BH5,"na")</f>
        <v>0.13411453937134074</v>
      </c>
      <c r="BT5" s="85">
        <f t="shared" ref="BT5:BT25" si="51">IF(AB5&gt;0,(AM5-1)*BI5,"na")</f>
        <v>0.30362329006125394</v>
      </c>
      <c r="BU5" s="85" t="str">
        <f t="shared" ref="BU5:BU25" si="52">IF(AC5&gt;0,(AN5-1)*BJ5,"na")</f>
        <v>na</v>
      </c>
      <c r="BV5" s="86" t="str">
        <f t="shared" ref="BV5:BV25" si="53">IF(AD5&gt;0,(AO5-1)*BK5,"na")</f>
        <v>na</v>
      </c>
      <c r="BW5" s="86" t="str">
        <f t="shared" ref="BW5:BW25" si="54">IF(AE5&gt;0,(AP5-1)*BL5,"na")</f>
        <v>na</v>
      </c>
      <c r="BX5" s="85">
        <f t="shared" ref="BX5:BX25" si="55">IF(AF5&gt;0,(AQ5-1)*BM5,"na")</f>
        <v>0.25870860218237024</v>
      </c>
      <c r="BY5" s="93">
        <f t="shared" ref="BY5:BY25" si="56">IF(V5&gt;0,AG5*(AR5-AR$27)^2,"na")</f>
        <v>9.9908992419286662</v>
      </c>
      <c r="BZ5" s="85">
        <f t="shared" ref="BZ5:BZ25" si="57">IF(W5&gt;0,AH5*(AS5-AS$27)^2,"na")</f>
        <v>9.7162339884456372</v>
      </c>
      <c r="CA5" s="85" t="str">
        <f t="shared" ref="CA5:CA25" si="58">IF(X5&gt;0,AI5*(AT5-AT$27)^2,"na")</f>
        <v>na</v>
      </c>
      <c r="CB5" s="85">
        <f t="shared" ref="CB5:CB25" si="59">IF(Y5&gt;0,AJ5*(AU5-AU$27)^2,"na")</f>
        <v>11.670329897920762</v>
      </c>
      <c r="CC5" s="85">
        <f t="shared" ref="CC5:CC25" si="60">IF(Z5&gt;0,AK5*(AV5-AV$27)^2,"na")</f>
        <v>10.801877605956488</v>
      </c>
      <c r="CD5" s="85">
        <f t="shared" ref="CD5:CD25" si="61">IF(AA5&gt;0,AL5*(AW5-AW$27)^2,"na")</f>
        <v>10.102730715632452</v>
      </c>
      <c r="CE5" s="85">
        <f t="shared" ref="CE5:CE25" si="62">IF(AB5&gt;0,AM5*(AX5-AX$27)^2,"na")</f>
        <v>8.7974287155968476</v>
      </c>
      <c r="CF5" s="85" t="str">
        <f t="shared" ref="CF5:CF25" si="63">IF(AC5&gt;0,AN5*(AY5-AY$27)^2,"na")</f>
        <v>na</v>
      </c>
      <c r="CG5" s="86" t="str">
        <f t="shared" ref="CG5:CG25" si="64">IF(AD5&gt;0,AO5*(AZ5-AZ$27)^2,"na")</f>
        <v>na</v>
      </c>
      <c r="CH5" s="86" t="str">
        <f t="shared" ref="CH5:CH25" si="65">IF(AE5&gt;0,AP5*(BA5-BA$27)^2,"na")</f>
        <v>na</v>
      </c>
      <c r="CI5" s="102">
        <f t="shared" ref="CI5:CI25" si="66">IF(AF5&gt;0,AQ5*(BB5-BB$27)^2,"na")</f>
        <v>9.2530835036613528</v>
      </c>
    </row>
    <row r="6" spans="1:87" x14ac:dyDescent="0.25">
      <c r="A6" s="299" t="s">
        <v>5</v>
      </c>
      <c r="B6" s="144"/>
      <c r="C6" s="69">
        <v>14</v>
      </c>
      <c r="D6" s="117">
        <v>1</v>
      </c>
      <c r="E6" s="118"/>
      <c r="F6" s="67">
        <v>1</v>
      </c>
      <c r="G6" s="78">
        <v>0.29099999999999998</v>
      </c>
      <c r="H6" s="26">
        <v>11.68</v>
      </c>
      <c r="I6" s="26">
        <v>1.3250000000000002E-3</v>
      </c>
      <c r="J6" s="26">
        <v>1.7599999999999998E-3</v>
      </c>
      <c r="K6" s="82">
        <v>5.3700000000000006E-3</v>
      </c>
      <c r="L6" s="82">
        <v>5.1275000000000001E-3</v>
      </c>
      <c r="M6" s="266" t="s">
        <v>321</v>
      </c>
      <c r="N6" s="81"/>
      <c r="O6" s="82">
        <v>2.0995E-2</v>
      </c>
      <c r="P6" s="277">
        <v>2.4399999999999998E-2</v>
      </c>
      <c r="Q6" s="278">
        <v>2.9499999999999998E-2</v>
      </c>
      <c r="R6" s="73">
        <f t="shared" ref="R6:R8" si="67">P6/O6</f>
        <v>1.1621814717789949</v>
      </c>
      <c r="S6" s="73">
        <f t="shared" ref="S6:S8" si="68">IF(P6&lt;0.01*O6,0.01,IF(P6&gt;100*O6,100,R6))</f>
        <v>1.1621814717789949</v>
      </c>
      <c r="T6" s="205">
        <f t="shared" si="10"/>
        <v>1.4050964515360802</v>
      </c>
      <c r="U6" s="26">
        <f t="shared" ref="U6:U12" si="69">IF(T6=0,S6,T6)</f>
        <v>1.4050964515360802</v>
      </c>
      <c r="V6" s="78">
        <v>1</v>
      </c>
      <c r="W6" s="128">
        <v>0.5</v>
      </c>
      <c r="X6" s="134">
        <v>0.5</v>
      </c>
      <c r="Y6" s="134">
        <v>0.75</v>
      </c>
      <c r="Z6" s="134">
        <v>1</v>
      </c>
      <c r="AA6" s="134">
        <v>0.1</v>
      </c>
      <c r="AB6" s="134">
        <v>1</v>
      </c>
      <c r="AC6" s="134"/>
      <c r="AD6" s="201"/>
      <c r="AE6" s="201"/>
      <c r="AF6" s="117">
        <v>1</v>
      </c>
      <c r="AG6" s="54">
        <f t="shared" si="12"/>
        <v>14</v>
      </c>
      <c r="AH6" s="144">
        <f t="shared" si="13"/>
        <v>14</v>
      </c>
      <c r="AI6" s="144">
        <f t="shared" si="14"/>
        <v>14</v>
      </c>
      <c r="AJ6" s="144">
        <f t="shared" si="15"/>
        <v>14</v>
      </c>
      <c r="AK6" s="144">
        <f t="shared" si="16"/>
        <v>14</v>
      </c>
      <c r="AL6" s="144">
        <f t="shared" si="17"/>
        <v>14</v>
      </c>
      <c r="AM6" s="144">
        <f t="shared" si="18"/>
        <v>14</v>
      </c>
      <c r="AN6" s="144" t="str">
        <f t="shared" si="19"/>
        <v>na</v>
      </c>
      <c r="AO6" s="75" t="str">
        <f t="shared" si="20"/>
        <v>na</v>
      </c>
      <c r="AP6" s="75" t="str">
        <f t="shared" si="21"/>
        <v>na</v>
      </c>
      <c r="AQ6" s="144">
        <f t="shared" si="22"/>
        <v>14</v>
      </c>
      <c r="AR6" s="81">
        <f t="shared" si="23"/>
        <v>0.77111765268756383</v>
      </c>
      <c r="AS6" s="82">
        <f t="shared" si="24"/>
        <v>0.50290281697015038</v>
      </c>
      <c r="AT6" s="82">
        <f t="shared" si="25"/>
        <v>0.44063865867860785</v>
      </c>
      <c r="AU6" s="82">
        <f t="shared" si="26"/>
        <v>0.7435777365201508</v>
      </c>
      <c r="AV6" s="82">
        <f t="shared" si="27"/>
        <v>1.0616837247147617</v>
      </c>
      <c r="AW6" s="82">
        <f t="shared" si="28"/>
        <v>0.1110409419870092</v>
      </c>
      <c r="AX6" s="82">
        <f t="shared" si="29"/>
        <v>0.83537745707819411</v>
      </c>
      <c r="AY6" s="82" t="str">
        <f t="shared" si="30"/>
        <v>na</v>
      </c>
      <c r="AZ6" s="83" t="str">
        <f t="shared" si="31"/>
        <v>na</v>
      </c>
      <c r="BA6" s="83" t="str">
        <f t="shared" si="32"/>
        <v>na</v>
      </c>
      <c r="BB6" s="82">
        <f t="shared" si="33"/>
        <v>0.77111765268756383</v>
      </c>
      <c r="BC6" s="93">
        <f t="shared" si="34"/>
        <v>1.7551800146847272</v>
      </c>
      <c r="BD6" s="85">
        <f t="shared" si="35"/>
        <v>0.74653214235172705</v>
      </c>
      <c r="BE6" s="85">
        <f t="shared" si="36"/>
        <v>0.57312000479501291</v>
      </c>
      <c r="BF6" s="85">
        <f t="shared" si="37"/>
        <v>1.6320487636545487</v>
      </c>
      <c r="BG6" s="85">
        <f t="shared" si="38"/>
        <v>3.3271370788762153</v>
      </c>
      <c r="BH6" s="85">
        <f t="shared" si="39"/>
        <v>3.6395412784502514E-2</v>
      </c>
      <c r="BI6" s="85">
        <f t="shared" si="40"/>
        <v>2.0598987672341589</v>
      </c>
      <c r="BJ6" s="85" t="str">
        <f t="shared" si="41"/>
        <v>na</v>
      </c>
      <c r="BK6" s="86" t="str">
        <f t="shared" si="42"/>
        <v>na</v>
      </c>
      <c r="BL6" s="86" t="str">
        <f t="shared" si="43"/>
        <v>na</v>
      </c>
      <c r="BM6" s="102">
        <f t="shared" si="44"/>
        <v>1.7551800146847272</v>
      </c>
      <c r="BN6" s="85">
        <f t="shared" si="45"/>
        <v>22.817340190901454</v>
      </c>
      <c r="BO6" s="85">
        <f t="shared" si="46"/>
        <v>9.7049178505724516</v>
      </c>
      <c r="BP6" s="85">
        <f t="shared" si="47"/>
        <v>7.4505600623351675</v>
      </c>
      <c r="BQ6" s="85">
        <f t="shared" si="48"/>
        <v>21.216633927509132</v>
      </c>
      <c r="BR6" s="85">
        <f t="shared" si="49"/>
        <v>43.2527820253908</v>
      </c>
      <c r="BS6" s="85">
        <f t="shared" si="50"/>
        <v>0.47314036619853267</v>
      </c>
      <c r="BT6" s="85">
        <f t="shared" si="51"/>
        <v>26.778683974044064</v>
      </c>
      <c r="BU6" s="85" t="str">
        <f t="shared" si="52"/>
        <v>na</v>
      </c>
      <c r="BV6" s="86" t="str">
        <f t="shared" si="53"/>
        <v>na</v>
      </c>
      <c r="BW6" s="86" t="str">
        <f t="shared" si="54"/>
        <v>na</v>
      </c>
      <c r="BX6" s="85">
        <f t="shared" si="55"/>
        <v>22.817340190901454</v>
      </c>
      <c r="BY6" s="93">
        <f t="shared" si="56"/>
        <v>9.7850749323401168E-2</v>
      </c>
      <c r="BZ6" s="85">
        <f t="shared" si="57"/>
        <v>1.6485512301745642</v>
      </c>
      <c r="CA6" s="85">
        <f t="shared" si="58"/>
        <v>0.775796270972265</v>
      </c>
      <c r="CB6" s="85">
        <f t="shared" si="59"/>
        <v>0.46490770150584376</v>
      </c>
      <c r="CC6" s="85">
        <f t="shared" si="60"/>
        <v>0.40268676382971569</v>
      </c>
      <c r="CD6" s="85">
        <f t="shared" si="61"/>
        <v>7.783030198332364</v>
      </c>
      <c r="CE6" s="85">
        <f t="shared" si="62"/>
        <v>1.423653934452734E-2</v>
      </c>
      <c r="CF6" s="85" t="str">
        <f t="shared" si="63"/>
        <v>na</v>
      </c>
      <c r="CG6" s="86" t="str">
        <f t="shared" si="64"/>
        <v>na</v>
      </c>
      <c r="CH6" s="86" t="str">
        <f t="shared" si="65"/>
        <v>na</v>
      </c>
      <c r="CI6" s="102">
        <f t="shared" si="66"/>
        <v>3.7582015777310539E-2</v>
      </c>
    </row>
    <row r="7" spans="1:87" x14ac:dyDescent="0.25">
      <c r="A7" s="299" t="s">
        <v>6</v>
      </c>
      <c r="B7" s="144"/>
      <c r="C7" s="69">
        <v>14</v>
      </c>
      <c r="D7" s="119">
        <v>1</v>
      </c>
      <c r="E7" s="118"/>
      <c r="F7" s="67">
        <v>1</v>
      </c>
      <c r="G7" s="78">
        <v>1.7090000000000001</v>
      </c>
      <c r="H7" s="26">
        <v>12.824999999999999</v>
      </c>
      <c r="I7" s="26">
        <v>6.3849999999999992E-3</v>
      </c>
      <c r="J7" s="26">
        <v>8.6650000000000008E-3</v>
      </c>
      <c r="K7" s="82">
        <v>9.2499999999999993E-4</v>
      </c>
      <c r="L7" s="82">
        <v>2.0975E-3</v>
      </c>
      <c r="M7" s="266" t="s">
        <v>321</v>
      </c>
      <c r="N7" s="81"/>
      <c r="O7" s="82">
        <v>3.0099999999999998E-2</v>
      </c>
      <c r="P7" s="277">
        <v>9.75E-3</v>
      </c>
      <c r="Q7" s="278">
        <v>7.6E-3</v>
      </c>
      <c r="R7" s="73">
        <f t="shared" si="67"/>
        <v>0.32392026578073091</v>
      </c>
      <c r="S7" s="73">
        <f t="shared" si="68"/>
        <v>0.32392026578073091</v>
      </c>
      <c r="T7" s="205">
        <f t="shared" si="10"/>
        <v>0.25249169435215946</v>
      </c>
      <c r="U7" s="26">
        <f t="shared" si="69"/>
        <v>0.25249169435215946</v>
      </c>
      <c r="V7" s="78">
        <v>1</v>
      </c>
      <c r="W7" s="128">
        <v>1</v>
      </c>
      <c r="X7" s="134">
        <v>0.5</v>
      </c>
      <c r="Y7" s="134">
        <v>1</v>
      </c>
      <c r="Z7" s="134">
        <v>1</v>
      </c>
      <c r="AA7" s="134">
        <v>0.1</v>
      </c>
      <c r="AB7" s="134"/>
      <c r="AC7" s="134"/>
      <c r="AD7" s="201"/>
      <c r="AE7" s="201"/>
      <c r="AF7" s="119">
        <v>1</v>
      </c>
      <c r="AG7" s="54">
        <f t="shared" si="12"/>
        <v>14</v>
      </c>
      <c r="AH7" s="144">
        <f t="shared" si="13"/>
        <v>14</v>
      </c>
      <c r="AI7" s="144">
        <f t="shared" si="14"/>
        <v>14</v>
      </c>
      <c r="AJ7" s="144">
        <f t="shared" si="15"/>
        <v>14</v>
      </c>
      <c r="AK7" s="144">
        <f t="shared" si="16"/>
        <v>14</v>
      </c>
      <c r="AL7" s="144">
        <f t="shared" si="17"/>
        <v>14</v>
      </c>
      <c r="AM7" s="144" t="str">
        <f t="shared" si="18"/>
        <v>na</v>
      </c>
      <c r="AN7" s="144" t="str">
        <f t="shared" si="19"/>
        <v>na</v>
      </c>
      <c r="AO7" s="75" t="str">
        <f t="shared" si="20"/>
        <v>na</v>
      </c>
      <c r="AP7" s="75" t="str">
        <f t="shared" si="21"/>
        <v>na</v>
      </c>
      <c r="AQ7" s="144">
        <f t="shared" si="22"/>
        <v>14</v>
      </c>
      <c r="AR7" s="81">
        <f t="shared" si="23"/>
        <v>0.28059723348139404</v>
      </c>
      <c r="AS7" s="82">
        <f t="shared" si="24"/>
        <v>0.36599639149747049</v>
      </c>
      <c r="AT7" s="82">
        <f t="shared" si="25"/>
        <v>0.1603412762750823</v>
      </c>
      <c r="AU7" s="82">
        <f t="shared" si="26"/>
        <v>0.36076787161893514</v>
      </c>
      <c r="AV7" s="82">
        <f t="shared" si="27"/>
        <v>0.38632952435844103</v>
      </c>
      <c r="AW7" s="82">
        <f t="shared" si="28"/>
        <v>4.0406001621320749E-2</v>
      </c>
      <c r="AX7" s="82" t="str">
        <f t="shared" si="29"/>
        <v>na</v>
      </c>
      <c r="AY7" s="82" t="str">
        <f t="shared" si="30"/>
        <v>na</v>
      </c>
      <c r="AZ7" s="83" t="str">
        <f t="shared" si="31"/>
        <v>na</v>
      </c>
      <c r="BA7" s="83" t="str">
        <f t="shared" si="32"/>
        <v>na</v>
      </c>
      <c r="BB7" s="82">
        <f t="shared" si="33"/>
        <v>0.28059723348139404</v>
      </c>
      <c r="BC7" s="93">
        <f t="shared" si="34"/>
        <v>0.45026984539826992</v>
      </c>
      <c r="BD7" s="85">
        <f t="shared" si="35"/>
        <v>0.76605455738836092</v>
      </c>
      <c r="BE7" s="85">
        <f t="shared" si="36"/>
        <v>0.14702688829331262</v>
      </c>
      <c r="BF7" s="85">
        <f t="shared" si="37"/>
        <v>0.74432362198489499</v>
      </c>
      <c r="BG7" s="85">
        <f t="shared" si="38"/>
        <v>0.85353609634937733</v>
      </c>
      <c r="BH7" s="85">
        <f t="shared" si="39"/>
        <v>9.3367955141785263E-3</v>
      </c>
      <c r="BI7" s="85" t="str">
        <f t="shared" si="40"/>
        <v>na</v>
      </c>
      <c r="BJ7" s="85" t="str">
        <f t="shared" si="41"/>
        <v>na</v>
      </c>
      <c r="BK7" s="86" t="str">
        <f t="shared" si="42"/>
        <v>na</v>
      </c>
      <c r="BL7" s="86" t="str">
        <f t="shared" si="43"/>
        <v>na</v>
      </c>
      <c r="BM7" s="102">
        <f t="shared" si="44"/>
        <v>0.45026984539826992</v>
      </c>
      <c r="BN7" s="85">
        <f t="shared" si="45"/>
        <v>5.8535079901775093</v>
      </c>
      <c r="BO7" s="85">
        <f t="shared" si="46"/>
        <v>9.9587092460486915</v>
      </c>
      <c r="BP7" s="85">
        <f t="shared" si="47"/>
        <v>1.911349547813064</v>
      </c>
      <c r="BQ7" s="85">
        <f t="shared" si="48"/>
        <v>9.6762070858036342</v>
      </c>
      <c r="BR7" s="85">
        <f t="shared" si="49"/>
        <v>11.095969252541906</v>
      </c>
      <c r="BS7" s="85">
        <f t="shared" si="50"/>
        <v>0.12137834168432084</v>
      </c>
      <c r="BT7" s="85" t="str">
        <f t="shared" si="51"/>
        <v>na</v>
      </c>
      <c r="BU7" s="85" t="str">
        <f t="shared" si="52"/>
        <v>na</v>
      </c>
      <c r="BV7" s="86" t="str">
        <f t="shared" si="53"/>
        <v>na</v>
      </c>
      <c r="BW7" s="86" t="str">
        <f t="shared" si="54"/>
        <v>na</v>
      </c>
      <c r="BX7" s="85">
        <f t="shared" si="55"/>
        <v>5.8535079901775093</v>
      </c>
      <c r="BY7" s="93">
        <f t="shared" si="56"/>
        <v>4.6146360416845198</v>
      </c>
      <c r="BZ7" s="85">
        <f t="shared" si="57"/>
        <v>3.2263924190812685</v>
      </c>
      <c r="CA7" s="85">
        <f t="shared" si="58"/>
        <v>3.7232394195827125</v>
      </c>
      <c r="CB7" s="85">
        <f t="shared" si="59"/>
        <v>4.4697772150137869</v>
      </c>
      <c r="CC7" s="85">
        <f t="shared" si="60"/>
        <v>3.58105657923192</v>
      </c>
      <c r="CD7" s="85">
        <f t="shared" si="61"/>
        <v>9.3275269264647349</v>
      </c>
      <c r="CE7" s="85" t="str">
        <f t="shared" si="62"/>
        <v>na</v>
      </c>
      <c r="CF7" s="85" t="str">
        <f t="shared" si="63"/>
        <v>na</v>
      </c>
      <c r="CG7" s="86" t="str">
        <f t="shared" si="64"/>
        <v>na</v>
      </c>
      <c r="CH7" s="86" t="str">
        <f t="shared" si="65"/>
        <v>na</v>
      </c>
      <c r="CI7" s="102">
        <f t="shared" si="66"/>
        <v>4.1177344795157023</v>
      </c>
    </row>
    <row r="8" spans="1:87" x14ac:dyDescent="0.25">
      <c r="A8" s="299" t="s">
        <v>7</v>
      </c>
      <c r="B8" s="144"/>
      <c r="C8" s="69">
        <v>14</v>
      </c>
      <c r="D8" s="119">
        <v>1</v>
      </c>
      <c r="E8" s="118"/>
      <c r="F8" s="67">
        <v>1</v>
      </c>
      <c r="G8" s="78">
        <v>0.41799999999999998</v>
      </c>
      <c r="H8" s="26">
        <v>4.8</v>
      </c>
      <c r="I8" s="26">
        <v>8.199999999999999E-3</v>
      </c>
      <c r="J8" s="26">
        <v>8.9999999999999993E-3</v>
      </c>
      <c r="K8" s="82">
        <v>3.2777500000000001E-2</v>
      </c>
      <c r="L8" s="82">
        <v>2.6947500000000003E-2</v>
      </c>
      <c r="M8" s="266" t="s">
        <v>279</v>
      </c>
      <c r="N8" s="81"/>
      <c r="O8" s="82">
        <v>5.9725000000000007E-2</v>
      </c>
      <c r="P8" s="277">
        <v>0.22265000000000001</v>
      </c>
      <c r="Q8" s="278">
        <v>0.15245</v>
      </c>
      <c r="R8" s="73">
        <f t="shared" si="67"/>
        <v>3.7279196316450394</v>
      </c>
      <c r="S8" s="73">
        <f t="shared" si="68"/>
        <v>3.7279196316450394</v>
      </c>
      <c r="T8" s="205">
        <f t="shared" si="10"/>
        <v>2.552532440351611</v>
      </c>
      <c r="U8" s="26">
        <f t="shared" si="69"/>
        <v>2.552532440351611</v>
      </c>
      <c r="V8" s="78">
        <v>1</v>
      </c>
      <c r="W8" s="128">
        <v>0.5</v>
      </c>
      <c r="X8" s="134"/>
      <c r="Y8" s="134">
        <v>1</v>
      </c>
      <c r="Z8" s="134">
        <v>0.5</v>
      </c>
      <c r="AA8" s="134">
        <v>0.1</v>
      </c>
      <c r="AB8" s="134">
        <v>0.5</v>
      </c>
      <c r="AC8" s="134"/>
      <c r="AD8" s="201"/>
      <c r="AE8" s="201"/>
      <c r="AF8" s="119">
        <v>1</v>
      </c>
      <c r="AG8" s="54">
        <f t="shared" si="12"/>
        <v>14</v>
      </c>
      <c r="AH8" s="144">
        <f t="shared" si="13"/>
        <v>14</v>
      </c>
      <c r="AI8" s="144" t="str">
        <f t="shared" si="14"/>
        <v>na</v>
      </c>
      <c r="AJ8" s="144">
        <f t="shared" si="15"/>
        <v>14</v>
      </c>
      <c r="AK8" s="144">
        <f t="shared" si="16"/>
        <v>14</v>
      </c>
      <c r="AL8" s="144">
        <f t="shared" si="17"/>
        <v>14</v>
      </c>
      <c r="AM8" s="144">
        <f t="shared" si="18"/>
        <v>14</v>
      </c>
      <c r="AN8" s="144" t="str">
        <f t="shared" si="19"/>
        <v>na</v>
      </c>
      <c r="AO8" s="75" t="str">
        <f t="shared" si="20"/>
        <v>na</v>
      </c>
      <c r="AP8" s="75" t="str">
        <f t="shared" si="21"/>
        <v>na</v>
      </c>
      <c r="AQ8" s="144">
        <f t="shared" si="22"/>
        <v>14</v>
      </c>
      <c r="AR8" s="81">
        <f t="shared" si="23"/>
        <v>1.5534852815762941</v>
      </c>
      <c r="AS8" s="82">
        <f t="shared" si="24"/>
        <v>1.0131425749410614</v>
      </c>
      <c r="AT8" s="82" t="str">
        <f t="shared" si="25"/>
        <v>na</v>
      </c>
      <c r="AU8" s="82">
        <f t="shared" si="26"/>
        <v>1.9973382191695208</v>
      </c>
      <c r="AV8" s="82">
        <f t="shared" si="27"/>
        <v>1.069428273548898</v>
      </c>
      <c r="AW8" s="82">
        <f t="shared" si="28"/>
        <v>0.22370188054698636</v>
      </c>
      <c r="AX8" s="82">
        <f t="shared" si="29"/>
        <v>0.84147119418715921</v>
      </c>
      <c r="AY8" s="82" t="str">
        <f t="shared" si="30"/>
        <v>na</v>
      </c>
      <c r="AZ8" s="83" t="str">
        <f t="shared" si="31"/>
        <v>na</v>
      </c>
      <c r="BA8" s="83" t="str">
        <f t="shared" si="32"/>
        <v>na</v>
      </c>
      <c r="BB8" s="82">
        <f t="shared" si="33"/>
        <v>1.5534852815762941</v>
      </c>
      <c r="BC8" s="93">
        <f t="shared" si="34"/>
        <v>2.5353214252877341</v>
      </c>
      <c r="BD8" s="85">
        <f t="shared" si="35"/>
        <v>1.0783503226649154</v>
      </c>
      <c r="BE8" s="85" t="str">
        <f t="shared" si="36"/>
        <v>na</v>
      </c>
      <c r="BF8" s="85">
        <f t="shared" si="37"/>
        <v>4.191041539761355</v>
      </c>
      <c r="BG8" s="85">
        <f t="shared" si="38"/>
        <v>1.2014952669198591</v>
      </c>
      <c r="BH8" s="85">
        <f t="shared" si="39"/>
        <v>5.2572425074766463E-2</v>
      </c>
      <c r="BI8" s="85">
        <f t="shared" si="40"/>
        <v>0.74387034873893576</v>
      </c>
      <c r="BJ8" s="85" t="str">
        <f t="shared" si="41"/>
        <v>na</v>
      </c>
      <c r="BK8" s="86" t="str">
        <f t="shared" si="42"/>
        <v>na</v>
      </c>
      <c r="BL8" s="86" t="str">
        <f t="shared" si="43"/>
        <v>na</v>
      </c>
      <c r="BM8" s="102">
        <f t="shared" si="44"/>
        <v>2.5353214252877341</v>
      </c>
      <c r="BN8" s="85">
        <f t="shared" si="45"/>
        <v>32.959178528740544</v>
      </c>
      <c r="BO8" s="85">
        <f t="shared" si="46"/>
        <v>14.018554194643899</v>
      </c>
      <c r="BP8" s="85" t="str">
        <f t="shared" si="47"/>
        <v>na</v>
      </c>
      <c r="BQ8" s="85">
        <f t="shared" si="48"/>
        <v>54.483540016897614</v>
      </c>
      <c r="BR8" s="85">
        <f t="shared" si="49"/>
        <v>15.619438469958169</v>
      </c>
      <c r="BS8" s="85">
        <f t="shared" si="50"/>
        <v>0.68344152597196406</v>
      </c>
      <c r="BT8" s="85">
        <f t="shared" si="51"/>
        <v>9.6703145336061649</v>
      </c>
      <c r="BU8" s="85" t="str">
        <f t="shared" si="52"/>
        <v>na</v>
      </c>
      <c r="BV8" s="86" t="str">
        <f t="shared" si="53"/>
        <v>na</v>
      </c>
      <c r="BW8" s="86" t="str">
        <f t="shared" si="54"/>
        <v>na</v>
      </c>
      <c r="BX8" s="85">
        <f t="shared" si="55"/>
        <v>32.959178528740544</v>
      </c>
      <c r="BY8" s="93">
        <f t="shared" si="56"/>
        <v>6.8358224114419546</v>
      </c>
      <c r="BZ8" s="85">
        <f t="shared" si="57"/>
        <v>0.39085398142749356</v>
      </c>
      <c r="CA8" s="85" t="str">
        <f t="shared" si="58"/>
        <v>na</v>
      </c>
      <c r="CB8" s="85">
        <f t="shared" si="59"/>
        <v>16.074492633844407</v>
      </c>
      <c r="CC8" s="85">
        <f t="shared" si="60"/>
        <v>0.44030324579914598</v>
      </c>
      <c r="CD8" s="85">
        <f t="shared" si="61"/>
        <v>5.6087010864171765</v>
      </c>
      <c r="CE8" s="85">
        <f t="shared" si="62"/>
        <v>2.0197425454593569E-2</v>
      </c>
      <c r="CF8" s="85" t="str">
        <f t="shared" si="63"/>
        <v>na</v>
      </c>
      <c r="CG8" s="86" t="str">
        <f t="shared" si="64"/>
        <v>na</v>
      </c>
      <c r="CH8" s="86" t="str">
        <f t="shared" si="65"/>
        <v>na</v>
      </c>
      <c r="CI8" s="102">
        <f t="shared" si="66"/>
        <v>7.4719719664094839</v>
      </c>
    </row>
    <row r="9" spans="1:87" s="20" customFormat="1" x14ac:dyDescent="0.25">
      <c r="A9" s="300" t="s">
        <v>11</v>
      </c>
      <c r="B9" s="60"/>
      <c r="C9" s="69">
        <v>14</v>
      </c>
      <c r="D9" s="35">
        <v>1</v>
      </c>
      <c r="E9" s="67"/>
      <c r="F9" s="60">
        <v>1</v>
      </c>
      <c r="G9" s="78">
        <v>0.14499999999999999</v>
      </c>
      <c r="H9" s="26">
        <v>1.6</v>
      </c>
      <c r="I9" s="26">
        <v>2.1149999999999997E-3</v>
      </c>
      <c r="J9" s="26">
        <v>2.49E-3</v>
      </c>
      <c r="K9" s="82">
        <v>1.575E-3</v>
      </c>
      <c r="L9" s="82">
        <v>2.5149999999999999E-3</v>
      </c>
      <c r="M9" s="266" t="s">
        <v>321</v>
      </c>
      <c r="N9" s="81"/>
      <c r="O9" s="82">
        <v>9.2099999999999994E-3</v>
      </c>
      <c r="P9" s="277">
        <v>7.8499999999999993E-3</v>
      </c>
      <c r="Q9" s="278">
        <v>6.0000000000000001E-3</v>
      </c>
      <c r="R9" s="73">
        <f t="shared" ref="R9:R10" si="70">P9/O9</f>
        <v>0.85233441910966334</v>
      </c>
      <c r="S9" s="73">
        <f t="shared" ref="S9:S10" si="71">IF(P9&lt;0.01*O9,0.01,IF(P9&gt;100*O9,100,R9))</f>
        <v>0.85233441910966334</v>
      </c>
      <c r="T9" s="205">
        <f t="shared" si="10"/>
        <v>0.65146579804560256</v>
      </c>
      <c r="U9" s="26">
        <f t="shared" si="69"/>
        <v>0.65146579804560256</v>
      </c>
      <c r="V9" s="78">
        <v>1</v>
      </c>
      <c r="W9" s="17">
        <v>1</v>
      </c>
      <c r="X9" s="20">
        <v>1</v>
      </c>
      <c r="Y9" s="20">
        <v>1</v>
      </c>
      <c r="Z9" s="20">
        <v>1</v>
      </c>
      <c r="AB9" s="20">
        <v>1</v>
      </c>
      <c r="AD9" s="201"/>
      <c r="AE9" s="201"/>
      <c r="AF9" s="35">
        <v>1</v>
      </c>
      <c r="AG9" s="54">
        <f t="shared" si="12"/>
        <v>14</v>
      </c>
      <c r="AH9" s="144">
        <f t="shared" si="13"/>
        <v>14</v>
      </c>
      <c r="AI9" s="144">
        <f t="shared" si="14"/>
        <v>14</v>
      </c>
      <c r="AJ9" s="144">
        <f t="shared" si="15"/>
        <v>14</v>
      </c>
      <c r="AK9" s="144">
        <f t="shared" si="16"/>
        <v>14</v>
      </c>
      <c r="AL9" s="144" t="str">
        <f t="shared" si="17"/>
        <v>na</v>
      </c>
      <c r="AM9" s="144">
        <f t="shared" si="18"/>
        <v>14</v>
      </c>
      <c r="AN9" s="144" t="str">
        <f t="shared" si="19"/>
        <v>na</v>
      </c>
      <c r="AO9" s="75" t="str">
        <f t="shared" si="20"/>
        <v>na</v>
      </c>
      <c r="AP9" s="75" t="str">
        <f t="shared" si="21"/>
        <v>na</v>
      </c>
      <c r="AQ9" s="144">
        <f t="shared" si="22"/>
        <v>14</v>
      </c>
      <c r="AR9" s="81">
        <f t="shared" si="23"/>
        <v>0.6164466917963175</v>
      </c>
      <c r="AS9" s="82">
        <f t="shared" si="24"/>
        <v>0.80406090234302285</v>
      </c>
      <c r="AT9" s="82">
        <f t="shared" si="25"/>
        <v>0.70451050491007716</v>
      </c>
      <c r="AU9" s="82">
        <f t="shared" si="26"/>
        <v>0.79257431802383671</v>
      </c>
      <c r="AV9" s="82">
        <f t="shared" si="27"/>
        <v>0.84873095247319075</v>
      </c>
      <c r="AW9" s="82" t="str">
        <f t="shared" si="28"/>
        <v>na</v>
      </c>
      <c r="AX9" s="82">
        <f t="shared" si="29"/>
        <v>0.66781724944601062</v>
      </c>
      <c r="AY9" s="82" t="str">
        <f t="shared" si="30"/>
        <v>na</v>
      </c>
      <c r="AZ9" s="83" t="str">
        <f t="shared" si="31"/>
        <v>na</v>
      </c>
      <c r="BA9" s="83" t="str">
        <f t="shared" si="32"/>
        <v>na</v>
      </c>
      <c r="BB9" s="82">
        <f t="shared" si="33"/>
        <v>0.6164466917963175</v>
      </c>
      <c r="BC9" s="93">
        <f t="shared" si="34"/>
        <v>1.003326512007972</v>
      </c>
      <c r="BD9" s="85">
        <f t="shared" si="35"/>
        <v>1.7069827236430526</v>
      </c>
      <c r="BE9" s="85">
        <f t="shared" si="36"/>
        <v>1.310467280990004</v>
      </c>
      <c r="BF9" s="85">
        <f t="shared" si="37"/>
        <v>1.6585601525029736</v>
      </c>
      <c r="BG9" s="85">
        <f t="shared" si="38"/>
        <v>1.9019159359109317</v>
      </c>
      <c r="BH9" s="85" t="str">
        <f t="shared" si="39"/>
        <v>na</v>
      </c>
      <c r="BI9" s="85">
        <f t="shared" si="40"/>
        <v>1.1775151425649113</v>
      </c>
      <c r="BJ9" s="85" t="str">
        <f t="shared" si="41"/>
        <v>na</v>
      </c>
      <c r="BK9" s="86" t="str">
        <f t="shared" si="42"/>
        <v>na</v>
      </c>
      <c r="BL9" s="86" t="str">
        <f t="shared" si="43"/>
        <v>na</v>
      </c>
      <c r="BM9" s="102">
        <f t="shared" si="44"/>
        <v>1.003326512007972</v>
      </c>
      <c r="BN9" s="85">
        <f t="shared" si="45"/>
        <v>13.043244656103635</v>
      </c>
      <c r="BO9" s="85">
        <f t="shared" si="46"/>
        <v>22.190775407359684</v>
      </c>
      <c r="BP9" s="85">
        <f t="shared" si="47"/>
        <v>17.036074652870052</v>
      </c>
      <c r="BQ9" s="85">
        <f t="shared" si="48"/>
        <v>21.561281982538656</v>
      </c>
      <c r="BR9" s="85">
        <f t="shared" si="49"/>
        <v>24.724907166842112</v>
      </c>
      <c r="BS9" s="85" t="str">
        <f t="shared" si="50"/>
        <v>na</v>
      </c>
      <c r="BT9" s="85">
        <f t="shared" si="51"/>
        <v>15.307696853343847</v>
      </c>
      <c r="BU9" s="85" t="str">
        <f t="shared" si="52"/>
        <v>na</v>
      </c>
      <c r="BV9" s="86" t="str">
        <f t="shared" si="53"/>
        <v>na</v>
      </c>
      <c r="BW9" s="86" t="str">
        <f t="shared" si="54"/>
        <v>na</v>
      </c>
      <c r="BX9" s="85">
        <f t="shared" si="55"/>
        <v>13.043244656103635</v>
      </c>
      <c r="BY9" s="93">
        <f t="shared" si="56"/>
        <v>0.7948378433910841</v>
      </c>
      <c r="BZ9" s="85">
        <f t="shared" si="57"/>
        <v>2.4689468089322826E-2</v>
      </c>
      <c r="CA9" s="85">
        <f t="shared" si="58"/>
        <v>1.1347589284737119E-2</v>
      </c>
      <c r="CB9" s="85">
        <f t="shared" si="59"/>
        <v>0.24851519505833131</v>
      </c>
      <c r="CC9" s="85">
        <f t="shared" si="60"/>
        <v>2.6315413670028567E-2</v>
      </c>
      <c r="CD9" s="85" t="str">
        <f t="shared" si="61"/>
        <v>na</v>
      </c>
      <c r="CE9" s="85">
        <f t="shared" si="62"/>
        <v>0.25769422580756191</v>
      </c>
      <c r="CF9" s="85" t="str">
        <f t="shared" si="63"/>
        <v>na</v>
      </c>
      <c r="CG9" s="86" t="str">
        <f t="shared" si="64"/>
        <v>na</v>
      </c>
      <c r="CH9" s="86" t="str">
        <f t="shared" si="65"/>
        <v>na</v>
      </c>
      <c r="CI9" s="102">
        <f t="shared" si="66"/>
        <v>0.59688999086145711</v>
      </c>
    </row>
    <row r="10" spans="1:87" s="20" customFormat="1" x14ac:dyDescent="0.25">
      <c r="A10" s="298" t="s">
        <v>12</v>
      </c>
      <c r="B10" s="144"/>
      <c r="C10" s="69">
        <v>14</v>
      </c>
      <c r="D10" s="35">
        <v>1</v>
      </c>
      <c r="E10" s="67"/>
      <c r="F10" s="60">
        <v>1</v>
      </c>
      <c r="G10" s="78">
        <v>0.78200000000000003</v>
      </c>
      <c r="H10" s="82">
        <v>4.8</v>
      </c>
      <c r="I10" s="82">
        <v>4.3650000000000001E-2</v>
      </c>
      <c r="J10" s="82">
        <v>3.6114999999999994E-2</v>
      </c>
      <c r="K10" s="68">
        <v>4.8702500000000003E-2</v>
      </c>
      <c r="L10" s="68">
        <v>2.8195000000000005E-2</v>
      </c>
      <c r="M10" s="266" t="s">
        <v>279</v>
      </c>
      <c r="N10" s="63"/>
      <c r="O10" s="137">
        <v>7.9765000000000003E-2</v>
      </c>
      <c r="P10" s="293">
        <v>0.50090000000000001</v>
      </c>
      <c r="Q10" s="294">
        <v>0.27715000000000001</v>
      </c>
      <c r="R10" s="73">
        <f t="shared" si="70"/>
        <v>6.2796966087883153</v>
      </c>
      <c r="S10" s="73">
        <f t="shared" si="71"/>
        <v>6.2796966087883153</v>
      </c>
      <c r="T10" s="205">
        <f t="shared" si="10"/>
        <v>3.4745815834012412</v>
      </c>
      <c r="U10" s="26">
        <f t="shared" si="69"/>
        <v>3.4745815834012412</v>
      </c>
      <c r="V10" s="78">
        <v>1</v>
      </c>
      <c r="W10" s="128">
        <v>1</v>
      </c>
      <c r="X10" s="134">
        <v>1</v>
      </c>
      <c r="Y10" s="134">
        <v>1</v>
      </c>
      <c r="Z10" s="134">
        <v>1</v>
      </c>
      <c r="AA10" s="134">
        <v>1</v>
      </c>
      <c r="AB10" s="134"/>
      <c r="AC10" s="134">
        <v>1</v>
      </c>
      <c r="AD10" s="201"/>
      <c r="AE10" s="201">
        <v>1</v>
      </c>
      <c r="AF10" s="35">
        <v>1</v>
      </c>
      <c r="AG10" s="54">
        <f t="shared" si="12"/>
        <v>14</v>
      </c>
      <c r="AH10" s="144">
        <f t="shared" si="13"/>
        <v>14</v>
      </c>
      <c r="AI10" s="144">
        <f t="shared" si="14"/>
        <v>14</v>
      </c>
      <c r="AJ10" s="144">
        <f t="shared" si="15"/>
        <v>14</v>
      </c>
      <c r="AK10" s="144">
        <f t="shared" si="16"/>
        <v>14</v>
      </c>
      <c r="AL10" s="144">
        <f t="shared" si="17"/>
        <v>14</v>
      </c>
      <c r="AM10" s="144" t="str">
        <f t="shared" si="18"/>
        <v>na</v>
      </c>
      <c r="AN10" s="144">
        <f t="shared" si="19"/>
        <v>14</v>
      </c>
      <c r="AO10" s="75" t="str">
        <f t="shared" si="20"/>
        <v>na</v>
      </c>
      <c r="AP10" s="75">
        <f t="shared" si="21"/>
        <v>14</v>
      </c>
      <c r="AQ10" s="144">
        <f t="shared" si="22"/>
        <v>14</v>
      </c>
      <c r="AR10" s="81">
        <f t="shared" si="23"/>
        <v>1.9850891867231939</v>
      </c>
      <c r="AS10" s="82">
        <f t="shared" si="24"/>
        <v>2.5892467652911226</v>
      </c>
      <c r="AT10" s="82">
        <f t="shared" si="25"/>
        <v>2.2686733562550785</v>
      </c>
      <c r="AU10" s="82">
        <f t="shared" si="26"/>
        <v>2.5522575257869633</v>
      </c>
      <c r="AV10" s="82">
        <f t="shared" si="27"/>
        <v>2.7330938078072959</v>
      </c>
      <c r="AW10" s="82">
        <f t="shared" si="28"/>
        <v>2.858528428881399</v>
      </c>
      <c r="AX10" s="82" t="str">
        <f t="shared" si="29"/>
        <v>na</v>
      </c>
      <c r="AY10" s="82">
        <f t="shared" si="30"/>
        <v>1.9850891867231939</v>
      </c>
      <c r="AZ10" s="83" t="str">
        <f t="shared" si="31"/>
        <v>na</v>
      </c>
      <c r="BA10" s="83">
        <f t="shared" si="32"/>
        <v>1.9850891867231939</v>
      </c>
      <c r="BB10" s="82">
        <f t="shared" si="33"/>
        <v>1.9850891867231939</v>
      </c>
      <c r="BC10" s="93">
        <f t="shared" si="34"/>
        <v>2.9968256928788235</v>
      </c>
      <c r="BD10" s="85">
        <f t="shared" si="35"/>
        <v>5.0985692317409095</v>
      </c>
      <c r="BE10" s="85">
        <f t="shared" si="36"/>
        <v>3.9142213131478507</v>
      </c>
      <c r="BF10" s="85">
        <f t="shared" si="37"/>
        <v>4.9539363494527482</v>
      </c>
      <c r="BG10" s="85">
        <f t="shared" si="38"/>
        <v>5.6808132489458893</v>
      </c>
      <c r="BH10" s="85">
        <f t="shared" si="39"/>
        <v>6.2142177567535279</v>
      </c>
      <c r="BI10" s="85" t="str">
        <f t="shared" si="40"/>
        <v>na</v>
      </c>
      <c r="BJ10" s="85">
        <f t="shared" si="41"/>
        <v>2.9968256928788235</v>
      </c>
      <c r="BK10" s="86" t="str">
        <f t="shared" si="42"/>
        <v>na</v>
      </c>
      <c r="BL10" s="86">
        <f t="shared" si="43"/>
        <v>2.9968256928788235</v>
      </c>
      <c r="BM10" s="102">
        <f t="shared" si="44"/>
        <v>2.9968256928788235</v>
      </c>
      <c r="BN10" s="85">
        <f t="shared" si="45"/>
        <v>38.958734007424702</v>
      </c>
      <c r="BO10" s="85">
        <f t="shared" si="46"/>
        <v>66.281400012631821</v>
      </c>
      <c r="BP10" s="85">
        <f t="shared" si="47"/>
        <v>50.884877070922059</v>
      </c>
      <c r="BQ10" s="85">
        <f t="shared" si="48"/>
        <v>64.401172542885732</v>
      </c>
      <c r="BR10" s="85">
        <f t="shared" si="49"/>
        <v>73.850572236296557</v>
      </c>
      <c r="BS10" s="85">
        <f t="shared" si="50"/>
        <v>80.784830837795866</v>
      </c>
      <c r="BT10" s="85" t="str">
        <f t="shared" si="51"/>
        <v>na</v>
      </c>
      <c r="BU10" s="85">
        <f t="shared" si="52"/>
        <v>38.958734007424702</v>
      </c>
      <c r="BV10" s="86" t="str">
        <f t="shared" si="53"/>
        <v>na</v>
      </c>
      <c r="BW10" s="86">
        <f t="shared" si="54"/>
        <v>38.958734007424702</v>
      </c>
      <c r="BX10" s="85">
        <f t="shared" si="55"/>
        <v>38.958734007424702</v>
      </c>
      <c r="BY10" s="93">
        <f t="shared" si="56"/>
        <v>17.888285482085077</v>
      </c>
      <c r="BZ10" s="85">
        <f t="shared" si="57"/>
        <v>42.542028460508917</v>
      </c>
      <c r="CA10" s="85">
        <f t="shared" si="58"/>
        <v>35.510712521922528</v>
      </c>
      <c r="CB10" s="85">
        <f t="shared" si="59"/>
        <v>37.034754826295725</v>
      </c>
      <c r="CC10" s="85">
        <f t="shared" si="60"/>
        <v>47.450329189902149</v>
      </c>
      <c r="CD10" s="85">
        <f t="shared" si="61"/>
        <v>56.105321815812445</v>
      </c>
      <c r="CE10" s="85" t="str">
        <f t="shared" si="62"/>
        <v>na</v>
      </c>
      <c r="CF10" s="85">
        <f t="shared" si="63"/>
        <v>8.3095635008555266</v>
      </c>
      <c r="CG10" s="86" t="str">
        <f t="shared" si="64"/>
        <v>na</v>
      </c>
      <c r="CH10" s="86">
        <f t="shared" si="65"/>
        <v>4.8746241373352195</v>
      </c>
      <c r="CI10" s="102">
        <f t="shared" si="66"/>
        <v>18.908623801821847</v>
      </c>
    </row>
    <row r="11" spans="1:87" s="20" customFormat="1" x14ac:dyDescent="0.25">
      <c r="A11" s="298" t="s">
        <v>14</v>
      </c>
      <c r="B11" s="144"/>
      <c r="C11" s="69">
        <v>14</v>
      </c>
      <c r="D11" s="35">
        <v>1</v>
      </c>
      <c r="E11" s="60"/>
      <c r="F11" s="60">
        <v>1</v>
      </c>
      <c r="G11" s="78">
        <v>2.4359999999999999</v>
      </c>
      <c r="H11" s="26">
        <v>9.1379999999999999</v>
      </c>
      <c r="I11" s="26">
        <v>0.12422</v>
      </c>
      <c r="J11" s="26">
        <v>0.14238000000000001</v>
      </c>
      <c r="K11" s="82">
        <v>4.6945000000000001E-2</v>
      </c>
      <c r="L11" s="82">
        <v>4.0485E-2</v>
      </c>
      <c r="M11" s="266" t="s">
        <v>279</v>
      </c>
      <c r="N11" s="81"/>
      <c r="O11" s="82">
        <v>0.2666</v>
      </c>
      <c r="P11" s="277">
        <v>0.56525000000000003</v>
      </c>
      <c r="Q11" s="278">
        <v>0.32019999999999998</v>
      </c>
      <c r="R11" s="73">
        <f t="shared" ref="R11:R12" si="72">P11/O11</f>
        <v>2.120217554388597</v>
      </c>
      <c r="S11" s="73">
        <f t="shared" ref="S11:S12" si="73">IF(P11&lt;0.01*O11,0.01,IF(P11&gt;100*O11,100,R11))</f>
        <v>2.120217554388597</v>
      </c>
      <c r="T11" s="205">
        <f t="shared" si="10"/>
        <v>1.2010502625656414</v>
      </c>
      <c r="U11" s="26">
        <f t="shared" si="69"/>
        <v>1.2010502625656414</v>
      </c>
      <c r="V11" s="78">
        <v>1</v>
      </c>
      <c r="W11" s="128">
        <v>1</v>
      </c>
      <c r="X11" s="134"/>
      <c r="Y11" s="134">
        <v>1</v>
      </c>
      <c r="Z11" s="134">
        <v>1</v>
      </c>
      <c r="AA11" s="134">
        <v>0.1</v>
      </c>
      <c r="AB11" s="134">
        <v>1</v>
      </c>
      <c r="AC11" s="134">
        <v>1</v>
      </c>
      <c r="AD11" s="201"/>
      <c r="AE11" s="201"/>
      <c r="AF11" s="35">
        <v>1</v>
      </c>
      <c r="AG11" s="54">
        <f t="shared" si="12"/>
        <v>14</v>
      </c>
      <c r="AH11" s="144">
        <f t="shared" si="13"/>
        <v>14</v>
      </c>
      <c r="AI11" s="144" t="str">
        <f t="shared" si="14"/>
        <v>na</v>
      </c>
      <c r="AJ11" s="144">
        <f t="shared" si="15"/>
        <v>14</v>
      </c>
      <c r="AK11" s="144">
        <f t="shared" si="16"/>
        <v>14</v>
      </c>
      <c r="AL11" s="144">
        <f t="shared" si="17"/>
        <v>14</v>
      </c>
      <c r="AM11" s="144">
        <f t="shared" si="18"/>
        <v>14</v>
      </c>
      <c r="AN11" s="144">
        <f t="shared" si="19"/>
        <v>14</v>
      </c>
      <c r="AO11" s="75" t="str">
        <f t="shared" si="20"/>
        <v>na</v>
      </c>
      <c r="AP11" s="75" t="str">
        <f t="shared" si="21"/>
        <v>na</v>
      </c>
      <c r="AQ11" s="144">
        <f t="shared" si="22"/>
        <v>14</v>
      </c>
      <c r="AR11" s="81">
        <f t="shared" si="23"/>
        <v>1.1379027283611436</v>
      </c>
      <c r="AS11" s="82">
        <f t="shared" si="24"/>
        <v>1.4842209500362742</v>
      </c>
      <c r="AT11" s="82" t="str">
        <f t="shared" si="25"/>
        <v>na</v>
      </c>
      <c r="AU11" s="82">
        <f t="shared" si="26"/>
        <v>1.4630177936071844</v>
      </c>
      <c r="AV11" s="82">
        <f t="shared" si="27"/>
        <v>1.5666776694827338</v>
      </c>
      <c r="AW11" s="82">
        <f t="shared" si="28"/>
        <v>0.16385799288400468</v>
      </c>
      <c r="AX11" s="82">
        <f t="shared" si="29"/>
        <v>1.2327279557245721</v>
      </c>
      <c r="AY11" s="82">
        <f t="shared" si="30"/>
        <v>1.1379027283611436</v>
      </c>
      <c r="AZ11" s="83" t="str">
        <f t="shared" si="31"/>
        <v>na</v>
      </c>
      <c r="BA11" s="83" t="str">
        <f t="shared" si="32"/>
        <v>na</v>
      </c>
      <c r="BB11" s="82">
        <f t="shared" si="33"/>
        <v>1.1379027283611436</v>
      </c>
      <c r="BC11" s="93">
        <f t="shared" si="34"/>
        <v>1.5778692770484368</v>
      </c>
      <c r="BD11" s="85">
        <f t="shared" si="35"/>
        <v>2.6844656887402518</v>
      </c>
      <c r="BE11" s="85" t="str">
        <f t="shared" si="36"/>
        <v>na</v>
      </c>
      <c r="BF11" s="85">
        <f t="shared" si="37"/>
        <v>2.6083145192025174</v>
      </c>
      <c r="BG11" s="85">
        <f t="shared" si="38"/>
        <v>2.9910250420840456</v>
      </c>
      <c r="BH11" s="85">
        <f t="shared" si="39"/>
        <v>3.2718697328876396E-2</v>
      </c>
      <c r="BI11" s="85">
        <f t="shared" si="40"/>
        <v>1.8518049154249012</v>
      </c>
      <c r="BJ11" s="85">
        <f t="shared" si="41"/>
        <v>1.5778692770484368</v>
      </c>
      <c r="BK11" s="86" t="str">
        <f t="shared" si="42"/>
        <v>na</v>
      </c>
      <c r="BL11" s="86" t="str">
        <f t="shared" si="43"/>
        <v>na</v>
      </c>
      <c r="BM11" s="102">
        <f t="shared" si="44"/>
        <v>1.5778692770484368</v>
      </c>
      <c r="BN11" s="85">
        <f t="shared" si="45"/>
        <v>20.512300601629679</v>
      </c>
      <c r="BO11" s="85">
        <f t="shared" si="46"/>
        <v>34.898053953623275</v>
      </c>
      <c r="BP11" s="85" t="str">
        <f t="shared" si="47"/>
        <v>na</v>
      </c>
      <c r="BQ11" s="85">
        <f t="shared" si="48"/>
        <v>33.908088749632725</v>
      </c>
      <c r="BR11" s="85">
        <f t="shared" si="49"/>
        <v>38.883325547092596</v>
      </c>
      <c r="BS11" s="85">
        <f t="shared" si="50"/>
        <v>0.42534306527539317</v>
      </c>
      <c r="BT11" s="85">
        <f t="shared" si="51"/>
        <v>24.073463900523716</v>
      </c>
      <c r="BU11" s="85">
        <f t="shared" si="52"/>
        <v>20.512300601629679</v>
      </c>
      <c r="BV11" s="86" t="str">
        <f t="shared" si="53"/>
        <v>na</v>
      </c>
      <c r="BW11" s="86" t="str">
        <f t="shared" si="54"/>
        <v>na</v>
      </c>
      <c r="BX11" s="85">
        <f t="shared" si="55"/>
        <v>20.512300601629679</v>
      </c>
      <c r="BY11" s="93">
        <f t="shared" si="56"/>
        <v>1.1226950347927631</v>
      </c>
      <c r="BZ11" s="85">
        <f t="shared" si="57"/>
        <v>5.7015747053258554</v>
      </c>
      <c r="CA11" s="85" t="str">
        <f t="shared" si="58"/>
        <v>na</v>
      </c>
      <c r="CB11" s="85">
        <f t="shared" si="59"/>
        <v>4.0403283351641264</v>
      </c>
      <c r="CC11" s="85">
        <f t="shared" si="60"/>
        <v>6.3710322170629077</v>
      </c>
      <c r="CD11" s="85">
        <f t="shared" si="61"/>
        <v>6.7194228878312172</v>
      </c>
      <c r="CE11" s="85">
        <f t="shared" si="62"/>
        <v>2.5794492762606249</v>
      </c>
      <c r="CF11" s="85">
        <f t="shared" si="63"/>
        <v>8.2512631300592332E-2</v>
      </c>
      <c r="CG11" s="86" t="str">
        <f t="shared" si="64"/>
        <v>na</v>
      </c>
      <c r="CH11" s="86" t="str">
        <f t="shared" si="65"/>
        <v>na</v>
      </c>
      <c r="CI11" s="102">
        <f t="shared" si="66"/>
        <v>1.388917103295515</v>
      </c>
    </row>
    <row r="12" spans="1:87" s="20" customFormat="1" x14ac:dyDescent="0.25">
      <c r="A12" s="298" t="s">
        <v>15</v>
      </c>
      <c r="B12" s="144"/>
      <c r="C12" s="69">
        <v>14</v>
      </c>
      <c r="D12" s="35"/>
      <c r="E12" s="60"/>
      <c r="F12" s="60">
        <v>1</v>
      </c>
      <c r="G12" s="78">
        <v>0.27300000000000002</v>
      </c>
      <c r="H12" s="26">
        <v>0</v>
      </c>
      <c r="I12" s="26">
        <v>4.3584999999999999E-2</v>
      </c>
      <c r="J12" s="26">
        <v>1.359E-2</v>
      </c>
      <c r="K12" s="82">
        <v>2.0554999999999997E-2</v>
      </c>
      <c r="L12" s="82">
        <v>2.0160000000000001E-2</v>
      </c>
      <c r="M12" s="266" t="s">
        <v>279</v>
      </c>
      <c r="N12" s="81"/>
      <c r="O12" s="82">
        <v>5.7174999999999997E-2</v>
      </c>
      <c r="P12" s="277">
        <v>0.31709999999999999</v>
      </c>
      <c r="Q12" s="278">
        <v>0.14194999999999999</v>
      </c>
      <c r="R12" s="73">
        <f t="shared" si="72"/>
        <v>5.5461303017052908</v>
      </c>
      <c r="S12" s="73">
        <f t="shared" si="73"/>
        <v>5.5461303017052908</v>
      </c>
      <c r="T12" s="205">
        <f t="shared" si="10"/>
        <v>2.4827284652383028</v>
      </c>
      <c r="U12" s="26">
        <f t="shared" si="69"/>
        <v>2.4827284652383028</v>
      </c>
      <c r="V12" s="78">
        <v>1</v>
      </c>
      <c r="W12" s="128">
        <v>1</v>
      </c>
      <c r="X12" s="134"/>
      <c r="Y12" s="134">
        <v>1</v>
      </c>
      <c r="Z12" s="134">
        <v>1</v>
      </c>
      <c r="AA12" s="134">
        <v>0.1</v>
      </c>
      <c r="AB12" s="134">
        <v>0.5</v>
      </c>
      <c r="AC12" s="134">
        <v>1</v>
      </c>
      <c r="AD12" s="201"/>
      <c r="AE12" s="201"/>
      <c r="AF12" s="35"/>
      <c r="AG12" s="54">
        <f t="shared" si="12"/>
        <v>14</v>
      </c>
      <c r="AH12" s="144">
        <f t="shared" si="13"/>
        <v>14</v>
      </c>
      <c r="AI12" s="144" t="str">
        <f t="shared" si="14"/>
        <v>na</v>
      </c>
      <c r="AJ12" s="144">
        <f t="shared" si="15"/>
        <v>14</v>
      </c>
      <c r="AK12" s="144">
        <f t="shared" si="16"/>
        <v>14</v>
      </c>
      <c r="AL12" s="144">
        <f t="shared" si="17"/>
        <v>14</v>
      </c>
      <c r="AM12" s="144">
        <f t="shared" si="18"/>
        <v>14</v>
      </c>
      <c r="AN12" s="144">
        <f t="shared" si="19"/>
        <v>14</v>
      </c>
      <c r="AO12" s="75" t="str">
        <f t="shared" si="20"/>
        <v>na</v>
      </c>
      <c r="AP12" s="75" t="str">
        <f t="shared" si="21"/>
        <v>na</v>
      </c>
      <c r="AQ12" s="144" t="str">
        <f t="shared" si="22"/>
        <v>na</v>
      </c>
      <c r="AR12" s="81">
        <f t="shared" si="23"/>
        <v>1.8788740814270555</v>
      </c>
      <c r="AS12" s="82">
        <f t="shared" si="24"/>
        <v>2.450705323600507</v>
      </c>
      <c r="AT12" s="82" t="str">
        <f t="shared" si="25"/>
        <v>na</v>
      </c>
      <c r="AU12" s="82">
        <f t="shared" si="26"/>
        <v>2.4156952475490709</v>
      </c>
      <c r="AV12" s="82">
        <f t="shared" si="27"/>
        <v>2.5868556193560908</v>
      </c>
      <c r="AW12" s="82">
        <f t="shared" si="28"/>
        <v>0.270557867725496</v>
      </c>
      <c r="AX12" s="82">
        <f t="shared" si="29"/>
        <v>1.0177234607729884</v>
      </c>
      <c r="AY12" s="82">
        <f t="shared" si="30"/>
        <v>1.8788740814270555</v>
      </c>
      <c r="AZ12" s="83" t="str">
        <f t="shared" si="31"/>
        <v>na</v>
      </c>
      <c r="BA12" s="83" t="str">
        <f t="shared" si="32"/>
        <v>na</v>
      </c>
      <c r="BB12" s="82" t="str">
        <f t="shared" si="33"/>
        <v>na</v>
      </c>
      <c r="BC12" s="93">
        <f t="shared" si="34"/>
        <v>2.495632056642735</v>
      </c>
      <c r="BD12" s="85">
        <f t="shared" si="35"/>
        <v>4.2458768449498328</v>
      </c>
      <c r="BE12" s="85" t="str">
        <f t="shared" si="36"/>
        <v>na</v>
      </c>
      <c r="BF12" s="85">
        <f t="shared" si="37"/>
        <v>4.1254325834298262</v>
      </c>
      <c r="BG12" s="85">
        <f t="shared" si="38"/>
        <v>4.7307454969965725</v>
      </c>
      <c r="BH12" s="85">
        <f t="shared" si="39"/>
        <v>5.1749426326543765E-2</v>
      </c>
      <c r="BI12" s="85">
        <f t="shared" si="40"/>
        <v>0.73222537773024676</v>
      </c>
      <c r="BJ12" s="85">
        <f t="shared" si="41"/>
        <v>2.495632056642735</v>
      </c>
      <c r="BK12" s="86" t="str">
        <f t="shared" si="42"/>
        <v>na</v>
      </c>
      <c r="BL12" s="86" t="str">
        <f t="shared" si="43"/>
        <v>na</v>
      </c>
      <c r="BM12" s="102" t="str">
        <f t="shared" si="44"/>
        <v>na</v>
      </c>
      <c r="BN12" s="85">
        <f t="shared" si="45"/>
        <v>32.443216736355552</v>
      </c>
      <c r="BO12" s="85">
        <f t="shared" si="46"/>
        <v>55.196398984347823</v>
      </c>
      <c r="BP12" s="85" t="str">
        <f t="shared" si="47"/>
        <v>na</v>
      </c>
      <c r="BQ12" s="85">
        <f t="shared" si="48"/>
        <v>53.630623584587738</v>
      </c>
      <c r="BR12" s="85">
        <f t="shared" si="49"/>
        <v>61.499691460955447</v>
      </c>
      <c r="BS12" s="85">
        <f t="shared" si="50"/>
        <v>0.67274254224506891</v>
      </c>
      <c r="BT12" s="85">
        <f t="shared" si="51"/>
        <v>9.5189299104932079</v>
      </c>
      <c r="BU12" s="85">
        <f t="shared" si="52"/>
        <v>32.443216736355552</v>
      </c>
      <c r="BV12" s="86" t="str">
        <f t="shared" si="53"/>
        <v>na</v>
      </c>
      <c r="BW12" s="86" t="str">
        <f t="shared" si="54"/>
        <v>na</v>
      </c>
      <c r="BX12" s="85" t="str">
        <f t="shared" si="55"/>
        <v>na</v>
      </c>
      <c r="BY12" s="93">
        <f t="shared" si="56"/>
        <v>14.684484425556979</v>
      </c>
      <c r="BZ12" s="85">
        <f t="shared" si="57"/>
        <v>36.048621635355047</v>
      </c>
      <c r="CA12" s="85" t="str">
        <f t="shared" si="58"/>
        <v>na</v>
      </c>
      <c r="CB12" s="85">
        <f t="shared" si="59"/>
        <v>31.076716286845976</v>
      </c>
      <c r="CC12" s="85">
        <f t="shared" si="60"/>
        <v>40.211410168789222</v>
      </c>
      <c r="CD12" s="85">
        <f t="shared" si="61"/>
        <v>4.8090322865781294</v>
      </c>
      <c r="CE12" s="85">
        <f t="shared" si="62"/>
        <v>0.64255172519409187</v>
      </c>
      <c r="CF12" s="85">
        <f t="shared" si="63"/>
        <v>6.1762728040870236</v>
      </c>
      <c r="CG12" s="86" t="str">
        <f t="shared" si="64"/>
        <v>na</v>
      </c>
      <c r="CH12" s="86" t="str">
        <f t="shared" si="65"/>
        <v>na</v>
      </c>
      <c r="CI12" s="102" t="str">
        <f t="shared" si="66"/>
        <v>na</v>
      </c>
    </row>
    <row r="13" spans="1:87" s="20" customFormat="1" x14ac:dyDescent="0.25">
      <c r="A13" s="298" t="s">
        <v>16</v>
      </c>
      <c r="B13" s="144"/>
      <c r="C13" s="69">
        <v>14</v>
      </c>
      <c r="D13" s="35">
        <v>1</v>
      </c>
      <c r="E13" s="60"/>
      <c r="F13" s="67">
        <v>1</v>
      </c>
      <c r="G13" s="78">
        <v>9.2550000000000008</v>
      </c>
      <c r="H13" s="26">
        <v>57.688000000000002</v>
      </c>
      <c r="I13" s="26">
        <v>7.9000000000000008E-3</v>
      </c>
      <c r="J13" s="26">
        <v>1.8695E-2</v>
      </c>
      <c r="K13" s="82">
        <v>2.0150000000000003E-3</v>
      </c>
      <c r="L13" s="82">
        <v>5.2599999999999999E-3</v>
      </c>
      <c r="M13" s="266" t="s">
        <v>279</v>
      </c>
      <c r="N13" s="81"/>
      <c r="O13" s="82">
        <v>2.6595000000000001E-2</v>
      </c>
      <c r="P13" s="277">
        <v>0.1875</v>
      </c>
      <c r="Q13" s="278">
        <v>0.16405</v>
      </c>
      <c r="R13" s="73">
        <f t="shared" ref="R13" si="74">P13/O13</f>
        <v>7.0501974055273546</v>
      </c>
      <c r="S13" s="73">
        <f t="shared" ref="S13" si="75">IF(P13&lt;0.01*O13,0.01,IF(P13&gt;100*O13,100,R13))</f>
        <v>7.0501974055273546</v>
      </c>
      <c r="T13" s="205">
        <f t="shared" si="10"/>
        <v>6.1684527166760663</v>
      </c>
      <c r="U13" s="26">
        <f t="shared" ref="U13" si="76">IF(T13=0,S13,T13)</f>
        <v>6.1684527166760663</v>
      </c>
      <c r="V13" s="78">
        <v>1</v>
      </c>
      <c r="W13" s="128">
        <v>0.5</v>
      </c>
      <c r="X13" s="134"/>
      <c r="Y13" s="134">
        <v>0.5</v>
      </c>
      <c r="Z13" s="134">
        <v>0.3</v>
      </c>
      <c r="AA13" s="134">
        <v>1</v>
      </c>
      <c r="AB13" s="134"/>
      <c r="AC13" s="134">
        <v>1</v>
      </c>
      <c r="AD13" s="201"/>
      <c r="AE13" s="201"/>
      <c r="AF13" s="35">
        <v>1</v>
      </c>
      <c r="AG13" s="54">
        <f t="shared" si="12"/>
        <v>14</v>
      </c>
      <c r="AH13" s="144">
        <f t="shared" si="13"/>
        <v>14</v>
      </c>
      <c r="AI13" s="144" t="str">
        <f t="shared" si="14"/>
        <v>na</v>
      </c>
      <c r="AJ13" s="144">
        <f t="shared" si="15"/>
        <v>14</v>
      </c>
      <c r="AK13" s="144">
        <f t="shared" si="16"/>
        <v>14</v>
      </c>
      <c r="AL13" s="144">
        <f t="shared" si="17"/>
        <v>14</v>
      </c>
      <c r="AM13" s="144" t="str">
        <f t="shared" si="18"/>
        <v>na</v>
      </c>
      <c r="AN13" s="144">
        <f t="shared" si="19"/>
        <v>14</v>
      </c>
      <c r="AO13" s="75" t="str">
        <f t="shared" si="20"/>
        <v>na</v>
      </c>
      <c r="AP13" s="75" t="str">
        <f t="shared" si="21"/>
        <v>na</v>
      </c>
      <c r="AQ13" s="144">
        <f t="shared" si="22"/>
        <v>14</v>
      </c>
      <c r="AR13" s="81">
        <f t="shared" si="23"/>
        <v>2.0856966135555606</v>
      </c>
      <c r="AS13" s="82">
        <f t="shared" si="24"/>
        <v>1.3602369218840613</v>
      </c>
      <c r="AT13" s="82" t="str">
        <f t="shared" si="25"/>
        <v>na</v>
      </c>
      <c r="AU13" s="82">
        <f t="shared" si="26"/>
        <v>1.3408049658571459</v>
      </c>
      <c r="AV13" s="82">
        <f t="shared" si="27"/>
        <v>0.86148338385990531</v>
      </c>
      <c r="AW13" s="82">
        <f t="shared" si="28"/>
        <v>3.0034031235200072</v>
      </c>
      <c r="AX13" s="82" t="str">
        <f t="shared" si="29"/>
        <v>na</v>
      </c>
      <c r="AY13" s="82">
        <f t="shared" si="30"/>
        <v>2.0856966135555606</v>
      </c>
      <c r="AZ13" s="83" t="str">
        <f t="shared" si="31"/>
        <v>na</v>
      </c>
      <c r="BA13" s="83" t="str">
        <f t="shared" si="32"/>
        <v>na</v>
      </c>
      <c r="BB13" s="82">
        <f t="shared" si="33"/>
        <v>2.0856966135555606</v>
      </c>
      <c r="BC13" s="93">
        <f t="shared" si="34"/>
        <v>3.9393796633933404</v>
      </c>
      <c r="BD13" s="85">
        <f t="shared" si="35"/>
        <v>1.6755395543733489</v>
      </c>
      <c r="BE13" s="85" t="str">
        <f t="shared" si="36"/>
        <v>na</v>
      </c>
      <c r="BF13" s="85">
        <f t="shared" si="37"/>
        <v>1.6280089425247986</v>
      </c>
      <c r="BG13" s="85">
        <f t="shared" si="38"/>
        <v>0.67207753236530987</v>
      </c>
      <c r="BH13" s="85">
        <f t="shared" si="39"/>
        <v>8.1686976700124312</v>
      </c>
      <c r="BI13" s="85" t="str">
        <f t="shared" si="40"/>
        <v>na</v>
      </c>
      <c r="BJ13" s="85">
        <f t="shared" si="41"/>
        <v>3.9393796633933404</v>
      </c>
      <c r="BK13" s="86" t="str">
        <f t="shared" si="42"/>
        <v>na</v>
      </c>
      <c r="BL13" s="86" t="str">
        <f t="shared" si="43"/>
        <v>na</v>
      </c>
      <c r="BM13" s="102">
        <f t="shared" si="44"/>
        <v>3.9393796633933404</v>
      </c>
      <c r="BN13" s="85">
        <f t="shared" si="45"/>
        <v>51.211935624113423</v>
      </c>
      <c r="BO13" s="85">
        <f t="shared" si="46"/>
        <v>21.782014206853535</v>
      </c>
      <c r="BP13" s="85" t="str">
        <f t="shared" si="47"/>
        <v>na</v>
      </c>
      <c r="BQ13" s="85">
        <f t="shared" si="48"/>
        <v>21.164116252822382</v>
      </c>
      <c r="BR13" s="85">
        <f t="shared" si="49"/>
        <v>8.7370079207490292</v>
      </c>
      <c r="BS13" s="85">
        <f t="shared" si="50"/>
        <v>106.19306971016161</v>
      </c>
      <c r="BT13" s="85" t="str">
        <f t="shared" si="51"/>
        <v>na</v>
      </c>
      <c r="BU13" s="85">
        <f t="shared" si="52"/>
        <v>51.211935624113423</v>
      </c>
      <c r="BV13" s="86" t="str">
        <f t="shared" si="53"/>
        <v>na</v>
      </c>
      <c r="BW13" s="86" t="str">
        <f t="shared" si="54"/>
        <v>na</v>
      </c>
      <c r="BX13" s="85">
        <f t="shared" si="55"/>
        <v>51.211935624113423</v>
      </c>
      <c r="BY13" s="93">
        <f t="shared" si="56"/>
        <v>21.21425065271184</v>
      </c>
      <c r="BZ13" s="85">
        <f t="shared" si="57"/>
        <v>3.7013576782349786</v>
      </c>
      <c r="CA13" s="85" t="str">
        <f t="shared" si="58"/>
        <v>na</v>
      </c>
      <c r="CB13" s="85">
        <f t="shared" si="59"/>
        <v>2.4111203535484709</v>
      </c>
      <c r="CC13" s="85">
        <f t="shared" si="60"/>
        <v>1.3111402748258094E-2</v>
      </c>
      <c r="CD13" s="85">
        <f t="shared" si="61"/>
        <v>64.519771844785254</v>
      </c>
      <c r="CE13" s="85" t="str">
        <f t="shared" si="62"/>
        <v>na</v>
      </c>
      <c r="CF13" s="85">
        <f t="shared" si="63"/>
        <v>10.621536430053695</v>
      </c>
      <c r="CG13" s="86" t="str">
        <f t="shared" si="64"/>
        <v>na</v>
      </c>
      <c r="CH13" s="86" t="str">
        <f t="shared" si="65"/>
        <v>na</v>
      </c>
      <c r="CI13" s="102">
        <f t="shared" si="66"/>
        <v>22.324143868918277</v>
      </c>
    </row>
    <row r="14" spans="1:87" s="20" customFormat="1" x14ac:dyDescent="0.25">
      <c r="A14" s="298" t="s">
        <v>17</v>
      </c>
      <c r="B14" s="144"/>
      <c r="C14" s="69">
        <v>14</v>
      </c>
      <c r="D14" s="35">
        <v>1</v>
      </c>
      <c r="E14" s="60"/>
      <c r="F14" s="67">
        <v>1</v>
      </c>
      <c r="G14" s="78">
        <v>2.4180000000000001</v>
      </c>
      <c r="H14" s="26">
        <v>8</v>
      </c>
      <c r="I14" s="26">
        <v>3.6504999999999996E-2</v>
      </c>
      <c r="J14" s="26">
        <v>2.2710000000000001E-2</v>
      </c>
      <c r="K14" s="82">
        <v>1.2985E-2</v>
      </c>
      <c r="L14" s="82">
        <v>1.26225E-2</v>
      </c>
      <c r="M14" s="266" t="s">
        <v>279</v>
      </c>
      <c r="N14" s="81"/>
      <c r="O14" s="82">
        <v>5.9214999999999997E-2</v>
      </c>
      <c r="P14" s="277">
        <v>0.11499999999999999</v>
      </c>
      <c r="Q14" s="278">
        <v>5.8899999999999994E-2</v>
      </c>
      <c r="R14" s="73">
        <f t="shared" ref="R14" si="77">P14/O14</f>
        <v>1.9420754876298234</v>
      </c>
      <c r="S14" s="73">
        <f t="shared" ref="S14" si="78">IF(P14&lt;0.01*O14,0.01,IF(P14&gt;100*O14,100,R14))</f>
        <v>1.9420754876298234</v>
      </c>
      <c r="T14" s="205">
        <f t="shared" si="10"/>
        <v>0.9946804019251877</v>
      </c>
      <c r="U14" s="26">
        <f t="shared" ref="U14:U21" si="79">IF(T14=0,S14,T14)</f>
        <v>0.9946804019251877</v>
      </c>
      <c r="V14" s="78">
        <v>1</v>
      </c>
      <c r="W14" s="128">
        <v>1</v>
      </c>
      <c r="X14" s="134"/>
      <c r="Y14" s="134">
        <v>0.75</v>
      </c>
      <c r="Z14" s="134">
        <v>1</v>
      </c>
      <c r="AA14" s="134">
        <v>0.5</v>
      </c>
      <c r="AB14" s="134">
        <v>1</v>
      </c>
      <c r="AC14" s="134"/>
      <c r="AD14" s="201"/>
      <c r="AE14" s="201"/>
      <c r="AF14" s="35">
        <v>1</v>
      </c>
      <c r="AG14" s="54">
        <f t="shared" si="12"/>
        <v>14</v>
      </c>
      <c r="AH14" s="144">
        <f t="shared" si="13"/>
        <v>14</v>
      </c>
      <c r="AI14" s="144" t="str">
        <f t="shared" si="14"/>
        <v>na</v>
      </c>
      <c r="AJ14" s="144">
        <f t="shared" si="15"/>
        <v>14</v>
      </c>
      <c r="AK14" s="144">
        <f t="shared" si="16"/>
        <v>14</v>
      </c>
      <c r="AL14" s="144">
        <f t="shared" si="17"/>
        <v>14</v>
      </c>
      <c r="AM14" s="144">
        <f t="shared" si="18"/>
        <v>14</v>
      </c>
      <c r="AN14" s="144" t="str">
        <f t="shared" si="19"/>
        <v>na</v>
      </c>
      <c r="AO14" s="75" t="str">
        <f t="shared" si="20"/>
        <v>na</v>
      </c>
      <c r="AP14" s="75" t="str">
        <f t="shared" si="21"/>
        <v>na</v>
      </c>
      <c r="AQ14" s="144">
        <f t="shared" si="22"/>
        <v>14</v>
      </c>
      <c r="AR14" s="81">
        <f t="shared" si="23"/>
        <v>1.0791152804597985</v>
      </c>
      <c r="AS14" s="82">
        <f t="shared" si="24"/>
        <v>1.4075416701649546</v>
      </c>
      <c r="AT14" s="82" t="str">
        <f t="shared" si="25"/>
        <v>na</v>
      </c>
      <c r="AU14" s="82">
        <f t="shared" si="26"/>
        <v>1.0405754490148058</v>
      </c>
      <c r="AV14" s="82">
        <f t="shared" si="27"/>
        <v>1.4857384296185632</v>
      </c>
      <c r="AW14" s="82">
        <f t="shared" si="28"/>
        <v>0.77696300193105494</v>
      </c>
      <c r="AX14" s="82">
        <f t="shared" si="29"/>
        <v>1.1690415538314483</v>
      </c>
      <c r="AY14" s="82" t="str">
        <f t="shared" si="30"/>
        <v>na</v>
      </c>
      <c r="AZ14" s="83" t="str">
        <f t="shared" si="31"/>
        <v>na</v>
      </c>
      <c r="BA14" s="83" t="str">
        <f t="shared" si="32"/>
        <v>na</v>
      </c>
      <c r="BB14" s="82">
        <f t="shared" si="33"/>
        <v>1.0791152804597985</v>
      </c>
      <c r="BC14" s="93">
        <f t="shared" si="34"/>
        <v>1.3809676759445273</v>
      </c>
      <c r="BD14" s="85">
        <f t="shared" si="35"/>
        <v>2.3494724165407836</v>
      </c>
      <c r="BE14" s="85" t="str">
        <f t="shared" si="36"/>
        <v>na</v>
      </c>
      <c r="BF14" s="85">
        <f t="shared" si="37"/>
        <v>1.2840885660249497</v>
      </c>
      <c r="BG14" s="85">
        <f t="shared" si="38"/>
        <v>2.6177763653432802</v>
      </c>
      <c r="BH14" s="85">
        <f t="shared" si="39"/>
        <v>0.71589364320964288</v>
      </c>
      <c r="BI14" s="85">
        <f t="shared" si="40"/>
        <v>1.6207190085737853</v>
      </c>
      <c r="BJ14" s="85" t="str">
        <f t="shared" si="41"/>
        <v>na</v>
      </c>
      <c r="BK14" s="86" t="str">
        <f t="shared" si="42"/>
        <v>na</v>
      </c>
      <c r="BL14" s="86" t="str">
        <f t="shared" si="43"/>
        <v>na</v>
      </c>
      <c r="BM14" s="102">
        <f t="shared" si="44"/>
        <v>1.3809676759445273</v>
      </c>
      <c r="BN14" s="85">
        <f t="shared" si="45"/>
        <v>17.952579787278854</v>
      </c>
      <c r="BO14" s="85">
        <f t="shared" si="46"/>
        <v>30.543141415030188</v>
      </c>
      <c r="BP14" s="85" t="str">
        <f t="shared" si="47"/>
        <v>na</v>
      </c>
      <c r="BQ14" s="85">
        <f t="shared" si="48"/>
        <v>16.693151358324346</v>
      </c>
      <c r="BR14" s="85">
        <f t="shared" si="49"/>
        <v>34.031092749462644</v>
      </c>
      <c r="BS14" s="85">
        <f t="shared" si="50"/>
        <v>9.3066173617253583</v>
      </c>
      <c r="BT14" s="85">
        <f t="shared" si="51"/>
        <v>21.069347111459209</v>
      </c>
      <c r="BU14" s="85" t="str">
        <f t="shared" si="52"/>
        <v>na</v>
      </c>
      <c r="BV14" s="86" t="str">
        <f t="shared" si="53"/>
        <v>na</v>
      </c>
      <c r="BW14" s="86" t="str">
        <f t="shared" si="54"/>
        <v>na</v>
      </c>
      <c r="BX14" s="85">
        <f t="shared" si="55"/>
        <v>17.952579787278854</v>
      </c>
      <c r="BY14" s="93">
        <f t="shared" si="56"/>
        <v>0.70494588397152835</v>
      </c>
      <c r="BZ14" s="85">
        <f t="shared" si="57"/>
        <v>4.4137364655153171</v>
      </c>
      <c r="CA14" s="85" t="str">
        <f t="shared" si="58"/>
        <v>na</v>
      </c>
      <c r="CB14" s="85">
        <f t="shared" si="59"/>
        <v>0.18440349443962459</v>
      </c>
      <c r="CC14" s="85">
        <f t="shared" si="60"/>
        <v>4.9339225506597764</v>
      </c>
      <c r="CD14" s="85">
        <f t="shared" si="61"/>
        <v>8.8897046894839682E-2</v>
      </c>
      <c r="CE14" s="85">
        <f t="shared" si="62"/>
        <v>1.8708049009196273</v>
      </c>
      <c r="CF14" s="85" t="str">
        <f t="shared" si="63"/>
        <v>na</v>
      </c>
      <c r="CG14" s="86" t="str">
        <f t="shared" si="64"/>
        <v>na</v>
      </c>
      <c r="CH14" s="86" t="str">
        <f t="shared" si="65"/>
        <v>na</v>
      </c>
      <c r="CI14" s="102">
        <f t="shared" si="66"/>
        <v>0.91883877582916507</v>
      </c>
    </row>
    <row r="15" spans="1:87" s="20" customFormat="1" x14ac:dyDescent="0.25">
      <c r="A15" s="299" t="s">
        <v>18</v>
      </c>
      <c r="B15" s="144"/>
      <c r="C15" s="69">
        <v>14</v>
      </c>
      <c r="D15" s="35">
        <v>1</v>
      </c>
      <c r="E15" s="60"/>
      <c r="F15" s="67">
        <v>1</v>
      </c>
      <c r="G15" s="78">
        <v>29.8</v>
      </c>
      <c r="H15" s="26">
        <v>92.95</v>
      </c>
      <c r="I15" s="26"/>
      <c r="J15" s="26"/>
      <c r="K15" s="82"/>
      <c r="L15" s="82"/>
      <c r="M15" s="266" t="s">
        <v>278</v>
      </c>
      <c r="N15" s="81"/>
      <c r="O15" s="140">
        <v>1.6428</v>
      </c>
      <c r="P15" s="277">
        <v>0.22665000000000002</v>
      </c>
      <c r="Q15" s="278">
        <v>0.22000000000000003</v>
      </c>
      <c r="R15" s="73">
        <f t="shared" ref="R15" si="80">P15/O15</f>
        <v>0.1379656683710738</v>
      </c>
      <c r="S15" s="73">
        <f t="shared" ref="S15" si="81">IF(P15&lt;0.01*O15,0.01,IF(P15&gt;100*O15,100,R15))</f>
        <v>0.1379656683710738</v>
      </c>
      <c r="T15" s="205">
        <f t="shared" si="10"/>
        <v>0.13391770148526908</v>
      </c>
      <c r="U15" s="26">
        <f t="shared" ref="U15" si="82">IF(T15=0,S15,T15)</f>
        <v>0.13391770148526908</v>
      </c>
      <c r="V15" s="78">
        <v>1</v>
      </c>
      <c r="W15" s="128"/>
      <c r="X15" s="134"/>
      <c r="Y15" s="134"/>
      <c r="Z15" s="134">
        <v>0.1</v>
      </c>
      <c r="AA15" s="134">
        <v>1</v>
      </c>
      <c r="AB15" s="134"/>
      <c r="AC15" s="134">
        <v>1</v>
      </c>
      <c r="AD15" s="201"/>
      <c r="AE15" s="201"/>
      <c r="AF15" s="35">
        <v>1</v>
      </c>
      <c r="AG15" s="54">
        <f t="shared" si="12"/>
        <v>14</v>
      </c>
      <c r="AH15" s="144" t="str">
        <f t="shared" si="13"/>
        <v>na</v>
      </c>
      <c r="AI15" s="144" t="str">
        <f t="shared" si="14"/>
        <v>na</v>
      </c>
      <c r="AJ15" s="144" t="str">
        <f t="shared" si="15"/>
        <v>na</v>
      </c>
      <c r="AK15" s="144">
        <f t="shared" si="16"/>
        <v>14</v>
      </c>
      <c r="AL15" s="144">
        <f t="shared" si="17"/>
        <v>14</v>
      </c>
      <c r="AM15" s="144" t="str">
        <f t="shared" si="18"/>
        <v>na</v>
      </c>
      <c r="AN15" s="144">
        <f t="shared" si="19"/>
        <v>14</v>
      </c>
      <c r="AO15" s="75" t="str">
        <f t="shared" si="20"/>
        <v>na</v>
      </c>
      <c r="AP15" s="75" t="str">
        <f t="shared" si="21"/>
        <v>na</v>
      </c>
      <c r="AQ15" s="144">
        <f t="shared" si="22"/>
        <v>14</v>
      </c>
      <c r="AR15" s="81">
        <f t="shared" si="23"/>
        <v>0.12924216685809198</v>
      </c>
      <c r="AS15" s="82" t="str">
        <f t="shared" si="24"/>
        <v>na</v>
      </c>
      <c r="AT15" s="82" t="str">
        <f t="shared" si="25"/>
        <v>na</v>
      </c>
      <c r="AU15" s="82" t="str">
        <f t="shared" si="26"/>
        <v>na</v>
      </c>
      <c r="AV15" s="82">
        <f t="shared" si="27"/>
        <v>1.7794211379012662E-2</v>
      </c>
      <c r="AW15" s="82">
        <f t="shared" si="28"/>
        <v>0.18610872027565245</v>
      </c>
      <c r="AX15" s="82" t="str">
        <f t="shared" si="29"/>
        <v>na</v>
      </c>
      <c r="AY15" s="82">
        <f t="shared" si="30"/>
        <v>0.12924216685809198</v>
      </c>
      <c r="AZ15" s="83" t="str">
        <f t="shared" si="31"/>
        <v>na</v>
      </c>
      <c r="BA15" s="83" t="str">
        <f t="shared" si="32"/>
        <v>na</v>
      </c>
      <c r="BB15" s="82">
        <f t="shared" si="33"/>
        <v>0.12924216685809198</v>
      </c>
      <c r="BC15" s="93">
        <f t="shared" si="34"/>
        <v>0.25135725805163722</v>
      </c>
      <c r="BD15" s="85" t="str">
        <f t="shared" si="35"/>
        <v>na</v>
      </c>
      <c r="BE15" s="85" t="str">
        <f t="shared" si="36"/>
        <v>na</v>
      </c>
      <c r="BF15" s="85" t="str">
        <f t="shared" si="37"/>
        <v>na</v>
      </c>
      <c r="BG15" s="85">
        <f t="shared" si="38"/>
        <v>4.7647537364335765E-3</v>
      </c>
      <c r="BH15" s="85">
        <f t="shared" si="39"/>
        <v>0.5212144102958749</v>
      </c>
      <c r="BI15" s="85" t="str">
        <f t="shared" si="40"/>
        <v>na</v>
      </c>
      <c r="BJ15" s="85">
        <f t="shared" si="41"/>
        <v>0.25135725805163722</v>
      </c>
      <c r="BK15" s="86" t="str">
        <f t="shared" si="42"/>
        <v>na</v>
      </c>
      <c r="BL15" s="86" t="str">
        <f t="shared" si="43"/>
        <v>na</v>
      </c>
      <c r="BM15" s="102">
        <f t="shared" si="44"/>
        <v>0.25135725805163722</v>
      </c>
      <c r="BN15" s="85">
        <f t="shared" si="45"/>
        <v>3.2676443546712841</v>
      </c>
      <c r="BO15" s="85" t="str">
        <f t="shared" si="46"/>
        <v>na</v>
      </c>
      <c r="BP15" s="85" t="str">
        <f t="shared" si="47"/>
        <v>na</v>
      </c>
      <c r="BQ15" s="85" t="str">
        <f t="shared" si="48"/>
        <v>na</v>
      </c>
      <c r="BR15" s="85">
        <f t="shared" si="49"/>
        <v>6.1941798573636492E-2</v>
      </c>
      <c r="BS15" s="85">
        <f t="shared" si="50"/>
        <v>6.7757873338463739</v>
      </c>
      <c r="BT15" s="85" t="str">
        <f t="shared" si="51"/>
        <v>na</v>
      </c>
      <c r="BU15" s="85">
        <f t="shared" si="52"/>
        <v>3.2676443546712841</v>
      </c>
      <c r="BV15" s="86" t="str">
        <f t="shared" si="53"/>
        <v>na</v>
      </c>
      <c r="BW15" s="86" t="str">
        <f t="shared" si="54"/>
        <v>na</v>
      </c>
      <c r="BX15" s="85">
        <f t="shared" si="55"/>
        <v>3.2676443546712841</v>
      </c>
      <c r="BY15" s="93">
        <f t="shared" si="56"/>
        <v>7.3684516009711132</v>
      </c>
      <c r="BZ15" s="85" t="str">
        <f t="shared" si="57"/>
        <v>na</v>
      </c>
      <c r="CA15" s="85" t="str">
        <f t="shared" si="58"/>
        <v>na</v>
      </c>
      <c r="CB15" s="85" t="str">
        <f t="shared" si="59"/>
        <v>na</v>
      </c>
      <c r="CC15" s="85">
        <f t="shared" si="60"/>
        <v>10.701409304067525</v>
      </c>
      <c r="CD15" s="85">
        <f t="shared" si="61"/>
        <v>6.2947315791333081</v>
      </c>
      <c r="CE15" s="85" t="str">
        <f t="shared" si="62"/>
        <v>na</v>
      </c>
      <c r="CF15" s="85">
        <f t="shared" si="63"/>
        <v>16.494258089166372</v>
      </c>
      <c r="CG15" s="86" t="str">
        <f t="shared" si="64"/>
        <v>na</v>
      </c>
      <c r="CH15" s="86" t="str">
        <f t="shared" si="65"/>
        <v>na</v>
      </c>
      <c r="CI15" s="102">
        <f t="shared" si="66"/>
        <v>6.7368225365852306</v>
      </c>
    </row>
    <row r="16" spans="1:87" x14ac:dyDescent="0.25">
      <c r="A16" s="298" t="s">
        <v>21</v>
      </c>
      <c r="B16" s="144"/>
      <c r="C16" s="69">
        <v>14</v>
      </c>
      <c r="D16" s="119">
        <v>1</v>
      </c>
      <c r="E16" s="117"/>
      <c r="F16" s="118">
        <v>1</v>
      </c>
      <c r="G16" s="78">
        <v>2.1</v>
      </c>
      <c r="H16" s="26">
        <v>474.04</v>
      </c>
      <c r="I16" s="26"/>
      <c r="J16" s="26"/>
      <c r="K16" s="82"/>
      <c r="L16" s="82"/>
      <c r="M16" s="266" t="s">
        <v>278</v>
      </c>
      <c r="N16" s="81"/>
      <c r="O16" s="140">
        <v>0.21970000000000001</v>
      </c>
      <c r="P16" s="277">
        <v>6.5900000000000004E-3</v>
      </c>
      <c r="Q16" s="278">
        <v>1.055E-2</v>
      </c>
      <c r="R16" s="73">
        <f t="shared" ref="R16" si="83">P16/O16</f>
        <v>2.9995448338643607E-2</v>
      </c>
      <c r="S16" s="73">
        <f t="shared" ref="S16" si="84">IF(P16&lt;0.01*O16,0.01,IF(P16&gt;100*O16,100,R16))</f>
        <v>2.9995448338643607E-2</v>
      </c>
      <c r="T16" s="205">
        <f t="shared" si="10"/>
        <v>4.8020027309968141E-2</v>
      </c>
      <c r="U16" s="26">
        <f t="shared" ref="U16" si="85">IF(T16=0,S16,T16)</f>
        <v>4.8020027309968141E-2</v>
      </c>
      <c r="V16" s="78">
        <v>1</v>
      </c>
      <c r="W16" s="128">
        <v>0.5</v>
      </c>
      <c r="X16" s="134">
        <v>1</v>
      </c>
      <c r="Y16" s="134">
        <v>0.5</v>
      </c>
      <c r="Z16" s="134">
        <v>0.1</v>
      </c>
      <c r="AA16" s="134">
        <v>1</v>
      </c>
      <c r="AB16" s="134"/>
      <c r="AC16" s="134">
        <v>1</v>
      </c>
      <c r="AD16" s="201">
        <v>1</v>
      </c>
      <c r="AE16" s="201">
        <v>1</v>
      </c>
      <c r="AF16" s="119">
        <v>1</v>
      </c>
      <c r="AG16" s="54">
        <f t="shared" si="12"/>
        <v>14</v>
      </c>
      <c r="AH16" s="144">
        <f t="shared" si="13"/>
        <v>14</v>
      </c>
      <c r="AI16" s="144">
        <f t="shared" si="14"/>
        <v>14</v>
      </c>
      <c r="AJ16" s="144">
        <f t="shared" si="15"/>
        <v>14</v>
      </c>
      <c r="AK16" s="144">
        <f t="shared" si="16"/>
        <v>14</v>
      </c>
      <c r="AL16" s="144">
        <f t="shared" si="17"/>
        <v>14</v>
      </c>
      <c r="AM16" s="144" t="str">
        <f t="shared" si="18"/>
        <v>na</v>
      </c>
      <c r="AN16" s="144">
        <f t="shared" si="19"/>
        <v>14</v>
      </c>
      <c r="AO16" s="75">
        <f t="shared" si="20"/>
        <v>14</v>
      </c>
      <c r="AP16" s="75">
        <f t="shared" si="21"/>
        <v>14</v>
      </c>
      <c r="AQ16" s="144">
        <f t="shared" si="22"/>
        <v>14</v>
      </c>
      <c r="AR16" s="81">
        <f t="shared" si="23"/>
        <v>2.9554383143084607E-2</v>
      </c>
      <c r="AS16" s="82">
        <f t="shared" si="24"/>
        <v>1.92745977020117E-2</v>
      </c>
      <c r="AT16" s="82">
        <f t="shared" si="25"/>
        <v>3.3776437877810976E-2</v>
      </c>
      <c r="AU16" s="82">
        <f t="shared" si="26"/>
        <v>1.8999246306268675E-2</v>
      </c>
      <c r="AV16" s="82">
        <f t="shared" si="27"/>
        <v>4.0690817370913589E-3</v>
      </c>
      <c r="AW16" s="82">
        <f t="shared" si="28"/>
        <v>4.2558311726041832E-2</v>
      </c>
      <c r="AX16" s="82" t="str">
        <f t="shared" si="29"/>
        <v>na</v>
      </c>
      <c r="AY16" s="82">
        <f t="shared" si="30"/>
        <v>2.9554383143084607E-2</v>
      </c>
      <c r="AZ16" s="83">
        <f t="shared" si="31"/>
        <v>2.9554383143084607E-2</v>
      </c>
      <c r="BA16" s="83">
        <f t="shared" si="32"/>
        <v>2.9554383143084607E-2</v>
      </c>
      <c r="BB16" s="82">
        <f t="shared" si="33"/>
        <v>2.9554383143084607E-2</v>
      </c>
      <c r="BC16" s="93">
        <f t="shared" si="34"/>
        <v>9.3805391489703654E-2</v>
      </c>
      <c r="BD16" s="85">
        <f t="shared" si="35"/>
        <v>3.9898323412444842E-2</v>
      </c>
      <c r="BE16" s="85">
        <f t="shared" si="36"/>
        <v>0.12252132766002109</v>
      </c>
      <c r="BF16" s="85">
        <f t="shared" si="37"/>
        <v>3.8766513829928545E-2</v>
      </c>
      <c r="BG16" s="85">
        <f t="shared" si="38"/>
        <v>1.7781845372706899E-3</v>
      </c>
      <c r="BH16" s="85">
        <f t="shared" si="39"/>
        <v>0.1945148597930495</v>
      </c>
      <c r="BI16" s="85" t="str">
        <f t="shared" si="40"/>
        <v>na</v>
      </c>
      <c r="BJ16" s="85">
        <f t="shared" si="41"/>
        <v>9.3805391489703654E-2</v>
      </c>
      <c r="BK16" s="86">
        <f t="shared" si="42"/>
        <v>9.3805391489703654E-2</v>
      </c>
      <c r="BL16" s="86">
        <f t="shared" si="43"/>
        <v>9.3805391489703654E-2</v>
      </c>
      <c r="BM16" s="102">
        <f t="shared" si="44"/>
        <v>9.3805391489703654E-2</v>
      </c>
      <c r="BN16" s="85">
        <f t="shared" si="45"/>
        <v>1.2194700893661474</v>
      </c>
      <c r="BO16" s="85">
        <f t="shared" si="46"/>
        <v>0.51867820436178291</v>
      </c>
      <c r="BP16" s="85">
        <f t="shared" si="47"/>
        <v>1.5927772595802743</v>
      </c>
      <c r="BQ16" s="85">
        <f t="shared" si="48"/>
        <v>0.50396467978907111</v>
      </c>
      <c r="BR16" s="85">
        <f t="shared" si="49"/>
        <v>2.311639898451897E-2</v>
      </c>
      <c r="BS16" s="85">
        <f t="shared" si="50"/>
        <v>2.5286931773096435</v>
      </c>
      <c r="BT16" s="85" t="str">
        <f t="shared" si="51"/>
        <v>na</v>
      </c>
      <c r="BU16" s="85">
        <f t="shared" si="52"/>
        <v>1.2194700893661474</v>
      </c>
      <c r="BV16" s="86">
        <f t="shared" si="53"/>
        <v>1.2194700893661474</v>
      </c>
      <c r="BW16" s="86">
        <f t="shared" si="54"/>
        <v>1.2194700893661474</v>
      </c>
      <c r="BX16" s="85">
        <f t="shared" si="55"/>
        <v>1.2194700893661474</v>
      </c>
      <c r="BY16" s="93">
        <f t="shared" si="56"/>
        <v>9.5325743040436812</v>
      </c>
      <c r="BZ16" s="85">
        <f t="shared" si="57"/>
        <v>9.5699297183182548</v>
      </c>
      <c r="CA16" s="85">
        <f t="shared" si="58"/>
        <v>5.7750434688152712</v>
      </c>
      <c r="CB16" s="85">
        <f t="shared" si="59"/>
        <v>11.512217362123947</v>
      </c>
      <c r="CC16" s="85">
        <f t="shared" si="60"/>
        <v>11.040040174994694</v>
      </c>
      <c r="CD16" s="85">
        <f t="shared" si="61"/>
        <v>9.2784011812912919</v>
      </c>
      <c r="CE16" s="85" t="str">
        <f t="shared" si="62"/>
        <v>na</v>
      </c>
      <c r="CF16" s="85">
        <f t="shared" si="63"/>
        <v>19.663104225039319</v>
      </c>
      <c r="CG16" s="86">
        <f t="shared" si="64"/>
        <v>5.4670517382407837</v>
      </c>
      <c r="CH16" s="86">
        <f t="shared" si="65"/>
        <v>26.102761227838943</v>
      </c>
      <c r="CI16" s="102">
        <f t="shared" si="66"/>
        <v>8.8122089561549508</v>
      </c>
    </row>
    <row r="17" spans="1:87" x14ac:dyDescent="0.25">
      <c r="A17" s="299" t="s">
        <v>22</v>
      </c>
      <c r="B17" s="144"/>
      <c r="C17" s="69">
        <v>14</v>
      </c>
      <c r="D17" s="119">
        <v>1</v>
      </c>
      <c r="E17" s="117"/>
      <c r="F17" s="118">
        <v>1</v>
      </c>
      <c r="G17" s="78">
        <v>0.76400000000000001</v>
      </c>
      <c r="H17" s="26">
        <v>1.6</v>
      </c>
      <c r="I17" s="26">
        <v>5.8199999999999997E-3</v>
      </c>
      <c r="J17" s="26">
        <v>2.9150000000000001E-3</v>
      </c>
      <c r="K17" s="82">
        <v>2.3150000000000002E-3</v>
      </c>
      <c r="L17" s="82">
        <v>3.5299999999999997E-3</v>
      </c>
      <c r="M17" s="266" t="s">
        <v>279</v>
      </c>
      <c r="N17" s="81"/>
      <c r="O17" s="82">
        <v>8.7350000000000014E-3</v>
      </c>
      <c r="P17" s="277">
        <v>1.6199999999999999E-2</v>
      </c>
      <c r="Q17" s="278">
        <v>8.5000000000000006E-3</v>
      </c>
      <c r="R17" s="73">
        <f t="shared" ref="R17:R18" si="86">P17/O17</f>
        <v>1.8546078992558668</v>
      </c>
      <c r="S17" s="73">
        <f t="shared" ref="S17:S18" si="87">IF(P17&lt;0.01*O17,0.01,IF(P17&gt;100*O17,100,R17))</f>
        <v>1.8546078992558668</v>
      </c>
      <c r="T17" s="205">
        <f t="shared" si="10"/>
        <v>0.97309673726388057</v>
      </c>
      <c r="U17" s="26">
        <f t="shared" si="79"/>
        <v>0.97309673726388057</v>
      </c>
      <c r="V17" s="78">
        <v>1</v>
      </c>
      <c r="W17" s="128"/>
      <c r="X17" s="134"/>
      <c r="Y17" s="134">
        <v>1</v>
      </c>
      <c r="Z17" s="134">
        <v>1</v>
      </c>
      <c r="AA17" s="134">
        <v>1</v>
      </c>
      <c r="AB17" s="134"/>
      <c r="AC17" s="134">
        <v>1</v>
      </c>
      <c r="AD17" s="201"/>
      <c r="AE17" s="201"/>
      <c r="AF17" s="119">
        <v>1</v>
      </c>
      <c r="AG17" s="54">
        <f t="shared" si="12"/>
        <v>14</v>
      </c>
      <c r="AH17" s="144" t="str">
        <f t="shared" si="13"/>
        <v>na</v>
      </c>
      <c r="AI17" s="144" t="str">
        <f t="shared" si="14"/>
        <v>na</v>
      </c>
      <c r="AJ17" s="144">
        <f t="shared" si="15"/>
        <v>14</v>
      </c>
      <c r="AK17" s="144">
        <f t="shared" si="16"/>
        <v>14</v>
      </c>
      <c r="AL17" s="144">
        <f t="shared" si="17"/>
        <v>14</v>
      </c>
      <c r="AM17" s="144" t="str">
        <f t="shared" si="18"/>
        <v>na</v>
      </c>
      <c r="AN17" s="144">
        <f t="shared" si="19"/>
        <v>14</v>
      </c>
      <c r="AO17" s="75" t="str">
        <f t="shared" si="20"/>
        <v>na</v>
      </c>
      <c r="AP17" s="75" t="str">
        <f t="shared" si="21"/>
        <v>na</v>
      </c>
      <c r="AQ17" s="144">
        <f t="shared" si="22"/>
        <v>14</v>
      </c>
      <c r="AR17" s="81">
        <f t="shared" si="23"/>
        <v>1.0489344954120658</v>
      </c>
      <c r="AS17" s="82" t="str">
        <f t="shared" si="24"/>
        <v>na</v>
      </c>
      <c r="AT17" s="82" t="str">
        <f t="shared" si="25"/>
        <v>na</v>
      </c>
      <c r="AU17" s="82">
        <f t="shared" si="26"/>
        <v>1.3486300655297989</v>
      </c>
      <c r="AV17" s="82">
        <f t="shared" si="27"/>
        <v>1.4441851748426993</v>
      </c>
      <c r="AW17" s="82">
        <f t="shared" si="28"/>
        <v>1.5104656733933748</v>
      </c>
      <c r="AX17" s="82" t="str">
        <f t="shared" si="29"/>
        <v>na</v>
      </c>
      <c r="AY17" s="82">
        <f t="shared" si="30"/>
        <v>1.0489344954120658</v>
      </c>
      <c r="AZ17" s="83" t="str">
        <f t="shared" si="31"/>
        <v>na</v>
      </c>
      <c r="BA17" s="83" t="str">
        <f t="shared" si="32"/>
        <v>na</v>
      </c>
      <c r="BB17" s="82">
        <f t="shared" si="33"/>
        <v>1.0489344954120658</v>
      </c>
      <c r="BC17" s="93">
        <f t="shared" si="34"/>
        <v>1.3592085127656173</v>
      </c>
      <c r="BD17" s="85" t="str">
        <f t="shared" si="35"/>
        <v>na</v>
      </c>
      <c r="BE17" s="85" t="str">
        <f t="shared" si="36"/>
        <v>na</v>
      </c>
      <c r="BF17" s="85">
        <f t="shared" si="37"/>
        <v>2.2468548884492852</v>
      </c>
      <c r="BG17" s="85">
        <f t="shared" si="38"/>
        <v>2.5765294744191753</v>
      </c>
      <c r="BH17" s="85">
        <f t="shared" si="39"/>
        <v>2.8184547720707838</v>
      </c>
      <c r="BI17" s="85" t="str">
        <f t="shared" si="40"/>
        <v>na</v>
      </c>
      <c r="BJ17" s="85">
        <f t="shared" si="41"/>
        <v>1.3592085127656173</v>
      </c>
      <c r="BK17" s="86" t="str">
        <f t="shared" si="42"/>
        <v>na</v>
      </c>
      <c r="BL17" s="86" t="str">
        <f t="shared" si="43"/>
        <v>na</v>
      </c>
      <c r="BM17" s="102">
        <f t="shared" si="44"/>
        <v>1.3592085127656173</v>
      </c>
      <c r="BN17" s="85">
        <f t="shared" si="45"/>
        <v>17.669710665953026</v>
      </c>
      <c r="BO17" s="85" t="str">
        <f t="shared" si="46"/>
        <v>na</v>
      </c>
      <c r="BP17" s="85" t="str">
        <f t="shared" si="47"/>
        <v>na</v>
      </c>
      <c r="BQ17" s="85">
        <f t="shared" si="48"/>
        <v>29.209113549840708</v>
      </c>
      <c r="BR17" s="85">
        <f t="shared" si="49"/>
        <v>33.494883167449281</v>
      </c>
      <c r="BS17" s="85">
        <f t="shared" si="50"/>
        <v>36.639912036920187</v>
      </c>
      <c r="BT17" s="85" t="str">
        <f t="shared" si="51"/>
        <v>na</v>
      </c>
      <c r="BU17" s="85">
        <f t="shared" si="52"/>
        <v>17.669710665953026</v>
      </c>
      <c r="BV17" s="86" t="str">
        <f t="shared" si="53"/>
        <v>na</v>
      </c>
      <c r="BW17" s="86" t="str">
        <f t="shared" si="54"/>
        <v>na</v>
      </c>
      <c r="BX17" s="85">
        <f t="shared" si="55"/>
        <v>17.669710665953026</v>
      </c>
      <c r="BY17" s="93">
        <f t="shared" si="56"/>
        <v>0.5280702137594816</v>
      </c>
      <c r="BZ17" s="85" t="str">
        <f t="shared" si="57"/>
        <v>na</v>
      </c>
      <c r="CA17" s="85" t="str">
        <f t="shared" si="58"/>
        <v>na</v>
      </c>
      <c r="CB17" s="85">
        <f t="shared" si="59"/>
        <v>2.5029047033279324</v>
      </c>
      <c r="CC17" s="85">
        <f t="shared" si="60"/>
        <v>4.2673867985317617</v>
      </c>
      <c r="CD17" s="85">
        <f t="shared" si="61"/>
        <v>5.9846753454388235</v>
      </c>
      <c r="CE17" s="85" t="str">
        <f t="shared" si="62"/>
        <v>na</v>
      </c>
      <c r="CF17" s="85">
        <f t="shared" si="63"/>
        <v>0.38457208879766319</v>
      </c>
      <c r="CG17" s="86" t="str">
        <f t="shared" si="64"/>
        <v>na</v>
      </c>
      <c r="CH17" s="86" t="str">
        <f t="shared" si="65"/>
        <v>na</v>
      </c>
      <c r="CI17" s="102">
        <f t="shared" si="66"/>
        <v>0.71509792115288651</v>
      </c>
    </row>
    <row r="18" spans="1:87" x14ac:dyDescent="0.25">
      <c r="A18" s="298" t="s">
        <v>23</v>
      </c>
      <c r="B18" s="144"/>
      <c r="C18" s="69">
        <v>14</v>
      </c>
      <c r="D18" s="119">
        <v>1</v>
      </c>
      <c r="E18" s="117"/>
      <c r="F18" s="60">
        <v>1</v>
      </c>
      <c r="G18" s="78"/>
      <c r="H18" s="26"/>
      <c r="I18" s="26">
        <v>0</v>
      </c>
      <c r="J18" s="26">
        <v>0</v>
      </c>
      <c r="K18" s="82">
        <v>2.4250000000000001E-4</v>
      </c>
      <c r="L18" s="82">
        <v>7.5249999999999991E-4</v>
      </c>
      <c r="M18" s="266" t="s">
        <v>321</v>
      </c>
      <c r="N18" s="81"/>
      <c r="O18" s="82">
        <v>1.99E-3</v>
      </c>
      <c r="P18" s="277">
        <v>0</v>
      </c>
      <c r="Q18" s="278">
        <v>0</v>
      </c>
      <c r="R18" s="73">
        <f t="shared" si="86"/>
        <v>0</v>
      </c>
      <c r="S18" s="73">
        <f t="shared" si="87"/>
        <v>0.01</v>
      </c>
      <c r="T18" s="205">
        <f t="shared" si="10"/>
        <v>0</v>
      </c>
      <c r="U18" s="26">
        <f t="shared" si="79"/>
        <v>0.01</v>
      </c>
      <c r="V18" s="78">
        <v>1</v>
      </c>
      <c r="W18" s="105"/>
      <c r="X18" s="13"/>
      <c r="Y18" s="13"/>
      <c r="Z18" s="13"/>
      <c r="AA18" s="13"/>
      <c r="AB18" s="134">
        <v>1</v>
      </c>
      <c r="AC18" s="13"/>
      <c r="AD18" s="23"/>
      <c r="AE18" s="23"/>
      <c r="AF18" s="119">
        <v>1</v>
      </c>
      <c r="AG18" s="54">
        <f t="shared" si="12"/>
        <v>14</v>
      </c>
      <c r="AH18" s="144" t="str">
        <f t="shared" si="13"/>
        <v>na</v>
      </c>
      <c r="AI18" s="144" t="str">
        <f t="shared" si="14"/>
        <v>na</v>
      </c>
      <c r="AJ18" s="144" t="str">
        <f t="shared" si="15"/>
        <v>na</v>
      </c>
      <c r="AK18" s="144" t="str">
        <f t="shared" si="16"/>
        <v>na</v>
      </c>
      <c r="AL18" s="144" t="str">
        <f t="shared" si="17"/>
        <v>na</v>
      </c>
      <c r="AM18" s="144">
        <f t="shared" si="18"/>
        <v>14</v>
      </c>
      <c r="AN18" s="144" t="str">
        <f t="shared" si="19"/>
        <v>na</v>
      </c>
      <c r="AO18" s="75" t="str">
        <f t="shared" si="20"/>
        <v>na</v>
      </c>
      <c r="AP18" s="75" t="str">
        <f t="shared" si="21"/>
        <v>na</v>
      </c>
      <c r="AQ18" s="144">
        <f t="shared" si="22"/>
        <v>14</v>
      </c>
      <c r="AR18" s="81">
        <f t="shared" si="23"/>
        <v>9.950330853168092E-3</v>
      </c>
      <c r="AS18" s="82" t="str">
        <f t="shared" si="24"/>
        <v>na</v>
      </c>
      <c r="AT18" s="82" t="str">
        <f t="shared" si="25"/>
        <v>na</v>
      </c>
      <c r="AU18" s="82" t="str">
        <f t="shared" si="26"/>
        <v>na</v>
      </c>
      <c r="AV18" s="82" t="str">
        <f t="shared" si="27"/>
        <v>na</v>
      </c>
      <c r="AW18" s="82" t="str">
        <f t="shared" si="28"/>
        <v>na</v>
      </c>
      <c r="AX18" s="82">
        <f t="shared" si="29"/>
        <v>1.0779525090932099E-2</v>
      </c>
      <c r="AY18" s="82" t="str">
        <f t="shared" si="30"/>
        <v>na</v>
      </c>
      <c r="AZ18" s="83" t="str">
        <f t="shared" si="31"/>
        <v>na</v>
      </c>
      <c r="BA18" s="83" t="str">
        <f t="shared" si="32"/>
        <v>na</v>
      </c>
      <c r="BB18" s="82">
        <f t="shared" si="33"/>
        <v>9.950330853168092E-3</v>
      </c>
      <c r="BC18" s="93">
        <f t="shared" si="34"/>
        <v>1.9900661706336174E-2</v>
      </c>
      <c r="BD18" s="85" t="str">
        <f t="shared" si="35"/>
        <v>na</v>
      </c>
      <c r="BE18" s="85" t="str">
        <f t="shared" si="36"/>
        <v>na</v>
      </c>
      <c r="BF18" s="85" t="str">
        <f t="shared" si="37"/>
        <v>na</v>
      </c>
      <c r="BG18" s="85" t="str">
        <f t="shared" si="38"/>
        <v>na</v>
      </c>
      <c r="BH18" s="85" t="str">
        <f t="shared" si="39"/>
        <v>na</v>
      </c>
      <c r="BI18" s="85">
        <f t="shared" si="40"/>
        <v>2.3355637697019534E-2</v>
      </c>
      <c r="BJ18" s="85" t="str">
        <f t="shared" si="41"/>
        <v>na</v>
      </c>
      <c r="BK18" s="86" t="str">
        <f t="shared" si="42"/>
        <v>na</v>
      </c>
      <c r="BL18" s="86" t="str">
        <f t="shared" si="43"/>
        <v>na</v>
      </c>
      <c r="BM18" s="102">
        <f t="shared" si="44"/>
        <v>1.9900661706336174E-2</v>
      </c>
      <c r="BN18" s="85">
        <f t="shared" si="45"/>
        <v>0.25870860218237024</v>
      </c>
      <c r="BO18" s="85" t="str">
        <f t="shared" si="46"/>
        <v>na</v>
      </c>
      <c r="BP18" s="85" t="str">
        <f t="shared" si="47"/>
        <v>na</v>
      </c>
      <c r="BQ18" s="85" t="str">
        <f t="shared" si="48"/>
        <v>na</v>
      </c>
      <c r="BR18" s="85" t="str">
        <f t="shared" si="49"/>
        <v>na</v>
      </c>
      <c r="BS18" s="85" t="str">
        <f t="shared" si="50"/>
        <v>na</v>
      </c>
      <c r="BT18" s="85">
        <f t="shared" si="51"/>
        <v>0.30362329006125394</v>
      </c>
      <c r="BU18" s="85" t="str">
        <f t="shared" si="52"/>
        <v>na</v>
      </c>
      <c r="BV18" s="86" t="str">
        <f t="shared" si="53"/>
        <v>na</v>
      </c>
      <c r="BW18" s="86" t="str">
        <f t="shared" si="54"/>
        <v>na</v>
      </c>
      <c r="BX18" s="85">
        <f t="shared" si="55"/>
        <v>0.25870860218237024</v>
      </c>
      <c r="BY18" s="93">
        <f t="shared" si="56"/>
        <v>9.9908992419286662</v>
      </c>
      <c r="BZ18" s="85" t="str">
        <f t="shared" si="57"/>
        <v>na</v>
      </c>
      <c r="CA18" s="85" t="str">
        <f t="shared" si="58"/>
        <v>na</v>
      </c>
      <c r="CB18" s="85" t="str">
        <f t="shared" si="59"/>
        <v>na</v>
      </c>
      <c r="CC18" s="85" t="str">
        <f t="shared" si="60"/>
        <v>na</v>
      </c>
      <c r="CD18" s="85" t="str">
        <f t="shared" si="61"/>
        <v>na</v>
      </c>
      <c r="CE18" s="85">
        <f t="shared" si="62"/>
        <v>8.7974287155968476</v>
      </c>
      <c r="CF18" s="85" t="str">
        <f t="shared" si="63"/>
        <v>na</v>
      </c>
      <c r="CG18" s="86" t="str">
        <f t="shared" si="64"/>
        <v>na</v>
      </c>
      <c r="CH18" s="86" t="str">
        <f t="shared" si="65"/>
        <v>na</v>
      </c>
      <c r="CI18" s="102">
        <f t="shared" si="66"/>
        <v>9.2530835036613528</v>
      </c>
    </row>
    <row r="19" spans="1:87" x14ac:dyDescent="0.25">
      <c r="A19" s="299" t="s">
        <v>27</v>
      </c>
      <c r="B19" s="144"/>
      <c r="C19" s="69">
        <v>14</v>
      </c>
      <c r="D19" s="119">
        <v>1</v>
      </c>
      <c r="E19" s="117"/>
      <c r="F19" s="60">
        <v>1</v>
      </c>
      <c r="G19" s="78"/>
      <c r="H19" s="26"/>
      <c r="I19" s="140">
        <v>3.0000000000000004E-5</v>
      </c>
      <c r="J19" s="140">
        <v>2.2499999999999999E-4</v>
      </c>
      <c r="K19" s="140" t="s">
        <v>105</v>
      </c>
      <c r="M19" s="266" t="s">
        <v>321</v>
      </c>
      <c r="N19" s="81"/>
      <c r="O19" s="82">
        <v>5.0999999999999993E-4</v>
      </c>
      <c r="P19" s="277">
        <v>2.7499999999999998E-3</v>
      </c>
      <c r="Q19" s="278">
        <v>3.0999999999999999E-3</v>
      </c>
      <c r="R19" s="73">
        <f t="shared" ref="R19:R21" si="88">P19/O19</f>
        <v>5.3921568627450984</v>
      </c>
      <c r="S19" s="73">
        <f t="shared" ref="S19:S21" si="89">IF(P19&lt;0.01*O19,0.01,IF(P19&gt;100*O19,100,R19))</f>
        <v>5.3921568627450984</v>
      </c>
      <c r="T19" s="205">
        <f t="shared" si="10"/>
        <v>6.0784313725490202</v>
      </c>
      <c r="U19" s="26">
        <f t="shared" si="79"/>
        <v>6.0784313725490202</v>
      </c>
      <c r="V19" s="78">
        <v>1</v>
      </c>
      <c r="W19" s="105"/>
      <c r="X19" s="13"/>
      <c r="Y19" s="13"/>
      <c r="Z19" s="13"/>
      <c r="AA19" s="13"/>
      <c r="AB19" s="134">
        <v>1</v>
      </c>
      <c r="AC19" s="13"/>
      <c r="AD19" s="23"/>
      <c r="AE19" s="23"/>
      <c r="AF19" s="119">
        <v>1</v>
      </c>
      <c r="AG19" s="54">
        <f t="shared" si="12"/>
        <v>14</v>
      </c>
      <c r="AH19" s="144" t="str">
        <f t="shared" si="13"/>
        <v>na</v>
      </c>
      <c r="AI19" s="144" t="str">
        <f t="shared" si="14"/>
        <v>na</v>
      </c>
      <c r="AJ19" s="144" t="str">
        <f t="shared" si="15"/>
        <v>na</v>
      </c>
      <c r="AK19" s="144" t="str">
        <f t="shared" si="16"/>
        <v>na</v>
      </c>
      <c r="AL19" s="144" t="str">
        <f t="shared" si="17"/>
        <v>na</v>
      </c>
      <c r="AM19" s="144">
        <f t="shared" si="18"/>
        <v>14</v>
      </c>
      <c r="AN19" s="144" t="str">
        <f t="shared" si="19"/>
        <v>na</v>
      </c>
      <c r="AO19" s="75" t="str">
        <f t="shared" si="20"/>
        <v>na</v>
      </c>
      <c r="AP19" s="75" t="str">
        <f t="shared" si="21"/>
        <v>na</v>
      </c>
      <c r="AQ19" s="144">
        <f t="shared" si="22"/>
        <v>14</v>
      </c>
      <c r="AR19" s="81">
        <f t="shared" si="23"/>
        <v>1.855071748642382</v>
      </c>
      <c r="AS19" s="82" t="str">
        <f t="shared" si="24"/>
        <v>na</v>
      </c>
      <c r="AT19" s="82" t="str">
        <f t="shared" si="25"/>
        <v>na</v>
      </c>
      <c r="AU19" s="82" t="str">
        <f t="shared" si="26"/>
        <v>na</v>
      </c>
      <c r="AV19" s="82" t="str">
        <f t="shared" si="27"/>
        <v>na</v>
      </c>
      <c r="AW19" s="82" t="str">
        <f t="shared" si="28"/>
        <v>na</v>
      </c>
      <c r="AX19" s="82">
        <f t="shared" si="29"/>
        <v>2.0096610610292469</v>
      </c>
      <c r="AY19" s="82" t="str">
        <f t="shared" si="30"/>
        <v>na</v>
      </c>
      <c r="AZ19" s="83" t="str">
        <f t="shared" si="31"/>
        <v>na</v>
      </c>
      <c r="BA19" s="83" t="str">
        <f t="shared" si="32"/>
        <v>na</v>
      </c>
      <c r="BB19" s="82">
        <f t="shared" si="33"/>
        <v>1.855071748642382</v>
      </c>
      <c r="BC19" s="93">
        <f t="shared" si="34"/>
        <v>3.9141046512171105</v>
      </c>
      <c r="BD19" s="85" t="str">
        <f t="shared" si="35"/>
        <v>na</v>
      </c>
      <c r="BE19" s="85" t="str">
        <f t="shared" si="36"/>
        <v>na</v>
      </c>
      <c r="BF19" s="85" t="str">
        <f t="shared" si="37"/>
        <v>na</v>
      </c>
      <c r="BG19" s="85" t="str">
        <f t="shared" si="38"/>
        <v>na</v>
      </c>
      <c r="BH19" s="85" t="str">
        <f t="shared" si="39"/>
        <v>na</v>
      </c>
      <c r="BI19" s="85">
        <f t="shared" si="40"/>
        <v>4.59363670872008</v>
      </c>
      <c r="BJ19" s="85" t="str">
        <f t="shared" si="41"/>
        <v>na</v>
      </c>
      <c r="BK19" s="86" t="str">
        <f t="shared" si="42"/>
        <v>na</v>
      </c>
      <c r="BL19" s="86" t="str">
        <f t="shared" si="43"/>
        <v>na</v>
      </c>
      <c r="BM19" s="102">
        <f t="shared" si="44"/>
        <v>3.9141046512171105</v>
      </c>
      <c r="BN19" s="85">
        <f t="shared" si="45"/>
        <v>50.883360465822435</v>
      </c>
      <c r="BO19" s="85" t="str">
        <f t="shared" si="46"/>
        <v>na</v>
      </c>
      <c r="BP19" s="85" t="str">
        <f t="shared" si="47"/>
        <v>na</v>
      </c>
      <c r="BQ19" s="85" t="str">
        <f t="shared" si="48"/>
        <v>na</v>
      </c>
      <c r="BR19" s="85" t="str">
        <f t="shared" si="49"/>
        <v>na</v>
      </c>
      <c r="BS19" s="85" t="str">
        <f t="shared" si="50"/>
        <v>na</v>
      </c>
      <c r="BT19" s="85">
        <f t="shared" si="51"/>
        <v>59.717277213361044</v>
      </c>
      <c r="BU19" s="85" t="str">
        <f t="shared" si="52"/>
        <v>na</v>
      </c>
      <c r="BV19" s="86" t="str">
        <f t="shared" si="53"/>
        <v>na</v>
      </c>
      <c r="BW19" s="86" t="str">
        <f t="shared" si="54"/>
        <v>na</v>
      </c>
      <c r="BX19" s="85">
        <f t="shared" si="55"/>
        <v>50.883360465822435</v>
      </c>
      <c r="BY19" s="93">
        <f t="shared" si="56"/>
        <v>14.0098529119027</v>
      </c>
      <c r="BZ19" s="85" t="str">
        <f t="shared" si="57"/>
        <v>na</v>
      </c>
      <c r="CA19" s="85" t="str">
        <f t="shared" si="58"/>
        <v>na</v>
      </c>
      <c r="CB19" s="85" t="str">
        <f t="shared" si="59"/>
        <v>na</v>
      </c>
      <c r="CC19" s="85" t="str">
        <f t="shared" si="60"/>
        <v>na</v>
      </c>
      <c r="CD19" s="85" t="str">
        <f t="shared" si="61"/>
        <v>na</v>
      </c>
      <c r="CE19" s="85">
        <f t="shared" si="62"/>
        <v>20.367926206769894</v>
      </c>
      <c r="CF19" s="85" t="str">
        <f t="shared" si="63"/>
        <v>na</v>
      </c>
      <c r="CG19" s="86" t="str">
        <f t="shared" si="64"/>
        <v>na</v>
      </c>
      <c r="CH19" s="86" t="str">
        <f t="shared" si="65"/>
        <v>na</v>
      </c>
      <c r="CI19" s="102">
        <f t="shared" si="66"/>
        <v>14.91445724883936</v>
      </c>
    </row>
    <row r="20" spans="1:87" x14ac:dyDescent="0.25">
      <c r="A20" s="299" t="s">
        <v>28</v>
      </c>
      <c r="B20" s="144"/>
      <c r="C20" s="69">
        <v>14</v>
      </c>
      <c r="D20" s="119">
        <v>1</v>
      </c>
      <c r="E20" s="117"/>
      <c r="F20" s="118">
        <v>1</v>
      </c>
      <c r="G20" s="78"/>
      <c r="H20" s="26"/>
      <c r="I20" s="26">
        <v>0</v>
      </c>
      <c r="J20" s="26">
        <v>0</v>
      </c>
      <c r="K20" s="82">
        <v>3.6999999999999999E-4</v>
      </c>
      <c r="L20" s="82">
        <v>1.5049999999999998E-3</v>
      </c>
      <c r="M20" s="266" t="s">
        <v>321</v>
      </c>
      <c r="N20" s="81"/>
      <c r="O20" s="82">
        <v>3.7499999999999999E-3</v>
      </c>
      <c r="P20" s="277">
        <v>0</v>
      </c>
      <c r="Q20" s="278">
        <v>0</v>
      </c>
      <c r="R20" s="73">
        <f t="shared" si="88"/>
        <v>0</v>
      </c>
      <c r="S20" s="73">
        <f t="shared" si="89"/>
        <v>0.01</v>
      </c>
      <c r="T20" s="205">
        <f t="shared" si="10"/>
        <v>0</v>
      </c>
      <c r="U20" s="26">
        <f t="shared" si="79"/>
        <v>0.01</v>
      </c>
      <c r="V20" s="78">
        <v>1</v>
      </c>
      <c r="W20" s="105"/>
      <c r="X20" s="13"/>
      <c r="Y20" s="13"/>
      <c r="Z20" s="13"/>
      <c r="AA20" s="13"/>
      <c r="AB20" s="134">
        <v>1</v>
      </c>
      <c r="AC20" s="13"/>
      <c r="AD20" s="23"/>
      <c r="AE20" s="23"/>
      <c r="AF20" s="119">
        <v>1</v>
      </c>
      <c r="AG20" s="54">
        <f t="shared" si="12"/>
        <v>14</v>
      </c>
      <c r="AH20" s="144" t="str">
        <f t="shared" si="13"/>
        <v>na</v>
      </c>
      <c r="AI20" s="144" t="str">
        <f t="shared" si="14"/>
        <v>na</v>
      </c>
      <c r="AJ20" s="144" t="str">
        <f t="shared" si="15"/>
        <v>na</v>
      </c>
      <c r="AK20" s="144" t="str">
        <f t="shared" si="16"/>
        <v>na</v>
      </c>
      <c r="AL20" s="144" t="str">
        <f t="shared" si="17"/>
        <v>na</v>
      </c>
      <c r="AM20" s="144">
        <f t="shared" si="18"/>
        <v>14</v>
      </c>
      <c r="AN20" s="144" t="str">
        <f t="shared" si="19"/>
        <v>na</v>
      </c>
      <c r="AO20" s="75" t="str">
        <f t="shared" si="20"/>
        <v>na</v>
      </c>
      <c r="AP20" s="75" t="str">
        <f t="shared" si="21"/>
        <v>na</v>
      </c>
      <c r="AQ20" s="144">
        <f t="shared" si="22"/>
        <v>14</v>
      </c>
      <c r="AR20" s="81">
        <f t="shared" si="23"/>
        <v>9.950330853168092E-3</v>
      </c>
      <c r="AS20" s="82" t="str">
        <f t="shared" si="24"/>
        <v>na</v>
      </c>
      <c r="AT20" s="82" t="str">
        <f t="shared" si="25"/>
        <v>na</v>
      </c>
      <c r="AU20" s="82" t="str">
        <f t="shared" si="26"/>
        <v>na</v>
      </c>
      <c r="AV20" s="82" t="str">
        <f t="shared" si="27"/>
        <v>na</v>
      </c>
      <c r="AW20" s="82" t="str">
        <f t="shared" si="28"/>
        <v>na</v>
      </c>
      <c r="AX20" s="82">
        <f t="shared" si="29"/>
        <v>1.0779525090932099E-2</v>
      </c>
      <c r="AY20" s="82" t="str">
        <f t="shared" si="30"/>
        <v>na</v>
      </c>
      <c r="AZ20" s="83" t="str">
        <f t="shared" si="31"/>
        <v>na</v>
      </c>
      <c r="BA20" s="83" t="str">
        <f t="shared" si="32"/>
        <v>na</v>
      </c>
      <c r="BB20" s="82">
        <f t="shared" si="33"/>
        <v>9.950330853168092E-3</v>
      </c>
      <c r="BC20" s="93">
        <f t="shared" si="34"/>
        <v>1.9900661706336174E-2</v>
      </c>
      <c r="BD20" s="85" t="str">
        <f t="shared" si="35"/>
        <v>na</v>
      </c>
      <c r="BE20" s="85" t="str">
        <f t="shared" si="36"/>
        <v>na</v>
      </c>
      <c r="BF20" s="85" t="str">
        <f t="shared" si="37"/>
        <v>na</v>
      </c>
      <c r="BG20" s="85" t="str">
        <f t="shared" si="38"/>
        <v>na</v>
      </c>
      <c r="BH20" s="85" t="str">
        <f t="shared" si="39"/>
        <v>na</v>
      </c>
      <c r="BI20" s="85">
        <f t="shared" si="40"/>
        <v>2.3355637697019534E-2</v>
      </c>
      <c r="BJ20" s="85" t="str">
        <f t="shared" si="41"/>
        <v>na</v>
      </c>
      <c r="BK20" s="86" t="str">
        <f t="shared" si="42"/>
        <v>na</v>
      </c>
      <c r="BL20" s="86" t="str">
        <f t="shared" si="43"/>
        <v>na</v>
      </c>
      <c r="BM20" s="102">
        <f t="shared" si="44"/>
        <v>1.9900661706336174E-2</v>
      </c>
      <c r="BN20" s="85">
        <f t="shared" si="45"/>
        <v>0.25870860218237024</v>
      </c>
      <c r="BO20" s="85" t="str">
        <f t="shared" si="46"/>
        <v>na</v>
      </c>
      <c r="BP20" s="85" t="str">
        <f t="shared" si="47"/>
        <v>na</v>
      </c>
      <c r="BQ20" s="85" t="str">
        <f t="shared" si="48"/>
        <v>na</v>
      </c>
      <c r="BR20" s="85" t="str">
        <f t="shared" si="49"/>
        <v>na</v>
      </c>
      <c r="BS20" s="85" t="str">
        <f t="shared" si="50"/>
        <v>na</v>
      </c>
      <c r="BT20" s="85">
        <f t="shared" si="51"/>
        <v>0.30362329006125394</v>
      </c>
      <c r="BU20" s="85" t="str">
        <f t="shared" si="52"/>
        <v>na</v>
      </c>
      <c r="BV20" s="86" t="str">
        <f t="shared" si="53"/>
        <v>na</v>
      </c>
      <c r="BW20" s="86" t="str">
        <f t="shared" si="54"/>
        <v>na</v>
      </c>
      <c r="BX20" s="85">
        <f t="shared" si="55"/>
        <v>0.25870860218237024</v>
      </c>
      <c r="BY20" s="93">
        <f t="shared" si="56"/>
        <v>9.9908992419286662</v>
      </c>
      <c r="BZ20" s="85" t="str">
        <f t="shared" si="57"/>
        <v>na</v>
      </c>
      <c r="CA20" s="85" t="str">
        <f t="shared" si="58"/>
        <v>na</v>
      </c>
      <c r="CB20" s="85" t="str">
        <f t="shared" si="59"/>
        <v>na</v>
      </c>
      <c r="CC20" s="85" t="str">
        <f t="shared" si="60"/>
        <v>na</v>
      </c>
      <c r="CD20" s="85" t="str">
        <f t="shared" si="61"/>
        <v>na</v>
      </c>
      <c r="CE20" s="85">
        <f t="shared" si="62"/>
        <v>8.7974287155968476</v>
      </c>
      <c r="CF20" s="85" t="str">
        <f t="shared" si="63"/>
        <v>na</v>
      </c>
      <c r="CG20" s="86" t="str">
        <f t="shared" si="64"/>
        <v>na</v>
      </c>
      <c r="CH20" s="86" t="str">
        <f t="shared" si="65"/>
        <v>na</v>
      </c>
      <c r="CI20" s="102">
        <f t="shared" si="66"/>
        <v>9.2530835036613528</v>
      </c>
    </row>
    <row r="21" spans="1:87" x14ac:dyDescent="0.25">
      <c r="A21" s="298" t="s">
        <v>29</v>
      </c>
      <c r="B21" s="144"/>
      <c r="C21" s="69">
        <v>14</v>
      </c>
      <c r="D21" s="119">
        <v>1</v>
      </c>
      <c r="E21" s="117"/>
      <c r="F21" s="118">
        <v>1</v>
      </c>
      <c r="G21" s="78">
        <v>0.6</v>
      </c>
      <c r="H21" s="26"/>
      <c r="I21" s="26">
        <v>2.5399999999999997E-3</v>
      </c>
      <c r="J21" s="26">
        <v>5.7650000000000002E-3</v>
      </c>
      <c r="K21" s="82">
        <v>1.8525E-3</v>
      </c>
      <c r="L21" s="82">
        <v>3.7075000000000003E-3</v>
      </c>
      <c r="M21" s="266" t="s">
        <v>279</v>
      </c>
      <c r="N21" s="81"/>
      <c r="O21" s="82">
        <v>8.3049999999999999E-3</v>
      </c>
      <c r="P21" s="277">
        <v>2.7499999999999998E-3</v>
      </c>
      <c r="Q21" s="278">
        <v>3.0999999999999999E-3</v>
      </c>
      <c r="R21" s="73">
        <f t="shared" si="88"/>
        <v>0.33112582781456951</v>
      </c>
      <c r="S21" s="73">
        <f t="shared" si="89"/>
        <v>0.33112582781456951</v>
      </c>
      <c r="T21" s="205">
        <f t="shared" si="10"/>
        <v>0.37326911499096926</v>
      </c>
      <c r="U21" s="26">
        <f t="shared" si="79"/>
        <v>0.37326911499096926</v>
      </c>
      <c r="V21" s="78">
        <v>1</v>
      </c>
      <c r="W21" s="128">
        <v>1</v>
      </c>
      <c r="X21" s="134">
        <v>1</v>
      </c>
      <c r="Y21" s="134">
        <v>0.5</v>
      </c>
      <c r="Z21" s="134">
        <v>0.5</v>
      </c>
      <c r="AA21" s="134">
        <v>1</v>
      </c>
      <c r="AB21" s="134"/>
      <c r="AC21" s="134">
        <v>1</v>
      </c>
      <c r="AD21" s="201"/>
      <c r="AE21" s="201"/>
      <c r="AF21" s="119">
        <v>1</v>
      </c>
      <c r="AG21" s="54">
        <f t="shared" si="12"/>
        <v>14</v>
      </c>
      <c r="AH21" s="144">
        <f t="shared" si="13"/>
        <v>14</v>
      </c>
      <c r="AI21" s="144">
        <f t="shared" si="14"/>
        <v>14</v>
      </c>
      <c r="AJ21" s="144">
        <f t="shared" si="15"/>
        <v>14</v>
      </c>
      <c r="AK21" s="144">
        <f t="shared" si="16"/>
        <v>14</v>
      </c>
      <c r="AL21" s="144">
        <f t="shared" si="17"/>
        <v>14</v>
      </c>
      <c r="AM21" s="144" t="str">
        <f t="shared" si="18"/>
        <v>na</v>
      </c>
      <c r="AN21" s="144">
        <f t="shared" si="19"/>
        <v>14</v>
      </c>
      <c r="AO21" s="75" t="str">
        <f t="shared" si="20"/>
        <v>na</v>
      </c>
      <c r="AP21" s="75" t="str">
        <f t="shared" si="21"/>
        <v>na</v>
      </c>
      <c r="AQ21" s="144">
        <f t="shared" si="22"/>
        <v>14</v>
      </c>
      <c r="AR21" s="81">
        <f t="shared" si="23"/>
        <v>0.28602507124415139</v>
      </c>
      <c r="AS21" s="82">
        <f t="shared" si="24"/>
        <v>0.37307617988367575</v>
      </c>
      <c r="AT21" s="82">
        <f t="shared" si="25"/>
        <v>0.32688579570760157</v>
      </c>
      <c r="AU21" s="82">
        <f t="shared" si="26"/>
        <v>0.18387326008552587</v>
      </c>
      <c r="AV21" s="82">
        <f t="shared" si="27"/>
        <v>0.19690131716082884</v>
      </c>
      <c r="AW21" s="82">
        <f t="shared" si="28"/>
        <v>0.41187610259157797</v>
      </c>
      <c r="AX21" s="82" t="str">
        <f t="shared" si="29"/>
        <v>na</v>
      </c>
      <c r="AY21" s="82">
        <f t="shared" si="30"/>
        <v>0.28602507124415139</v>
      </c>
      <c r="AZ21" s="83" t="str">
        <f t="shared" si="31"/>
        <v>na</v>
      </c>
      <c r="BA21" s="83" t="str">
        <f t="shared" si="32"/>
        <v>na</v>
      </c>
      <c r="BB21" s="82">
        <f t="shared" si="33"/>
        <v>0.28602507124415139</v>
      </c>
      <c r="BC21" s="93">
        <f t="shared" si="34"/>
        <v>0.6343882253421862</v>
      </c>
      <c r="BD21" s="85">
        <f t="shared" si="35"/>
        <v>1.0792994382003167</v>
      </c>
      <c r="BE21" s="85">
        <f t="shared" si="36"/>
        <v>0.82858870248775329</v>
      </c>
      <c r="BF21" s="85">
        <f t="shared" si="37"/>
        <v>0.26217064414651564</v>
      </c>
      <c r="BG21" s="85">
        <f t="shared" si="38"/>
        <v>0.30063819227647709</v>
      </c>
      <c r="BH21" s="85">
        <f t="shared" si="39"/>
        <v>1.3154674240695572</v>
      </c>
      <c r="BI21" s="85" t="str">
        <f t="shared" si="40"/>
        <v>na</v>
      </c>
      <c r="BJ21" s="85">
        <f t="shared" si="41"/>
        <v>0.6343882253421862</v>
      </c>
      <c r="BK21" s="86" t="str">
        <f t="shared" si="42"/>
        <v>na</v>
      </c>
      <c r="BL21" s="86" t="str">
        <f t="shared" si="43"/>
        <v>na</v>
      </c>
      <c r="BM21" s="102">
        <f t="shared" si="44"/>
        <v>0.6343882253421862</v>
      </c>
      <c r="BN21" s="85">
        <f t="shared" si="45"/>
        <v>8.2470469294484197</v>
      </c>
      <c r="BO21" s="85">
        <f t="shared" si="46"/>
        <v>14.030892696604116</v>
      </c>
      <c r="BP21" s="85">
        <f t="shared" si="47"/>
        <v>10.771653132340793</v>
      </c>
      <c r="BQ21" s="85">
        <f t="shared" si="48"/>
        <v>3.4082183739047034</v>
      </c>
      <c r="BR21" s="85">
        <f t="shared" si="49"/>
        <v>3.908296499594202</v>
      </c>
      <c r="BS21" s="85">
        <f t="shared" si="50"/>
        <v>17.101076512904243</v>
      </c>
      <c r="BT21" s="85" t="str">
        <f t="shared" si="51"/>
        <v>na</v>
      </c>
      <c r="BU21" s="85">
        <f t="shared" si="52"/>
        <v>8.2470469294484197</v>
      </c>
      <c r="BV21" s="86" t="str">
        <f t="shared" si="53"/>
        <v>na</v>
      </c>
      <c r="BW21" s="86" t="str">
        <f t="shared" si="54"/>
        <v>na</v>
      </c>
      <c r="BX21" s="85">
        <f t="shared" si="55"/>
        <v>8.2470469294484197</v>
      </c>
      <c r="BY21" s="93">
        <f t="shared" si="56"/>
        <v>4.5277936471247902</v>
      </c>
      <c r="BZ21" s="85">
        <f t="shared" si="57"/>
        <v>3.1319301037066132</v>
      </c>
      <c r="CA21" s="85">
        <f t="shared" si="58"/>
        <v>1.7067259487949829</v>
      </c>
      <c r="CB21" s="85">
        <f t="shared" si="59"/>
        <v>7.7065301862104931</v>
      </c>
      <c r="CC21" s="85">
        <f t="shared" si="60"/>
        <v>6.7659471575128407</v>
      </c>
      <c r="CD21" s="85">
        <f t="shared" si="61"/>
        <v>2.769515614430055</v>
      </c>
      <c r="CE21" s="85" t="str">
        <f t="shared" si="62"/>
        <v>na</v>
      </c>
      <c r="CF21" s="85">
        <f t="shared" si="63"/>
        <v>12.073432014123657</v>
      </c>
      <c r="CG21" s="86" t="str">
        <f t="shared" si="64"/>
        <v>na</v>
      </c>
      <c r="CH21" s="86" t="str">
        <f t="shared" si="65"/>
        <v>na</v>
      </c>
      <c r="CI21" s="102">
        <f t="shared" si="66"/>
        <v>4.0357236313358191</v>
      </c>
    </row>
    <row r="22" spans="1:87" s="20" customFormat="1" x14ac:dyDescent="0.25">
      <c r="A22" s="300" t="s">
        <v>37</v>
      </c>
      <c r="B22" s="60"/>
      <c r="C22" s="59">
        <v>14</v>
      </c>
      <c r="D22" s="35"/>
      <c r="E22" s="67"/>
      <c r="F22" s="60">
        <v>1</v>
      </c>
      <c r="G22" s="78">
        <v>3.2360000000000002</v>
      </c>
      <c r="H22" s="26">
        <v>73.712999999999994</v>
      </c>
      <c r="I22" s="26">
        <v>0</v>
      </c>
      <c r="J22" s="26">
        <v>0</v>
      </c>
      <c r="K22" s="82">
        <v>1.6250000000000002E-4</v>
      </c>
      <c r="L22" s="82">
        <v>8.9750000000000008E-4</v>
      </c>
      <c r="M22" s="266" t="s">
        <v>279</v>
      </c>
      <c r="N22" s="81"/>
      <c r="O22" s="82">
        <v>1.06E-3</v>
      </c>
      <c r="P22" s="277">
        <v>2.7499999999999998E-3</v>
      </c>
      <c r="Q22" s="278">
        <v>3.0999999999999999E-3</v>
      </c>
      <c r="R22" s="73">
        <f t="shared" ref="R22" si="90">P22/O22</f>
        <v>2.5943396226415092</v>
      </c>
      <c r="S22" s="73">
        <f t="shared" ref="S22" si="91">IF(P22&lt;0.01*O22,0.01,IF(P22&gt;100*O22,100,R22))</f>
        <v>2.5943396226415092</v>
      </c>
      <c r="T22" s="205">
        <f t="shared" si="10"/>
        <v>2.9245283018867925</v>
      </c>
      <c r="U22" s="26">
        <f t="shared" ref="U22" si="92">IF(T22=0,S22,T22)</f>
        <v>2.9245283018867925</v>
      </c>
      <c r="V22" s="78">
        <v>1</v>
      </c>
      <c r="W22" s="17"/>
      <c r="X22" s="20">
        <v>1</v>
      </c>
      <c r="Y22" s="20">
        <v>0.25</v>
      </c>
      <c r="Z22" s="20">
        <v>0.5</v>
      </c>
      <c r="AA22" s="20">
        <v>1</v>
      </c>
      <c r="AC22" s="20">
        <v>1</v>
      </c>
      <c r="AD22" s="201">
        <v>1</v>
      </c>
      <c r="AE22" s="201">
        <v>1</v>
      </c>
      <c r="AF22" s="35"/>
      <c r="AG22" s="54">
        <f t="shared" si="12"/>
        <v>14</v>
      </c>
      <c r="AH22" s="144" t="str">
        <f t="shared" si="13"/>
        <v>na</v>
      </c>
      <c r="AI22" s="144">
        <f t="shared" si="14"/>
        <v>14</v>
      </c>
      <c r="AJ22" s="144">
        <f t="shared" si="15"/>
        <v>14</v>
      </c>
      <c r="AK22" s="144">
        <f t="shared" si="16"/>
        <v>14</v>
      </c>
      <c r="AL22" s="144">
        <f t="shared" si="17"/>
        <v>14</v>
      </c>
      <c r="AM22" s="144" t="str">
        <f t="shared" si="18"/>
        <v>na</v>
      </c>
      <c r="AN22" s="144">
        <f t="shared" si="19"/>
        <v>14</v>
      </c>
      <c r="AO22" s="75">
        <f t="shared" si="20"/>
        <v>14</v>
      </c>
      <c r="AP22" s="75">
        <f t="shared" si="21"/>
        <v>14</v>
      </c>
      <c r="AQ22" s="144" t="str">
        <f t="shared" si="22"/>
        <v>na</v>
      </c>
      <c r="AR22" s="81">
        <f t="shared" si="23"/>
        <v>1.2793602810146338</v>
      </c>
      <c r="AS22" s="82" t="str">
        <f t="shared" si="24"/>
        <v>na</v>
      </c>
      <c r="AT22" s="82">
        <f t="shared" si="25"/>
        <v>1.4621260354452956</v>
      </c>
      <c r="AU22" s="82">
        <f t="shared" si="26"/>
        <v>0.41122294746898941</v>
      </c>
      <c r="AV22" s="82">
        <f t="shared" si="27"/>
        <v>0.88071903403181306</v>
      </c>
      <c r="AW22" s="82">
        <f t="shared" si="28"/>
        <v>1.8422788046610727</v>
      </c>
      <c r="AX22" s="82" t="str">
        <f t="shared" si="29"/>
        <v>na</v>
      </c>
      <c r="AY22" s="82">
        <f t="shared" si="30"/>
        <v>1.2793602810146338</v>
      </c>
      <c r="AZ22" s="83">
        <f t="shared" si="31"/>
        <v>1.2793602810146338</v>
      </c>
      <c r="BA22" s="83">
        <f t="shared" si="32"/>
        <v>1.2793602810146338</v>
      </c>
      <c r="BB22" s="82" t="str">
        <f t="shared" si="33"/>
        <v>na</v>
      </c>
      <c r="BC22" s="93">
        <f t="shared" si="34"/>
        <v>2.7344923322983923</v>
      </c>
      <c r="BD22" s="85" t="str">
        <f t="shared" si="35"/>
        <v>na</v>
      </c>
      <c r="BE22" s="85">
        <f t="shared" si="36"/>
        <v>3.5715818217774915</v>
      </c>
      <c r="BF22" s="85">
        <f t="shared" si="37"/>
        <v>0.28251770269919607</v>
      </c>
      <c r="BG22" s="85">
        <f t="shared" si="38"/>
        <v>1.2958828659416608</v>
      </c>
      <c r="BH22" s="85">
        <f t="shared" si="39"/>
        <v>5.6702433002539463</v>
      </c>
      <c r="BI22" s="85" t="str">
        <f t="shared" si="40"/>
        <v>na</v>
      </c>
      <c r="BJ22" s="85">
        <f t="shared" si="41"/>
        <v>2.7344923322983923</v>
      </c>
      <c r="BK22" s="86">
        <f t="shared" si="42"/>
        <v>2.7344923322983923</v>
      </c>
      <c r="BL22" s="86">
        <f t="shared" si="43"/>
        <v>2.7344923322983923</v>
      </c>
      <c r="BM22" s="102" t="str">
        <f t="shared" si="44"/>
        <v>na</v>
      </c>
      <c r="BN22" s="85">
        <f t="shared" si="45"/>
        <v>35.5484003198791</v>
      </c>
      <c r="BO22" s="85" t="str">
        <f t="shared" si="46"/>
        <v>na</v>
      </c>
      <c r="BP22" s="85">
        <f t="shared" si="47"/>
        <v>46.430563683107387</v>
      </c>
      <c r="BQ22" s="85">
        <f t="shared" si="48"/>
        <v>3.6727301350895489</v>
      </c>
      <c r="BR22" s="85">
        <f t="shared" si="49"/>
        <v>16.846477257241592</v>
      </c>
      <c r="BS22" s="85">
        <f t="shared" si="50"/>
        <v>73.713162903301296</v>
      </c>
      <c r="BT22" s="85" t="str">
        <f t="shared" si="51"/>
        <v>na</v>
      </c>
      <c r="BU22" s="85">
        <f t="shared" si="52"/>
        <v>35.5484003198791</v>
      </c>
      <c r="BV22" s="86">
        <f t="shared" si="53"/>
        <v>35.5484003198791</v>
      </c>
      <c r="BW22" s="86">
        <f t="shared" si="54"/>
        <v>35.5484003198791</v>
      </c>
      <c r="BX22" s="85" t="str">
        <f t="shared" si="55"/>
        <v>na</v>
      </c>
      <c r="BY22" s="93">
        <f t="shared" si="56"/>
        <v>2.5244720970517811</v>
      </c>
      <c r="BZ22" s="85" t="str">
        <f t="shared" si="57"/>
        <v>na</v>
      </c>
      <c r="CA22" s="85">
        <f t="shared" si="58"/>
        <v>8.651026919118026</v>
      </c>
      <c r="CB22" s="85">
        <f t="shared" si="59"/>
        <v>3.7071619115974741</v>
      </c>
      <c r="CC22" s="85">
        <f t="shared" si="60"/>
        <v>1.8089558119877033E-3</v>
      </c>
      <c r="CD22" s="85">
        <f t="shared" si="61"/>
        <v>13.600537552965541</v>
      </c>
      <c r="CE22" s="85" t="str">
        <f t="shared" si="62"/>
        <v>na</v>
      </c>
      <c r="CF22" s="85">
        <f t="shared" si="63"/>
        <v>5.8581220554818562E-2</v>
      </c>
      <c r="CG22" s="86">
        <f t="shared" si="64"/>
        <v>5.4670517382407819</v>
      </c>
      <c r="CH22" s="86">
        <f t="shared" si="65"/>
        <v>0.18726449118990099</v>
      </c>
      <c r="CI22" s="102" t="str">
        <f t="shared" si="66"/>
        <v>na</v>
      </c>
    </row>
    <row r="23" spans="1:87" x14ac:dyDescent="0.25">
      <c r="A23" s="298" t="s">
        <v>30</v>
      </c>
      <c r="B23" s="144"/>
      <c r="C23" s="69">
        <v>14</v>
      </c>
      <c r="D23" s="119">
        <v>1</v>
      </c>
      <c r="E23" s="117"/>
      <c r="F23" s="60">
        <v>1</v>
      </c>
      <c r="G23" s="78">
        <v>0.27300000000000002</v>
      </c>
      <c r="H23" s="26">
        <v>1.6</v>
      </c>
      <c r="I23" s="26">
        <v>2.0105000000000001E-2</v>
      </c>
      <c r="J23" s="26">
        <v>1.506E-2</v>
      </c>
      <c r="K23" s="82">
        <v>0.02</v>
      </c>
      <c r="L23" s="82">
        <v>1.6419999999999997E-2</v>
      </c>
      <c r="M23" s="266" t="s">
        <v>279</v>
      </c>
      <c r="N23" s="81"/>
      <c r="O23" s="82">
        <v>3.6419999999999994E-2</v>
      </c>
      <c r="P23" s="277">
        <v>1.3800000000000002E-2</v>
      </c>
      <c r="Q23" s="278">
        <v>3.1050000000000001E-2</v>
      </c>
      <c r="R23" s="73">
        <f t="shared" ref="R23:R24" si="93">P23/O23</f>
        <v>0.37891268533772665</v>
      </c>
      <c r="S23" s="73">
        <f t="shared" ref="S23:S24" si="94">IF(P23&lt;0.01*O23,0.01,IF(P23&gt;100*O23,100,R23))</f>
        <v>0.37891268533772665</v>
      </c>
      <c r="T23" s="205">
        <f t="shared" si="10"/>
        <v>0.85255354200988487</v>
      </c>
      <c r="U23" s="26">
        <f t="shared" ref="U23:U24" si="95">IF(T23=0,S23,T23)</f>
        <v>0.85255354200988487</v>
      </c>
      <c r="V23" s="78">
        <v>1</v>
      </c>
      <c r="W23" s="128">
        <v>0.5</v>
      </c>
      <c r="X23" s="134"/>
      <c r="Y23" s="134">
        <v>1</v>
      </c>
      <c r="Z23" s="134">
        <v>1</v>
      </c>
      <c r="AA23" s="134">
        <v>1</v>
      </c>
      <c r="AB23" s="134"/>
      <c r="AC23" s="134"/>
      <c r="AD23" s="201"/>
      <c r="AE23" s="201"/>
      <c r="AF23" s="119">
        <v>1</v>
      </c>
      <c r="AG23" s="54">
        <f t="shared" si="12"/>
        <v>14</v>
      </c>
      <c r="AH23" s="144">
        <f t="shared" si="13"/>
        <v>14</v>
      </c>
      <c r="AI23" s="144" t="str">
        <f t="shared" si="14"/>
        <v>na</v>
      </c>
      <c r="AJ23" s="144">
        <f t="shared" si="15"/>
        <v>14</v>
      </c>
      <c r="AK23" s="144">
        <f t="shared" si="16"/>
        <v>14</v>
      </c>
      <c r="AL23" s="144">
        <f t="shared" si="17"/>
        <v>14</v>
      </c>
      <c r="AM23" s="144" t="str">
        <f t="shared" si="18"/>
        <v>na</v>
      </c>
      <c r="AN23" s="144" t="str">
        <f t="shared" si="19"/>
        <v>na</v>
      </c>
      <c r="AO23" s="75" t="str">
        <f t="shared" si="20"/>
        <v>na</v>
      </c>
      <c r="AP23" s="75" t="str">
        <f t="shared" si="21"/>
        <v>na</v>
      </c>
      <c r="AQ23" s="144">
        <f t="shared" si="22"/>
        <v>14</v>
      </c>
      <c r="AR23" s="81">
        <f t="shared" si="23"/>
        <v>0.32129527942997721</v>
      </c>
      <c r="AS23" s="82">
        <f t="shared" si="24"/>
        <v>0.209540399628246</v>
      </c>
      <c r="AT23" s="82" t="str">
        <f t="shared" si="25"/>
        <v>na</v>
      </c>
      <c r="AU23" s="82">
        <f t="shared" si="26"/>
        <v>0.41309393069568495</v>
      </c>
      <c r="AV23" s="82">
        <f t="shared" si="27"/>
        <v>0.44236306588185265</v>
      </c>
      <c r="AW23" s="82">
        <f t="shared" si="28"/>
        <v>0.46266520237916714</v>
      </c>
      <c r="AX23" s="82" t="str">
        <f t="shared" si="29"/>
        <v>na</v>
      </c>
      <c r="AY23" s="82" t="str">
        <f t="shared" si="30"/>
        <v>na</v>
      </c>
      <c r="AZ23" s="83" t="str">
        <f t="shared" si="31"/>
        <v>na</v>
      </c>
      <c r="BA23" s="83" t="str">
        <f t="shared" si="32"/>
        <v>na</v>
      </c>
      <c r="BB23" s="82">
        <f t="shared" si="33"/>
        <v>0.32129527942997721</v>
      </c>
      <c r="BC23" s="93">
        <f t="shared" si="34"/>
        <v>1.2331299606797443</v>
      </c>
      <c r="BD23" s="85">
        <f t="shared" si="35"/>
        <v>0.52448816853108216</v>
      </c>
      <c r="BE23" s="85" t="str">
        <f t="shared" si="36"/>
        <v>na</v>
      </c>
      <c r="BF23" s="85">
        <f t="shared" si="37"/>
        <v>2.0384393227563118</v>
      </c>
      <c r="BG23" s="85">
        <f t="shared" si="38"/>
        <v>2.3375336893792671</v>
      </c>
      <c r="BH23" s="85">
        <f t="shared" si="39"/>
        <v>2.5570182864655178</v>
      </c>
      <c r="BI23" s="85" t="str">
        <f t="shared" si="40"/>
        <v>na</v>
      </c>
      <c r="BJ23" s="85" t="str">
        <f t="shared" si="41"/>
        <v>na</v>
      </c>
      <c r="BK23" s="86" t="str">
        <f t="shared" si="42"/>
        <v>na</v>
      </c>
      <c r="BL23" s="86" t="str">
        <f t="shared" si="43"/>
        <v>na</v>
      </c>
      <c r="BM23" s="102">
        <f t="shared" si="44"/>
        <v>1.2331299606797443</v>
      </c>
      <c r="BN23" s="85">
        <f t="shared" si="45"/>
        <v>16.030689488836675</v>
      </c>
      <c r="BO23" s="85">
        <f t="shared" si="46"/>
        <v>6.8183461909040677</v>
      </c>
      <c r="BP23" s="85" t="str">
        <f t="shared" si="47"/>
        <v>na</v>
      </c>
      <c r="BQ23" s="85">
        <f t="shared" si="48"/>
        <v>26.499711195832052</v>
      </c>
      <c r="BR23" s="85">
        <f t="shared" si="49"/>
        <v>30.387937961930472</v>
      </c>
      <c r="BS23" s="85">
        <f t="shared" si="50"/>
        <v>33.241237724051729</v>
      </c>
      <c r="BT23" s="85" t="str">
        <f t="shared" si="51"/>
        <v>na</v>
      </c>
      <c r="BU23" s="85" t="str">
        <f t="shared" si="52"/>
        <v>na</v>
      </c>
      <c r="BV23" s="86" t="str">
        <f t="shared" si="53"/>
        <v>na</v>
      </c>
      <c r="BW23" s="86" t="str">
        <f t="shared" si="54"/>
        <v>na</v>
      </c>
      <c r="BX23" s="85">
        <f t="shared" si="55"/>
        <v>16.030689488836675</v>
      </c>
      <c r="BY23" s="93">
        <f t="shared" si="56"/>
        <v>3.9835858726335314</v>
      </c>
      <c r="BZ23" s="85">
        <f t="shared" si="57"/>
        <v>5.6721179064134883</v>
      </c>
      <c r="CA23" s="85" t="str">
        <f t="shared" si="58"/>
        <v>na</v>
      </c>
      <c r="CB23" s="85">
        <f t="shared" si="59"/>
        <v>3.6802531049299105</v>
      </c>
      <c r="CC23" s="85">
        <f t="shared" si="60"/>
        <v>2.8315118248763951</v>
      </c>
      <c r="CD23" s="85">
        <f t="shared" si="61"/>
        <v>2.1731204673895399</v>
      </c>
      <c r="CE23" s="85" t="str">
        <f t="shared" si="62"/>
        <v>na</v>
      </c>
      <c r="CF23" s="85" t="str">
        <f t="shared" si="63"/>
        <v>na</v>
      </c>
      <c r="CG23" s="86" t="str">
        <f t="shared" si="64"/>
        <v>na</v>
      </c>
      <c r="CH23" s="86" t="str">
        <f t="shared" si="65"/>
        <v>na</v>
      </c>
      <c r="CI23" s="102">
        <f t="shared" si="66"/>
        <v>3.5229113506166896</v>
      </c>
    </row>
    <row r="24" spans="1:87" x14ac:dyDescent="0.25">
      <c r="A24" s="298" t="s">
        <v>31</v>
      </c>
      <c r="B24" s="144"/>
      <c r="C24" s="69">
        <v>14</v>
      </c>
      <c r="D24" s="119"/>
      <c r="E24" s="117"/>
      <c r="F24" s="60">
        <v>1</v>
      </c>
      <c r="G24" s="78"/>
      <c r="H24" s="26"/>
      <c r="I24" s="26">
        <v>1.8649999999999999E-3</v>
      </c>
      <c r="J24" s="26">
        <v>2.3699999999999997E-3</v>
      </c>
      <c r="K24" s="82">
        <v>7.7775000000000014E-3</v>
      </c>
      <c r="L24" s="82">
        <v>1.3362499999999999E-2</v>
      </c>
      <c r="M24" s="266" t="s">
        <v>279</v>
      </c>
      <c r="N24" s="81"/>
      <c r="O24" s="82">
        <v>2.1139999999999999E-2</v>
      </c>
      <c r="P24" s="277">
        <v>0</v>
      </c>
      <c r="Q24" s="278">
        <v>0</v>
      </c>
      <c r="R24" s="73">
        <f t="shared" si="93"/>
        <v>0</v>
      </c>
      <c r="S24" s="73">
        <f t="shared" si="94"/>
        <v>0.01</v>
      </c>
      <c r="T24" s="205">
        <f t="shared" si="10"/>
        <v>0</v>
      </c>
      <c r="U24" s="26">
        <f t="shared" si="95"/>
        <v>0.01</v>
      </c>
      <c r="V24" s="78">
        <v>1</v>
      </c>
      <c r="W24" s="128">
        <v>0.5</v>
      </c>
      <c r="X24" s="134">
        <v>1</v>
      </c>
      <c r="Y24" s="134">
        <v>0.75</v>
      </c>
      <c r="Z24" s="134">
        <v>1</v>
      </c>
      <c r="AA24" s="134">
        <v>1</v>
      </c>
      <c r="AB24" s="134">
        <v>1</v>
      </c>
      <c r="AC24" s="134"/>
      <c r="AD24" s="201"/>
      <c r="AE24" s="201"/>
      <c r="AF24" s="119"/>
      <c r="AG24" s="54">
        <f t="shared" si="12"/>
        <v>14</v>
      </c>
      <c r="AH24" s="144">
        <f t="shared" si="13"/>
        <v>14</v>
      </c>
      <c r="AI24" s="144">
        <f t="shared" si="14"/>
        <v>14</v>
      </c>
      <c r="AJ24" s="144">
        <f t="shared" si="15"/>
        <v>14</v>
      </c>
      <c r="AK24" s="144">
        <f t="shared" si="16"/>
        <v>14</v>
      </c>
      <c r="AL24" s="144">
        <f t="shared" si="17"/>
        <v>14</v>
      </c>
      <c r="AM24" s="144">
        <f t="shared" si="18"/>
        <v>14</v>
      </c>
      <c r="AN24" s="144" t="str">
        <f t="shared" si="19"/>
        <v>na</v>
      </c>
      <c r="AO24" s="75" t="str">
        <f t="shared" si="20"/>
        <v>na</v>
      </c>
      <c r="AP24" s="75" t="str">
        <f t="shared" si="21"/>
        <v>na</v>
      </c>
      <c r="AQ24" s="144" t="str">
        <f t="shared" si="22"/>
        <v>na</v>
      </c>
      <c r="AR24" s="81">
        <f t="shared" si="23"/>
        <v>9.950330853168092E-3</v>
      </c>
      <c r="AS24" s="82">
        <f t="shared" si="24"/>
        <v>6.4893462085878865E-3</v>
      </c>
      <c r="AT24" s="82">
        <f t="shared" si="25"/>
        <v>1.1371806689334962E-2</v>
      </c>
      <c r="AU24" s="82">
        <f t="shared" si="26"/>
        <v>9.5949618941263744E-3</v>
      </c>
      <c r="AV24" s="82">
        <f t="shared" si="27"/>
        <v>1.3699730884796648E-2</v>
      </c>
      <c r="AW24" s="82">
        <f t="shared" si="28"/>
        <v>1.4328476428562052E-2</v>
      </c>
      <c r="AX24" s="82">
        <f t="shared" si="29"/>
        <v>1.0779525090932099E-2</v>
      </c>
      <c r="AY24" s="82" t="str">
        <f t="shared" si="30"/>
        <v>na</v>
      </c>
      <c r="AZ24" s="83" t="str">
        <f t="shared" si="31"/>
        <v>na</v>
      </c>
      <c r="BA24" s="83" t="str">
        <f t="shared" si="32"/>
        <v>na</v>
      </c>
      <c r="BB24" s="82" t="str">
        <f t="shared" si="33"/>
        <v>na</v>
      </c>
      <c r="BC24" s="93">
        <f t="shared" si="34"/>
        <v>1.9900661706336174E-2</v>
      </c>
      <c r="BD24" s="85">
        <f t="shared" si="35"/>
        <v>8.464364619897238E-3</v>
      </c>
      <c r="BE24" s="85">
        <f t="shared" si="36"/>
        <v>2.5992701004194183E-2</v>
      </c>
      <c r="BF24" s="85">
        <f t="shared" si="37"/>
        <v>1.8504569367243713E-2</v>
      </c>
      <c r="BG24" s="85">
        <f t="shared" si="38"/>
        <v>3.7723896639295096E-2</v>
      </c>
      <c r="BH24" s="85">
        <f t="shared" si="39"/>
        <v>4.1266012114258691E-2</v>
      </c>
      <c r="BI24" s="85">
        <f t="shared" si="40"/>
        <v>2.3355637697019534E-2</v>
      </c>
      <c r="BJ24" s="85" t="str">
        <f t="shared" si="41"/>
        <v>na</v>
      </c>
      <c r="BK24" s="86" t="str">
        <f t="shared" si="42"/>
        <v>na</v>
      </c>
      <c r="BL24" s="86" t="str">
        <f t="shared" si="43"/>
        <v>na</v>
      </c>
      <c r="BM24" s="102" t="str">
        <f t="shared" si="44"/>
        <v>na</v>
      </c>
      <c r="BN24" s="85">
        <f t="shared" si="45"/>
        <v>0.25870860218237024</v>
      </c>
      <c r="BO24" s="85">
        <f t="shared" si="46"/>
        <v>0.1100367400586641</v>
      </c>
      <c r="BP24" s="85">
        <f t="shared" si="47"/>
        <v>0.33790511305452436</v>
      </c>
      <c r="BQ24" s="85">
        <f t="shared" si="48"/>
        <v>0.24055940177416826</v>
      </c>
      <c r="BR24" s="85">
        <f t="shared" si="49"/>
        <v>0.49041065631083625</v>
      </c>
      <c r="BS24" s="85">
        <f t="shared" si="50"/>
        <v>0.53645815748536296</v>
      </c>
      <c r="BT24" s="85">
        <f t="shared" si="51"/>
        <v>0.30362329006125394</v>
      </c>
      <c r="BU24" s="85" t="str">
        <f t="shared" si="52"/>
        <v>na</v>
      </c>
      <c r="BV24" s="86" t="str">
        <f t="shared" si="53"/>
        <v>na</v>
      </c>
      <c r="BW24" s="86" t="str">
        <f t="shared" si="54"/>
        <v>na</v>
      </c>
      <c r="BX24" s="85" t="str">
        <f t="shared" si="55"/>
        <v>na</v>
      </c>
      <c r="BY24" s="93">
        <f t="shared" si="56"/>
        <v>9.9908992419286662</v>
      </c>
      <c r="BZ24" s="85">
        <f t="shared" si="57"/>
        <v>9.8681949903957413</v>
      </c>
      <c r="CA24" s="85">
        <f t="shared" si="58"/>
        <v>6.1849823079959263</v>
      </c>
      <c r="CB24" s="85">
        <f t="shared" si="59"/>
        <v>11.752236250866314</v>
      </c>
      <c r="CC24" s="85">
        <f t="shared" si="60"/>
        <v>10.801877605956488</v>
      </c>
      <c r="CD24" s="85">
        <f t="shared" si="61"/>
        <v>9.9330438576934093</v>
      </c>
      <c r="CE24" s="85">
        <f t="shared" si="62"/>
        <v>8.7974287155968476</v>
      </c>
      <c r="CF24" s="85" t="str">
        <f t="shared" si="63"/>
        <v>na</v>
      </c>
      <c r="CG24" s="86" t="str">
        <f t="shared" si="64"/>
        <v>na</v>
      </c>
      <c r="CH24" s="86" t="str">
        <f t="shared" si="65"/>
        <v>na</v>
      </c>
      <c r="CI24" s="102" t="str">
        <f t="shared" si="66"/>
        <v>na</v>
      </c>
    </row>
    <row r="25" spans="1:87" x14ac:dyDescent="0.25">
      <c r="A25" s="298" t="s">
        <v>32</v>
      </c>
      <c r="B25" s="144"/>
      <c r="C25" s="69">
        <v>14</v>
      </c>
      <c r="D25" s="119">
        <v>1</v>
      </c>
      <c r="E25" s="117"/>
      <c r="F25" s="60">
        <v>1</v>
      </c>
      <c r="G25" s="78">
        <v>11.082000000000001</v>
      </c>
      <c r="H25" s="26">
        <v>52.887999999999998</v>
      </c>
      <c r="I25" s="26"/>
      <c r="J25" s="26"/>
      <c r="K25" s="82"/>
      <c r="L25" s="82"/>
      <c r="M25" s="266" t="s">
        <v>278</v>
      </c>
      <c r="N25" s="81"/>
      <c r="O25" s="140">
        <v>1.907</v>
      </c>
      <c r="P25" s="277">
        <v>0.28694999999999998</v>
      </c>
      <c r="Q25" s="278">
        <v>0.23570000000000002</v>
      </c>
      <c r="R25" s="73">
        <f t="shared" ref="R25" si="96">P25/O25</f>
        <v>0.15047194546407969</v>
      </c>
      <c r="S25" s="73">
        <f t="shared" ref="S25" si="97">IF(P25&lt;0.01*O25,0.01,IF(P25&gt;100*O25,100,R25))</f>
        <v>0.15047194546407969</v>
      </c>
      <c r="T25" s="205">
        <f t="shared" si="10"/>
        <v>0.12359727320398534</v>
      </c>
      <c r="U25" s="26">
        <f t="shared" ref="U25" si="98">IF(T25=0,S25,T25)</f>
        <v>0.12359727320398534</v>
      </c>
      <c r="V25" s="78">
        <v>1</v>
      </c>
      <c r="W25" s="128">
        <v>0.5</v>
      </c>
      <c r="X25" s="134"/>
      <c r="Y25" s="134">
        <v>0.5</v>
      </c>
      <c r="Z25" s="134">
        <v>0.4</v>
      </c>
      <c r="AA25" s="134">
        <v>1</v>
      </c>
      <c r="AB25" s="134">
        <v>1</v>
      </c>
      <c r="AC25" s="134"/>
      <c r="AD25" s="201"/>
      <c r="AE25" s="201"/>
      <c r="AF25" s="119">
        <v>1</v>
      </c>
      <c r="AG25" s="54">
        <f t="shared" si="12"/>
        <v>14</v>
      </c>
      <c r="AH25" s="144">
        <f t="shared" si="13"/>
        <v>14</v>
      </c>
      <c r="AI25" s="144" t="str">
        <f t="shared" si="14"/>
        <v>na</v>
      </c>
      <c r="AJ25" s="144">
        <f t="shared" si="15"/>
        <v>14</v>
      </c>
      <c r="AK25" s="144">
        <f t="shared" si="16"/>
        <v>14</v>
      </c>
      <c r="AL25" s="144">
        <f t="shared" si="17"/>
        <v>14</v>
      </c>
      <c r="AM25" s="144">
        <f t="shared" si="18"/>
        <v>14</v>
      </c>
      <c r="AN25" s="144" t="str">
        <f t="shared" si="19"/>
        <v>na</v>
      </c>
      <c r="AO25" s="75" t="str">
        <f t="shared" si="20"/>
        <v>na</v>
      </c>
      <c r="AP25" s="75" t="str">
        <f t="shared" si="21"/>
        <v>na</v>
      </c>
      <c r="AQ25" s="144">
        <f t="shared" si="22"/>
        <v>14</v>
      </c>
      <c r="AR25" s="81">
        <f t="shared" si="23"/>
        <v>0.14017224554936711</v>
      </c>
      <c r="AS25" s="82">
        <f t="shared" si="24"/>
        <v>9.1416681880022027E-2</v>
      </c>
      <c r="AT25" s="82" t="str">
        <f t="shared" si="25"/>
        <v>na</v>
      </c>
      <c r="AU25" s="82">
        <f t="shared" si="26"/>
        <v>9.0110729281735996E-2</v>
      </c>
      <c r="AV25" s="82">
        <f t="shared" si="27"/>
        <v>7.7196309143129707E-2</v>
      </c>
      <c r="AW25" s="82">
        <f t="shared" si="28"/>
        <v>0.20184803359108863</v>
      </c>
      <c r="AX25" s="82">
        <f t="shared" si="29"/>
        <v>0.15185326601181437</v>
      </c>
      <c r="AY25" s="82" t="str">
        <f t="shared" si="30"/>
        <v>na</v>
      </c>
      <c r="AZ25" s="83" t="str">
        <f t="shared" si="31"/>
        <v>na</v>
      </c>
      <c r="BA25" s="83" t="str">
        <f t="shared" si="32"/>
        <v>na</v>
      </c>
      <c r="BB25" s="82">
        <f t="shared" si="33"/>
        <v>0.14017224554936711</v>
      </c>
      <c r="BC25" s="93">
        <f t="shared" si="34"/>
        <v>0.23307077881252219</v>
      </c>
      <c r="BD25" s="85">
        <f t="shared" si="35"/>
        <v>9.913218380494801E-2</v>
      </c>
      <c r="BE25" s="85" t="str">
        <f t="shared" si="36"/>
        <v>na</v>
      </c>
      <c r="BF25" s="85">
        <f t="shared" si="37"/>
        <v>9.6320066754154554E-2</v>
      </c>
      <c r="BG25" s="85">
        <f t="shared" si="38"/>
        <v>7.0689814031775267E-2</v>
      </c>
      <c r="BH25" s="85">
        <f t="shared" si="39"/>
        <v>0.48329556694564602</v>
      </c>
      <c r="BI25" s="85">
        <f t="shared" si="40"/>
        <v>0.27353445568969614</v>
      </c>
      <c r="BJ25" s="85" t="str">
        <f t="shared" si="41"/>
        <v>na</v>
      </c>
      <c r="BK25" s="86" t="str">
        <f t="shared" si="42"/>
        <v>na</v>
      </c>
      <c r="BL25" s="86" t="str">
        <f t="shared" si="43"/>
        <v>na</v>
      </c>
      <c r="BM25" s="102">
        <f t="shared" si="44"/>
        <v>0.23307077881252219</v>
      </c>
      <c r="BN25" s="85">
        <f t="shared" si="45"/>
        <v>3.0299201245627887</v>
      </c>
      <c r="BO25" s="85">
        <f t="shared" si="46"/>
        <v>1.2887183894643242</v>
      </c>
      <c r="BP25" s="85" t="str">
        <f t="shared" si="47"/>
        <v>na</v>
      </c>
      <c r="BQ25" s="85">
        <f t="shared" si="48"/>
        <v>1.2521608678040093</v>
      </c>
      <c r="BR25" s="85">
        <f t="shared" si="49"/>
        <v>0.91896758241307852</v>
      </c>
      <c r="BS25" s="85">
        <f t="shared" si="50"/>
        <v>6.2828423702933982</v>
      </c>
      <c r="BT25" s="85">
        <f t="shared" si="51"/>
        <v>3.5559479239660501</v>
      </c>
      <c r="BU25" s="85" t="str">
        <f t="shared" si="52"/>
        <v>na</v>
      </c>
      <c r="BV25" s="86" t="str">
        <f t="shared" si="53"/>
        <v>na</v>
      </c>
      <c r="BW25" s="86" t="str">
        <f t="shared" si="54"/>
        <v>na</v>
      </c>
      <c r="BX25" s="85">
        <f t="shared" si="55"/>
        <v>3.0299201245627887</v>
      </c>
      <c r="BY25" s="93">
        <f t="shared" si="56"/>
        <v>7.1480973233449152</v>
      </c>
      <c r="BZ25" s="85">
        <f t="shared" si="57"/>
        <v>7.9727132218263614</v>
      </c>
      <c r="CA25" s="85" t="str">
        <f t="shared" si="58"/>
        <v>na</v>
      </c>
      <c r="CB25" s="85">
        <f t="shared" si="59"/>
        <v>9.7774476985932033</v>
      </c>
      <c r="CC25" s="85">
        <f t="shared" si="60"/>
        <v>9.2966361415248358</v>
      </c>
      <c r="CD25" s="85">
        <f t="shared" si="61"/>
        <v>6.0026923148365867</v>
      </c>
      <c r="CE25" s="85">
        <f t="shared" si="62"/>
        <v>5.9448015312751341</v>
      </c>
      <c r="CF25" s="85" t="str">
        <f t="shared" si="63"/>
        <v>na</v>
      </c>
      <c r="CG25" s="86" t="str">
        <f t="shared" si="64"/>
        <v>na</v>
      </c>
      <c r="CH25" s="86" t="str">
        <f t="shared" si="65"/>
        <v>na</v>
      </c>
      <c r="CI25" s="102">
        <f t="shared" si="66"/>
        <v>6.5261975811017567</v>
      </c>
    </row>
    <row r="26" spans="1:87" x14ac:dyDescent="0.25">
      <c r="G26" s="78"/>
      <c r="H26" s="26"/>
      <c r="I26" s="26"/>
      <c r="J26" s="26"/>
      <c r="M26" s="305"/>
      <c r="V26" s="14"/>
      <c r="AD26" s="139"/>
      <c r="AE26" s="174"/>
      <c r="AF26" s="127"/>
      <c r="AG26" s="348"/>
      <c r="AH26" s="196"/>
      <c r="AI26" s="196"/>
      <c r="AJ26" s="196"/>
      <c r="AK26" s="196"/>
      <c r="AL26" s="196"/>
      <c r="AM26" s="196"/>
      <c r="AN26" s="196"/>
      <c r="AO26" s="174"/>
      <c r="AP26" s="174"/>
      <c r="AQ26" s="196"/>
      <c r="AR26" s="81"/>
      <c r="AS26" s="82"/>
      <c r="AT26" s="82"/>
      <c r="AU26" s="82"/>
      <c r="AV26" s="82"/>
      <c r="AW26" s="82"/>
      <c r="AX26" s="82"/>
      <c r="AY26" s="82"/>
      <c r="AZ26" s="83"/>
      <c r="BA26" s="83"/>
      <c r="BB26" s="82"/>
      <c r="BC26" s="25"/>
      <c r="BD26" s="128"/>
      <c r="BE26" s="128"/>
      <c r="BF26" s="128"/>
      <c r="BG26" s="128"/>
      <c r="BH26" s="128"/>
      <c r="BI26" s="128"/>
      <c r="BJ26" s="128"/>
      <c r="BK26" s="152"/>
      <c r="BL26" s="152"/>
      <c r="BM26" s="114"/>
      <c r="BN26" s="199"/>
      <c r="BV26" s="201"/>
      <c r="BW26" s="201"/>
      <c r="BX26" s="21"/>
    </row>
    <row r="27" spans="1:87" ht="18" x14ac:dyDescent="0.35">
      <c r="A27" s="60" t="s">
        <v>472</v>
      </c>
      <c r="B27" s="134"/>
      <c r="C27" s="134"/>
      <c r="G27" s="78"/>
      <c r="H27" s="24"/>
      <c r="I27" s="24"/>
      <c r="J27" s="24"/>
      <c r="K27" s="82"/>
      <c r="L27" s="82"/>
      <c r="M27" s="272"/>
      <c r="N27" s="81"/>
      <c r="O27" s="82"/>
      <c r="P27" s="82"/>
      <c r="Q27" s="82"/>
      <c r="R27" s="82"/>
      <c r="S27" s="82"/>
      <c r="T27" s="82"/>
      <c r="U27" s="82"/>
      <c r="V27" s="54">
        <f t="shared" ref="V27:AF27" si="99">AVERAGE(V4:V25)</f>
        <v>1</v>
      </c>
      <c r="W27" s="118">
        <f t="shared" si="99"/>
        <v>0.76666666666666672</v>
      </c>
      <c r="X27" s="118">
        <f t="shared" si="99"/>
        <v>0.875</v>
      </c>
      <c r="Y27" s="118">
        <f t="shared" si="99"/>
        <v>0.77777777777777779</v>
      </c>
      <c r="Z27" s="118">
        <f t="shared" si="99"/>
        <v>0.72631578947368425</v>
      </c>
      <c r="AA27" s="118">
        <f t="shared" si="99"/>
        <v>0.69444444444444442</v>
      </c>
      <c r="AB27" s="118">
        <f t="shared" si="99"/>
        <v>0.92307692307692313</v>
      </c>
      <c r="AC27" s="118">
        <f t="shared" si="99"/>
        <v>1</v>
      </c>
      <c r="AD27" s="75">
        <f t="shared" si="99"/>
        <v>1</v>
      </c>
      <c r="AE27" s="75">
        <f t="shared" si="99"/>
        <v>1</v>
      </c>
      <c r="AF27" s="118">
        <f t="shared" si="99"/>
        <v>1</v>
      </c>
      <c r="AG27" s="58">
        <f>SUM(AG4:AG25)-AG28</f>
        <v>286</v>
      </c>
      <c r="AH27" s="60">
        <f t="shared" ref="AH27:AQ27" si="100">SUM(AH4:AH25)-AH28</f>
        <v>195</v>
      </c>
      <c r="AI27" s="60">
        <f t="shared" si="100"/>
        <v>104</v>
      </c>
      <c r="AJ27" s="60">
        <f t="shared" si="100"/>
        <v>234</v>
      </c>
      <c r="AK27" s="60">
        <f t="shared" si="100"/>
        <v>247</v>
      </c>
      <c r="AL27" s="60">
        <f t="shared" si="100"/>
        <v>234</v>
      </c>
      <c r="AM27" s="60">
        <f t="shared" si="100"/>
        <v>169</v>
      </c>
      <c r="AN27" s="60">
        <f t="shared" si="100"/>
        <v>130</v>
      </c>
      <c r="AO27" s="75">
        <f t="shared" si="100"/>
        <v>26</v>
      </c>
      <c r="AP27" s="75">
        <f t="shared" si="100"/>
        <v>52</v>
      </c>
      <c r="AQ27" s="60">
        <f t="shared" si="100"/>
        <v>247</v>
      </c>
      <c r="AR27" s="56">
        <f>(1/V28)*SUM(AR4:AR25)</f>
        <v>0.85471992082297865</v>
      </c>
      <c r="AS27" s="74">
        <f t="shared" ref="AS27:BB27" si="101">(1/W28)*SUM(AS4:AS25)</f>
        <v>0.84605534762988943</v>
      </c>
      <c r="AT27" s="74">
        <f t="shared" si="101"/>
        <v>0.67604048397986116</v>
      </c>
      <c r="AU27" s="74">
        <f t="shared" si="101"/>
        <v>0.92580751719472421</v>
      </c>
      <c r="AV27" s="74">
        <f t="shared" si="101"/>
        <v>0.89208614137834996</v>
      </c>
      <c r="AW27" s="74">
        <f t="shared" si="101"/>
        <v>0.85664856564191239</v>
      </c>
      <c r="AX27" s="74">
        <f t="shared" si="101"/>
        <v>0.80348865547847514</v>
      </c>
      <c r="AY27" s="74">
        <f t="shared" si="101"/>
        <v>1.2146735521069765</v>
      </c>
      <c r="AZ27" s="345">
        <f t="shared" si="101"/>
        <v>0.65445733207885926</v>
      </c>
      <c r="BA27" s="345">
        <f t="shared" si="101"/>
        <v>1.3950150910529238</v>
      </c>
      <c r="BB27" s="385">
        <f t="shared" si="101"/>
        <v>0.82292913499003539</v>
      </c>
      <c r="BC27" s="105"/>
      <c r="BD27" s="128"/>
      <c r="BE27" s="128"/>
      <c r="BF27" s="128"/>
      <c r="BG27" s="128"/>
      <c r="BH27" s="128"/>
      <c r="BI27" s="128"/>
      <c r="BJ27" s="128"/>
      <c r="BK27" s="152"/>
      <c r="BL27" s="152"/>
      <c r="BM27" s="82"/>
      <c r="BN27" s="78">
        <f>SQRT((SUM(BN4:BN25)+SUM(BY4:BY25))/AG27)</f>
        <v>1.4998167290882154</v>
      </c>
      <c r="BO27" s="205">
        <f t="shared" ref="BO27:BX27" si="102">SQRT((SUM(BO4:BO25)+SUM(BZ4:BZ25))/AH27)</f>
        <v>1.4873995728659581</v>
      </c>
      <c r="BP27" s="205">
        <f t="shared" si="102"/>
        <v>1.3824262220142505</v>
      </c>
      <c r="BQ27" s="205">
        <f t="shared" si="102"/>
        <v>1.5460128027098186</v>
      </c>
      <c r="BR27" s="205">
        <f t="shared" si="102"/>
        <v>1.55304183153561</v>
      </c>
      <c r="BS27" s="205">
        <f t="shared" si="102"/>
        <v>1.9113062628524884</v>
      </c>
      <c r="BT27" s="205">
        <f t="shared" si="102"/>
        <v>1.4917399422704212</v>
      </c>
      <c r="BU27" s="205">
        <f t="shared" si="102"/>
        <v>1.7174344801810659</v>
      </c>
      <c r="BV27" s="373">
        <f t="shared" si="102"/>
        <v>1.3545077715898071</v>
      </c>
      <c r="BW27" s="373">
        <f t="shared" si="102"/>
        <v>1.9730873126599311</v>
      </c>
      <c r="BX27" s="371">
        <f t="shared" si="102"/>
        <v>1.4889930132006086</v>
      </c>
    </row>
    <row r="28" spans="1:87" x14ac:dyDescent="0.25">
      <c r="A28" s="199" t="s">
        <v>60</v>
      </c>
      <c r="B28" s="128">
        <f>COUNTIF(B4:B25,"&gt;0")</f>
        <v>0</v>
      </c>
      <c r="C28" s="128">
        <f>COUNTIF(C4:C25,"&gt;0")</f>
        <v>22</v>
      </c>
      <c r="D28" s="128"/>
      <c r="G28" s="78"/>
      <c r="H28" s="26"/>
      <c r="I28" s="26"/>
      <c r="J28" s="26"/>
      <c r="K28" s="82"/>
      <c r="L28" s="82"/>
      <c r="M28" s="272"/>
      <c r="N28" s="81"/>
      <c r="O28" s="82"/>
      <c r="P28" s="82"/>
      <c r="Q28" s="82"/>
      <c r="R28" s="82"/>
      <c r="S28" s="82"/>
      <c r="T28" s="82"/>
      <c r="U28" s="82"/>
      <c r="V28" s="130">
        <f t="shared" ref="V28:AF28" si="103">COUNTIF(V4:V25,"&gt;0")</f>
        <v>22</v>
      </c>
      <c r="W28" s="128">
        <f t="shared" si="103"/>
        <v>15</v>
      </c>
      <c r="X28" s="128">
        <f t="shared" si="103"/>
        <v>8</v>
      </c>
      <c r="Y28" s="128">
        <f t="shared" si="103"/>
        <v>18</v>
      </c>
      <c r="Z28" s="128">
        <f t="shared" si="103"/>
        <v>19</v>
      </c>
      <c r="AA28" s="128">
        <f t="shared" si="103"/>
        <v>18</v>
      </c>
      <c r="AB28" s="128">
        <f t="shared" si="103"/>
        <v>13</v>
      </c>
      <c r="AC28" s="128">
        <f t="shared" si="103"/>
        <v>10</v>
      </c>
      <c r="AD28" s="152">
        <f t="shared" si="103"/>
        <v>2</v>
      </c>
      <c r="AE28" s="152">
        <f t="shared" si="103"/>
        <v>4</v>
      </c>
      <c r="AF28" s="128">
        <f t="shared" si="103"/>
        <v>19</v>
      </c>
      <c r="AG28" s="202">
        <f>COUNTIF(AG4:AG25,"&gt;0")</f>
        <v>22</v>
      </c>
      <c r="AH28" s="198">
        <f t="shared" ref="AH28:AQ28" si="104">COUNTIF(AH4:AH25,"&gt;0")</f>
        <v>15</v>
      </c>
      <c r="AI28" s="198">
        <f t="shared" si="104"/>
        <v>8</v>
      </c>
      <c r="AJ28" s="198">
        <f t="shared" si="104"/>
        <v>18</v>
      </c>
      <c r="AK28" s="198">
        <f t="shared" si="104"/>
        <v>19</v>
      </c>
      <c r="AL28" s="198">
        <f t="shared" si="104"/>
        <v>18</v>
      </c>
      <c r="AM28" s="198">
        <f t="shared" si="104"/>
        <v>13</v>
      </c>
      <c r="AN28" s="198">
        <f t="shared" si="104"/>
        <v>10</v>
      </c>
      <c r="AO28" s="152">
        <f t="shared" si="104"/>
        <v>2</v>
      </c>
      <c r="AP28" s="152">
        <f t="shared" si="104"/>
        <v>4</v>
      </c>
      <c r="AQ28" s="198">
        <f t="shared" si="104"/>
        <v>19</v>
      </c>
      <c r="AR28" s="81"/>
      <c r="AS28" s="82"/>
      <c r="AT28" s="82"/>
      <c r="AU28" s="82"/>
      <c r="AV28" s="82"/>
      <c r="AW28" s="82"/>
      <c r="AX28" s="82"/>
      <c r="AY28" s="82"/>
      <c r="AZ28" s="83"/>
      <c r="BA28" s="83"/>
      <c r="BB28" s="82"/>
      <c r="BC28" s="25"/>
      <c r="BD28" s="128"/>
      <c r="BE28" s="128"/>
      <c r="BF28" s="128"/>
      <c r="BG28" s="128"/>
      <c r="BH28" s="128"/>
      <c r="BI28" s="128"/>
      <c r="BJ28" s="128"/>
      <c r="BK28" s="152"/>
      <c r="BL28" s="152"/>
      <c r="BM28" s="82"/>
      <c r="BN28" s="89"/>
      <c r="BO28" s="90"/>
      <c r="BP28" s="90"/>
      <c r="BQ28" s="90"/>
      <c r="BR28" s="90"/>
      <c r="BS28" s="90"/>
      <c r="BT28" s="90"/>
      <c r="BU28" s="90"/>
      <c r="BV28" s="374"/>
      <c r="BW28" s="374"/>
      <c r="BX28" s="91"/>
    </row>
    <row r="29" spans="1:87" ht="24" x14ac:dyDescent="0.45">
      <c r="A29" s="27" t="s">
        <v>483</v>
      </c>
      <c r="B29" s="134"/>
      <c r="C29" s="134"/>
      <c r="G29" s="78"/>
      <c r="H29" s="26"/>
      <c r="I29" s="26"/>
      <c r="J29" s="26"/>
      <c r="K29" s="82"/>
      <c r="L29" s="82"/>
      <c r="M29" s="272"/>
      <c r="N29" s="81"/>
      <c r="O29" s="82"/>
      <c r="P29" s="82"/>
      <c r="Q29" s="82"/>
      <c r="R29" s="82"/>
      <c r="S29" s="82"/>
      <c r="T29" s="82"/>
      <c r="U29" s="82"/>
      <c r="V29" s="82"/>
      <c r="AA29" s="134"/>
      <c r="AB29" s="134"/>
      <c r="AC29" s="134"/>
      <c r="AD29" s="146"/>
      <c r="AE29" s="134"/>
      <c r="AF29" s="134"/>
      <c r="AG29" s="207"/>
      <c r="AH29" s="207"/>
      <c r="AI29" s="207"/>
      <c r="AJ29" s="207"/>
      <c r="AK29" s="207"/>
      <c r="AL29" s="207"/>
      <c r="AM29" s="207"/>
      <c r="AN29" s="207"/>
      <c r="AO29" s="207"/>
      <c r="AP29" s="207"/>
      <c r="AQ29" s="207"/>
      <c r="AR29" s="87">
        <f>EXP((1/V28)*(SUM(AR4:AR25)-V28))</f>
        <v>0.86478005230366817</v>
      </c>
      <c r="AS29" s="88">
        <f t="shared" ref="AS29:BB29" si="105">EXP((1/W28)*(SUM(AS4:AS25)-W28))</f>
        <v>0.85731947029908162</v>
      </c>
      <c r="AT29" s="88">
        <f t="shared" si="105"/>
        <v>0.72327952302078391</v>
      </c>
      <c r="AU29" s="88">
        <f t="shared" si="105"/>
        <v>0.92849295771084417</v>
      </c>
      <c r="AV29" s="88">
        <f t="shared" si="105"/>
        <v>0.8977049226392817</v>
      </c>
      <c r="AW29" s="88">
        <f t="shared" si="105"/>
        <v>0.86644951525410818</v>
      </c>
      <c r="AX29" s="88">
        <f t="shared" si="105"/>
        <v>0.82159201067413501</v>
      </c>
      <c r="AY29" s="88">
        <f t="shared" si="105"/>
        <v>1.2394572127199106</v>
      </c>
      <c r="AZ29" s="94">
        <f t="shared" si="105"/>
        <v>0.70783612926337836</v>
      </c>
      <c r="BA29" s="94">
        <f t="shared" si="105"/>
        <v>1.484406592010326</v>
      </c>
      <c r="BB29" s="106">
        <f t="shared" si="105"/>
        <v>0.83772041735376801</v>
      </c>
      <c r="BC29" s="103"/>
      <c r="BD29" s="103"/>
      <c r="BE29" s="103"/>
      <c r="BF29" s="103"/>
      <c r="BG29" s="103"/>
      <c r="BH29" s="103"/>
      <c r="BI29" s="103"/>
      <c r="BJ29" s="103"/>
      <c r="BK29" s="83"/>
      <c r="BL29" s="83"/>
      <c r="BM29" s="103"/>
      <c r="BN29" s="81">
        <f>EXP((1/V28)*(BN27-V28))</f>
        <v>0.3938337109051197</v>
      </c>
      <c r="BO29" s="82">
        <f t="shared" ref="BO29:BX29" si="106">EXP((1/W28)*(BO27-W28))</f>
        <v>0.40622827305644371</v>
      </c>
      <c r="BP29" s="82">
        <f t="shared" si="106"/>
        <v>0.43727336850412818</v>
      </c>
      <c r="BQ29" s="82">
        <f t="shared" si="106"/>
        <v>0.40087308427080237</v>
      </c>
      <c r="BR29" s="82">
        <f t="shared" si="106"/>
        <v>0.39921268610286659</v>
      </c>
      <c r="BS29" s="82">
        <f t="shared" si="106"/>
        <v>0.40909154616527388</v>
      </c>
      <c r="BT29" s="82">
        <f t="shared" si="106"/>
        <v>0.41261068840671683</v>
      </c>
      <c r="BU29" s="82">
        <f t="shared" si="106"/>
        <v>0.43681017868097294</v>
      </c>
      <c r="BV29" s="83">
        <f t="shared" si="106"/>
        <v>0.72415768438034789</v>
      </c>
      <c r="BW29" s="83">
        <f t="shared" si="106"/>
        <v>0.60246351477859283</v>
      </c>
      <c r="BX29" s="114">
        <f t="shared" si="106"/>
        <v>0.39786920965037492</v>
      </c>
    </row>
    <row r="30" spans="1:87" ht="15" customHeight="1" x14ac:dyDescent="0.35">
      <c r="A30" s="30" t="s">
        <v>473</v>
      </c>
      <c r="B30" s="134"/>
      <c r="C30" s="134"/>
      <c r="G30" s="78"/>
      <c r="H30" s="26"/>
      <c r="I30" s="26"/>
      <c r="J30" s="26"/>
      <c r="K30" s="82"/>
      <c r="L30" s="82"/>
      <c r="M30" s="272"/>
      <c r="N30" s="81"/>
      <c r="O30" s="82"/>
      <c r="P30" s="82"/>
      <c r="Q30" s="82"/>
      <c r="R30" s="82"/>
      <c r="S30" s="82"/>
      <c r="T30" s="82"/>
      <c r="U30" s="82"/>
      <c r="V30" s="82"/>
      <c r="AA30" s="134"/>
      <c r="AB30" s="134"/>
      <c r="AC30" s="134"/>
      <c r="AD30" s="146"/>
      <c r="AE30" s="134"/>
      <c r="AF30" s="134"/>
      <c r="AG30" s="207"/>
      <c r="AH30" s="207"/>
      <c r="AI30" s="207"/>
      <c r="AJ30" s="207"/>
      <c r="AK30" s="207"/>
      <c r="AL30" s="207"/>
      <c r="AM30" s="207"/>
      <c r="AN30" s="207"/>
      <c r="AO30" s="207"/>
      <c r="AP30" s="207"/>
      <c r="AQ30" s="207"/>
      <c r="AR30" s="130"/>
      <c r="BA30" s="17"/>
      <c r="BB30" s="21"/>
      <c r="BM30" s="21"/>
    </row>
    <row r="31" spans="1:87" ht="15" customHeight="1" x14ac:dyDescent="0.35">
      <c r="A31" s="30"/>
      <c r="B31" s="202"/>
      <c r="C31" s="203"/>
      <c r="D31" s="207"/>
      <c r="E31" s="207"/>
      <c r="F31" s="207"/>
      <c r="G31" s="390" t="s">
        <v>206</v>
      </c>
      <c r="H31" s="391"/>
      <c r="I31" s="391"/>
      <c r="J31" s="391"/>
      <c r="K31" s="391"/>
      <c r="L31" s="391"/>
      <c r="M31" s="392"/>
      <c r="N31" s="227"/>
      <c r="O31" s="230"/>
      <c r="P31" s="227"/>
      <c r="Q31" s="230"/>
      <c r="R31" s="230"/>
      <c r="S31" s="230"/>
      <c r="T31" s="230"/>
      <c r="U31" s="230"/>
      <c r="V31" s="393" t="s">
        <v>471</v>
      </c>
      <c r="W31" s="389"/>
      <c r="X31" s="389"/>
      <c r="Y31" s="389"/>
      <c r="Z31" s="389"/>
      <c r="AA31" s="389"/>
      <c r="AB31" s="389"/>
      <c r="AC31" s="389"/>
      <c r="AD31" s="389"/>
      <c r="AE31" s="389"/>
      <c r="AF31" s="396"/>
      <c r="AG31" s="393" t="s">
        <v>465</v>
      </c>
      <c r="AH31" s="389"/>
      <c r="AI31" s="389"/>
      <c r="AJ31" s="389"/>
      <c r="AK31" s="389"/>
      <c r="AL31" s="389"/>
      <c r="AM31" s="389"/>
      <c r="AN31" s="389"/>
      <c r="AO31" s="389"/>
      <c r="AP31" s="389"/>
      <c r="AQ31" s="396"/>
      <c r="AR31" s="387" t="s">
        <v>481</v>
      </c>
      <c r="AS31" s="388"/>
      <c r="AT31" s="388"/>
      <c r="AU31" s="388"/>
      <c r="AV31" s="388"/>
      <c r="AW31" s="388"/>
      <c r="AX31" s="388"/>
      <c r="AY31" s="388"/>
      <c r="AZ31" s="388"/>
      <c r="BA31" s="388"/>
      <c r="BB31" s="403"/>
      <c r="BC31" s="387" t="s">
        <v>474</v>
      </c>
      <c r="BD31" s="388"/>
      <c r="BE31" s="388"/>
      <c r="BF31" s="388"/>
      <c r="BG31" s="388"/>
      <c r="BH31" s="388"/>
      <c r="BI31" s="388"/>
      <c r="BJ31" s="388"/>
      <c r="BK31" s="388"/>
      <c r="BL31" s="388"/>
      <c r="BM31" s="403"/>
      <c r="BN31" s="394" t="s">
        <v>478</v>
      </c>
      <c r="BO31" s="395"/>
      <c r="BP31" s="395"/>
      <c r="BQ31" s="395"/>
      <c r="BR31" s="395"/>
      <c r="BS31" s="395"/>
      <c r="BT31" s="395"/>
      <c r="BU31" s="395"/>
      <c r="BV31" s="395"/>
      <c r="BW31" s="395"/>
      <c r="BX31" s="413"/>
      <c r="BY31" s="394" t="s">
        <v>466</v>
      </c>
      <c r="BZ31" s="395"/>
      <c r="CA31" s="395"/>
      <c r="CB31" s="395"/>
      <c r="CC31" s="395"/>
      <c r="CD31" s="395"/>
      <c r="CE31" s="395"/>
      <c r="CF31" s="395"/>
      <c r="CG31" s="395"/>
      <c r="CH31" s="395"/>
      <c r="CI31" s="413"/>
    </row>
    <row r="32" spans="1:87" ht="76.5" customHeight="1" x14ac:dyDescent="0.35">
      <c r="A32" s="44" t="s">
        <v>360</v>
      </c>
      <c r="B32" s="393" t="s">
        <v>182</v>
      </c>
      <c r="C32" s="396"/>
      <c r="D32" s="393" t="s">
        <v>183</v>
      </c>
      <c r="E32" s="397"/>
      <c r="F32" s="397"/>
      <c r="G32" s="111" t="s">
        <v>313</v>
      </c>
      <c r="H32" s="112" t="s">
        <v>312</v>
      </c>
      <c r="I32" s="407" t="s">
        <v>356</v>
      </c>
      <c r="J32" s="407"/>
      <c r="K32" s="407" t="s">
        <v>357</v>
      </c>
      <c r="L32" s="408"/>
      <c r="M32" s="265"/>
      <c r="N32" s="401" t="s">
        <v>208</v>
      </c>
      <c r="O32" s="402"/>
      <c r="P32" s="50" t="s">
        <v>258</v>
      </c>
      <c r="Q32" s="71" t="s">
        <v>0</v>
      </c>
      <c r="R32" s="72" t="s">
        <v>259</v>
      </c>
      <c r="S32" s="72" t="s">
        <v>72</v>
      </c>
      <c r="T32" s="71" t="s">
        <v>0</v>
      </c>
      <c r="U32" s="96" t="s">
        <v>78</v>
      </c>
      <c r="V32" s="49"/>
      <c r="W32" s="389" t="s">
        <v>216</v>
      </c>
      <c r="X32" s="389"/>
      <c r="Y32" s="389"/>
      <c r="Z32" s="389"/>
      <c r="AA32" s="5" t="s">
        <v>217</v>
      </c>
      <c r="AB32" s="5" t="s">
        <v>218</v>
      </c>
      <c r="AC32" s="389" t="s">
        <v>219</v>
      </c>
      <c r="AD32" s="389"/>
      <c r="AE32" s="389"/>
      <c r="AF32" s="5" t="s">
        <v>297</v>
      </c>
      <c r="AG32" s="49"/>
      <c r="AH32" s="389" t="s">
        <v>216</v>
      </c>
      <c r="AI32" s="389"/>
      <c r="AJ32" s="389"/>
      <c r="AK32" s="389"/>
      <c r="AL32" s="5" t="s">
        <v>217</v>
      </c>
      <c r="AM32" s="5" t="s">
        <v>218</v>
      </c>
      <c r="AN32" s="389" t="s">
        <v>219</v>
      </c>
      <c r="AO32" s="389"/>
      <c r="AP32" s="389"/>
      <c r="AQ32" s="5" t="s">
        <v>297</v>
      </c>
      <c r="AR32" s="49"/>
      <c r="AS32" s="389" t="s">
        <v>216</v>
      </c>
      <c r="AT32" s="389"/>
      <c r="AU32" s="389"/>
      <c r="AV32" s="389"/>
      <c r="AW32" s="5" t="s">
        <v>217</v>
      </c>
      <c r="AX32" s="5" t="s">
        <v>218</v>
      </c>
      <c r="AY32" s="389" t="s">
        <v>219</v>
      </c>
      <c r="AZ32" s="389"/>
      <c r="BA32" s="389"/>
      <c r="BB32" s="5" t="s">
        <v>297</v>
      </c>
      <c r="BC32" s="97"/>
      <c r="BD32" s="389" t="s">
        <v>216</v>
      </c>
      <c r="BE32" s="389"/>
      <c r="BF32" s="389"/>
      <c r="BG32" s="389"/>
      <c r="BH32" s="5" t="s">
        <v>217</v>
      </c>
      <c r="BI32" s="5" t="s">
        <v>218</v>
      </c>
      <c r="BJ32" s="389" t="s">
        <v>219</v>
      </c>
      <c r="BK32" s="389"/>
      <c r="BL32" s="389"/>
      <c r="BM32" s="5" t="s">
        <v>297</v>
      </c>
      <c r="BN32" s="338"/>
      <c r="BO32" s="410" t="s">
        <v>216</v>
      </c>
      <c r="BP32" s="410"/>
      <c r="BQ32" s="410"/>
      <c r="BR32" s="410"/>
      <c r="BS32" s="112" t="s">
        <v>217</v>
      </c>
      <c r="BT32" s="112" t="s">
        <v>218</v>
      </c>
      <c r="BU32" s="410" t="s">
        <v>219</v>
      </c>
      <c r="BV32" s="410"/>
      <c r="BW32" s="410"/>
      <c r="BX32" s="112" t="s">
        <v>297</v>
      </c>
      <c r="BY32" s="338"/>
      <c r="BZ32" s="410" t="s">
        <v>216</v>
      </c>
      <c r="CA32" s="410"/>
      <c r="CB32" s="410"/>
      <c r="CC32" s="410"/>
      <c r="CD32" s="112" t="s">
        <v>217</v>
      </c>
      <c r="CE32" s="112" t="s">
        <v>218</v>
      </c>
      <c r="CF32" s="410" t="s">
        <v>219</v>
      </c>
      <c r="CG32" s="410"/>
      <c r="CH32" s="410"/>
      <c r="CI32" s="112" t="s">
        <v>297</v>
      </c>
    </row>
    <row r="33" spans="1:87" ht="105" customHeight="1" x14ac:dyDescent="0.3">
      <c r="A33" s="296" t="s">
        <v>178</v>
      </c>
      <c r="B33" s="9" t="s">
        <v>1</v>
      </c>
      <c r="C33" s="10" t="s">
        <v>307</v>
      </c>
      <c r="D33" s="12" t="s">
        <v>202</v>
      </c>
      <c r="E33" s="12" t="s">
        <v>184</v>
      </c>
      <c r="F33" s="51" t="s">
        <v>185</v>
      </c>
      <c r="G33" s="189" t="s">
        <v>308</v>
      </c>
      <c r="H33" s="260" t="s">
        <v>308</v>
      </c>
      <c r="I33" s="260" t="s">
        <v>308</v>
      </c>
      <c r="J33" s="261" t="s">
        <v>56</v>
      </c>
      <c r="K33" s="260" t="s">
        <v>308</v>
      </c>
      <c r="L33" s="261" t="s">
        <v>56</v>
      </c>
      <c r="M33" s="254" t="s">
        <v>479</v>
      </c>
      <c r="N33" s="40" t="s">
        <v>324</v>
      </c>
      <c r="O33" s="40" t="s">
        <v>325</v>
      </c>
      <c r="P33" s="398" t="s">
        <v>326</v>
      </c>
      <c r="Q33" s="399"/>
      <c r="R33" s="399"/>
      <c r="S33" s="399"/>
      <c r="T33" s="399"/>
      <c r="U33" s="399"/>
      <c r="V33" s="212" t="s">
        <v>61</v>
      </c>
      <c r="W33" s="120" t="s">
        <v>71</v>
      </c>
      <c r="X33" s="120" t="s">
        <v>62</v>
      </c>
      <c r="Y33" s="120" t="s">
        <v>63</v>
      </c>
      <c r="Z33" s="120" t="s">
        <v>64</v>
      </c>
      <c r="AA33" s="120" t="s">
        <v>65</v>
      </c>
      <c r="AB33" s="120" t="s">
        <v>66</v>
      </c>
      <c r="AC33" s="120" t="s">
        <v>67</v>
      </c>
      <c r="AD33" s="76" t="s">
        <v>68</v>
      </c>
      <c r="AE33" s="76" t="s">
        <v>69</v>
      </c>
      <c r="AF33" s="36" t="s">
        <v>70</v>
      </c>
      <c r="AG33" s="212" t="s">
        <v>61</v>
      </c>
      <c r="AH33" s="120" t="s">
        <v>71</v>
      </c>
      <c r="AI33" s="120" t="s">
        <v>62</v>
      </c>
      <c r="AJ33" s="120" t="s">
        <v>63</v>
      </c>
      <c r="AK33" s="120" t="s">
        <v>64</v>
      </c>
      <c r="AL33" s="120" t="s">
        <v>65</v>
      </c>
      <c r="AM33" s="120" t="s">
        <v>66</v>
      </c>
      <c r="AN33" s="120" t="s">
        <v>67</v>
      </c>
      <c r="AO33" s="76" t="s">
        <v>68</v>
      </c>
      <c r="AP33" s="76" t="s">
        <v>69</v>
      </c>
      <c r="AQ33" s="36" t="s">
        <v>70</v>
      </c>
      <c r="AR33" s="212" t="s">
        <v>61</v>
      </c>
      <c r="AS33" s="36" t="s">
        <v>71</v>
      </c>
      <c r="AT33" s="36" t="s">
        <v>62</v>
      </c>
      <c r="AU33" s="36" t="s">
        <v>63</v>
      </c>
      <c r="AV33" s="36" t="s">
        <v>64</v>
      </c>
      <c r="AW33" s="36" t="s">
        <v>65</v>
      </c>
      <c r="AX33" s="36" t="s">
        <v>66</v>
      </c>
      <c r="AY33" s="36" t="s">
        <v>67</v>
      </c>
      <c r="AZ33" s="76" t="s">
        <v>68</v>
      </c>
      <c r="BA33" s="76" t="s">
        <v>69</v>
      </c>
      <c r="BB33" s="36" t="s">
        <v>70</v>
      </c>
      <c r="BC33" s="98" t="s">
        <v>61</v>
      </c>
      <c r="BD33" s="99" t="s">
        <v>71</v>
      </c>
      <c r="BE33" s="99" t="s">
        <v>62</v>
      </c>
      <c r="BF33" s="99" t="s">
        <v>63</v>
      </c>
      <c r="BG33" s="99" t="s">
        <v>64</v>
      </c>
      <c r="BH33" s="99" t="s">
        <v>65</v>
      </c>
      <c r="BI33" s="99" t="s">
        <v>66</v>
      </c>
      <c r="BJ33" s="99" t="s">
        <v>67</v>
      </c>
      <c r="BK33" s="100" t="s">
        <v>68</v>
      </c>
      <c r="BL33" s="100" t="s">
        <v>69</v>
      </c>
      <c r="BM33" s="47" t="s">
        <v>70</v>
      </c>
      <c r="BN33" s="98" t="s">
        <v>61</v>
      </c>
      <c r="BO33" s="138" t="s">
        <v>71</v>
      </c>
      <c r="BP33" s="138" t="s">
        <v>62</v>
      </c>
      <c r="BQ33" s="138" t="s">
        <v>63</v>
      </c>
      <c r="BR33" s="138" t="s">
        <v>64</v>
      </c>
      <c r="BS33" s="138" t="s">
        <v>65</v>
      </c>
      <c r="BT33" s="138" t="s">
        <v>66</v>
      </c>
      <c r="BU33" s="138" t="s">
        <v>67</v>
      </c>
      <c r="BV33" s="100" t="s">
        <v>68</v>
      </c>
      <c r="BW33" s="100" t="s">
        <v>69</v>
      </c>
      <c r="BX33" s="101" t="s">
        <v>70</v>
      </c>
      <c r="BY33" s="98" t="s">
        <v>61</v>
      </c>
      <c r="BZ33" s="138" t="s">
        <v>71</v>
      </c>
      <c r="CA33" s="138" t="s">
        <v>62</v>
      </c>
      <c r="CB33" s="138" t="s">
        <v>63</v>
      </c>
      <c r="CC33" s="138" t="s">
        <v>64</v>
      </c>
      <c r="CD33" s="138" t="s">
        <v>65</v>
      </c>
      <c r="CE33" s="138" t="s">
        <v>66</v>
      </c>
      <c r="CF33" s="138" t="s">
        <v>67</v>
      </c>
      <c r="CG33" s="138" t="s">
        <v>68</v>
      </c>
      <c r="CH33" s="138" t="s">
        <v>69</v>
      </c>
      <c r="CI33" s="101" t="s">
        <v>70</v>
      </c>
    </row>
    <row r="34" spans="1:87" ht="15" customHeight="1" x14ac:dyDescent="0.25">
      <c r="A34" s="297" t="s">
        <v>2</v>
      </c>
      <c r="B34" s="54"/>
      <c r="C34" s="69">
        <v>14</v>
      </c>
      <c r="D34" s="119">
        <v>1</v>
      </c>
      <c r="E34" s="118"/>
      <c r="F34" s="117">
        <v>1</v>
      </c>
      <c r="G34" s="78">
        <v>44.591000000000001</v>
      </c>
      <c r="H34" s="26">
        <v>160.91999999999999</v>
      </c>
      <c r="I34" s="90">
        <v>0.11329499999999999</v>
      </c>
      <c r="J34" s="90">
        <v>0.198215</v>
      </c>
      <c r="K34" s="82">
        <v>8.0485000000000001E-2</v>
      </c>
      <c r="L34" s="82">
        <v>9.6077499999999996E-2</v>
      </c>
      <c r="M34" s="266" t="s">
        <v>321</v>
      </c>
      <c r="N34" s="81"/>
      <c r="O34" s="82">
        <v>0.62302000000000002</v>
      </c>
      <c r="P34" s="277">
        <v>0.86349999999999993</v>
      </c>
      <c r="Q34" s="278">
        <v>0.77750000000000008</v>
      </c>
      <c r="R34" s="73">
        <f t="shared" ref="R34:R55" si="107">P34/O34</f>
        <v>1.3859908189143204</v>
      </c>
      <c r="S34" s="73">
        <f t="shared" ref="S34:S55" si="108">IF(P34&lt;0.01*O34,0.01,IF(P34&gt;100*O34,100,R34))</f>
        <v>1.3859908189143204</v>
      </c>
      <c r="T34" s="205">
        <f>IF(Q34&gt;0,((((1/O34)^2)*((Q34^2)+(P34^2))-((1/O34)^2)*(P34^2))^0.5),0)</f>
        <v>1.2479535167410356</v>
      </c>
      <c r="U34" s="26">
        <f t="shared" ref="U34:U55" si="109">IF(T34=0,S34,T34)</f>
        <v>1.2479535167410356</v>
      </c>
      <c r="V34" s="78">
        <v>1</v>
      </c>
      <c r="W34" s="128"/>
      <c r="X34" s="134"/>
      <c r="Y34" s="134">
        <v>0.5</v>
      </c>
      <c r="Z34" s="134">
        <v>0.4</v>
      </c>
      <c r="AA34" s="134">
        <v>1</v>
      </c>
      <c r="AB34" s="134">
        <v>1</v>
      </c>
      <c r="AC34" s="134">
        <v>1</v>
      </c>
      <c r="AD34" s="201"/>
      <c r="AE34" s="201">
        <v>1</v>
      </c>
      <c r="AF34" s="119">
        <v>1</v>
      </c>
      <c r="AG34" s="357">
        <f>IF(V34&gt;0,$C34,"na")</f>
        <v>14</v>
      </c>
      <c r="AH34" s="178" t="str">
        <f t="shared" ref="AH34:AH55" si="110">IF(W34&gt;0,$C34,"na")</f>
        <v>na</v>
      </c>
      <c r="AI34" s="178" t="str">
        <f t="shared" ref="AI34:AI55" si="111">IF(X34&gt;0,$C34,"na")</f>
        <v>na</v>
      </c>
      <c r="AJ34" s="178">
        <f t="shared" ref="AJ34:AJ55" si="112">IF(Y34&gt;0,$C34,"na")</f>
        <v>14</v>
      </c>
      <c r="AK34" s="178">
        <f t="shared" ref="AK34:AK55" si="113">IF(Z34&gt;0,$C34,"na")</f>
        <v>14</v>
      </c>
      <c r="AL34" s="178">
        <f t="shared" ref="AL34:AL55" si="114">IF(AA34&gt;0,$C34,"na")</f>
        <v>14</v>
      </c>
      <c r="AM34" s="178">
        <f t="shared" ref="AM34:AM55" si="115">IF(AB34&gt;0,$C34,"na")</f>
        <v>14</v>
      </c>
      <c r="AN34" s="178">
        <f t="shared" ref="AN34:AN55" si="116">IF(AC34&gt;0,$C34,"na")</f>
        <v>14</v>
      </c>
      <c r="AO34" s="352" t="str">
        <f t="shared" ref="AO34:AO55" si="117">IF(AD34&gt;0,$C34,"na")</f>
        <v>na</v>
      </c>
      <c r="AP34" s="352">
        <f t="shared" ref="AP34:AP55" si="118">IF(AE34&gt;0,$C34,"na")</f>
        <v>14</v>
      </c>
      <c r="AQ34" s="178">
        <f t="shared" ref="AQ34:AQ55" si="119">IF(AF34&gt;0,$C34,"na")</f>
        <v>14</v>
      </c>
      <c r="AR34" s="356">
        <f>IF(V34&gt;0,(V34/V$57)*LN($S34+1),"na")</f>
        <v>0.86961447576988049</v>
      </c>
      <c r="AS34" s="332" t="str">
        <f t="shared" ref="AS34:BB34" si="120">IF(W34&gt;0,(W34/W$57)*LN($S34+1),"na")</f>
        <v>na</v>
      </c>
      <c r="AT34" s="332" t="str">
        <f t="shared" si="120"/>
        <v>na</v>
      </c>
      <c r="AU34" s="332">
        <f t="shared" si="120"/>
        <v>0.55903787728063736</v>
      </c>
      <c r="AV34" s="332">
        <f t="shared" si="120"/>
        <v>0.47891811709065885</v>
      </c>
      <c r="AW34" s="332">
        <f t="shared" si="120"/>
        <v>1.2522448451086279</v>
      </c>
      <c r="AX34" s="332">
        <f t="shared" si="120"/>
        <v>0.94208234875070385</v>
      </c>
      <c r="AY34" s="332">
        <f t="shared" si="120"/>
        <v>0.86961447576988049</v>
      </c>
      <c r="AZ34" s="372" t="str">
        <f t="shared" si="120"/>
        <v>na</v>
      </c>
      <c r="BA34" s="372">
        <f t="shared" si="120"/>
        <v>0.86961447576988049</v>
      </c>
      <c r="BB34" s="332">
        <f t="shared" si="120"/>
        <v>0.86961447576988049</v>
      </c>
      <c r="BC34" s="358">
        <f>IF(V34&gt;0,((V34/V$57)^2)*LN((($U34+1)^2)),"na")</f>
        <v>1.6200405084227183</v>
      </c>
      <c r="BD34" s="344" t="str">
        <f t="shared" ref="BD34:BM34" si="121">IF(W34&gt;0,((W34/W$57)^2)*LN((($U34+1)^2)),"na")</f>
        <v>na</v>
      </c>
      <c r="BE34" s="344" t="str">
        <f t="shared" si="121"/>
        <v>na</v>
      </c>
      <c r="BF34" s="344">
        <f t="shared" si="121"/>
        <v>0.66950653664408244</v>
      </c>
      <c r="BG34" s="344">
        <f t="shared" si="121"/>
        <v>0.49135444111791748</v>
      </c>
      <c r="BH34" s="344">
        <f t="shared" si="121"/>
        <v>3.3593159982653487</v>
      </c>
      <c r="BI34" s="344">
        <f t="shared" si="121"/>
        <v>1.9012975411349955</v>
      </c>
      <c r="BJ34" s="344">
        <f t="shared" si="121"/>
        <v>1.6200405084227183</v>
      </c>
      <c r="BK34" s="347" t="str">
        <f t="shared" si="121"/>
        <v>na</v>
      </c>
      <c r="BL34" s="347">
        <f t="shared" si="121"/>
        <v>1.6200405084227183</v>
      </c>
      <c r="BM34" s="359">
        <f t="shared" si="121"/>
        <v>1.6200405084227183</v>
      </c>
      <c r="BN34" s="85">
        <f>IF(V34&gt;0,(AG34-1)*BC34,"na")</f>
        <v>21.060526609495337</v>
      </c>
      <c r="BO34" s="85" t="str">
        <f t="shared" ref="BO34:BO55" si="122">IF(W34&gt;0,(AH34-1)*BD34,"na")</f>
        <v>na</v>
      </c>
      <c r="BP34" s="85" t="str">
        <f t="shared" ref="BP34:BP55" si="123">IF(X34&gt;0,(AI34-1)*BE34,"na")</f>
        <v>na</v>
      </c>
      <c r="BQ34" s="85">
        <f t="shared" ref="BQ34:BQ55" si="124">IF(Y34&gt;0,(AJ34-1)*BF34,"na")</f>
        <v>8.7035849763730724</v>
      </c>
      <c r="BR34" s="85">
        <f t="shared" ref="BR34:BR55" si="125">IF(Z34&gt;0,(AK34-1)*BG34,"na")</f>
        <v>6.387607734532927</v>
      </c>
      <c r="BS34" s="85">
        <f t="shared" ref="BS34:BS55" si="126">IF(AA34&gt;0,(AL34-1)*BH34,"na")</f>
        <v>43.67110797744953</v>
      </c>
      <c r="BT34" s="85">
        <f t="shared" ref="BT34:BT55" si="127">IF(AB34&gt;0,(AM34-1)*BI34,"na")</f>
        <v>24.716868034754942</v>
      </c>
      <c r="BU34" s="85">
        <f t="shared" ref="BU34:BU55" si="128">IF(AC34&gt;0,(AN34-1)*BJ34,"na")</f>
        <v>21.060526609495337</v>
      </c>
      <c r="BV34" s="86" t="str">
        <f t="shared" ref="BV34:BV55" si="129">IF(AD34&gt;0,(AO34-1)*BK34,"na")</f>
        <v>na</v>
      </c>
      <c r="BW34" s="86">
        <f t="shared" ref="BW34:BW55" si="130">IF(AE34&gt;0,(AP34-1)*BL34,"na")</f>
        <v>21.060526609495337</v>
      </c>
      <c r="BX34" s="85">
        <f t="shared" ref="BX34:BX55" si="131">IF(AF34&gt;0,(AQ34-1)*BM34,"na")</f>
        <v>21.060526609495337</v>
      </c>
      <c r="BY34" s="358">
        <f>IF(V34&gt;0,AG34*(AR34-AR$57)^2,"na")</f>
        <v>2.1000964970540084</v>
      </c>
      <c r="BZ34" s="344" t="str">
        <f t="shared" ref="BZ34:CI34" si="132">IF(W34&gt;0,AH34*(AS34-AS$57)^2,"na")</f>
        <v>na</v>
      </c>
      <c r="CA34" s="344" t="str">
        <f t="shared" si="132"/>
        <v>na</v>
      </c>
      <c r="CB34" s="344">
        <f t="shared" si="132"/>
        <v>4.3648760312419606E-2</v>
      </c>
      <c r="CC34" s="344">
        <f t="shared" si="132"/>
        <v>0.1907143190812009</v>
      </c>
      <c r="CD34" s="344">
        <f t="shared" si="132"/>
        <v>7.2620461595211978</v>
      </c>
      <c r="CE34" s="344">
        <f t="shared" si="132"/>
        <v>4.505141061558354</v>
      </c>
      <c r="CF34" s="344">
        <f t="shared" si="132"/>
        <v>0.64225790975414521</v>
      </c>
      <c r="CG34" s="344" t="str">
        <f t="shared" si="132"/>
        <v>na</v>
      </c>
      <c r="CH34" s="344">
        <f t="shared" si="132"/>
        <v>1.0734810202413889</v>
      </c>
      <c r="CI34" s="359">
        <f t="shared" si="132"/>
        <v>1.8130575707723309</v>
      </c>
    </row>
    <row r="35" spans="1:87" x14ac:dyDescent="0.25">
      <c r="A35" s="298" t="s">
        <v>3</v>
      </c>
      <c r="B35" s="54"/>
      <c r="C35" s="69">
        <v>14</v>
      </c>
      <c r="D35" s="119">
        <v>1</v>
      </c>
      <c r="E35" s="118"/>
      <c r="F35" s="67">
        <v>1</v>
      </c>
      <c r="G35" s="78"/>
      <c r="H35" s="26"/>
      <c r="I35" s="90">
        <v>2.7999999999999998E-4</v>
      </c>
      <c r="J35" s="90">
        <v>2.7999999999999998E-4</v>
      </c>
      <c r="K35" s="140" t="s">
        <v>358</v>
      </c>
      <c r="L35" s="82"/>
      <c r="M35" s="266" t="s">
        <v>271</v>
      </c>
      <c r="N35" s="81"/>
      <c r="O35" s="82">
        <v>2.7999999999999998E-4</v>
      </c>
      <c r="P35" s="277">
        <v>0</v>
      </c>
      <c r="Q35" s="278">
        <v>0</v>
      </c>
      <c r="R35" s="73">
        <f t="shared" si="107"/>
        <v>0</v>
      </c>
      <c r="S35" s="73">
        <f t="shared" si="108"/>
        <v>0.01</v>
      </c>
      <c r="T35" s="205">
        <f t="shared" ref="T35:T55" si="133">IF(Q35&gt;0,((((1/O35)^2)*((Q35^2)+(P35^2))-((1/O35)^2)*(P35^2))^0.5),0)</f>
        <v>0</v>
      </c>
      <c r="U35" s="26">
        <f t="shared" si="109"/>
        <v>0.01</v>
      </c>
      <c r="V35" s="78">
        <v>1</v>
      </c>
      <c r="W35" s="128">
        <v>1</v>
      </c>
      <c r="X35" s="134"/>
      <c r="Y35" s="134">
        <v>1</v>
      </c>
      <c r="Z35" s="134">
        <v>1</v>
      </c>
      <c r="AA35" s="134">
        <v>0.5</v>
      </c>
      <c r="AB35" s="134">
        <v>1</v>
      </c>
      <c r="AC35" s="134"/>
      <c r="AD35" s="201"/>
      <c r="AE35" s="201"/>
      <c r="AF35" s="119">
        <v>1</v>
      </c>
      <c r="AG35" s="54">
        <f t="shared" ref="AG35:AG55" si="134">IF(V35&gt;0,$C35,"na")</f>
        <v>14</v>
      </c>
      <c r="AH35" s="144">
        <f t="shared" si="110"/>
        <v>14</v>
      </c>
      <c r="AI35" s="144" t="str">
        <f t="shared" si="111"/>
        <v>na</v>
      </c>
      <c r="AJ35" s="144">
        <f t="shared" si="112"/>
        <v>14</v>
      </c>
      <c r="AK35" s="144">
        <f t="shared" si="113"/>
        <v>14</v>
      </c>
      <c r="AL35" s="144">
        <f t="shared" si="114"/>
        <v>14</v>
      </c>
      <c r="AM35" s="144">
        <f t="shared" si="115"/>
        <v>14</v>
      </c>
      <c r="AN35" s="144" t="str">
        <f t="shared" si="116"/>
        <v>na</v>
      </c>
      <c r="AO35" s="75" t="str">
        <f t="shared" si="117"/>
        <v>na</v>
      </c>
      <c r="AP35" s="75" t="str">
        <f t="shared" si="118"/>
        <v>na</v>
      </c>
      <c r="AQ35" s="144">
        <f t="shared" si="119"/>
        <v>14</v>
      </c>
      <c r="AR35" s="81">
        <f t="shared" ref="AR35:AR55" si="135">IF(V35&gt;0,(V35/V$57)*LN($S35+1),"na")</f>
        <v>9.950330853168092E-3</v>
      </c>
      <c r="AS35" s="82">
        <f t="shared" ref="AS35:AS55" si="136">IF(W35&gt;0,(W35/W$57)*LN($S35+1),"na")</f>
        <v>1.2978692417175773E-2</v>
      </c>
      <c r="AT35" s="82" t="str">
        <f t="shared" ref="AT35:AT55" si="137">IF(X35&gt;0,(X35/X$57)*LN($S35+1),"na")</f>
        <v>na</v>
      </c>
      <c r="AU35" s="82">
        <f t="shared" ref="AU35:AU55" si="138">IF(Y35&gt;0,(Y35/Y$57)*LN($S35+1),"na")</f>
        <v>1.2793282525501831E-2</v>
      </c>
      <c r="AV35" s="82">
        <f t="shared" ref="AV35:AV55" si="139">IF(Z35&gt;0,(Z35/Z$57)*LN($S35+1),"na")</f>
        <v>1.3699730884796648E-2</v>
      </c>
      <c r="AW35" s="82">
        <f t="shared" ref="AW35:AW55" si="140">IF(AA35&gt;0,(AA35/AA$57)*LN($S35+1),"na")</f>
        <v>7.1642382142810259E-3</v>
      </c>
      <c r="AX35" s="82">
        <f t="shared" ref="AX35:AX55" si="141">IF(AB35&gt;0,(AB35/AB$57)*LN($S35+1),"na")</f>
        <v>1.0779525090932099E-2</v>
      </c>
      <c r="AY35" s="82" t="str">
        <f t="shared" ref="AY35:AY55" si="142">IF(AC35&gt;0,(AC35/AC$57)*LN($S35+1),"na")</f>
        <v>na</v>
      </c>
      <c r="AZ35" s="83" t="str">
        <f t="shared" ref="AZ35:AZ55" si="143">IF(AD35&gt;0,(AD35/AD$57)*LN($S35+1),"na")</f>
        <v>na</v>
      </c>
      <c r="BA35" s="83" t="str">
        <f t="shared" ref="BA35:BA55" si="144">IF(AE35&gt;0,(AE35/AE$57)*LN($S35+1),"na")</f>
        <v>na</v>
      </c>
      <c r="BB35" s="82">
        <f t="shared" ref="BB35:BB55" si="145">IF(AF35&gt;0,(AF35/AF$57)*LN($S35+1),"na")</f>
        <v>9.950330853168092E-3</v>
      </c>
      <c r="BC35" s="93">
        <f t="shared" ref="BC35:BC55" si="146">IF(V35&gt;0,((V35/V$57)^2)*LN((($U35+1)^2)),"na")</f>
        <v>1.9900661706336174E-2</v>
      </c>
      <c r="BD35" s="85">
        <f t="shared" ref="BD35:BD55" si="147">IF(W35&gt;0,((W35/W$57)^2)*LN((($U35+1)^2)),"na")</f>
        <v>3.3857458479588952E-2</v>
      </c>
      <c r="BE35" s="85" t="str">
        <f t="shared" ref="BE35:BE55" si="148">IF(X35&gt;0,((X35/X$57)^2)*LN((($U35+1)^2)),"na")</f>
        <v>na</v>
      </c>
      <c r="BF35" s="85">
        <f t="shared" ref="BF35:BF55" si="149">IF(Y35&gt;0,((Y35/Y$57)^2)*LN((($U35+1)^2)),"na")</f>
        <v>3.289701220843326E-2</v>
      </c>
      <c r="BG35" s="85">
        <f t="shared" ref="BG35:BG55" si="150">IF(Z35&gt;0,((Z35/Z$57)^2)*LN((($U35+1)^2)),"na")</f>
        <v>3.7723896639295096E-2</v>
      </c>
      <c r="BH35" s="85">
        <f t="shared" ref="BH35:BH55" si="151">IF(AA35&gt;0,((AA35/AA$57)^2)*LN((($U35+1)^2)),"na")</f>
        <v>1.0316503028564673E-2</v>
      </c>
      <c r="BI35" s="85">
        <f t="shared" ref="BI35:BI55" si="152">IF(AB35&gt;0,((AB35/AB$57)^2)*LN((($U35+1)^2)),"na")</f>
        <v>2.3355637697019534E-2</v>
      </c>
      <c r="BJ35" s="85" t="str">
        <f t="shared" ref="BJ35:BJ55" si="153">IF(AC35&gt;0,((AC35/AC$57)^2)*LN((($U35+1)^2)),"na")</f>
        <v>na</v>
      </c>
      <c r="BK35" s="86" t="str">
        <f t="shared" ref="BK35:BK55" si="154">IF(AD35&gt;0,((AD35/AD$57)^2)*LN((($U35+1)^2)),"na")</f>
        <v>na</v>
      </c>
      <c r="BL35" s="86" t="str">
        <f t="shared" ref="BL35:BL55" si="155">IF(AE35&gt;0,((AE35/AE$57)^2)*LN((($U35+1)^2)),"na")</f>
        <v>na</v>
      </c>
      <c r="BM35" s="102">
        <f t="shared" ref="BM35:BM55" si="156">IF(AF35&gt;0,((AF35/AF$57)^2)*LN((($U35+1)^2)),"na")</f>
        <v>1.9900661706336174E-2</v>
      </c>
      <c r="BN35" s="85">
        <f t="shared" ref="BN35:BN55" si="157">IF(V35&gt;0,(AG35-1)*BC35,"na")</f>
        <v>0.25870860218237024</v>
      </c>
      <c r="BO35" s="85">
        <f t="shared" si="122"/>
        <v>0.44014696023465638</v>
      </c>
      <c r="BP35" s="85" t="str">
        <f t="shared" si="123"/>
        <v>na</v>
      </c>
      <c r="BQ35" s="85">
        <f t="shared" si="124"/>
        <v>0.42766115870963239</v>
      </c>
      <c r="BR35" s="85">
        <f t="shared" si="125"/>
        <v>0.49041065631083625</v>
      </c>
      <c r="BS35" s="85">
        <f t="shared" si="126"/>
        <v>0.13411453937134074</v>
      </c>
      <c r="BT35" s="85">
        <f t="shared" si="127"/>
        <v>0.30362329006125394</v>
      </c>
      <c r="BU35" s="85" t="str">
        <f t="shared" si="128"/>
        <v>na</v>
      </c>
      <c r="BV35" s="86" t="str">
        <f t="shared" si="129"/>
        <v>na</v>
      </c>
      <c r="BW35" s="86" t="str">
        <f t="shared" si="130"/>
        <v>na</v>
      </c>
      <c r="BX35" s="85">
        <f t="shared" si="131"/>
        <v>0.25870860218237024</v>
      </c>
      <c r="BY35" s="93">
        <f t="shared" ref="BY35:BY55" si="158">IF(V35&gt;0,AG35*(AR35-AR$57)^2,"na")</f>
        <v>3.1236947327892164</v>
      </c>
      <c r="BZ35" s="85">
        <f t="shared" ref="BZ35:BZ55" si="159">IF(W35&gt;0,AH35*(AS35-AS$57)^2,"na")</f>
        <v>5.1285602434490434</v>
      </c>
      <c r="CA35" s="85" t="str">
        <f t="shared" ref="CA35:CA55" si="160">IF(X35&gt;0,AI35*(AT35-AT$57)^2,"na")</f>
        <v>na</v>
      </c>
      <c r="CB35" s="85">
        <f t="shared" ref="CB35:CB55" si="161">IF(Y35&gt;0,AJ35*(AU35-AU$57)^2,"na")</f>
        <v>5.0750311562161681</v>
      </c>
      <c r="CC35" s="85">
        <f t="shared" ref="CC35:CC55" si="162">IF(Z35&gt;0,AK35*(AV35-AV$57)^2,"na")</f>
        <v>4.7410547215447085</v>
      </c>
      <c r="CD35" s="85">
        <f t="shared" ref="CD35:CD55" si="163">IF(AA35&gt;0,AL35*(AW35-AW$57)^2,"na")</f>
        <v>3.856693700425224</v>
      </c>
      <c r="CE35" s="85">
        <f t="shared" ref="CE35:CE55" si="164">IF(AB35&gt;0,AM35*(AX35-AX$57)^2,"na")</f>
        <v>1.8552737274223843</v>
      </c>
      <c r="CF35" s="85" t="str">
        <f t="shared" ref="CF35:CF55" si="165">IF(AC35&gt;0,AN35*(AY35-AY$57)^2,"na")</f>
        <v>na</v>
      </c>
      <c r="CG35" s="85" t="str">
        <f t="shared" ref="CG35:CG55" si="166">IF(AD35&gt;0,AO35*(AZ35-AZ$57)^2,"na")</f>
        <v>na</v>
      </c>
      <c r="CH35" s="85" t="str">
        <f t="shared" ref="CH35:CH55" si="167">IF(AE35&gt;0,AP35*(BA35-BA$57)^2,"na")</f>
        <v>na</v>
      </c>
      <c r="CI35" s="102">
        <f t="shared" ref="CI35:CI55" si="168">IF(AF35&gt;0,AQ35*(BB35-BB$57)^2,"na")</f>
        <v>3.4971634338265014</v>
      </c>
    </row>
    <row r="36" spans="1:87" x14ac:dyDescent="0.25">
      <c r="A36" s="299" t="s">
        <v>5</v>
      </c>
      <c r="B36" s="54"/>
      <c r="C36" s="69">
        <v>14</v>
      </c>
      <c r="D36" s="117">
        <v>1</v>
      </c>
      <c r="E36" s="118"/>
      <c r="F36" s="67">
        <v>1</v>
      </c>
      <c r="G36" s="78">
        <v>0.29099999999999998</v>
      </c>
      <c r="H36" s="26">
        <v>11.68</v>
      </c>
      <c r="I36" s="26">
        <v>1.3250000000000002E-3</v>
      </c>
      <c r="J36" s="26">
        <v>1.7599999999999998E-3</v>
      </c>
      <c r="K36" s="82">
        <v>5.3700000000000006E-3</v>
      </c>
      <c r="L36" s="82">
        <v>5.1275000000000001E-3</v>
      </c>
      <c r="M36" s="266" t="s">
        <v>321</v>
      </c>
      <c r="N36" s="81"/>
      <c r="O36" s="82">
        <v>2.0995E-2</v>
      </c>
      <c r="P36" s="277">
        <v>1.4349999999999998E-2</v>
      </c>
      <c r="Q36" s="278">
        <v>1.67E-2</v>
      </c>
      <c r="R36" s="73">
        <f t="shared" si="107"/>
        <v>0.68349607049297445</v>
      </c>
      <c r="S36" s="73">
        <f t="shared" si="108"/>
        <v>0.68349607049297445</v>
      </c>
      <c r="T36" s="205">
        <f t="shared" si="133"/>
        <v>0.79542748273398434</v>
      </c>
      <c r="U36" s="26">
        <f t="shared" si="109"/>
        <v>0.79542748273398434</v>
      </c>
      <c r="V36" s="78">
        <v>1</v>
      </c>
      <c r="W36" s="128">
        <v>0.5</v>
      </c>
      <c r="X36" s="134">
        <v>0.5</v>
      </c>
      <c r="Y36" s="134">
        <v>0.75</v>
      </c>
      <c r="Z36" s="134">
        <v>1</v>
      </c>
      <c r="AA36" s="134">
        <v>0.1</v>
      </c>
      <c r="AB36" s="134">
        <v>1</v>
      </c>
      <c r="AC36" s="134"/>
      <c r="AD36" s="201"/>
      <c r="AE36" s="201"/>
      <c r="AF36" s="117">
        <v>1</v>
      </c>
      <c r="AG36" s="54">
        <f t="shared" si="134"/>
        <v>14</v>
      </c>
      <c r="AH36" s="144">
        <f t="shared" si="110"/>
        <v>14</v>
      </c>
      <c r="AI36" s="144">
        <f t="shared" si="111"/>
        <v>14</v>
      </c>
      <c r="AJ36" s="144">
        <f t="shared" si="112"/>
        <v>14</v>
      </c>
      <c r="AK36" s="144">
        <f t="shared" si="113"/>
        <v>14</v>
      </c>
      <c r="AL36" s="144">
        <f t="shared" si="114"/>
        <v>14</v>
      </c>
      <c r="AM36" s="144">
        <f t="shared" si="115"/>
        <v>14</v>
      </c>
      <c r="AN36" s="144" t="str">
        <f t="shared" si="116"/>
        <v>na</v>
      </c>
      <c r="AO36" s="75" t="str">
        <f t="shared" si="117"/>
        <v>na</v>
      </c>
      <c r="AP36" s="75" t="str">
        <f t="shared" si="118"/>
        <v>na</v>
      </c>
      <c r="AQ36" s="144">
        <f t="shared" si="119"/>
        <v>14</v>
      </c>
      <c r="AR36" s="81">
        <f t="shared" si="135"/>
        <v>0.52087262548676072</v>
      </c>
      <c r="AS36" s="82">
        <f t="shared" si="136"/>
        <v>0.33969953836093092</v>
      </c>
      <c r="AT36" s="82">
        <f t="shared" si="137"/>
        <v>0.29764150027814895</v>
      </c>
      <c r="AU36" s="82">
        <f t="shared" si="138"/>
        <v>0.50227003171937645</v>
      </c>
      <c r="AV36" s="82">
        <f t="shared" si="139"/>
        <v>0.71714346987307631</v>
      </c>
      <c r="AW36" s="82">
        <f t="shared" si="140"/>
        <v>7.5005658070093559E-2</v>
      </c>
      <c r="AX36" s="82">
        <f t="shared" si="141"/>
        <v>0.56427867761065742</v>
      </c>
      <c r="AY36" s="82" t="str">
        <f t="shared" si="142"/>
        <v>na</v>
      </c>
      <c r="AZ36" s="83" t="str">
        <f t="shared" si="143"/>
        <v>na</v>
      </c>
      <c r="BA36" s="83" t="str">
        <f t="shared" si="144"/>
        <v>na</v>
      </c>
      <c r="BB36" s="82">
        <f t="shared" si="145"/>
        <v>0.52087262548676072</v>
      </c>
      <c r="BC36" s="93">
        <f t="shared" si="146"/>
        <v>1.1704862910550173</v>
      </c>
      <c r="BD36" s="85">
        <f t="shared" si="147"/>
        <v>0.4978438856094119</v>
      </c>
      <c r="BE36" s="85">
        <f t="shared" si="148"/>
        <v>0.38219960524245461</v>
      </c>
      <c r="BF36" s="85">
        <f t="shared" si="149"/>
        <v>1.0883730946162089</v>
      </c>
      <c r="BG36" s="85">
        <f t="shared" si="150"/>
        <v>2.2187857124073789</v>
      </c>
      <c r="BH36" s="85">
        <f t="shared" si="151"/>
        <v>2.4271203731316845E-2</v>
      </c>
      <c r="BI36" s="85">
        <f t="shared" si="152"/>
        <v>1.373695716585402</v>
      </c>
      <c r="BJ36" s="85" t="str">
        <f t="shared" si="153"/>
        <v>na</v>
      </c>
      <c r="BK36" s="86" t="str">
        <f t="shared" si="154"/>
        <v>na</v>
      </c>
      <c r="BL36" s="86" t="str">
        <f t="shared" si="155"/>
        <v>na</v>
      </c>
      <c r="BM36" s="102">
        <f t="shared" si="156"/>
        <v>1.1704862910550173</v>
      </c>
      <c r="BN36" s="85">
        <f t="shared" si="157"/>
        <v>15.216321783715225</v>
      </c>
      <c r="BO36" s="85">
        <f t="shared" si="122"/>
        <v>6.471970512922355</v>
      </c>
      <c r="BP36" s="85">
        <f t="shared" si="123"/>
        <v>4.9685948681519099</v>
      </c>
      <c r="BQ36" s="85">
        <f t="shared" si="124"/>
        <v>14.148850230010716</v>
      </c>
      <c r="BR36" s="85">
        <f t="shared" si="125"/>
        <v>28.844214261295924</v>
      </c>
      <c r="BS36" s="85">
        <f t="shared" si="126"/>
        <v>0.31552564850711901</v>
      </c>
      <c r="BT36" s="85">
        <f t="shared" si="127"/>
        <v>17.858044315610226</v>
      </c>
      <c r="BU36" s="85" t="str">
        <f t="shared" si="128"/>
        <v>na</v>
      </c>
      <c r="BV36" s="86" t="str">
        <f t="shared" si="129"/>
        <v>na</v>
      </c>
      <c r="BW36" s="86" t="str">
        <f t="shared" si="130"/>
        <v>na</v>
      </c>
      <c r="BX36" s="85">
        <f t="shared" si="131"/>
        <v>15.216321783715225</v>
      </c>
      <c r="BY36" s="93">
        <f t="shared" si="158"/>
        <v>2.0822042295552592E-2</v>
      </c>
      <c r="BZ36" s="85">
        <f t="shared" si="159"/>
        <v>1.0860870598995946</v>
      </c>
      <c r="CA36" s="85">
        <f t="shared" si="160"/>
        <v>0.28373162273786789</v>
      </c>
      <c r="CB36" s="85">
        <f t="shared" si="161"/>
        <v>0.1775178616460843</v>
      </c>
      <c r="CC36" s="85">
        <f t="shared" si="162"/>
        <v>0.2067058451454139</v>
      </c>
      <c r="CD36" s="85">
        <f t="shared" si="163"/>
        <v>2.9241249980607376</v>
      </c>
      <c r="CE36" s="85">
        <f t="shared" si="164"/>
        <v>0.50256736878099073</v>
      </c>
      <c r="CF36" s="85" t="str">
        <f t="shared" si="165"/>
        <v>na</v>
      </c>
      <c r="CG36" s="85" t="str">
        <f t="shared" si="166"/>
        <v>na</v>
      </c>
      <c r="CH36" s="85" t="str">
        <f t="shared" si="167"/>
        <v>na</v>
      </c>
      <c r="CI36" s="102">
        <f t="shared" si="168"/>
        <v>1.7327024185113333E-3</v>
      </c>
    </row>
    <row r="37" spans="1:87" x14ac:dyDescent="0.25">
      <c r="A37" s="299" t="s">
        <v>6</v>
      </c>
      <c r="B37" s="54"/>
      <c r="C37" s="69">
        <v>14</v>
      </c>
      <c r="D37" s="119">
        <v>1</v>
      </c>
      <c r="E37" s="118"/>
      <c r="F37" s="67">
        <v>1</v>
      </c>
      <c r="G37" s="78">
        <v>1.7090000000000001</v>
      </c>
      <c r="H37" s="26">
        <v>12.824999999999999</v>
      </c>
      <c r="I37" s="26">
        <v>6.3849999999999992E-3</v>
      </c>
      <c r="J37" s="26">
        <v>8.6650000000000008E-3</v>
      </c>
      <c r="K37" s="82">
        <v>9.2499999999999993E-4</v>
      </c>
      <c r="L37" s="82">
        <v>2.0975E-3</v>
      </c>
      <c r="M37" s="266" t="s">
        <v>321</v>
      </c>
      <c r="N37" s="81"/>
      <c r="O37" s="82">
        <v>3.0099999999999998E-2</v>
      </c>
      <c r="P37" s="277">
        <v>1.3250000000000001E-2</v>
      </c>
      <c r="Q37" s="278">
        <v>1.585E-2</v>
      </c>
      <c r="R37" s="73">
        <f t="shared" si="107"/>
        <v>0.44019933554817281</v>
      </c>
      <c r="S37" s="73">
        <f t="shared" si="108"/>
        <v>0.44019933554817281</v>
      </c>
      <c r="T37" s="205">
        <f t="shared" si="133"/>
        <v>0.52657807308970095</v>
      </c>
      <c r="U37" s="26">
        <f t="shared" si="109"/>
        <v>0.52657807308970095</v>
      </c>
      <c r="V37" s="78">
        <v>1</v>
      </c>
      <c r="W37" s="128">
        <v>1</v>
      </c>
      <c r="X37" s="134">
        <v>0.5</v>
      </c>
      <c r="Y37" s="134">
        <v>1</v>
      </c>
      <c r="Z37" s="134">
        <v>1</v>
      </c>
      <c r="AA37" s="134">
        <v>0.1</v>
      </c>
      <c r="AB37" s="134"/>
      <c r="AC37" s="134"/>
      <c r="AD37" s="201"/>
      <c r="AE37" s="201"/>
      <c r="AF37" s="119">
        <v>1</v>
      </c>
      <c r="AG37" s="54">
        <f t="shared" si="134"/>
        <v>14</v>
      </c>
      <c r="AH37" s="144">
        <f t="shared" si="110"/>
        <v>14</v>
      </c>
      <c r="AI37" s="144">
        <f t="shared" si="111"/>
        <v>14</v>
      </c>
      <c r="AJ37" s="144">
        <f t="shared" si="112"/>
        <v>14</v>
      </c>
      <c r="AK37" s="144">
        <f t="shared" si="113"/>
        <v>14</v>
      </c>
      <c r="AL37" s="144">
        <f t="shared" si="114"/>
        <v>14</v>
      </c>
      <c r="AM37" s="144" t="str">
        <f t="shared" si="115"/>
        <v>na</v>
      </c>
      <c r="AN37" s="144" t="str">
        <f t="shared" si="116"/>
        <v>na</v>
      </c>
      <c r="AO37" s="75" t="str">
        <f t="shared" si="117"/>
        <v>na</v>
      </c>
      <c r="AP37" s="75" t="str">
        <f t="shared" si="118"/>
        <v>na</v>
      </c>
      <c r="AQ37" s="144">
        <f t="shared" si="119"/>
        <v>14</v>
      </c>
      <c r="AR37" s="81">
        <f t="shared" si="135"/>
        <v>0.36478153147172088</v>
      </c>
      <c r="AS37" s="82">
        <f t="shared" si="136"/>
        <v>0.47580199757180985</v>
      </c>
      <c r="AT37" s="82">
        <f t="shared" si="137"/>
        <v>0.20844658941241193</v>
      </c>
      <c r="AU37" s="82">
        <f t="shared" si="138"/>
        <v>0.46900482617792677</v>
      </c>
      <c r="AV37" s="82">
        <f t="shared" si="139"/>
        <v>0.50223544188135483</v>
      </c>
      <c r="AW37" s="82">
        <f t="shared" si="140"/>
        <v>5.2528540531927813E-2</v>
      </c>
      <c r="AX37" s="82" t="str">
        <f t="shared" si="141"/>
        <v>na</v>
      </c>
      <c r="AY37" s="82" t="str">
        <f t="shared" si="142"/>
        <v>na</v>
      </c>
      <c r="AZ37" s="83" t="str">
        <f t="shared" si="143"/>
        <v>na</v>
      </c>
      <c r="BA37" s="83" t="str">
        <f t="shared" si="144"/>
        <v>na</v>
      </c>
      <c r="BB37" s="82">
        <f t="shared" si="145"/>
        <v>0.36478153147172088</v>
      </c>
      <c r="BC37" s="93">
        <f t="shared" si="146"/>
        <v>0.84605735409373206</v>
      </c>
      <c r="BD37" s="85">
        <f t="shared" si="147"/>
        <v>1.4394170485526632</v>
      </c>
      <c r="BE37" s="85">
        <f t="shared" si="148"/>
        <v>0.27626362582652475</v>
      </c>
      <c r="BF37" s="85">
        <f t="shared" si="149"/>
        <v>1.3985846057467812</v>
      </c>
      <c r="BG37" s="85">
        <f t="shared" si="150"/>
        <v>1.6037949213812079</v>
      </c>
      <c r="BH37" s="85">
        <f t="shared" si="151"/>
        <v>1.7543845294487631E-2</v>
      </c>
      <c r="BI37" s="85" t="str">
        <f t="shared" si="152"/>
        <v>na</v>
      </c>
      <c r="BJ37" s="85" t="str">
        <f t="shared" si="153"/>
        <v>na</v>
      </c>
      <c r="BK37" s="86" t="str">
        <f t="shared" si="154"/>
        <v>na</v>
      </c>
      <c r="BL37" s="86" t="str">
        <f t="shared" si="155"/>
        <v>na</v>
      </c>
      <c r="BM37" s="102">
        <f t="shared" si="156"/>
        <v>0.84605735409373206</v>
      </c>
      <c r="BN37" s="85">
        <f t="shared" si="157"/>
        <v>10.998745603218516</v>
      </c>
      <c r="BO37" s="85">
        <f t="shared" si="122"/>
        <v>18.712421631184622</v>
      </c>
      <c r="BP37" s="85">
        <f t="shared" si="123"/>
        <v>3.591427135744822</v>
      </c>
      <c r="BQ37" s="85">
        <f t="shared" si="124"/>
        <v>18.181599874708155</v>
      </c>
      <c r="BR37" s="85">
        <f t="shared" si="125"/>
        <v>20.849333977955702</v>
      </c>
      <c r="BS37" s="85">
        <f t="shared" si="126"/>
        <v>0.2280699888283392</v>
      </c>
      <c r="BT37" s="85" t="str">
        <f t="shared" si="127"/>
        <v>na</v>
      </c>
      <c r="BU37" s="85" t="str">
        <f t="shared" si="128"/>
        <v>na</v>
      </c>
      <c r="BV37" s="86" t="str">
        <f t="shared" si="129"/>
        <v>na</v>
      </c>
      <c r="BW37" s="86" t="str">
        <f t="shared" si="130"/>
        <v>na</v>
      </c>
      <c r="BX37" s="85">
        <f t="shared" si="131"/>
        <v>10.998745603218516</v>
      </c>
      <c r="BY37" s="93">
        <f t="shared" si="158"/>
        <v>0.1933720997972361</v>
      </c>
      <c r="BZ37" s="85">
        <f t="shared" si="159"/>
        <v>0.28398905610310055</v>
      </c>
      <c r="CA37" s="85">
        <f t="shared" si="160"/>
        <v>0.75065145677235223</v>
      </c>
      <c r="CB37" s="85">
        <f t="shared" si="161"/>
        <v>0.29789293307895398</v>
      </c>
      <c r="CC37" s="85">
        <f t="shared" si="162"/>
        <v>0.12212443401339315</v>
      </c>
      <c r="CD37" s="85">
        <f t="shared" si="163"/>
        <v>3.2188270401145163</v>
      </c>
      <c r="CE37" s="85" t="str">
        <f t="shared" si="164"/>
        <v>na</v>
      </c>
      <c r="CF37" s="85" t="str">
        <f t="shared" si="165"/>
        <v>na</v>
      </c>
      <c r="CG37" s="85" t="str">
        <f t="shared" si="166"/>
        <v>na</v>
      </c>
      <c r="CH37" s="85" t="str">
        <f t="shared" si="167"/>
        <v>na</v>
      </c>
      <c r="CI37" s="102">
        <f t="shared" si="168"/>
        <v>0.29421257060630146</v>
      </c>
    </row>
    <row r="38" spans="1:87" x14ac:dyDescent="0.25">
      <c r="A38" s="299" t="s">
        <v>7</v>
      </c>
      <c r="B38" s="54"/>
      <c r="C38" s="69">
        <v>14</v>
      </c>
      <c r="D38" s="119">
        <v>1</v>
      </c>
      <c r="E38" s="118"/>
      <c r="F38" s="67">
        <v>1</v>
      </c>
      <c r="G38" s="78">
        <v>0.41799999999999998</v>
      </c>
      <c r="H38" s="26">
        <v>4.8</v>
      </c>
      <c r="I38" s="26">
        <v>8.199999999999999E-3</v>
      </c>
      <c r="J38" s="26">
        <v>8.9999999999999993E-3</v>
      </c>
      <c r="K38" s="82">
        <v>3.2777500000000001E-2</v>
      </c>
      <c r="L38" s="82">
        <v>2.6947500000000003E-2</v>
      </c>
      <c r="M38" s="266" t="s">
        <v>279</v>
      </c>
      <c r="N38" s="81"/>
      <c r="O38" s="82">
        <v>5.9725000000000007E-2</v>
      </c>
      <c r="P38" s="277">
        <v>9.4850000000000004E-2</v>
      </c>
      <c r="Q38" s="278">
        <v>3.3000000000000002E-2</v>
      </c>
      <c r="R38" s="73">
        <f t="shared" si="107"/>
        <v>1.5881121808287986</v>
      </c>
      <c r="S38" s="73">
        <f t="shared" si="108"/>
        <v>1.5881121808287986</v>
      </c>
      <c r="T38" s="205">
        <f t="shared" si="133"/>
        <v>0.55253244035161142</v>
      </c>
      <c r="U38" s="26">
        <f t="shared" si="109"/>
        <v>0.55253244035161142</v>
      </c>
      <c r="V38" s="78">
        <v>1</v>
      </c>
      <c r="W38" s="128">
        <v>0.5</v>
      </c>
      <c r="X38" s="134"/>
      <c r="Y38" s="134">
        <v>1</v>
      </c>
      <c r="Z38" s="134">
        <v>0.5</v>
      </c>
      <c r="AA38" s="134">
        <v>0.1</v>
      </c>
      <c r="AB38" s="134">
        <v>0.5</v>
      </c>
      <c r="AC38" s="134"/>
      <c r="AD38" s="201"/>
      <c r="AE38" s="201"/>
      <c r="AF38" s="119">
        <v>1</v>
      </c>
      <c r="AG38" s="54">
        <f t="shared" si="134"/>
        <v>14</v>
      </c>
      <c r="AH38" s="144">
        <f t="shared" si="110"/>
        <v>14</v>
      </c>
      <c r="AI38" s="144" t="str">
        <f t="shared" si="111"/>
        <v>na</v>
      </c>
      <c r="AJ38" s="144">
        <f t="shared" si="112"/>
        <v>14</v>
      </c>
      <c r="AK38" s="144">
        <f t="shared" si="113"/>
        <v>14</v>
      </c>
      <c r="AL38" s="144">
        <f t="shared" si="114"/>
        <v>14</v>
      </c>
      <c r="AM38" s="144">
        <f t="shared" si="115"/>
        <v>14</v>
      </c>
      <c r="AN38" s="144" t="str">
        <f t="shared" si="116"/>
        <v>na</v>
      </c>
      <c r="AO38" s="75" t="str">
        <f t="shared" si="117"/>
        <v>na</v>
      </c>
      <c r="AP38" s="75" t="str">
        <f t="shared" si="118"/>
        <v>na</v>
      </c>
      <c r="AQ38" s="144">
        <f t="shared" si="119"/>
        <v>14</v>
      </c>
      <c r="AR38" s="81">
        <f t="shared" si="135"/>
        <v>0.95092872223275926</v>
      </c>
      <c r="AS38" s="82">
        <f t="shared" si="136"/>
        <v>0.62017090580397349</v>
      </c>
      <c r="AT38" s="82" t="str">
        <f t="shared" si="137"/>
        <v>na</v>
      </c>
      <c r="AU38" s="82">
        <f t="shared" si="138"/>
        <v>1.2226226428706903</v>
      </c>
      <c r="AV38" s="82">
        <f t="shared" si="139"/>
        <v>0.65462484501530527</v>
      </c>
      <c r="AW38" s="82">
        <f t="shared" si="140"/>
        <v>0.13693373600151734</v>
      </c>
      <c r="AX38" s="82">
        <f t="shared" si="141"/>
        <v>0.51508639120941124</v>
      </c>
      <c r="AY38" s="82" t="str">
        <f t="shared" si="142"/>
        <v>na</v>
      </c>
      <c r="AZ38" s="83" t="str">
        <f t="shared" si="143"/>
        <v>na</v>
      </c>
      <c r="BA38" s="83" t="str">
        <f t="shared" si="144"/>
        <v>na</v>
      </c>
      <c r="BB38" s="82">
        <f t="shared" si="145"/>
        <v>0.95092872223275926</v>
      </c>
      <c r="BC38" s="93">
        <f t="shared" si="146"/>
        <v>0.87977486032756236</v>
      </c>
      <c r="BD38" s="85">
        <f t="shared" si="147"/>
        <v>0.37419535647202556</v>
      </c>
      <c r="BE38" s="85" t="str">
        <f t="shared" si="148"/>
        <v>na</v>
      </c>
      <c r="BF38" s="85">
        <f t="shared" si="149"/>
        <v>1.454321707888419</v>
      </c>
      <c r="BG38" s="85">
        <f t="shared" si="150"/>
        <v>0.41692754224197909</v>
      </c>
      <c r="BH38" s="85">
        <f t="shared" si="151"/>
        <v>1.8243011503752338E-2</v>
      </c>
      <c r="BI38" s="85">
        <f t="shared" si="152"/>
        <v>0.2581283878391632</v>
      </c>
      <c r="BJ38" s="85" t="str">
        <f t="shared" si="153"/>
        <v>na</v>
      </c>
      <c r="BK38" s="86" t="str">
        <f t="shared" si="154"/>
        <v>na</v>
      </c>
      <c r="BL38" s="86" t="str">
        <f t="shared" si="155"/>
        <v>na</v>
      </c>
      <c r="BM38" s="102">
        <f t="shared" si="156"/>
        <v>0.87977486032756236</v>
      </c>
      <c r="BN38" s="85">
        <f t="shared" si="157"/>
        <v>11.43707318425831</v>
      </c>
      <c r="BO38" s="85">
        <f t="shared" si="122"/>
        <v>4.8645396341363325</v>
      </c>
      <c r="BP38" s="85" t="str">
        <f t="shared" si="123"/>
        <v>na</v>
      </c>
      <c r="BQ38" s="85">
        <f t="shared" si="124"/>
        <v>18.906182202549445</v>
      </c>
      <c r="BR38" s="85">
        <f t="shared" si="125"/>
        <v>5.4200580491457284</v>
      </c>
      <c r="BS38" s="85">
        <f t="shared" si="126"/>
        <v>0.2371591495487804</v>
      </c>
      <c r="BT38" s="85">
        <f t="shared" si="127"/>
        <v>3.3556690419091217</v>
      </c>
      <c r="BU38" s="85" t="str">
        <f t="shared" si="128"/>
        <v>na</v>
      </c>
      <c r="BV38" s="86" t="str">
        <f t="shared" si="129"/>
        <v>na</v>
      </c>
      <c r="BW38" s="86" t="str">
        <f t="shared" si="130"/>
        <v>na</v>
      </c>
      <c r="BX38" s="85">
        <f t="shared" si="131"/>
        <v>11.43707318425831</v>
      </c>
      <c r="BY38" s="93">
        <f t="shared" si="158"/>
        <v>3.0744852727151661</v>
      </c>
      <c r="BZ38" s="85">
        <f t="shared" si="159"/>
        <v>5.2892982099016296E-5</v>
      </c>
      <c r="CA38" s="85" t="str">
        <f t="shared" si="160"/>
        <v>na</v>
      </c>
      <c r="CB38" s="85">
        <f t="shared" si="161"/>
        <v>5.1710031531062928</v>
      </c>
      <c r="CC38" s="85">
        <f t="shared" si="162"/>
        <v>4.8719909950251362E-2</v>
      </c>
      <c r="CD38" s="85">
        <f t="shared" si="163"/>
        <v>2.1853521425886</v>
      </c>
      <c r="CE38" s="85">
        <f t="shared" si="164"/>
        <v>0.27547715760644004</v>
      </c>
      <c r="CF38" s="85" t="str">
        <f t="shared" si="165"/>
        <v>na</v>
      </c>
      <c r="CG38" s="85" t="str">
        <f t="shared" si="166"/>
        <v>na</v>
      </c>
      <c r="CH38" s="85" t="str">
        <f t="shared" si="167"/>
        <v>na</v>
      </c>
      <c r="CI38" s="102">
        <f t="shared" si="168"/>
        <v>2.7249699941091414</v>
      </c>
    </row>
    <row r="39" spans="1:87" s="20" customFormat="1" x14ac:dyDescent="0.25">
      <c r="A39" s="300" t="s">
        <v>11</v>
      </c>
      <c r="B39" s="58"/>
      <c r="C39" s="69">
        <v>14</v>
      </c>
      <c r="D39" s="35">
        <v>1</v>
      </c>
      <c r="E39" s="67"/>
      <c r="F39" s="60">
        <v>1</v>
      </c>
      <c r="G39" s="78">
        <v>0.14499999999999999</v>
      </c>
      <c r="H39" s="26">
        <v>1.6</v>
      </c>
      <c r="I39" s="26">
        <v>2.1149999999999997E-3</v>
      </c>
      <c r="J39" s="26">
        <v>2.49E-3</v>
      </c>
      <c r="K39" s="82">
        <v>1.575E-3</v>
      </c>
      <c r="L39" s="82">
        <v>2.5149999999999999E-3</v>
      </c>
      <c r="M39" s="266" t="s">
        <v>321</v>
      </c>
      <c r="N39" s="81"/>
      <c r="O39" s="82">
        <v>9.2099999999999994E-3</v>
      </c>
      <c r="P39" s="277">
        <v>6.0499999999999998E-3</v>
      </c>
      <c r="Q39" s="278">
        <v>1.3550000000000001E-2</v>
      </c>
      <c r="R39" s="73">
        <f t="shared" si="107"/>
        <v>0.6568946796959827</v>
      </c>
      <c r="S39" s="73">
        <f t="shared" si="108"/>
        <v>0.6568946796959827</v>
      </c>
      <c r="T39" s="205">
        <f t="shared" si="133"/>
        <v>1.4712269272529861</v>
      </c>
      <c r="U39" s="26">
        <f t="shared" si="109"/>
        <v>1.4712269272529861</v>
      </c>
      <c r="V39" s="78">
        <v>1</v>
      </c>
      <c r="W39" s="17">
        <v>1</v>
      </c>
      <c r="X39" s="20">
        <v>1</v>
      </c>
      <c r="Y39" s="20">
        <v>1</v>
      </c>
      <c r="Z39" s="20">
        <v>1</v>
      </c>
      <c r="AB39" s="20">
        <v>1</v>
      </c>
      <c r="AD39" s="201"/>
      <c r="AE39" s="201"/>
      <c r="AF39" s="35">
        <v>1</v>
      </c>
      <c r="AG39" s="54">
        <f t="shared" si="134"/>
        <v>14</v>
      </c>
      <c r="AH39" s="144">
        <f t="shared" si="110"/>
        <v>14</v>
      </c>
      <c r="AI39" s="144">
        <f t="shared" si="111"/>
        <v>14</v>
      </c>
      <c r="AJ39" s="144">
        <f t="shared" si="112"/>
        <v>14</v>
      </c>
      <c r="AK39" s="144">
        <f t="shared" si="113"/>
        <v>14</v>
      </c>
      <c r="AL39" s="144" t="str">
        <f t="shared" si="114"/>
        <v>na</v>
      </c>
      <c r="AM39" s="144">
        <f t="shared" si="115"/>
        <v>14</v>
      </c>
      <c r="AN39" s="144" t="str">
        <f t="shared" si="116"/>
        <v>na</v>
      </c>
      <c r="AO39" s="75" t="str">
        <f t="shared" si="117"/>
        <v>na</v>
      </c>
      <c r="AP39" s="75" t="str">
        <f t="shared" si="118"/>
        <v>na</v>
      </c>
      <c r="AQ39" s="144">
        <f t="shared" si="119"/>
        <v>14</v>
      </c>
      <c r="AR39" s="81">
        <f t="shared" si="135"/>
        <v>0.50494517558909546</v>
      </c>
      <c r="AS39" s="82">
        <f t="shared" si="136"/>
        <v>0.65862414207273323</v>
      </c>
      <c r="AT39" s="82">
        <f t="shared" si="137"/>
        <v>0.57708020067325194</v>
      </c>
      <c r="AU39" s="82">
        <f t="shared" si="138"/>
        <v>0.64921522575740842</v>
      </c>
      <c r="AV39" s="82">
        <f t="shared" si="139"/>
        <v>0.69521437218788495</v>
      </c>
      <c r="AW39" s="82" t="str">
        <f t="shared" si="140"/>
        <v>na</v>
      </c>
      <c r="AX39" s="82">
        <f t="shared" si="141"/>
        <v>0.54702394022152001</v>
      </c>
      <c r="AY39" s="82" t="str">
        <f t="shared" si="142"/>
        <v>na</v>
      </c>
      <c r="AZ39" s="83" t="str">
        <f t="shared" si="143"/>
        <v>na</v>
      </c>
      <c r="BA39" s="83" t="str">
        <f t="shared" si="144"/>
        <v>na</v>
      </c>
      <c r="BB39" s="82">
        <f t="shared" si="145"/>
        <v>0.50494517558909546</v>
      </c>
      <c r="BC39" s="93">
        <f t="shared" si="146"/>
        <v>1.8094295179818296</v>
      </c>
      <c r="BD39" s="85">
        <f t="shared" si="147"/>
        <v>3.0784245107441337</v>
      </c>
      <c r="BE39" s="85">
        <f t="shared" si="148"/>
        <v>2.3633365132823894</v>
      </c>
      <c r="BF39" s="85">
        <f t="shared" si="149"/>
        <v>2.9910977746230238</v>
      </c>
      <c r="BG39" s="85">
        <f t="shared" si="150"/>
        <v>3.4299729888229384</v>
      </c>
      <c r="BH39" s="85" t="str">
        <f t="shared" si="151"/>
        <v>na</v>
      </c>
      <c r="BI39" s="85">
        <f t="shared" si="152"/>
        <v>2.1235665870758971</v>
      </c>
      <c r="BJ39" s="85" t="str">
        <f t="shared" si="153"/>
        <v>na</v>
      </c>
      <c r="BK39" s="86" t="str">
        <f t="shared" si="154"/>
        <v>na</v>
      </c>
      <c r="BL39" s="86" t="str">
        <f t="shared" si="155"/>
        <v>na</v>
      </c>
      <c r="BM39" s="102">
        <f t="shared" si="156"/>
        <v>1.8094295179818296</v>
      </c>
      <c r="BN39" s="85">
        <f t="shared" si="157"/>
        <v>23.522583733763785</v>
      </c>
      <c r="BO39" s="85">
        <f t="shared" si="122"/>
        <v>40.019518639673741</v>
      </c>
      <c r="BP39" s="85">
        <f t="shared" si="123"/>
        <v>30.723374672671063</v>
      </c>
      <c r="BQ39" s="85">
        <f t="shared" si="124"/>
        <v>38.884271070099309</v>
      </c>
      <c r="BR39" s="85">
        <f t="shared" si="125"/>
        <v>44.589648854698197</v>
      </c>
      <c r="BS39" s="85" t="str">
        <f t="shared" si="126"/>
        <v>na</v>
      </c>
      <c r="BT39" s="85">
        <f t="shared" si="127"/>
        <v>27.606365631986662</v>
      </c>
      <c r="BU39" s="85" t="str">
        <f t="shared" si="128"/>
        <v>na</v>
      </c>
      <c r="BV39" s="86" t="str">
        <f t="shared" si="129"/>
        <v>na</v>
      </c>
      <c r="BW39" s="86" t="str">
        <f t="shared" si="130"/>
        <v>na</v>
      </c>
      <c r="BX39" s="85">
        <f t="shared" si="131"/>
        <v>23.522583733763785</v>
      </c>
      <c r="BY39" s="93">
        <f t="shared" si="158"/>
        <v>7.1746639610620333E-3</v>
      </c>
      <c r="BZ39" s="85">
        <f t="shared" si="159"/>
        <v>2.284680366920587E-2</v>
      </c>
      <c r="CA39" s="85">
        <f t="shared" si="160"/>
        <v>0.26306562392957072</v>
      </c>
      <c r="CB39" s="85">
        <f t="shared" si="161"/>
        <v>1.6509650476337949E-2</v>
      </c>
      <c r="CC39" s="85">
        <f t="shared" si="162"/>
        <v>0.13882925080024153</v>
      </c>
      <c r="CD39" s="85" t="str">
        <f t="shared" si="163"/>
        <v>na</v>
      </c>
      <c r="CE39" s="85">
        <f t="shared" si="164"/>
        <v>0.41519793452836329</v>
      </c>
      <c r="CF39" s="85" t="str">
        <f t="shared" si="165"/>
        <v>na</v>
      </c>
      <c r="CG39" s="85" t="str">
        <f t="shared" si="166"/>
        <v>na</v>
      </c>
      <c r="CH39" s="85" t="str">
        <f t="shared" si="167"/>
        <v>na</v>
      </c>
      <c r="CI39" s="102">
        <f t="shared" si="168"/>
        <v>3.2289640032084291E-4</v>
      </c>
    </row>
    <row r="40" spans="1:87" s="20" customFormat="1" x14ac:dyDescent="0.25">
      <c r="A40" s="298" t="s">
        <v>12</v>
      </c>
      <c r="B40" s="54"/>
      <c r="C40" s="69">
        <v>14</v>
      </c>
      <c r="D40" s="35">
        <v>1</v>
      </c>
      <c r="E40" s="67"/>
      <c r="F40" s="60">
        <v>1</v>
      </c>
      <c r="G40" s="78">
        <v>0.78200000000000003</v>
      </c>
      <c r="H40" s="82">
        <v>4.8</v>
      </c>
      <c r="I40" s="82">
        <v>4.3650000000000001E-2</v>
      </c>
      <c r="J40" s="82">
        <v>3.6114999999999994E-2</v>
      </c>
      <c r="K40" s="68">
        <v>4.8702500000000003E-2</v>
      </c>
      <c r="L40" s="68">
        <v>2.8195000000000005E-2</v>
      </c>
      <c r="M40" s="266" t="s">
        <v>279</v>
      </c>
      <c r="N40" s="63"/>
      <c r="O40" s="137">
        <v>7.9765000000000003E-2</v>
      </c>
      <c r="P40" s="293">
        <v>0.27110000000000001</v>
      </c>
      <c r="Q40" s="294">
        <v>9.7250000000000003E-2</v>
      </c>
      <c r="R40" s="73">
        <f t="shared" si="107"/>
        <v>3.3987337804801605</v>
      </c>
      <c r="S40" s="73">
        <f t="shared" si="108"/>
        <v>3.3987337804801605</v>
      </c>
      <c r="T40" s="205">
        <f t="shared" si="133"/>
        <v>1.2192064188553882</v>
      </c>
      <c r="U40" s="26">
        <f t="shared" si="109"/>
        <v>1.2192064188553882</v>
      </c>
      <c r="V40" s="78">
        <v>1</v>
      </c>
      <c r="W40" s="128">
        <v>1</v>
      </c>
      <c r="X40" s="134">
        <v>1</v>
      </c>
      <c r="Y40" s="134">
        <v>1</v>
      </c>
      <c r="Z40" s="134">
        <v>1</v>
      </c>
      <c r="AA40" s="134">
        <v>1</v>
      </c>
      <c r="AB40" s="134"/>
      <c r="AC40" s="134">
        <v>1</v>
      </c>
      <c r="AD40" s="201"/>
      <c r="AE40" s="201">
        <v>1</v>
      </c>
      <c r="AF40" s="35">
        <v>1</v>
      </c>
      <c r="AG40" s="54">
        <f t="shared" si="134"/>
        <v>14</v>
      </c>
      <c r="AH40" s="144">
        <f t="shared" si="110"/>
        <v>14</v>
      </c>
      <c r="AI40" s="144">
        <f t="shared" si="111"/>
        <v>14</v>
      </c>
      <c r="AJ40" s="144">
        <f t="shared" si="112"/>
        <v>14</v>
      </c>
      <c r="AK40" s="144">
        <f t="shared" si="113"/>
        <v>14</v>
      </c>
      <c r="AL40" s="144">
        <f t="shared" si="114"/>
        <v>14</v>
      </c>
      <c r="AM40" s="144" t="str">
        <f t="shared" si="115"/>
        <v>na</v>
      </c>
      <c r="AN40" s="144">
        <f t="shared" si="116"/>
        <v>14</v>
      </c>
      <c r="AO40" s="75" t="str">
        <f t="shared" si="117"/>
        <v>na</v>
      </c>
      <c r="AP40" s="75">
        <f t="shared" si="118"/>
        <v>14</v>
      </c>
      <c r="AQ40" s="144">
        <f t="shared" si="119"/>
        <v>14</v>
      </c>
      <c r="AR40" s="81">
        <f t="shared" si="135"/>
        <v>1.4813167223448218</v>
      </c>
      <c r="AS40" s="82">
        <f t="shared" si="136"/>
        <v>1.9321522465367242</v>
      </c>
      <c r="AT40" s="82">
        <f t="shared" si="137"/>
        <v>1.6929333969655105</v>
      </c>
      <c r="AU40" s="82">
        <f t="shared" si="138"/>
        <v>1.9045500715861994</v>
      </c>
      <c r="AV40" s="82">
        <f t="shared" si="139"/>
        <v>2.0394940380109863</v>
      </c>
      <c r="AW40" s="82">
        <f t="shared" si="140"/>
        <v>2.1330960801765433</v>
      </c>
      <c r="AX40" s="82" t="str">
        <f t="shared" si="141"/>
        <v>na</v>
      </c>
      <c r="AY40" s="82">
        <f t="shared" si="142"/>
        <v>1.4813167223448218</v>
      </c>
      <c r="AZ40" s="83" t="str">
        <f t="shared" si="143"/>
        <v>na</v>
      </c>
      <c r="BA40" s="83">
        <f t="shared" si="144"/>
        <v>1.4813167223448218</v>
      </c>
      <c r="BB40" s="82">
        <f t="shared" si="145"/>
        <v>1.4813167223448218</v>
      </c>
      <c r="BC40" s="93">
        <f t="shared" si="146"/>
        <v>1.5942993259857223</v>
      </c>
      <c r="BD40" s="85">
        <f t="shared" si="147"/>
        <v>2.7124185130191876</v>
      </c>
      <c r="BE40" s="85">
        <f t="shared" si="148"/>
        <v>2.0823501400629842</v>
      </c>
      <c r="BF40" s="85">
        <f t="shared" si="149"/>
        <v>2.635474396017214</v>
      </c>
      <c r="BG40" s="85">
        <f t="shared" si="150"/>
        <v>3.0221700098763162</v>
      </c>
      <c r="BH40" s="85">
        <f t="shared" si="151"/>
        <v>3.3059390823639938</v>
      </c>
      <c r="BI40" s="85" t="str">
        <f t="shared" si="152"/>
        <v>na</v>
      </c>
      <c r="BJ40" s="85">
        <f t="shared" si="153"/>
        <v>1.5942993259857223</v>
      </c>
      <c r="BK40" s="86" t="str">
        <f t="shared" si="154"/>
        <v>na</v>
      </c>
      <c r="BL40" s="86">
        <f t="shared" si="155"/>
        <v>1.5942993259857223</v>
      </c>
      <c r="BM40" s="102">
        <f t="shared" si="156"/>
        <v>1.5942993259857223</v>
      </c>
      <c r="BN40" s="85">
        <f t="shared" si="157"/>
        <v>20.725891237814391</v>
      </c>
      <c r="BO40" s="85">
        <f t="shared" si="122"/>
        <v>35.261440669249438</v>
      </c>
      <c r="BP40" s="85">
        <f t="shared" si="123"/>
        <v>27.070551820818796</v>
      </c>
      <c r="BQ40" s="85">
        <f t="shared" si="124"/>
        <v>34.261167148223784</v>
      </c>
      <c r="BR40" s="85">
        <f t="shared" si="125"/>
        <v>39.288210128392109</v>
      </c>
      <c r="BS40" s="85">
        <f t="shared" si="126"/>
        <v>42.977208070731919</v>
      </c>
      <c r="BT40" s="85" t="str">
        <f t="shared" si="127"/>
        <v>na</v>
      </c>
      <c r="BU40" s="85">
        <f t="shared" si="128"/>
        <v>20.725891237814391</v>
      </c>
      <c r="BV40" s="86" t="str">
        <f t="shared" si="129"/>
        <v>na</v>
      </c>
      <c r="BW40" s="86">
        <f t="shared" si="130"/>
        <v>20.725891237814391</v>
      </c>
      <c r="BX40" s="85">
        <f t="shared" si="131"/>
        <v>20.725891237814391</v>
      </c>
      <c r="BY40" s="93">
        <f t="shared" si="158"/>
        <v>13.97227916077216</v>
      </c>
      <c r="BZ40" s="85">
        <f t="shared" si="159"/>
        <v>24.169587128038618</v>
      </c>
      <c r="CA40" s="85">
        <f t="shared" si="160"/>
        <v>21.977715180172048</v>
      </c>
      <c r="CB40" s="85">
        <f t="shared" si="161"/>
        <v>23.285670134018062</v>
      </c>
      <c r="CC40" s="85">
        <f t="shared" si="162"/>
        <v>29.186270610080832</v>
      </c>
      <c r="CD40" s="85">
        <f t="shared" si="163"/>
        <v>35.88803025368955</v>
      </c>
      <c r="CE40" s="85" t="str">
        <f t="shared" si="164"/>
        <v>na</v>
      </c>
      <c r="CF40" s="85">
        <f t="shared" si="165"/>
        <v>9.5492753518028373</v>
      </c>
      <c r="CG40" s="85" t="str">
        <f t="shared" si="166"/>
        <v>na</v>
      </c>
      <c r="CH40" s="85">
        <f t="shared" si="167"/>
        <v>11.054757331931906</v>
      </c>
      <c r="CI40" s="102">
        <f t="shared" si="168"/>
        <v>13.215249713308472</v>
      </c>
    </row>
    <row r="41" spans="1:87" s="20" customFormat="1" x14ac:dyDescent="0.25">
      <c r="A41" s="298" t="s">
        <v>14</v>
      </c>
      <c r="B41" s="54"/>
      <c r="C41" s="69">
        <v>14</v>
      </c>
      <c r="D41" s="35">
        <v>1</v>
      </c>
      <c r="E41" s="60"/>
      <c r="F41" s="60">
        <v>1</v>
      </c>
      <c r="G41" s="78">
        <v>2.4359999999999999</v>
      </c>
      <c r="H41" s="26">
        <v>9.1379999999999999</v>
      </c>
      <c r="I41" s="26">
        <v>0.12422</v>
      </c>
      <c r="J41" s="26">
        <v>0.14238000000000001</v>
      </c>
      <c r="K41" s="82">
        <v>4.6945000000000001E-2</v>
      </c>
      <c r="L41" s="82">
        <v>4.0485E-2</v>
      </c>
      <c r="M41" s="266" t="s">
        <v>279</v>
      </c>
      <c r="N41" s="81"/>
      <c r="O41" s="82">
        <v>0.2666</v>
      </c>
      <c r="P41" s="277">
        <v>0.13194999999999998</v>
      </c>
      <c r="Q41" s="278">
        <v>9.1499999999999998E-2</v>
      </c>
      <c r="R41" s="73">
        <f t="shared" si="107"/>
        <v>0.49493623405851456</v>
      </c>
      <c r="S41" s="73">
        <f t="shared" si="108"/>
        <v>0.49493623405851456</v>
      </c>
      <c r="T41" s="205">
        <f t="shared" si="133"/>
        <v>0.34321080270067511</v>
      </c>
      <c r="U41" s="26">
        <f t="shared" si="109"/>
        <v>0.34321080270067511</v>
      </c>
      <c r="V41" s="78">
        <v>1</v>
      </c>
      <c r="W41" s="128">
        <v>1</v>
      </c>
      <c r="X41" s="134"/>
      <c r="Y41" s="134">
        <v>1</v>
      </c>
      <c r="Z41" s="134">
        <v>1</v>
      </c>
      <c r="AA41" s="134">
        <v>0.1</v>
      </c>
      <c r="AB41" s="134">
        <v>1</v>
      </c>
      <c r="AC41" s="134">
        <v>1</v>
      </c>
      <c r="AD41" s="201"/>
      <c r="AE41" s="201"/>
      <c r="AF41" s="35">
        <v>1</v>
      </c>
      <c r="AG41" s="54">
        <f t="shared" si="134"/>
        <v>14</v>
      </c>
      <c r="AH41" s="144">
        <f t="shared" si="110"/>
        <v>14</v>
      </c>
      <c r="AI41" s="144" t="str">
        <f t="shared" si="111"/>
        <v>na</v>
      </c>
      <c r="AJ41" s="144">
        <f t="shared" si="112"/>
        <v>14</v>
      </c>
      <c r="AK41" s="144">
        <f t="shared" si="113"/>
        <v>14</v>
      </c>
      <c r="AL41" s="144">
        <f t="shared" si="114"/>
        <v>14</v>
      </c>
      <c r="AM41" s="144">
        <f t="shared" si="115"/>
        <v>14</v>
      </c>
      <c r="AN41" s="144">
        <f t="shared" si="116"/>
        <v>14</v>
      </c>
      <c r="AO41" s="75" t="str">
        <f t="shared" si="117"/>
        <v>na</v>
      </c>
      <c r="AP41" s="75" t="str">
        <f t="shared" si="118"/>
        <v>na</v>
      </c>
      <c r="AQ41" s="144">
        <f t="shared" si="119"/>
        <v>14</v>
      </c>
      <c r="AR41" s="81">
        <f t="shared" si="135"/>
        <v>0.40208355312932392</v>
      </c>
      <c r="AS41" s="82">
        <f t="shared" si="136"/>
        <v>0.524456808429553</v>
      </c>
      <c r="AT41" s="82" t="str">
        <f t="shared" si="137"/>
        <v>na</v>
      </c>
      <c r="AU41" s="82">
        <f t="shared" si="138"/>
        <v>0.51696456830913073</v>
      </c>
      <c r="AV41" s="82">
        <f t="shared" si="139"/>
        <v>0.55359329778675026</v>
      </c>
      <c r="AW41" s="82">
        <f t="shared" si="140"/>
        <v>5.7900031650622651E-2</v>
      </c>
      <c r="AX41" s="82">
        <f t="shared" si="141"/>
        <v>0.43559051589010089</v>
      </c>
      <c r="AY41" s="82">
        <f t="shared" si="142"/>
        <v>0.40208355312932392</v>
      </c>
      <c r="AZ41" s="83" t="str">
        <f t="shared" si="143"/>
        <v>na</v>
      </c>
      <c r="BA41" s="83" t="str">
        <f t="shared" si="144"/>
        <v>na</v>
      </c>
      <c r="BB41" s="82">
        <f t="shared" si="145"/>
        <v>0.40208355312932392</v>
      </c>
      <c r="BC41" s="93">
        <f t="shared" si="146"/>
        <v>0.5901257385195573</v>
      </c>
      <c r="BD41" s="85">
        <f t="shared" si="147"/>
        <v>1.0039946402034057</v>
      </c>
      <c r="BE41" s="85" t="str">
        <f t="shared" si="148"/>
        <v>na</v>
      </c>
      <c r="BF41" s="85">
        <f t="shared" si="149"/>
        <v>0.97551397592008426</v>
      </c>
      <c r="BG41" s="85">
        <f t="shared" si="150"/>
        <v>1.1186483491155228</v>
      </c>
      <c r="BH41" s="85">
        <f t="shared" si="151"/>
        <v>1.2236847313941543E-2</v>
      </c>
      <c r="BI41" s="85">
        <f t="shared" si="152"/>
        <v>0.69257812367920257</v>
      </c>
      <c r="BJ41" s="85">
        <f t="shared" si="153"/>
        <v>0.5901257385195573</v>
      </c>
      <c r="BK41" s="86" t="str">
        <f t="shared" si="154"/>
        <v>na</v>
      </c>
      <c r="BL41" s="86" t="str">
        <f t="shared" si="155"/>
        <v>na</v>
      </c>
      <c r="BM41" s="102">
        <f t="shared" si="156"/>
        <v>0.5901257385195573</v>
      </c>
      <c r="BN41" s="85">
        <f t="shared" si="157"/>
        <v>7.6716346007542446</v>
      </c>
      <c r="BO41" s="85">
        <f t="shared" si="122"/>
        <v>13.051930322644274</v>
      </c>
      <c r="BP41" s="85" t="str">
        <f t="shared" si="123"/>
        <v>na</v>
      </c>
      <c r="BQ41" s="85">
        <f t="shared" si="124"/>
        <v>12.681681686961095</v>
      </c>
      <c r="BR41" s="85">
        <f t="shared" si="125"/>
        <v>14.542428538501797</v>
      </c>
      <c r="BS41" s="85">
        <f t="shared" si="126"/>
        <v>0.15907901508124006</v>
      </c>
      <c r="BT41" s="85">
        <f t="shared" si="127"/>
        <v>9.0035156078296339</v>
      </c>
      <c r="BU41" s="85">
        <f t="shared" si="128"/>
        <v>7.6716346007542446</v>
      </c>
      <c r="BV41" s="86" t="str">
        <f t="shared" si="129"/>
        <v>na</v>
      </c>
      <c r="BW41" s="86" t="str">
        <f t="shared" si="130"/>
        <v>na</v>
      </c>
      <c r="BX41" s="85">
        <f t="shared" si="131"/>
        <v>7.6716346007542446</v>
      </c>
      <c r="BY41" s="93">
        <f t="shared" si="158"/>
        <v>9.0101765567071543E-2</v>
      </c>
      <c r="BZ41" s="85">
        <f t="shared" si="159"/>
        <v>0.12310035608187102</v>
      </c>
      <c r="CA41" s="85" t="str">
        <f t="shared" si="160"/>
        <v>na</v>
      </c>
      <c r="CB41" s="85">
        <f t="shared" si="161"/>
        <v>0.13420995194992186</v>
      </c>
      <c r="CC41" s="85">
        <f t="shared" si="162"/>
        <v>2.4743152957023926E-2</v>
      </c>
      <c r="CD41" s="85">
        <f t="shared" si="163"/>
        <v>3.1471139736726217</v>
      </c>
      <c r="CE41" s="85">
        <f t="shared" si="164"/>
        <v>5.1716604221216524E-2</v>
      </c>
      <c r="CF41" s="85">
        <f t="shared" si="165"/>
        <v>0.89857238283700536</v>
      </c>
      <c r="CG41" s="85" t="str">
        <f t="shared" si="166"/>
        <v>na</v>
      </c>
      <c r="CH41" s="85" t="str">
        <f t="shared" si="167"/>
        <v>na</v>
      </c>
      <c r="CI41" s="102">
        <f t="shared" si="168"/>
        <v>0.16228189272338284</v>
      </c>
    </row>
    <row r="42" spans="1:87" s="20" customFormat="1" x14ac:dyDescent="0.25">
      <c r="A42" s="298" t="s">
        <v>15</v>
      </c>
      <c r="B42" s="54"/>
      <c r="C42" s="69">
        <v>14</v>
      </c>
      <c r="D42" s="35"/>
      <c r="E42" s="60"/>
      <c r="F42" s="60">
        <v>1</v>
      </c>
      <c r="G42" s="78">
        <v>0.27300000000000002</v>
      </c>
      <c r="H42" s="26">
        <v>0</v>
      </c>
      <c r="I42" s="26">
        <v>4.3584999999999999E-2</v>
      </c>
      <c r="J42" s="26">
        <v>1.359E-2</v>
      </c>
      <c r="K42" s="82">
        <v>2.0554999999999997E-2</v>
      </c>
      <c r="L42" s="82">
        <v>2.0160000000000001E-2</v>
      </c>
      <c r="M42" s="266" t="s">
        <v>279</v>
      </c>
      <c r="N42" s="81"/>
      <c r="O42" s="82">
        <v>5.7174999999999997E-2</v>
      </c>
      <c r="P42" s="277">
        <v>8.4250000000000005E-2</v>
      </c>
      <c r="Q42" s="278">
        <v>3.7400000000000003E-2</v>
      </c>
      <c r="R42" s="73">
        <f t="shared" si="107"/>
        <v>1.4735461303017054</v>
      </c>
      <c r="S42" s="73">
        <f t="shared" si="108"/>
        <v>1.4735461303017054</v>
      </c>
      <c r="T42" s="205">
        <f t="shared" si="133"/>
        <v>0.65413205072146896</v>
      </c>
      <c r="U42" s="26">
        <f t="shared" si="109"/>
        <v>0.65413205072146896</v>
      </c>
      <c r="V42" s="78">
        <v>1</v>
      </c>
      <c r="W42" s="128">
        <v>1</v>
      </c>
      <c r="X42" s="134"/>
      <c r="Y42" s="134">
        <v>1</v>
      </c>
      <c r="Z42" s="134">
        <v>1</v>
      </c>
      <c r="AA42" s="134">
        <v>0.1</v>
      </c>
      <c r="AB42" s="134">
        <v>0.5</v>
      </c>
      <c r="AC42" s="134">
        <v>1</v>
      </c>
      <c r="AD42" s="201"/>
      <c r="AE42" s="201"/>
      <c r="AF42" s="35"/>
      <c r="AG42" s="54">
        <f t="shared" si="134"/>
        <v>14</v>
      </c>
      <c r="AH42" s="144">
        <f t="shared" si="110"/>
        <v>14</v>
      </c>
      <c r="AI42" s="144" t="str">
        <f t="shared" si="111"/>
        <v>na</v>
      </c>
      <c r="AJ42" s="144">
        <f t="shared" si="112"/>
        <v>14</v>
      </c>
      <c r="AK42" s="144">
        <f t="shared" si="113"/>
        <v>14</v>
      </c>
      <c r="AL42" s="144">
        <f t="shared" si="114"/>
        <v>14</v>
      </c>
      <c r="AM42" s="144">
        <f t="shared" si="115"/>
        <v>14</v>
      </c>
      <c r="AN42" s="144">
        <f t="shared" si="116"/>
        <v>14</v>
      </c>
      <c r="AO42" s="75" t="str">
        <f t="shared" si="117"/>
        <v>na</v>
      </c>
      <c r="AP42" s="75" t="str">
        <f t="shared" si="118"/>
        <v>na</v>
      </c>
      <c r="AQ42" s="144" t="str">
        <f t="shared" si="119"/>
        <v>na</v>
      </c>
      <c r="AR42" s="81">
        <f t="shared" si="135"/>
        <v>0.90565280132037451</v>
      </c>
      <c r="AS42" s="82">
        <f t="shared" si="136"/>
        <v>1.1812862625917928</v>
      </c>
      <c r="AT42" s="82" t="str">
        <f t="shared" si="137"/>
        <v>na</v>
      </c>
      <c r="AU42" s="82">
        <f t="shared" si="138"/>
        <v>1.1644107445547671</v>
      </c>
      <c r="AV42" s="82">
        <f t="shared" si="139"/>
        <v>1.2469132771802256</v>
      </c>
      <c r="AW42" s="82">
        <f t="shared" si="140"/>
        <v>0.13041400339013395</v>
      </c>
      <c r="AX42" s="82">
        <f t="shared" si="141"/>
        <v>0.49056193404853615</v>
      </c>
      <c r="AY42" s="82">
        <f t="shared" si="142"/>
        <v>0.90565280132037451</v>
      </c>
      <c r="AZ42" s="83" t="str">
        <f t="shared" si="143"/>
        <v>na</v>
      </c>
      <c r="BA42" s="83" t="str">
        <f t="shared" si="144"/>
        <v>na</v>
      </c>
      <c r="BB42" s="82" t="str">
        <f t="shared" si="145"/>
        <v>na</v>
      </c>
      <c r="BC42" s="93">
        <f t="shared" si="146"/>
        <v>1.0065528612204959</v>
      </c>
      <c r="BD42" s="85">
        <f t="shared" si="147"/>
        <v>1.712471786575513</v>
      </c>
      <c r="BE42" s="85" t="str">
        <f t="shared" si="148"/>
        <v>na</v>
      </c>
      <c r="BF42" s="85">
        <f t="shared" si="149"/>
        <v>1.6638935052828603</v>
      </c>
      <c r="BG42" s="85">
        <f t="shared" si="150"/>
        <v>1.9080318362770372</v>
      </c>
      <c r="BH42" s="85">
        <f t="shared" si="151"/>
        <v>2.0871880130268208E-2</v>
      </c>
      <c r="BI42" s="85">
        <f t="shared" si="152"/>
        <v>0.29532540546226349</v>
      </c>
      <c r="BJ42" s="85">
        <f t="shared" si="153"/>
        <v>1.0065528612204959</v>
      </c>
      <c r="BK42" s="86" t="str">
        <f t="shared" si="154"/>
        <v>na</v>
      </c>
      <c r="BL42" s="86" t="str">
        <f t="shared" si="155"/>
        <v>na</v>
      </c>
      <c r="BM42" s="102" t="str">
        <f t="shared" si="156"/>
        <v>na</v>
      </c>
      <c r="BN42" s="85">
        <f t="shared" si="157"/>
        <v>13.085187195866446</v>
      </c>
      <c r="BO42" s="85">
        <f t="shared" si="122"/>
        <v>22.262133225481669</v>
      </c>
      <c r="BP42" s="85" t="str">
        <f t="shared" si="123"/>
        <v>na</v>
      </c>
      <c r="BQ42" s="85">
        <f t="shared" si="124"/>
        <v>21.630615568677182</v>
      </c>
      <c r="BR42" s="85">
        <f t="shared" si="125"/>
        <v>24.804413871601483</v>
      </c>
      <c r="BS42" s="85">
        <f t="shared" si="126"/>
        <v>0.27133444169348669</v>
      </c>
      <c r="BT42" s="85">
        <f t="shared" si="127"/>
        <v>3.8392302710094253</v>
      </c>
      <c r="BU42" s="85">
        <f t="shared" si="128"/>
        <v>13.085187195866446</v>
      </c>
      <c r="BV42" s="86" t="str">
        <f t="shared" si="129"/>
        <v>na</v>
      </c>
      <c r="BW42" s="86" t="str">
        <f t="shared" si="130"/>
        <v>na</v>
      </c>
      <c r="BX42" s="85" t="str">
        <f t="shared" si="131"/>
        <v>na</v>
      </c>
      <c r="BY42" s="93">
        <f t="shared" si="158"/>
        <v>2.5091004658845408</v>
      </c>
      <c r="BZ42" s="85">
        <f t="shared" si="159"/>
        <v>4.4384974274514155</v>
      </c>
      <c r="CA42" s="85" t="str">
        <f t="shared" si="160"/>
        <v>na</v>
      </c>
      <c r="CB42" s="85">
        <f t="shared" si="161"/>
        <v>4.2278556440509183</v>
      </c>
      <c r="CC42" s="85">
        <f t="shared" si="162"/>
        <v>5.9383171589226427</v>
      </c>
      <c r="CD42" s="85">
        <f t="shared" si="163"/>
        <v>2.2580720211772891</v>
      </c>
      <c r="CE42" s="85">
        <f t="shared" si="164"/>
        <v>0.18757306558209613</v>
      </c>
      <c r="CF42" s="85">
        <f t="shared" si="165"/>
        <v>0.87656971394435224</v>
      </c>
      <c r="CG42" s="85" t="str">
        <f t="shared" si="166"/>
        <v>na</v>
      </c>
      <c r="CH42" s="85" t="str">
        <f t="shared" si="167"/>
        <v>na</v>
      </c>
      <c r="CI42" s="102" t="str">
        <f t="shared" si="168"/>
        <v>na</v>
      </c>
    </row>
    <row r="43" spans="1:87" s="20" customFormat="1" x14ac:dyDescent="0.25">
      <c r="A43" s="298" t="s">
        <v>16</v>
      </c>
      <c r="B43" s="54"/>
      <c r="C43" s="69">
        <v>14</v>
      </c>
      <c r="D43" s="35">
        <v>1</v>
      </c>
      <c r="E43" s="60"/>
      <c r="F43" s="67">
        <v>1</v>
      </c>
      <c r="G43" s="78">
        <v>9.2550000000000008</v>
      </c>
      <c r="H43" s="26">
        <v>57.688000000000002</v>
      </c>
      <c r="I43" s="26">
        <v>7.9000000000000008E-3</v>
      </c>
      <c r="J43" s="26">
        <v>1.8695E-2</v>
      </c>
      <c r="K43" s="82">
        <v>2.0150000000000003E-3</v>
      </c>
      <c r="L43" s="82">
        <v>5.2599999999999999E-3</v>
      </c>
      <c r="M43" s="266" t="s">
        <v>279</v>
      </c>
      <c r="N43" s="81"/>
      <c r="O43" s="82">
        <v>2.6595000000000001E-2</v>
      </c>
      <c r="P43" s="277">
        <v>7.1099999999999997E-2</v>
      </c>
      <c r="Q43" s="278">
        <v>0.10980000000000001</v>
      </c>
      <c r="R43" s="73">
        <f t="shared" si="107"/>
        <v>2.6734348561759727</v>
      </c>
      <c r="S43" s="73">
        <f t="shared" si="108"/>
        <v>2.6734348561759727</v>
      </c>
      <c r="T43" s="205">
        <f t="shared" si="133"/>
        <v>4.1285956006768192</v>
      </c>
      <c r="U43" s="26">
        <f t="shared" si="109"/>
        <v>4.1285956006768192</v>
      </c>
      <c r="V43" s="78">
        <v>1</v>
      </c>
      <c r="W43" s="128">
        <v>0.5</v>
      </c>
      <c r="X43" s="134"/>
      <c r="Y43" s="134">
        <v>0.5</v>
      </c>
      <c r="Z43" s="134">
        <v>0.3</v>
      </c>
      <c r="AA43" s="134">
        <v>1</v>
      </c>
      <c r="AB43" s="134"/>
      <c r="AC43" s="134">
        <v>1</v>
      </c>
      <c r="AD43" s="201"/>
      <c r="AE43" s="201"/>
      <c r="AF43" s="35">
        <v>1</v>
      </c>
      <c r="AG43" s="54">
        <f t="shared" si="134"/>
        <v>14</v>
      </c>
      <c r="AH43" s="144">
        <f t="shared" si="110"/>
        <v>14</v>
      </c>
      <c r="AI43" s="144" t="str">
        <f t="shared" si="111"/>
        <v>na</v>
      </c>
      <c r="AJ43" s="144">
        <f t="shared" si="112"/>
        <v>14</v>
      </c>
      <c r="AK43" s="144">
        <f t="shared" si="113"/>
        <v>14</v>
      </c>
      <c r="AL43" s="144">
        <f t="shared" si="114"/>
        <v>14</v>
      </c>
      <c r="AM43" s="144" t="str">
        <f t="shared" si="115"/>
        <v>na</v>
      </c>
      <c r="AN43" s="144">
        <f t="shared" si="116"/>
        <v>14</v>
      </c>
      <c r="AO43" s="75" t="str">
        <f t="shared" si="117"/>
        <v>na</v>
      </c>
      <c r="AP43" s="75" t="str">
        <f t="shared" si="118"/>
        <v>na</v>
      </c>
      <c r="AQ43" s="144">
        <f t="shared" si="119"/>
        <v>14</v>
      </c>
      <c r="AR43" s="81">
        <f t="shared" si="135"/>
        <v>1.3011271524721935</v>
      </c>
      <c r="AS43" s="82">
        <f t="shared" si="136"/>
        <v>0.84856118639490874</v>
      </c>
      <c r="AT43" s="82" t="str">
        <f t="shared" si="137"/>
        <v>na</v>
      </c>
      <c r="AU43" s="82">
        <f t="shared" si="138"/>
        <v>0.83643888373212427</v>
      </c>
      <c r="AV43" s="82">
        <f t="shared" si="139"/>
        <v>0.53742208471677544</v>
      </c>
      <c r="AW43" s="82">
        <f t="shared" si="140"/>
        <v>1.8736230995599585</v>
      </c>
      <c r="AX43" s="82" t="str">
        <f t="shared" si="141"/>
        <v>na</v>
      </c>
      <c r="AY43" s="82">
        <f t="shared" si="142"/>
        <v>1.3011271524721935</v>
      </c>
      <c r="AZ43" s="83" t="str">
        <f t="shared" si="143"/>
        <v>na</v>
      </c>
      <c r="BA43" s="83" t="str">
        <f t="shared" si="144"/>
        <v>na</v>
      </c>
      <c r="BB43" s="82">
        <f t="shared" si="145"/>
        <v>1.3011271524721935</v>
      </c>
      <c r="BC43" s="93">
        <f t="shared" si="146"/>
        <v>3.2696637193034102</v>
      </c>
      <c r="BD43" s="85">
        <f t="shared" si="147"/>
        <v>1.3906887274919986</v>
      </c>
      <c r="BE43" s="85" t="str">
        <f t="shared" si="148"/>
        <v>na</v>
      </c>
      <c r="BF43" s="85">
        <f t="shared" si="149"/>
        <v>1.3512385778753886</v>
      </c>
      <c r="BG43" s="85">
        <f t="shared" si="150"/>
        <v>0.55782070069401268</v>
      </c>
      <c r="BH43" s="85">
        <f t="shared" si="151"/>
        <v>6.7799746883475507</v>
      </c>
      <c r="BI43" s="85" t="str">
        <f t="shared" si="152"/>
        <v>na</v>
      </c>
      <c r="BJ43" s="85">
        <f t="shared" si="153"/>
        <v>3.2696637193034102</v>
      </c>
      <c r="BK43" s="86" t="str">
        <f t="shared" si="154"/>
        <v>na</v>
      </c>
      <c r="BL43" s="86" t="str">
        <f t="shared" si="155"/>
        <v>na</v>
      </c>
      <c r="BM43" s="102">
        <f t="shared" si="156"/>
        <v>3.2696637193034102</v>
      </c>
      <c r="BN43" s="85">
        <f t="shared" si="157"/>
        <v>42.505628350944335</v>
      </c>
      <c r="BO43" s="85">
        <f t="shared" si="122"/>
        <v>18.078953457395983</v>
      </c>
      <c r="BP43" s="85" t="str">
        <f t="shared" si="123"/>
        <v>na</v>
      </c>
      <c r="BQ43" s="85">
        <f t="shared" si="124"/>
        <v>17.566101512380051</v>
      </c>
      <c r="BR43" s="85">
        <f t="shared" si="125"/>
        <v>7.2516691090221652</v>
      </c>
      <c r="BS43" s="85">
        <f t="shared" si="126"/>
        <v>88.139670948518159</v>
      </c>
      <c r="BT43" s="85" t="str">
        <f t="shared" si="127"/>
        <v>na</v>
      </c>
      <c r="BU43" s="85">
        <f t="shared" si="128"/>
        <v>42.505628350944335</v>
      </c>
      <c r="BV43" s="86" t="str">
        <f t="shared" si="129"/>
        <v>na</v>
      </c>
      <c r="BW43" s="86" t="str">
        <f t="shared" si="130"/>
        <v>na</v>
      </c>
      <c r="BX43" s="85">
        <f t="shared" si="131"/>
        <v>42.505628350944335</v>
      </c>
      <c r="BY43" s="93">
        <f t="shared" si="158"/>
        <v>9.3865246207617581</v>
      </c>
      <c r="BZ43" s="85">
        <f t="shared" si="159"/>
        <v>0.74275256327404138</v>
      </c>
      <c r="CA43" s="85" t="str">
        <f t="shared" si="160"/>
        <v>na</v>
      </c>
      <c r="CB43" s="85">
        <f t="shared" si="161"/>
        <v>0.68726863509849423</v>
      </c>
      <c r="CC43" s="85">
        <f t="shared" si="162"/>
        <v>4.7439759969978755E-2</v>
      </c>
      <c r="CD43" s="85">
        <f t="shared" si="163"/>
        <v>25.198421421622193</v>
      </c>
      <c r="CE43" s="85" t="str">
        <f t="shared" si="164"/>
        <v>na</v>
      </c>
      <c r="CF43" s="85">
        <f t="shared" si="165"/>
        <v>5.836971659628154</v>
      </c>
      <c r="CG43" s="85" t="str">
        <f t="shared" si="166"/>
        <v>na</v>
      </c>
      <c r="CH43" s="85" t="str">
        <f t="shared" si="167"/>
        <v>na</v>
      </c>
      <c r="CI43" s="102">
        <f t="shared" si="168"/>
        <v>8.7679406184965831</v>
      </c>
    </row>
    <row r="44" spans="1:87" s="20" customFormat="1" x14ac:dyDescent="0.25">
      <c r="A44" s="298" t="s">
        <v>17</v>
      </c>
      <c r="B44" s="54"/>
      <c r="C44" s="69">
        <v>14</v>
      </c>
      <c r="D44" s="35">
        <v>1</v>
      </c>
      <c r="E44" s="60"/>
      <c r="F44" s="67">
        <v>1</v>
      </c>
      <c r="G44" s="78">
        <v>2.4180000000000001</v>
      </c>
      <c r="H44" s="26">
        <v>8</v>
      </c>
      <c r="I44" s="26">
        <v>3.6504999999999996E-2</v>
      </c>
      <c r="J44" s="26">
        <v>2.2710000000000001E-2</v>
      </c>
      <c r="K44" s="82">
        <v>1.2985E-2</v>
      </c>
      <c r="L44" s="82">
        <v>1.26225E-2</v>
      </c>
      <c r="M44" s="266" t="s">
        <v>279</v>
      </c>
      <c r="N44" s="81"/>
      <c r="O44" s="82">
        <v>5.9214999999999997E-2</v>
      </c>
      <c r="P44" s="277">
        <v>0.1338</v>
      </c>
      <c r="Q44" s="278">
        <v>9.6850000000000006E-2</v>
      </c>
      <c r="R44" s="73">
        <f t="shared" si="107"/>
        <v>2.2595626108249602</v>
      </c>
      <c r="S44" s="73">
        <f t="shared" si="108"/>
        <v>2.2595626108249602</v>
      </c>
      <c r="T44" s="205">
        <f t="shared" si="133"/>
        <v>1.6355653128430299</v>
      </c>
      <c r="U44" s="26">
        <f t="shared" si="109"/>
        <v>1.6355653128430299</v>
      </c>
      <c r="V44" s="78">
        <v>1</v>
      </c>
      <c r="W44" s="128">
        <v>1</v>
      </c>
      <c r="X44" s="134"/>
      <c r="Y44" s="134">
        <v>0.75</v>
      </c>
      <c r="Z44" s="134">
        <v>1</v>
      </c>
      <c r="AA44" s="134">
        <v>0.5</v>
      </c>
      <c r="AB44" s="134">
        <v>1</v>
      </c>
      <c r="AC44" s="134"/>
      <c r="AD44" s="201"/>
      <c r="AE44" s="201"/>
      <c r="AF44" s="35">
        <v>1</v>
      </c>
      <c r="AG44" s="54">
        <f t="shared" si="134"/>
        <v>14</v>
      </c>
      <c r="AH44" s="144">
        <f t="shared" si="110"/>
        <v>14</v>
      </c>
      <c r="AI44" s="144" t="str">
        <f t="shared" si="111"/>
        <v>na</v>
      </c>
      <c r="AJ44" s="144">
        <f t="shared" si="112"/>
        <v>14</v>
      </c>
      <c r="AK44" s="144">
        <f t="shared" si="113"/>
        <v>14</v>
      </c>
      <c r="AL44" s="144">
        <f t="shared" si="114"/>
        <v>14</v>
      </c>
      <c r="AM44" s="144">
        <f t="shared" si="115"/>
        <v>14</v>
      </c>
      <c r="AN44" s="144" t="str">
        <f t="shared" si="116"/>
        <v>na</v>
      </c>
      <c r="AO44" s="75" t="str">
        <f t="shared" si="117"/>
        <v>na</v>
      </c>
      <c r="AP44" s="75" t="str">
        <f t="shared" si="118"/>
        <v>na</v>
      </c>
      <c r="AQ44" s="144">
        <f t="shared" si="119"/>
        <v>14</v>
      </c>
      <c r="AR44" s="81">
        <f t="shared" si="135"/>
        <v>1.1815930179186223</v>
      </c>
      <c r="AS44" s="82">
        <f t="shared" si="136"/>
        <v>1.5412082842416812</v>
      </c>
      <c r="AT44" s="82" t="str">
        <f t="shared" si="137"/>
        <v>na</v>
      </c>
      <c r="AU44" s="82">
        <f t="shared" si="138"/>
        <v>1.1393932672786715</v>
      </c>
      <c r="AV44" s="82">
        <f t="shared" si="139"/>
        <v>1.6268309666995522</v>
      </c>
      <c r="AW44" s="82">
        <f t="shared" si="140"/>
        <v>0.85074697290140799</v>
      </c>
      <c r="AX44" s="82">
        <f t="shared" si="141"/>
        <v>1.280059102745174</v>
      </c>
      <c r="AY44" s="82" t="str">
        <f t="shared" si="142"/>
        <v>na</v>
      </c>
      <c r="AZ44" s="83" t="str">
        <f t="shared" si="143"/>
        <v>na</v>
      </c>
      <c r="BA44" s="83" t="str">
        <f t="shared" si="144"/>
        <v>na</v>
      </c>
      <c r="BB44" s="82">
        <f t="shared" si="145"/>
        <v>1.1815930179186223</v>
      </c>
      <c r="BC44" s="93">
        <f t="shared" si="146"/>
        <v>1.9381953979225899</v>
      </c>
      <c r="BD44" s="85">
        <f t="shared" si="147"/>
        <v>3.297496896276618</v>
      </c>
      <c r="BE44" s="85" t="str">
        <f t="shared" si="148"/>
        <v>na</v>
      </c>
      <c r="BF44" s="85">
        <f t="shared" si="149"/>
        <v>1.8022250575071022</v>
      </c>
      <c r="BG44" s="85">
        <f t="shared" si="150"/>
        <v>3.6740628998637623</v>
      </c>
      <c r="BH44" s="85">
        <f t="shared" si="151"/>
        <v>1.0047604942830706</v>
      </c>
      <c r="BI44" s="85">
        <f t="shared" si="152"/>
        <v>2.2746876545063723</v>
      </c>
      <c r="BJ44" s="85" t="str">
        <f t="shared" si="153"/>
        <v>na</v>
      </c>
      <c r="BK44" s="86" t="str">
        <f t="shared" si="154"/>
        <v>na</v>
      </c>
      <c r="BL44" s="86" t="str">
        <f t="shared" si="155"/>
        <v>na</v>
      </c>
      <c r="BM44" s="102">
        <f t="shared" si="156"/>
        <v>1.9381953979225899</v>
      </c>
      <c r="BN44" s="85">
        <f t="shared" si="157"/>
        <v>25.196540172993668</v>
      </c>
      <c r="BO44" s="85">
        <f t="shared" si="122"/>
        <v>42.867459651596036</v>
      </c>
      <c r="BP44" s="85" t="str">
        <f t="shared" si="123"/>
        <v>na</v>
      </c>
      <c r="BQ44" s="85">
        <f t="shared" si="124"/>
        <v>23.428925747592327</v>
      </c>
      <c r="BR44" s="85">
        <f t="shared" si="125"/>
        <v>47.762817698228908</v>
      </c>
      <c r="BS44" s="85">
        <f t="shared" si="126"/>
        <v>13.061886425679917</v>
      </c>
      <c r="BT44" s="85">
        <f t="shared" si="127"/>
        <v>29.570939508582839</v>
      </c>
      <c r="BU44" s="85" t="str">
        <f t="shared" si="128"/>
        <v>na</v>
      </c>
      <c r="BV44" s="86" t="str">
        <f t="shared" si="129"/>
        <v>na</v>
      </c>
      <c r="BW44" s="86" t="str">
        <f t="shared" si="130"/>
        <v>na</v>
      </c>
      <c r="BX44" s="85">
        <f t="shared" si="131"/>
        <v>25.196540172993668</v>
      </c>
      <c r="BY44" s="93">
        <f t="shared" si="158"/>
        <v>6.8460083323460186</v>
      </c>
      <c r="BZ44" s="85">
        <f t="shared" si="159"/>
        <v>11.926517664010563</v>
      </c>
      <c r="CA44" s="85" t="str">
        <f t="shared" si="160"/>
        <v>na</v>
      </c>
      <c r="CB44" s="85">
        <f t="shared" si="161"/>
        <v>3.8516738400164714</v>
      </c>
      <c r="CC44" s="85">
        <f t="shared" si="162"/>
        <v>14.887158631928839</v>
      </c>
      <c r="CD44" s="85">
        <f t="shared" si="163"/>
        <v>1.4221776765324901</v>
      </c>
      <c r="CE44" s="85">
        <f t="shared" si="164"/>
        <v>11.472615600552858</v>
      </c>
      <c r="CF44" s="85" t="str">
        <f t="shared" si="165"/>
        <v>na</v>
      </c>
      <c r="CG44" s="85" t="str">
        <f t="shared" si="166"/>
        <v>na</v>
      </c>
      <c r="CH44" s="85" t="str">
        <f t="shared" si="167"/>
        <v>na</v>
      </c>
      <c r="CI44" s="102">
        <f t="shared" si="168"/>
        <v>6.3192662523762717</v>
      </c>
    </row>
    <row r="45" spans="1:87" s="20" customFormat="1" x14ac:dyDescent="0.25">
      <c r="A45" s="299" t="s">
        <v>18</v>
      </c>
      <c r="B45" s="54"/>
      <c r="C45" s="69">
        <v>14</v>
      </c>
      <c r="D45" s="35">
        <v>1</v>
      </c>
      <c r="E45" s="60"/>
      <c r="F45" s="67">
        <v>1</v>
      </c>
      <c r="G45" s="78">
        <v>29.8</v>
      </c>
      <c r="H45" s="26">
        <v>92.95</v>
      </c>
      <c r="I45" s="26"/>
      <c r="J45" s="26"/>
      <c r="K45" s="82"/>
      <c r="L45" s="82"/>
      <c r="M45" s="266" t="s">
        <v>278</v>
      </c>
      <c r="N45" s="81"/>
      <c r="O45" s="140">
        <v>1.6428</v>
      </c>
      <c r="P45" s="277">
        <v>0.20190000000000002</v>
      </c>
      <c r="Q45" s="278">
        <v>0.11145000000000001</v>
      </c>
      <c r="R45" s="73">
        <f t="shared" si="107"/>
        <v>0.12289992695398103</v>
      </c>
      <c r="S45" s="73">
        <f t="shared" si="108"/>
        <v>0.12289992695398103</v>
      </c>
      <c r="T45" s="205">
        <f t="shared" si="133"/>
        <v>6.784149013878743E-2</v>
      </c>
      <c r="U45" s="26">
        <f t="shared" si="109"/>
        <v>6.784149013878743E-2</v>
      </c>
      <c r="V45" s="78">
        <v>1</v>
      </c>
      <c r="W45" s="128"/>
      <c r="X45" s="134"/>
      <c r="Y45" s="134"/>
      <c r="Z45" s="134">
        <v>0.1</v>
      </c>
      <c r="AA45" s="134">
        <v>1</v>
      </c>
      <c r="AB45" s="134"/>
      <c r="AC45" s="134">
        <v>1</v>
      </c>
      <c r="AD45" s="201"/>
      <c r="AE45" s="201"/>
      <c r="AF45" s="35">
        <v>1</v>
      </c>
      <c r="AG45" s="54">
        <f t="shared" si="134"/>
        <v>14</v>
      </c>
      <c r="AH45" s="144" t="str">
        <f t="shared" si="110"/>
        <v>na</v>
      </c>
      <c r="AI45" s="144" t="str">
        <f t="shared" si="111"/>
        <v>na</v>
      </c>
      <c r="AJ45" s="144" t="str">
        <f t="shared" si="112"/>
        <v>na</v>
      </c>
      <c r="AK45" s="144">
        <f t="shared" si="113"/>
        <v>14</v>
      </c>
      <c r="AL45" s="144">
        <f t="shared" si="114"/>
        <v>14</v>
      </c>
      <c r="AM45" s="144" t="str">
        <f t="shared" si="115"/>
        <v>na</v>
      </c>
      <c r="AN45" s="144">
        <f t="shared" si="116"/>
        <v>14</v>
      </c>
      <c r="AO45" s="75" t="str">
        <f t="shared" si="117"/>
        <v>na</v>
      </c>
      <c r="AP45" s="75" t="str">
        <f t="shared" si="118"/>
        <v>na</v>
      </c>
      <c r="AQ45" s="144">
        <f t="shared" si="119"/>
        <v>14</v>
      </c>
      <c r="AR45" s="81">
        <f t="shared" si="135"/>
        <v>0.11591455954513019</v>
      </c>
      <c r="AS45" s="82" t="str">
        <f t="shared" si="136"/>
        <v>na</v>
      </c>
      <c r="AT45" s="82" t="str">
        <f t="shared" si="137"/>
        <v>na</v>
      </c>
      <c r="AU45" s="82" t="str">
        <f t="shared" si="138"/>
        <v>na</v>
      </c>
      <c r="AV45" s="82">
        <f t="shared" si="139"/>
        <v>1.5959250951865751E-2</v>
      </c>
      <c r="AW45" s="82">
        <f t="shared" si="140"/>
        <v>0.16691696574498746</v>
      </c>
      <c r="AX45" s="82" t="str">
        <f t="shared" si="141"/>
        <v>na</v>
      </c>
      <c r="AY45" s="82">
        <f t="shared" si="142"/>
        <v>0.11591455954513019</v>
      </c>
      <c r="AZ45" s="83" t="str">
        <f t="shared" si="143"/>
        <v>na</v>
      </c>
      <c r="BA45" s="83" t="str">
        <f t="shared" si="144"/>
        <v>na</v>
      </c>
      <c r="BB45" s="82">
        <f t="shared" si="145"/>
        <v>0.11591455954513019</v>
      </c>
      <c r="BC45" s="93">
        <f t="shared" si="146"/>
        <v>0.13127862409998897</v>
      </c>
      <c r="BD45" s="85" t="str">
        <f t="shared" si="147"/>
        <v>na</v>
      </c>
      <c r="BE45" s="85" t="str">
        <f t="shared" si="148"/>
        <v>na</v>
      </c>
      <c r="BF45" s="85" t="str">
        <f t="shared" si="149"/>
        <v>na</v>
      </c>
      <c r="BG45" s="85">
        <f t="shared" si="150"/>
        <v>2.4885309441344265E-3</v>
      </c>
      <c r="BH45" s="85">
        <f t="shared" si="151"/>
        <v>0.27221935493373711</v>
      </c>
      <c r="BI45" s="85" t="str">
        <f t="shared" si="152"/>
        <v>na</v>
      </c>
      <c r="BJ45" s="85">
        <f t="shared" si="153"/>
        <v>0.13127862409998897</v>
      </c>
      <c r="BK45" s="86" t="str">
        <f t="shared" si="154"/>
        <v>na</v>
      </c>
      <c r="BL45" s="86" t="str">
        <f t="shared" si="155"/>
        <v>na</v>
      </c>
      <c r="BM45" s="102">
        <f t="shared" si="156"/>
        <v>0.13127862409998897</v>
      </c>
      <c r="BN45" s="85">
        <f t="shared" si="157"/>
        <v>1.7066221132998567</v>
      </c>
      <c r="BO45" s="85" t="str">
        <f t="shared" si="122"/>
        <v>na</v>
      </c>
      <c r="BP45" s="85" t="str">
        <f t="shared" si="123"/>
        <v>na</v>
      </c>
      <c r="BQ45" s="85" t="str">
        <f t="shared" si="124"/>
        <v>na</v>
      </c>
      <c r="BR45" s="85">
        <f t="shared" si="125"/>
        <v>3.2350902273747546E-2</v>
      </c>
      <c r="BS45" s="85">
        <f t="shared" si="126"/>
        <v>3.5388516141385824</v>
      </c>
      <c r="BT45" s="85" t="str">
        <f t="shared" si="127"/>
        <v>na</v>
      </c>
      <c r="BU45" s="85">
        <f t="shared" si="128"/>
        <v>1.7066221132998567</v>
      </c>
      <c r="BV45" s="86" t="str">
        <f t="shared" si="129"/>
        <v>na</v>
      </c>
      <c r="BW45" s="86" t="str">
        <f t="shared" si="130"/>
        <v>na</v>
      </c>
      <c r="BX45" s="85">
        <f t="shared" si="131"/>
        <v>1.7066221132998567</v>
      </c>
      <c r="BY45" s="93">
        <f t="shared" si="158"/>
        <v>1.8794103776463957</v>
      </c>
      <c r="BZ45" s="85" t="str">
        <f t="shared" si="159"/>
        <v>na</v>
      </c>
      <c r="CA45" s="85" t="str">
        <f t="shared" si="160"/>
        <v>na</v>
      </c>
      <c r="CB45" s="85" t="str">
        <f t="shared" si="161"/>
        <v>na</v>
      </c>
      <c r="CC45" s="85">
        <f t="shared" si="162"/>
        <v>4.7043092566913725</v>
      </c>
      <c r="CD45" s="85">
        <f t="shared" si="163"/>
        <v>1.8662474777225442</v>
      </c>
      <c r="CE45" s="85" t="str">
        <f t="shared" si="164"/>
        <v>na</v>
      </c>
      <c r="CF45" s="85">
        <f t="shared" si="165"/>
        <v>4.0750564582192013</v>
      </c>
      <c r="CG45" s="85" t="str">
        <f t="shared" si="166"/>
        <v>na</v>
      </c>
      <c r="CH45" s="85" t="str">
        <f t="shared" si="167"/>
        <v>na</v>
      </c>
      <c r="CI45" s="102">
        <f t="shared" si="168"/>
        <v>2.1714633517537263</v>
      </c>
    </row>
    <row r="46" spans="1:87" x14ac:dyDescent="0.25">
      <c r="A46" s="298" t="s">
        <v>21</v>
      </c>
      <c r="B46" s="54"/>
      <c r="C46" s="69">
        <v>14</v>
      </c>
      <c r="D46" s="119">
        <v>1</v>
      </c>
      <c r="E46" s="117"/>
      <c r="F46" s="118">
        <v>1</v>
      </c>
      <c r="G46" s="78">
        <v>2.1</v>
      </c>
      <c r="H46" s="26">
        <v>474.04</v>
      </c>
      <c r="I46" s="26"/>
      <c r="J46" s="26"/>
      <c r="K46" s="82"/>
      <c r="L46" s="82"/>
      <c r="M46" s="266" t="s">
        <v>278</v>
      </c>
      <c r="N46" s="81"/>
      <c r="O46" s="140">
        <v>0.21970000000000001</v>
      </c>
      <c r="P46" s="277">
        <v>0</v>
      </c>
      <c r="Q46" s="278">
        <v>0</v>
      </c>
      <c r="R46" s="73">
        <f t="shared" si="107"/>
        <v>0</v>
      </c>
      <c r="S46" s="73">
        <f t="shared" si="108"/>
        <v>0.01</v>
      </c>
      <c r="T46" s="205">
        <f t="shared" si="133"/>
        <v>0</v>
      </c>
      <c r="U46" s="26">
        <f t="shared" si="109"/>
        <v>0.01</v>
      </c>
      <c r="V46" s="78">
        <v>1</v>
      </c>
      <c r="W46" s="128">
        <v>0.5</v>
      </c>
      <c r="X46" s="134">
        <v>1</v>
      </c>
      <c r="Y46" s="134">
        <v>0.5</v>
      </c>
      <c r="Z46" s="134">
        <v>0.1</v>
      </c>
      <c r="AA46" s="134">
        <v>1</v>
      </c>
      <c r="AB46" s="134"/>
      <c r="AC46" s="134">
        <v>1</v>
      </c>
      <c r="AD46" s="201">
        <v>1</v>
      </c>
      <c r="AE46" s="201">
        <v>1</v>
      </c>
      <c r="AF46" s="119">
        <v>1</v>
      </c>
      <c r="AG46" s="54">
        <f t="shared" si="134"/>
        <v>14</v>
      </c>
      <c r="AH46" s="144">
        <f t="shared" si="110"/>
        <v>14</v>
      </c>
      <c r="AI46" s="144">
        <f t="shared" si="111"/>
        <v>14</v>
      </c>
      <c r="AJ46" s="144">
        <f t="shared" si="112"/>
        <v>14</v>
      </c>
      <c r="AK46" s="144">
        <f t="shared" si="113"/>
        <v>14</v>
      </c>
      <c r="AL46" s="144">
        <f t="shared" si="114"/>
        <v>14</v>
      </c>
      <c r="AM46" s="144" t="str">
        <f t="shared" si="115"/>
        <v>na</v>
      </c>
      <c r="AN46" s="144">
        <f t="shared" si="116"/>
        <v>14</v>
      </c>
      <c r="AO46" s="75">
        <f t="shared" si="117"/>
        <v>14</v>
      </c>
      <c r="AP46" s="75">
        <f t="shared" si="118"/>
        <v>14</v>
      </c>
      <c r="AQ46" s="144">
        <f t="shared" si="119"/>
        <v>14</v>
      </c>
      <c r="AR46" s="81">
        <f t="shared" si="135"/>
        <v>9.950330853168092E-3</v>
      </c>
      <c r="AS46" s="82">
        <f t="shared" si="136"/>
        <v>6.4893462085878865E-3</v>
      </c>
      <c r="AT46" s="82">
        <f t="shared" si="137"/>
        <v>1.1371806689334962E-2</v>
      </c>
      <c r="AU46" s="82">
        <f t="shared" si="138"/>
        <v>6.3966412627509154E-3</v>
      </c>
      <c r="AV46" s="82">
        <f t="shared" si="139"/>
        <v>1.3699730884796648E-3</v>
      </c>
      <c r="AW46" s="82">
        <f t="shared" si="140"/>
        <v>1.4328476428562052E-2</v>
      </c>
      <c r="AX46" s="82" t="str">
        <f t="shared" si="141"/>
        <v>na</v>
      </c>
      <c r="AY46" s="82">
        <f t="shared" si="142"/>
        <v>9.950330853168092E-3</v>
      </c>
      <c r="AZ46" s="83">
        <f t="shared" si="143"/>
        <v>9.950330853168092E-3</v>
      </c>
      <c r="BA46" s="83">
        <f t="shared" si="144"/>
        <v>9.950330853168092E-3</v>
      </c>
      <c r="BB46" s="82">
        <f t="shared" si="145"/>
        <v>9.950330853168092E-3</v>
      </c>
      <c r="BC46" s="93">
        <f t="shared" si="146"/>
        <v>1.9900661706336174E-2</v>
      </c>
      <c r="BD46" s="85">
        <f t="shared" si="147"/>
        <v>8.464364619897238E-3</v>
      </c>
      <c r="BE46" s="85">
        <f t="shared" si="148"/>
        <v>2.5992701004194183E-2</v>
      </c>
      <c r="BF46" s="85">
        <f t="shared" si="149"/>
        <v>8.224253052108315E-3</v>
      </c>
      <c r="BG46" s="85">
        <f t="shared" si="150"/>
        <v>3.7723896639295097E-4</v>
      </c>
      <c r="BH46" s="85">
        <f t="shared" si="151"/>
        <v>4.1266012114258691E-2</v>
      </c>
      <c r="BI46" s="85" t="str">
        <f t="shared" si="152"/>
        <v>na</v>
      </c>
      <c r="BJ46" s="85">
        <f t="shared" si="153"/>
        <v>1.9900661706336174E-2</v>
      </c>
      <c r="BK46" s="86">
        <f t="shared" si="154"/>
        <v>1.9900661706336174E-2</v>
      </c>
      <c r="BL46" s="86">
        <f t="shared" si="155"/>
        <v>1.9900661706336174E-2</v>
      </c>
      <c r="BM46" s="102">
        <f t="shared" si="156"/>
        <v>1.9900661706336174E-2</v>
      </c>
      <c r="BN46" s="85">
        <f t="shared" si="157"/>
        <v>0.25870860218237024</v>
      </c>
      <c r="BO46" s="85">
        <f t="shared" si="122"/>
        <v>0.1100367400586641</v>
      </c>
      <c r="BP46" s="85">
        <f t="shared" si="123"/>
        <v>0.33790511305452436</v>
      </c>
      <c r="BQ46" s="85">
        <f t="shared" si="124"/>
        <v>0.1069152896774081</v>
      </c>
      <c r="BR46" s="85">
        <f t="shared" si="125"/>
        <v>4.904106563108363E-3</v>
      </c>
      <c r="BS46" s="85">
        <f t="shared" si="126"/>
        <v>0.53645815748536296</v>
      </c>
      <c r="BT46" s="85" t="str">
        <f t="shared" si="127"/>
        <v>na</v>
      </c>
      <c r="BU46" s="85">
        <f t="shared" si="128"/>
        <v>0.25870860218237024</v>
      </c>
      <c r="BV46" s="86">
        <f t="shared" si="129"/>
        <v>0.25870860218237024</v>
      </c>
      <c r="BW46" s="86">
        <f t="shared" si="130"/>
        <v>0.25870860218237024</v>
      </c>
      <c r="BX46" s="85">
        <f t="shared" si="131"/>
        <v>0.25870860218237024</v>
      </c>
      <c r="BY46" s="93">
        <f t="shared" si="158"/>
        <v>3.1236947327892164</v>
      </c>
      <c r="BZ46" s="85">
        <f t="shared" si="159"/>
        <v>5.2391244814292683</v>
      </c>
      <c r="CA46" s="85">
        <f t="shared" si="160"/>
        <v>2.5721351708195139</v>
      </c>
      <c r="CB46" s="85">
        <f t="shared" si="161"/>
        <v>5.1834403905519153</v>
      </c>
      <c r="CC46" s="85">
        <f t="shared" si="162"/>
        <v>4.9440858672227881</v>
      </c>
      <c r="CD46" s="85">
        <f t="shared" si="163"/>
        <v>3.7521260313527973</v>
      </c>
      <c r="CE46" s="85" t="str">
        <f t="shared" si="164"/>
        <v>na</v>
      </c>
      <c r="CF46" s="85">
        <f t="shared" si="165"/>
        <v>5.832991772497321</v>
      </c>
      <c r="CG46" s="85">
        <f t="shared" si="166"/>
        <v>0</v>
      </c>
      <c r="CH46" s="85">
        <f t="shared" si="167"/>
        <v>4.7544904414597404</v>
      </c>
      <c r="CI46" s="102">
        <f t="shared" si="168"/>
        <v>3.4971634338265014</v>
      </c>
    </row>
    <row r="47" spans="1:87" x14ac:dyDescent="0.25">
      <c r="A47" s="299" t="s">
        <v>22</v>
      </c>
      <c r="B47" s="54"/>
      <c r="C47" s="69">
        <v>14</v>
      </c>
      <c r="D47" s="119">
        <v>1</v>
      </c>
      <c r="E47" s="117"/>
      <c r="F47" s="118">
        <v>1</v>
      </c>
      <c r="G47" s="78">
        <v>0.76400000000000001</v>
      </c>
      <c r="H47" s="26">
        <v>1.6</v>
      </c>
      <c r="I47" s="26">
        <v>5.8199999999999997E-3</v>
      </c>
      <c r="J47" s="26">
        <v>2.9150000000000001E-3</v>
      </c>
      <c r="K47" s="82">
        <v>2.3150000000000002E-3</v>
      </c>
      <c r="L47" s="82">
        <v>3.5299999999999997E-3</v>
      </c>
      <c r="M47" s="266" t="s">
        <v>279</v>
      </c>
      <c r="N47" s="81"/>
      <c r="O47" s="82">
        <v>8.7350000000000014E-3</v>
      </c>
      <c r="P47" s="277">
        <v>1.145E-2</v>
      </c>
      <c r="Q47" s="278">
        <v>1.3500000000000002E-2</v>
      </c>
      <c r="R47" s="73">
        <f t="shared" si="107"/>
        <v>1.3108185460789923</v>
      </c>
      <c r="S47" s="73">
        <f t="shared" si="108"/>
        <v>1.3108185460789923</v>
      </c>
      <c r="T47" s="205">
        <f t="shared" si="133"/>
        <v>1.5455065827132226</v>
      </c>
      <c r="U47" s="26">
        <f t="shared" si="109"/>
        <v>1.5455065827132226</v>
      </c>
      <c r="V47" s="78">
        <v>1</v>
      </c>
      <c r="W47" s="128"/>
      <c r="X47" s="134"/>
      <c r="Y47" s="134">
        <v>1</v>
      </c>
      <c r="Z47" s="134">
        <v>1</v>
      </c>
      <c r="AA47" s="134">
        <v>1</v>
      </c>
      <c r="AB47" s="134"/>
      <c r="AC47" s="134">
        <v>1</v>
      </c>
      <c r="AD47" s="201"/>
      <c r="AE47" s="201"/>
      <c r="AF47" s="119">
        <v>1</v>
      </c>
      <c r="AG47" s="54">
        <f t="shared" si="134"/>
        <v>14</v>
      </c>
      <c r="AH47" s="144" t="str">
        <f t="shared" si="110"/>
        <v>na</v>
      </c>
      <c r="AI47" s="144" t="str">
        <f t="shared" si="111"/>
        <v>na</v>
      </c>
      <c r="AJ47" s="144">
        <f t="shared" si="112"/>
        <v>14</v>
      </c>
      <c r="AK47" s="144">
        <f t="shared" si="113"/>
        <v>14</v>
      </c>
      <c r="AL47" s="144">
        <f t="shared" si="114"/>
        <v>14</v>
      </c>
      <c r="AM47" s="144" t="str">
        <f t="shared" si="115"/>
        <v>na</v>
      </c>
      <c r="AN47" s="144">
        <f t="shared" si="116"/>
        <v>14</v>
      </c>
      <c r="AO47" s="75" t="str">
        <f t="shared" si="117"/>
        <v>na</v>
      </c>
      <c r="AP47" s="75" t="str">
        <f t="shared" si="118"/>
        <v>na</v>
      </c>
      <c r="AQ47" s="144">
        <f t="shared" si="119"/>
        <v>14</v>
      </c>
      <c r="AR47" s="81">
        <f t="shared" si="135"/>
        <v>0.83760181071888407</v>
      </c>
      <c r="AS47" s="82" t="str">
        <f t="shared" si="136"/>
        <v>na</v>
      </c>
      <c r="AT47" s="82" t="str">
        <f t="shared" si="137"/>
        <v>na</v>
      </c>
      <c r="AU47" s="82">
        <f t="shared" si="138"/>
        <v>1.0769166137814223</v>
      </c>
      <c r="AV47" s="82">
        <f t="shared" si="139"/>
        <v>1.1532198843231012</v>
      </c>
      <c r="AW47" s="82">
        <f t="shared" si="140"/>
        <v>1.206146607435193</v>
      </c>
      <c r="AX47" s="82" t="str">
        <f t="shared" si="141"/>
        <v>na</v>
      </c>
      <c r="AY47" s="82">
        <f t="shared" si="142"/>
        <v>0.83760181071888407</v>
      </c>
      <c r="AZ47" s="83" t="str">
        <f t="shared" si="143"/>
        <v>na</v>
      </c>
      <c r="BA47" s="83" t="str">
        <f t="shared" si="144"/>
        <v>na</v>
      </c>
      <c r="BB47" s="82">
        <f t="shared" si="145"/>
        <v>0.83760181071888407</v>
      </c>
      <c r="BC47" s="93">
        <f t="shared" si="146"/>
        <v>1.8686593607532798</v>
      </c>
      <c r="BD47" s="85" t="str">
        <f t="shared" si="147"/>
        <v>na</v>
      </c>
      <c r="BE47" s="85" t="str">
        <f t="shared" si="148"/>
        <v>na</v>
      </c>
      <c r="BF47" s="85">
        <f t="shared" si="149"/>
        <v>3.0890083310411351</v>
      </c>
      <c r="BG47" s="85">
        <f t="shared" si="150"/>
        <v>3.5422496809070254</v>
      </c>
      <c r="BH47" s="85">
        <f t="shared" si="151"/>
        <v>3.8748520504580006</v>
      </c>
      <c r="BI47" s="85" t="str">
        <f t="shared" si="152"/>
        <v>na</v>
      </c>
      <c r="BJ47" s="85">
        <f t="shared" si="153"/>
        <v>1.8686593607532798</v>
      </c>
      <c r="BK47" s="86" t="str">
        <f t="shared" si="154"/>
        <v>na</v>
      </c>
      <c r="BL47" s="86" t="str">
        <f t="shared" si="155"/>
        <v>na</v>
      </c>
      <c r="BM47" s="102">
        <f t="shared" si="156"/>
        <v>1.8686593607532798</v>
      </c>
      <c r="BN47" s="85">
        <f t="shared" si="157"/>
        <v>24.292571689792638</v>
      </c>
      <c r="BO47" s="85" t="str">
        <f t="shared" si="122"/>
        <v>na</v>
      </c>
      <c r="BP47" s="85" t="str">
        <f t="shared" si="123"/>
        <v>na</v>
      </c>
      <c r="BQ47" s="85">
        <f t="shared" si="124"/>
        <v>40.157108303534756</v>
      </c>
      <c r="BR47" s="85">
        <f t="shared" si="125"/>
        <v>46.049245851791333</v>
      </c>
      <c r="BS47" s="85">
        <f t="shared" si="126"/>
        <v>50.373076655954009</v>
      </c>
      <c r="BT47" s="85" t="str">
        <f t="shared" si="127"/>
        <v>na</v>
      </c>
      <c r="BU47" s="85">
        <f t="shared" si="128"/>
        <v>24.292571689792638</v>
      </c>
      <c r="BV47" s="86" t="str">
        <f t="shared" si="129"/>
        <v>na</v>
      </c>
      <c r="BW47" s="86" t="str">
        <f t="shared" si="130"/>
        <v>na</v>
      </c>
      <c r="BX47" s="85">
        <f t="shared" si="131"/>
        <v>24.292571689792638</v>
      </c>
      <c r="BY47" s="93">
        <f t="shared" si="158"/>
        <v>1.7672792190744853</v>
      </c>
      <c r="BZ47" s="85" t="str">
        <f t="shared" si="159"/>
        <v>na</v>
      </c>
      <c r="CA47" s="85" t="str">
        <f t="shared" si="160"/>
        <v>na</v>
      </c>
      <c r="CB47" s="85">
        <f t="shared" si="161"/>
        <v>2.9887561565899952</v>
      </c>
      <c r="CC47" s="85">
        <f t="shared" si="162"/>
        <v>4.3526380197153234</v>
      </c>
      <c r="CD47" s="85">
        <f t="shared" si="163"/>
        <v>6.362171730010953</v>
      </c>
      <c r="CE47" s="85" t="str">
        <f t="shared" si="164"/>
        <v>na</v>
      </c>
      <c r="CF47" s="85">
        <f t="shared" si="165"/>
        <v>0.46461881134427802</v>
      </c>
      <c r="CG47" s="85" t="str">
        <f t="shared" si="166"/>
        <v>na</v>
      </c>
      <c r="CH47" s="85" t="str">
        <f t="shared" si="167"/>
        <v>na</v>
      </c>
      <c r="CI47" s="102">
        <f t="shared" si="168"/>
        <v>1.5048366535483666</v>
      </c>
    </row>
    <row r="48" spans="1:87" x14ac:dyDescent="0.25">
      <c r="A48" s="298" t="s">
        <v>23</v>
      </c>
      <c r="B48" s="54"/>
      <c r="C48" s="69">
        <v>14</v>
      </c>
      <c r="D48" s="119">
        <v>1</v>
      </c>
      <c r="E48" s="117"/>
      <c r="F48" s="60">
        <v>1</v>
      </c>
      <c r="G48" s="78"/>
      <c r="H48" s="26"/>
      <c r="I48" s="26">
        <v>0</v>
      </c>
      <c r="J48" s="26">
        <v>0</v>
      </c>
      <c r="K48" s="82">
        <v>2.4250000000000001E-4</v>
      </c>
      <c r="L48" s="82">
        <v>7.5249999999999991E-4</v>
      </c>
      <c r="M48" s="266" t="s">
        <v>321</v>
      </c>
      <c r="N48" s="81"/>
      <c r="O48" s="82">
        <v>1.99E-3</v>
      </c>
      <c r="P48" s="277">
        <v>0</v>
      </c>
      <c r="Q48" s="278">
        <v>0</v>
      </c>
      <c r="R48" s="73">
        <f t="shared" si="107"/>
        <v>0</v>
      </c>
      <c r="S48" s="73">
        <f t="shared" si="108"/>
        <v>0.01</v>
      </c>
      <c r="T48" s="205">
        <f t="shared" si="133"/>
        <v>0</v>
      </c>
      <c r="U48" s="26">
        <f t="shared" si="109"/>
        <v>0.01</v>
      </c>
      <c r="V48" s="78">
        <v>1</v>
      </c>
      <c r="W48" s="105"/>
      <c r="X48" s="13"/>
      <c r="Y48" s="13"/>
      <c r="Z48" s="13"/>
      <c r="AA48" s="13"/>
      <c r="AB48" s="134">
        <v>1</v>
      </c>
      <c r="AC48" s="13"/>
      <c r="AD48" s="23"/>
      <c r="AE48" s="23"/>
      <c r="AF48" s="119">
        <v>1</v>
      </c>
      <c r="AG48" s="54">
        <f t="shared" si="134"/>
        <v>14</v>
      </c>
      <c r="AH48" s="144" t="str">
        <f t="shared" si="110"/>
        <v>na</v>
      </c>
      <c r="AI48" s="144" t="str">
        <f t="shared" si="111"/>
        <v>na</v>
      </c>
      <c r="AJ48" s="144" t="str">
        <f t="shared" si="112"/>
        <v>na</v>
      </c>
      <c r="AK48" s="144" t="str">
        <f t="shared" si="113"/>
        <v>na</v>
      </c>
      <c r="AL48" s="144" t="str">
        <f t="shared" si="114"/>
        <v>na</v>
      </c>
      <c r="AM48" s="144">
        <f t="shared" si="115"/>
        <v>14</v>
      </c>
      <c r="AN48" s="144" t="str">
        <f t="shared" si="116"/>
        <v>na</v>
      </c>
      <c r="AO48" s="75" t="str">
        <f t="shared" si="117"/>
        <v>na</v>
      </c>
      <c r="AP48" s="75" t="str">
        <f t="shared" si="118"/>
        <v>na</v>
      </c>
      <c r="AQ48" s="144">
        <f t="shared" si="119"/>
        <v>14</v>
      </c>
      <c r="AR48" s="81">
        <f t="shared" si="135"/>
        <v>9.950330853168092E-3</v>
      </c>
      <c r="AS48" s="82" t="str">
        <f t="shared" si="136"/>
        <v>na</v>
      </c>
      <c r="AT48" s="82" t="str">
        <f t="shared" si="137"/>
        <v>na</v>
      </c>
      <c r="AU48" s="82" t="str">
        <f t="shared" si="138"/>
        <v>na</v>
      </c>
      <c r="AV48" s="82" t="str">
        <f t="shared" si="139"/>
        <v>na</v>
      </c>
      <c r="AW48" s="82" t="str">
        <f t="shared" si="140"/>
        <v>na</v>
      </c>
      <c r="AX48" s="82">
        <f t="shared" si="141"/>
        <v>1.0779525090932099E-2</v>
      </c>
      <c r="AY48" s="82" t="str">
        <f t="shared" si="142"/>
        <v>na</v>
      </c>
      <c r="AZ48" s="83" t="str">
        <f t="shared" si="143"/>
        <v>na</v>
      </c>
      <c r="BA48" s="83" t="str">
        <f t="shared" si="144"/>
        <v>na</v>
      </c>
      <c r="BB48" s="82">
        <f t="shared" si="145"/>
        <v>9.950330853168092E-3</v>
      </c>
      <c r="BC48" s="93">
        <f t="shared" si="146"/>
        <v>1.9900661706336174E-2</v>
      </c>
      <c r="BD48" s="85" t="str">
        <f t="shared" si="147"/>
        <v>na</v>
      </c>
      <c r="BE48" s="85" t="str">
        <f t="shared" si="148"/>
        <v>na</v>
      </c>
      <c r="BF48" s="85" t="str">
        <f t="shared" si="149"/>
        <v>na</v>
      </c>
      <c r="BG48" s="85" t="str">
        <f t="shared" si="150"/>
        <v>na</v>
      </c>
      <c r="BH48" s="85" t="str">
        <f t="shared" si="151"/>
        <v>na</v>
      </c>
      <c r="BI48" s="85">
        <f t="shared" si="152"/>
        <v>2.3355637697019534E-2</v>
      </c>
      <c r="BJ48" s="85" t="str">
        <f t="shared" si="153"/>
        <v>na</v>
      </c>
      <c r="BK48" s="86" t="str">
        <f t="shared" si="154"/>
        <v>na</v>
      </c>
      <c r="BL48" s="86" t="str">
        <f t="shared" si="155"/>
        <v>na</v>
      </c>
      <c r="BM48" s="102">
        <f t="shared" si="156"/>
        <v>1.9900661706336174E-2</v>
      </c>
      <c r="BN48" s="85">
        <f t="shared" si="157"/>
        <v>0.25870860218237024</v>
      </c>
      <c r="BO48" s="85" t="str">
        <f t="shared" si="122"/>
        <v>na</v>
      </c>
      <c r="BP48" s="85" t="str">
        <f t="shared" si="123"/>
        <v>na</v>
      </c>
      <c r="BQ48" s="85" t="str">
        <f t="shared" si="124"/>
        <v>na</v>
      </c>
      <c r="BR48" s="85" t="str">
        <f t="shared" si="125"/>
        <v>na</v>
      </c>
      <c r="BS48" s="85" t="str">
        <f t="shared" si="126"/>
        <v>na</v>
      </c>
      <c r="BT48" s="85">
        <f t="shared" si="127"/>
        <v>0.30362329006125394</v>
      </c>
      <c r="BU48" s="85" t="str">
        <f t="shared" si="128"/>
        <v>na</v>
      </c>
      <c r="BV48" s="86" t="str">
        <f t="shared" si="129"/>
        <v>na</v>
      </c>
      <c r="BW48" s="86" t="str">
        <f t="shared" si="130"/>
        <v>na</v>
      </c>
      <c r="BX48" s="85">
        <f t="shared" si="131"/>
        <v>0.25870860218237024</v>
      </c>
      <c r="BY48" s="93">
        <f t="shared" si="158"/>
        <v>3.1236947327892164</v>
      </c>
      <c r="BZ48" s="85" t="str">
        <f t="shared" si="159"/>
        <v>na</v>
      </c>
      <c r="CA48" s="85" t="str">
        <f t="shared" si="160"/>
        <v>na</v>
      </c>
      <c r="CB48" s="85" t="str">
        <f t="shared" si="161"/>
        <v>na</v>
      </c>
      <c r="CC48" s="85" t="str">
        <f t="shared" si="162"/>
        <v>na</v>
      </c>
      <c r="CD48" s="85" t="str">
        <f t="shared" si="163"/>
        <v>na</v>
      </c>
      <c r="CE48" s="85">
        <f t="shared" si="164"/>
        <v>1.8552737274223843</v>
      </c>
      <c r="CF48" s="85" t="str">
        <f t="shared" si="165"/>
        <v>na</v>
      </c>
      <c r="CG48" s="85" t="str">
        <f t="shared" si="166"/>
        <v>na</v>
      </c>
      <c r="CH48" s="85" t="str">
        <f t="shared" si="167"/>
        <v>na</v>
      </c>
      <c r="CI48" s="102">
        <f t="shared" si="168"/>
        <v>3.4971634338265014</v>
      </c>
    </row>
    <row r="49" spans="1:87" x14ac:dyDescent="0.25">
      <c r="A49" s="299" t="s">
        <v>27</v>
      </c>
      <c r="B49" s="54"/>
      <c r="C49" s="69">
        <v>14</v>
      </c>
      <c r="D49" s="119">
        <v>1</v>
      </c>
      <c r="E49" s="117"/>
      <c r="F49" s="60">
        <v>1</v>
      </c>
      <c r="G49" s="78"/>
      <c r="H49" s="26"/>
      <c r="I49" s="140">
        <v>3.0000000000000004E-5</v>
      </c>
      <c r="J49" s="140">
        <v>2.2499999999999999E-4</v>
      </c>
      <c r="K49" s="140" t="s">
        <v>105</v>
      </c>
      <c r="M49" s="266" t="s">
        <v>321</v>
      </c>
      <c r="N49" s="81"/>
      <c r="O49" s="82">
        <v>5.0999999999999993E-4</v>
      </c>
      <c r="P49" s="277">
        <v>0</v>
      </c>
      <c r="Q49" s="278">
        <v>0</v>
      </c>
      <c r="R49" s="73">
        <f t="shared" si="107"/>
        <v>0</v>
      </c>
      <c r="S49" s="73">
        <f t="shared" si="108"/>
        <v>0.01</v>
      </c>
      <c r="T49" s="205">
        <f t="shared" si="133"/>
        <v>0</v>
      </c>
      <c r="U49" s="26">
        <f t="shared" si="109"/>
        <v>0.01</v>
      </c>
      <c r="V49" s="78">
        <v>1</v>
      </c>
      <c r="W49" s="105"/>
      <c r="X49" s="13"/>
      <c r="Y49" s="13"/>
      <c r="Z49" s="13"/>
      <c r="AA49" s="13"/>
      <c r="AB49" s="134">
        <v>1</v>
      </c>
      <c r="AC49" s="13"/>
      <c r="AD49" s="23"/>
      <c r="AE49" s="23"/>
      <c r="AF49" s="119">
        <v>1</v>
      </c>
      <c r="AG49" s="54">
        <f t="shared" si="134"/>
        <v>14</v>
      </c>
      <c r="AH49" s="144" t="str">
        <f t="shared" si="110"/>
        <v>na</v>
      </c>
      <c r="AI49" s="144" t="str">
        <f t="shared" si="111"/>
        <v>na</v>
      </c>
      <c r="AJ49" s="144" t="str">
        <f t="shared" si="112"/>
        <v>na</v>
      </c>
      <c r="AK49" s="144" t="str">
        <f t="shared" si="113"/>
        <v>na</v>
      </c>
      <c r="AL49" s="144" t="str">
        <f t="shared" si="114"/>
        <v>na</v>
      </c>
      <c r="AM49" s="144">
        <f t="shared" si="115"/>
        <v>14</v>
      </c>
      <c r="AN49" s="144" t="str">
        <f t="shared" si="116"/>
        <v>na</v>
      </c>
      <c r="AO49" s="75" t="str">
        <f t="shared" si="117"/>
        <v>na</v>
      </c>
      <c r="AP49" s="75" t="str">
        <f t="shared" si="118"/>
        <v>na</v>
      </c>
      <c r="AQ49" s="144">
        <f t="shared" si="119"/>
        <v>14</v>
      </c>
      <c r="AR49" s="81">
        <f t="shared" si="135"/>
        <v>9.950330853168092E-3</v>
      </c>
      <c r="AS49" s="82" t="str">
        <f t="shared" si="136"/>
        <v>na</v>
      </c>
      <c r="AT49" s="82" t="str">
        <f t="shared" si="137"/>
        <v>na</v>
      </c>
      <c r="AU49" s="82" t="str">
        <f t="shared" si="138"/>
        <v>na</v>
      </c>
      <c r="AV49" s="82" t="str">
        <f t="shared" si="139"/>
        <v>na</v>
      </c>
      <c r="AW49" s="82" t="str">
        <f t="shared" si="140"/>
        <v>na</v>
      </c>
      <c r="AX49" s="82">
        <f t="shared" si="141"/>
        <v>1.0779525090932099E-2</v>
      </c>
      <c r="AY49" s="82" t="str">
        <f t="shared" si="142"/>
        <v>na</v>
      </c>
      <c r="AZ49" s="83" t="str">
        <f t="shared" si="143"/>
        <v>na</v>
      </c>
      <c r="BA49" s="83" t="str">
        <f t="shared" si="144"/>
        <v>na</v>
      </c>
      <c r="BB49" s="82">
        <f t="shared" si="145"/>
        <v>9.950330853168092E-3</v>
      </c>
      <c r="BC49" s="93">
        <f t="shared" si="146"/>
        <v>1.9900661706336174E-2</v>
      </c>
      <c r="BD49" s="85" t="str">
        <f t="shared" si="147"/>
        <v>na</v>
      </c>
      <c r="BE49" s="85" t="str">
        <f t="shared" si="148"/>
        <v>na</v>
      </c>
      <c r="BF49" s="85" t="str">
        <f t="shared" si="149"/>
        <v>na</v>
      </c>
      <c r="BG49" s="85" t="str">
        <f t="shared" si="150"/>
        <v>na</v>
      </c>
      <c r="BH49" s="85" t="str">
        <f t="shared" si="151"/>
        <v>na</v>
      </c>
      <c r="BI49" s="85">
        <f t="shared" si="152"/>
        <v>2.3355637697019534E-2</v>
      </c>
      <c r="BJ49" s="85" t="str">
        <f t="shared" si="153"/>
        <v>na</v>
      </c>
      <c r="BK49" s="86" t="str">
        <f t="shared" si="154"/>
        <v>na</v>
      </c>
      <c r="BL49" s="86" t="str">
        <f t="shared" si="155"/>
        <v>na</v>
      </c>
      <c r="BM49" s="102">
        <f t="shared" si="156"/>
        <v>1.9900661706336174E-2</v>
      </c>
      <c r="BN49" s="85">
        <f t="shared" si="157"/>
        <v>0.25870860218237024</v>
      </c>
      <c r="BO49" s="85" t="str">
        <f t="shared" si="122"/>
        <v>na</v>
      </c>
      <c r="BP49" s="85" t="str">
        <f t="shared" si="123"/>
        <v>na</v>
      </c>
      <c r="BQ49" s="85" t="str">
        <f t="shared" si="124"/>
        <v>na</v>
      </c>
      <c r="BR49" s="85" t="str">
        <f t="shared" si="125"/>
        <v>na</v>
      </c>
      <c r="BS49" s="85" t="str">
        <f t="shared" si="126"/>
        <v>na</v>
      </c>
      <c r="BT49" s="85">
        <f t="shared" si="127"/>
        <v>0.30362329006125394</v>
      </c>
      <c r="BU49" s="85" t="str">
        <f t="shared" si="128"/>
        <v>na</v>
      </c>
      <c r="BV49" s="86" t="str">
        <f t="shared" si="129"/>
        <v>na</v>
      </c>
      <c r="BW49" s="86" t="str">
        <f t="shared" si="130"/>
        <v>na</v>
      </c>
      <c r="BX49" s="85">
        <f t="shared" si="131"/>
        <v>0.25870860218237024</v>
      </c>
      <c r="BY49" s="93">
        <f t="shared" si="158"/>
        <v>3.1236947327892164</v>
      </c>
      <c r="BZ49" s="85" t="str">
        <f t="shared" si="159"/>
        <v>na</v>
      </c>
      <c r="CA49" s="85" t="str">
        <f t="shared" si="160"/>
        <v>na</v>
      </c>
      <c r="CB49" s="85" t="str">
        <f t="shared" si="161"/>
        <v>na</v>
      </c>
      <c r="CC49" s="85" t="str">
        <f t="shared" si="162"/>
        <v>na</v>
      </c>
      <c r="CD49" s="85" t="str">
        <f t="shared" si="163"/>
        <v>na</v>
      </c>
      <c r="CE49" s="85">
        <f t="shared" si="164"/>
        <v>1.8552737274223843</v>
      </c>
      <c r="CF49" s="85" t="str">
        <f t="shared" si="165"/>
        <v>na</v>
      </c>
      <c r="CG49" s="85" t="str">
        <f t="shared" si="166"/>
        <v>na</v>
      </c>
      <c r="CH49" s="85" t="str">
        <f t="shared" si="167"/>
        <v>na</v>
      </c>
      <c r="CI49" s="102">
        <f t="shared" si="168"/>
        <v>3.4971634338265014</v>
      </c>
    </row>
    <row r="50" spans="1:87" x14ac:dyDescent="0.25">
      <c r="A50" s="299" t="s">
        <v>28</v>
      </c>
      <c r="B50" s="54"/>
      <c r="C50" s="69">
        <v>14</v>
      </c>
      <c r="D50" s="119">
        <v>1</v>
      </c>
      <c r="E50" s="117"/>
      <c r="F50" s="118">
        <v>1</v>
      </c>
      <c r="G50" s="78"/>
      <c r="H50" s="26"/>
      <c r="I50" s="26">
        <v>0</v>
      </c>
      <c r="J50" s="26">
        <v>0</v>
      </c>
      <c r="K50" s="82">
        <v>3.6999999999999999E-4</v>
      </c>
      <c r="L50" s="82">
        <v>1.5049999999999998E-3</v>
      </c>
      <c r="M50" s="266" t="s">
        <v>321</v>
      </c>
      <c r="N50" s="81"/>
      <c r="O50" s="82">
        <v>3.7499999999999999E-3</v>
      </c>
      <c r="P50" s="277">
        <v>0</v>
      </c>
      <c r="Q50" s="278">
        <v>0</v>
      </c>
      <c r="R50" s="73">
        <f t="shared" si="107"/>
        <v>0</v>
      </c>
      <c r="S50" s="73">
        <f t="shared" si="108"/>
        <v>0.01</v>
      </c>
      <c r="T50" s="205">
        <f t="shared" si="133"/>
        <v>0</v>
      </c>
      <c r="U50" s="26">
        <f t="shared" si="109"/>
        <v>0.01</v>
      </c>
      <c r="V50" s="78">
        <v>1</v>
      </c>
      <c r="W50" s="105"/>
      <c r="X50" s="13"/>
      <c r="Y50" s="13"/>
      <c r="Z50" s="13"/>
      <c r="AA50" s="13"/>
      <c r="AB50" s="134">
        <v>1</v>
      </c>
      <c r="AC50" s="13"/>
      <c r="AD50" s="23"/>
      <c r="AE50" s="23"/>
      <c r="AF50" s="119">
        <v>1</v>
      </c>
      <c r="AG50" s="54">
        <f t="shared" si="134"/>
        <v>14</v>
      </c>
      <c r="AH50" s="144" t="str">
        <f t="shared" si="110"/>
        <v>na</v>
      </c>
      <c r="AI50" s="144" t="str">
        <f t="shared" si="111"/>
        <v>na</v>
      </c>
      <c r="AJ50" s="144" t="str">
        <f t="shared" si="112"/>
        <v>na</v>
      </c>
      <c r="AK50" s="144" t="str">
        <f t="shared" si="113"/>
        <v>na</v>
      </c>
      <c r="AL50" s="144" t="str">
        <f t="shared" si="114"/>
        <v>na</v>
      </c>
      <c r="AM50" s="144">
        <f t="shared" si="115"/>
        <v>14</v>
      </c>
      <c r="AN50" s="144" t="str">
        <f t="shared" si="116"/>
        <v>na</v>
      </c>
      <c r="AO50" s="75" t="str">
        <f t="shared" si="117"/>
        <v>na</v>
      </c>
      <c r="AP50" s="75" t="str">
        <f t="shared" si="118"/>
        <v>na</v>
      </c>
      <c r="AQ50" s="144">
        <f t="shared" si="119"/>
        <v>14</v>
      </c>
      <c r="AR50" s="81">
        <f t="shared" si="135"/>
        <v>9.950330853168092E-3</v>
      </c>
      <c r="AS50" s="82" t="str">
        <f t="shared" si="136"/>
        <v>na</v>
      </c>
      <c r="AT50" s="82" t="str">
        <f t="shared" si="137"/>
        <v>na</v>
      </c>
      <c r="AU50" s="82" t="str">
        <f t="shared" si="138"/>
        <v>na</v>
      </c>
      <c r="AV50" s="82" t="str">
        <f t="shared" si="139"/>
        <v>na</v>
      </c>
      <c r="AW50" s="82" t="str">
        <f t="shared" si="140"/>
        <v>na</v>
      </c>
      <c r="AX50" s="82">
        <f t="shared" si="141"/>
        <v>1.0779525090932099E-2</v>
      </c>
      <c r="AY50" s="82" t="str">
        <f t="shared" si="142"/>
        <v>na</v>
      </c>
      <c r="AZ50" s="83" t="str">
        <f t="shared" si="143"/>
        <v>na</v>
      </c>
      <c r="BA50" s="83" t="str">
        <f t="shared" si="144"/>
        <v>na</v>
      </c>
      <c r="BB50" s="82">
        <f t="shared" si="145"/>
        <v>9.950330853168092E-3</v>
      </c>
      <c r="BC50" s="93">
        <f t="shared" si="146"/>
        <v>1.9900661706336174E-2</v>
      </c>
      <c r="BD50" s="85" t="str">
        <f t="shared" si="147"/>
        <v>na</v>
      </c>
      <c r="BE50" s="85" t="str">
        <f t="shared" si="148"/>
        <v>na</v>
      </c>
      <c r="BF50" s="85" t="str">
        <f t="shared" si="149"/>
        <v>na</v>
      </c>
      <c r="BG50" s="85" t="str">
        <f t="shared" si="150"/>
        <v>na</v>
      </c>
      <c r="BH50" s="85" t="str">
        <f t="shared" si="151"/>
        <v>na</v>
      </c>
      <c r="BI50" s="85">
        <f t="shared" si="152"/>
        <v>2.3355637697019534E-2</v>
      </c>
      <c r="BJ50" s="85" t="str">
        <f t="shared" si="153"/>
        <v>na</v>
      </c>
      <c r="BK50" s="86" t="str">
        <f t="shared" si="154"/>
        <v>na</v>
      </c>
      <c r="BL50" s="86" t="str">
        <f t="shared" si="155"/>
        <v>na</v>
      </c>
      <c r="BM50" s="102">
        <f t="shared" si="156"/>
        <v>1.9900661706336174E-2</v>
      </c>
      <c r="BN50" s="85">
        <f t="shared" si="157"/>
        <v>0.25870860218237024</v>
      </c>
      <c r="BO50" s="85" t="str">
        <f t="shared" si="122"/>
        <v>na</v>
      </c>
      <c r="BP50" s="85" t="str">
        <f t="shared" si="123"/>
        <v>na</v>
      </c>
      <c r="BQ50" s="85" t="str">
        <f t="shared" si="124"/>
        <v>na</v>
      </c>
      <c r="BR50" s="85" t="str">
        <f t="shared" si="125"/>
        <v>na</v>
      </c>
      <c r="BS50" s="85" t="str">
        <f t="shared" si="126"/>
        <v>na</v>
      </c>
      <c r="BT50" s="85">
        <f t="shared" si="127"/>
        <v>0.30362329006125394</v>
      </c>
      <c r="BU50" s="85" t="str">
        <f t="shared" si="128"/>
        <v>na</v>
      </c>
      <c r="BV50" s="86" t="str">
        <f t="shared" si="129"/>
        <v>na</v>
      </c>
      <c r="BW50" s="86" t="str">
        <f t="shared" si="130"/>
        <v>na</v>
      </c>
      <c r="BX50" s="85">
        <f t="shared" si="131"/>
        <v>0.25870860218237024</v>
      </c>
      <c r="BY50" s="93">
        <f t="shared" si="158"/>
        <v>3.1236947327892164</v>
      </c>
      <c r="BZ50" s="85" t="str">
        <f t="shared" si="159"/>
        <v>na</v>
      </c>
      <c r="CA50" s="85" t="str">
        <f t="shared" si="160"/>
        <v>na</v>
      </c>
      <c r="CB50" s="85" t="str">
        <f t="shared" si="161"/>
        <v>na</v>
      </c>
      <c r="CC50" s="85" t="str">
        <f t="shared" si="162"/>
        <v>na</v>
      </c>
      <c r="CD50" s="85" t="str">
        <f t="shared" si="163"/>
        <v>na</v>
      </c>
      <c r="CE50" s="85">
        <f t="shared" si="164"/>
        <v>1.8552737274223843</v>
      </c>
      <c r="CF50" s="85" t="str">
        <f t="shared" si="165"/>
        <v>na</v>
      </c>
      <c r="CG50" s="85" t="str">
        <f t="shared" si="166"/>
        <v>na</v>
      </c>
      <c r="CH50" s="85" t="str">
        <f t="shared" si="167"/>
        <v>na</v>
      </c>
      <c r="CI50" s="102">
        <f t="shared" si="168"/>
        <v>3.4971634338265014</v>
      </c>
    </row>
    <row r="51" spans="1:87" x14ac:dyDescent="0.25">
      <c r="A51" s="298" t="s">
        <v>29</v>
      </c>
      <c r="B51" s="54"/>
      <c r="C51" s="69">
        <v>14</v>
      </c>
      <c r="D51" s="119">
        <v>1</v>
      </c>
      <c r="E51" s="117"/>
      <c r="F51" s="118">
        <v>1</v>
      </c>
      <c r="G51" s="78">
        <v>0.6</v>
      </c>
      <c r="H51" s="26"/>
      <c r="I51" s="26">
        <v>2.5399999999999997E-3</v>
      </c>
      <c r="J51" s="26">
        <v>5.7650000000000002E-3</v>
      </c>
      <c r="K51" s="82">
        <v>1.8525E-3</v>
      </c>
      <c r="L51" s="82">
        <v>3.7075000000000003E-3</v>
      </c>
      <c r="M51" s="266" t="s">
        <v>279</v>
      </c>
      <c r="N51" s="81"/>
      <c r="O51" s="82">
        <v>8.3049999999999999E-3</v>
      </c>
      <c r="P51" s="277">
        <v>7.1499999999999992E-3</v>
      </c>
      <c r="Q51" s="278">
        <v>1.2666664999999999E-2</v>
      </c>
      <c r="R51" s="73">
        <f t="shared" si="107"/>
        <v>0.86092715231788075</v>
      </c>
      <c r="S51" s="73">
        <f t="shared" si="108"/>
        <v>0.86092715231788075</v>
      </c>
      <c r="T51" s="205">
        <f t="shared" si="133"/>
        <v>1.5251854304635759</v>
      </c>
      <c r="U51" s="26">
        <f t="shared" si="109"/>
        <v>1.5251854304635759</v>
      </c>
      <c r="V51" s="78">
        <v>1</v>
      </c>
      <c r="W51" s="128">
        <v>1</v>
      </c>
      <c r="X51" s="134">
        <v>1</v>
      </c>
      <c r="Y51" s="134">
        <v>0.5</v>
      </c>
      <c r="Z51" s="134">
        <v>0.5</v>
      </c>
      <c r="AA51" s="134">
        <v>1</v>
      </c>
      <c r="AB51" s="134"/>
      <c r="AC51" s="134">
        <v>1</v>
      </c>
      <c r="AD51" s="201"/>
      <c r="AE51" s="201"/>
      <c r="AF51" s="119">
        <v>1</v>
      </c>
      <c r="AG51" s="54">
        <f t="shared" si="134"/>
        <v>14</v>
      </c>
      <c r="AH51" s="144">
        <f t="shared" si="110"/>
        <v>14</v>
      </c>
      <c r="AI51" s="144">
        <f t="shared" si="111"/>
        <v>14</v>
      </c>
      <c r="AJ51" s="144">
        <f t="shared" si="112"/>
        <v>14</v>
      </c>
      <c r="AK51" s="144">
        <f t="shared" si="113"/>
        <v>14</v>
      </c>
      <c r="AL51" s="144">
        <f t="shared" si="114"/>
        <v>14</v>
      </c>
      <c r="AM51" s="144" t="str">
        <f t="shared" si="115"/>
        <v>na</v>
      </c>
      <c r="AN51" s="144">
        <f t="shared" si="116"/>
        <v>14</v>
      </c>
      <c r="AO51" s="75" t="str">
        <f t="shared" si="117"/>
        <v>na</v>
      </c>
      <c r="AP51" s="75" t="str">
        <f t="shared" si="118"/>
        <v>na</v>
      </c>
      <c r="AQ51" s="144">
        <f t="shared" si="119"/>
        <v>14</v>
      </c>
      <c r="AR51" s="81">
        <f t="shared" si="135"/>
        <v>0.62107483251882145</v>
      </c>
      <c r="AS51" s="82">
        <f t="shared" si="136"/>
        <v>0.81009760763324534</v>
      </c>
      <c r="AT51" s="82">
        <f t="shared" si="137"/>
        <v>0.70979980859293879</v>
      </c>
      <c r="AU51" s="82">
        <f t="shared" si="138"/>
        <v>0.39926239233352806</v>
      </c>
      <c r="AV51" s="82">
        <f t="shared" si="139"/>
        <v>0.42755151513976836</v>
      </c>
      <c r="AW51" s="82">
        <f t="shared" si="140"/>
        <v>0.89434775882710282</v>
      </c>
      <c r="AX51" s="82" t="str">
        <f t="shared" si="141"/>
        <v>na</v>
      </c>
      <c r="AY51" s="82">
        <f t="shared" si="142"/>
        <v>0.62107483251882145</v>
      </c>
      <c r="AZ51" s="83" t="str">
        <f t="shared" si="143"/>
        <v>na</v>
      </c>
      <c r="BA51" s="83" t="str">
        <f t="shared" si="144"/>
        <v>na</v>
      </c>
      <c r="BB51" s="82">
        <f t="shared" si="145"/>
        <v>0.62107483251882145</v>
      </c>
      <c r="BC51" s="93">
        <f t="shared" si="146"/>
        <v>1.8526289956765123</v>
      </c>
      <c r="BD51" s="85">
        <f t="shared" si="147"/>
        <v>3.1519207865952006</v>
      </c>
      <c r="BE51" s="85">
        <f t="shared" si="148"/>
        <v>2.4197603208836078</v>
      </c>
      <c r="BF51" s="85">
        <f t="shared" si="149"/>
        <v>0.76562728902957888</v>
      </c>
      <c r="BG51" s="85">
        <f t="shared" si="150"/>
        <v>0.8779655894759778</v>
      </c>
      <c r="BH51" s="85">
        <f t="shared" si="151"/>
        <v>3.8416114854348158</v>
      </c>
      <c r="BI51" s="85" t="str">
        <f t="shared" si="152"/>
        <v>na</v>
      </c>
      <c r="BJ51" s="85">
        <f t="shared" si="153"/>
        <v>1.8526289956765123</v>
      </c>
      <c r="BK51" s="86" t="str">
        <f t="shared" si="154"/>
        <v>na</v>
      </c>
      <c r="BL51" s="86" t="str">
        <f t="shared" si="155"/>
        <v>na</v>
      </c>
      <c r="BM51" s="102">
        <f t="shared" si="156"/>
        <v>1.8526289956765123</v>
      </c>
      <c r="BN51" s="85">
        <f t="shared" si="157"/>
        <v>24.08417694379466</v>
      </c>
      <c r="BO51" s="85">
        <f t="shared" si="122"/>
        <v>40.974970225737607</v>
      </c>
      <c r="BP51" s="85">
        <f t="shared" si="123"/>
        <v>31.456884171486902</v>
      </c>
      <c r="BQ51" s="85">
        <f t="shared" si="124"/>
        <v>9.9531547573845263</v>
      </c>
      <c r="BR51" s="85">
        <f t="shared" si="125"/>
        <v>11.413552663187712</v>
      </c>
      <c r="BS51" s="85">
        <f t="shared" si="126"/>
        <v>49.940949310652606</v>
      </c>
      <c r="BT51" s="85" t="str">
        <f t="shared" si="127"/>
        <v>na</v>
      </c>
      <c r="BU51" s="85">
        <f t="shared" si="128"/>
        <v>24.08417694379466</v>
      </c>
      <c r="BV51" s="86" t="str">
        <f t="shared" si="129"/>
        <v>na</v>
      </c>
      <c r="BW51" s="86" t="str">
        <f t="shared" si="130"/>
        <v>na</v>
      </c>
      <c r="BX51" s="85">
        <f t="shared" si="131"/>
        <v>24.08417694379466</v>
      </c>
      <c r="BY51" s="93">
        <f t="shared" si="158"/>
        <v>0.26959021506781689</v>
      </c>
      <c r="BZ51" s="85">
        <f t="shared" si="159"/>
        <v>0.51539965420807488</v>
      </c>
      <c r="CA51" s="85">
        <f t="shared" si="160"/>
        <v>1.0190711403393291</v>
      </c>
      <c r="CB51" s="85">
        <f t="shared" si="161"/>
        <v>0.65084230452766623</v>
      </c>
      <c r="CC51" s="85">
        <f t="shared" si="162"/>
        <v>0.39552116126838355</v>
      </c>
      <c r="CD51" s="85">
        <f t="shared" si="163"/>
        <v>1.8378956858303854</v>
      </c>
      <c r="CE51" s="85" t="str">
        <f t="shared" si="164"/>
        <v>na</v>
      </c>
      <c r="CF51" s="85">
        <f t="shared" si="165"/>
        <v>1.6522593545153782E-2</v>
      </c>
      <c r="CG51" s="85" t="str">
        <f t="shared" si="166"/>
        <v>na</v>
      </c>
      <c r="CH51" s="85" t="str">
        <f t="shared" si="167"/>
        <v>na</v>
      </c>
      <c r="CI51" s="102">
        <f t="shared" si="168"/>
        <v>0.17351229492925724</v>
      </c>
    </row>
    <row r="52" spans="1:87" s="20" customFormat="1" x14ac:dyDescent="0.25">
      <c r="A52" s="300" t="s">
        <v>37</v>
      </c>
      <c r="B52" s="58"/>
      <c r="C52" s="59">
        <v>14</v>
      </c>
      <c r="D52" s="35"/>
      <c r="E52" s="67"/>
      <c r="F52" s="60">
        <v>1</v>
      </c>
      <c r="G52" s="78">
        <v>3.2360000000000002</v>
      </c>
      <c r="H52" s="26">
        <v>73.712999999999994</v>
      </c>
      <c r="I52" s="26">
        <v>0</v>
      </c>
      <c r="J52" s="26">
        <v>0</v>
      </c>
      <c r="K52" s="82">
        <v>1.6250000000000002E-4</v>
      </c>
      <c r="L52" s="82">
        <v>8.9750000000000008E-4</v>
      </c>
      <c r="M52" s="266" t="s">
        <v>279</v>
      </c>
      <c r="N52" s="81"/>
      <c r="O52" s="82">
        <v>1.06E-3</v>
      </c>
      <c r="P52" s="277">
        <v>0</v>
      </c>
      <c r="Q52" s="278">
        <v>0</v>
      </c>
      <c r="R52" s="73">
        <f t="shared" si="107"/>
        <v>0</v>
      </c>
      <c r="S52" s="73">
        <f t="shared" si="108"/>
        <v>0.01</v>
      </c>
      <c r="T52" s="205">
        <f t="shared" si="133"/>
        <v>0</v>
      </c>
      <c r="U52" s="26">
        <f t="shared" si="109"/>
        <v>0.01</v>
      </c>
      <c r="V52" s="78">
        <v>1</v>
      </c>
      <c r="W52" s="17"/>
      <c r="X52" s="20">
        <v>1</v>
      </c>
      <c r="Y52" s="20">
        <v>0.25</v>
      </c>
      <c r="Z52" s="20">
        <v>0.5</v>
      </c>
      <c r="AA52" s="20">
        <v>1</v>
      </c>
      <c r="AC52" s="20">
        <v>1</v>
      </c>
      <c r="AD52" s="201">
        <v>1</v>
      </c>
      <c r="AE52" s="201">
        <v>1</v>
      </c>
      <c r="AF52" s="35"/>
      <c r="AG52" s="54">
        <f t="shared" si="134"/>
        <v>14</v>
      </c>
      <c r="AH52" s="144" t="str">
        <f t="shared" si="110"/>
        <v>na</v>
      </c>
      <c r="AI52" s="144">
        <f t="shared" si="111"/>
        <v>14</v>
      </c>
      <c r="AJ52" s="144">
        <f t="shared" si="112"/>
        <v>14</v>
      </c>
      <c r="AK52" s="144">
        <f t="shared" si="113"/>
        <v>14</v>
      </c>
      <c r="AL52" s="144">
        <f t="shared" si="114"/>
        <v>14</v>
      </c>
      <c r="AM52" s="144" t="str">
        <f t="shared" si="115"/>
        <v>na</v>
      </c>
      <c r="AN52" s="144">
        <f t="shared" si="116"/>
        <v>14</v>
      </c>
      <c r="AO52" s="75">
        <f t="shared" si="117"/>
        <v>14</v>
      </c>
      <c r="AP52" s="75">
        <f t="shared" si="118"/>
        <v>14</v>
      </c>
      <c r="AQ52" s="144" t="str">
        <f t="shared" si="119"/>
        <v>na</v>
      </c>
      <c r="AR52" s="81">
        <f t="shared" si="135"/>
        <v>9.950330853168092E-3</v>
      </c>
      <c r="AS52" s="82" t="str">
        <f t="shared" si="136"/>
        <v>na</v>
      </c>
      <c r="AT52" s="82">
        <f t="shared" si="137"/>
        <v>1.1371806689334962E-2</v>
      </c>
      <c r="AU52" s="82">
        <f t="shared" si="138"/>
        <v>3.1983206313754577E-3</v>
      </c>
      <c r="AV52" s="82">
        <f t="shared" si="139"/>
        <v>6.8498654423983238E-3</v>
      </c>
      <c r="AW52" s="82">
        <f t="shared" si="140"/>
        <v>1.4328476428562052E-2</v>
      </c>
      <c r="AX52" s="82" t="str">
        <f t="shared" si="141"/>
        <v>na</v>
      </c>
      <c r="AY52" s="82">
        <f t="shared" si="142"/>
        <v>9.950330853168092E-3</v>
      </c>
      <c r="AZ52" s="83">
        <f t="shared" si="143"/>
        <v>9.950330853168092E-3</v>
      </c>
      <c r="BA52" s="83">
        <f t="shared" si="144"/>
        <v>9.950330853168092E-3</v>
      </c>
      <c r="BB52" s="82" t="str">
        <f t="shared" si="145"/>
        <v>na</v>
      </c>
      <c r="BC52" s="93">
        <f t="shared" si="146"/>
        <v>1.9900661706336174E-2</v>
      </c>
      <c r="BD52" s="85" t="str">
        <f t="shared" si="147"/>
        <v>na</v>
      </c>
      <c r="BE52" s="85">
        <f t="shared" si="148"/>
        <v>2.5992701004194183E-2</v>
      </c>
      <c r="BF52" s="85">
        <f t="shared" si="149"/>
        <v>2.0560632630270788E-3</v>
      </c>
      <c r="BG52" s="85">
        <f t="shared" si="150"/>
        <v>9.430974159823774E-3</v>
      </c>
      <c r="BH52" s="85">
        <f t="shared" si="151"/>
        <v>4.1266012114258691E-2</v>
      </c>
      <c r="BI52" s="85" t="str">
        <f t="shared" si="152"/>
        <v>na</v>
      </c>
      <c r="BJ52" s="85">
        <f t="shared" si="153"/>
        <v>1.9900661706336174E-2</v>
      </c>
      <c r="BK52" s="86">
        <f t="shared" si="154"/>
        <v>1.9900661706336174E-2</v>
      </c>
      <c r="BL52" s="86">
        <f t="shared" si="155"/>
        <v>1.9900661706336174E-2</v>
      </c>
      <c r="BM52" s="102" t="str">
        <f t="shared" si="156"/>
        <v>na</v>
      </c>
      <c r="BN52" s="85">
        <f t="shared" si="157"/>
        <v>0.25870860218237024</v>
      </c>
      <c r="BO52" s="85" t="str">
        <f t="shared" si="122"/>
        <v>na</v>
      </c>
      <c r="BP52" s="85">
        <f t="shared" si="123"/>
        <v>0.33790511305452436</v>
      </c>
      <c r="BQ52" s="85">
        <f t="shared" si="124"/>
        <v>2.6728822419352025E-2</v>
      </c>
      <c r="BR52" s="85">
        <f t="shared" si="125"/>
        <v>0.12260266407770906</v>
      </c>
      <c r="BS52" s="85">
        <f t="shared" si="126"/>
        <v>0.53645815748536296</v>
      </c>
      <c r="BT52" s="85" t="str">
        <f t="shared" si="127"/>
        <v>na</v>
      </c>
      <c r="BU52" s="85">
        <f t="shared" si="128"/>
        <v>0.25870860218237024</v>
      </c>
      <c r="BV52" s="86">
        <f t="shared" si="129"/>
        <v>0.25870860218237024</v>
      </c>
      <c r="BW52" s="86">
        <f t="shared" si="130"/>
        <v>0.25870860218237024</v>
      </c>
      <c r="BX52" s="85" t="str">
        <f t="shared" si="131"/>
        <v>na</v>
      </c>
      <c r="BY52" s="93">
        <f t="shared" si="158"/>
        <v>3.1236947327892164</v>
      </c>
      <c r="BZ52" s="85" t="str">
        <f t="shared" si="159"/>
        <v>na</v>
      </c>
      <c r="CA52" s="85">
        <f t="shared" si="160"/>
        <v>2.5721351708195139</v>
      </c>
      <c r="CB52" s="85">
        <f t="shared" si="161"/>
        <v>5.2380746364239554</v>
      </c>
      <c r="CC52" s="85">
        <f t="shared" si="162"/>
        <v>4.8533242911232914</v>
      </c>
      <c r="CD52" s="85">
        <f t="shared" si="163"/>
        <v>3.7521260313527973</v>
      </c>
      <c r="CE52" s="85" t="str">
        <f t="shared" si="164"/>
        <v>na</v>
      </c>
      <c r="CF52" s="85">
        <f t="shared" si="165"/>
        <v>5.832991772497321</v>
      </c>
      <c r="CG52" s="85">
        <f t="shared" si="166"/>
        <v>0</v>
      </c>
      <c r="CH52" s="85">
        <f t="shared" si="167"/>
        <v>4.7544904414597404</v>
      </c>
      <c r="CI52" s="102" t="str">
        <f t="shared" si="168"/>
        <v>na</v>
      </c>
    </row>
    <row r="53" spans="1:87" x14ac:dyDescent="0.25">
      <c r="A53" s="298" t="s">
        <v>30</v>
      </c>
      <c r="B53" s="54"/>
      <c r="C53" s="69">
        <v>14</v>
      </c>
      <c r="D53" s="119">
        <v>1</v>
      </c>
      <c r="E53" s="117"/>
      <c r="F53" s="60">
        <v>1</v>
      </c>
      <c r="G53" s="78">
        <v>0.27300000000000002</v>
      </c>
      <c r="H53" s="26">
        <v>1.6</v>
      </c>
      <c r="I53" s="26">
        <v>2.0105000000000001E-2</v>
      </c>
      <c r="J53" s="26">
        <v>1.506E-2</v>
      </c>
      <c r="K53" s="82">
        <v>0.02</v>
      </c>
      <c r="L53" s="82">
        <v>1.6419999999999997E-2</v>
      </c>
      <c r="M53" s="266" t="s">
        <v>279</v>
      </c>
      <c r="N53" s="81"/>
      <c r="O53" s="82">
        <v>3.6419999999999994E-2</v>
      </c>
      <c r="P53" s="277">
        <v>2.0300000000000002E-2</v>
      </c>
      <c r="Q53" s="278">
        <v>1.44E-2</v>
      </c>
      <c r="R53" s="73">
        <f t="shared" si="107"/>
        <v>0.55738605161998922</v>
      </c>
      <c r="S53" s="73">
        <f t="shared" si="108"/>
        <v>0.55738605161998922</v>
      </c>
      <c r="T53" s="205">
        <f t="shared" si="133"/>
        <v>0.39538714991762774</v>
      </c>
      <c r="U53" s="26">
        <f t="shared" si="109"/>
        <v>0.39538714991762774</v>
      </c>
      <c r="V53" s="78">
        <v>1</v>
      </c>
      <c r="W53" s="128">
        <v>0.5</v>
      </c>
      <c r="X53" s="134"/>
      <c r="Y53" s="134">
        <v>1</v>
      </c>
      <c r="Z53" s="134">
        <v>1</v>
      </c>
      <c r="AA53" s="134">
        <v>1</v>
      </c>
      <c r="AB53" s="134"/>
      <c r="AC53" s="134"/>
      <c r="AD53" s="201"/>
      <c r="AE53" s="201"/>
      <c r="AF53" s="119">
        <v>1</v>
      </c>
      <c r="AG53" s="54">
        <f t="shared" si="134"/>
        <v>14</v>
      </c>
      <c r="AH53" s="144">
        <f t="shared" si="110"/>
        <v>14</v>
      </c>
      <c r="AI53" s="144" t="str">
        <f t="shared" si="111"/>
        <v>na</v>
      </c>
      <c r="AJ53" s="144">
        <f t="shared" si="112"/>
        <v>14</v>
      </c>
      <c r="AK53" s="144">
        <f t="shared" si="113"/>
        <v>14</v>
      </c>
      <c r="AL53" s="144">
        <f t="shared" si="114"/>
        <v>14</v>
      </c>
      <c r="AM53" s="144" t="str">
        <f t="shared" si="115"/>
        <v>na</v>
      </c>
      <c r="AN53" s="144" t="str">
        <f t="shared" si="116"/>
        <v>na</v>
      </c>
      <c r="AO53" s="75" t="str">
        <f t="shared" si="117"/>
        <v>na</v>
      </c>
      <c r="AP53" s="75" t="str">
        <f t="shared" si="118"/>
        <v>na</v>
      </c>
      <c r="AQ53" s="144">
        <f t="shared" si="119"/>
        <v>14</v>
      </c>
      <c r="AR53" s="81">
        <f t="shared" si="135"/>
        <v>0.44300880792441039</v>
      </c>
      <c r="AS53" s="82">
        <f t="shared" si="136"/>
        <v>0.28891878777678937</v>
      </c>
      <c r="AT53" s="82" t="str">
        <f t="shared" si="137"/>
        <v>na</v>
      </c>
      <c r="AU53" s="82">
        <f t="shared" si="138"/>
        <v>0.56958275304567041</v>
      </c>
      <c r="AV53" s="82">
        <f t="shared" si="139"/>
        <v>0.60993966308433312</v>
      </c>
      <c r="AW53" s="82">
        <f t="shared" si="140"/>
        <v>0.63793268341115095</v>
      </c>
      <c r="AX53" s="82" t="str">
        <f t="shared" si="141"/>
        <v>na</v>
      </c>
      <c r="AY53" s="82" t="str">
        <f t="shared" si="142"/>
        <v>na</v>
      </c>
      <c r="AZ53" s="83" t="str">
        <f t="shared" si="143"/>
        <v>na</v>
      </c>
      <c r="BA53" s="83" t="str">
        <f t="shared" si="144"/>
        <v>na</v>
      </c>
      <c r="BB53" s="82">
        <f t="shared" si="145"/>
        <v>0.44300880792441039</v>
      </c>
      <c r="BC53" s="93">
        <f t="shared" si="146"/>
        <v>0.66634380718511244</v>
      </c>
      <c r="BD53" s="85">
        <f t="shared" si="147"/>
        <v>0.28341655315056768</v>
      </c>
      <c r="BE53" s="85" t="str">
        <f t="shared" si="148"/>
        <v>na</v>
      </c>
      <c r="BF53" s="85">
        <f t="shared" si="149"/>
        <v>1.1015071098366143</v>
      </c>
      <c r="BG53" s="85">
        <f t="shared" si="150"/>
        <v>1.2631280949056163</v>
      </c>
      <c r="BH53" s="85">
        <f t="shared" si="151"/>
        <v>1.3817305185790492</v>
      </c>
      <c r="BI53" s="85" t="str">
        <f t="shared" si="152"/>
        <v>na</v>
      </c>
      <c r="BJ53" s="85" t="str">
        <f t="shared" si="153"/>
        <v>na</v>
      </c>
      <c r="BK53" s="86" t="str">
        <f t="shared" si="154"/>
        <v>na</v>
      </c>
      <c r="BL53" s="86" t="str">
        <f t="shared" si="155"/>
        <v>na</v>
      </c>
      <c r="BM53" s="102">
        <f t="shared" si="156"/>
        <v>0.66634380718511244</v>
      </c>
      <c r="BN53" s="85">
        <f t="shared" si="157"/>
        <v>8.6624694934064621</v>
      </c>
      <c r="BO53" s="85">
        <f t="shared" si="122"/>
        <v>3.6844151909573801</v>
      </c>
      <c r="BP53" s="85" t="str">
        <f t="shared" si="123"/>
        <v>na</v>
      </c>
      <c r="BQ53" s="85">
        <f t="shared" si="124"/>
        <v>14.319592427875985</v>
      </c>
      <c r="BR53" s="85">
        <f t="shared" si="125"/>
        <v>16.420665233773011</v>
      </c>
      <c r="BS53" s="85">
        <f t="shared" si="126"/>
        <v>17.962496741527637</v>
      </c>
      <c r="BT53" s="85" t="str">
        <f t="shared" si="127"/>
        <v>na</v>
      </c>
      <c r="BU53" s="85" t="str">
        <f t="shared" si="128"/>
        <v>na</v>
      </c>
      <c r="BV53" s="86" t="str">
        <f t="shared" si="129"/>
        <v>na</v>
      </c>
      <c r="BW53" s="86" t="str">
        <f t="shared" si="130"/>
        <v>na</v>
      </c>
      <c r="BX53" s="85">
        <f t="shared" si="131"/>
        <v>8.6624694934064621</v>
      </c>
      <c r="BY53" s="93">
        <f t="shared" si="158"/>
        <v>2.162113786240679E-2</v>
      </c>
      <c r="BZ53" s="85">
        <f t="shared" si="159"/>
        <v>1.5182162402877339</v>
      </c>
      <c r="CA53" s="85" t="str">
        <f t="shared" si="160"/>
        <v>na</v>
      </c>
      <c r="CB53" s="85">
        <f t="shared" si="161"/>
        <v>2.8719248816847506E-2</v>
      </c>
      <c r="CC53" s="85">
        <f t="shared" si="162"/>
        <v>2.8653784156159601E-3</v>
      </c>
      <c r="CD53" s="85">
        <f t="shared" si="163"/>
        <v>0.1570320949470842</v>
      </c>
      <c r="CE53" s="85" t="str">
        <f t="shared" si="164"/>
        <v>na</v>
      </c>
      <c r="CF53" s="85" t="str">
        <f t="shared" si="165"/>
        <v>na</v>
      </c>
      <c r="CG53" s="85" t="str">
        <f t="shared" si="166"/>
        <v>na</v>
      </c>
      <c r="CH53" s="85" t="str">
        <f t="shared" si="167"/>
        <v>na</v>
      </c>
      <c r="CI53" s="102">
        <f t="shared" si="168"/>
        <v>6.2357074747475066E-2</v>
      </c>
    </row>
    <row r="54" spans="1:87" x14ac:dyDescent="0.25">
      <c r="A54" s="298" t="s">
        <v>31</v>
      </c>
      <c r="B54" s="54"/>
      <c r="C54" s="69">
        <v>14</v>
      </c>
      <c r="D54" s="119"/>
      <c r="E54" s="117"/>
      <c r="F54" s="60">
        <v>1</v>
      </c>
      <c r="G54" s="78"/>
      <c r="H54" s="26"/>
      <c r="I54" s="26">
        <v>1.8649999999999999E-3</v>
      </c>
      <c r="J54" s="26">
        <v>2.3699999999999997E-3</v>
      </c>
      <c r="K54" s="82">
        <v>7.7775000000000014E-3</v>
      </c>
      <c r="L54" s="82">
        <v>1.3362499999999999E-2</v>
      </c>
      <c r="M54" s="266" t="s">
        <v>279</v>
      </c>
      <c r="N54" s="81"/>
      <c r="O54" s="82">
        <v>2.1139999999999999E-2</v>
      </c>
      <c r="P54" s="277">
        <v>0</v>
      </c>
      <c r="Q54" s="278">
        <v>0</v>
      </c>
      <c r="R54" s="73">
        <f t="shared" si="107"/>
        <v>0</v>
      </c>
      <c r="S54" s="73">
        <f t="shared" si="108"/>
        <v>0.01</v>
      </c>
      <c r="T54" s="205">
        <f t="shared" si="133"/>
        <v>0</v>
      </c>
      <c r="U54" s="26">
        <f t="shared" si="109"/>
        <v>0.01</v>
      </c>
      <c r="V54" s="78">
        <v>1</v>
      </c>
      <c r="W54" s="128">
        <v>0.5</v>
      </c>
      <c r="X54" s="134">
        <v>1</v>
      </c>
      <c r="Y54" s="134">
        <v>0.75</v>
      </c>
      <c r="Z54" s="134">
        <v>1</v>
      </c>
      <c r="AA54" s="134">
        <v>1</v>
      </c>
      <c r="AB54" s="134">
        <v>1</v>
      </c>
      <c r="AC54" s="134"/>
      <c r="AD54" s="201"/>
      <c r="AE54" s="201"/>
      <c r="AF54" s="119"/>
      <c r="AG54" s="54">
        <f t="shared" si="134"/>
        <v>14</v>
      </c>
      <c r="AH54" s="144">
        <f t="shared" si="110"/>
        <v>14</v>
      </c>
      <c r="AI54" s="144">
        <f t="shared" si="111"/>
        <v>14</v>
      </c>
      <c r="AJ54" s="144">
        <f t="shared" si="112"/>
        <v>14</v>
      </c>
      <c r="AK54" s="144">
        <f t="shared" si="113"/>
        <v>14</v>
      </c>
      <c r="AL54" s="144">
        <f t="shared" si="114"/>
        <v>14</v>
      </c>
      <c r="AM54" s="144">
        <f t="shared" si="115"/>
        <v>14</v>
      </c>
      <c r="AN54" s="144" t="str">
        <f t="shared" si="116"/>
        <v>na</v>
      </c>
      <c r="AO54" s="75" t="str">
        <f t="shared" si="117"/>
        <v>na</v>
      </c>
      <c r="AP54" s="75" t="str">
        <f t="shared" si="118"/>
        <v>na</v>
      </c>
      <c r="AQ54" s="144" t="str">
        <f t="shared" si="119"/>
        <v>na</v>
      </c>
      <c r="AR54" s="81">
        <f t="shared" si="135"/>
        <v>9.950330853168092E-3</v>
      </c>
      <c r="AS54" s="82">
        <f t="shared" si="136"/>
        <v>6.4893462085878865E-3</v>
      </c>
      <c r="AT54" s="82">
        <f t="shared" si="137"/>
        <v>1.1371806689334962E-2</v>
      </c>
      <c r="AU54" s="82">
        <f t="shared" si="138"/>
        <v>9.5949618941263744E-3</v>
      </c>
      <c r="AV54" s="82">
        <f t="shared" si="139"/>
        <v>1.3699730884796648E-2</v>
      </c>
      <c r="AW54" s="82">
        <f t="shared" si="140"/>
        <v>1.4328476428562052E-2</v>
      </c>
      <c r="AX54" s="82">
        <f t="shared" si="141"/>
        <v>1.0779525090932099E-2</v>
      </c>
      <c r="AY54" s="82" t="str">
        <f t="shared" si="142"/>
        <v>na</v>
      </c>
      <c r="AZ54" s="83" t="str">
        <f t="shared" si="143"/>
        <v>na</v>
      </c>
      <c r="BA54" s="83" t="str">
        <f t="shared" si="144"/>
        <v>na</v>
      </c>
      <c r="BB54" s="82" t="str">
        <f t="shared" si="145"/>
        <v>na</v>
      </c>
      <c r="BC54" s="93">
        <f t="shared" si="146"/>
        <v>1.9900661706336174E-2</v>
      </c>
      <c r="BD54" s="85">
        <f t="shared" si="147"/>
        <v>8.464364619897238E-3</v>
      </c>
      <c r="BE54" s="85">
        <f t="shared" si="148"/>
        <v>2.5992701004194183E-2</v>
      </c>
      <c r="BF54" s="85">
        <f t="shared" si="149"/>
        <v>1.8504569367243713E-2</v>
      </c>
      <c r="BG54" s="85">
        <f t="shared" si="150"/>
        <v>3.7723896639295096E-2</v>
      </c>
      <c r="BH54" s="85">
        <f t="shared" si="151"/>
        <v>4.1266012114258691E-2</v>
      </c>
      <c r="BI54" s="85">
        <f t="shared" si="152"/>
        <v>2.3355637697019534E-2</v>
      </c>
      <c r="BJ54" s="85" t="str">
        <f t="shared" si="153"/>
        <v>na</v>
      </c>
      <c r="BK54" s="86" t="str">
        <f t="shared" si="154"/>
        <v>na</v>
      </c>
      <c r="BL54" s="86" t="str">
        <f t="shared" si="155"/>
        <v>na</v>
      </c>
      <c r="BM54" s="102" t="str">
        <f t="shared" si="156"/>
        <v>na</v>
      </c>
      <c r="BN54" s="85">
        <f t="shared" si="157"/>
        <v>0.25870860218237024</v>
      </c>
      <c r="BO54" s="85">
        <f t="shared" si="122"/>
        <v>0.1100367400586641</v>
      </c>
      <c r="BP54" s="85">
        <f t="shared" si="123"/>
        <v>0.33790511305452436</v>
      </c>
      <c r="BQ54" s="85">
        <f t="shared" si="124"/>
        <v>0.24055940177416826</v>
      </c>
      <c r="BR54" s="85">
        <f t="shared" si="125"/>
        <v>0.49041065631083625</v>
      </c>
      <c r="BS54" s="85">
        <f t="shared" si="126"/>
        <v>0.53645815748536296</v>
      </c>
      <c r="BT54" s="85">
        <f t="shared" si="127"/>
        <v>0.30362329006125394</v>
      </c>
      <c r="BU54" s="85" t="str">
        <f t="shared" si="128"/>
        <v>na</v>
      </c>
      <c r="BV54" s="86" t="str">
        <f t="shared" si="129"/>
        <v>na</v>
      </c>
      <c r="BW54" s="86" t="str">
        <f t="shared" si="130"/>
        <v>na</v>
      </c>
      <c r="BX54" s="85" t="str">
        <f t="shared" si="131"/>
        <v>na</v>
      </c>
      <c r="BY54" s="93">
        <f t="shared" si="158"/>
        <v>3.1236947327892164</v>
      </c>
      <c r="BZ54" s="85">
        <f t="shared" si="159"/>
        <v>5.2391244814292683</v>
      </c>
      <c r="CA54" s="85">
        <f t="shared" si="160"/>
        <v>2.5721351708195139</v>
      </c>
      <c r="CB54" s="85">
        <f t="shared" si="161"/>
        <v>5.1290925638159868</v>
      </c>
      <c r="CC54" s="85">
        <f t="shared" si="162"/>
        <v>4.7410547215447085</v>
      </c>
      <c r="CD54" s="85">
        <f t="shared" si="163"/>
        <v>3.7521260313527973</v>
      </c>
      <c r="CE54" s="85">
        <f t="shared" si="164"/>
        <v>1.8552737274223843</v>
      </c>
      <c r="CF54" s="85" t="str">
        <f t="shared" si="165"/>
        <v>na</v>
      </c>
      <c r="CG54" s="85" t="str">
        <f t="shared" si="166"/>
        <v>na</v>
      </c>
      <c r="CH54" s="85" t="str">
        <f t="shared" si="167"/>
        <v>na</v>
      </c>
      <c r="CI54" s="102" t="str">
        <f t="shared" si="168"/>
        <v>na</v>
      </c>
    </row>
    <row r="55" spans="1:87" x14ac:dyDescent="0.25">
      <c r="A55" s="298" t="s">
        <v>32</v>
      </c>
      <c r="B55" s="54"/>
      <c r="C55" s="69">
        <v>14</v>
      </c>
      <c r="D55" s="119">
        <v>1</v>
      </c>
      <c r="E55" s="117"/>
      <c r="F55" s="60">
        <v>1</v>
      </c>
      <c r="G55" s="78">
        <v>11.082000000000001</v>
      </c>
      <c r="H55" s="26">
        <v>52.887999999999998</v>
      </c>
      <c r="I55" s="26"/>
      <c r="J55" s="26"/>
      <c r="K55" s="82"/>
      <c r="L55" s="82"/>
      <c r="M55" s="266" t="s">
        <v>278</v>
      </c>
      <c r="N55" s="81"/>
      <c r="O55" s="140">
        <v>1.907</v>
      </c>
      <c r="P55" s="277">
        <v>7.9000000000000001E-2</v>
      </c>
      <c r="Q55" s="278">
        <v>6.4200000000000007E-2</v>
      </c>
      <c r="R55" s="73">
        <f t="shared" si="107"/>
        <v>4.1426324069218666E-2</v>
      </c>
      <c r="S55" s="73">
        <f t="shared" si="108"/>
        <v>4.1426324069218666E-2</v>
      </c>
      <c r="T55" s="205">
        <f t="shared" si="133"/>
        <v>3.3665443104352391E-2</v>
      </c>
      <c r="U55" s="26">
        <f t="shared" si="109"/>
        <v>3.3665443104352391E-2</v>
      </c>
      <c r="V55" s="78">
        <v>1</v>
      </c>
      <c r="W55" s="128">
        <v>0.5</v>
      </c>
      <c r="X55" s="134"/>
      <c r="Y55" s="134">
        <v>0.5</v>
      </c>
      <c r="Z55" s="134">
        <v>0.4</v>
      </c>
      <c r="AA55" s="134">
        <v>1</v>
      </c>
      <c r="AB55" s="134">
        <v>1</v>
      </c>
      <c r="AC55" s="134"/>
      <c r="AD55" s="201"/>
      <c r="AE55" s="201"/>
      <c r="AF55" s="119">
        <v>1</v>
      </c>
      <c r="AG55" s="54">
        <f t="shared" si="134"/>
        <v>14</v>
      </c>
      <c r="AH55" s="144">
        <f t="shared" si="110"/>
        <v>14</v>
      </c>
      <c r="AI55" s="144" t="str">
        <f t="shared" si="111"/>
        <v>na</v>
      </c>
      <c r="AJ55" s="144">
        <f t="shared" si="112"/>
        <v>14</v>
      </c>
      <c r="AK55" s="144">
        <f t="shared" si="113"/>
        <v>14</v>
      </c>
      <c r="AL55" s="144">
        <f t="shared" si="114"/>
        <v>14</v>
      </c>
      <c r="AM55" s="144">
        <f t="shared" si="115"/>
        <v>14</v>
      </c>
      <c r="AN55" s="144" t="str">
        <f t="shared" si="116"/>
        <v>na</v>
      </c>
      <c r="AO55" s="75" t="str">
        <f t="shared" si="117"/>
        <v>na</v>
      </c>
      <c r="AP55" s="75" t="str">
        <f t="shared" si="118"/>
        <v>na</v>
      </c>
      <c r="AQ55" s="144">
        <f t="shared" si="119"/>
        <v>14</v>
      </c>
      <c r="AR55" s="81">
        <f t="shared" si="135"/>
        <v>4.0591239004698923E-2</v>
      </c>
      <c r="AS55" s="82">
        <f t="shared" si="136"/>
        <v>2.647254717697756E-2</v>
      </c>
      <c r="AT55" s="82" t="str">
        <f t="shared" si="137"/>
        <v>na</v>
      </c>
      <c r="AU55" s="82">
        <f t="shared" si="138"/>
        <v>2.6094367931592161E-2</v>
      </c>
      <c r="AV55" s="82">
        <f t="shared" si="139"/>
        <v>2.235459539389216E-2</v>
      </c>
      <c r="AW55" s="82">
        <f t="shared" si="140"/>
        <v>5.845138416676645E-2</v>
      </c>
      <c r="AX55" s="82">
        <f t="shared" si="141"/>
        <v>4.3973842255090496E-2</v>
      </c>
      <c r="AY55" s="82" t="str">
        <f t="shared" si="142"/>
        <v>na</v>
      </c>
      <c r="AZ55" s="83" t="str">
        <f t="shared" si="143"/>
        <v>na</v>
      </c>
      <c r="BA55" s="83" t="str">
        <f t="shared" si="144"/>
        <v>na</v>
      </c>
      <c r="BB55" s="82">
        <f t="shared" si="145"/>
        <v>4.0591239004698923E-2</v>
      </c>
      <c r="BC55" s="93">
        <f t="shared" si="146"/>
        <v>6.6222335477563024E-2</v>
      </c>
      <c r="BD55" s="85">
        <f t="shared" si="147"/>
        <v>2.8166399777791458E-2</v>
      </c>
      <c r="BE55" s="85" t="str">
        <f t="shared" si="148"/>
        <v>na</v>
      </c>
      <c r="BF55" s="85">
        <f t="shared" si="149"/>
        <v>2.7367393743278592E-2</v>
      </c>
      <c r="BG55" s="85">
        <f t="shared" si="150"/>
        <v>2.0085077174879437E-2</v>
      </c>
      <c r="BH55" s="85">
        <f t="shared" si="151"/>
        <v>0.13731863484627468</v>
      </c>
      <c r="BI55" s="85">
        <f t="shared" si="152"/>
        <v>7.7719268720195481E-2</v>
      </c>
      <c r="BJ55" s="85" t="str">
        <f t="shared" si="153"/>
        <v>na</v>
      </c>
      <c r="BK55" s="86" t="str">
        <f t="shared" si="154"/>
        <v>na</v>
      </c>
      <c r="BL55" s="86" t="str">
        <f t="shared" si="155"/>
        <v>na</v>
      </c>
      <c r="BM55" s="102">
        <f t="shared" si="156"/>
        <v>6.6222335477563024E-2</v>
      </c>
      <c r="BN55" s="85">
        <f t="shared" si="157"/>
        <v>0.8608903612083193</v>
      </c>
      <c r="BO55" s="85">
        <f t="shared" si="122"/>
        <v>0.36616319711128897</v>
      </c>
      <c r="BP55" s="85" t="str">
        <f t="shared" si="123"/>
        <v>na</v>
      </c>
      <c r="BQ55" s="85">
        <f t="shared" si="124"/>
        <v>0.35577611866262171</v>
      </c>
      <c r="BR55" s="85">
        <f t="shared" si="125"/>
        <v>0.2611060032734327</v>
      </c>
      <c r="BS55" s="85">
        <f t="shared" si="126"/>
        <v>1.7851422530015708</v>
      </c>
      <c r="BT55" s="85">
        <f t="shared" si="127"/>
        <v>1.0103504933625413</v>
      </c>
      <c r="BU55" s="85" t="str">
        <f t="shared" si="128"/>
        <v>na</v>
      </c>
      <c r="BV55" s="86" t="str">
        <f t="shared" si="129"/>
        <v>na</v>
      </c>
      <c r="BW55" s="86" t="str">
        <f t="shared" si="130"/>
        <v>na</v>
      </c>
      <c r="BX55" s="85">
        <f t="shared" si="131"/>
        <v>0.8608903612083193</v>
      </c>
      <c r="BY55" s="93">
        <f t="shared" si="158"/>
        <v>2.7315823931474603</v>
      </c>
      <c r="BZ55" s="85">
        <f t="shared" si="159"/>
        <v>4.9024296359105097</v>
      </c>
      <c r="CA55" s="85" t="str">
        <f t="shared" si="160"/>
        <v>na</v>
      </c>
      <c r="CB55" s="85">
        <f t="shared" si="161"/>
        <v>4.8532745430536792</v>
      </c>
      <c r="CC55" s="85">
        <f t="shared" si="162"/>
        <v>4.6010798235216805</v>
      </c>
      <c r="CD55" s="85">
        <f t="shared" si="163"/>
        <v>3.1397987599498767</v>
      </c>
      <c r="CE55" s="85">
        <f t="shared" si="164"/>
        <v>1.5323532570174632</v>
      </c>
      <c r="CF55" s="85" t="str">
        <f t="shared" si="165"/>
        <v>na</v>
      </c>
      <c r="CG55" s="85" t="str">
        <f t="shared" si="166"/>
        <v>na</v>
      </c>
      <c r="CH55" s="85" t="str">
        <f t="shared" si="167"/>
        <v>na</v>
      </c>
      <c r="CI55" s="102">
        <f t="shared" si="168"/>
        <v>3.0815086983994395</v>
      </c>
    </row>
    <row r="56" spans="1:87" x14ac:dyDescent="0.25">
      <c r="G56" s="78"/>
      <c r="H56" s="26"/>
      <c r="I56" s="26"/>
      <c r="J56" s="26"/>
      <c r="V56" s="14"/>
      <c r="AD56" s="139"/>
      <c r="AE56" s="174"/>
      <c r="AF56" s="127"/>
      <c r="AG56" s="348"/>
      <c r="AH56" s="196"/>
      <c r="AI56" s="196"/>
      <c r="AJ56" s="196"/>
      <c r="AK56" s="196"/>
      <c r="AL56" s="196"/>
      <c r="AM56" s="196"/>
      <c r="AN56" s="196"/>
      <c r="AO56" s="174"/>
      <c r="AP56" s="174"/>
      <c r="AQ56" s="45"/>
      <c r="AR56" s="81"/>
      <c r="AS56" s="82"/>
      <c r="AT56" s="82"/>
      <c r="AU56" s="82"/>
      <c r="AV56" s="82"/>
      <c r="AW56" s="82"/>
      <c r="AX56" s="82"/>
      <c r="AY56" s="82"/>
      <c r="AZ56" s="83"/>
      <c r="BA56" s="83"/>
      <c r="BB56" s="82"/>
      <c r="BC56" s="25"/>
      <c r="BD56" s="198"/>
      <c r="BE56" s="198"/>
      <c r="BF56" s="198"/>
      <c r="BG56" s="198"/>
      <c r="BH56" s="198"/>
      <c r="BI56" s="198"/>
      <c r="BJ56" s="198"/>
      <c r="BK56" s="152"/>
      <c r="BL56" s="152"/>
      <c r="BM56" s="114"/>
      <c r="BN56" s="199"/>
      <c r="BV56" s="201"/>
      <c r="BW56" s="201"/>
      <c r="BX56" s="21"/>
    </row>
    <row r="57" spans="1:87" ht="18" x14ac:dyDescent="0.35">
      <c r="A57" s="60" t="s">
        <v>472</v>
      </c>
      <c r="B57" s="134"/>
      <c r="C57" s="134"/>
      <c r="G57" s="78"/>
      <c r="H57" s="24"/>
      <c r="I57" s="24"/>
      <c r="J57" s="24"/>
      <c r="K57" s="82"/>
      <c r="L57" s="82"/>
      <c r="M57" s="272"/>
      <c r="N57" s="81"/>
      <c r="O57" s="82"/>
      <c r="P57" s="82"/>
      <c r="Q57" s="82"/>
      <c r="R57" s="82"/>
      <c r="S57" s="82"/>
      <c r="T57" s="82"/>
      <c r="U57" s="82"/>
      <c r="V57" s="54">
        <f t="shared" ref="V57:AF57" si="169">AVERAGE(V34:V55)</f>
        <v>1</v>
      </c>
      <c r="W57" s="118">
        <f t="shared" si="169"/>
        <v>0.76666666666666672</v>
      </c>
      <c r="X57" s="118">
        <f t="shared" si="169"/>
        <v>0.875</v>
      </c>
      <c r="Y57" s="118">
        <f t="shared" si="169"/>
        <v>0.77777777777777779</v>
      </c>
      <c r="Z57" s="118">
        <f t="shared" si="169"/>
        <v>0.72631578947368425</v>
      </c>
      <c r="AA57" s="118">
        <f t="shared" si="169"/>
        <v>0.69444444444444442</v>
      </c>
      <c r="AB57" s="118">
        <f t="shared" si="169"/>
        <v>0.92307692307692313</v>
      </c>
      <c r="AC57" s="118">
        <f t="shared" si="169"/>
        <v>1</v>
      </c>
      <c r="AD57" s="75">
        <f t="shared" si="169"/>
        <v>1</v>
      </c>
      <c r="AE57" s="75">
        <f t="shared" si="169"/>
        <v>1</v>
      </c>
      <c r="AF57" s="118">
        <f t="shared" si="169"/>
        <v>1</v>
      </c>
      <c r="AG57" s="58">
        <f>SUM(AG34:AG55)-AG58</f>
        <v>286</v>
      </c>
      <c r="AH57" s="60">
        <f t="shared" ref="AH57" si="170">SUM(AH34:AH55)-AH58</f>
        <v>195</v>
      </c>
      <c r="AI57" s="60">
        <f t="shared" ref="AI57" si="171">SUM(AI34:AI55)-AI58</f>
        <v>104</v>
      </c>
      <c r="AJ57" s="60">
        <f t="shared" ref="AJ57" si="172">SUM(AJ34:AJ55)-AJ58</f>
        <v>234</v>
      </c>
      <c r="AK57" s="60">
        <f t="shared" ref="AK57" si="173">SUM(AK34:AK55)-AK58</f>
        <v>247</v>
      </c>
      <c r="AL57" s="60">
        <f t="shared" ref="AL57" si="174">SUM(AL34:AL55)-AL58</f>
        <v>234</v>
      </c>
      <c r="AM57" s="60">
        <f t="shared" ref="AM57" si="175">SUM(AM34:AM55)-AM58</f>
        <v>169</v>
      </c>
      <c r="AN57" s="60">
        <f t="shared" ref="AN57" si="176">SUM(AN34:AN55)-AN58</f>
        <v>130</v>
      </c>
      <c r="AO57" s="75">
        <f t="shared" ref="AO57" si="177">SUM(AO34:AO55)-AO58</f>
        <v>26</v>
      </c>
      <c r="AP57" s="75">
        <f t="shared" ref="AP57" si="178">SUM(AP34:AP55)-AP58</f>
        <v>52</v>
      </c>
      <c r="AQ57" s="59">
        <f t="shared" ref="AQ57" si="179">SUM(AQ34:AQ55)-AQ58</f>
        <v>247</v>
      </c>
      <c r="AR57" s="56">
        <f>(1/V58)*SUM(AR34:AR55)</f>
        <v>0.48230724288271265</v>
      </c>
      <c r="AS57" s="74">
        <f t="shared" ref="AS57" si="180">(1/W58)*SUM(AS34:AS55)</f>
        <v>0.61822717996169796</v>
      </c>
      <c r="AT57" s="74">
        <f t="shared" ref="AT57" si="181">(1/X58)*SUM(AT34:AT55)</f>
        <v>0.44000211449878329</v>
      </c>
      <c r="AU57" s="74">
        <f t="shared" ref="AU57" si="182">(1/Y58)*SUM(AU34:AU55)</f>
        <v>0.61487485959293875</v>
      </c>
      <c r="AV57" s="74">
        <f t="shared" ref="AV57" si="183">(1/Z58)*SUM(AV34:AV55)</f>
        <v>0.59563337471768429</v>
      </c>
      <c r="AW57" s="74">
        <f t="shared" ref="AW57" si="184">(1/AA58)*SUM(AW34:AW55)</f>
        <v>0.53202433524866655</v>
      </c>
      <c r="AX57" s="74">
        <f t="shared" ref="AX57" si="185">(1/AB58)*SUM(AX34:AX55)</f>
        <v>0.37481187524506571</v>
      </c>
      <c r="AY57" s="74">
        <f t="shared" ref="AY57" si="186">(1/AC58)*SUM(AY34:AY55)</f>
        <v>0.65542865695257657</v>
      </c>
      <c r="AZ57" s="345">
        <f t="shared" ref="AZ57" si="187">(1/AD58)*SUM(AZ34:AZ55)</f>
        <v>9.950330853168092E-3</v>
      </c>
      <c r="BA57" s="345">
        <f t="shared" ref="BA57" si="188">(1/AE58)*SUM(BA34:BA55)</f>
        <v>0.59270796495525957</v>
      </c>
      <c r="BB57" s="385">
        <f t="shared" ref="BB57" si="189">(1/AF58)*SUM(BB34:BB55)</f>
        <v>0.50974767791541931</v>
      </c>
      <c r="BC57" s="25"/>
      <c r="BD57" s="198"/>
      <c r="BE57" s="198"/>
      <c r="BF57" s="198"/>
      <c r="BG57" s="198"/>
      <c r="BH57" s="198"/>
      <c r="BI57" s="198"/>
      <c r="BJ57" s="198"/>
      <c r="BK57" s="152"/>
      <c r="BL57" s="152"/>
      <c r="BM57" s="82"/>
      <c r="BN57" s="78">
        <f>SQRT((SUM(BN34:BN55)+SUM(BY34:BY55))/AG57)</f>
        <v>1.0570660257561839</v>
      </c>
      <c r="BO57" s="205">
        <f t="shared" ref="BO57:BX57" si="190">SQRT((SUM(BO34:BO55)+SUM(BZ34:BZ55))/AH57)</f>
        <v>1.266151897734531</v>
      </c>
      <c r="BP57" s="205">
        <f t="shared" si="190"/>
        <v>1.1216196588332512</v>
      </c>
      <c r="BQ57" s="205">
        <f t="shared" si="190"/>
        <v>1.2072093939226363</v>
      </c>
      <c r="BR57" s="205">
        <f t="shared" si="190"/>
        <v>1.2712208535901888</v>
      </c>
      <c r="BS57" s="205">
        <f t="shared" si="190"/>
        <v>1.3498740531358224</v>
      </c>
      <c r="BT57" s="205">
        <f t="shared" si="190"/>
        <v>0.93168457865122833</v>
      </c>
      <c r="BU57" s="205">
        <f t="shared" si="190"/>
        <v>1.2079081866923636</v>
      </c>
      <c r="BV57" s="373">
        <f t="shared" si="190"/>
        <v>0.14106970513308723</v>
      </c>
      <c r="BW57" s="373">
        <f t="shared" si="190"/>
        <v>1.1088893810299154</v>
      </c>
      <c r="BX57" s="371">
        <f t="shared" si="190"/>
        <v>1.0965786844114938</v>
      </c>
    </row>
    <row r="58" spans="1:87" x14ac:dyDescent="0.25">
      <c r="A58" s="199" t="s">
        <v>60</v>
      </c>
      <c r="B58" s="128">
        <f>COUNTIF(B34:B55,"&gt;0")</f>
        <v>0</v>
      </c>
      <c r="C58" s="128">
        <f>COUNTIF(C34:C55,"&gt;0")</f>
        <v>22</v>
      </c>
      <c r="D58" s="128"/>
      <c r="G58" s="78"/>
      <c r="H58" s="26"/>
      <c r="I58" s="26"/>
      <c r="J58" s="26"/>
      <c r="K58" s="82"/>
      <c r="L58" s="82"/>
      <c r="M58" s="272"/>
      <c r="N58" s="81"/>
      <c r="O58" s="82"/>
      <c r="P58" s="82"/>
      <c r="Q58" s="82"/>
      <c r="R58" s="82"/>
      <c r="S58" s="82"/>
      <c r="T58" s="82"/>
      <c r="U58" s="82"/>
      <c r="V58" s="130">
        <f t="shared" ref="V58:AF58" si="191">COUNTIF(V34:V55,"&gt;0")</f>
        <v>22</v>
      </c>
      <c r="W58" s="128">
        <f t="shared" si="191"/>
        <v>15</v>
      </c>
      <c r="X58" s="128">
        <f t="shared" si="191"/>
        <v>8</v>
      </c>
      <c r="Y58" s="128">
        <f t="shared" si="191"/>
        <v>18</v>
      </c>
      <c r="Z58" s="128">
        <f t="shared" si="191"/>
        <v>19</v>
      </c>
      <c r="AA58" s="128">
        <f t="shared" si="191"/>
        <v>18</v>
      </c>
      <c r="AB58" s="128">
        <f t="shared" si="191"/>
        <v>13</v>
      </c>
      <c r="AC58" s="128">
        <f t="shared" si="191"/>
        <v>10</v>
      </c>
      <c r="AD58" s="152">
        <f t="shared" si="191"/>
        <v>2</v>
      </c>
      <c r="AE58" s="152">
        <f t="shared" si="191"/>
        <v>4</v>
      </c>
      <c r="AF58" s="128">
        <f t="shared" si="191"/>
        <v>19</v>
      </c>
      <c r="AG58" s="202">
        <f>COUNTIF(AG34:AG55,"&gt;0")</f>
        <v>22</v>
      </c>
      <c r="AH58" s="198">
        <f t="shared" ref="AH58:AQ58" si="192">COUNTIF(AH34:AH55,"&gt;0")</f>
        <v>15</v>
      </c>
      <c r="AI58" s="198">
        <f t="shared" si="192"/>
        <v>8</v>
      </c>
      <c r="AJ58" s="198">
        <f t="shared" si="192"/>
        <v>18</v>
      </c>
      <c r="AK58" s="198">
        <f t="shared" si="192"/>
        <v>19</v>
      </c>
      <c r="AL58" s="198">
        <f t="shared" si="192"/>
        <v>18</v>
      </c>
      <c r="AM58" s="198">
        <f t="shared" si="192"/>
        <v>13</v>
      </c>
      <c r="AN58" s="198">
        <f t="shared" si="192"/>
        <v>10</v>
      </c>
      <c r="AO58" s="152">
        <f t="shared" si="192"/>
        <v>2</v>
      </c>
      <c r="AP58" s="152">
        <f t="shared" si="192"/>
        <v>4</v>
      </c>
      <c r="AQ58" s="203">
        <f t="shared" si="192"/>
        <v>19</v>
      </c>
      <c r="AR58" s="81"/>
      <c r="AS58" s="82"/>
      <c r="AT58" s="82"/>
      <c r="AU58" s="82"/>
      <c r="AV58" s="82"/>
      <c r="AW58" s="82"/>
      <c r="AX58" s="82"/>
      <c r="AY58" s="82"/>
      <c r="AZ58" s="83"/>
      <c r="BA58" s="83"/>
      <c r="BB58" s="82"/>
      <c r="BC58" s="25"/>
      <c r="BD58" s="128"/>
      <c r="BE58" s="128"/>
      <c r="BF58" s="128"/>
      <c r="BG58" s="128"/>
      <c r="BH58" s="128"/>
      <c r="BI58" s="128"/>
      <c r="BJ58" s="128"/>
      <c r="BK58" s="152"/>
      <c r="BL58" s="152"/>
      <c r="BM58" s="82"/>
      <c r="BN58" s="89"/>
      <c r="BO58" s="90"/>
      <c r="BP58" s="90"/>
      <c r="BQ58" s="90"/>
      <c r="BR58" s="90"/>
      <c r="BS58" s="90"/>
      <c r="BT58" s="90"/>
      <c r="BU58" s="90"/>
      <c r="BV58" s="374"/>
      <c r="BW58" s="374"/>
      <c r="BX58" s="91"/>
    </row>
    <row r="59" spans="1:87" ht="24" x14ac:dyDescent="0.45">
      <c r="A59" s="27" t="s">
        <v>483</v>
      </c>
      <c r="B59" s="134"/>
      <c r="C59" s="134"/>
      <c r="G59" s="78"/>
      <c r="H59" s="26"/>
      <c r="I59" s="26"/>
      <c r="J59" s="26"/>
      <c r="K59" s="82"/>
      <c r="L59" s="82"/>
      <c r="M59" s="272"/>
      <c r="N59" s="81"/>
      <c r="O59" s="82"/>
      <c r="P59" s="82"/>
      <c r="Q59" s="82"/>
      <c r="R59" s="82"/>
      <c r="S59" s="82"/>
      <c r="T59" s="82"/>
      <c r="U59" s="82"/>
      <c r="V59" s="82"/>
      <c r="AA59" s="134"/>
      <c r="AB59" s="134"/>
      <c r="AC59" s="134"/>
      <c r="AD59" s="146"/>
      <c r="AE59" s="134"/>
      <c r="AF59" s="134"/>
      <c r="AG59" s="207"/>
      <c r="AH59" s="207"/>
      <c r="AI59" s="207"/>
      <c r="AJ59" s="207"/>
      <c r="AK59" s="207"/>
      <c r="AL59" s="207"/>
      <c r="AM59" s="207"/>
      <c r="AN59" s="207"/>
      <c r="AO59" s="207"/>
      <c r="AP59" s="207"/>
      <c r="AQ59" s="207"/>
      <c r="AR59" s="87">
        <f>EXP((1/V58)*(SUM(AR34:AR55)-V58))</f>
        <v>0.59589383491718273</v>
      </c>
      <c r="AS59" s="88">
        <f t="shared" ref="AS59:BB59" si="193">EXP((1/W58)*(SUM(AS34:AS55)-W58))</f>
        <v>0.68265012001880576</v>
      </c>
      <c r="AT59" s="88">
        <f t="shared" si="193"/>
        <v>0.57121027167096239</v>
      </c>
      <c r="AU59" s="88">
        <f t="shared" si="193"/>
        <v>0.68036548966273558</v>
      </c>
      <c r="AV59" s="88">
        <f t="shared" si="193"/>
        <v>0.66739939091939027</v>
      </c>
      <c r="AW59" s="88">
        <f t="shared" si="193"/>
        <v>0.62626876387821906</v>
      </c>
      <c r="AX59" s="88">
        <f t="shared" si="193"/>
        <v>0.53516074206502851</v>
      </c>
      <c r="AY59" s="88">
        <f t="shared" si="193"/>
        <v>0.70852400212217403</v>
      </c>
      <c r="AZ59" s="94">
        <f t="shared" si="193"/>
        <v>0.37155823558315676</v>
      </c>
      <c r="BA59" s="94">
        <f t="shared" si="193"/>
        <v>0.66544982725241753</v>
      </c>
      <c r="BB59" s="106">
        <f t="shared" si="193"/>
        <v>0.61247183451579523</v>
      </c>
      <c r="BC59" s="103"/>
      <c r="BD59" s="103"/>
      <c r="BE59" s="103"/>
      <c r="BF59" s="103"/>
      <c r="BG59" s="103"/>
      <c r="BH59" s="103"/>
      <c r="BI59" s="103"/>
      <c r="BJ59" s="103"/>
      <c r="BK59" s="83"/>
      <c r="BL59" s="83"/>
      <c r="BM59" s="103"/>
      <c r="BN59" s="81">
        <f>EXP((1/V58)*(BN57-V58))</f>
        <v>0.38598701719846756</v>
      </c>
      <c r="BO59" s="82">
        <f t="shared" ref="BO59:BX59" si="194">EXP((1/W58)*(BO57-W58))</f>
        <v>0.4002804416193676</v>
      </c>
      <c r="BP59" s="82">
        <f t="shared" si="194"/>
        <v>0.42324776326639058</v>
      </c>
      <c r="BQ59" s="82">
        <f t="shared" si="194"/>
        <v>0.3933982539288316</v>
      </c>
      <c r="BR59" s="82">
        <f t="shared" si="194"/>
        <v>0.39333498962643898</v>
      </c>
      <c r="BS59" s="82">
        <f t="shared" si="194"/>
        <v>0.39652864453532294</v>
      </c>
      <c r="BT59" s="82">
        <f t="shared" si="194"/>
        <v>0.39521239272574876</v>
      </c>
      <c r="BU59" s="82">
        <f t="shared" si="194"/>
        <v>0.41511105948742311</v>
      </c>
      <c r="BV59" s="83">
        <f t="shared" si="194"/>
        <v>0.39476479488074639</v>
      </c>
      <c r="BW59" s="83">
        <f t="shared" si="194"/>
        <v>0.48540210224628194</v>
      </c>
      <c r="BX59" s="114">
        <f t="shared" si="194"/>
        <v>0.38973614020827063</v>
      </c>
    </row>
    <row r="60" spans="1:87" ht="15" customHeight="1" x14ac:dyDescent="0.35">
      <c r="A60" s="30" t="s">
        <v>473</v>
      </c>
      <c r="B60" s="134"/>
      <c r="C60" s="134"/>
      <c r="G60" s="78"/>
      <c r="H60" s="26"/>
      <c r="I60" s="26"/>
      <c r="J60" s="26"/>
      <c r="K60" s="82"/>
      <c r="L60" s="82"/>
      <c r="M60" s="272"/>
      <c r="N60" s="81"/>
      <c r="O60" s="82"/>
      <c r="P60" s="82"/>
      <c r="Q60" s="82"/>
      <c r="R60" s="82"/>
      <c r="S60" s="82"/>
      <c r="T60" s="82"/>
      <c r="U60" s="82"/>
      <c r="V60" s="82"/>
      <c r="AA60" s="134"/>
      <c r="AB60" s="134"/>
      <c r="AC60" s="134"/>
      <c r="AD60" s="146"/>
      <c r="AE60" s="134"/>
      <c r="AF60" s="134"/>
      <c r="AG60" s="207"/>
      <c r="AH60" s="207"/>
      <c r="AI60" s="207"/>
      <c r="AJ60" s="207"/>
      <c r="AK60" s="207"/>
      <c r="AL60" s="207"/>
      <c r="AM60" s="207"/>
      <c r="AN60" s="207"/>
      <c r="AO60" s="207"/>
      <c r="AP60" s="207"/>
      <c r="AQ60" s="207"/>
      <c r="AR60" s="130"/>
      <c r="AZ60" s="201"/>
      <c r="BA60" s="152"/>
      <c r="BB60" s="21"/>
      <c r="BM60" s="21"/>
    </row>
    <row r="61" spans="1:87" ht="15" customHeight="1" x14ac:dyDescent="0.25">
      <c r="A61" s="30" t="s">
        <v>303</v>
      </c>
      <c r="B61" s="134"/>
      <c r="C61" s="134"/>
      <c r="G61" s="78"/>
      <c r="H61" s="26"/>
      <c r="I61" s="26"/>
      <c r="J61" s="26"/>
      <c r="K61" s="82"/>
      <c r="L61" s="82"/>
      <c r="M61" s="272"/>
      <c r="N61" s="81"/>
      <c r="O61" s="82"/>
      <c r="P61" s="82"/>
      <c r="Q61" s="82"/>
      <c r="R61" s="82"/>
      <c r="S61" s="82"/>
      <c r="T61" s="82"/>
      <c r="U61" s="82"/>
      <c r="V61" s="82"/>
      <c r="AA61" s="134" t="s">
        <v>73</v>
      </c>
      <c r="AB61" s="128"/>
      <c r="AC61" s="128"/>
      <c r="AD61" s="199"/>
      <c r="AE61" s="128"/>
      <c r="AF61" s="128"/>
      <c r="AG61" s="198"/>
      <c r="AH61" s="198"/>
      <c r="AI61" s="198"/>
      <c r="AJ61" s="198"/>
      <c r="AK61" s="198"/>
      <c r="AL61" s="198"/>
      <c r="AM61" s="198"/>
      <c r="AN61" s="198"/>
      <c r="AO61" s="198"/>
      <c r="AP61" s="198"/>
      <c r="AQ61" s="198"/>
      <c r="AR61" s="130">
        <f>SQRT(((BN29^2)/V28)+((BN59^2)/V58))</f>
        <v>0.11756834942261295</v>
      </c>
      <c r="AS61" s="198">
        <f t="shared" ref="AS61:BB61" si="195">SQRT(((BO29^2)/W28)+((BO59^2)/W58))</f>
        <v>0.14725167611347509</v>
      </c>
      <c r="AT61" s="198">
        <f t="shared" si="195"/>
        <v>0.21515885640409671</v>
      </c>
      <c r="AU61" s="198">
        <f t="shared" si="195"/>
        <v>0.13238441832763637</v>
      </c>
      <c r="AV61" s="198">
        <f t="shared" si="195"/>
        <v>0.12857174585459991</v>
      </c>
      <c r="AW61" s="198">
        <f t="shared" si="195"/>
        <v>0.13428635636018751</v>
      </c>
      <c r="AX61" s="198">
        <f t="shared" si="195"/>
        <v>0.15846387978421897</v>
      </c>
      <c r="AY61" s="198">
        <f t="shared" si="195"/>
        <v>0.1905571630529995</v>
      </c>
      <c r="AZ61" s="152">
        <f t="shared" si="195"/>
        <v>0.58319962068075171</v>
      </c>
      <c r="BA61" s="152">
        <f t="shared" si="195"/>
        <v>0.38683894824089449</v>
      </c>
      <c r="BB61" s="203">
        <f t="shared" si="195"/>
        <v>0.12777327102337721</v>
      </c>
      <c r="BM61" s="21"/>
    </row>
    <row r="62" spans="1:87" ht="15" customHeight="1" x14ac:dyDescent="0.35">
      <c r="A62" s="27"/>
      <c r="B62" s="134"/>
      <c r="C62" s="134"/>
      <c r="G62" s="78"/>
      <c r="H62" s="26"/>
      <c r="I62" s="26"/>
      <c r="J62" s="26"/>
      <c r="K62" s="82"/>
      <c r="L62" s="82"/>
      <c r="M62" s="272"/>
      <c r="N62" s="81"/>
      <c r="O62" s="82"/>
      <c r="P62" s="82"/>
      <c r="Q62" s="82"/>
      <c r="R62" s="82"/>
      <c r="S62" s="82"/>
      <c r="T62" s="82"/>
      <c r="U62" s="82"/>
      <c r="V62" s="82"/>
      <c r="AA62" s="134" t="s">
        <v>74</v>
      </c>
      <c r="AB62" s="128"/>
      <c r="AC62" s="128"/>
      <c r="AD62" s="199"/>
      <c r="AE62" s="128"/>
      <c r="AF62" s="128"/>
      <c r="AG62" s="198"/>
      <c r="AH62" s="198"/>
      <c r="AI62" s="198"/>
      <c r="AJ62" s="198"/>
      <c r="AK62" s="198"/>
      <c r="AL62" s="198"/>
      <c r="AM62" s="198"/>
      <c r="AN62" s="198"/>
      <c r="AO62" s="198"/>
      <c r="AP62" s="198"/>
      <c r="AQ62" s="198"/>
      <c r="AR62" s="130">
        <f>(AR29-AR59)/AR61</f>
        <v>2.2870629613072393</v>
      </c>
      <c r="AS62" s="128">
        <f t="shared" ref="AS62:BB62" si="196">(AS29-AS59)/AS61</f>
        <v>1.1861960073423692</v>
      </c>
      <c r="AT62" s="128">
        <f t="shared" si="196"/>
        <v>0.70677662956255638</v>
      </c>
      <c r="AU62" s="128">
        <f t="shared" si="196"/>
        <v>1.8742951110305244</v>
      </c>
      <c r="AV62" s="128">
        <f t="shared" si="196"/>
        <v>1.7912608263120338</v>
      </c>
      <c r="AW62" s="128">
        <f t="shared" si="196"/>
        <v>1.7885715115515384</v>
      </c>
      <c r="AX62" s="128">
        <f t="shared" si="196"/>
        <v>1.8075492598006646</v>
      </c>
      <c r="AY62" s="128">
        <f t="shared" si="196"/>
        <v>2.7862149188801082</v>
      </c>
      <c r="AZ62" s="152">
        <f t="shared" si="196"/>
        <v>0.57660856035484787</v>
      </c>
      <c r="BA62" s="152">
        <f t="shared" si="196"/>
        <v>2.1170483698242379</v>
      </c>
      <c r="BB62" s="2">
        <f t="shared" si="196"/>
        <v>1.7628771732451118</v>
      </c>
      <c r="BM62" s="21"/>
    </row>
    <row r="63" spans="1:87" ht="15" customHeight="1" x14ac:dyDescent="0.35">
      <c r="A63" s="27"/>
      <c r="B63" s="134"/>
      <c r="C63" s="134"/>
      <c r="G63" s="78"/>
      <c r="H63" s="26"/>
      <c r="I63" s="26"/>
      <c r="J63" s="26"/>
      <c r="K63" s="82"/>
      <c r="L63" s="82"/>
      <c r="M63" s="272"/>
      <c r="N63" s="81"/>
      <c r="O63" s="82"/>
      <c r="P63" s="82"/>
      <c r="Q63" s="82"/>
      <c r="R63" s="82"/>
      <c r="S63" s="82"/>
      <c r="T63" s="82"/>
      <c r="U63" s="82"/>
      <c r="V63" s="82"/>
      <c r="AA63" s="198" t="s">
        <v>265</v>
      </c>
      <c r="AB63" s="128"/>
      <c r="AC63" s="128"/>
      <c r="AD63" s="199"/>
      <c r="AE63" s="128"/>
      <c r="AF63" s="128"/>
      <c r="AG63" s="198"/>
      <c r="AH63" s="198"/>
      <c r="AI63" s="198"/>
      <c r="AJ63" s="198"/>
      <c r="AK63" s="198"/>
      <c r="AL63" s="198"/>
      <c r="AM63" s="198"/>
      <c r="AN63" s="198"/>
      <c r="AO63" s="198"/>
      <c r="AP63" s="198"/>
      <c r="AQ63" s="198"/>
      <c r="AR63" s="130">
        <f t="shared" ref="AR63:BB63" si="197">TINV(0.05,V28+V58-2)</f>
        <v>2.0180817028184461</v>
      </c>
      <c r="AS63" s="128">
        <f t="shared" si="197"/>
        <v>2.0484071417952445</v>
      </c>
      <c r="AT63" s="128">
        <f t="shared" si="197"/>
        <v>2.1447866879178044</v>
      </c>
      <c r="AU63" s="128">
        <f t="shared" si="197"/>
        <v>2.0322445093177191</v>
      </c>
      <c r="AV63" s="128">
        <f t="shared" si="197"/>
        <v>2.028094000980452</v>
      </c>
      <c r="AW63" s="128">
        <f t="shared" si="197"/>
        <v>2.0322445093177191</v>
      </c>
      <c r="AX63" s="128">
        <f t="shared" si="197"/>
        <v>2.0638985616280254</v>
      </c>
      <c r="AY63" s="128">
        <f t="shared" si="197"/>
        <v>2.1009220402410378</v>
      </c>
      <c r="AZ63" s="152">
        <f t="shared" si="197"/>
        <v>4.3026527297494637</v>
      </c>
      <c r="BA63" s="152">
        <f t="shared" si="197"/>
        <v>2.4469118511449697</v>
      </c>
      <c r="BB63" s="2">
        <f t="shared" si="197"/>
        <v>2.028094000980452</v>
      </c>
      <c r="BM63" s="21"/>
    </row>
    <row r="64" spans="1:87" ht="15" customHeight="1" x14ac:dyDescent="0.35">
      <c r="A64" s="27"/>
      <c r="B64" s="134"/>
      <c r="C64" s="134"/>
      <c r="G64" s="78"/>
      <c r="H64" s="26"/>
      <c r="I64" s="26"/>
      <c r="J64" s="26"/>
      <c r="K64" s="82"/>
      <c r="L64" s="82"/>
      <c r="M64" s="272"/>
      <c r="N64" s="81"/>
      <c r="O64" s="82"/>
      <c r="P64" s="82"/>
      <c r="Q64" s="82"/>
      <c r="R64" s="82"/>
      <c r="S64" s="82"/>
      <c r="T64" s="82"/>
      <c r="U64" s="82"/>
      <c r="V64" s="82"/>
      <c r="AA64" s="134" t="s">
        <v>76</v>
      </c>
      <c r="AB64" s="128"/>
      <c r="AC64" s="128"/>
      <c r="AD64" s="199"/>
      <c r="AE64" s="128"/>
      <c r="AF64" s="128"/>
      <c r="AG64" s="198"/>
      <c r="AH64" s="198"/>
      <c r="AI64" s="198"/>
      <c r="AJ64" s="198"/>
      <c r="AK64" s="198"/>
      <c r="AL64" s="198"/>
      <c r="AM64" s="198"/>
      <c r="AN64" s="198"/>
      <c r="AO64" s="198"/>
      <c r="AP64" s="198"/>
      <c r="AQ64" s="198"/>
      <c r="AR64" s="130">
        <f t="shared" ref="AR64:BB64" si="198">TDIST(ABS(AR62),V28+V58-2,2)</f>
        <v>2.7296946711901231E-2</v>
      </c>
      <c r="AS64" s="128">
        <f t="shared" si="198"/>
        <v>0.24551318555264151</v>
      </c>
      <c r="AT64" s="128">
        <f t="shared" si="198"/>
        <v>0.49130228722330427</v>
      </c>
      <c r="AU64" s="128">
        <f t="shared" si="198"/>
        <v>6.9503449623170649E-2</v>
      </c>
      <c r="AV64" s="128">
        <f t="shared" si="198"/>
        <v>8.166210865914085E-2</v>
      </c>
      <c r="AW64" s="128">
        <f t="shared" si="198"/>
        <v>8.259792841637173E-2</v>
      </c>
      <c r="AX64" s="128">
        <f t="shared" si="198"/>
        <v>8.3228201614797992E-2</v>
      </c>
      <c r="AY64" s="128">
        <f t="shared" si="198"/>
        <v>1.2191377086131211E-2</v>
      </c>
      <c r="AZ64" s="152">
        <f t="shared" si="198"/>
        <v>0.6224518379031273</v>
      </c>
      <c r="BA64" s="152">
        <f t="shared" si="198"/>
        <v>7.8603379074515756E-2</v>
      </c>
      <c r="BB64" s="2">
        <f t="shared" si="198"/>
        <v>8.6409386143063413E-2</v>
      </c>
      <c r="BM64" s="21"/>
    </row>
    <row r="65" spans="1:87" ht="15" customHeight="1" x14ac:dyDescent="0.35">
      <c r="A65" s="27"/>
      <c r="B65" s="134"/>
      <c r="C65" s="134"/>
      <c r="G65" s="78"/>
      <c r="H65" s="26"/>
      <c r="I65" s="26"/>
      <c r="J65" s="26"/>
      <c r="K65" s="82"/>
      <c r="L65" s="82"/>
      <c r="M65" s="272"/>
      <c r="N65" s="81"/>
      <c r="O65" s="82"/>
      <c r="P65" s="82"/>
      <c r="Q65" s="82"/>
      <c r="R65" s="82"/>
      <c r="S65" s="82"/>
      <c r="T65" s="82"/>
      <c r="U65" s="82"/>
      <c r="V65" s="82"/>
      <c r="AA65" s="134" t="s">
        <v>77</v>
      </c>
      <c r="AB65" s="128"/>
      <c r="AC65" s="128"/>
      <c r="AD65" s="199"/>
      <c r="AE65" s="128"/>
      <c r="AF65" s="128"/>
      <c r="AG65" s="198"/>
      <c r="AH65" s="198"/>
      <c r="AI65" s="198"/>
      <c r="AJ65" s="198"/>
      <c r="AK65" s="198"/>
      <c r="AL65" s="198"/>
      <c r="AM65" s="198"/>
      <c r="AN65" s="198"/>
      <c r="AO65" s="198"/>
      <c r="AP65" s="198"/>
      <c r="AQ65" s="198"/>
      <c r="AR65" s="242" t="str">
        <f t="shared" ref="AR65:BB65" si="199">IF(V58&gt;4,IF(AR64&lt;0.001,"***",IF(AR64&lt;0.01,"**",IF(AR64&lt;0.05,"*","ns"))),"na")</f>
        <v>*</v>
      </c>
      <c r="AS65" s="243" t="str">
        <f t="shared" si="199"/>
        <v>ns</v>
      </c>
      <c r="AT65" s="243" t="str">
        <f t="shared" si="199"/>
        <v>ns</v>
      </c>
      <c r="AU65" s="243" t="str">
        <f t="shared" si="199"/>
        <v>ns</v>
      </c>
      <c r="AV65" s="243" t="str">
        <f t="shared" si="199"/>
        <v>ns</v>
      </c>
      <c r="AW65" s="243" t="str">
        <f t="shared" si="199"/>
        <v>ns</v>
      </c>
      <c r="AX65" s="243" t="str">
        <f t="shared" si="199"/>
        <v>ns</v>
      </c>
      <c r="AY65" s="243" t="str">
        <f t="shared" si="199"/>
        <v>*</v>
      </c>
      <c r="AZ65" s="245" t="str">
        <f t="shared" si="199"/>
        <v>na</v>
      </c>
      <c r="BA65" s="245" t="str">
        <f t="shared" si="199"/>
        <v>na</v>
      </c>
      <c r="BB65" s="244" t="str">
        <f t="shared" si="199"/>
        <v>ns</v>
      </c>
      <c r="BM65" s="21"/>
    </row>
    <row r="66" spans="1:87" ht="15" customHeight="1" x14ac:dyDescent="0.35">
      <c r="A66" s="27"/>
      <c r="B66" s="134"/>
      <c r="C66" s="134"/>
      <c r="G66" s="78"/>
      <c r="H66" s="26"/>
      <c r="I66" s="26"/>
      <c r="J66" s="26"/>
      <c r="K66" s="82"/>
      <c r="L66" s="82"/>
      <c r="M66" s="272"/>
      <c r="N66" s="81"/>
      <c r="O66" s="82"/>
      <c r="P66" s="82"/>
      <c r="Q66" s="82"/>
      <c r="R66" s="82"/>
      <c r="S66" s="82"/>
      <c r="T66" s="82"/>
      <c r="U66" s="82"/>
      <c r="V66" s="82"/>
    </row>
    <row r="67" spans="1:87" ht="15" customHeight="1" x14ac:dyDescent="0.35">
      <c r="B67" s="202"/>
      <c r="C67" s="203"/>
      <c r="D67" s="207"/>
      <c r="E67" s="207"/>
      <c r="F67" s="207"/>
      <c r="G67" s="390" t="s">
        <v>206</v>
      </c>
      <c r="H67" s="391"/>
      <c r="I67" s="391"/>
      <c r="J67" s="391"/>
      <c r="K67" s="391"/>
      <c r="L67" s="391"/>
      <c r="M67" s="392"/>
      <c r="N67" s="227"/>
      <c r="O67" s="230"/>
      <c r="P67" s="227"/>
      <c r="Q67" s="230"/>
      <c r="R67" s="230"/>
      <c r="S67" s="230"/>
      <c r="T67" s="230"/>
      <c r="U67" s="230"/>
      <c r="V67" s="393" t="s">
        <v>471</v>
      </c>
      <c r="W67" s="389"/>
      <c r="X67" s="389"/>
      <c r="Y67" s="389"/>
      <c r="Z67" s="389"/>
      <c r="AA67" s="389"/>
      <c r="AB67" s="389"/>
      <c r="AC67" s="389"/>
      <c r="AD67" s="389"/>
      <c r="AE67" s="389"/>
      <c r="AF67" s="396"/>
      <c r="AG67" s="393" t="s">
        <v>465</v>
      </c>
      <c r="AH67" s="389"/>
      <c r="AI67" s="389"/>
      <c r="AJ67" s="389"/>
      <c r="AK67" s="389"/>
      <c r="AL67" s="389"/>
      <c r="AM67" s="389"/>
      <c r="AN67" s="389"/>
      <c r="AO67" s="389"/>
      <c r="AP67" s="389"/>
      <c r="AQ67" s="396"/>
      <c r="AR67" s="387" t="s">
        <v>481</v>
      </c>
      <c r="AS67" s="388"/>
      <c r="AT67" s="388"/>
      <c r="AU67" s="388"/>
      <c r="AV67" s="388"/>
      <c r="AW67" s="388"/>
      <c r="AX67" s="388"/>
      <c r="AY67" s="388"/>
      <c r="AZ67" s="388"/>
      <c r="BA67" s="388"/>
      <c r="BB67" s="403"/>
      <c r="BC67" s="387" t="s">
        <v>474</v>
      </c>
      <c r="BD67" s="388"/>
      <c r="BE67" s="388"/>
      <c r="BF67" s="388"/>
      <c r="BG67" s="388"/>
      <c r="BH67" s="388"/>
      <c r="BI67" s="388"/>
      <c r="BJ67" s="388"/>
      <c r="BK67" s="388"/>
      <c r="BL67" s="388"/>
      <c r="BM67" s="403"/>
      <c r="BN67" s="394" t="s">
        <v>478</v>
      </c>
      <c r="BO67" s="395"/>
      <c r="BP67" s="395"/>
      <c r="BQ67" s="395"/>
      <c r="BR67" s="395"/>
      <c r="BS67" s="395"/>
      <c r="BT67" s="395"/>
      <c r="BU67" s="395"/>
      <c r="BV67" s="395"/>
      <c r="BW67" s="395"/>
      <c r="BX67" s="413"/>
      <c r="BY67" s="394" t="s">
        <v>466</v>
      </c>
      <c r="BZ67" s="395"/>
      <c r="CA67" s="395"/>
      <c r="CB67" s="395"/>
      <c r="CC67" s="395"/>
      <c r="CD67" s="395"/>
      <c r="CE67" s="395"/>
      <c r="CF67" s="395"/>
      <c r="CG67" s="395"/>
      <c r="CH67" s="395"/>
      <c r="CI67" s="413"/>
    </row>
    <row r="68" spans="1:87" ht="76.5" customHeight="1" x14ac:dyDescent="0.35">
      <c r="A68" s="44" t="s">
        <v>361</v>
      </c>
      <c r="B68" s="393" t="s">
        <v>182</v>
      </c>
      <c r="C68" s="396"/>
      <c r="D68" s="393" t="s">
        <v>183</v>
      </c>
      <c r="E68" s="397"/>
      <c r="F68" s="397"/>
      <c r="G68" s="111" t="s">
        <v>313</v>
      </c>
      <c r="H68" s="112" t="s">
        <v>312</v>
      </c>
      <c r="I68" s="407" t="s">
        <v>356</v>
      </c>
      <c r="J68" s="407"/>
      <c r="K68" s="407" t="s">
        <v>357</v>
      </c>
      <c r="L68" s="408"/>
      <c r="M68" s="265"/>
      <c r="N68" s="401" t="s">
        <v>208</v>
      </c>
      <c r="O68" s="402"/>
      <c r="P68" s="50" t="s">
        <v>258</v>
      </c>
      <c r="Q68" s="71" t="s">
        <v>0</v>
      </c>
      <c r="R68" s="72" t="s">
        <v>259</v>
      </c>
      <c r="S68" s="72" t="s">
        <v>72</v>
      </c>
      <c r="T68" s="71" t="s">
        <v>0</v>
      </c>
      <c r="U68" s="96" t="s">
        <v>78</v>
      </c>
      <c r="V68" s="49"/>
      <c r="W68" s="389" t="s">
        <v>216</v>
      </c>
      <c r="X68" s="389"/>
      <c r="Y68" s="389"/>
      <c r="Z68" s="389"/>
      <c r="AA68" s="5" t="s">
        <v>217</v>
      </c>
      <c r="AB68" s="5" t="s">
        <v>218</v>
      </c>
      <c r="AC68" s="389" t="s">
        <v>219</v>
      </c>
      <c r="AD68" s="389"/>
      <c r="AE68" s="389"/>
      <c r="AF68" s="5" t="s">
        <v>297</v>
      </c>
      <c r="AG68" s="49"/>
      <c r="AH68" s="389" t="s">
        <v>216</v>
      </c>
      <c r="AI68" s="389"/>
      <c r="AJ68" s="389"/>
      <c r="AK68" s="389"/>
      <c r="AL68" s="5" t="s">
        <v>217</v>
      </c>
      <c r="AM68" s="5" t="s">
        <v>218</v>
      </c>
      <c r="AN68" s="389" t="s">
        <v>219</v>
      </c>
      <c r="AO68" s="389"/>
      <c r="AP68" s="389"/>
      <c r="AQ68" s="5" t="s">
        <v>297</v>
      </c>
      <c r="AR68" s="49"/>
      <c r="AS68" s="389" t="s">
        <v>216</v>
      </c>
      <c r="AT68" s="389"/>
      <c r="AU68" s="389"/>
      <c r="AV68" s="389"/>
      <c r="AW68" s="5" t="s">
        <v>217</v>
      </c>
      <c r="AX68" s="5" t="s">
        <v>218</v>
      </c>
      <c r="AY68" s="389" t="s">
        <v>219</v>
      </c>
      <c r="AZ68" s="389"/>
      <c r="BA68" s="389"/>
      <c r="BB68" s="5" t="s">
        <v>297</v>
      </c>
      <c r="BC68" s="97"/>
      <c r="BD68" s="389" t="s">
        <v>216</v>
      </c>
      <c r="BE68" s="389"/>
      <c r="BF68" s="389"/>
      <c r="BG68" s="389"/>
      <c r="BH68" s="5" t="s">
        <v>217</v>
      </c>
      <c r="BI68" s="5" t="s">
        <v>218</v>
      </c>
      <c r="BJ68" s="389" t="s">
        <v>219</v>
      </c>
      <c r="BK68" s="389"/>
      <c r="BL68" s="389"/>
      <c r="BM68" s="5" t="s">
        <v>297</v>
      </c>
      <c r="BN68" s="338"/>
      <c r="BO68" s="410" t="s">
        <v>216</v>
      </c>
      <c r="BP68" s="410"/>
      <c r="BQ68" s="410"/>
      <c r="BR68" s="410"/>
      <c r="BS68" s="112" t="s">
        <v>217</v>
      </c>
      <c r="BT68" s="112" t="s">
        <v>218</v>
      </c>
      <c r="BU68" s="410" t="s">
        <v>219</v>
      </c>
      <c r="BV68" s="410"/>
      <c r="BW68" s="410"/>
      <c r="BX68" s="112" t="s">
        <v>297</v>
      </c>
      <c r="BY68" s="338"/>
      <c r="BZ68" s="410" t="s">
        <v>216</v>
      </c>
      <c r="CA68" s="410"/>
      <c r="CB68" s="410"/>
      <c r="CC68" s="410"/>
      <c r="CD68" s="112" t="s">
        <v>217</v>
      </c>
      <c r="CE68" s="112" t="s">
        <v>218</v>
      </c>
      <c r="CF68" s="410" t="s">
        <v>219</v>
      </c>
      <c r="CG68" s="410"/>
      <c r="CH68" s="410"/>
      <c r="CI68" s="112" t="s">
        <v>297</v>
      </c>
    </row>
    <row r="69" spans="1:87" ht="105" customHeight="1" x14ac:dyDescent="0.3">
      <c r="A69" s="296" t="s">
        <v>178</v>
      </c>
      <c r="B69" s="9" t="s">
        <v>1</v>
      </c>
      <c r="C69" s="10" t="s">
        <v>307</v>
      </c>
      <c r="D69" s="12" t="s">
        <v>202</v>
      </c>
      <c r="E69" s="12" t="s">
        <v>184</v>
      </c>
      <c r="F69" s="51" t="s">
        <v>185</v>
      </c>
      <c r="G69" s="189" t="s">
        <v>308</v>
      </c>
      <c r="H69" s="260" t="s">
        <v>308</v>
      </c>
      <c r="I69" s="260" t="s">
        <v>308</v>
      </c>
      <c r="J69" s="261" t="s">
        <v>56</v>
      </c>
      <c r="K69" s="260" t="s">
        <v>308</v>
      </c>
      <c r="L69" s="261" t="s">
        <v>56</v>
      </c>
      <c r="M69" s="254" t="s">
        <v>479</v>
      </c>
      <c r="N69" s="40" t="s">
        <v>324</v>
      </c>
      <c r="O69" s="40" t="s">
        <v>325</v>
      </c>
      <c r="P69" s="398" t="s">
        <v>326</v>
      </c>
      <c r="Q69" s="399"/>
      <c r="R69" s="399"/>
      <c r="S69" s="399"/>
      <c r="T69" s="399"/>
      <c r="U69" s="399"/>
      <c r="V69" s="212" t="s">
        <v>61</v>
      </c>
      <c r="W69" s="120" t="s">
        <v>71</v>
      </c>
      <c r="X69" s="120" t="s">
        <v>62</v>
      </c>
      <c r="Y69" s="120" t="s">
        <v>63</v>
      </c>
      <c r="Z69" s="120" t="s">
        <v>64</v>
      </c>
      <c r="AA69" s="120" t="s">
        <v>65</v>
      </c>
      <c r="AB69" s="120" t="s">
        <v>66</v>
      </c>
      <c r="AC69" s="120" t="s">
        <v>67</v>
      </c>
      <c r="AD69" s="76" t="s">
        <v>68</v>
      </c>
      <c r="AE69" s="76" t="s">
        <v>69</v>
      </c>
      <c r="AF69" s="36" t="s">
        <v>70</v>
      </c>
      <c r="AG69" s="212" t="s">
        <v>61</v>
      </c>
      <c r="AH69" s="120" t="s">
        <v>71</v>
      </c>
      <c r="AI69" s="120" t="s">
        <v>62</v>
      </c>
      <c r="AJ69" s="120" t="s">
        <v>63</v>
      </c>
      <c r="AK69" s="120" t="s">
        <v>64</v>
      </c>
      <c r="AL69" s="120" t="s">
        <v>65</v>
      </c>
      <c r="AM69" s="120" t="s">
        <v>66</v>
      </c>
      <c r="AN69" s="120" t="s">
        <v>67</v>
      </c>
      <c r="AO69" s="76" t="s">
        <v>68</v>
      </c>
      <c r="AP69" s="76" t="s">
        <v>69</v>
      </c>
      <c r="AQ69" s="36" t="s">
        <v>70</v>
      </c>
      <c r="AR69" s="212" t="s">
        <v>61</v>
      </c>
      <c r="AS69" s="36" t="s">
        <v>71</v>
      </c>
      <c r="AT69" s="36" t="s">
        <v>62</v>
      </c>
      <c r="AU69" s="36" t="s">
        <v>63</v>
      </c>
      <c r="AV69" s="36" t="s">
        <v>64</v>
      </c>
      <c r="AW69" s="36" t="s">
        <v>65</v>
      </c>
      <c r="AX69" s="36" t="s">
        <v>66</v>
      </c>
      <c r="AY69" s="36" t="s">
        <v>67</v>
      </c>
      <c r="AZ69" s="76" t="s">
        <v>68</v>
      </c>
      <c r="BA69" s="76" t="s">
        <v>69</v>
      </c>
      <c r="BB69" s="36" t="s">
        <v>70</v>
      </c>
      <c r="BC69" s="98" t="s">
        <v>61</v>
      </c>
      <c r="BD69" s="99" t="s">
        <v>71</v>
      </c>
      <c r="BE69" s="99" t="s">
        <v>62</v>
      </c>
      <c r="BF69" s="99" t="s">
        <v>63</v>
      </c>
      <c r="BG69" s="99" t="s">
        <v>64</v>
      </c>
      <c r="BH69" s="99" t="s">
        <v>65</v>
      </c>
      <c r="BI69" s="99" t="s">
        <v>66</v>
      </c>
      <c r="BJ69" s="99" t="s">
        <v>67</v>
      </c>
      <c r="BK69" s="100" t="s">
        <v>68</v>
      </c>
      <c r="BL69" s="100" t="s">
        <v>69</v>
      </c>
      <c r="BM69" s="47" t="s">
        <v>70</v>
      </c>
      <c r="BN69" s="98" t="s">
        <v>61</v>
      </c>
      <c r="BO69" s="138" t="s">
        <v>71</v>
      </c>
      <c r="BP69" s="138" t="s">
        <v>62</v>
      </c>
      <c r="BQ69" s="138" t="s">
        <v>63</v>
      </c>
      <c r="BR69" s="138" t="s">
        <v>64</v>
      </c>
      <c r="BS69" s="138" t="s">
        <v>65</v>
      </c>
      <c r="BT69" s="138" t="s">
        <v>66</v>
      </c>
      <c r="BU69" s="138" t="s">
        <v>67</v>
      </c>
      <c r="BV69" s="100" t="s">
        <v>68</v>
      </c>
      <c r="BW69" s="100" t="s">
        <v>69</v>
      </c>
      <c r="BX69" s="101" t="s">
        <v>70</v>
      </c>
      <c r="BY69" s="98" t="s">
        <v>61</v>
      </c>
      <c r="BZ69" s="138" t="s">
        <v>71</v>
      </c>
      <c r="CA69" s="138" t="s">
        <v>62</v>
      </c>
      <c r="CB69" s="138" t="s">
        <v>63</v>
      </c>
      <c r="CC69" s="138" t="s">
        <v>64</v>
      </c>
      <c r="CD69" s="138" t="s">
        <v>65</v>
      </c>
      <c r="CE69" s="138" t="s">
        <v>66</v>
      </c>
      <c r="CF69" s="138" t="s">
        <v>67</v>
      </c>
      <c r="CG69" s="100" t="s">
        <v>68</v>
      </c>
      <c r="CH69" s="100" t="s">
        <v>69</v>
      </c>
      <c r="CI69" s="101" t="s">
        <v>70</v>
      </c>
    </row>
    <row r="70" spans="1:87" ht="15" customHeight="1" x14ac:dyDescent="0.25">
      <c r="A70" s="297" t="s">
        <v>2</v>
      </c>
      <c r="B70" s="54"/>
      <c r="C70" s="69">
        <v>14</v>
      </c>
      <c r="D70" s="119">
        <v>1</v>
      </c>
      <c r="E70" s="118"/>
      <c r="F70" s="117">
        <v>1</v>
      </c>
      <c r="G70" s="78">
        <v>44.591000000000001</v>
      </c>
      <c r="H70" s="26">
        <v>160.91999999999999</v>
      </c>
      <c r="I70" s="90">
        <v>0.11329499999999999</v>
      </c>
      <c r="J70" s="90">
        <v>0.198215</v>
      </c>
      <c r="K70" s="82">
        <v>8.0485000000000001E-2</v>
      </c>
      <c r="L70" s="82">
        <v>9.6077499999999996E-2</v>
      </c>
      <c r="M70" s="266" t="s">
        <v>321</v>
      </c>
      <c r="N70" s="81"/>
      <c r="O70" s="82">
        <v>0.62302000000000002</v>
      </c>
      <c r="P70" s="277">
        <v>0.97349999999999992</v>
      </c>
      <c r="Q70" s="278">
        <v>3.5040500000000003</v>
      </c>
      <c r="R70" s="73">
        <f t="shared" ref="R70:R91" si="200">P70/O70</f>
        <v>1.5625501589034059</v>
      </c>
      <c r="S70" s="73">
        <f t="shared" ref="S70:S91" si="201">IF(P70&lt;0.01*O70,0.01,IF(P70&gt;100*O70,100,R70))</f>
        <v>1.5625501589034059</v>
      </c>
      <c r="T70" s="205">
        <f>IF(Q70&gt;0,((((1/O70)^2)*((Q70^2)+(P70^2))-((1/O70)^2)*(P70^2))^0.5),0)</f>
        <v>5.6242977753523169</v>
      </c>
      <c r="U70" s="26">
        <f t="shared" ref="U70:U91" si="202">IF(T70=0,S70,T70)</f>
        <v>5.6242977753523169</v>
      </c>
      <c r="V70" s="78">
        <v>1</v>
      </c>
      <c r="W70" s="128"/>
      <c r="X70" s="134"/>
      <c r="Y70" s="134">
        <v>0.5</v>
      </c>
      <c r="Z70" s="134">
        <v>0.4</v>
      </c>
      <c r="AA70" s="134">
        <v>1</v>
      </c>
      <c r="AB70" s="134">
        <v>1</v>
      </c>
      <c r="AC70" s="134">
        <v>1</v>
      </c>
      <c r="AD70" s="201"/>
      <c r="AE70" s="201">
        <v>1</v>
      </c>
      <c r="AF70" s="119">
        <v>1</v>
      </c>
      <c r="AG70" s="357">
        <f>IF(V70&gt;0,$C70,"na")</f>
        <v>14</v>
      </c>
      <c r="AH70" s="178" t="str">
        <f t="shared" ref="AH70:AH91" si="203">IF(W70&gt;0,$C70,"na")</f>
        <v>na</v>
      </c>
      <c r="AI70" s="178" t="str">
        <f t="shared" ref="AI70:AI91" si="204">IF(X70&gt;0,$C70,"na")</f>
        <v>na</v>
      </c>
      <c r="AJ70" s="178">
        <f t="shared" ref="AJ70:AJ91" si="205">IF(Y70&gt;0,$C70,"na")</f>
        <v>14</v>
      </c>
      <c r="AK70" s="178">
        <f t="shared" ref="AK70:AK91" si="206">IF(Z70&gt;0,$C70,"na")</f>
        <v>14</v>
      </c>
      <c r="AL70" s="178">
        <f t="shared" ref="AL70:AL91" si="207">IF(AA70&gt;0,$C70,"na")</f>
        <v>14</v>
      </c>
      <c r="AM70" s="178">
        <f t="shared" ref="AM70:AM91" si="208">IF(AB70&gt;0,$C70,"na")</f>
        <v>14</v>
      </c>
      <c r="AN70" s="178">
        <f t="shared" ref="AN70:AN91" si="209">IF(AC70&gt;0,$C70,"na")</f>
        <v>14</v>
      </c>
      <c r="AO70" s="352" t="str">
        <f t="shared" ref="AO70:AO91" si="210">IF(AD70&gt;0,$C70,"na")</f>
        <v>na</v>
      </c>
      <c r="AP70" s="352">
        <f t="shared" ref="AP70:AP91" si="211">IF(AE70&gt;0,$C70,"na")</f>
        <v>14</v>
      </c>
      <c r="AQ70" s="178">
        <f t="shared" ref="AQ70:AQ91" si="212">IF(AF70&gt;0,$C70,"na")</f>
        <v>14</v>
      </c>
      <c r="AR70" s="81">
        <f>IF(V70&gt;0,(V70/V$93)*LN($S70+1),"na")</f>
        <v>0.94100291847916151</v>
      </c>
      <c r="AS70" s="82" t="str">
        <f t="shared" ref="AS70:BB70" si="213">IF(W70&gt;0,(W70/W$93)*LN($S70+1),"na")</f>
        <v>na</v>
      </c>
      <c r="AT70" s="82" t="str">
        <f t="shared" si="213"/>
        <v>na</v>
      </c>
      <c r="AU70" s="82">
        <f t="shared" si="213"/>
        <v>0.60493044759374659</v>
      </c>
      <c r="AV70" s="82">
        <f t="shared" si="213"/>
        <v>0.51823349133634977</v>
      </c>
      <c r="AW70" s="82">
        <f t="shared" si="213"/>
        <v>1.3550442026099925</v>
      </c>
      <c r="AX70" s="82">
        <f t="shared" si="213"/>
        <v>1.019419828352425</v>
      </c>
      <c r="AY70" s="82">
        <f t="shared" si="213"/>
        <v>0.94100291847916151</v>
      </c>
      <c r="AZ70" s="83" t="str">
        <f t="shared" si="213"/>
        <v>na</v>
      </c>
      <c r="BA70" s="83">
        <f t="shared" si="213"/>
        <v>0.94100291847916151</v>
      </c>
      <c r="BB70" s="82">
        <f t="shared" si="213"/>
        <v>0.94100291847916151</v>
      </c>
      <c r="BC70" s="358">
        <f>IF(V70&gt;0,((V70/V$93)^2)*LN((($U70+1)^2)),"na")</f>
        <v>3.7814887401621187</v>
      </c>
      <c r="BD70" s="344" t="str">
        <f t="shared" ref="BD70:BM70" si="214">IF(W70&gt;0,((W70/W$93)^2)*LN((($U70+1)^2)),"na")</f>
        <v>na</v>
      </c>
      <c r="BE70" s="344" t="str">
        <f t="shared" si="214"/>
        <v>na</v>
      </c>
      <c r="BF70" s="344">
        <f t="shared" si="214"/>
        <v>1.5627581018016916</v>
      </c>
      <c r="BG70" s="344">
        <f t="shared" si="214"/>
        <v>1.1469165597131064</v>
      </c>
      <c r="BH70" s="344">
        <f t="shared" si="214"/>
        <v>7.8412950516001692</v>
      </c>
      <c r="BI70" s="344">
        <f t="shared" si="214"/>
        <v>4.4379972019958194</v>
      </c>
      <c r="BJ70" s="344">
        <f t="shared" si="214"/>
        <v>3.7814887401621187</v>
      </c>
      <c r="BK70" s="347" t="str">
        <f t="shared" si="214"/>
        <v>na</v>
      </c>
      <c r="BL70" s="347">
        <f t="shared" si="214"/>
        <v>3.7814887401621187</v>
      </c>
      <c r="BM70" s="359">
        <f t="shared" si="214"/>
        <v>3.7814887401621187</v>
      </c>
      <c r="BN70" s="85">
        <f>IF(V70&gt;0,(AG70-1)*BC70,"na")</f>
        <v>49.159353622107545</v>
      </c>
      <c r="BO70" s="85" t="str">
        <f t="shared" ref="BO70:BO91" si="215">IF(W70&gt;0,(AH70-1)*BD70,"na")</f>
        <v>na</v>
      </c>
      <c r="BP70" s="85" t="str">
        <f t="shared" ref="BP70:BP91" si="216">IF(X70&gt;0,(AI70-1)*BE70,"na")</f>
        <v>na</v>
      </c>
      <c r="BQ70" s="85">
        <f t="shared" ref="BQ70:BQ91" si="217">IF(Y70&gt;0,(AJ70-1)*BF70,"na")</f>
        <v>20.315855323421992</v>
      </c>
      <c r="BR70" s="85">
        <f t="shared" ref="BR70:BR91" si="218">IF(Z70&gt;0,(AK70-1)*BG70,"na")</f>
        <v>14.909915276270382</v>
      </c>
      <c r="BS70" s="85">
        <f t="shared" ref="BS70:BS91" si="219">IF(AA70&gt;0,(AL70-1)*BH70,"na")</f>
        <v>101.9368356708022</v>
      </c>
      <c r="BT70" s="85">
        <f t="shared" ref="BT70:BT91" si="220">IF(AB70&gt;0,(AM70-1)*BI70,"na")</f>
        <v>57.693963625945649</v>
      </c>
      <c r="BU70" s="85">
        <f t="shared" ref="BU70:BU91" si="221">IF(AC70&gt;0,(AN70-1)*BJ70,"na")</f>
        <v>49.159353622107545</v>
      </c>
      <c r="BV70" s="86" t="str">
        <f t="shared" ref="BV70:BV91" si="222">IF(AD70&gt;0,(AO70-1)*BK70,"na")</f>
        <v>na</v>
      </c>
      <c r="BW70" s="86">
        <f t="shared" ref="BW70:BW91" si="223">IF(AE70&gt;0,(AP70-1)*BL70,"na")</f>
        <v>49.159353622107545</v>
      </c>
      <c r="BX70" s="85">
        <f t="shared" ref="BX70:BX91" si="224">IF(AF70&gt;0,(AQ70-1)*BM70,"na")</f>
        <v>49.159353622107545</v>
      </c>
      <c r="BY70" s="358">
        <f>IF(V70&gt;0,AG70*(AR70-AR$93)^2,"na")</f>
        <v>0.37390509885705164</v>
      </c>
      <c r="BZ70" s="344" t="str">
        <f t="shared" ref="BZ70:CI70" si="225">IF(W70&gt;0,AH70*(AS70-AS$93)^2,"na")</f>
        <v>na</v>
      </c>
      <c r="CA70" s="344" t="str">
        <f t="shared" si="225"/>
        <v>na</v>
      </c>
      <c r="CB70" s="344">
        <f t="shared" si="225"/>
        <v>0.36507645339594502</v>
      </c>
      <c r="CC70" s="344">
        <f t="shared" si="225"/>
        <v>0.51069748116047076</v>
      </c>
      <c r="CD70" s="344">
        <f t="shared" si="225"/>
        <v>4.7702815044184961</v>
      </c>
      <c r="CE70" s="344">
        <f t="shared" si="225"/>
        <v>1.3092412545562031</v>
      </c>
      <c r="CF70" s="344">
        <f t="shared" si="225"/>
        <v>9.4833172014723147E-2</v>
      </c>
      <c r="CG70" s="347" t="str">
        <f t="shared" si="225"/>
        <v>na</v>
      </c>
      <c r="CH70" s="347">
        <f t="shared" si="225"/>
        <v>5.7908383104364802E-2</v>
      </c>
      <c r="CI70" s="359">
        <f t="shared" si="225"/>
        <v>0.14273950833536544</v>
      </c>
    </row>
    <row r="71" spans="1:87" x14ac:dyDescent="0.25">
      <c r="A71" s="298" t="s">
        <v>3</v>
      </c>
      <c r="B71" s="54"/>
      <c r="C71" s="69">
        <v>14</v>
      </c>
      <c r="D71" s="119">
        <v>1</v>
      </c>
      <c r="E71" s="118"/>
      <c r="F71" s="67">
        <v>1</v>
      </c>
      <c r="G71" s="78"/>
      <c r="H71" s="26"/>
      <c r="I71" s="90">
        <v>2.7999999999999998E-4</v>
      </c>
      <c r="J71" s="90">
        <v>2.7999999999999998E-4</v>
      </c>
      <c r="K71" s="140" t="s">
        <v>358</v>
      </c>
      <c r="L71" s="82"/>
      <c r="M71" s="266" t="s">
        <v>271</v>
      </c>
      <c r="N71" s="81"/>
      <c r="O71" s="82">
        <v>2.7999999999999998E-4</v>
      </c>
      <c r="P71" s="277">
        <v>0</v>
      </c>
      <c r="Q71" s="278">
        <v>0</v>
      </c>
      <c r="R71" s="73">
        <f t="shared" si="200"/>
        <v>0</v>
      </c>
      <c r="S71" s="73">
        <f t="shared" si="201"/>
        <v>0.01</v>
      </c>
      <c r="T71" s="205">
        <f t="shared" ref="T71:T91" si="226">IF(Q71&gt;0,((((1/O71)^2)*((Q71^2)+(P71^2))-((1/O71)^2)*(P71^2))^0.5),0)</f>
        <v>0</v>
      </c>
      <c r="U71" s="26">
        <f t="shared" si="202"/>
        <v>0.01</v>
      </c>
      <c r="V71" s="78">
        <v>1</v>
      </c>
      <c r="W71" s="128">
        <v>1</v>
      </c>
      <c r="X71" s="134"/>
      <c r="Y71" s="134">
        <v>1</v>
      </c>
      <c r="Z71" s="134">
        <v>1</v>
      </c>
      <c r="AA71" s="134">
        <v>0.5</v>
      </c>
      <c r="AB71" s="134">
        <v>1</v>
      </c>
      <c r="AC71" s="134"/>
      <c r="AD71" s="201"/>
      <c r="AE71" s="201"/>
      <c r="AF71" s="119">
        <v>1</v>
      </c>
      <c r="AG71" s="54">
        <f t="shared" ref="AG71:AG91" si="227">IF(V71&gt;0,$C71,"na")</f>
        <v>14</v>
      </c>
      <c r="AH71" s="144">
        <f t="shared" si="203"/>
        <v>14</v>
      </c>
      <c r="AI71" s="144" t="str">
        <f t="shared" si="204"/>
        <v>na</v>
      </c>
      <c r="AJ71" s="144">
        <f t="shared" si="205"/>
        <v>14</v>
      </c>
      <c r="AK71" s="144">
        <f t="shared" si="206"/>
        <v>14</v>
      </c>
      <c r="AL71" s="144">
        <f t="shared" si="207"/>
        <v>14</v>
      </c>
      <c r="AM71" s="144">
        <f t="shared" si="208"/>
        <v>14</v>
      </c>
      <c r="AN71" s="144" t="str">
        <f t="shared" si="209"/>
        <v>na</v>
      </c>
      <c r="AO71" s="75" t="str">
        <f t="shared" si="210"/>
        <v>na</v>
      </c>
      <c r="AP71" s="75" t="str">
        <f t="shared" si="211"/>
        <v>na</v>
      </c>
      <c r="AQ71" s="144">
        <f t="shared" si="212"/>
        <v>14</v>
      </c>
      <c r="AR71" s="81">
        <f t="shared" ref="AR71:AR91" si="228">IF(V71&gt;0,(V71/V$93)*LN($S71+1),"na")</f>
        <v>9.950330853168092E-3</v>
      </c>
      <c r="AS71" s="82">
        <f t="shared" ref="AS71:AS91" si="229">IF(W71&gt;0,(W71/W$93)*LN($S71+1),"na")</f>
        <v>1.2978692417175773E-2</v>
      </c>
      <c r="AT71" s="82" t="str">
        <f t="shared" ref="AT71:AT91" si="230">IF(X71&gt;0,(X71/X$93)*LN($S71+1),"na")</f>
        <v>na</v>
      </c>
      <c r="AU71" s="82">
        <f t="shared" ref="AU71:AU91" si="231">IF(Y71&gt;0,(Y71/Y$93)*LN($S71+1),"na")</f>
        <v>1.2793282525501831E-2</v>
      </c>
      <c r="AV71" s="82">
        <f t="shared" ref="AV71:AV91" si="232">IF(Z71&gt;0,(Z71/Z$93)*LN($S71+1),"na")</f>
        <v>1.3699730884796648E-2</v>
      </c>
      <c r="AW71" s="82">
        <f t="shared" ref="AW71:AW91" si="233">IF(AA71&gt;0,(AA71/AA$93)*LN($S71+1),"na")</f>
        <v>7.1642382142810259E-3</v>
      </c>
      <c r="AX71" s="82">
        <f t="shared" ref="AX71:AX91" si="234">IF(AB71&gt;0,(AB71/AB$93)*LN($S71+1),"na")</f>
        <v>1.0779525090932099E-2</v>
      </c>
      <c r="AY71" s="82" t="str">
        <f t="shared" ref="AY71:AY91" si="235">IF(AC71&gt;0,(AC71/AC$93)*LN($S71+1),"na")</f>
        <v>na</v>
      </c>
      <c r="AZ71" s="83" t="str">
        <f t="shared" ref="AZ71:AZ91" si="236">IF(AD71&gt;0,(AD71/AD$93)*LN($S71+1),"na")</f>
        <v>na</v>
      </c>
      <c r="BA71" s="83" t="str">
        <f t="shared" ref="BA71:BA91" si="237">IF(AE71&gt;0,(AE71/AE$93)*LN($S71+1),"na")</f>
        <v>na</v>
      </c>
      <c r="BB71" s="82">
        <f t="shared" ref="BB71:BB91" si="238">IF(AF71&gt;0,(AF71/AF$93)*LN($S71+1),"na")</f>
        <v>9.950330853168092E-3</v>
      </c>
      <c r="BC71" s="93">
        <f t="shared" ref="BC71:BC91" si="239">IF(V71&gt;0,((V71/V$93)^2)*LN((($U71+1)^2)),"na")</f>
        <v>1.9900661706336174E-2</v>
      </c>
      <c r="BD71" s="85">
        <f t="shared" ref="BD71:BD91" si="240">IF(W71&gt;0,((W71/W$93)^2)*LN((($U71+1)^2)),"na")</f>
        <v>3.3857458479588952E-2</v>
      </c>
      <c r="BE71" s="85" t="str">
        <f t="shared" ref="BE71:BE91" si="241">IF(X71&gt;0,((X71/X$93)^2)*LN((($U71+1)^2)),"na")</f>
        <v>na</v>
      </c>
      <c r="BF71" s="85">
        <f t="shared" ref="BF71:BF91" si="242">IF(Y71&gt;0,((Y71/Y$93)^2)*LN((($U71+1)^2)),"na")</f>
        <v>3.289701220843326E-2</v>
      </c>
      <c r="BG71" s="85">
        <f t="shared" ref="BG71:BG91" si="243">IF(Z71&gt;0,((Z71/Z$93)^2)*LN((($U71+1)^2)),"na")</f>
        <v>3.7723896639295096E-2</v>
      </c>
      <c r="BH71" s="85">
        <f t="shared" ref="BH71:BH91" si="244">IF(AA71&gt;0,((AA71/AA$93)^2)*LN((($U71+1)^2)),"na")</f>
        <v>1.0316503028564673E-2</v>
      </c>
      <c r="BI71" s="85">
        <f t="shared" ref="BI71:BI91" si="245">IF(AB71&gt;0,((AB71/AB$93)^2)*LN((($U71+1)^2)),"na")</f>
        <v>2.3355637697019534E-2</v>
      </c>
      <c r="BJ71" s="85" t="str">
        <f t="shared" ref="BJ71:BJ91" si="246">IF(AC71&gt;0,((AC71/AC$93)^2)*LN((($U71+1)^2)),"na")</f>
        <v>na</v>
      </c>
      <c r="BK71" s="86" t="str">
        <f t="shared" ref="BK71:BK91" si="247">IF(AD71&gt;0,((AD71/AD$93)^2)*LN((($U71+1)^2)),"na")</f>
        <v>na</v>
      </c>
      <c r="BL71" s="86" t="str">
        <f t="shared" ref="BL71:BL91" si="248">IF(AE71&gt;0,((AE71/AE$93)^2)*LN((($U71+1)^2)),"na")</f>
        <v>na</v>
      </c>
      <c r="BM71" s="102">
        <f t="shared" ref="BM71:BM91" si="249">IF(AF71&gt;0,((AF71/AF$93)^2)*LN((($U71+1)^2)),"na")</f>
        <v>1.9900661706336174E-2</v>
      </c>
      <c r="BN71" s="85">
        <f t="shared" ref="BN71:BN91" si="250">IF(V71&gt;0,(AG71-1)*BC71,"na")</f>
        <v>0.25870860218237024</v>
      </c>
      <c r="BO71" s="85">
        <f t="shared" si="215"/>
        <v>0.44014696023465638</v>
      </c>
      <c r="BP71" s="85" t="str">
        <f t="shared" si="216"/>
        <v>na</v>
      </c>
      <c r="BQ71" s="85">
        <f t="shared" si="217"/>
        <v>0.42766115870963239</v>
      </c>
      <c r="BR71" s="85">
        <f t="shared" si="218"/>
        <v>0.49041065631083625</v>
      </c>
      <c r="BS71" s="85">
        <f t="shared" si="219"/>
        <v>0.13411453937134074</v>
      </c>
      <c r="BT71" s="85">
        <f t="shared" si="220"/>
        <v>0.30362329006125394</v>
      </c>
      <c r="BU71" s="85" t="str">
        <f t="shared" si="221"/>
        <v>na</v>
      </c>
      <c r="BV71" s="86" t="str">
        <f t="shared" si="222"/>
        <v>na</v>
      </c>
      <c r="BW71" s="86" t="str">
        <f t="shared" si="223"/>
        <v>na</v>
      </c>
      <c r="BX71" s="85">
        <f t="shared" si="224"/>
        <v>0.25870860218237024</v>
      </c>
      <c r="BY71" s="93">
        <f t="shared" ref="BY71:BY91" si="251">IF(V71&gt;0,AG71*(AR71-AR$93)^2,"na")</f>
        <v>8.2495442875175069</v>
      </c>
      <c r="BZ71" s="85">
        <f t="shared" ref="BZ71:BZ91" si="252">IF(W71&gt;0,AH71*(AS71-AS$93)^2,"na")</f>
        <v>6.6953596596620022</v>
      </c>
      <c r="CA71" s="85" t="str">
        <f t="shared" ref="CA71:CA91" si="253">IF(X71&gt;0,AI71*(AT71-AT$93)^2,"na")</f>
        <v>na</v>
      </c>
      <c r="CB71" s="85">
        <f t="shared" ref="CB71:CB91" si="254">IF(Y71&gt;0,AJ71*(AU71-AU$93)^2,"na")</f>
        <v>7.9512154540936129</v>
      </c>
      <c r="CC71" s="85">
        <f t="shared" ref="CC71:CC91" si="255">IF(Z71&gt;0,AK71*(AV71-AV$93)^2,"na")</f>
        <v>6.7726079805235138</v>
      </c>
      <c r="CD71" s="85">
        <f t="shared" ref="CD71:CD91" si="256">IF(AA71&gt;0,AL71*(AW71-AW$93)^2,"na")</f>
        <v>8.1750681766560067</v>
      </c>
      <c r="CE71" s="85">
        <f t="shared" ref="CE71:CE91" si="257">IF(AB71&gt;0,AM71*(AX71-AX$93)^2,"na")</f>
        <v>6.9156672927403502</v>
      </c>
      <c r="CF71" s="85" t="str">
        <f t="shared" ref="CF71:CF91" si="258">IF(AC71&gt;0,AN71*(AY71-AY$93)^2,"na")</f>
        <v>na</v>
      </c>
      <c r="CG71" s="86" t="str">
        <f t="shared" ref="CG71:CG91" si="259">IF(AD71&gt;0,AO71*(AZ71-AZ$93)^2,"na")</f>
        <v>na</v>
      </c>
      <c r="CH71" s="86" t="str">
        <f t="shared" ref="CH71:CH91" si="260">IF(AE71&gt;0,AP71*(BA71-BA$93)^2,"na")</f>
        <v>na</v>
      </c>
      <c r="CI71" s="102">
        <f t="shared" ref="CI71:CI91" si="261">IF(AF71&gt;0,AQ71*(BB71-BB$93)^2,"na")</f>
        <v>9.6464344627218246</v>
      </c>
    </row>
    <row r="72" spans="1:87" x14ac:dyDescent="0.25">
      <c r="A72" s="299" t="s">
        <v>5</v>
      </c>
      <c r="B72" s="54"/>
      <c r="C72" s="69">
        <v>14</v>
      </c>
      <c r="D72" s="117">
        <v>1</v>
      </c>
      <c r="E72" s="118"/>
      <c r="F72" s="67">
        <v>1</v>
      </c>
      <c r="G72" s="78">
        <v>0.29099999999999998</v>
      </c>
      <c r="H72" s="26">
        <v>11.68</v>
      </c>
      <c r="I72" s="26">
        <v>1.3250000000000002E-3</v>
      </c>
      <c r="J72" s="26">
        <v>1.7599999999999998E-3</v>
      </c>
      <c r="K72" s="82">
        <v>5.3700000000000006E-3</v>
      </c>
      <c r="L72" s="82">
        <v>5.1275000000000001E-3</v>
      </c>
      <c r="M72" s="266" t="s">
        <v>321</v>
      </c>
      <c r="N72" s="81"/>
      <c r="O72" s="82">
        <v>2.0995E-2</v>
      </c>
      <c r="P72" s="277">
        <v>4.5749999999999999E-2</v>
      </c>
      <c r="Q72" s="278">
        <v>3.6799999999999999E-2</v>
      </c>
      <c r="R72" s="73">
        <f t="shared" si="200"/>
        <v>2.1790902595856156</v>
      </c>
      <c r="S72" s="73">
        <f t="shared" si="201"/>
        <v>2.1790902595856156</v>
      </c>
      <c r="T72" s="205">
        <f t="shared" si="226"/>
        <v>1.7527982853060255</v>
      </c>
      <c r="U72" s="26">
        <f t="shared" si="202"/>
        <v>1.7527982853060255</v>
      </c>
      <c r="V72" s="78">
        <v>1</v>
      </c>
      <c r="W72" s="128">
        <v>0.5</v>
      </c>
      <c r="X72" s="134">
        <v>0.5</v>
      </c>
      <c r="Y72" s="134">
        <v>0.75</v>
      </c>
      <c r="Z72" s="134">
        <v>1</v>
      </c>
      <c r="AA72" s="134">
        <v>0.1</v>
      </c>
      <c r="AB72" s="134">
        <v>1</v>
      </c>
      <c r="AC72" s="134"/>
      <c r="AD72" s="201"/>
      <c r="AE72" s="201"/>
      <c r="AF72" s="117">
        <v>1</v>
      </c>
      <c r="AG72" s="54">
        <f t="shared" si="227"/>
        <v>14</v>
      </c>
      <c r="AH72" s="144">
        <f t="shared" si="203"/>
        <v>14</v>
      </c>
      <c r="AI72" s="144">
        <f t="shared" si="204"/>
        <v>14</v>
      </c>
      <c r="AJ72" s="144">
        <f t="shared" si="205"/>
        <v>14</v>
      </c>
      <c r="AK72" s="144">
        <f t="shared" si="206"/>
        <v>14</v>
      </c>
      <c r="AL72" s="144">
        <f t="shared" si="207"/>
        <v>14</v>
      </c>
      <c r="AM72" s="144">
        <f t="shared" si="208"/>
        <v>14</v>
      </c>
      <c r="AN72" s="144" t="str">
        <f t="shared" si="209"/>
        <v>na</v>
      </c>
      <c r="AO72" s="75" t="str">
        <f t="shared" si="210"/>
        <v>na</v>
      </c>
      <c r="AP72" s="75" t="str">
        <f t="shared" si="211"/>
        <v>na</v>
      </c>
      <c r="AQ72" s="144">
        <f t="shared" si="212"/>
        <v>14</v>
      </c>
      <c r="AR72" s="81">
        <f t="shared" si="228"/>
        <v>1.1565950739715392</v>
      </c>
      <c r="AS72" s="82">
        <f t="shared" si="229"/>
        <v>0.75430113519882991</v>
      </c>
      <c r="AT72" s="82">
        <f t="shared" si="230"/>
        <v>0.66091147084087953</v>
      </c>
      <c r="AU72" s="82">
        <f t="shared" si="231"/>
        <v>1.1152881070439842</v>
      </c>
      <c r="AV72" s="82">
        <f t="shared" si="232"/>
        <v>1.5924135076419741</v>
      </c>
      <c r="AW72" s="82">
        <f t="shared" si="233"/>
        <v>0.16654969065190167</v>
      </c>
      <c r="AX72" s="82">
        <f t="shared" si="234"/>
        <v>1.2529779968025008</v>
      </c>
      <c r="AY72" s="82" t="str">
        <f t="shared" si="235"/>
        <v>na</v>
      </c>
      <c r="AZ72" s="83" t="str">
        <f t="shared" si="236"/>
        <v>na</v>
      </c>
      <c r="BA72" s="83" t="str">
        <f t="shared" si="237"/>
        <v>na</v>
      </c>
      <c r="BB72" s="82">
        <f t="shared" si="238"/>
        <v>1.1565950739715392</v>
      </c>
      <c r="BC72" s="93">
        <f t="shared" si="239"/>
        <v>2.0252359052201481</v>
      </c>
      <c r="BD72" s="85">
        <f t="shared" si="240"/>
        <v>0.86139523378928795</v>
      </c>
      <c r="BE72" s="85">
        <f t="shared" si="241"/>
        <v>0.66130152007188503</v>
      </c>
      <c r="BF72" s="85">
        <f t="shared" si="242"/>
        <v>1.8831594067672042</v>
      </c>
      <c r="BG72" s="85">
        <f t="shared" si="243"/>
        <v>3.8390577703448505</v>
      </c>
      <c r="BH72" s="85">
        <f t="shared" si="244"/>
        <v>4.1995291730645E-2</v>
      </c>
      <c r="BI72" s="85">
        <f t="shared" si="245"/>
        <v>2.3768393609875345</v>
      </c>
      <c r="BJ72" s="85" t="str">
        <f t="shared" si="246"/>
        <v>na</v>
      </c>
      <c r="BK72" s="86" t="str">
        <f t="shared" si="247"/>
        <v>na</v>
      </c>
      <c r="BL72" s="86" t="str">
        <f t="shared" si="248"/>
        <v>na</v>
      </c>
      <c r="BM72" s="102">
        <f t="shared" si="249"/>
        <v>2.0252359052201481</v>
      </c>
      <c r="BN72" s="85">
        <f t="shared" si="250"/>
        <v>26.328066767861927</v>
      </c>
      <c r="BO72" s="85">
        <f t="shared" si="215"/>
        <v>11.198138039260744</v>
      </c>
      <c r="BP72" s="85">
        <f t="shared" si="216"/>
        <v>8.5969197609345045</v>
      </c>
      <c r="BQ72" s="85">
        <f t="shared" si="217"/>
        <v>24.481072287973653</v>
      </c>
      <c r="BR72" s="85">
        <f t="shared" si="218"/>
        <v>49.907751014483054</v>
      </c>
      <c r="BS72" s="85">
        <f t="shared" si="219"/>
        <v>0.54593879249838495</v>
      </c>
      <c r="BT72" s="85">
        <f t="shared" si="220"/>
        <v>30.898911692837949</v>
      </c>
      <c r="BU72" s="85" t="str">
        <f t="shared" si="221"/>
        <v>na</v>
      </c>
      <c r="BV72" s="86" t="str">
        <f t="shared" si="222"/>
        <v>na</v>
      </c>
      <c r="BW72" s="86" t="str">
        <f t="shared" si="223"/>
        <v>na</v>
      </c>
      <c r="BX72" s="85">
        <f t="shared" si="224"/>
        <v>26.328066767861927</v>
      </c>
      <c r="BY72" s="93">
        <f t="shared" si="251"/>
        <v>2.0111487993127959</v>
      </c>
      <c r="BZ72" s="85">
        <f t="shared" si="252"/>
        <v>3.4683582533295607E-2</v>
      </c>
      <c r="CA72" s="85">
        <f t="shared" si="253"/>
        <v>3.1309894219395468E-4</v>
      </c>
      <c r="CB72" s="85">
        <f t="shared" si="254"/>
        <v>1.7039854528566181</v>
      </c>
      <c r="CC72" s="85">
        <f t="shared" si="255"/>
        <v>10.920266042846205</v>
      </c>
      <c r="CD72" s="85">
        <f t="shared" si="256"/>
        <v>5.1204532741605888</v>
      </c>
      <c r="CE72" s="85">
        <f t="shared" si="257"/>
        <v>4.0727899814502999</v>
      </c>
      <c r="CF72" s="85" t="str">
        <f t="shared" si="258"/>
        <v>na</v>
      </c>
      <c r="CG72" s="86" t="str">
        <f t="shared" si="259"/>
        <v>na</v>
      </c>
      <c r="CH72" s="86" t="str">
        <f t="shared" si="260"/>
        <v>na</v>
      </c>
      <c r="CI72" s="102">
        <f t="shared" si="261"/>
        <v>1.4029947803612659</v>
      </c>
    </row>
    <row r="73" spans="1:87" x14ac:dyDescent="0.25">
      <c r="A73" s="299" t="s">
        <v>6</v>
      </c>
      <c r="B73" s="54"/>
      <c r="C73" s="69">
        <v>14</v>
      </c>
      <c r="D73" s="119">
        <v>1</v>
      </c>
      <c r="E73" s="118"/>
      <c r="F73" s="67">
        <v>1</v>
      </c>
      <c r="G73" s="78">
        <v>1.7090000000000001</v>
      </c>
      <c r="H73" s="26">
        <v>12.824999999999999</v>
      </c>
      <c r="I73" s="26">
        <v>6.3849999999999992E-3</v>
      </c>
      <c r="J73" s="26">
        <v>8.6650000000000008E-3</v>
      </c>
      <c r="K73" s="82">
        <v>9.2499999999999993E-4</v>
      </c>
      <c r="L73" s="82">
        <v>2.0975E-3</v>
      </c>
      <c r="M73" s="266" t="s">
        <v>321</v>
      </c>
      <c r="N73" s="81"/>
      <c r="O73" s="82">
        <v>3.0099999999999998E-2</v>
      </c>
      <c r="P73" s="277">
        <v>2.3500000000000001E-3</v>
      </c>
      <c r="Q73" s="278">
        <v>1.6650000000000002E-2</v>
      </c>
      <c r="R73" s="73">
        <f t="shared" si="200"/>
        <v>7.807308970099669E-2</v>
      </c>
      <c r="S73" s="73">
        <f t="shared" si="201"/>
        <v>7.807308970099669E-2</v>
      </c>
      <c r="T73" s="205">
        <f t="shared" si="226"/>
        <v>0.55315614617940201</v>
      </c>
      <c r="U73" s="26">
        <f t="shared" si="202"/>
        <v>0.55315614617940201</v>
      </c>
      <c r="V73" s="78">
        <v>1</v>
      </c>
      <c r="W73" s="128">
        <v>1</v>
      </c>
      <c r="X73" s="134">
        <v>0.5</v>
      </c>
      <c r="Y73" s="134">
        <v>1</v>
      </c>
      <c r="Z73" s="134">
        <v>1</v>
      </c>
      <c r="AA73" s="134">
        <v>0.1</v>
      </c>
      <c r="AB73" s="134"/>
      <c r="AC73" s="134"/>
      <c r="AD73" s="201"/>
      <c r="AE73" s="201"/>
      <c r="AF73" s="119">
        <v>1</v>
      </c>
      <c r="AG73" s="54">
        <f t="shared" si="227"/>
        <v>14</v>
      </c>
      <c r="AH73" s="144">
        <f t="shared" si="203"/>
        <v>14</v>
      </c>
      <c r="AI73" s="144">
        <f t="shared" si="204"/>
        <v>14</v>
      </c>
      <c r="AJ73" s="144">
        <f t="shared" si="205"/>
        <v>14</v>
      </c>
      <c r="AK73" s="144">
        <f t="shared" si="206"/>
        <v>14</v>
      </c>
      <c r="AL73" s="144">
        <f t="shared" si="207"/>
        <v>14</v>
      </c>
      <c r="AM73" s="144" t="str">
        <f t="shared" si="208"/>
        <v>na</v>
      </c>
      <c r="AN73" s="144" t="str">
        <f t="shared" si="209"/>
        <v>na</v>
      </c>
      <c r="AO73" s="75" t="str">
        <f t="shared" si="210"/>
        <v>na</v>
      </c>
      <c r="AP73" s="75" t="str">
        <f t="shared" si="211"/>
        <v>na</v>
      </c>
      <c r="AQ73" s="144">
        <f t="shared" si="212"/>
        <v>14</v>
      </c>
      <c r="AR73" s="81">
        <f t="shared" si="228"/>
        <v>7.5175271395268972E-2</v>
      </c>
      <c r="AS73" s="82">
        <f t="shared" si="229"/>
        <v>9.8054701819916046E-2</v>
      </c>
      <c r="AT73" s="82">
        <f t="shared" si="230"/>
        <v>4.2957297940153696E-2</v>
      </c>
      <c r="AU73" s="82">
        <f t="shared" si="231"/>
        <v>9.6653920365345813E-2</v>
      </c>
      <c r="AV73" s="82">
        <f t="shared" si="232"/>
        <v>0.10350218525435582</v>
      </c>
      <c r="AW73" s="82">
        <f t="shared" si="233"/>
        <v>1.0825239080918734E-2</v>
      </c>
      <c r="AX73" s="82" t="str">
        <f t="shared" si="234"/>
        <v>na</v>
      </c>
      <c r="AY73" s="82" t="str">
        <f t="shared" si="235"/>
        <v>na</v>
      </c>
      <c r="AZ73" s="83" t="str">
        <f t="shared" si="236"/>
        <v>na</v>
      </c>
      <c r="BA73" s="83" t="str">
        <f t="shared" si="237"/>
        <v>na</v>
      </c>
      <c r="BB73" s="82">
        <f t="shared" si="238"/>
        <v>7.5175271395268972E-2</v>
      </c>
      <c r="BC73" s="93">
        <f t="shared" si="239"/>
        <v>0.88057816795973187</v>
      </c>
      <c r="BD73" s="85">
        <f t="shared" si="240"/>
        <v>1.4981481118407536</v>
      </c>
      <c r="BE73" s="85">
        <f t="shared" si="241"/>
        <v>0.28753572831338181</v>
      </c>
      <c r="BF73" s="85">
        <f t="shared" si="242"/>
        <v>1.4556496245864952</v>
      </c>
      <c r="BG73" s="85">
        <f t="shared" si="243"/>
        <v>1.6692329270818271</v>
      </c>
      <c r="BH73" s="85">
        <f t="shared" si="244"/>
        <v>1.8259668890813003E-2</v>
      </c>
      <c r="BI73" s="85" t="str">
        <f t="shared" si="245"/>
        <v>na</v>
      </c>
      <c r="BJ73" s="85" t="str">
        <f t="shared" si="246"/>
        <v>na</v>
      </c>
      <c r="BK73" s="86" t="str">
        <f t="shared" si="247"/>
        <v>na</v>
      </c>
      <c r="BL73" s="86" t="str">
        <f t="shared" si="248"/>
        <v>na</v>
      </c>
      <c r="BM73" s="102">
        <f t="shared" si="249"/>
        <v>0.88057816795973187</v>
      </c>
      <c r="BN73" s="85">
        <f t="shared" si="250"/>
        <v>11.447516183476514</v>
      </c>
      <c r="BO73" s="85">
        <f t="shared" si="215"/>
        <v>19.475925453929797</v>
      </c>
      <c r="BP73" s="85">
        <f t="shared" si="216"/>
        <v>3.7379644680739634</v>
      </c>
      <c r="BQ73" s="85">
        <f t="shared" si="217"/>
        <v>18.923445119624436</v>
      </c>
      <c r="BR73" s="85">
        <f t="shared" si="218"/>
        <v>21.700028052063754</v>
      </c>
      <c r="BS73" s="85">
        <f t="shared" si="219"/>
        <v>0.23737569558056903</v>
      </c>
      <c r="BT73" s="85" t="str">
        <f t="shared" si="220"/>
        <v>na</v>
      </c>
      <c r="BU73" s="85" t="str">
        <f t="shared" si="221"/>
        <v>na</v>
      </c>
      <c r="BV73" s="86" t="str">
        <f t="shared" si="222"/>
        <v>na</v>
      </c>
      <c r="BW73" s="86" t="str">
        <f t="shared" si="223"/>
        <v>na</v>
      </c>
      <c r="BX73" s="85">
        <f t="shared" si="224"/>
        <v>11.447516183476514</v>
      </c>
      <c r="BY73" s="93">
        <f t="shared" si="251"/>
        <v>6.9071861531792704</v>
      </c>
      <c r="BZ73" s="85">
        <f t="shared" si="252"/>
        <v>5.1493322998675737</v>
      </c>
      <c r="CA73" s="85">
        <f t="shared" si="253"/>
        <v>5.2646301811722926</v>
      </c>
      <c r="CB73" s="85">
        <f t="shared" si="254"/>
        <v>6.280097102820875</v>
      </c>
      <c r="CC73" s="85">
        <f t="shared" si="255"/>
        <v>5.1366299962491215</v>
      </c>
      <c r="CD73" s="85">
        <f t="shared" si="256"/>
        <v>8.0969237596439285</v>
      </c>
      <c r="CE73" s="85" t="str">
        <f t="shared" si="257"/>
        <v>na</v>
      </c>
      <c r="CF73" s="85" t="str">
        <f t="shared" si="258"/>
        <v>na</v>
      </c>
      <c r="CG73" s="86" t="str">
        <f t="shared" si="259"/>
        <v>na</v>
      </c>
      <c r="CH73" s="86" t="str">
        <f t="shared" si="260"/>
        <v>na</v>
      </c>
      <c r="CI73" s="102">
        <f t="shared" si="261"/>
        <v>8.1900227916338917</v>
      </c>
    </row>
    <row r="74" spans="1:87" x14ac:dyDescent="0.25">
      <c r="A74" s="299" t="s">
        <v>7</v>
      </c>
      <c r="B74" s="54"/>
      <c r="C74" s="69">
        <v>14</v>
      </c>
      <c r="D74" s="119">
        <v>1</v>
      </c>
      <c r="E74" s="118"/>
      <c r="F74" s="67">
        <v>1</v>
      </c>
      <c r="G74" s="78">
        <v>0.41799999999999998</v>
      </c>
      <c r="H74" s="26">
        <v>4.8</v>
      </c>
      <c r="I74" s="26">
        <v>8.199999999999999E-3</v>
      </c>
      <c r="J74" s="26">
        <v>8.9999999999999993E-3</v>
      </c>
      <c r="K74" s="82">
        <v>3.2777500000000001E-2</v>
      </c>
      <c r="L74" s="82">
        <v>2.6947500000000003E-2</v>
      </c>
      <c r="M74" s="266" t="s">
        <v>279</v>
      </c>
      <c r="N74" s="81"/>
      <c r="O74" s="82">
        <v>5.9725000000000007E-2</v>
      </c>
      <c r="P74" s="277">
        <v>0.60929999999999995</v>
      </c>
      <c r="Q74" s="278">
        <v>0.39285000000000003</v>
      </c>
      <c r="R74" s="73">
        <f t="shared" si="200"/>
        <v>10.201758057764753</v>
      </c>
      <c r="S74" s="73">
        <f t="shared" si="201"/>
        <v>10.201758057764753</v>
      </c>
      <c r="T74" s="205">
        <f t="shared" si="226"/>
        <v>6.5776475512766863</v>
      </c>
      <c r="U74" s="26">
        <f t="shared" si="202"/>
        <v>6.5776475512766863</v>
      </c>
      <c r="V74" s="78">
        <v>1</v>
      </c>
      <c r="W74" s="128">
        <v>0.5</v>
      </c>
      <c r="X74" s="134"/>
      <c r="Y74" s="134">
        <v>1</v>
      </c>
      <c r="Z74" s="134">
        <v>0.5</v>
      </c>
      <c r="AA74" s="134">
        <v>0.1</v>
      </c>
      <c r="AB74" s="134">
        <v>0.5</v>
      </c>
      <c r="AC74" s="134"/>
      <c r="AD74" s="201"/>
      <c r="AE74" s="201"/>
      <c r="AF74" s="119">
        <v>1</v>
      </c>
      <c r="AG74" s="54">
        <f t="shared" si="227"/>
        <v>14</v>
      </c>
      <c r="AH74" s="144">
        <f t="shared" si="203"/>
        <v>14</v>
      </c>
      <c r="AI74" s="144" t="str">
        <f t="shared" si="204"/>
        <v>na</v>
      </c>
      <c r="AJ74" s="144">
        <f t="shared" si="205"/>
        <v>14</v>
      </c>
      <c r="AK74" s="144">
        <f t="shared" si="206"/>
        <v>14</v>
      </c>
      <c r="AL74" s="144">
        <f t="shared" si="207"/>
        <v>14</v>
      </c>
      <c r="AM74" s="144">
        <f t="shared" si="208"/>
        <v>14</v>
      </c>
      <c r="AN74" s="144" t="str">
        <f t="shared" si="209"/>
        <v>na</v>
      </c>
      <c r="AO74" s="75" t="str">
        <f t="shared" si="210"/>
        <v>na</v>
      </c>
      <c r="AP74" s="75" t="str">
        <f t="shared" si="211"/>
        <v>na</v>
      </c>
      <c r="AQ74" s="144">
        <f t="shared" si="212"/>
        <v>14</v>
      </c>
      <c r="AR74" s="81">
        <f t="shared" si="228"/>
        <v>2.4160707354259165</v>
      </c>
      <c r="AS74" s="82">
        <f t="shared" si="229"/>
        <v>1.5756983057125542</v>
      </c>
      <c r="AT74" s="82" t="str">
        <f t="shared" si="230"/>
        <v>na</v>
      </c>
      <c r="AU74" s="82">
        <f t="shared" si="231"/>
        <v>3.1063766598333209</v>
      </c>
      <c r="AV74" s="82">
        <f t="shared" si="232"/>
        <v>1.6632371004743627</v>
      </c>
      <c r="AW74" s="82">
        <f t="shared" si="233"/>
        <v>0.34791418590133205</v>
      </c>
      <c r="AX74" s="82">
        <f t="shared" si="234"/>
        <v>1.3087049816890381</v>
      </c>
      <c r="AY74" s="82" t="str">
        <f t="shared" si="235"/>
        <v>na</v>
      </c>
      <c r="AZ74" s="83" t="str">
        <f t="shared" si="236"/>
        <v>na</v>
      </c>
      <c r="BA74" s="83" t="str">
        <f t="shared" si="237"/>
        <v>na</v>
      </c>
      <c r="BB74" s="82">
        <f t="shared" si="238"/>
        <v>2.4160707354259165</v>
      </c>
      <c r="BC74" s="93">
        <f t="shared" si="239"/>
        <v>4.050405604100269</v>
      </c>
      <c r="BD74" s="85">
        <f t="shared" si="240"/>
        <v>1.7227623079821561</v>
      </c>
      <c r="BE74" s="85" t="str">
        <f t="shared" si="241"/>
        <v>na</v>
      </c>
      <c r="BF74" s="85">
        <f t="shared" si="242"/>
        <v>6.6955684475943205</v>
      </c>
      <c r="BG74" s="85">
        <f t="shared" si="243"/>
        <v>1.9194975098196241</v>
      </c>
      <c r="BH74" s="85">
        <f t="shared" si="244"/>
        <v>8.3989210606623191E-2</v>
      </c>
      <c r="BI74" s="85">
        <f t="shared" si="245"/>
        <v>1.1884002553696968</v>
      </c>
      <c r="BJ74" s="85" t="str">
        <f t="shared" si="246"/>
        <v>na</v>
      </c>
      <c r="BK74" s="86" t="str">
        <f t="shared" si="247"/>
        <v>na</v>
      </c>
      <c r="BL74" s="86" t="str">
        <f t="shared" si="248"/>
        <v>na</v>
      </c>
      <c r="BM74" s="102">
        <f t="shared" si="249"/>
        <v>4.050405604100269</v>
      </c>
      <c r="BN74" s="85">
        <f t="shared" si="250"/>
        <v>52.655272853303494</v>
      </c>
      <c r="BO74" s="85">
        <f t="shared" si="215"/>
        <v>22.39591000376803</v>
      </c>
      <c r="BP74" s="85" t="str">
        <f t="shared" si="216"/>
        <v>na</v>
      </c>
      <c r="BQ74" s="85">
        <f t="shared" si="217"/>
        <v>87.042389818726164</v>
      </c>
      <c r="BR74" s="85">
        <f t="shared" si="218"/>
        <v>24.953467627655112</v>
      </c>
      <c r="BS74" s="85">
        <f t="shared" si="219"/>
        <v>1.0918597378861015</v>
      </c>
      <c r="BT74" s="85">
        <f t="shared" si="220"/>
        <v>15.44920331980606</v>
      </c>
      <c r="BU74" s="85" t="str">
        <f t="shared" si="221"/>
        <v>na</v>
      </c>
      <c r="BV74" s="86" t="str">
        <f t="shared" si="222"/>
        <v>na</v>
      </c>
      <c r="BW74" s="86" t="str">
        <f t="shared" si="223"/>
        <v>na</v>
      </c>
      <c r="BX74" s="85">
        <f t="shared" si="224"/>
        <v>52.655272853303494</v>
      </c>
      <c r="BY74" s="93">
        <f t="shared" si="251"/>
        <v>37.585190576359125</v>
      </c>
      <c r="BZ74" s="85">
        <f t="shared" si="252"/>
        <v>10.625136095471511</v>
      </c>
      <c r="CA74" s="85" t="str">
        <f t="shared" si="253"/>
        <v>na</v>
      </c>
      <c r="CB74" s="85">
        <f t="shared" si="254"/>
        <v>76.655963263736552</v>
      </c>
      <c r="CC74" s="85">
        <f t="shared" si="255"/>
        <v>12.741902815080083</v>
      </c>
      <c r="CD74" s="85">
        <f t="shared" si="256"/>
        <v>2.5098102136963534</v>
      </c>
      <c r="CE74" s="85">
        <f t="shared" si="257"/>
        <v>4.9578666285818525</v>
      </c>
      <c r="CF74" s="85" t="str">
        <f t="shared" si="258"/>
        <v>na</v>
      </c>
      <c r="CG74" s="86" t="str">
        <f t="shared" si="259"/>
        <v>na</v>
      </c>
      <c r="CH74" s="86" t="str">
        <f t="shared" si="260"/>
        <v>na</v>
      </c>
      <c r="CI74" s="102">
        <f t="shared" si="261"/>
        <v>34.774694133709765</v>
      </c>
    </row>
    <row r="75" spans="1:87" s="20" customFormat="1" x14ac:dyDescent="0.25">
      <c r="A75" s="300" t="s">
        <v>11</v>
      </c>
      <c r="B75" s="58"/>
      <c r="C75" s="69">
        <v>14</v>
      </c>
      <c r="D75" s="35">
        <v>1</v>
      </c>
      <c r="E75" s="67"/>
      <c r="F75" s="60">
        <v>1</v>
      </c>
      <c r="G75" s="78">
        <v>0.14499999999999999</v>
      </c>
      <c r="H75" s="26">
        <v>1.6</v>
      </c>
      <c r="I75" s="26">
        <v>2.1149999999999997E-3</v>
      </c>
      <c r="J75" s="26">
        <v>2.49E-3</v>
      </c>
      <c r="K75" s="82">
        <v>1.575E-3</v>
      </c>
      <c r="L75" s="82">
        <v>2.5149999999999999E-3</v>
      </c>
      <c r="M75" s="266" t="s">
        <v>321</v>
      </c>
      <c r="N75" s="81"/>
      <c r="O75" s="82">
        <v>9.2099999999999994E-3</v>
      </c>
      <c r="P75" s="277">
        <v>3.5499999999999998E-3</v>
      </c>
      <c r="Q75" s="278">
        <v>1.44E-2</v>
      </c>
      <c r="R75" s="73">
        <f t="shared" si="200"/>
        <v>0.38545059717698155</v>
      </c>
      <c r="S75" s="73">
        <f t="shared" si="201"/>
        <v>0.38545059717698155</v>
      </c>
      <c r="T75" s="205">
        <f t="shared" si="226"/>
        <v>1.5635179153094461</v>
      </c>
      <c r="U75" s="26">
        <f t="shared" si="202"/>
        <v>1.5635179153094461</v>
      </c>
      <c r="V75" s="78">
        <v>1</v>
      </c>
      <c r="W75" s="17">
        <v>1</v>
      </c>
      <c r="X75" s="20">
        <v>1</v>
      </c>
      <c r="Y75" s="20">
        <v>1</v>
      </c>
      <c r="Z75" s="20">
        <v>1</v>
      </c>
      <c r="AB75" s="20">
        <v>1</v>
      </c>
      <c r="AD75" s="201"/>
      <c r="AE75" s="201"/>
      <c r="AF75" s="35">
        <v>1</v>
      </c>
      <c r="AG75" s="54">
        <f t="shared" si="227"/>
        <v>14</v>
      </c>
      <c r="AH75" s="144">
        <f t="shared" si="203"/>
        <v>14</v>
      </c>
      <c r="AI75" s="144">
        <f t="shared" si="204"/>
        <v>14</v>
      </c>
      <c r="AJ75" s="144">
        <f t="shared" si="205"/>
        <v>14</v>
      </c>
      <c r="AK75" s="144">
        <f t="shared" si="206"/>
        <v>14</v>
      </c>
      <c r="AL75" s="144" t="str">
        <f t="shared" si="207"/>
        <v>na</v>
      </c>
      <c r="AM75" s="144">
        <f t="shared" si="208"/>
        <v>14</v>
      </c>
      <c r="AN75" s="144" t="str">
        <f t="shared" si="209"/>
        <v>na</v>
      </c>
      <c r="AO75" s="75" t="str">
        <f t="shared" si="210"/>
        <v>na</v>
      </c>
      <c r="AP75" s="75" t="str">
        <f t="shared" si="211"/>
        <v>na</v>
      </c>
      <c r="AQ75" s="144">
        <f t="shared" si="212"/>
        <v>14</v>
      </c>
      <c r="AR75" s="81">
        <f t="shared" si="228"/>
        <v>0.32602542764942832</v>
      </c>
      <c r="AS75" s="82">
        <f t="shared" si="229"/>
        <v>0.42525055780360216</v>
      </c>
      <c r="AT75" s="82">
        <f t="shared" si="230"/>
        <v>0.37260048874220375</v>
      </c>
      <c r="AU75" s="82">
        <f t="shared" si="231"/>
        <v>0.41917554983497923</v>
      </c>
      <c r="AV75" s="82">
        <f t="shared" si="232"/>
        <v>0.44887558879269113</v>
      </c>
      <c r="AW75" s="82" t="str">
        <f t="shared" si="233"/>
        <v>na</v>
      </c>
      <c r="AX75" s="82">
        <f t="shared" si="234"/>
        <v>0.35319421328688066</v>
      </c>
      <c r="AY75" s="82" t="str">
        <f t="shared" si="235"/>
        <v>na</v>
      </c>
      <c r="AZ75" s="83" t="str">
        <f t="shared" si="236"/>
        <v>na</v>
      </c>
      <c r="BA75" s="83" t="str">
        <f t="shared" si="237"/>
        <v>na</v>
      </c>
      <c r="BB75" s="82">
        <f t="shared" si="238"/>
        <v>0.32602542764942832</v>
      </c>
      <c r="BC75" s="93">
        <f t="shared" si="239"/>
        <v>1.8827610016604119</v>
      </c>
      <c r="BD75" s="85">
        <f t="shared" si="240"/>
        <v>3.2031850689874686</v>
      </c>
      <c r="BE75" s="85">
        <f t="shared" si="241"/>
        <v>2.4591164103319665</v>
      </c>
      <c r="BF75" s="85">
        <f t="shared" si="242"/>
        <v>3.1123192068263945</v>
      </c>
      <c r="BG75" s="85">
        <f t="shared" si="243"/>
        <v>3.5689808947669008</v>
      </c>
      <c r="BH75" s="85" t="str">
        <f t="shared" si="244"/>
        <v>na</v>
      </c>
      <c r="BI75" s="85">
        <f t="shared" si="245"/>
        <v>2.2096292311153443</v>
      </c>
      <c r="BJ75" s="85" t="str">
        <f t="shared" si="246"/>
        <v>na</v>
      </c>
      <c r="BK75" s="86" t="str">
        <f t="shared" si="247"/>
        <v>na</v>
      </c>
      <c r="BL75" s="86" t="str">
        <f t="shared" si="248"/>
        <v>na</v>
      </c>
      <c r="BM75" s="102">
        <f t="shared" si="249"/>
        <v>1.8827610016604119</v>
      </c>
      <c r="BN75" s="85">
        <f t="shared" si="250"/>
        <v>24.475893021585357</v>
      </c>
      <c r="BO75" s="85">
        <f t="shared" si="215"/>
        <v>41.641405896837092</v>
      </c>
      <c r="BP75" s="85">
        <f t="shared" si="216"/>
        <v>31.968513334315563</v>
      </c>
      <c r="BQ75" s="85">
        <f t="shared" si="217"/>
        <v>40.46014968874313</v>
      </c>
      <c r="BR75" s="85">
        <f t="shared" si="218"/>
        <v>46.396751631969714</v>
      </c>
      <c r="BS75" s="85" t="str">
        <f t="shared" si="219"/>
        <v>na</v>
      </c>
      <c r="BT75" s="85">
        <f t="shared" si="220"/>
        <v>28.725180004499475</v>
      </c>
      <c r="BU75" s="85" t="str">
        <f t="shared" si="221"/>
        <v>na</v>
      </c>
      <c r="BV75" s="86" t="str">
        <f t="shared" si="222"/>
        <v>na</v>
      </c>
      <c r="BW75" s="86" t="str">
        <f t="shared" si="223"/>
        <v>na</v>
      </c>
      <c r="BX75" s="85">
        <f t="shared" si="224"/>
        <v>24.475893021585357</v>
      </c>
      <c r="BY75" s="93">
        <f t="shared" si="251"/>
        <v>2.8546037757388718</v>
      </c>
      <c r="BZ75" s="85">
        <f t="shared" si="252"/>
        <v>1.0919398037191095</v>
      </c>
      <c r="CA75" s="85">
        <f t="shared" si="253"/>
        <v>1.1258617222680143</v>
      </c>
      <c r="CB75" s="85">
        <f t="shared" si="254"/>
        <v>1.6880421277170858</v>
      </c>
      <c r="CC75" s="85">
        <f t="shared" si="255"/>
        <v>0.94895754366040841</v>
      </c>
      <c r="CD75" s="85" t="str">
        <f t="shared" si="256"/>
        <v>na</v>
      </c>
      <c r="CE75" s="85">
        <f t="shared" si="257"/>
        <v>1.818633458222543</v>
      </c>
      <c r="CF75" s="85" t="str">
        <f t="shared" si="258"/>
        <v>na</v>
      </c>
      <c r="CG75" s="86" t="str">
        <f t="shared" si="259"/>
        <v>na</v>
      </c>
      <c r="CH75" s="86" t="str">
        <f t="shared" si="260"/>
        <v>na</v>
      </c>
      <c r="CI75" s="102">
        <f t="shared" si="261"/>
        <v>3.6987991938686644</v>
      </c>
    </row>
    <row r="76" spans="1:87" s="20" customFormat="1" x14ac:dyDescent="0.25">
      <c r="A76" s="298" t="s">
        <v>12</v>
      </c>
      <c r="B76" s="54"/>
      <c r="C76" s="69">
        <v>14</v>
      </c>
      <c r="D76" s="35">
        <v>1</v>
      </c>
      <c r="E76" s="67"/>
      <c r="F76" s="60">
        <v>1</v>
      </c>
      <c r="G76" s="78">
        <v>0.78200000000000003</v>
      </c>
      <c r="H76" s="82">
        <v>4.8</v>
      </c>
      <c r="I76" s="82">
        <v>4.3650000000000001E-2</v>
      </c>
      <c r="J76" s="82">
        <v>3.6114999999999994E-2</v>
      </c>
      <c r="K76" s="68">
        <v>4.8702500000000003E-2</v>
      </c>
      <c r="L76" s="68">
        <v>2.8195000000000005E-2</v>
      </c>
      <c r="M76" s="266" t="s">
        <v>279</v>
      </c>
      <c r="N76" s="63"/>
      <c r="O76" s="137">
        <v>7.9765000000000003E-2</v>
      </c>
      <c r="P76" s="293">
        <v>0.21834999999999999</v>
      </c>
      <c r="Q76" s="294">
        <v>0.13585</v>
      </c>
      <c r="R76" s="73">
        <f t="shared" si="200"/>
        <v>2.7374161599699112</v>
      </c>
      <c r="S76" s="73">
        <f t="shared" si="201"/>
        <v>2.7374161599699112</v>
      </c>
      <c r="T76" s="205">
        <f t="shared" si="226"/>
        <v>1.7031279383188118</v>
      </c>
      <c r="U76" s="26">
        <f t="shared" si="202"/>
        <v>1.7031279383188118</v>
      </c>
      <c r="V76" s="78">
        <v>1</v>
      </c>
      <c r="W76" s="128">
        <v>1</v>
      </c>
      <c r="X76" s="134">
        <v>1</v>
      </c>
      <c r="Y76" s="134">
        <v>1</v>
      </c>
      <c r="Z76" s="134">
        <v>1</v>
      </c>
      <c r="AA76" s="134">
        <v>1</v>
      </c>
      <c r="AB76" s="134"/>
      <c r="AC76" s="134">
        <v>1</v>
      </c>
      <c r="AD76" s="201"/>
      <c r="AE76" s="201">
        <v>1</v>
      </c>
      <c r="AF76" s="35">
        <v>1</v>
      </c>
      <c r="AG76" s="54">
        <f t="shared" si="227"/>
        <v>14</v>
      </c>
      <c r="AH76" s="144">
        <f t="shared" si="203"/>
        <v>14</v>
      </c>
      <c r="AI76" s="144">
        <f t="shared" si="204"/>
        <v>14</v>
      </c>
      <c r="AJ76" s="144">
        <f t="shared" si="205"/>
        <v>14</v>
      </c>
      <c r="AK76" s="144">
        <f t="shared" si="206"/>
        <v>14</v>
      </c>
      <c r="AL76" s="144">
        <f t="shared" si="207"/>
        <v>14</v>
      </c>
      <c r="AM76" s="144" t="str">
        <f t="shared" si="208"/>
        <v>na</v>
      </c>
      <c r="AN76" s="144">
        <f t="shared" si="209"/>
        <v>14</v>
      </c>
      <c r="AO76" s="75" t="str">
        <f t="shared" si="210"/>
        <v>na</v>
      </c>
      <c r="AP76" s="75">
        <f t="shared" si="211"/>
        <v>14</v>
      </c>
      <c r="AQ76" s="144">
        <f t="shared" si="212"/>
        <v>14</v>
      </c>
      <c r="AR76" s="81">
        <f t="shared" si="228"/>
        <v>1.3183945063501272</v>
      </c>
      <c r="AS76" s="82">
        <f t="shared" si="229"/>
        <v>1.7196450082827748</v>
      </c>
      <c r="AT76" s="82">
        <f t="shared" si="230"/>
        <v>1.5067365786858595</v>
      </c>
      <c r="AU76" s="82">
        <f t="shared" si="231"/>
        <v>1.6950786510215921</v>
      </c>
      <c r="AV76" s="82">
        <f t="shared" si="232"/>
        <v>1.8151808420762621</v>
      </c>
      <c r="AW76" s="82">
        <f t="shared" si="233"/>
        <v>1.8984880891441831</v>
      </c>
      <c r="AX76" s="82" t="str">
        <f t="shared" si="234"/>
        <v>na</v>
      </c>
      <c r="AY76" s="82">
        <f t="shared" si="235"/>
        <v>1.3183945063501272</v>
      </c>
      <c r="AZ76" s="83" t="str">
        <f t="shared" si="236"/>
        <v>na</v>
      </c>
      <c r="BA76" s="83">
        <f t="shared" si="237"/>
        <v>1.3183945063501272</v>
      </c>
      <c r="BB76" s="82">
        <f t="shared" si="238"/>
        <v>1.3183945063501272</v>
      </c>
      <c r="BC76" s="93">
        <f t="shared" si="239"/>
        <v>1.9888191962912634</v>
      </c>
      <c r="BD76" s="85">
        <f t="shared" si="240"/>
        <v>3.383624341516327</v>
      </c>
      <c r="BE76" s="85">
        <f t="shared" si="241"/>
        <v>2.5976413992375682</v>
      </c>
      <c r="BF76" s="85">
        <f t="shared" si="242"/>
        <v>3.287639895910047</v>
      </c>
      <c r="BG76" s="85">
        <f t="shared" si="243"/>
        <v>3.7700258866894876</v>
      </c>
      <c r="BH76" s="85">
        <f t="shared" si="244"/>
        <v>4.1240154854295632</v>
      </c>
      <c r="BI76" s="85" t="str">
        <f t="shared" si="245"/>
        <v>na</v>
      </c>
      <c r="BJ76" s="85">
        <f t="shared" si="246"/>
        <v>1.9888191962912634</v>
      </c>
      <c r="BK76" s="86" t="str">
        <f t="shared" si="247"/>
        <v>na</v>
      </c>
      <c r="BL76" s="86">
        <f t="shared" si="248"/>
        <v>1.9888191962912634</v>
      </c>
      <c r="BM76" s="102">
        <f t="shared" si="249"/>
        <v>1.9888191962912634</v>
      </c>
      <c r="BN76" s="85">
        <f t="shared" si="250"/>
        <v>25.854649551786423</v>
      </c>
      <c r="BO76" s="85">
        <f t="shared" si="215"/>
        <v>43.987116439712253</v>
      </c>
      <c r="BP76" s="85">
        <f t="shared" si="216"/>
        <v>33.769338190088384</v>
      </c>
      <c r="BQ76" s="85">
        <f t="shared" si="217"/>
        <v>42.739318646830611</v>
      </c>
      <c r="BR76" s="85">
        <f t="shared" si="218"/>
        <v>49.010336526963336</v>
      </c>
      <c r="BS76" s="85">
        <f t="shared" si="219"/>
        <v>53.612201310584325</v>
      </c>
      <c r="BT76" s="85" t="str">
        <f t="shared" si="220"/>
        <v>na</v>
      </c>
      <c r="BU76" s="85">
        <f t="shared" si="221"/>
        <v>25.854649551786423</v>
      </c>
      <c r="BV76" s="86" t="str">
        <f t="shared" si="222"/>
        <v>na</v>
      </c>
      <c r="BW76" s="86">
        <f t="shared" si="223"/>
        <v>25.854649551786423</v>
      </c>
      <c r="BX76" s="85">
        <f t="shared" si="224"/>
        <v>25.854649551786423</v>
      </c>
      <c r="BY76" s="93">
        <f t="shared" si="251"/>
        <v>4.0947457863700594</v>
      </c>
      <c r="BZ76" s="85">
        <f t="shared" si="252"/>
        <v>14.426485207860264</v>
      </c>
      <c r="CA76" s="85">
        <f t="shared" si="253"/>
        <v>10.128194001949657</v>
      </c>
      <c r="CB76" s="85">
        <f t="shared" si="254"/>
        <v>12.073856355003057</v>
      </c>
      <c r="CC76" s="85">
        <f t="shared" si="255"/>
        <v>17.123885055999914</v>
      </c>
      <c r="CD76" s="85">
        <f t="shared" si="256"/>
        <v>17.787122740221129</v>
      </c>
      <c r="CE76" s="85" t="str">
        <f t="shared" si="257"/>
        <v>na</v>
      </c>
      <c r="CF76" s="85">
        <f t="shared" si="258"/>
        <v>2.9584687074040952</v>
      </c>
      <c r="CG76" s="86" t="str">
        <f t="shared" si="259"/>
        <v>na</v>
      </c>
      <c r="CH76" s="86">
        <f t="shared" si="260"/>
        <v>2.7314557307472644</v>
      </c>
      <c r="CI76" s="102">
        <f t="shared" si="261"/>
        <v>3.2036662890126086</v>
      </c>
    </row>
    <row r="77" spans="1:87" s="20" customFormat="1" x14ac:dyDescent="0.25">
      <c r="A77" s="298" t="s">
        <v>14</v>
      </c>
      <c r="B77" s="54"/>
      <c r="C77" s="69">
        <v>14</v>
      </c>
      <c r="D77" s="35">
        <v>1</v>
      </c>
      <c r="E77" s="60"/>
      <c r="F77" s="60">
        <v>1</v>
      </c>
      <c r="G77" s="78">
        <v>2.4359999999999999</v>
      </c>
      <c r="H77" s="26">
        <v>9.1379999999999999</v>
      </c>
      <c r="I77" s="26">
        <v>0.12422</v>
      </c>
      <c r="J77" s="26">
        <v>0.14238000000000001</v>
      </c>
      <c r="K77" s="82">
        <v>4.6945000000000001E-2</v>
      </c>
      <c r="L77" s="82">
        <v>4.0485E-2</v>
      </c>
      <c r="M77" s="266" t="s">
        <v>279</v>
      </c>
      <c r="N77" s="81"/>
      <c r="O77" s="82">
        <v>0.2666</v>
      </c>
      <c r="P77" s="277">
        <v>0.17299999999999999</v>
      </c>
      <c r="Q77" s="278">
        <v>0.33955000000000002</v>
      </c>
      <c r="R77" s="73">
        <f t="shared" si="200"/>
        <v>0.64891222805701421</v>
      </c>
      <c r="S77" s="73">
        <f t="shared" si="201"/>
        <v>0.64891222805701421</v>
      </c>
      <c r="T77" s="205">
        <f t="shared" si="226"/>
        <v>1.2736309077269319</v>
      </c>
      <c r="U77" s="26">
        <f t="shared" si="202"/>
        <v>1.2736309077269319</v>
      </c>
      <c r="V77" s="78">
        <v>1</v>
      </c>
      <c r="W77" s="128">
        <v>1</v>
      </c>
      <c r="X77" s="134"/>
      <c r="Y77" s="134">
        <v>1</v>
      </c>
      <c r="Z77" s="134">
        <v>1</v>
      </c>
      <c r="AA77" s="134">
        <v>0.1</v>
      </c>
      <c r="AB77" s="134">
        <v>1</v>
      </c>
      <c r="AC77" s="134">
        <v>1</v>
      </c>
      <c r="AD77" s="201"/>
      <c r="AE77" s="201"/>
      <c r="AF77" s="35">
        <v>1</v>
      </c>
      <c r="AG77" s="54">
        <f t="shared" si="227"/>
        <v>14</v>
      </c>
      <c r="AH77" s="144">
        <f t="shared" si="203"/>
        <v>14</v>
      </c>
      <c r="AI77" s="144" t="str">
        <f t="shared" si="204"/>
        <v>na</v>
      </c>
      <c r="AJ77" s="144">
        <f t="shared" si="205"/>
        <v>14</v>
      </c>
      <c r="AK77" s="144">
        <f t="shared" si="206"/>
        <v>14</v>
      </c>
      <c r="AL77" s="144">
        <f t="shared" si="207"/>
        <v>14</v>
      </c>
      <c r="AM77" s="144">
        <f t="shared" si="208"/>
        <v>14</v>
      </c>
      <c r="AN77" s="144">
        <f t="shared" si="209"/>
        <v>14</v>
      </c>
      <c r="AO77" s="75" t="str">
        <f t="shared" si="210"/>
        <v>na</v>
      </c>
      <c r="AP77" s="75" t="str">
        <f t="shared" si="211"/>
        <v>na</v>
      </c>
      <c r="AQ77" s="144">
        <f t="shared" si="212"/>
        <v>14</v>
      </c>
      <c r="AR77" s="81">
        <f t="shared" si="228"/>
        <v>0.500115814784858</v>
      </c>
      <c r="AS77" s="82">
        <f t="shared" si="229"/>
        <v>0.65232497580633653</v>
      </c>
      <c r="AT77" s="82" t="str">
        <f t="shared" si="230"/>
        <v>na</v>
      </c>
      <c r="AU77" s="82">
        <f t="shared" si="231"/>
        <v>0.6430060475805317</v>
      </c>
      <c r="AV77" s="82">
        <f t="shared" si="232"/>
        <v>0.68856525224002185</v>
      </c>
      <c r="AW77" s="82">
        <f t="shared" si="233"/>
        <v>7.2016677329019563E-2</v>
      </c>
      <c r="AX77" s="82">
        <f t="shared" si="234"/>
        <v>0.54179213268359616</v>
      </c>
      <c r="AY77" s="82">
        <f t="shared" si="235"/>
        <v>0.500115814784858</v>
      </c>
      <c r="AZ77" s="83" t="str">
        <f t="shared" si="236"/>
        <v>na</v>
      </c>
      <c r="BA77" s="83" t="str">
        <f t="shared" si="237"/>
        <v>na</v>
      </c>
      <c r="BB77" s="82">
        <f t="shared" si="238"/>
        <v>0.500115814784858</v>
      </c>
      <c r="BC77" s="93">
        <f t="shared" si="239"/>
        <v>1.642756144895968</v>
      </c>
      <c r="BD77" s="85">
        <f t="shared" si="240"/>
        <v>2.7948592257209284</v>
      </c>
      <c r="BE77" s="85" t="str">
        <f t="shared" si="241"/>
        <v>na</v>
      </c>
      <c r="BF77" s="85">
        <f t="shared" si="242"/>
        <v>2.7155764844198647</v>
      </c>
      <c r="BG77" s="85">
        <f t="shared" si="243"/>
        <v>3.1140252484112811</v>
      </c>
      <c r="BH77" s="85">
        <f t="shared" si="244"/>
        <v>3.40641914205628E-2</v>
      </c>
      <c r="BI77" s="85">
        <f t="shared" si="245"/>
        <v>1.9279568644959622</v>
      </c>
      <c r="BJ77" s="85">
        <f t="shared" si="246"/>
        <v>1.642756144895968</v>
      </c>
      <c r="BK77" s="86" t="str">
        <f t="shared" si="247"/>
        <v>na</v>
      </c>
      <c r="BL77" s="86" t="str">
        <f t="shared" si="248"/>
        <v>na</v>
      </c>
      <c r="BM77" s="102">
        <f t="shared" si="249"/>
        <v>1.642756144895968</v>
      </c>
      <c r="BN77" s="85">
        <f t="shared" si="250"/>
        <v>21.355829883647584</v>
      </c>
      <c r="BO77" s="85">
        <f t="shared" si="215"/>
        <v>36.333169934372066</v>
      </c>
      <c r="BP77" s="85" t="str">
        <f t="shared" si="216"/>
        <v>na</v>
      </c>
      <c r="BQ77" s="85">
        <f t="shared" si="217"/>
        <v>35.302494297458239</v>
      </c>
      <c r="BR77" s="85">
        <f t="shared" si="218"/>
        <v>40.482328229346656</v>
      </c>
      <c r="BS77" s="85">
        <f t="shared" si="219"/>
        <v>0.44283448846731643</v>
      </c>
      <c r="BT77" s="85">
        <f t="shared" si="220"/>
        <v>25.063439238447508</v>
      </c>
      <c r="BU77" s="85">
        <f t="shared" si="221"/>
        <v>21.355829883647584</v>
      </c>
      <c r="BV77" s="86" t="str">
        <f t="shared" si="222"/>
        <v>na</v>
      </c>
      <c r="BW77" s="86" t="str">
        <f t="shared" si="223"/>
        <v>na</v>
      </c>
      <c r="BX77" s="85">
        <f t="shared" si="224"/>
        <v>21.355829883647584</v>
      </c>
      <c r="BY77" s="93">
        <f t="shared" si="251"/>
        <v>1.0777983797439805</v>
      </c>
      <c r="BZ77" s="85">
        <f t="shared" si="252"/>
        <v>3.8151684507529551E-2</v>
      </c>
      <c r="CA77" s="85" t="str">
        <f t="shared" si="253"/>
        <v>na</v>
      </c>
      <c r="CB77" s="85">
        <f t="shared" si="254"/>
        <v>0.21321280272048235</v>
      </c>
      <c r="CC77" s="85">
        <f t="shared" si="255"/>
        <v>5.9765143566728419E-3</v>
      </c>
      <c r="CD77" s="85">
        <f t="shared" si="256"/>
        <v>6.8463443977949527</v>
      </c>
      <c r="CE77" s="85">
        <f t="shared" si="257"/>
        <v>0.41331833844515198</v>
      </c>
      <c r="CF77" s="85">
        <f t="shared" si="258"/>
        <v>1.8001549662495524</v>
      </c>
      <c r="CG77" s="86" t="str">
        <f t="shared" si="259"/>
        <v>na</v>
      </c>
      <c r="CH77" s="86" t="str">
        <f t="shared" si="260"/>
        <v>na</v>
      </c>
      <c r="CI77" s="102">
        <f t="shared" si="261"/>
        <v>1.6175761287751909</v>
      </c>
    </row>
    <row r="78" spans="1:87" s="20" customFormat="1" x14ac:dyDescent="0.25">
      <c r="A78" s="298" t="s">
        <v>15</v>
      </c>
      <c r="B78" s="54"/>
      <c r="C78" s="69">
        <v>14</v>
      </c>
      <c r="D78" s="35"/>
      <c r="E78" s="60"/>
      <c r="F78" s="60">
        <v>1</v>
      </c>
      <c r="G78" s="78">
        <v>0.27300000000000002</v>
      </c>
      <c r="H78" s="26">
        <v>0</v>
      </c>
      <c r="I78" s="26">
        <v>4.3584999999999999E-2</v>
      </c>
      <c r="J78" s="26">
        <v>1.359E-2</v>
      </c>
      <c r="K78" s="82">
        <v>2.0554999999999997E-2</v>
      </c>
      <c r="L78" s="82">
        <v>2.0160000000000001E-2</v>
      </c>
      <c r="M78" s="266" t="s">
        <v>279</v>
      </c>
      <c r="N78" s="81"/>
      <c r="O78" s="82">
        <v>5.7174999999999997E-2</v>
      </c>
      <c r="P78" s="277">
        <v>1.7849999999999998E-2</v>
      </c>
      <c r="Q78" s="278">
        <v>2.7100000000000003E-2</v>
      </c>
      <c r="R78" s="73">
        <f t="shared" si="200"/>
        <v>0.31219938784433754</v>
      </c>
      <c r="S78" s="73">
        <f t="shared" si="201"/>
        <v>0.31219938784433754</v>
      </c>
      <c r="T78" s="205">
        <f t="shared" si="226"/>
        <v>0.47398338434630516</v>
      </c>
      <c r="U78" s="26">
        <f t="shared" si="202"/>
        <v>0.47398338434630516</v>
      </c>
      <c r="V78" s="78">
        <v>1</v>
      </c>
      <c r="W78" s="128">
        <v>1</v>
      </c>
      <c r="X78" s="134"/>
      <c r="Y78" s="134">
        <v>1</v>
      </c>
      <c r="Z78" s="134">
        <v>1</v>
      </c>
      <c r="AA78" s="134">
        <v>0.1</v>
      </c>
      <c r="AB78" s="134">
        <v>0.5</v>
      </c>
      <c r="AC78" s="134">
        <v>1</v>
      </c>
      <c r="AD78" s="201"/>
      <c r="AE78" s="201"/>
      <c r="AF78" s="35"/>
      <c r="AG78" s="54">
        <f t="shared" si="227"/>
        <v>14</v>
      </c>
      <c r="AH78" s="144">
        <f t="shared" si="203"/>
        <v>14</v>
      </c>
      <c r="AI78" s="144" t="str">
        <f t="shared" si="204"/>
        <v>na</v>
      </c>
      <c r="AJ78" s="144">
        <f t="shared" si="205"/>
        <v>14</v>
      </c>
      <c r="AK78" s="144">
        <f t="shared" si="206"/>
        <v>14</v>
      </c>
      <c r="AL78" s="144">
        <f t="shared" si="207"/>
        <v>14</v>
      </c>
      <c r="AM78" s="144">
        <f t="shared" si="208"/>
        <v>14</v>
      </c>
      <c r="AN78" s="144">
        <f t="shared" si="209"/>
        <v>14</v>
      </c>
      <c r="AO78" s="75" t="str">
        <f t="shared" si="210"/>
        <v>na</v>
      </c>
      <c r="AP78" s="75" t="str">
        <f t="shared" si="211"/>
        <v>na</v>
      </c>
      <c r="AQ78" s="144" t="str">
        <f t="shared" si="212"/>
        <v>na</v>
      </c>
      <c r="AR78" s="81">
        <f t="shared" si="228"/>
        <v>0.27170465141758604</v>
      </c>
      <c r="AS78" s="82">
        <f t="shared" si="229"/>
        <v>0.35439737141424266</v>
      </c>
      <c r="AT78" s="82" t="str">
        <f t="shared" si="230"/>
        <v>na</v>
      </c>
      <c r="AU78" s="82">
        <f t="shared" si="231"/>
        <v>0.34933455182261058</v>
      </c>
      <c r="AV78" s="82">
        <f t="shared" si="232"/>
        <v>0.37408611427058946</v>
      </c>
      <c r="AW78" s="82">
        <f t="shared" si="233"/>
        <v>3.9125469804132396E-2</v>
      </c>
      <c r="AX78" s="82">
        <f t="shared" si="234"/>
        <v>0.14717335285119243</v>
      </c>
      <c r="AY78" s="82">
        <f t="shared" si="235"/>
        <v>0.27170465141758604</v>
      </c>
      <c r="AZ78" s="83" t="str">
        <f t="shared" si="236"/>
        <v>na</v>
      </c>
      <c r="BA78" s="83" t="str">
        <f t="shared" si="237"/>
        <v>na</v>
      </c>
      <c r="BB78" s="82" t="str">
        <f t="shared" si="238"/>
        <v>na</v>
      </c>
      <c r="BC78" s="93">
        <f t="shared" si="239"/>
        <v>0.77593704242255901</v>
      </c>
      <c r="BD78" s="85">
        <f t="shared" si="240"/>
        <v>1.3201197319098357</v>
      </c>
      <c r="BE78" s="85" t="str">
        <f t="shared" si="241"/>
        <v>na</v>
      </c>
      <c r="BF78" s="85">
        <f t="shared" si="242"/>
        <v>1.2826714374740258</v>
      </c>
      <c r="BG78" s="85">
        <f t="shared" si="243"/>
        <v>1.4708741457390453</v>
      </c>
      <c r="BH78" s="85">
        <f t="shared" si="244"/>
        <v>1.6089830511674189E-2</v>
      </c>
      <c r="BI78" s="85">
        <f t="shared" si="245"/>
        <v>0.22766208362745219</v>
      </c>
      <c r="BJ78" s="85">
        <f t="shared" si="246"/>
        <v>0.77593704242255901</v>
      </c>
      <c r="BK78" s="86" t="str">
        <f t="shared" si="247"/>
        <v>na</v>
      </c>
      <c r="BL78" s="86" t="str">
        <f t="shared" si="248"/>
        <v>na</v>
      </c>
      <c r="BM78" s="102" t="str">
        <f t="shared" si="249"/>
        <v>na</v>
      </c>
      <c r="BN78" s="85">
        <f t="shared" si="250"/>
        <v>10.087181551493266</v>
      </c>
      <c r="BO78" s="85">
        <f t="shared" si="215"/>
        <v>17.161556514827865</v>
      </c>
      <c r="BP78" s="85" t="str">
        <f t="shared" si="216"/>
        <v>na</v>
      </c>
      <c r="BQ78" s="85">
        <f t="shared" si="217"/>
        <v>16.674728687162336</v>
      </c>
      <c r="BR78" s="85">
        <f t="shared" si="218"/>
        <v>19.12136389460759</v>
      </c>
      <c r="BS78" s="85">
        <f t="shared" si="219"/>
        <v>0.20916779665176444</v>
      </c>
      <c r="BT78" s="85">
        <f t="shared" si="220"/>
        <v>2.9596070871568783</v>
      </c>
      <c r="BU78" s="85">
        <f t="shared" si="221"/>
        <v>10.087181551493266</v>
      </c>
      <c r="BV78" s="86" t="str">
        <f t="shared" si="222"/>
        <v>na</v>
      </c>
      <c r="BW78" s="86" t="str">
        <f t="shared" si="223"/>
        <v>na</v>
      </c>
      <c r="BX78" s="85" t="str">
        <f t="shared" si="224"/>
        <v>na</v>
      </c>
      <c r="BY78" s="93">
        <f t="shared" si="251"/>
        <v>3.5827183610272475</v>
      </c>
      <c r="BZ78" s="85">
        <f t="shared" si="252"/>
        <v>1.7162770737681778</v>
      </c>
      <c r="CA78" s="85" t="str">
        <f t="shared" si="253"/>
        <v>na</v>
      </c>
      <c r="CB78" s="85">
        <f t="shared" si="254"/>
        <v>2.4353719835188294</v>
      </c>
      <c r="CC78" s="85">
        <f t="shared" si="255"/>
        <v>1.5724686209181638</v>
      </c>
      <c r="CD78" s="85">
        <f t="shared" si="256"/>
        <v>7.5055157453237067</v>
      </c>
      <c r="CE78" s="85">
        <f t="shared" si="257"/>
        <v>4.4919693731196793</v>
      </c>
      <c r="CF78" s="85">
        <f t="shared" si="258"/>
        <v>4.8238867926657409</v>
      </c>
      <c r="CG78" s="86" t="str">
        <f t="shared" si="259"/>
        <v>na</v>
      </c>
      <c r="CH78" s="86" t="str">
        <f t="shared" si="260"/>
        <v>na</v>
      </c>
      <c r="CI78" s="102" t="str">
        <f t="shared" si="261"/>
        <v>na</v>
      </c>
    </row>
    <row r="79" spans="1:87" s="20" customFormat="1" x14ac:dyDescent="0.25">
      <c r="A79" s="298" t="s">
        <v>16</v>
      </c>
      <c r="B79" s="54"/>
      <c r="C79" s="69">
        <v>14</v>
      </c>
      <c r="D79" s="35">
        <v>1</v>
      </c>
      <c r="E79" s="60"/>
      <c r="F79" s="67">
        <v>1</v>
      </c>
      <c r="G79" s="78">
        <v>9.2550000000000008</v>
      </c>
      <c r="H79" s="26">
        <v>57.688000000000002</v>
      </c>
      <c r="I79" s="26">
        <v>7.9000000000000008E-3</v>
      </c>
      <c r="J79" s="26">
        <v>1.8695E-2</v>
      </c>
      <c r="K79" s="82">
        <v>2.0150000000000003E-3</v>
      </c>
      <c r="L79" s="82">
        <v>5.2599999999999999E-3</v>
      </c>
      <c r="M79" s="266" t="s">
        <v>279</v>
      </c>
      <c r="N79" s="81"/>
      <c r="O79" s="82">
        <v>2.6595000000000001E-2</v>
      </c>
      <c r="P79" s="277">
        <v>0.11339999999999999</v>
      </c>
      <c r="Q79" s="278">
        <v>0.1976</v>
      </c>
      <c r="R79" s="73">
        <f t="shared" si="200"/>
        <v>4.2639593908629436</v>
      </c>
      <c r="S79" s="73">
        <f t="shared" si="201"/>
        <v>4.2639593908629436</v>
      </c>
      <c r="T79" s="205">
        <f t="shared" si="226"/>
        <v>7.429968039105094</v>
      </c>
      <c r="U79" s="26">
        <f t="shared" si="202"/>
        <v>7.429968039105094</v>
      </c>
      <c r="V79" s="78">
        <v>1</v>
      </c>
      <c r="W79" s="128">
        <v>0.5</v>
      </c>
      <c r="X79" s="134"/>
      <c r="Y79" s="134">
        <v>0.5</v>
      </c>
      <c r="Z79" s="134">
        <v>0.3</v>
      </c>
      <c r="AA79" s="134">
        <v>1</v>
      </c>
      <c r="AB79" s="134"/>
      <c r="AC79" s="134">
        <v>1</v>
      </c>
      <c r="AD79" s="201"/>
      <c r="AE79" s="201"/>
      <c r="AF79" s="35">
        <v>1</v>
      </c>
      <c r="AG79" s="54">
        <f t="shared" si="227"/>
        <v>14</v>
      </c>
      <c r="AH79" s="144">
        <f t="shared" si="203"/>
        <v>14</v>
      </c>
      <c r="AI79" s="144" t="str">
        <f t="shared" si="204"/>
        <v>na</v>
      </c>
      <c r="AJ79" s="144">
        <f t="shared" si="205"/>
        <v>14</v>
      </c>
      <c r="AK79" s="144">
        <f t="shared" si="206"/>
        <v>14</v>
      </c>
      <c r="AL79" s="144">
        <f t="shared" si="207"/>
        <v>14</v>
      </c>
      <c r="AM79" s="144" t="str">
        <f t="shared" si="208"/>
        <v>na</v>
      </c>
      <c r="AN79" s="144">
        <f t="shared" si="209"/>
        <v>14</v>
      </c>
      <c r="AO79" s="75" t="str">
        <f t="shared" si="210"/>
        <v>na</v>
      </c>
      <c r="AP79" s="75" t="str">
        <f t="shared" si="211"/>
        <v>na</v>
      </c>
      <c r="AQ79" s="144">
        <f t="shared" si="212"/>
        <v>14</v>
      </c>
      <c r="AR79" s="81">
        <f t="shared" si="228"/>
        <v>1.6608834794915388</v>
      </c>
      <c r="AS79" s="82">
        <f t="shared" si="229"/>
        <v>1.0831848779292645</v>
      </c>
      <c r="AT79" s="82" t="str">
        <f t="shared" si="230"/>
        <v>na</v>
      </c>
      <c r="AU79" s="82">
        <f t="shared" si="231"/>
        <v>1.0677108082445605</v>
      </c>
      <c r="AV79" s="82">
        <f t="shared" si="232"/>
        <v>0.68601708935520067</v>
      </c>
      <c r="AW79" s="82">
        <f t="shared" si="233"/>
        <v>2.3916722104678159</v>
      </c>
      <c r="AX79" s="82" t="str">
        <f t="shared" si="234"/>
        <v>na</v>
      </c>
      <c r="AY79" s="82">
        <f t="shared" si="235"/>
        <v>1.6608834794915388</v>
      </c>
      <c r="AZ79" s="83" t="str">
        <f t="shared" si="236"/>
        <v>na</v>
      </c>
      <c r="BA79" s="83" t="str">
        <f t="shared" si="237"/>
        <v>na</v>
      </c>
      <c r="BB79" s="82">
        <f t="shared" si="238"/>
        <v>1.6608834794915388</v>
      </c>
      <c r="BC79" s="93">
        <f t="shared" si="239"/>
        <v>4.2635859613571858</v>
      </c>
      <c r="BD79" s="85">
        <f t="shared" si="240"/>
        <v>1.8134344826188409</v>
      </c>
      <c r="BE79" s="85" t="str">
        <f t="shared" si="241"/>
        <v>na</v>
      </c>
      <c r="BF79" s="85">
        <f t="shared" si="242"/>
        <v>1.7619921574996529</v>
      </c>
      <c r="BG79" s="85">
        <f t="shared" si="243"/>
        <v>0.72738872025044599</v>
      </c>
      <c r="BH79" s="85">
        <f t="shared" si="244"/>
        <v>8.8409718494702592</v>
      </c>
      <c r="BI79" s="85" t="str">
        <f t="shared" si="245"/>
        <v>na</v>
      </c>
      <c r="BJ79" s="85">
        <f t="shared" si="246"/>
        <v>4.2635859613571858</v>
      </c>
      <c r="BK79" s="86" t="str">
        <f t="shared" si="247"/>
        <v>na</v>
      </c>
      <c r="BL79" s="86" t="str">
        <f t="shared" si="248"/>
        <v>na</v>
      </c>
      <c r="BM79" s="102">
        <f t="shared" si="249"/>
        <v>4.2635859613571858</v>
      </c>
      <c r="BN79" s="85">
        <f t="shared" si="250"/>
        <v>55.426617497643413</v>
      </c>
      <c r="BO79" s="85">
        <f t="shared" si="215"/>
        <v>23.574648274044932</v>
      </c>
      <c r="BP79" s="85" t="str">
        <f t="shared" si="216"/>
        <v>na</v>
      </c>
      <c r="BQ79" s="85">
        <f t="shared" si="217"/>
        <v>22.905898047495487</v>
      </c>
      <c r="BR79" s="85">
        <f t="shared" si="218"/>
        <v>9.4560533632557977</v>
      </c>
      <c r="BS79" s="85">
        <f t="shared" si="219"/>
        <v>114.93263404311337</v>
      </c>
      <c r="BT79" s="85" t="str">
        <f t="shared" si="220"/>
        <v>na</v>
      </c>
      <c r="BU79" s="85">
        <f t="shared" si="221"/>
        <v>55.426617497643413</v>
      </c>
      <c r="BV79" s="86" t="str">
        <f t="shared" si="222"/>
        <v>na</v>
      </c>
      <c r="BW79" s="86" t="str">
        <f t="shared" si="223"/>
        <v>na</v>
      </c>
      <c r="BX79" s="85">
        <f t="shared" si="224"/>
        <v>55.426617497643413</v>
      </c>
      <c r="BY79" s="93">
        <f t="shared" si="251"/>
        <v>10.923185080640943</v>
      </c>
      <c r="BZ79" s="85">
        <f t="shared" si="252"/>
        <v>2.0073380330330322</v>
      </c>
      <c r="CA79" s="85" t="str">
        <f t="shared" si="253"/>
        <v>na</v>
      </c>
      <c r="CB79" s="85">
        <f t="shared" si="254"/>
        <v>1.2709179914653854</v>
      </c>
      <c r="CC79" s="85">
        <f t="shared" si="255"/>
        <v>7.5415801345315213E-3</v>
      </c>
      <c r="CD79" s="85">
        <f t="shared" si="256"/>
        <v>36.757595431788154</v>
      </c>
      <c r="CE79" s="85" t="str">
        <f t="shared" si="257"/>
        <v>na</v>
      </c>
      <c r="CF79" s="85">
        <f t="shared" si="258"/>
        <v>9.0089804543796461</v>
      </c>
      <c r="CG79" s="86" t="str">
        <f t="shared" si="259"/>
        <v>na</v>
      </c>
      <c r="CH79" s="86" t="str">
        <f t="shared" si="260"/>
        <v>na</v>
      </c>
      <c r="CI79" s="102">
        <f t="shared" si="261"/>
        <v>9.4332230337572565</v>
      </c>
    </row>
    <row r="80" spans="1:87" s="20" customFormat="1" x14ac:dyDescent="0.25">
      <c r="A80" s="298" t="s">
        <v>17</v>
      </c>
      <c r="B80" s="54"/>
      <c r="C80" s="69">
        <v>14</v>
      </c>
      <c r="D80" s="35">
        <v>1</v>
      </c>
      <c r="E80" s="60"/>
      <c r="F80" s="67">
        <v>1</v>
      </c>
      <c r="G80" s="78">
        <v>2.4180000000000001</v>
      </c>
      <c r="H80" s="26">
        <v>8</v>
      </c>
      <c r="I80" s="26">
        <v>3.6504999999999996E-2</v>
      </c>
      <c r="J80" s="26">
        <v>2.2710000000000001E-2</v>
      </c>
      <c r="K80" s="82">
        <v>1.2985E-2</v>
      </c>
      <c r="L80" s="82">
        <v>1.26225E-2</v>
      </c>
      <c r="M80" s="266" t="s">
        <v>279</v>
      </c>
      <c r="N80" s="81"/>
      <c r="O80" s="82">
        <v>5.9214999999999997E-2</v>
      </c>
      <c r="P80" s="277">
        <v>0.17724999999999999</v>
      </c>
      <c r="Q80" s="278">
        <v>0.46980000000000005</v>
      </c>
      <c r="R80" s="73">
        <f t="shared" si="200"/>
        <v>2.9933293928903151</v>
      </c>
      <c r="S80" s="73">
        <f t="shared" si="201"/>
        <v>2.9933293928903151</v>
      </c>
      <c r="T80" s="205">
        <f t="shared" si="226"/>
        <v>7.933800557291228</v>
      </c>
      <c r="U80" s="26">
        <f t="shared" si="202"/>
        <v>7.933800557291228</v>
      </c>
      <c r="V80" s="78">
        <v>1</v>
      </c>
      <c r="W80" s="128">
        <v>1</v>
      </c>
      <c r="X80" s="134"/>
      <c r="Y80" s="134">
        <v>0.75</v>
      </c>
      <c r="Z80" s="134">
        <v>1</v>
      </c>
      <c r="AA80" s="134">
        <v>0.5</v>
      </c>
      <c r="AB80" s="134">
        <v>1</v>
      </c>
      <c r="AC80" s="134"/>
      <c r="AD80" s="201"/>
      <c r="AE80" s="201"/>
      <c r="AF80" s="35">
        <v>1</v>
      </c>
      <c r="AG80" s="54">
        <f t="shared" si="227"/>
        <v>14</v>
      </c>
      <c r="AH80" s="144">
        <f t="shared" si="203"/>
        <v>14</v>
      </c>
      <c r="AI80" s="144" t="str">
        <f t="shared" si="204"/>
        <v>na</v>
      </c>
      <c r="AJ80" s="144">
        <f t="shared" si="205"/>
        <v>14</v>
      </c>
      <c r="AK80" s="144">
        <f t="shared" si="206"/>
        <v>14</v>
      </c>
      <c r="AL80" s="144">
        <f t="shared" si="207"/>
        <v>14</v>
      </c>
      <c r="AM80" s="144">
        <f t="shared" si="208"/>
        <v>14</v>
      </c>
      <c r="AN80" s="144" t="str">
        <f t="shared" si="209"/>
        <v>na</v>
      </c>
      <c r="AO80" s="75" t="str">
        <f t="shared" si="210"/>
        <v>na</v>
      </c>
      <c r="AP80" s="75" t="str">
        <f t="shared" si="211"/>
        <v>na</v>
      </c>
      <c r="AQ80" s="144">
        <f t="shared" si="212"/>
        <v>14</v>
      </c>
      <c r="AR80" s="81">
        <f t="shared" si="228"/>
        <v>1.38462531726336</v>
      </c>
      <c r="AS80" s="82">
        <f t="shared" si="229"/>
        <v>1.8060330225174261</v>
      </c>
      <c r="AT80" s="82" t="str">
        <f t="shared" si="230"/>
        <v>na</v>
      </c>
      <c r="AU80" s="82">
        <f t="shared" si="231"/>
        <v>1.3351744130753829</v>
      </c>
      <c r="AV80" s="82">
        <f t="shared" si="232"/>
        <v>1.9063681904350607</v>
      </c>
      <c r="AW80" s="82">
        <f t="shared" si="233"/>
        <v>0.9969302284296192</v>
      </c>
      <c r="AX80" s="82">
        <f t="shared" si="234"/>
        <v>1.5000107603686399</v>
      </c>
      <c r="AY80" s="82" t="str">
        <f t="shared" si="235"/>
        <v>na</v>
      </c>
      <c r="AZ80" s="83" t="str">
        <f t="shared" si="236"/>
        <v>na</v>
      </c>
      <c r="BA80" s="83" t="str">
        <f t="shared" si="237"/>
        <v>na</v>
      </c>
      <c r="BB80" s="82">
        <f t="shared" si="238"/>
        <v>1.38462531726336</v>
      </c>
      <c r="BC80" s="93">
        <f t="shared" si="239"/>
        <v>4.379683797340717</v>
      </c>
      <c r="BD80" s="85">
        <f t="shared" si="240"/>
        <v>7.4512578782734318</v>
      </c>
      <c r="BE80" s="85" t="str">
        <f t="shared" si="241"/>
        <v>na</v>
      </c>
      <c r="BF80" s="85">
        <f t="shared" si="242"/>
        <v>4.072435571761968</v>
      </c>
      <c r="BG80" s="85">
        <f t="shared" si="243"/>
        <v>8.3021731298046557</v>
      </c>
      <c r="BH80" s="85">
        <f t="shared" si="244"/>
        <v>2.2704280805414276</v>
      </c>
      <c r="BI80" s="85">
        <f t="shared" si="245"/>
        <v>5.1400455677123684</v>
      </c>
      <c r="BJ80" s="85" t="str">
        <f t="shared" si="246"/>
        <v>na</v>
      </c>
      <c r="BK80" s="86" t="str">
        <f t="shared" si="247"/>
        <v>na</v>
      </c>
      <c r="BL80" s="86" t="str">
        <f t="shared" si="248"/>
        <v>na</v>
      </c>
      <c r="BM80" s="102">
        <f t="shared" si="249"/>
        <v>4.379683797340717</v>
      </c>
      <c r="BN80" s="85">
        <f t="shared" si="250"/>
        <v>56.935889365429318</v>
      </c>
      <c r="BO80" s="85">
        <f t="shared" si="215"/>
        <v>96.866352417554609</v>
      </c>
      <c r="BP80" s="85" t="str">
        <f t="shared" si="216"/>
        <v>na</v>
      </c>
      <c r="BQ80" s="85">
        <f t="shared" si="217"/>
        <v>52.941662432905588</v>
      </c>
      <c r="BR80" s="85">
        <f t="shared" si="218"/>
        <v>107.92825068746052</v>
      </c>
      <c r="BS80" s="85">
        <f t="shared" si="219"/>
        <v>29.51556504703856</v>
      </c>
      <c r="BT80" s="85">
        <f t="shared" si="220"/>
        <v>66.820592380260791</v>
      </c>
      <c r="BU80" s="85" t="str">
        <f t="shared" si="221"/>
        <v>na</v>
      </c>
      <c r="BV80" s="86" t="str">
        <f t="shared" si="222"/>
        <v>na</v>
      </c>
      <c r="BW80" s="86" t="str">
        <f t="shared" si="223"/>
        <v>na</v>
      </c>
      <c r="BX80" s="85">
        <f t="shared" si="224"/>
        <v>56.935889365429318</v>
      </c>
      <c r="BY80" s="93">
        <f t="shared" si="251"/>
        <v>5.1590799950838431</v>
      </c>
      <c r="BZ80" s="85">
        <f t="shared" si="252"/>
        <v>16.986396866072226</v>
      </c>
      <c r="CA80" s="85" t="str">
        <f t="shared" si="253"/>
        <v>na</v>
      </c>
      <c r="CB80" s="85">
        <f t="shared" si="254"/>
        <v>4.5288400799488011</v>
      </c>
      <c r="CC80" s="85">
        <f t="shared" si="255"/>
        <v>20.064069723645922</v>
      </c>
      <c r="CD80" s="85">
        <f t="shared" si="256"/>
        <v>0.71260207903652395</v>
      </c>
      <c r="CE80" s="85">
        <f t="shared" si="257"/>
        <v>8.6578791074091441</v>
      </c>
      <c r="CF80" s="85" t="str">
        <f t="shared" si="258"/>
        <v>na</v>
      </c>
      <c r="CG80" s="86" t="str">
        <f t="shared" si="259"/>
        <v>na</v>
      </c>
      <c r="CH80" s="86" t="str">
        <f t="shared" si="260"/>
        <v>na</v>
      </c>
      <c r="CI80" s="102">
        <f t="shared" si="261"/>
        <v>4.1521880774516831</v>
      </c>
    </row>
    <row r="81" spans="1:87" s="20" customFormat="1" x14ac:dyDescent="0.25">
      <c r="A81" s="299" t="s">
        <v>18</v>
      </c>
      <c r="B81" s="54"/>
      <c r="C81" s="69">
        <v>14</v>
      </c>
      <c r="D81" s="35">
        <v>1</v>
      </c>
      <c r="E81" s="60"/>
      <c r="F81" s="67">
        <v>1</v>
      </c>
      <c r="G81" s="78">
        <v>29.8</v>
      </c>
      <c r="H81" s="26">
        <v>92.95</v>
      </c>
      <c r="I81" s="26"/>
      <c r="J81" s="26"/>
      <c r="K81" s="82"/>
      <c r="L81" s="82"/>
      <c r="M81" s="266" t="s">
        <v>278</v>
      </c>
      <c r="N81" s="81"/>
      <c r="O81" s="140">
        <v>1.6428</v>
      </c>
      <c r="P81" s="277">
        <v>0.82140000000000002</v>
      </c>
      <c r="Q81" s="278">
        <v>2.7378</v>
      </c>
      <c r="R81" s="73">
        <f t="shared" si="200"/>
        <v>0.5</v>
      </c>
      <c r="S81" s="73">
        <f t="shared" si="201"/>
        <v>0.5</v>
      </c>
      <c r="T81" s="205">
        <f t="shared" si="226"/>
        <v>1.66654492330168</v>
      </c>
      <c r="U81" s="26">
        <f t="shared" si="202"/>
        <v>1.66654492330168</v>
      </c>
      <c r="V81" s="78">
        <v>1</v>
      </c>
      <c r="W81" s="128"/>
      <c r="X81" s="134"/>
      <c r="Y81" s="134"/>
      <c r="Z81" s="134">
        <v>0.1</v>
      </c>
      <c r="AA81" s="134">
        <v>1</v>
      </c>
      <c r="AB81" s="134"/>
      <c r="AC81" s="134">
        <v>1</v>
      </c>
      <c r="AD81" s="201"/>
      <c r="AE81" s="201"/>
      <c r="AF81" s="35">
        <v>1</v>
      </c>
      <c r="AG81" s="54">
        <f t="shared" si="227"/>
        <v>14</v>
      </c>
      <c r="AH81" s="144" t="str">
        <f t="shared" si="203"/>
        <v>na</v>
      </c>
      <c r="AI81" s="144" t="str">
        <f t="shared" si="204"/>
        <v>na</v>
      </c>
      <c r="AJ81" s="144" t="str">
        <f t="shared" si="205"/>
        <v>na</v>
      </c>
      <c r="AK81" s="144">
        <f t="shared" si="206"/>
        <v>14</v>
      </c>
      <c r="AL81" s="144">
        <f t="shared" si="207"/>
        <v>14</v>
      </c>
      <c r="AM81" s="144" t="str">
        <f t="shared" si="208"/>
        <v>na</v>
      </c>
      <c r="AN81" s="144">
        <f t="shared" si="209"/>
        <v>14</v>
      </c>
      <c r="AO81" s="75" t="str">
        <f t="shared" si="210"/>
        <v>na</v>
      </c>
      <c r="AP81" s="75" t="str">
        <f t="shared" si="211"/>
        <v>na</v>
      </c>
      <c r="AQ81" s="144">
        <f t="shared" si="212"/>
        <v>14</v>
      </c>
      <c r="AR81" s="81">
        <f t="shared" si="228"/>
        <v>0.40546510810816438</v>
      </c>
      <c r="AS81" s="82" t="str">
        <f t="shared" si="229"/>
        <v>na</v>
      </c>
      <c r="AT81" s="82" t="str">
        <f t="shared" si="230"/>
        <v>na</v>
      </c>
      <c r="AU81" s="82" t="str">
        <f t="shared" si="231"/>
        <v>na</v>
      </c>
      <c r="AV81" s="82">
        <f t="shared" si="232"/>
        <v>5.5824906188805243E-2</v>
      </c>
      <c r="AW81" s="82">
        <f t="shared" si="233"/>
        <v>0.58386975567575672</v>
      </c>
      <c r="AX81" s="82" t="str">
        <f t="shared" si="234"/>
        <v>na</v>
      </c>
      <c r="AY81" s="82">
        <f t="shared" si="235"/>
        <v>0.40546510810816438</v>
      </c>
      <c r="AZ81" s="83" t="str">
        <f t="shared" si="236"/>
        <v>na</v>
      </c>
      <c r="BA81" s="83" t="str">
        <f t="shared" si="237"/>
        <v>na</v>
      </c>
      <c r="BB81" s="82">
        <f t="shared" si="238"/>
        <v>0.40546510810816438</v>
      </c>
      <c r="BC81" s="93">
        <f t="shared" si="239"/>
        <v>1.9615671964153831</v>
      </c>
      <c r="BD81" s="85" t="str">
        <f t="shared" si="240"/>
        <v>na</v>
      </c>
      <c r="BE81" s="85" t="str">
        <f t="shared" si="241"/>
        <v>na</v>
      </c>
      <c r="BF81" s="85" t="str">
        <f t="shared" si="242"/>
        <v>na</v>
      </c>
      <c r="BG81" s="85">
        <f t="shared" si="243"/>
        <v>3.7183667186828043E-2</v>
      </c>
      <c r="BH81" s="85">
        <f t="shared" si="244"/>
        <v>4.067505738486938</v>
      </c>
      <c r="BI81" s="85" t="str">
        <f t="shared" si="245"/>
        <v>na</v>
      </c>
      <c r="BJ81" s="85">
        <f t="shared" si="246"/>
        <v>1.9615671964153831</v>
      </c>
      <c r="BK81" s="86" t="str">
        <f t="shared" si="247"/>
        <v>na</v>
      </c>
      <c r="BL81" s="86" t="str">
        <f t="shared" si="248"/>
        <v>na</v>
      </c>
      <c r="BM81" s="102">
        <f t="shared" si="249"/>
        <v>1.9615671964153831</v>
      </c>
      <c r="BN81" s="85">
        <f t="shared" si="250"/>
        <v>25.500373553399982</v>
      </c>
      <c r="BO81" s="85" t="str">
        <f t="shared" si="215"/>
        <v>na</v>
      </c>
      <c r="BP81" s="85" t="str">
        <f t="shared" si="216"/>
        <v>na</v>
      </c>
      <c r="BQ81" s="85" t="str">
        <f t="shared" si="217"/>
        <v>na</v>
      </c>
      <c r="BR81" s="85">
        <f t="shared" si="218"/>
        <v>0.48338767342876454</v>
      </c>
      <c r="BS81" s="85">
        <f t="shared" si="219"/>
        <v>52.877574600330192</v>
      </c>
      <c r="BT81" s="85" t="str">
        <f t="shared" si="220"/>
        <v>na</v>
      </c>
      <c r="BU81" s="85">
        <f t="shared" si="221"/>
        <v>25.500373553399982</v>
      </c>
      <c r="BV81" s="86" t="str">
        <f t="shared" si="222"/>
        <v>na</v>
      </c>
      <c r="BW81" s="86" t="str">
        <f t="shared" si="223"/>
        <v>na</v>
      </c>
      <c r="BX81" s="85">
        <f t="shared" si="224"/>
        <v>25.500373553399982</v>
      </c>
      <c r="BY81" s="93">
        <f t="shared" si="251"/>
        <v>1.9385583376652542</v>
      </c>
      <c r="BZ81" s="85" t="str">
        <f t="shared" si="252"/>
        <v>na</v>
      </c>
      <c r="CA81" s="85" t="str">
        <f t="shared" si="253"/>
        <v>na</v>
      </c>
      <c r="CB81" s="85" t="str">
        <f t="shared" si="254"/>
        <v>na</v>
      </c>
      <c r="CC81" s="85">
        <f t="shared" si="255"/>
        <v>5.9770739759544362</v>
      </c>
      <c r="CD81" s="85">
        <f t="shared" si="256"/>
        <v>0.4919243011799263</v>
      </c>
      <c r="CE81" s="85" t="str">
        <f t="shared" si="257"/>
        <v>na</v>
      </c>
      <c r="CF81" s="85">
        <f t="shared" si="258"/>
        <v>2.8759040124892068</v>
      </c>
      <c r="CG81" s="86" t="str">
        <f t="shared" si="259"/>
        <v>na</v>
      </c>
      <c r="CH81" s="86" t="str">
        <f t="shared" si="260"/>
        <v>na</v>
      </c>
      <c r="CI81" s="102">
        <f t="shared" si="261"/>
        <v>2.6438440620600785</v>
      </c>
    </row>
    <row r="82" spans="1:87" x14ac:dyDescent="0.25">
      <c r="A82" s="298" t="s">
        <v>21</v>
      </c>
      <c r="B82" s="54"/>
      <c r="C82" s="69">
        <v>14</v>
      </c>
      <c r="D82" s="119">
        <v>1</v>
      </c>
      <c r="E82" s="117"/>
      <c r="F82" s="118">
        <v>1</v>
      </c>
      <c r="G82" s="78">
        <v>2.1</v>
      </c>
      <c r="H82" s="26">
        <v>474.04</v>
      </c>
      <c r="I82" s="26"/>
      <c r="J82" s="26"/>
      <c r="K82" s="82"/>
      <c r="L82" s="82"/>
      <c r="M82" s="266" t="s">
        <v>278</v>
      </c>
      <c r="N82" s="81"/>
      <c r="O82" s="140">
        <v>0.21970000000000001</v>
      </c>
      <c r="P82" s="277">
        <v>0.10985</v>
      </c>
      <c r="Q82" s="278">
        <v>0.26569999999999999</v>
      </c>
      <c r="R82" s="73">
        <f t="shared" si="200"/>
        <v>0.5</v>
      </c>
      <c r="S82" s="73">
        <f t="shared" si="201"/>
        <v>0.5</v>
      </c>
      <c r="T82" s="205">
        <f t="shared" si="226"/>
        <v>1.2093764223941739</v>
      </c>
      <c r="U82" s="26">
        <f t="shared" si="202"/>
        <v>1.2093764223941739</v>
      </c>
      <c r="V82" s="78">
        <v>1</v>
      </c>
      <c r="W82" s="128">
        <v>0.5</v>
      </c>
      <c r="X82" s="134">
        <v>1</v>
      </c>
      <c r="Y82" s="134">
        <v>0.5</v>
      </c>
      <c r="Z82" s="134">
        <v>0.1</v>
      </c>
      <c r="AA82" s="134">
        <v>1</v>
      </c>
      <c r="AB82" s="134"/>
      <c r="AC82" s="134">
        <v>1</v>
      </c>
      <c r="AD82" s="201">
        <v>1</v>
      </c>
      <c r="AE82" s="201">
        <v>1</v>
      </c>
      <c r="AF82" s="119">
        <v>1</v>
      </c>
      <c r="AG82" s="54">
        <f t="shared" si="227"/>
        <v>14</v>
      </c>
      <c r="AH82" s="144">
        <f t="shared" si="203"/>
        <v>14</v>
      </c>
      <c r="AI82" s="144">
        <f t="shared" si="204"/>
        <v>14</v>
      </c>
      <c r="AJ82" s="144">
        <f t="shared" si="205"/>
        <v>14</v>
      </c>
      <c r="AK82" s="144">
        <f t="shared" si="206"/>
        <v>14</v>
      </c>
      <c r="AL82" s="144">
        <f t="shared" si="207"/>
        <v>14</v>
      </c>
      <c r="AM82" s="144" t="str">
        <f t="shared" si="208"/>
        <v>na</v>
      </c>
      <c r="AN82" s="144">
        <f t="shared" si="209"/>
        <v>14</v>
      </c>
      <c r="AO82" s="75">
        <f t="shared" si="210"/>
        <v>14</v>
      </c>
      <c r="AP82" s="75">
        <f t="shared" si="211"/>
        <v>14</v>
      </c>
      <c r="AQ82" s="144">
        <f t="shared" si="212"/>
        <v>14</v>
      </c>
      <c r="AR82" s="81">
        <f t="shared" si="228"/>
        <v>0.40546510810816438</v>
      </c>
      <c r="AS82" s="82">
        <f t="shared" si="229"/>
        <v>0.26443376615749853</v>
      </c>
      <c r="AT82" s="82">
        <f t="shared" si="230"/>
        <v>0.4633886949807593</v>
      </c>
      <c r="AU82" s="82">
        <f t="shared" si="231"/>
        <v>0.2606561409266771</v>
      </c>
      <c r="AV82" s="82">
        <f t="shared" si="232"/>
        <v>5.5824906188805243E-2</v>
      </c>
      <c r="AW82" s="82">
        <f t="shared" si="233"/>
        <v>0.58386975567575672</v>
      </c>
      <c r="AX82" s="82" t="str">
        <f t="shared" si="234"/>
        <v>na</v>
      </c>
      <c r="AY82" s="82">
        <f t="shared" si="235"/>
        <v>0.40546510810816438</v>
      </c>
      <c r="AZ82" s="83">
        <f t="shared" si="236"/>
        <v>0.40546510810816438</v>
      </c>
      <c r="BA82" s="83">
        <f t="shared" si="237"/>
        <v>0.40546510810816438</v>
      </c>
      <c r="BB82" s="82">
        <f t="shared" si="238"/>
        <v>0.40546510810816438</v>
      </c>
      <c r="BC82" s="93">
        <f t="shared" si="239"/>
        <v>1.5854206278038727</v>
      </c>
      <c r="BD82" s="85">
        <f t="shared" si="240"/>
        <v>0.67432824434002148</v>
      </c>
      <c r="BE82" s="85">
        <f t="shared" si="241"/>
        <v>2.0707534730499559</v>
      </c>
      <c r="BF82" s="85">
        <f t="shared" si="242"/>
        <v>0.65519934108221256</v>
      </c>
      <c r="BG82" s="85">
        <f t="shared" si="243"/>
        <v>3.0053394593425646E-2</v>
      </c>
      <c r="BH82" s="85">
        <f t="shared" si="244"/>
        <v>3.2875282138141104</v>
      </c>
      <c r="BI82" s="85" t="str">
        <f t="shared" si="245"/>
        <v>na</v>
      </c>
      <c r="BJ82" s="85">
        <f t="shared" si="246"/>
        <v>1.5854206278038727</v>
      </c>
      <c r="BK82" s="86">
        <f t="shared" si="247"/>
        <v>1.5854206278038727</v>
      </c>
      <c r="BL82" s="86">
        <f t="shared" si="248"/>
        <v>1.5854206278038727</v>
      </c>
      <c r="BM82" s="102">
        <f t="shared" si="249"/>
        <v>1.5854206278038727</v>
      </c>
      <c r="BN82" s="85">
        <f t="shared" si="250"/>
        <v>20.610468161450346</v>
      </c>
      <c r="BO82" s="85">
        <f t="shared" si="215"/>
        <v>8.7662671764202784</v>
      </c>
      <c r="BP82" s="85">
        <f t="shared" si="216"/>
        <v>26.919795149649428</v>
      </c>
      <c r="BQ82" s="85">
        <f t="shared" si="217"/>
        <v>8.5175914340687626</v>
      </c>
      <c r="BR82" s="85">
        <f t="shared" si="218"/>
        <v>0.39069412971453338</v>
      </c>
      <c r="BS82" s="85">
        <f t="shared" si="219"/>
        <v>42.737866779583435</v>
      </c>
      <c r="BT82" s="85" t="str">
        <f t="shared" si="220"/>
        <v>na</v>
      </c>
      <c r="BU82" s="85">
        <f t="shared" si="221"/>
        <v>20.610468161450346</v>
      </c>
      <c r="BV82" s="86">
        <f t="shared" si="222"/>
        <v>20.610468161450346</v>
      </c>
      <c r="BW82" s="86">
        <f t="shared" si="223"/>
        <v>20.610468161450346</v>
      </c>
      <c r="BX82" s="85">
        <f t="shared" si="224"/>
        <v>20.610468161450346</v>
      </c>
      <c r="BY82" s="93">
        <f t="shared" si="251"/>
        <v>1.9385583376652542</v>
      </c>
      <c r="BZ82" s="85">
        <f t="shared" si="252"/>
        <v>2.711556905589922</v>
      </c>
      <c r="CA82" s="85">
        <f t="shared" si="253"/>
        <v>0.5203717211474328</v>
      </c>
      <c r="CB82" s="85">
        <f t="shared" si="254"/>
        <v>3.5810720561028559</v>
      </c>
      <c r="CC82" s="85">
        <f t="shared" si="255"/>
        <v>5.9770739759544362</v>
      </c>
      <c r="CD82" s="85">
        <f t="shared" si="256"/>
        <v>0.4919243011799263</v>
      </c>
      <c r="CE82" s="85" t="str">
        <f t="shared" si="257"/>
        <v>na</v>
      </c>
      <c r="CF82" s="85">
        <f t="shared" si="258"/>
        <v>2.8759040124892068</v>
      </c>
      <c r="CG82" s="86">
        <f t="shared" si="259"/>
        <v>0.66664086163878034</v>
      </c>
      <c r="CH82" s="86">
        <f t="shared" si="260"/>
        <v>3.1087240062260522</v>
      </c>
      <c r="CI82" s="102">
        <f t="shared" si="261"/>
        <v>2.6438440620600785</v>
      </c>
    </row>
    <row r="83" spans="1:87" x14ac:dyDescent="0.25">
      <c r="A83" s="299" t="s">
        <v>22</v>
      </c>
      <c r="B83" s="54"/>
      <c r="C83" s="69">
        <v>14</v>
      </c>
      <c r="D83" s="119">
        <v>1</v>
      </c>
      <c r="E83" s="117"/>
      <c r="F83" s="118">
        <v>1</v>
      </c>
      <c r="G83" s="78">
        <v>0.76400000000000001</v>
      </c>
      <c r="H83" s="26">
        <v>1.6</v>
      </c>
      <c r="I83" s="26">
        <v>5.8199999999999997E-3</v>
      </c>
      <c r="J83" s="26">
        <v>2.9150000000000001E-3</v>
      </c>
      <c r="K83" s="82">
        <v>2.3150000000000002E-3</v>
      </c>
      <c r="L83" s="82">
        <v>3.5299999999999997E-3</v>
      </c>
      <c r="M83" s="266" t="s">
        <v>279</v>
      </c>
      <c r="N83" s="81"/>
      <c r="O83" s="82">
        <v>8.7350000000000014E-3</v>
      </c>
      <c r="P83" s="277">
        <v>1.9950000000000002E-2</v>
      </c>
      <c r="Q83" s="278">
        <v>3.2250000000000001E-2</v>
      </c>
      <c r="R83" s="73">
        <f t="shared" si="200"/>
        <v>2.2839152833428735</v>
      </c>
      <c r="S83" s="73">
        <f t="shared" si="201"/>
        <v>2.2839152833428735</v>
      </c>
      <c r="T83" s="205">
        <f t="shared" si="226"/>
        <v>3.6920435031482532</v>
      </c>
      <c r="U83" s="26">
        <f t="shared" si="202"/>
        <v>3.6920435031482532</v>
      </c>
      <c r="V83" s="78">
        <v>1</v>
      </c>
      <c r="W83" s="128"/>
      <c r="X83" s="134"/>
      <c r="Y83" s="134">
        <v>1</v>
      </c>
      <c r="Z83" s="134">
        <v>1</v>
      </c>
      <c r="AA83" s="134">
        <v>1</v>
      </c>
      <c r="AB83" s="134"/>
      <c r="AC83" s="134">
        <v>1</v>
      </c>
      <c r="AD83" s="201"/>
      <c r="AE83" s="201"/>
      <c r="AF83" s="119">
        <v>1</v>
      </c>
      <c r="AG83" s="54">
        <f t="shared" si="227"/>
        <v>14</v>
      </c>
      <c r="AH83" s="144" t="str">
        <f t="shared" si="203"/>
        <v>na</v>
      </c>
      <c r="AI83" s="144" t="str">
        <f t="shared" si="204"/>
        <v>na</v>
      </c>
      <c r="AJ83" s="144">
        <f t="shared" si="205"/>
        <v>14</v>
      </c>
      <c r="AK83" s="144">
        <f t="shared" si="206"/>
        <v>14</v>
      </c>
      <c r="AL83" s="144">
        <f t="shared" si="207"/>
        <v>14</v>
      </c>
      <c r="AM83" s="144" t="str">
        <f t="shared" si="208"/>
        <v>na</v>
      </c>
      <c r="AN83" s="144">
        <f t="shared" si="209"/>
        <v>14</v>
      </c>
      <c r="AO83" s="75" t="str">
        <f t="shared" si="210"/>
        <v>na</v>
      </c>
      <c r="AP83" s="75" t="str">
        <f t="shared" si="211"/>
        <v>na</v>
      </c>
      <c r="AQ83" s="144">
        <f t="shared" si="212"/>
        <v>14</v>
      </c>
      <c r="AR83" s="81">
        <f t="shared" si="228"/>
        <v>1.1890363944678144</v>
      </c>
      <c r="AS83" s="82" t="str">
        <f t="shared" si="229"/>
        <v>na</v>
      </c>
      <c r="AT83" s="82" t="str">
        <f t="shared" si="230"/>
        <v>na</v>
      </c>
      <c r="AU83" s="82">
        <f t="shared" si="231"/>
        <v>1.5287610786014756</v>
      </c>
      <c r="AV83" s="82">
        <f t="shared" si="232"/>
        <v>1.6370790938324979</v>
      </c>
      <c r="AW83" s="82">
        <f t="shared" si="233"/>
        <v>1.7122124080336527</v>
      </c>
      <c r="AX83" s="82" t="str">
        <f t="shared" si="234"/>
        <v>na</v>
      </c>
      <c r="AY83" s="82">
        <f t="shared" si="235"/>
        <v>1.1890363944678144</v>
      </c>
      <c r="AZ83" s="83" t="str">
        <f t="shared" si="236"/>
        <v>na</v>
      </c>
      <c r="BA83" s="83" t="str">
        <f t="shared" si="237"/>
        <v>na</v>
      </c>
      <c r="BB83" s="82">
        <f t="shared" si="238"/>
        <v>1.1890363944678144</v>
      </c>
      <c r="BC83" s="93">
        <f t="shared" si="239"/>
        <v>3.0917364050379481</v>
      </c>
      <c r="BD83" s="85" t="str">
        <f t="shared" si="240"/>
        <v>na</v>
      </c>
      <c r="BE83" s="85" t="str">
        <f t="shared" si="241"/>
        <v>na</v>
      </c>
      <c r="BF83" s="85">
        <f t="shared" si="242"/>
        <v>5.1108295675117086</v>
      </c>
      <c r="BG83" s="85">
        <f t="shared" si="243"/>
        <v>5.8607269597705267</v>
      </c>
      <c r="BH83" s="85">
        <f t="shared" si="244"/>
        <v>6.411024609486689</v>
      </c>
      <c r="BI83" s="85" t="str">
        <f t="shared" si="245"/>
        <v>na</v>
      </c>
      <c r="BJ83" s="85">
        <f t="shared" si="246"/>
        <v>3.0917364050379481</v>
      </c>
      <c r="BK83" s="86" t="str">
        <f t="shared" si="247"/>
        <v>na</v>
      </c>
      <c r="BL83" s="86" t="str">
        <f t="shared" si="248"/>
        <v>na</v>
      </c>
      <c r="BM83" s="102">
        <f t="shared" si="249"/>
        <v>3.0917364050379481</v>
      </c>
      <c r="BN83" s="85">
        <f t="shared" si="250"/>
        <v>40.192573265493323</v>
      </c>
      <c r="BO83" s="85" t="str">
        <f t="shared" si="215"/>
        <v>na</v>
      </c>
      <c r="BP83" s="85" t="str">
        <f t="shared" si="216"/>
        <v>na</v>
      </c>
      <c r="BQ83" s="85">
        <f t="shared" si="217"/>
        <v>66.440784377652207</v>
      </c>
      <c r="BR83" s="85">
        <f t="shared" si="218"/>
        <v>76.189450477016848</v>
      </c>
      <c r="BS83" s="85">
        <f t="shared" si="219"/>
        <v>83.343319923326959</v>
      </c>
      <c r="BT83" s="85" t="str">
        <f t="shared" si="220"/>
        <v>na</v>
      </c>
      <c r="BU83" s="85">
        <f t="shared" si="221"/>
        <v>40.192573265493323</v>
      </c>
      <c r="BV83" s="86" t="str">
        <f t="shared" si="222"/>
        <v>na</v>
      </c>
      <c r="BW83" s="86" t="str">
        <f t="shared" si="223"/>
        <v>na</v>
      </c>
      <c r="BX83" s="85">
        <f t="shared" si="224"/>
        <v>40.192573265493323</v>
      </c>
      <c r="BY83" s="93">
        <f t="shared" si="251"/>
        <v>2.3701652042750254</v>
      </c>
      <c r="BZ83" s="85" t="str">
        <f t="shared" si="252"/>
        <v>na</v>
      </c>
      <c r="CA83" s="85" t="str">
        <f t="shared" si="253"/>
        <v>na</v>
      </c>
      <c r="CB83" s="85">
        <f t="shared" si="254"/>
        <v>8.1364261391749828</v>
      </c>
      <c r="CC83" s="85">
        <f t="shared" si="255"/>
        <v>12.052741875152373</v>
      </c>
      <c r="CD83" s="85">
        <f t="shared" si="256"/>
        <v>12.393909449017164</v>
      </c>
      <c r="CE83" s="85" t="str">
        <f t="shared" si="257"/>
        <v>na</v>
      </c>
      <c r="CF83" s="85">
        <f t="shared" si="258"/>
        <v>1.5277114206296165</v>
      </c>
      <c r="CG83" s="86" t="str">
        <f t="shared" si="259"/>
        <v>na</v>
      </c>
      <c r="CH83" s="86" t="str">
        <f t="shared" si="260"/>
        <v>na</v>
      </c>
      <c r="CI83" s="102">
        <f t="shared" si="261"/>
        <v>1.7052836926086128</v>
      </c>
    </row>
    <row r="84" spans="1:87" x14ac:dyDescent="0.25">
      <c r="A84" s="298" t="s">
        <v>23</v>
      </c>
      <c r="B84" s="54"/>
      <c r="C84" s="69">
        <v>14</v>
      </c>
      <c r="D84" s="119">
        <v>1</v>
      </c>
      <c r="E84" s="117"/>
      <c r="F84" s="60">
        <v>1</v>
      </c>
      <c r="G84" s="78"/>
      <c r="H84" s="26"/>
      <c r="I84" s="26">
        <v>0</v>
      </c>
      <c r="J84" s="26">
        <v>0</v>
      </c>
      <c r="K84" s="82">
        <v>2.4250000000000001E-4</v>
      </c>
      <c r="L84" s="82">
        <v>7.5249999999999991E-4</v>
      </c>
      <c r="M84" s="266" t="s">
        <v>321</v>
      </c>
      <c r="N84" s="81"/>
      <c r="O84" s="82">
        <v>1.99E-3</v>
      </c>
      <c r="P84" s="277">
        <v>6.0999999999999995E-3</v>
      </c>
      <c r="Q84" s="278">
        <v>1.005E-2</v>
      </c>
      <c r="R84" s="73">
        <f t="shared" si="200"/>
        <v>3.0653266331658289</v>
      </c>
      <c r="S84" s="73">
        <f t="shared" si="201"/>
        <v>3.0653266331658289</v>
      </c>
      <c r="T84" s="205">
        <f t="shared" si="226"/>
        <v>5.050251256281407</v>
      </c>
      <c r="U84" s="26">
        <f t="shared" si="202"/>
        <v>5.050251256281407</v>
      </c>
      <c r="V84" s="78">
        <v>1</v>
      </c>
      <c r="W84" s="105"/>
      <c r="X84" s="13"/>
      <c r="Y84" s="13"/>
      <c r="Z84" s="13"/>
      <c r="AA84" s="13"/>
      <c r="AB84" s="134">
        <v>1</v>
      </c>
      <c r="AC84" s="13"/>
      <c r="AD84" s="23"/>
      <c r="AE84" s="23"/>
      <c r="AF84" s="119">
        <v>1</v>
      </c>
      <c r="AG84" s="54">
        <f t="shared" si="227"/>
        <v>14</v>
      </c>
      <c r="AH84" s="144" t="str">
        <f t="shared" si="203"/>
        <v>na</v>
      </c>
      <c r="AI84" s="144" t="str">
        <f t="shared" si="204"/>
        <v>na</v>
      </c>
      <c r="AJ84" s="144" t="str">
        <f t="shared" si="205"/>
        <v>na</v>
      </c>
      <c r="AK84" s="144" t="str">
        <f t="shared" si="206"/>
        <v>na</v>
      </c>
      <c r="AL84" s="144" t="str">
        <f t="shared" si="207"/>
        <v>na</v>
      </c>
      <c r="AM84" s="144">
        <f t="shared" si="208"/>
        <v>14</v>
      </c>
      <c r="AN84" s="144" t="str">
        <f t="shared" si="209"/>
        <v>na</v>
      </c>
      <c r="AO84" s="75" t="str">
        <f t="shared" si="210"/>
        <v>na</v>
      </c>
      <c r="AP84" s="75" t="str">
        <f t="shared" si="211"/>
        <v>na</v>
      </c>
      <c r="AQ84" s="144">
        <f t="shared" si="212"/>
        <v>14</v>
      </c>
      <c r="AR84" s="81">
        <f t="shared" si="228"/>
        <v>1.4024940923339992</v>
      </c>
      <c r="AS84" s="82" t="str">
        <f t="shared" si="229"/>
        <v>na</v>
      </c>
      <c r="AT84" s="82" t="str">
        <f t="shared" si="230"/>
        <v>na</v>
      </c>
      <c r="AU84" s="82" t="str">
        <f t="shared" si="231"/>
        <v>na</v>
      </c>
      <c r="AV84" s="82" t="str">
        <f t="shared" si="232"/>
        <v>na</v>
      </c>
      <c r="AW84" s="82" t="str">
        <f t="shared" si="233"/>
        <v>na</v>
      </c>
      <c r="AX84" s="82">
        <f t="shared" si="234"/>
        <v>1.5193686000284992</v>
      </c>
      <c r="AY84" s="82" t="str">
        <f t="shared" si="235"/>
        <v>na</v>
      </c>
      <c r="AZ84" s="83" t="str">
        <f t="shared" si="236"/>
        <v>na</v>
      </c>
      <c r="BA84" s="83" t="str">
        <f t="shared" si="237"/>
        <v>na</v>
      </c>
      <c r="BB84" s="82">
        <f t="shared" si="238"/>
        <v>1.4024940923339992</v>
      </c>
      <c r="BC84" s="93">
        <f t="shared" si="239"/>
        <v>3.6001996022885479</v>
      </c>
      <c r="BD84" s="85" t="str">
        <f t="shared" si="240"/>
        <v>na</v>
      </c>
      <c r="BE84" s="85" t="str">
        <f t="shared" si="241"/>
        <v>na</v>
      </c>
      <c r="BF84" s="85" t="str">
        <f t="shared" si="242"/>
        <v>na</v>
      </c>
      <c r="BG84" s="85" t="str">
        <f t="shared" si="243"/>
        <v>na</v>
      </c>
      <c r="BH84" s="85" t="str">
        <f t="shared" si="244"/>
        <v>na</v>
      </c>
      <c r="BI84" s="85">
        <f t="shared" si="245"/>
        <v>4.2252342554636426</v>
      </c>
      <c r="BJ84" s="85" t="str">
        <f t="shared" si="246"/>
        <v>na</v>
      </c>
      <c r="BK84" s="86" t="str">
        <f t="shared" si="247"/>
        <v>na</v>
      </c>
      <c r="BL84" s="86" t="str">
        <f t="shared" si="248"/>
        <v>na</v>
      </c>
      <c r="BM84" s="102">
        <f t="shared" si="249"/>
        <v>3.6001996022885479</v>
      </c>
      <c r="BN84" s="85">
        <f t="shared" si="250"/>
        <v>46.802594829751122</v>
      </c>
      <c r="BO84" s="85" t="str">
        <f t="shared" si="215"/>
        <v>na</v>
      </c>
      <c r="BP84" s="85" t="str">
        <f t="shared" si="216"/>
        <v>na</v>
      </c>
      <c r="BQ84" s="85" t="str">
        <f t="shared" si="217"/>
        <v>na</v>
      </c>
      <c r="BR84" s="85" t="str">
        <f t="shared" si="218"/>
        <v>na</v>
      </c>
      <c r="BS84" s="85" t="str">
        <f t="shared" si="219"/>
        <v>na</v>
      </c>
      <c r="BT84" s="85">
        <f t="shared" si="220"/>
        <v>54.928045321027355</v>
      </c>
      <c r="BU84" s="85" t="str">
        <f t="shared" si="221"/>
        <v>na</v>
      </c>
      <c r="BV84" s="86" t="str">
        <f t="shared" si="222"/>
        <v>na</v>
      </c>
      <c r="BW84" s="86" t="str">
        <f t="shared" si="223"/>
        <v>na</v>
      </c>
      <c r="BX84" s="85">
        <f t="shared" si="224"/>
        <v>46.802594829751122</v>
      </c>
      <c r="BY84" s="93">
        <f t="shared" si="251"/>
        <v>5.4672711725087364</v>
      </c>
      <c r="BZ84" s="85" t="str">
        <f t="shared" si="252"/>
        <v>na</v>
      </c>
      <c r="CA84" s="85" t="str">
        <f t="shared" si="253"/>
        <v>na</v>
      </c>
      <c r="CB84" s="85" t="str">
        <f t="shared" si="254"/>
        <v>na</v>
      </c>
      <c r="CC84" s="85" t="str">
        <f t="shared" si="255"/>
        <v>na</v>
      </c>
      <c r="CD84" s="85" t="str">
        <f t="shared" si="256"/>
        <v>na</v>
      </c>
      <c r="CE84" s="85">
        <f t="shared" si="257"/>
        <v>9.0893676825414449</v>
      </c>
      <c r="CF84" s="85" t="str">
        <f t="shared" si="258"/>
        <v>na</v>
      </c>
      <c r="CG84" s="86" t="str">
        <f t="shared" si="259"/>
        <v>na</v>
      </c>
      <c r="CH84" s="86" t="str">
        <f t="shared" si="260"/>
        <v>na</v>
      </c>
      <c r="CI84" s="102">
        <f t="shared" si="261"/>
        <v>4.4291335844742274</v>
      </c>
    </row>
    <row r="85" spans="1:87" x14ac:dyDescent="0.25">
      <c r="A85" s="299" t="s">
        <v>27</v>
      </c>
      <c r="B85" s="54"/>
      <c r="C85" s="69">
        <v>14</v>
      </c>
      <c r="D85" s="119">
        <v>1</v>
      </c>
      <c r="E85" s="117"/>
      <c r="F85" s="60">
        <v>1</v>
      </c>
      <c r="G85" s="78"/>
      <c r="H85" s="26"/>
      <c r="I85" s="140">
        <v>3.0000000000000004E-5</v>
      </c>
      <c r="J85" s="140">
        <v>2.2499999999999999E-4</v>
      </c>
      <c r="K85" s="140" t="s">
        <v>105</v>
      </c>
      <c r="M85" s="266" t="s">
        <v>321</v>
      </c>
      <c r="N85" s="81"/>
      <c r="O85" s="82">
        <v>5.0999999999999993E-4</v>
      </c>
      <c r="P85" s="277">
        <v>9.5E-4</v>
      </c>
      <c r="Q85" s="278">
        <v>9.7999999999999997E-3</v>
      </c>
      <c r="R85" s="73">
        <f t="shared" si="200"/>
        <v>1.862745098039216</v>
      </c>
      <c r="S85" s="73">
        <f t="shared" si="201"/>
        <v>1.862745098039216</v>
      </c>
      <c r="T85" s="205">
        <f t="shared" si="226"/>
        <v>19.215686274509803</v>
      </c>
      <c r="U85" s="26">
        <f t="shared" si="202"/>
        <v>19.215686274509803</v>
      </c>
      <c r="V85" s="78">
        <v>1</v>
      </c>
      <c r="W85" s="105"/>
      <c r="X85" s="13"/>
      <c r="Y85" s="13"/>
      <c r="Z85" s="13"/>
      <c r="AA85" s="13"/>
      <c r="AB85" s="134">
        <v>1</v>
      </c>
      <c r="AC85" s="13"/>
      <c r="AD85" s="23"/>
      <c r="AE85" s="23"/>
      <c r="AF85" s="119">
        <v>1</v>
      </c>
      <c r="AG85" s="54">
        <f t="shared" si="227"/>
        <v>14</v>
      </c>
      <c r="AH85" s="144" t="str">
        <f t="shared" si="203"/>
        <v>na</v>
      </c>
      <c r="AI85" s="144" t="str">
        <f t="shared" si="204"/>
        <v>na</v>
      </c>
      <c r="AJ85" s="144" t="str">
        <f t="shared" si="205"/>
        <v>na</v>
      </c>
      <c r="AK85" s="144" t="str">
        <f t="shared" si="206"/>
        <v>na</v>
      </c>
      <c r="AL85" s="144" t="str">
        <f t="shared" si="207"/>
        <v>na</v>
      </c>
      <c r="AM85" s="144">
        <f t="shared" si="208"/>
        <v>14</v>
      </c>
      <c r="AN85" s="144" t="str">
        <f t="shared" si="209"/>
        <v>na</v>
      </c>
      <c r="AO85" s="75" t="str">
        <f t="shared" si="210"/>
        <v>na</v>
      </c>
      <c r="AP85" s="75" t="str">
        <f t="shared" si="211"/>
        <v>na</v>
      </c>
      <c r="AQ85" s="144">
        <f t="shared" si="212"/>
        <v>14</v>
      </c>
      <c r="AR85" s="81">
        <f t="shared" si="228"/>
        <v>1.0517809889840108</v>
      </c>
      <c r="AS85" s="82" t="str">
        <f t="shared" si="229"/>
        <v>na</v>
      </c>
      <c r="AT85" s="82" t="str">
        <f t="shared" si="230"/>
        <v>na</v>
      </c>
      <c r="AU85" s="82" t="str">
        <f t="shared" si="231"/>
        <v>na</v>
      </c>
      <c r="AV85" s="82" t="str">
        <f t="shared" si="232"/>
        <v>na</v>
      </c>
      <c r="AW85" s="82" t="str">
        <f t="shared" si="233"/>
        <v>na</v>
      </c>
      <c r="AX85" s="82">
        <f t="shared" si="234"/>
        <v>1.1394294047326783</v>
      </c>
      <c r="AY85" s="82" t="str">
        <f t="shared" si="235"/>
        <v>na</v>
      </c>
      <c r="AZ85" s="83" t="str">
        <f t="shared" si="236"/>
        <v>na</v>
      </c>
      <c r="BA85" s="83" t="str">
        <f t="shared" si="237"/>
        <v>na</v>
      </c>
      <c r="BB85" s="82">
        <f t="shared" si="238"/>
        <v>1.0517809889840108</v>
      </c>
      <c r="BC85" s="93">
        <f t="shared" si="239"/>
        <v>6.012917702585268</v>
      </c>
      <c r="BD85" s="85" t="str">
        <f t="shared" si="240"/>
        <v>na</v>
      </c>
      <c r="BE85" s="85" t="str">
        <f t="shared" si="241"/>
        <v>na</v>
      </c>
      <c r="BF85" s="85" t="str">
        <f t="shared" si="242"/>
        <v>na</v>
      </c>
      <c r="BG85" s="85" t="str">
        <f t="shared" si="243"/>
        <v>na</v>
      </c>
      <c r="BH85" s="85" t="str">
        <f t="shared" si="244"/>
        <v>na</v>
      </c>
      <c r="BI85" s="85">
        <f t="shared" si="245"/>
        <v>7.0568270259507653</v>
      </c>
      <c r="BJ85" s="85" t="str">
        <f t="shared" si="246"/>
        <v>na</v>
      </c>
      <c r="BK85" s="86" t="str">
        <f t="shared" si="247"/>
        <v>na</v>
      </c>
      <c r="BL85" s="86" t="str">
        <f t="shared" si="248"/>
        <v>na</v>
      </c>
      <c r="BM85" s="102">
        <f t="shared" si="249"/>
        <v>6.012917702585268</v>
      </c>
      <c r="BN85" s="85">
        <f t="shared" si="250"/>
        <v>78.167930133608479</v>
      </c>
      <c r="BO85" s="85" t="str">
        <f t="shared" si="215"/>
        <v>na</v>
      </c>
      <c r="BP85" s="85" t="str">
        <f t="shared" si="216"/>
        <v>na</v>
      </c>
      <c r="BQ85" s="85" t="str">
        <f t="shared" si="217"/>
        <v>na</v>
      </c>
      <c r="BR85" s="85" t="str">
        <f t="shared" si="218"/>
        <v>na</v>
      </c>
      <c r="BS85" s="85" t="str">
        <f t="shared" si="219"/>
        <v>na</v>
      </c>
      <c r="BT85" s="85">
        <f t="shared" si="220"/>
        <v>91.738751337359943</v>
      </c>
      <c r="BU85" s="85" t="str">
        <f t="shared" si="221"/>
        <v>na</v>
      </c>
      <c r="BV85" s="86" t="str">
        <f t="shared" si="222"/>
        <v>na</v>
      </c>
      <c r="BW85" s="86" t="str">
        <f t="shared" si="223"/>
        <v>na</v>
      </c>
      <c r="BX85" s="85">
        <f t="shared" si="224"/>
        <v>78.167930133608479</v>
      </c>
      <c r="BY85" s="93">
        <f t="shared" si="251"/>
        <v>1.0526172827363833</v>
      </c>
      <c r="BZ85" s="85" t="str">
        <f t="shared" si="252"/>
        <v>na</v>
      </c>
      <c r="CA85" s="85" t="str">
        <f t="shared" si="253"/>
        <v>na</v>
      </c>
      <c r="CB85" s="85" t="str">
        <f t="shared" si="254"/>
        <v>na</v>
      </c>
      <c r="CC85" s="85" t="str">
        <f t="shared" si="255"/>
        <v>na</v>
      </c>
      <c r="CD85" s="85" t="str">
        <f t="shared" si="256"/>
        <v>na</v>
      </c>
      <c r="CE85" s="85">
        <f t="shared" si="257"/>
        <v>2.538463166916376</v>
      </c>
      <c r="CF85" s="85" t="str">
        <f t="shared" si="258"/>
        <v>na</v>
      </c>
      <c r="CG85" s="86" t="str">
        <f t="shared" si="259"/>
        <v>na</v>
      </c>
      <c r="CH85" s="86" t="str">
        <f t="shared" si="260"/>
        <v>na</v>
      </c>
      <c r="CI85" s="102">
        <f t="shared" si="261"/>
        <v>0.62774311033825636</v>
      </c>
    </row>
    <row r="86" spans="1:87" x14ac:dyDescent="0.25">
      <c r="A86" s="299" t="s">
        <v>28</v>
      </c>
      <c r="B86" s="54"/>
      <c r="C86" s="69">
        <v>14</v>
      </c>
      <c r="D86" s="119">
        <v>1</v>
      </c>
      <c r="E86" s="117"/>
      <c r="F86" s="118">
        <v>1</v>
      </c>
      <c r="G86" s="78"/>
      <c r="H86" s="26"/>
      <c r="I86" s="26">
        <v>0</v>
      </c>
      <c r="J86" s="26">
        <v>0</v>
      </c>
      <c r="K86" s="82">
        <v>3.6999999999999999E-4</v>
      </c>
      <c r="L86" s="82">
        <v>1.5049999999999998E-3</v>
      </c>
      <c r="M86" s="266" t="s">
        <v>321</v>
      </c>
      <c r="N86" s="81"/>
      <c r="O86" s="82">
        <v>3.7499999999999999E-3</v>
      </c>
      <c r="P86" s="277">
        <v>0</v>
      </c>
      <c r="Q86" s="278">
        <v>0</v>
      </c>
      <c r="R86" s="73">
        <f t="shared" si="200"/>
        <v>0</v>
      </c>
      <c r="S86" s="73">
        <f t="shared" si="201"/>
        <v>0.01</v>
      </c>
      <c r="T86" s="205">
        <f t="shared" si="226"/>
        <v>0</v>
      </c>
      <c r="U86" s="26">
        <f t="shared" si="202"/>
        <v>0.01</v>
      </c>
      <c r="V86" s="78">
        <v>1</v>
      </c>
      <c r="W86" s="105"/>
      <c r="X86" s="13"/>
      <c r="Y86" s="13"/>
      <c r="Z86" s="13"/>
      <c r="AA86" s="13"/>
      <c r="AB86" s="134">
        <v>1</v>
      </c>
      <c r="AC86" s="13"/>
      <c r="AD86" s="23"/>
      <c r="AE86" s="23"/>
      <c r="AF86" s="119">
        <v>1</v>
      </c>
      <c r="AG86" s="54">
        <f t="shared" si="227"/>
        <v>14</v>
      </c>
      <c r="AH86" s="144" t="str">
        <f t="shared" si="203"/>
        <v>na</v>
      </c>
      <c r="AI86" s="144" t="str">
        <f t="shared" si="204"/>
        <v>na</v>
      </c>
      <c r="AJ86" s="144" t="str">
        <f t="shared" si="205"/>
        <v>na</v>
      </c>
      <c r="AK86" s="144" t="str">
        <f t="shared" si="206"/>
        <v>na</v>
      </c>
      <c r="AL86" s="144" t="str">
        <f t="shared" si="207"/>
        <v>na</v>
      </c>
      <c r="AM86" s="144">
        <f t="shared" si="208"/>
        <v>14</v>
      </c>
      <c r="AN86" s="144" t="str">
        <f t="shared" si="209"/>
        <v>na</v>
      </c>
      <c r="AO86" s="75" t="str">
        <f t="shared" si="210"/>
        <v>na</v>
      </c>
      <c r="AP86" s="75" t="str">
        <f t="shared" si="211"/>
        <v>na</v>
      </c>
      <c r="AQ86" s="144">
        <f t="shared" si="212"/>
        <v>14</v>
      </c>
      <c r="AR86" s="81">
        <f t="shared" si="228"/>
        <v>9.950330853168092E-3</v>
      </c>
      <c r="AS86" s="82" t="str">
        <f t="shared" si="229"/>
        <v>na</v>
      </c>
      <c r="AT86" s="82" t="str">
        <f t="shared" si="230"/>
        <v>na</v>
      </c>
      <c r="AU86" s="82" t="str">
        <f t="shared" si="231"/>
        <v>na</v>
      </c>
      <c r="AV86" s="82" t="str">
        <f t="shared" si="232"/>
        <v>na</v>
      </c>
      <c r="AW86" s="82" t="str">
        <f t="shared" si="233"/>
        <v>na</v>
      </c>
      <c r="AX86" s="82">
        <f t="shared" si="234"/>
        <v>1.0779525090932099E-2</v>
      </c>
      <c r="AY86" s="82" t="str">
        <f t="shared" si="235"/>
        <v>na</v>
      </c>
      <c r="AZ86" s="83" t="str">
        <f t="shared" si="236"/>
        <v>na</v>
      </c>
      <c r="BA86" s="83" t="str">
        <f t="shared" si="237"/>
        <v>na</v>
      </c>
      <c r="BB86" s="82">
        <f t="shared" si="238"/>
        <v>9.950330853168092E-3</v>
      </c>
      <c r="BC86" s="93">
        <f t="shared" si="239"/>
        <v>1.9900661706336174E-2</v>
      </c>
      <c r="BD86" s="85" t="str">
        <f t="shared" si="240"/>
        <v>na</v>
      </c>
      <c r="BE86" s="85" t="str">
        <f t="shared" si="241"/>
        <v>na</v>
      </c>
      <c r="BF86" s="85" t="str">
        <f t="shared" si="242"/>
        <v>na</v>
      </c>
      <c r="BG86" s="85" t="str">
        <f t="shared" si="243"/>
        <v>na</v>
      </c>
      <c r="BH86" s="85" t="str">
        <f t="shared" si="244"/>
        <v>na</v>
      </c>
      <c r="BI86" s="85">
        <f t="shared" si="245"/>
        <v>2.3355637697019534E-2</v>
      </c>
      <c r="BJ86" s="85" t="str">
        <f t="shared" si="246"/>
        <v>na</v>
      </c>
      <c r="BK86" s="86" t="str">
        <f t="shared" si="247"/>
        <v>na</v>
      </c>
      <c r="BL86" s="86" t="str">
        <f t="shared" si="248"/>
        <v>na</v>
      </c>
      <c r="BM86" s="102">
        <f t="shared" si="249"/>
        <v>1.9900661706336174E-2</v>
      </c>
      <c r="BN86" s="85">
        <f t="shared" si="250"/>
        <v>0.25870860218237024</v>
      </c>
      <c r="BO86" s="85" t="str">
        <f t="shared" si="215"/>
        <v>na</v>
      </c>
      <c r="BP86" s="85" t="str">
        <f t="shared" si="216"/>
        <v>na</v>
      </c>
      <c r="BQ86" s="85" t="str">
        <f t="shared" si="217"/>
        <v>na</v>
      </c>
      <c r="BR86" s="85" t="str">
        <f t="shared" si="218"/>
        <v>na</v>
      </c>
      <c r="BS86" s="85" t="str">
        <f t="shared" si="219"/>
        <v>na</v>
      </c>
      <c r="BT86" s="85">
        <f t="shared" si="220"/>
        <v>0.30362329006125394</v>
      </c>
      <c r="BU86" s="85" t="str">
        <f t="shared" si="221"/>
        <v>na</v>
      </c>
      <c r="BV86" s="86" t="str">
        <f t="shared" si="222"/>
        <v>na</v>
      </c>
      <c r="BW86" s="86" t="str">
        <f t="shared" si="223"/>
        <v>na</v>
      </c>
      <c r="BX86" s="85">
        <f t="shared" si="224"/>
        <v>0.25870860218237024</v>
      </c>
      <c r="BY86" s="93">
        <f t="shared" si="251"/>
        <v>8.2495442875175069</v>
      </c>
      <c r="BZ86" s="85" t="str">
        <f t="shared" si="252"/>
        <v>na</v>
      </c>
      <c r="CA86" s="85" t="str">
        <f t="shared" si="253"/>
        <v>na</v>
      </c>
      <c r="CB86" s="85" t="str">
        <f t="shared" si="254"/>
        <v>na</v>
      </c>
      <c r="CC86" s="85" t="str">
        <f t="shared" si="255"/>
        <v>na</v>
      </c>
      <c r="CD86" s="85" t="str">
        <f t="shared" si="256"/>
        <v>na</v>
      </c>
      <c r="CE86" s="85">
        <f t="shared" si="257"/>
        <v>6.9156672927403502</v>
      </c>
      <c r="CF86" s="85" t="str">
        <f t="shared" si="258"/>
        <v>na</v>
      </c>
      <c r="CG86" s="86" t="str">
        <f t="shared" si="259"/>
        <v>na</v>
      </c>
      <c r="CH86" s="86" t="str">
        <f t="shared" si="260"/>
        <v>na</v>
      </c>
      <c r="CI86" s="102">
        <f t="shared" si="261"/>
        <v>9.6464344627218246</v>
      </c>
    </row>
    <row r="87" spans="1:87" x14ac:dyDescent="0.25">
      <c r="A87" s="298" t="s">
        <v>29</v>
      </c>
      <c r="B87" s="54"/>
      <c r="C87" s="69">
        <v>14</v>
      </c>
      <c r="D87" s="119">
        <v>1</v>
      </c>
      <c r="E87" s="117"/>
      <c r="F87" s="118">
        <v>1</v>
      </c>
      <c r="G87" s="78">
        <v>0.6</v>
      </c>
      <c r="H87" s="26"/>
      <c r="I87" s="26">
        <v>2.5399999999999997E-3</v>
      </c>
      <c r="J87" s="26">
        <v>5.7650000000000002E-3</v>
      </c>
      <c r="K87" s="82">
        <v>1.8525E-3</v>
      </c>
      <c r="L87" s="82">
        <v>3.7075000000000003E-3</v>
      </c>
      <c r="M87" s="266" t="s">
        <v>279</v>
      </c>
      <c r="N87" s="81"/>
      <c r="O87" s="82">
        <v>8.3049999999999999E-3</v>
      </c>
      <c r="P87" s="277">
        <v>1.55E-2</v>
      </c>
      <c r="Q87" s="278">
        <v>1.6050000000000002E-2</v>
      </c>
      <c r="R87" s="73">
        <f t="shared" si="200"/>
        <v>1.8663455749548465</v>
      </c>
      <c r="S87" s="73">
        <f t="shared" si="201"/>
        <v>1.8663455749548465</v>
      </c>
      <c r="T87" s="205">
        <f t="shared" si="226"/>
        <v>1.9325707405177606</v>
      </c>
      <c r="U87" s="26">
        <f t="shared" si="202"/>
        <v>1.9325707405177606</v>
      </c>
      <c r="V87" s="78">
        <v>1</v>
      </c>
      <c r="W87" s="128">
        <v>1</v>
      </c>
      <c r="X87" s="134">
        <v>1</v>
      </c>
      <c r="Y87" s="134">
        <v>0.5</v>
      </c>
      <c r="Z87" s="134">
        <v>0.5</v>
      </c>
      <c r="AA87" s="134">
        <v>1</v>
      </c>
      <c r="AB87" s="134"/>
      <c r="AC87" s="134">
        <v>1</v>
      </c>
      <c r="AD87" s="201"/>
      <c r="AE87" s="201"/>
      <c r="AF87" s="119">
        <v>1</v>
      </c>
      <c r="AG87" s="54">
        <f t="shared" si="227"/>
        <v>14</v>
      </c>
      <c r="AH87" s="144">
        <f t="shared" si="203"/>
        <v>14</v>
      </c>
      <c r="AI87" s="144">
        <f t="shared" si="204"/>
        <v>14</v>
      </c>
      <c r="AJ87" s="144">
        <f t="shared" si="205"/>
        <v>14</v>
      </c>
      <c r="AK87" s="144">
        <f t="shared" si="206"/>
        <v>14</v>
      </c>
      <c r="AL87" s="144">
        <f t="shared" si="207"/>
        <v>14</v>
      </c>
      <c r="AM87" s="144" t="str">
        <f t="shared" si="208"/>
        <v>na</v>
      </c>
      <c r="AN87" s="144">
        <f t="shared" si="209"/>
        <v>14</v>
      </c>
      <c r="AO87" s="75" t="str">
        <f t="shared" si="210"/>
        <v>na</v>
      </c>
      <c r="AP87" s="75" t="str">
        <f t="shared" si="211"/>
        <v>na</v>
      </c>
      <c r="AQ87" s="144">
        <f t="shared" si="212"/>
        <v>14</v>
      </c>
      <c r="AR87" s="81">
        <f t="shared" si="228"/>
        <v>1.0530378995812237</v>
      </c>
      <c r="AS87" s="82">
        <f t="shared" si="229"/>
        <v>1.3735276951059441</v>
      </c>
      <c r="AT87" s="82">
        <f t="shared" si="230"/>
        <v>1.2034718852356843</v>
      </c>
      <c r="AU87" s="82">
        <f t="shared" si="231"/>
        <v>0.67695293544507229</v>
      </c>
      <c r="AV87" s="82">
        <f t="shared" si="232"/>
        <v>0.7249173946392482</v>
      </c>
      <c r="AW87" s="82">
        <f t="shared" si="233"/>
        <v>1.5163745753969622</v>
      </c>
      <c r="AX87" s="82" t="str">
        <f t="shared" si="234"/>
        <v>na</v>
      </c>
      <c r="AY87" s="82">
        <f t="shared" si="235"/>
        <v>1.0530378995812237</v>
      </c>
      <c r="AZ87" s="83" t="str">
        <f t="shared" si="236"/>
        <v>na</v>
      </c>
      <c r="BA87" s="83" t="str">
        <f t="shared" si="237"/>
        <v>na</v>
      </c>
      <c r="BB87" s="82">
        <f t="shared" si="238"/>
        <v>1.0530378995812237</v>
      </c>
      <c r="BC87" s="93">
        <f t="shared" si="239"/>
        <v>2.1517588483864958</v>
      </c>
      <c r="BD87" s="85">
        <f t="shared" si="240"/>
        <v>3.660837360203868</v>
      </c>
      <c r="BE87" s="85">
        <f t="shared" si="241"/>
        <v>2.8104605366680757</v>
      </c>
      <c r="BF87" s="85">
        <f t="shared" si="242"/>
        <v>0.88924727918013324</v>
      </c>
      <c r="BG87" s="85">
        <f t="shared" si="243"/>
        <v>1.019723986908639</v>
      </c>
      <c r="BH87" s="85">
        <f t="shared" si="244"/>
        <v>4.4618871480142372</v>
      </c>
      <c r="BI87" s="85" t="str">
        <f t="shared" si="245"/>
        <v>na</v>
      </c>
      <c r="BJ87" s="85">
        <f t="shared" si="246"/>
        <v>2.1517588483864958</v>
      </c>
      <c r="BK87" s="86" t="str">
        <f t="shared" si="247"/>
        <v>na</v>
      </c>
      <c r="BL87" s="86" t="str">
        <f t="shared" si="248"/>
        <v>na</v>
      </c>
      <c r="BM87" s="102">
        <f t="shared" si="249"/>
        <v>2.1517588483864958</v>
      </c>
      <c r="BN87" s="85">
        <f t="shared" si="250"/>
        <v>27.972865029024444</v>
      </c>
      <c r="BO87" s="85">
        <f t="shared" si="215"/>
        <v>47.590885682650281</v>
      </c>
      <c r="BP87" s="85">
        <f t="shared" si="216"/>
        <v>36.535986976684981</v>
      </c>
      <c r="BQ87" s="85">
        <f t="shared" si="217"/>
        <v>11.560214629341733</v>
      </c>
      <c r="BR87" s="85">
        <f t="shared" si="218"/>
        <v>13.256411829812306</v>
      </c>
      <c r="BS87" s="85">
        <f t="shared" si="219"/>
        <v>58.004532924185085</v>
      </c>
      <c r="BT87" s="85" t="str">
        <f t="shared" si="220"/>
        <v>na</v>
      </c>
      <c r="BU87" s="85">
        <f t="shared" si="221"/>
        <v>27.972865029024444</v>
      </c>
      <c r="BV87" s="86" t="str">
        <f t="shared" si="222"/>
        <v>na</v>
      </c>
      <c r="BW87" s="86" t="str">
        <f t="shared" si="223"/>
        <v>na</v>
      </c>
      <c r="BX87" s="85">
        <f t="shared" si="224"/>
        <v>27.972865029024444</v>
      </c>
      <c r="BY87" s="93">
        <f t="shared" si="251"/>
        <v>1.0622895410666109</v>
      </c>
      <c r="BZ87" s="85">
        <f t="shared" si="252"/>
        <v>6.2658546423644159</v>
      </c>
      <c r="CA87" s="85">
        <f t="shared" si="253"/>
        <v>4.1933610897180902</v>
      </c>
      <c r="CB87" s="85">
        <f t="shared" si="254"/>
        <v>0.1120455753994484</v>
      </c>
      <c r="CC87" s="85">
        <f t="shared" si="255"/>
        <v>3.4467869585450691E-3</v>
      </c>
      <c r="CD87" s="85">
        <f t="shared" si="256"/>
        <v>7.7714964981626293</v>
      </c>
      <c r="CE87" s="85" t="str">
        <f t="shared" si="257"/>
        <v>na</v>
      </c>
      <c r="CF87" s="85">
        <f t="shared" si="258"/>
        <v>0.52874198173721676</v>
      </c>
      <c r="CG87" s="86" t="str">
        <f t="shared" si="259"/>
        <v>na</v>
      </c>
      <c r="CH87" s="86" t="str">
        <f t="shared" si="260"/>
        <v>na</v>
      </c>
      <c r="CI87" s="102">
        <f t="shared" si="261"/>
        <v>0.63521751156353523</v>
      </c>
    </row>
    <row r="88" spans="1:87" s="20" customFormat="1" x14ac:dyDescent="0.25">
      <c r="A88" s="300" t="s">
        <v>37</v>
      </c>
      <c r="B88" s="58"/>
      <c r="C88" s="59">
        <v>14</v>
      </c>
      <c r="D88" s="35"/>
      <c r="E88" s="67"/>
      <c r="F88" s="60">
        <v>1</v>
      </c>
      <c r="G88" s="78">
        <v>3.2360000000000002</v>
      </c>
      <c r="H88" s="26">
        <v>73.712999999999994</v>
      </c>
      <c r="I88" s="26">
        <v>0</v>
      </c>
      <c r="J88" s="26">
        <v>0</v>
      </c>
      <c r="K88" s="82">
        <v>1.6250000000000002E-4</v>
      </c>
      <c r="L88" s="82">
        <v>8.9750000000000008E-4</v>
      </c>
      <c r="M88" s="266" t="s">
        <v>279</v>
      </c>
      <c r="N88" s="81"/>
      <c r="O88" s="82">
        <v>1.06E-3</v>
      </c>
      <c r="P88" s="277">
        <v>1.4E-3</v>
      </c>
      <c r="Q88" s="278">
        <v>8.2000000000000007E-3</v>
      </c>
      <c r="R88" s="73">
        <f t="shared" si="200"/>
        <v>1.320754716981132</v>
      </c>
      <c r="S88" s="73">
        <f t="shared" si="201"/>
        <v>1.320754716981132</v>
      </c>
      <c r="T88" s="205">
        <f t="shared" si="226"/>
        <v>7.735849056603775</v>
      </c>
      <c r="U88" s="26">
        <f t="shared" si="202"/>
        <v>7.735849056603775</v>
      </c>
      <c r="V88" s="78">
        <v>1</v>
      </c>
      <c r="W88" s="17"/>
      <c r="X88" s="20">
        <v>1</v>
      </c>
      <c r="Y88" s="20">
        <v>0.25</v>
      </c>
      <c r="Z88" s="20">
        <v>0.5</v>
      </c>
      <c r="AA88" s="20">
        <v>1</v>
      </c>
      <c r="AC88" s="20">
        <v>1</v>
      </c>
      <c r="AD88" s="201">
        <v>1</v>
      </c>
      <c r="AE88" s="201">
        <v>1</v>
      </c>
      <c r="AF88" s="35"/>
      <c r="AG88" s="54">
        <f t="shared" si="227"/>
        <v>14</v>
      </c>
      <c r="AH88" s="144" t="str">
        <f t="shared" si="203"/>
        <v>na</v>
      </c>
      <c r="AI88" s="144">
        <f t="shared" si="204"/>
        <v>14</v>
      </c>
      <c r="AJ88" s="144">
        <f t="shared" si="205"/>
        <v>14</v>
      </c>
      <c r="AK88" s="144">
        <f t="shared" si="206"/>
        <v>14</v>
      </c>
      <c r="AL88" s="144">
        <f t="shared" si="207"/>
        <v>14</v>
      </c>
      <c r="AM88" s="144" t="str">
        <f t="shared" si="208"/>
        <v>na</v>
      </c>
      <c r="AN88" s="144">
        <f t="shared" si="209"/>
        <v>14</v>
      </c>
      <c r="AO88" s="75">
        <f t="shared" si="210"/>
        <v>14</v>
      </c>
      <c r="AP88" s="75">
        <f t="shared" si="211"/>
        <v>14</v>
      </c>
      <c r="AQ88" s="144" t="str">
        <f t="shared" si="212"/>
        <v>na</v>
      </c>
      <c r="AR88" s="81">
        <f t="shared" si="228"/>
        <v>0.84189244182029577</v>
      </c>
      <c r="AS88" s="82" t="str">
        <f t="shared" si="229"/>
        <v>na</v>
      </c>
      <c r="AT88" s="82">
        <f t="shared" si="230"/>
        <v>0.96216279065176658</v>
      </c>
      <c r="AU88" s="82">
        <f t="shared" si="231"/>
        <v>0.27060828487080935</v>
      </c>
      <c r="AV88" s="82">
        <f t="shared" si="232"/>
        <v>0.57956363748498618</v>
      </c>
      <c r="AW88" s="82">
        <f t="shared" si="233"/>
        <v>1.2123251162212259</v>
      </c>
      <c r="AX88" s="82" t="str">
        <f t="shared" si="234"/>
        <v>na</v>
      </c>
      <c r="AY88" s="82">
        <f t="shared" si="235"/>
        <v>0.84189244182029577</v>
      </c>
      <c r="AZ88" s="83">
        <f t="shared" si="236"/>
        <v>0.84189244182029577</v>
      </c>
      <c r="BA88" s="83">
        <f t="shared" si="237"/>
        <v>0.84189244182029577</v>
      </c>
      <c r="BB88" s="82" t="str">
        <f t="shared" si="238"/>
        <v>na</v>
      </c>
      <c r="BC88" s="93">
        <f t="shared" si="239"/>
        <v>4.3348702810682251</v>
      </c>
      <c r="BD88" s="85" t="str">
        <f t="shared" si="240"/>
        <v>na</v>
      </c>
      <c r="BE88" s="85">
        <f t="shared" si="241"/>
        <v>5.6618713875176816</v>
      </c>
      <c r="BF88" s="85">
        <f t="shared" si="242"/>
        <v>0.44786287342669151</v>
      </c>
      <c r="BG88" s="85">
        <f t="shared" si="243"/>
        <v>2.0543060431968456</v>
      </c>
      <c r="BH88" s="85">
        <f t="shared" si="244"/>
        <v>8.9887870148230711</v>
      </c>
      <c r="BI88" s="85" t="str">
        <f t="shared" si="245"/>
        <v>na</v>
      </c>
      <c r="BJ88" s="85">
        <f t="shared" si="246"/>
        <v>4.3348702810682251</v>
      </c>
      <c r="BK88" s="86">
        <f t="shared" si="247"/>
        <v>4.3348702810682251</v>
      </c>
      <c r="BL88" s="86">
        <f t="shared" si="248"/>
        <v>4.3348702810682251</v>
      </c>
      <c r="BM88" s="102" t="str">
        <f t="shared" si="249"/>
        <v>na</v>
      </c>
      <c r="BN88" s="85">
        <f t="shared" si="250"/>
        <v>56.353313653886929</v>
      </c>
      <c r="BO88" s="85" t="str">
        <f t="shared" si="215"/>
        <v>na</v>
      </c>
      <c r="BP88" s="85">
        <f t="shared" si="216"/>
        <v>73.604328037729857</v>
      </c>
      <c r="BQ88" s="85">
        <f t="shared" si="217"/>
        <v>5.8222173545469893</v>
      </c>
      <c r="BR88" s="85">
        <f t="shared" si="218"/>
        <v>26.705978561558993</v>
      </c>
      <c r="BS88" s="85">
        <f t="shared" si="219"/>
        <v>116.85423119269993</v>
      </c>
      <c r="BT88" s="85" t="str">
        <f t="shared" si="220"/>
        <v>na</v>
      </c>
      <c r="BU88" s="85">
        <f t="shared" si="221"/>
        <v>56.353313653886929</v>
      </c>
      <c r="BV88" s="86">
        <f t="shared" si="222"/>
        <v>56.353313653886929</v>
      </c>
      <c r="BW88" s="86">
        <f t="shared" si="223"/>
        <v>56.353313653886929</v>
      </c>
      <c r="BX88" s="85" t="str">
        <f t="shared" si="224"/>
        <v>na</v>
      </c>
      <c r="BY88" s="93">
        <f t="shared" si="251"/>
        <v>5.7907779037497831E-2</v>
      </c>
      <c r="BZ88" s="85" t="str">
        <f t="shared" si="252"/>
        <v>na</v>
      </c>
      <c r="CA88" s="85">
        <f t="shared" si="253"/>
        <v>1.3107360822901926</v>
      </c>
      <c r="CB88" s="85">
        <f t="shared" si="254"/>
        <v>3.4415242296288033</v>
      </c>
      <c r="CC88" s="85">
        <f t="shared" si="255"/>
        <v>0.23537500154796429</v>
      </c>
      <c r="CD88" s="85">
        <f t="shared" si="256"/>
        <v>2.7228019188448398</v>
      </c>
      <c r="CE88" s="85" t="str">
        <f t="shared" si="257"/>
        <v>na</v>
      </c>
      <c r="CF88" s="85">
        <f t="shared" si="258"/>
        <v>3.9548372279177568E-3</v>
      </c>
      <c r="CG88" s="86">
        <f t="shared" si="259"/>
        <v>0.66664086163878034</v>
      </c>
      <c r="CH88" s="86">
        <f t="shared" si="260"/>
        <v>1.6950956732757892E-2</v>
      </c>
      <c r="CI88" s="102" t="str">
        <f t="shared" si="261"/>
        <v>na</v>
      </c>
    </row>
    <row r="89" spans="1:87" x14ac:dyDescent="0.25">
      <c r="A89" s="298" t="s">
        <v>30</v>
      </c>
      <c r="B89" s="54"/>
      <c r="C89" s="69">
        <v>14</v>
      </c>
      <c r="D89" s="119">
        <v>1</v>
      </c>
      <c r="E89" s="117"/>
      <c r="F89" s="60">
        <v>1</v>
      </c>
      <c r="G89" s="78">
        <v>0.27300000000000002</v>
      </c>
      <c r="H89" s="26">
        <v>1.6</v>
      </c>
      <c r="I89" s="26">
        <v>2.0105000000000001E-2</v>
      </c>
      <c r="J89" s="26">
        <v>1.506E-2</v>
      </c>
      <c r="K89" s="82">
        <v>0.02</v>
      </c>
      <c r="L89" s="82">
        <v>1.6419999999999997E-2</v>
      </c>
      <c r="M89" s="266" t="s">
        <v>279</v>
      </c>
      <c r="N89" s="81"/>
      <c r="O89" s="82">
        <v>3.6419999999999994E-2</v>
      </c>
      <c r="P89" s="277">
        <v>1.035E-2</v>
      </c>
      <c r="Q89" s="278">
        <v>1.7050000000000003E-2</v>
      </c>
      <c r="R89" s="73">
        <f t="shared" si="200"/>
        <v>0.28418451400329492</v>
      </c>
      <c r="S89" s="73">
        <f t="shared" si="201"/>
        <v>0.28418451400329492</v>
      </c>
      <c r="T89" s="205">
        <f t="shared" si="226"/>
        <v>0.46814936847885791</v>
      </c>
      <c r="U89" s="26">
        <f t="shared" si="202"/>
        <v>0.46814936847885791</v>
      </c>
      <c r="V89" s="78">
        <v>1</v>
      </c>
      <c r="W89" s="128">
        <v>0.5</v>
      </c>
      <c r="X89" s="134"/>
      <c r="Y89" s="134">
        <v>1</v>
      </c>
      <c r="Z89" s="134">
        <v>1</v>
      </c>
      <c r="AA89" s="134">
        <v>1</v>
      </c>
      <c r="AB89" s="134"/>
      <c r="AC89" s="134"/>
      <c r="AD89" s="201"/>
      <c r="AE89" s="201"/>
      <c r="AF89" s="119">
        <v>1</v>
      </c>
      <c r="AG89" s="54">
        <f t="shared" si="227"/>
        <v>14</v>
      </c>
      <c r="AH89" s="144">
        <f t="shared" si="203"/>
        <v>14</v>
      </c>
      <c r="AI89" s="144" t="str">
        <f t="shared" si="204"/>
        <v>na</v>
      </c>
      <c r="AJ89" s="144">
        <f t="shared" si="205"/>
        <v>14</v>
      </c>
      <c r="AK89" s="144">
        <f t="shared" si="206"/>
        <v>14</v>
      </c>
      <c r="AL89" s="144">
        <f t="shared" si="207"/>
        <v>14</v>
      </c>
      <c r="AM89" s="144" t="str">
        <f t="shared" si="208"/>
        <v>na</v>
      </c>
      <c r="AN89" s="144" t="str">
        <f t="shared" si="209"/>
        <v>na</v>
      </c>
      <c r="AO89" s="75" t="str">
        <f t="shared" si="210"/>
        <v>na</v>
      </c>
      <c r="AP89" s="75" t="str">
        <f t="shared" si="211"/>
        <v>na</v>
      </c>
      <c r="AQ89" s="144">
        <f t="shared" si="212"/>
        <v>14</v>
      </c>
      <c r="AR89" s="81">
        <f t="shared" si="228"/>
        <v>0.25012389743833291</v>
      </c>
      <c r="AS89" s="82">
        <f t="shared" si="229"/>
        <v>0.16312428093804321</v>
      </c>
      <c r="AT89" s="82" t="str">
        <f t="shared" si="230"/>
        <v>na</v>
      </c>
      <c r="AU89" s="82">
        <f t="shared" si="231"/>
        <v>0.3215878681349994</v>
      </c>
      <c r="AV89" s="82">
        <f t="shared" si="232"/>
        <v>0.34437348198031342</v>
      </c>
      <c r="AW89" s="82">
        <f t="shared" si="233"/>
        <v>0.3601784123111994</v>
      </c>
      <c r="AX89" s="82" t="str">
        <f t="shared" si="234"/>
        <v>na</v>
      </c>
      <c r="AY89" s="82" t="str">
        <f t="shared" si="235"/>
        <v>na</v>
      </c>
      <c r="AZ89" s="83" t="str">
        <f t="shared" si="236"/>
        <v>na</v>
      </c>
      <c r="BA89" s="83" t="str">
        <f t="shared" si="237"/>
        <v>na</v>
      </c>
      <c r="BB89" s="82">
        <f t="shared" si="238"/>
        <v>0.25012389743833291</v>
      </c>
      <c r="BC89" s="93">
        <f t="shared" si="239"/>
        <v>0.76800534932235698</v>
      </c>
      <c r="BD89" s="85">
        <f t="shared" si="240"/>
        <v>0.32665633950383804</v>
      </c>
      <c r="BE89" s="85" t="str">
        <f t="shared" si="241"/>
        <v>na</v>
      </c>
      <c r="BF89" s="85">
        <f t="shared" si="242"/>
        <v>1.2695598631655285</v>
      </c>
      <c r="BG89" s="85">
        <f t="shared" si="243"/>
        <v>1.4558387476652532</v>
      </c>
      <c r="BH89" s="85">
        <f t="shared" si="244"/>
        <v>1.5925358923548394</v>
      </c>
      <c r="BI89" s="85" t="str">
        <f t="shared" si="245"/>
        <v>na</v>
      </c>
      <c r="BJ89" s="85" t="str">
        <f t="shared" si="246"/>
        <v>na</v>
      </c>
      <c r="BK89" s="86" t="str">
        <f t="shared" si="247"/>
        <v>na</v>
      </c>
      <c r="BL89" s="86" t="str">
        <f t="shared" si="248"/>
        <v>na</v>
      </c>
      <c r="BM89" s="102">
        <f t="shared" si="249"/>
        <v>0.76800534932235698</v>
      </c>
      <c r="BN89" s="85">
        <f t="shared" si="250"/>
        <v>9.9840695411906406</v>
      </c>
      <c r="BO89" s="85">
        <f t="shared" si="215"/>
        <v>4.246532413549895</v>
      </c>
      <c r="BP89" s="85" t="str">
        <f t="shared" si="216"/>
        <v>na</v>
      </c>
      <c r="BQ89" s="85">
        <f t="shared" si="217"/>
        <v>16.504278221151871</v>
      </c>
      <c r="BR89" s="85">
        <f t="shared" si="218"/>
        <v>18.925903719648293</v>
      </c>
      <c r="BS89" s="85">
        <f t="shared" si="219"/>
        <v>20.70296660061291</v>
      </c>
      <c r="BT89" s="85" t="str">
        <f t="shared" si="220"/>
        <v>na</v>
      </c>
      <c r="BU89" s="85" t="str">
        <f t="shared" si="221"/>
        <v>na</v>
      </c>
      <c r="BV89" s="86" t="str">
        <f t="shared" si="222"/>
        <v>na</v>
      </c>
      <c r="BW89" s="86" t="str">
        <f t="shared" si="223"/>
        <v>na</v>
      </c>
      <c r="BX89" s="85">
        <f t="shared" si="224"/>
        <v>9.9840695411906406</v>
      </c>
      <c r="BY89" s="93">
        <f t="shared" si="251"/>
        <v>3.8949185221239357</v>
      </c>
      <c r="BZ89" s="85">
        <f t="shared" si="252"/>
        <v>4.1036466763692996</v>
      </c>
      <c r="CA89" s="85" t="str">
        <f t="shared" si="253"/>
        <v>na</v>
      </c>
      <c r="CB89" s="85">
        <f t="shared" si="254"/>
        <v>2.7701821686180041</v>
      </c>
      <c r="CC89" s="85">
        <f t="shared" si="255"/>
        <v>1.8636498088425828</v>
      </c>
      <c r="CD89" s="85">
        <f t="shared" si="256"/>
        <v>2.3665192496142708</v>
      </c>
      <c r="CE89" s="85" t="str">
        <f t="shared" si="257"/>
        <v>na</v>
      </c>
      <c r="CF89" s="85" t="str">
        <f t="shared" si="258"/>
        <v>na</v>
      </c>
      <c r="CG89" s="86" t="str">
        <f t="shared" si="259"/>
        <v>na</v>
      </c>
      <c r="CH89" s="86" t="str">
        <f t="shared" si="260"/>
        <v>na</v>
      </c>
      <c r="CI89" s="102">
        <f t="shared" si="261"/>
        <v>4.8718367590610816</v>
      </c>
    </row>
    <row r="90" spans="1:87" x14ac:dyDescent="0.25">
      <c r="A90" s="298" t="s">
        <v>31</v>
      </c>
      <c r="B90" s="54"/>
      <c r="C90" s="69">
        <v>14</v>
      </c>
      <c r="D90" s="119"/>
      <c r="E90" s="117"/>
      <c r="F90" s="60">
        <v>1</v>
      </c>
      <c r="G90" s="78"/>
      <c r="H90" s="26"/>
      <c r="I90" s="26">
        <v>1.8649999999999999E-3</v>
      </c>
      <c r="J90" s="26">
        <v>2.3699999999999997E-3</v>
      </c>
      <c r="K90" s="82">
        <v>7.7775000000000014E-3</v>
      </c>
      <c r="L90" s="82">
        <v>1.3362499999999999E-2</v>
      </c>
      <c r="M90" s="266" t="s">
        <v>279</v>
      </c>
      <c r="N90" s="81"/>
      <c r="O90" s="82">
        <v>2.1139999999999999E-2</v>
      </c>
      <c r="P90" s="277">
        <v>6.9999999999999999E-4</v>
      </c>
      <c r="Q90" s="278">
        <v>1.0699999999999999E-2</v>
      </c>
      <c r="R90" s="73">
        <f t="shared" si="200"/>
        <v>3.3112582781456956E-2</v>
      </c>
      <c r="S90" s="73">
        <f t="shared" si="201"/>
        <v>3.3112582781456956E-2</v>
      </c>
      <c r="T90" s="205">
        <f t="shared" si="226"/>
        <v>0.50614947965941348</v>
      </c>
      <c r="U90" s="26">
        <f t="shared" si="202"/>
        <v>0.50614947965941348</v>
      </c>
      <c r="V90" s="78">
        <v>1</v>
      </c>
      <c r="W90" s="128">
        <v>0.5</v>
      </c>
      <c r="X90" s="134">
        <v>1</v>
      </c>
      <c r="Y90" s="134">
        <v>0.75</v>
      </c>
      <c r="Z90" s="134">
        <v>1</v>
      </c>
      <c r="AA90" s="134">
        <v>1</v>
      </c>
      <c r="AB90" s="134">
        <v>1</v>
      </c>
      <c r="AC90" s="134"/>
      <c r="AD90" s="201"/>
      <c r="AE90" s="201"/>
      <c r="AF90" s="119"/>
      <c r="AG90" s="54">
        <f t="shared" si="227"/>
        <v>14</v>
      </c>
      <c r="AH90" s="144">
        <f t="shared" si="203"/>
        <v>14</v>
      </c>
      <c r="AI90" s="144">
        <f t="shared" si="204"/>
        <v>14</v>
      </c>
      <c r="AJ90" s="144">
        <f t="shared" si="205"/>
        <v>14</v>
      </c>
      <c r="AK90" s="144">
        <f t="shared" si="206"/>
        <v>14</v>
      </c>
      <c r="AL90" s="144">
        <f t="shared" si="207"/>
        <v>14</v>
      </c>
      <c r="AM90" s="144">
        <f t="shared" si="208"/>
        <v>14</v>
      </c>
      <c r="AN90" s="144" t="str">
        <f t="shared" si="209"/>
        <v>na</v>
      </c>
      <c r="AO90" s="75" t="str">
        <f t="shared" si="210"/>
        <v>na</v>
      </c>
      <c r="AP90" s="75" t="str">
        <f t="shared" si="211"/>
        <v>na</v>
      </c>
      <c r="AQ90" s="144" t="str">
        <f t="shared" si="212"/>
        <v>na</v>
      </c>
      <c r="AR90" s="81">
        <f t="shared" si="228"/>
        <v>3.2576170434612667E-2</v>
      </c>
      <c r="AS90" s="82">
        <f t="shared" si="229"/>
        <v>2.124532854431261E-2</v>
      </c>
      <c r="AT90" s="82">
        <f t="shared" si="230"/>
        <v>3.7229909068128758E-2</v>
      </c>
      <c r="AU90" s="82">
        <f t="shared" si="231"/>
        <v>3.1412735776233644E-2</v>
      </c>
      <c r="AV90" s="82">
        <f t="shared" si="232"/>
        <v>4.4851249149104391E-2</v>
      </c>
      <c r="AW90" s="82">
        <f t="shared" si="233"/>
        <v>4.6909685425842236E-2</v>
      </c>
      <c r="AX90" s="82">
        <f t="shared" si="234"/>
        <v>3.529085130416372E-2</v>
      </c>
      <c r="AY90" s="82" t="str">
        <f t="shared" si="235"/>
        <v>na</v>
      </c>
      <c r="AZ90" s="83" t="str">
        <f t="shared" si="236"/>
        <v>na</v>
      </c>
      <c r="BA90" s="83" t="str">
        <f t="shared" si="237"/>
        <v>na</v>
      </c>
      <c r="BB90" s="82" t="str">
        <f t="shared" si="238"/>
        <v>na</v>
      </c>
      <c r="BC90" s="93">
        <f t="shared" si="239"/>
        <v>0.81911276106818132</v>
      </c>
      <c r="BD90" s="85">
        <f t="shared" si="240"/>
        <v>0.34839389648457619</v>
      </c>
      <c r="BE90" s="85">
        <f t="shared" si="241"/>
        <v>1.0698615654768082</v>
      </c>
      <c r="BF90" s="85">
        <f t="shared" si="242"/>
        <v>0.76164949339120436</v>
      </c>
      <c r="BG90" s="85">
        <f t="shared" si="243"/>
        <v>1.5527184769250861</v>
      </c>
      <c r="BH90" s="85">
        <f t="shared" si="244"/>
        <v>1.6985122213509807</v>
      </c>
      <c r="BI90" s="85">
        <f t="shared" si="245"/>
        <v>0.96131983764251816</v>
      </c>
      <c r="BJ90" s="85" t="str">
        <f t="shared" si="246"/>
        <v>na</v>
      </c>
      <c r="BK90" s="86" t="str">
        <f t="shared" si="247"/>
        <v>na</v>
      </c>
      <c r="BL90" s="86" t="str">
        <f t="shared" si="248"/>
        <v>na</v>
      </c>
      <c r="BM90" s="102" t="str">
        <f t="shared" si="249"/>
        <v>na</v>
      </c>
      <c r="BN90" s="85">
        <f t="shared" si="250"/>
        <v>10.648465893886357</v>
      </c>
      <c r="BO90" s="85">
        <f t="shared" si="215"/>
        <v>4.5291206542994908</v>
      </c>
      <c r="BP90" s="85">
        <f t="shared" si="216"/>
        <v>13.908200351198508</v>
      </c>
      <c r="BQ90" s="85">
        <f t="shared" si="217"/>
        <v>9.9014434140856569</v>
      </c>
      <c r="BR90" s="85">
        <f t="shared" si="218"/>
        <v>20.185340200026118</v>
      </c>
      <c r="BS90" s="85">
        <f t="shared" si="219"/>
        <v>22.080658877562747</v>
      </c>
      <c r="BT90" s="85">
        <f t="shared" si="220"/>
        <v>12.497157889352737</v>
      </c>
      <c r="BU90" s="85" t="str">
        <f t="shared" si="221"/>
        <v>na</v>
      </c>
      <c r="BV90" s="86" t="str">
        <f t="shared" si="222"/>
        <v>na</v>
      </c>
      <c r="BW90" s="86" t="str">
        <f t="shared" si="223"/>
        <v>na</v>
      </c>
      <c r="BX90" s="85" t="str">
        <f t="shared" si="224"/>
        <v>na</v>
      </c>
      <c r="BY90" s="93">
        <f t="shared" si="251"/>
        <v>7.7704007324586932</v>
      </c>
      <c r="BZ90" s="85">
        <f t="shared" si="252"/>
        <v>6.5362464382787815</v>
      </c>
      <c r="CA90" s="85">
        <f t="shared" si="253"/>
        <v>5.363430422773785</v>
      </c>
      <c r="CB90" s="85">
        <f t="shared" si="254"/>
        <v>7.5631729483030661</v>
      </c>
      <c r="CC90" s="85">
        <f t="shared" si="255"/>
        <v>6.1795256620237113</v>
      </c>
      <c r="CD90" s="85">
        <f t="shared" si="256"/>
        <v>7.3467764624269787</v>
      </c>
      <c r="CE90" s="85">
        <f t="shared" si="257"/>
        <v>6.4417112530546792</v>
      </c>
      <c r="CF90" s="85" t="str">
        <f t="shared" si="258"/>
        <v>na</v>
      </c>
      <c r="CG90" s="86" t="str">
        <f t="shared" si="259"/>
        <v>na</v>
      </c>
      <c r="CH90" s="86" t="str">
        <f t="shared" si="260"/>
        <v>na</v>
      </c>
      <c r="CI90" s="102" t="str">
        <f t="shared" si="261"/>
        <v>na</v>
      </c>
    </row>
    <row r="91" spans="1:87" x14ac:dyDescent="0.25">
      <c r="A91" s="298" t="s">
        <v>32</v>
      </c>
      <c r="B91" s="54"/>
      <c r="C91" s="69">
        <v>14</v>
      </c>
      <c r="D91" s="119">
        <v>1</v>
      </c>
      <c r="E91" s="117"/>
      <c r="F91" s="60">
        <v>1</v>
      </c>
      <c r="G91" s="78">
        <v>11.082000000000001</v>
      </c>
      <c r="H91" s="26">
        <v>52.887999999999998</v>
      </c>
      <c r="I91" s="26"/>
      <c r="J91" s="26"/>
      <c r="K91" s="82"/>
      <c r="L91" s="82"/>
      <c r="M91" s="266" t="s">
        <v>278</v>
      </c>
      <c r="N91" s="81"/>
      <c r="O91" s="140">
        <v>1.907</v>
      </c>
      <c r="P91" s="277">
        <v>0.95035000000000003</v>
      </c>
      <c r="Q91" s="278">
        <v>3.2900499999999999</v>
      </c>
      <c r="R91" s="73">
        <f t="shared" si="200"/>
        <v>0.49834819087572102</v>
      </c>
      <c r="S91" s="73">
        <f t="shared" si="201"/>
        <v>0.49834819087572102</v>
      </c>
      <c r="T91" s="205">
        <f t="shared" si="226"/>
        <v>1.7252490823282642</v>
      </c>
      <c r="U91" s="26">
        <f t="shared" si="202"/>
        <v>1.7252490823282642</v>
      </c>
      <c r="V91" s="78">
        <v>1</v>
      </c>
      <c r="W91" s="128">
        <v>0.5</v>
      </c>
      <c r="X91" s="134"/>
      <c r="Y91" s="134">
        <v>0.5</v>
      </c>
      <c r="Z91" s="134">
        <v>0.4</v>
      </c>
      <c r="AA91" s="134">
        <v>1</v>
      </c>
      <c r="AB91" s="134">
        <v>1</v>
      </c>
      <c r="AC91" s="134"/>
      <c r="AD91" s="201"/>
      <c r="AE91" s="201"/>
      <c r="AF91" s="119">
        <v>1</v>
      </c>
      <c r="AG91" s="54">
        <f t="shared" si="227"/>
        <v>14</v>
      </c>
      <c r="AH91" s="144">
        <f t="shared" si="203"/>
        <v>14</v>
      </c>
      <c r="AI91" s="144" t="str">
        <f t="shared" si="204"/>
        <v>na</v>
      </c>
      <c r="AJ91" s="144">
        <f t="shared" si="205"/>
        <v>14</v>
      </c>
      <c r="AK91" s="144">
        <f t="shared" si="206"/>
        <v>14</v>
      </c>
      <c r="AL91" s="144">
        <f t="shared" si="207"/>
        <v>14</v>
      </c>
      <c r="AM91" s="144">
        <f t="shared" si="208"/>
        <v>14</v>
      </c>
      <c r="AN91" s="144" t="str">
        <f t="shared" si="209"/>
        <v>na</v>
      </c>
      <c r="AO91" s="75" t="str">
        <f t="shared" si="210"/>
        <v>na</v>
      </c>
      <c r="AP91" s="75" t="str">
        <f t="shared" si="211"/>
        <v>na</v>
      </c>
      <c r="AQ91" s="144">
        <f t="shared" si="212"/>
        <v>14</v>
      </c>
      <c r="AR91" s="81">
        <f t="shared" si="228"/>
        <v>0.40436329525239767</v>
      </c>
      <c r="AS91" s="82">
        <f t="shared" si="229"/>
        <v>0.26371519255591153</v>
      </c>
      <c r="AT91" s="82" t="str">
        <f t="shared" si="230"/>
        <v>na</v>
      </c>
      <c r="AU91" s="82">
        <f t="shared" si="231"/>
        <v>0.25994783266225563</v>
      </c>
      <c r="AV91" s="82">
        <f t="shared" si="232"/>
        <v>0.2226928292694364</v>
      </c>
      <c r="AW91" s="82">
        <f t="shared" si="233"/>
        <v>0.58228314516345259</v>
      </c>
      <c r="AX91" s="82">
        <f t="shared" si="234"/>
        <v>0.43806023652343079</v>
      </c>
      <c r="AY91" s="82" t="str">
        <f t="shared" si="235"/>
        <v>na</v>
      </c>
      <c r="AZ91" s="83" t="str">
        <f t="shared" si="236"/>
        <v>na</v>
      </c>
      <c r="BA91" s="83" t="str">
        <f t="shared" si="237"/>
        <v>na</v>
      </c>
      <c r="BB91" s="82">
        <f t="shared" si="238"/>
        <v>0.40436329525239767</v>
      </c>
      <c r="BC91" s="93">
        <f t="shared" si="239"/>
        <v>2.0051196605937935</v>
      </c>
      <c r="BD91" s="85">
        <f t="shared" si="240"/>
        <v>0.85283917511078178</v>
      </c>
      <c r="BE91" s="85" t="str">
        <f t="shared" si="241"/>
        <v>na</v>
      </c>
      <c r="BF91" s="85">
        <f t="shared" si="242"/>
        <v>0.82864639034743492</v>
      </c>
      <c r="BG91" s="85">
        <f t="shared" si="243"/>
        <v>0.6081480340049229</v>
      </c>
      <c r="BH91" s="85">
        <f t="shared" si="244"/>
        <v>4.1578161282072896</v>
      </c>
      <c r="BI91" s="85">
        <f t="shared" si="245"/>
        <v>2.3532307127802157</v>
      </c>
      <c r="BJ91" s="85" t="str">
        <f t="shared" si="246"/>
        <v>na</v>
      </c>
      <c r="BK91" s="86" t="str">
        <f t="shared" si="247"/>
        <v>na</v>
      </c>
      <c r="BL91" s="86" t="str">
        <f t="shared" si="248"/>
        <v>na</v>
      </c>
      <c r="BM91" s="102">
        <f t="shared" si="249"/>
        <v>2.0051196605937935</v>
      </c>
      <c r="BN91" s="85">
        <f t="shared" si="250"/>
        <v>26.066555587719314</v>
      </c>
      <c r="BO91" s="85">
        <f t="shared" si="215"/>
        <v>11.086909276440164</v>
      </c>
      <c r="BP91" s="85" t="str">
        <f t="shared" si="216"/>
        <v>na</v>
      </c>
      <c r="BQ91" s="85">
        <f t="shared" si="217"/>
        <v>10.772403074516655</v>
      </c>
      <c r="BR91" s="85">
        <f t="shared" si="218"/>
        <v>7.9059244420639976</v>
      </c>
      <c r="BS91" s="85">
        <f t="shared" si="219"/>
        <v>54.051609666694766</v>
      </c>
      <c r="BT91" s="85">
        <f t="shared" si="220"/>
        <v>30.591999266142803</v>
      </c>
      <c r="BU91" s="85" t="str">
        <f t="shared" si="221"/>
        <v>na</v>
      </c>
      <c r="BV91" s="86" t="str">
        <f t="shared" si="222"/>
        <v>na</v>
      </c>
      <c r="BW91" s="86" t="str">
        <f t="shared" si="223"/>
        <v>na</v>
      </c>
      <c r="BX91" s="85">
        <f t="shared" si="224"/>
        <v>26.066555587719314</v>
      </c>
      <c r="BY91" s="93">
        <f t="shared" si="251"/>
        <v>1.9500553176403765</v>
      </c>
      <c r="BZ91" s="85">
        <f t="shared" si="252"/>
        <v>2.7204188503999598</v>
      </c>
      <c r="CA91" s="85" t="str">
        <f t="shared" si="253"/>
        <v>na</v>
      </c>
      <c r="CB91" s="85">
        <f t="shared" si="254"/>
        <v>3.5911095861518256</v>
      </c>
      <c r="CC91" s="85">
        <f t="shared" si="255"/>
        <v>3.3140123951566642</v>
      </c>
      <c r="CD91" s="85">
        <f t="shared" si="256"/>
        <v>0.50028702156446692</v>
      </c>
      <c r="CE91" s="85">
        <f t="shared" si="257"/>
        <v>1.0630179210509119</v>
      </c>
      <c r="CF91" s="85" t="str">
        <f t="shared" si="258"/>
        <v>na</v>
      </c>
      <c r="CG91" s="86" t="str">
        <f t="shared" si="259"/>
        <v>na</v>
      </c>
      <c r="CH91" s="86" t="str">
        <f t="shared" si="260"/>
        <v>na</v>
      </c>
      <c r="CI91" s="102">
        <f t="shared" si="261"/>
        <v>2.6572676923623919</v>
      </c>
    </row>
    <row r="92" spans="1:87" x14ac:dyDescent="0.25">
      <c r="G92" s="78"/>
      <c r="H92" s="26"/>
      <c r="I92" s="26"/>
      <c r="J92" s="26"/>
      <c r="V92" s="14"/>
      <c r="AD92" s="139"/>
      <c r="AE92" s="174"/>
      <c r="AF92" s="127"/>
      <c r="AG92" s="348"/>
      <c r="AH92" s="196"/>
      <c r="AI92" s="196"/>
      <c r="AJ92" s="196"/>
      <c r="AK92" s="196"/>
      <c r="AL92" s="196"/>
      <c r="AM92" s="196"/>
      <c r="AN92" s="196"/>
      <c r="AO92" s="174"/>
      <c r="AP92" s="174"/>
      <c r="AQ92" s="45"/>
      <c r="AR92" s="81"/>
      <c r="AS92" s="82"/>
      <c r="AT92" s="82"/>
      <c r="AU92" s="82"/>
      <c r="AV92" s="82"/>
      <c r="AW92" s="82"/>
      <c r="AX92" s="82"/>
      <c r="AY92" s="82"/>
      <c r="AZ92" s="83"/>
      <c r="BA92" s="83"/>
      <c r="BB92" s="82"/>
      <c r="BC92" s="25"/>
      <c r="BD92" s="198"/>
      <c r="BE92" s="198"/>
      <c r="BF92" s="198"/>
      <c r="BG92" s="198"/>
      <c r="BH92" s="198"/>
      <c r="BI92" s="198"/>
      <c r="BJ92" s="198"/>
      <c r="BK92" s="152"/>
      <c r="BL92" s="152"/>
      <c r="BM92" s="114"/>
      <c r="BN92" s="199"/>
      <c r="BV92" s="201"/>
      <c r="BW92" s="201"/>
      <c r="BX92" s="21"/>
    </row>
    <row r="93" spans="1:87" ht="18" x14ac:dyDescent="0.35">
      <c r="A93" s="60" t="s">
        <v>472</v>
      </c>
      <c r="B93" s="134"/>
      <c r="C93" s="134"/>
      <c r="G93" s="78"/>
      <c r="H93" s="24"/>
      <c r="I93" s="24"/>
      <c r="J93" s="24"/>
      <c r="K93" s="82"/>
      <c r="L93" s="82"/>
      <c r="M93" s="272"/>
      <c r="N93" s="81"/>
      <c r="O93" s="82"/>
      <c r="P93" s="82"/>
      <c r="Q93" s="82"/>
      <c r="R93" s="82"/>
      <c r="S93" s="82"/>
      <c r="T93" s="82"/>
      <c r="U93" s="82"/>
      <c r="V93" s="54">
        <f t="shared" ref="V93:AF93" si="262">AVERAGE(V70:V91)</f>
        <v>1</v>
      </c>
      <c r="W93" s="118">
        <f t="shared" si="262"/>
        <v>0.76666666666666672</v>
      </c>
      <c r="X93" s="118">
        <f t="shared" si="262"/>
        <v>0.875</v>
      </c>
      <c r="Y93" s="118">
        <f t="shared" si="262"/>
        <v>0.77777777777777779</v>
      </c>
      <c r="Z93" s="118">
        <f t="shared" si="262"/>
        <v>0.72631578947368425</v>
      </c>
      <c r="AA93" s="118">
        <f t="shared" si="262"/>
        <v>0.69444444444444442</v>
      </c>
      <c r="AB93" s="118">
        <f t="shared" si="262"/>
        <v>0.92307692307692313</v>
      </c>
      <c r="AC93" s="118">
        <f t="shared" si="262"/>
        <v>1</v>
      </c>
      <c r="AD93" s="75">
        <f t="shared" si="262"/>
        <v>1</v>
      </c>
      <c r="AE93" s="75">
        <f t="shared" si="262"/>
        <v>1</v>
      </c>
      <c r="AF93" s="118">
        <f t="shared" si="262"/>
        <v>1</v>
      </c>
      <c r="AG93" s="58">
        <f>SUM(AG70:AG91)-AG94</f>
        <v>286</v>
      </c>
      <c r="AH93" s="60">
        <f t="shared" ref="AH93" si="263">SUM(AH70:AH91)-AH94</f>
        <v>195</v>
      </c>
      <c r="AI93" s="60">
        <f t="shared" ref="AI93" si="264">SUM(AI70:AI91)-AI94</f>
        <v>104</v>
      </c>
      <c r="AJ93" s="60">
        <f t="shared" ref="AJ93" si="265">SUM(AJ70:AJ91)-AJ94</f>
        <v>234</v>
      </c>
      <c r="AK93" s="60">
        <f t="shared" ref="AK93" si="266">SUM(AK70:AK91)-AK94</f>
        <v>247</v>
      </c>
      <c r="AL93" s="60">
        <f t="shared" ref="AL93" si="267">SUM(AL70:AL91)-AL94</f>
        <v>234</v>
      </c>
      <c r="AM93" s="60">
        <f t="shared" ref="AM93" si="268">SUM(AM70:AM91)-AM94</f>
        <v>169</v>
      </c>
      <c r="AN93" s="60">
        <f t="shared" ref="AN93" si="269">SUM(AN70:AN91)-AN94</f>
        <v>130</v>
      </c>
      <c r="AO93" s="75">
        <f t="shared" ref="AO93" si="270">SUM(AO70:AO91)-AO94</f>
        <v>26</v>
      </c>
      <c r="AP93" s="75">
        <f t="shared" ref="AP93" si="271">SUM(AP70:AP91)-AP94</f>
        <v>52</v>
      </c>
      <c r="AQ93" s="59">
        <f t="shared" ref="AQ93" si="272">SUM(AQ70:AQ91)-AQ94</f>
        <v>247</v>
      </c>
      <c r="AR93" s="56">
        <f>(1/V94)*SUM(AR70:AR91)</f>
        <v>0.7775786024756427</v>
      </c>
      <c r="AS93" s="74">
        <f t="shared" ref="AS93" si="273">(1/W94)*SUM(AS70:AS91)</f>
        <v>0.70452766081358875</v>
      </c>
      <c r="AT93" s="74">
        <f t="shared" ref="AT93" si="274">(1/X94)*SUM(AT70:AT91)</f>
        <v>0.65618238951817942</v>
      </c>
      <c r="AU93" s="74">
        <f t="shared" ref="AU93" si="275">(1/Y94)*SUM(AU70:AU91)</f>
        <v>0.76641385085328217</v>
      </c>
      <c r="AV93" s="74">
        <f t="shared" ref="AV93" si="276">(1/Z94)*SUM(AV70:AV91)</f>
        <v>0.7092266627102557</v>
      </c>
      <c r="AW93" s="74">
        <f t="shared" ref="AW93" si="277">(1/AA94)*SUM(AW70:AW91)</f>
        <v>0.77131961586316911</v>
      </c>
      <c r="AX93" s="74">
        <f t="shared" ref="AX93" si="278">(1/AB94)*SUM(AX70:AX91)</f>
        <v>0.71361395452345444</v>
      </c>
      <c r="AY93" s="74">
        <f t="shared" ref="AY93" si="279">(1/AC94)*SUM(AY70:AY91)</f>
        <v>0.85869983226089353</v>
      </c>
      <c r="AZ93" s="345">
        <f t="shared" ref="AZ93" si="280">(1/AD94)*SUM(AZ70:AZ91)</f>
        <v>0.62367877496423008</v>
      </c>
      <c r="BA93" s="345">
        <f t="shared" ref="BA93" si="281">(1/AE94)*SUM(BA70:BA91)</f>
        <v>0.87668874368943728</v>
      </c>
      <c r="BB93" s="385">
        <f t="shared" ref="BB93" si="282">(1/AF94)*SUM(BB70:BB91)</f>
        <v>0.8400292626732444</v>
      </c>
      <c r="BC93" s="25"/>
      <c r="BD93" s="198"/>
      <c r="BE93" s="198"/>
      <c r="BF93" s="198"/>
      <c r="BG93" s="198"/>
      <c r="BH93" s="198"/>
      <c r="BI93" s="198"/>
      <c r="BJ93" s="198"/>
      <c r="BK93" s="152"/>
      <c r="BL93" s="152"/>
      <c r="BM93" s="82"/>
      <c r="BN93" s="78">
        <f>SQRT((SUM(BN70:BN91)+SUM(BY70:BY91))/AG93)</f>
        <v>1.6673691537770694</v>
      </c>
      <c r="BO93" s="205">
        <f t="shared" ref="BO93:BX93" si="283">SQRT((SUM(BO70:BO91)+SUM(BZ70:BZ91))/AH93)</f>
        <v>1.553165351801908</v>
      </c>
      <c r="BP93" s="205">
        <f t="shared" si="283"/>
        <v>1.5718311974748311</v>
      </c>
      <c r="BQ93" s="205">
        <f t="shared" si="283"/>
        <v>1.6487443030558984</v>
      </c>
      <c r="BR93" s="205">
        <f t="shared" si="283"/>
        <v>1.6344069370105685</v>
      </c>
      <c r="BS93" s="205">
        <f t="shared" si="283"/>
        <v>1.9454951737257682</v>
      </c>
      <c r="BT93" s="205">
        <f t="shared" si="283"/>
        <v>1.6794259559097462</v>
      </c>
      <c r="BU93" s="205">
        <f t="shared" si="283"/>
        <v>1.6618149626866963</v>
      </c>
      <c r="BV93" s="373">
        <f t="shared" si="283"/>
        <v>1.7353459369001776</v>
      </c>
      <c r="BW93" s="373">
        <f t="shared" si="283"/>
        <v>1.7425270335947427</v>
      </c>
      <c r="BX93" s="371">
        <f t="shared" si="283"/>
        <v>1.6901439454181677</v>
      </c>
    </row>
    <row r="94" spans="1:87" x14ac:dyDescent="0.25">
      <c r="A94" s="199" t="s">
        <v>60</v>
      </c>
      <c r="B94" s="128">
        <f>COUNTIF(B70:B91,"&gt;0")</f>
        <v>0</v>
      </c>
      <c r="C94" s="128">
        <f>COUNTIF(C70:C91,"&gt;0")</f>
        <v>22</v>
      </c>
      <c r="D94" s="128"/>
      <c r="G94" s="78"/>
      <c r="H94" s="26"/>
      <c r="I94" s="26"/>
      <c r="J94" s="26"/>
      <c r="K94" s="82"/>
      <c r="L94" s="82"/>
      <c r="M94" s="272"/>
      <c r="N94" s="81"/>
      <c r="O94" s="82"/>
      <c r="P94" s="82"/>
      <c r="Q94" s="82"/>
      <c r="R94" s="82"/>
      <c r="S94" s="82"/>
      <c r="T94" s="82"/>
      <c r="U94" s="82"/>
      <c r="V94" s="130">
        <f t="shared" ref="V94:AF94" si="284">COUNTIF(V70:V91,"&gt;0")</f>
        <v>22</v>
      </c>
      <c r="W94" s="128">
        <f t="shared" si="284"/>
        <v>15</v>
      </c>
      <c r="X94" s="128">
        <f t="shared" si="284"/>
        <v>8</v>
      </c>
      <c r="Y94" s="128">
        <f t="shared" si="284"/>
        <v>18</v>
      </c>
      <c r="Z94" s="128">
        <f t="shared" si="284"/>
        <v>19</v>
      </c>
      <c r="AA94" s="128">
        <f t="shared" si="284"/>
        <v>18</v>
      </c>
      <c r="AB94" s="128">
        <f t="shared" si="284"/>
        <v>13</v>
      </c>
      <c r="AC94" s="128">
        <f t="shared" si="284"/>
        <v>10</v>
      </c>
      <c r="AD94" s="152">
        <f t="shared" si="284"/>
        <v>2</v>
      </c>
      <c r="AE94" s="152">
        <f t="shared" si="284"/>
        <v>4</v>
      </c>
      <c r="AF94" s="128">
        <f t="shared" si="284"/>
        <v>19</v>
      </c>
      <c r="AG94" s="202">
        <f>COUNTIF(AG70:AG91,"&gt;0")</f>
        <v>22</v>
      </c>
      <c r="AH94" s="198">
        <f t="shared" ref="AH94:AQ94" si="285">COUNTIF(AH70:AH91,"&gt;0")</f>
        <v>15</v>
      </c>
      <c r="AI94" s="198">
        <f t="shared" si="285"/>
        <v>8</v>
      </c>
      <c r="AJ94" s="198">
        <f t="shared" si="285"/>
        <v>18</v>
      </c>
      <c r="AK94" s="198">
        <f t="shared" si="285"/>
        <v>19</v>
      </c>
      <c r="AL94" s="198">
        <f t="shared" si="285"/>
        <v>18</v>
      </c>
      <c r="AM94" s="198">
        <f t="shared" si="285"/>
        <v>13</v>
      </c>
      <c r="AN94" s="198">
        <f t="shared" si="285"/>
        <v>10</v>
      </c>
      <c r="AO94" s="152">
        <f t="shared" si="285"/>
        <v>2</v>
      </c>
      <c r="AP94" s="152">
        <f t="shared" si="285"/>
        <v>4</v>
      </c>
      <c r="AQ94" s="203">
        <f t="shared" si="285"/>
        <v>19</v>
      </c>
      <c r="AR94" s="81"/>
      <c r="AS94" s="82"/>
      <c r="AT94" s="82"/>
      <c r="AU94" s="82"/>
      <c r="AV94" s="82"/>
      <c r="AW94" s="82"/>
      <c r="AX94" s="82"/>
      <c r="AY94" s="82"/>
      <c r="AZ94" s="83"/>
      <c r="BA94" s="83"/>
      <c r="BB94" s="82"/>
      <c r="BC94" s="25"/>
      <c r="BD94" s="128"/>
      <c r="BE94" s="128"/>
      <c r="BF94" s="128"/>
      <c r="BG94" s="128"/>
      <c r="BH94" s="128"/>
      <c r="BI94" s="128"/>
      <c r="BJ94" s="128"/>
      <c r="BK94" s="152"/>
      <c r="BL94" s="152"/>
      <c r="BM94" s="82"/>
      <c r="BN94" s="89"/>
      <c r="BO94" s="90"/>
      <c r="BP94" s="90"/>
      <c r="BQ94" s="90"/>
      <c r="BR94" s="90"/>
      <c r="BS94" s="90"/>
      <c r="BT94" s="90"/>
      <c r="BU94" s="90"/>
      <c r="BV94" s="374"/>
      <c r="BW94" s="374"/>
      <c r="BX94" s="91"/>
    </row>
    <row r="95" spans="1:87" ht="24" x14ac:dyDescent="0.45">
      <c r="A95" s="27" t="s">
        <v>483</v>
      </c>
      <c r="B95" s="134"/>
      <c r="C95" s="134"/>
      <c r="G95" s="78"/>
      <c r="H95" s="26"/>
      <c r="I95" s="26"/>
      <c r="J95" s="26"/>
      <c r="K95" s="82"/>
      <c r="L95" s="82"/>
      <c r="M95" s="272"/>
      <c r="N95" s="81"/>
      <c r="O95" s="82"/>
      <c r="P95" s="82"/>
      <c r="Q95" s="82"/>
      <c r="R95" s="82"/>
      <c r="S95" s="82"/>
      <c r="T95" s="82"/>
      <c r="U95" s="82"/>
      <c r="V95" s="82"/>
      <c r="AA95" s="134"/>
      <c r="AB95" s="134"/>
      <c r="AC95" s="134"/>
      <c r="AD95" s="146"/>
      <c r="AE95" s="134"/>
      <c r="AF95" s="134"/>
      <c r="AG95" s="207"/>
      <c r="AH95" s="207"/>
      <c r="AI95" s="207"/>
      <c r="AJ95" s="207"/>
      <c r="AK95" s="207"/>
      <c r="AL95" s="207"/>
      <c r="AM95" s="207"/>
      <c r="AN95" s="207"/>
      <c r="AO95" s="207"/>
      <c r="AP95" s="207"/>
      <c r="AQ95" s="207"/>
      <c r="AR95" s="87">
        <f>EXP((1/V94)*(SUM(AR70:AR91)-V94))</f>
        <v>0.80057793168454383</v>
      </c>
      <c r="AS95" s="88">
        <f t="shared" ref="AS95:BB95" si="286">EXP((1/W94)*(SUM(AS70:AS91)-W94))</f>
        <v>0.74417999906265508</v>
      </c>
      <c r="AT95" s="88">
        <f t="shared" si="286"/>
        <v>0.70905824104743032</v>
      </c>
      <c r="AU95" s="88">
        <f t="shared" si="286"/>
        <v>0.79168938943696676</v>
      </c>
      <c r="AV95" s="88">
        <f t="shared" si="286"/>
        <v>0.7476851311512569</v>
      </c>
      <c r="AW95" s="88">
        <f t="shared" si="286"/>
        <v>0.79558277374827635</v>
      </c>
      <c r="AX95" s="88">
        <f t="shared" si="286"/>
        <v>0.7509726503858497</v>
      </c>
      <c r="AY95" s="88">
        <f t="shared" si="286"/>
        <v>0.8682286583463581</v>
      </c>
      <c r="AZ95" s="94">
        <f t="shared" si="286"/>
        <v>0.68638181460322778</v>
      </c>
      <c r="BA95" s="94">
        <f t="shared" si="286"/>
        <v>0.88398847274515258</v>
      </c>
      <c r="BB95" s="106">
        <f t="shared" si="286"/>
        <v>0.85216872533631571</v>
      </c>
      <c r="BC95" s="103"/>
      <c r="BD95" s="103"/>
      <c r="BE95" s="103"/>
      <c r="BF95" s="103"/>
      <c r="BG95" s="103"/>
      <c r="BH95" s="103"/>
      <c r="BI95" s="103"/>
      <c r="BJ95" s="103"/>
      <c r="BK95" s="83"/>
      <c r="BL95" s="83"/>
      <c r="BM95" s="103"/>
      <c r="BN95" s="81">
        <f>EXP((1/V94)*(BN93-V94))</f>
        <v>0.39684460701782132</v>
      </c>
      <c r="BO95" s="82">
        <f t="shared" ref="BO95:BX95" si="287">EXP((1/W94)*(BO93-W94))</f>
        <v>0.40801324445179116</v>
      </c>
      <c r="BP95" s="82">
        <f t="shared" si="287"/>
        <v>0.4477496139168351</v>
      </c>
      <c r="BQ95" s="82">
        <f t="shared" si="287"/>
        <v>0.40316753078498713</v>
      </c>
      <c r="BR95" s="82">
        <f t="shared" si="287"/>
        <v>0.40092592987631881</v>
      </c>
      <c r="BS95" s="82">
        <f t="shared" si="287"/>
        <v>0.40986930647588421</v>
      </c>
      <c r="BT95" s="82">
        <f t="shared" si="287"/>
        <v>0.41861091763360592</v>
      </c>
      <c r="BU95" s="82">
        <f t="shared" si="287"/>
        <v>0.43438740546312149</v>
      </c>
      <c r="BV95" s="83">
        <f t="shared" si="287"/>
        <v>0.87605445078256827</v>
      </c>
      <c r="BW95" s="83">
        <f t="shared" si="287"/>
        <v>0.56871932649919577</v>
      </c>
      <c r="BX95" s="114">
        <f t="shared" si="287"/>
        <v>0.4021037836077484</v>
      </c>
    </row>
    <row r="96" spans="1:87" ht="15" customHeight="1" x14ac:dyDescent="0.35">
      <c r="A96" s="30" t="s">
        <v>473</v>
      </c>
      <c r="B96" s="134"/>
      <c r="C96" s="134"/>
      <c r="G96" s="78"/>
      <c r="H96" s="26"/>
      <c r="I96" s="26"/>
      <c r="J96" s="26"/>
      <c r="K96" s="82"/>
      <c r="L96" s="82"/>
      <c r="M96" s="272"/>
      <c r="N96" s="81"/>
      <c r="O96" s="82"/>
      <c r="P96" s="82"/>
      <c r="Q96" s="82"/>
      <c r="R96" s="82"/>
      <c r="S96" s="82"/>
      <c r="T96" s="82"/>
      <c r="U96" s="82"/>
      <c r="V96" s="82"/>
      <c r="AA96" s="134"/>
      <c r="AB96" s="134"/>
      <c r="AC96" s="134"/>
      <c r="AD96" s="146"/>
      <c r="AE96" s="134"/>
      <c r="AF96" s="134"/>
      <c r="AG96" s="207"/>
      <c r="AH96" s="207"/>
      <c r="AI96" s="207"/>
      <c r="AJ96" s="207"/>
      <c r="AK96" s="207"/>
      <c r="AL96" s="207"/>
      <c r="AM96" s="207"/>
      <c r="AN96" s="207"/>
      <c r="AO96" s="207"/>
      <c r="AP96" s="207"/>
      <c r="AQ96" s="207"/>
      <c r="AR96" s="130"/>
      <c r="BA96" s="17"/>
      <c r="BB96" s="21"/>
      <c r="BM96" s="21"/>
    </row>
    <row r="97" spans="1:87" ht="15" customHeight="1" x14ac:dyDescent="0.35">
      <c r="B97" s="202"/>
      <c r="C97" s="203"/>
      <c r="D97" s="207"/>
      <c r="E97" s="207"/>
      <c r="F97" s="207"/>
      <c r="G97" s="390" t="s">
        <v>206</v>
      </c>
      <c r="H97" s="391"/>
      <c r="I97" s="391"/>
      <c r="J97" s="391"/>
      <c r="K97" s="391"/>
      <c r="L97" s="391"/>
      <c r="M97" s="392"/>
      <c r="N97" s="227"/>
      <c r="O97" s="230"/>
      <c r="P97" s="227"/>
      <c r="Q97" s="230"/>
      <c r="R97" s="230"/>
      <c r="S97" s="230"/>
      <c r="T97" s="230"/>
      <c r="U97" s="230"/>
      <c r="V97" s="393" t="s">
        <v>471</v>
      </c>
      <c r="W97" s="389"/>
      <c r="X97" s="389"/>
      <c r="Y97" s="389"/>
      <c r="Z97" s="389"/>
      <c r="AA97" s="389"/>
      <c r="AB97" s="389"/>
      <c r="AC97" s="389"/>
      <c r="AD97" s="389"/>
      <c r="AE97" s="389"/>
      <c r="AF97" s="396"/>
      <c r="AG97" s="393" t="s">
        <v>465</v>
      </c>
      <c r="AH97" s="389"/>
      <c r="AI97" s="389"/>
      <c r="AJ97" s="389"/>
      <c r="AK97" s="389"/>
      <c r="AL97" s="389"/>
      <c r="AM97" s="389"/>
      <c r="AN97" s="389"/>
      <c r="AO97" s="389"/>
      <c r="AP97" s="389"/>
      <c r="AQ97" s="396"/>
      <c r="AR97" s="387" t="s">
        <v>481</v>
      </c>
      <c r="AS97" s="388"/>
      <c r="AT97" s="388"/>
      <c r="AU97" s="388"/>
      <c r="AV97" s="388"/>
      <c r="AW97" s="388"/>
      <c r="AX97" s="388"/>
      <c r="AY97" s="388"/>
      <c r="AZ97" s="388"/>
      <c r="BA97" s="388"/>
      <c r="BB97" s="403"/>
      <c r="BC97" s="387" t="s">
        <v>474</v>
      </c>
      <c r="BD97" s="388"/>
      <c r="BE97" s="388"/>
      <c r="BF97" s="388"/>
      <c r="BG97" s="388"/>
      <c r="BH97" s="388"/>
      <c r="BI97" s="388"/>
      <c r="BJ97" s="388"/>
      <c r="BK97" s="388"/>
      <c r="BL97" s="388"/>
      <c r="BM97" s="403"/>
      <c r="BN97" s="394" t="s">
        <v>478</v>
      </c>
      <c r="BO97" s="395"/>
      <c r="BP97" s="395"/>
      <c r="BQ97" s="395"/>
      <c r="BR97" s="395"/>
      <c r="BS97" s="395"/>
      <c r="BT97" s="395"/>
      <c r="BU97" s="395"/>
      <c r="BV97" s="395"/>
      <c r="BW97" s="395"/>
      <c r="BX97" s="413"/>
      <c r="BY97" s="394" t="s">
        <v>466</v>
      </c>
      <c r="BZ97" s="395"/>
      <c r="CA97" s="395"/>
      <c r="CB97" s="395"/>
      <c r="CC97" s="395"/>
      <c r="CD97" s="395"/>
      <c r="CE97" s="395"/>
      <c r="CF97" s="395"/>
      <c r="CG97" s="395"/>
      <c r="CH97" s="395"/>
      <c r="CI97" s="413"/>
    </row>
    <row r="98" spans="1:87" ht="76.5" customHeight="1" x14ac:dyDescent="0.35">
      <c r="A98" s="44" t="s">
        <v>362</v>
      </c>
      <c r="B98" s="393" t="s">
        <v>182</v>
      </c>
      <c r="C98" s="396"/>
      <c r="D98" s="393" t="s">
        <v>183</v>
      </c>
      <c r="E98" s="397"/>
      <c r="F98" s="397"/>
      <c r="G98" s="111" t="s">
        <v>313</v>
      </c>
      <c r="H98" s="112" t="s">
        <v>312</v>
      </c>
      <c r="I98" s="407" t="s">
        <v>356</v>
      </c>
      <c r="J98" s="407"/>
      <c r="K98" s="407" t="s">
        <v>357</v>
      </c>
      <c r="L98" s="408"/>
      <c r="M98" s="265"/>
      <c r="N98" s="401" t="s">
        <v>208</v>
      </c>
      <c r="O98" s="402"/>
      <c r="P98" s="50" t="s">
        <v>258</v>
      </c>
      <c r="Q98" s="71" t="s">
        <v>0</v>
      </c>
      <c r="R98" s="72" t="s">
        <v>259</v>
      </c>
      <c r="S98" s="72" t="s">
        <v>72</v>
      </c>
      <c r="T98" s="71" t="s">
        <v>0</v>
      </c>
      <c r="U98" s="96" t="s">
        <v>78</v>
      </c>
      <c r="V98" s="49"/>
      <c r="W98" s="389" t="s">
        <v>216</v>
      </c>
      <c r="X98" s="389"/>
      <c r="Y98" s="389"/>
      <c r="Z98" s="389"/>
      <c r="AA98" s="5" t="s">
        <v>217</v>
      </c>
      <c r="AB98" s="5" t="s">
        <v>218</v>
      </c>
      <c r="AC98" s="389" t="s">
        <v>219</v>
      </c>
      <c r="AD98" s="389"/>
      <c r="AE98" s="389"/>
      <c r="AF98" s="5" t="s">
        <v>297</v>
      </c>
      <c r="AG98" s="49"/>
      <c r="AH98" s="389" t="s">
        <v>216</v>
      </c>
      <c r="AI98" s="389"/>
      <c r="AJ98" s="389"/>
      <c r="AK98" s="389"/>
      <c r="AL98" s="5" t="s">
        <v>217</v>
      </c>
      <c r="AM98" s="5" t="s">
        <v>218</v>
      </c>
      <c r="AN98" s="389" t="s">
        <v>219</v>
      </c>
      <c r="AO98" s="389"/>
      <c r="AP98" s="389"/>
      <c r="AQ98" s="5" t="s">
        <v>297</v>
      </c>
      <c r="AR98" s="49"/>
      <c r="AS98" s="389" t="s">
        <v>216</v>
      </c>
      <c r="AT98" s="389"/>
      <c r="AU98" s="389"/>
      <c r="AV98" s="389"/>
      <c r="AW98" s="5" t="s">
        <v>217</v>
      </c>
      <c r="AX98" s="5" t="s">
        <v>218</v>
      </c>
      <c r="AY98" s="389" t="s">
        <v>219</v>
      </c>
      <c r="AZ98" s="389"/>
      <c r="BA98" s="389"/>
      <c r="BB98" s="5" t="s">
        <v>297</v>
      </c>
      <c r="BC98" s="97"/>
      <c r="BD98" s="389" t="s">
        <v>216</v>
      </c>
      <c r="BE98" s="389"/>
      <c r="BF98" s="389"/>
      <c r="BG98" s="389"/>
      <c r="BH98" s="5" t="s">
        <v>217</v>
      </c>
      <c r="BI98" s="5" t="s">
        <v>218</v>
      </c>
      <c r="BJ98" s="389" t="s">
        <v>219</v>
      </c>
      <c r="BK98" s="389"/>
      <c r="BL98" s="389"/>
      <c r="BM98" s="5" t="s">
        <v>297</v>
      </c>
      <c r="BN98" s="338"/>
      <c r="BO98" s="410" t="s">
        <v>216</v>
      </c>
      <c r="BP98" s="410"/>
      <c r="BQ98" s="410"/>
      <c r="BR98" s="410"/>
      <c r="BS98" s="112" t="s">
        <v>217</v>
      </c>
      <c r="BT98" s="112" t="s">
        <v>218</v>
      </c>
      <c r="BU98" s="410" t="s">
        <v>219</v>
      </c>
      <c r="BV98" s="410"/>
      <c r="BW98" s="410"/>
      <c r="BX98" s="112" t="s">
        <v>297</v>
      </c>
      <c r="BY98" s="338"/>
      <c r="BZ98" s="410" t="s">
        <v>216</v>
      </c>
      <c r="CA98" s="410"/>
      <c r="CB98" s="410"/>
      <c r="CC98" s="410"/>
      <c r="CD98" s="112" t="s">
        <v>217</v>
      </c>
      <c r="CE98" s="112" t="s">
        <v>218</v>
      </c>
      <c r="CF98" s="410" t="s">
        <v>219</v>
      </c>
      <c r="CG98" s="410"/>
      <c r="CH98" s="410"/>
      <c r="CI98" s="112" t="s">
        <v>297</v>
      </c>
    </row>
    <row r="99" spans="1:87" ht="105" customHeight="1" x14ac:dyDescent="0.3">
      <c r="A99" s="296" t="s">
        <v>178</v>
      </c>
      <c r="B99" s="9" t="s">
        <v>1</v>
      </c>
      <c r="C99" s="10" t="s">
        <v>307</v>
      </c>
      <c r="D99" s="12" t="s">
        <v>202</v>
      </c>
      <c r="E99" s="12" t="s">
        <v>184</v>
      </c>
      <c r="F99" s="51" t="s">
        <v>185</v>
      </c>
      <c r="G99" s="189" t="s">
        <v>308</v>
      </c>
      <c r="H99" s="260" t="s">
        <v>308</v>
      </c>
      <c r="I99" s="260" t="s">
        <v>308</v>
      </c>
      <c r="J99" s="261" t="s">
        <v>56</v>
      </c>
      <c r="K99" s="260" t="s">
        <v>308</v>
      </c>
      <c r="L99" s="261" t="s">
        <v>56</v>
      </c>
      <c r="M99" s="254" t="s">
        <v>479</v>
      </c>
      <c r="N99" s="40" t="s">
        <v>324</v>
      </c>
      <c r="O99" s="40" t="s">
        <v>325</v>
      </c>
      <c r="P99" s="398" t="s">
        <v>326</v>
      </c>
      <c r="Q99" s="399"/>
      <c r="R99" s="399"/>
      <c r="S99" s="399"/>
      <c r="T99" s="399"/>
      <c r="U99" s="399"/>
      <c r="V99" s="212" t="s">
        <v>61</v>
      </c>
      <c r="W99" s="120" t="s">
        <v>71</v>
      </c>
      <c r="X99" s="120" t="s">
        <v>62</v>
      </c>
      <c r="Y99" s="120" t="s">
        <v>63</v>
      </c>
      <c r="Z99" s="120" t="s">
        <v>64</v>
      </c>
      <c r="AA99" s="120" t="s">
        <v>65</v>
      </c>
      <c r="AB99" s="120" t="s">
        <v>66</v>
      </c>
      <c r="AC99" s="120" t="s">
        <v>67</v>
      </c>
      <c r="AD99" s="76" t="s">
        <v>68</v>
      </c>
      <c r="AE99" s="76" t="s">
        <v>69</v>
      </c>
      <c r="AF99" s="36" t="s">
        <v>70</v>
      </c>
      <c r="AG99" s="212" t="s">
        <v>61</v>
      </c>
      <c r="AH99" s="120" t="s">
        <v>71</v>
      </c>
      <c r="AI99" s="120" t="s">
        <v>62</v>
      </c>
      <c r="AJ99" s="120" t="s">
        <v>63</v>
      </c>
      <c r="AK99" s="120" t="s">
        <v>64</v>
      </c>
      <c r="AL99" s="120" t="s">
        <v>65</v>
      </c>
      <c r="AM99" s="120" t="s">
        <v>66</v>
      </c>
      <c r="AN99" s="120" t="s">
        <v>67</v>
      </c>
      <c r="AO99" s="76" t="s">
        <v>68</v>
      </c>
      <c r="AP99" s="76" t="s">
        <v>69</v>
      </c>
      <c r="AQ99" s="36" t="s">
        <v>70</v>
      </c>
      <c r="AR99" s="212" t="s">
        <v>61</v>
      </c>
      <c r="AS99" s="36" t="s">
        <v>71</v>
      </c>
      <c r="AT99" s="36" t="s">
        <v>62</v>
      </c>
      <c r="AU99" s="36" t="s">
        <v>63</v>
      </c>
      <c r="AV99" s="36" t="s">
        <v>64</v>
      </c>
      <c r="AW99" s="36" t="s">
        <v>65</v>
      </c>
      <c r="AX99" s="36" t="s">
        <v>66</v>
      </c>
      <c r="AY99" s="36" t="s">
        <v>67</v>
      </c>
      <c r="AZ99" s="76" t="s">
        <v>68</v>
      </c>
      <c r="BA99" s="76" t="s">
        <v>69</v>
      </c>
      <c r="BB99" s="36" t="s">
        <v>70</v>
      </c>
      <c r="BC99" s="98" t="s">
        <v>61</v>
      </c>
      <c r="BD99" s="99" t="s">
        <v>71</v>
      </c>
      <c r="BE99" s="99" t="s">
        <v>62</v>
      </c>
      <c r="BF99" s="99" t="s">
        <v>63</v>
      </c>
      <c r="BG99" s="99" t="s">
        <v>64</v>
      </c>
      <c r="BH99" s="99" t="s">
        <v>65</v>
      </c>
      <c r="BI99" s="99" t="s">
        <v>66</v>
      </c>
      <c r="BJ99" s="99" t="s">
        <v>67</v>
      </c>
      <c r="BK99" s="100" t="s">
        <v>68</v>
      </c>
      <c r="BL99" s="100" t="s">
        <v>69</v>
      </c>
      <c r="BM99" s="47" t="s">
        <v>70</v>
      </c>
      <c r="BN99" s="98" t="s">
        <v>61</v>
      </c>
      <c r="BO99" s="138" t="s">
        <v>71</v>
      </c>
      <c r="BP99" s="138" t="s">
        <v>62</v>
      </c>
      <c r="BQ99" s="138" t="s">
        <v>63</v>
      </c>
      <c r="BR99" s="138" t="s">
        <v>64</v>
      </c>
      <c r="BS99" s="138" t="s">
        <v>65</v>
      </c>
      <c r="BT99" s="138" t="s">
        <v>66</v>
      </c>
      <c r="BU99" s="138" t="s">
        <v>67</v>
      </c>
      <c r="BV99" s="100" t="s">
        <v>68</v>
      </c>
      <c r="BW99" s="100" t="s">
        <v>69</v>
      </c>
      <c r="BX99" s="101" t="s">
        <v>70</v>
      </c>
      <c r="BY99" s="98" t="s">
        <v>61</v>
      </c>
      <c r="BZ99" s="138" t="s">
        <v>71</v>
      </c>
      <c r="CA99" s="138" t="s">
        <v>62</v>
      </c>
      <c r="CB99" s="138" t="s">
        <v>63</v>
      </c>
      <c r="CC99" s="138" t="s">
        <v>64</v>
      </c>
      <c r="CD99" s="138" t="s">
        <v>65</v>
      </c>
      <c r="CE99" s="138" t="s">
        <v>66</v>
      </c>
      <c r="CF99" s="138" t="s">
        <v>67</v>
      </c>
      <c r="CG99" s="138" t="s">
        <v>68</v>
      </c>
      <c r="CH99" s="138" t="s">
        <v>69</v>
      </c>
      <c r="CI99" s="101" t="s">
        <v>70</v>
      </c>
    </row>
    <row r="100" spans="1:87" ht="15" customHeight="1" x14ac:dyDescent="0.25">
      <c r="A100" s="297" t="s">
        <v>2</v>
      </c>
      <c r="B100" s="54"/>
      <c r="C100" s="69">
        <v>14</v>
      </c>
      <c r="D100" s="119">
        <v>1</v>
      </c>
      <c r="E100" s="118"/>
      <c r="F100" s="117">
        <v>1</v>
      </c>
      <c r="G100" s="78">
        <v>44.591000000000001</v>
      </c>
      <c r="H100" s="26">
        <v>160.91999999999999</v>
      </c>
      <c r="I100" s="90">
        <v>2.2658999999999998</v>
      </c>
      <c r="J100" s="90">
        <v>3.9643000000000002</v>
      </c>
      <c r="K100" s="82">
        <v>1.6097000000000001</v>
      </c>
      <c r="L100" s="82">
        <v>1.9215499999999999</v>
      </c>
      <c r="M100" s="266" t="s">
        <v>321</v>
      </c>
      <c r="N100" s="81"/>
      <c r="O100" s="82">
        <v>12.4604</v>
      </c>
      <c r="P100" s="277">
        <v>0.28894999999999998</v>
      </c>
      <c r="Q100" s="278">
        <v>0.5655</v>
      </c>
      <c r="R100" s="73">
        <f t="shared" ref="R100:R121" si="288">P100/O100</f>
        <v>2.3189464222657379E-2</v>
      </c>
      <c r="S100" s="73">
        <f t="shared" ref="S100:S121" si="289">IF(P100&lt;0.01*O100,0.01,IF(P100&gt;100*O100,100,R100))</f>
        <v>2.3189464222657379E-2</v>
      </c>
      <c r="T100" s="205">
        <f>IF(Q100&gt;0,((((1/O100)^2)*((Q100^2)+(P100^2))-((1/O100)^2)*(P100^2))^0.5),0)</f>
        <v>4.5383775801739919E-2</v>
      </c>
      <c r="U100" s="26">
        <f t="shared" ref="U100:U121" si="290">IF(T100=0,S100,T100)</f>
        <v>4.5383775801739919E-2</v>
      </c>
      <c r="V100" s="78">
        <v>1</v>
      </c>
      <c r="W100" s="128"/>
      <c r="X100" s="134"/>
      <c r="Y100" s="134">
        <v>0.5</v>
      </c>
      <c r="Z100" s="134">
        <v>0.4</v>
      </c>
      <c r="AA100" s="134">
        <v>1</v>
      </c>
      <c r="AB100" s="134">
        <v>1</v>
      </c>
      <c r="AC100" s="134">
        <v>1</v>
      </c>
      <c r="AD100" s="201"/>
      <c r="AE100" s="201">
        <v>1</v>
      </c>
      <c r="AF100" s="119">
        <v>1</v>
      </c>
      <c r="AG100" s="357">
        <f>IF(V100&gt;0,$C100,"na")</f>
        <v>14</v>
      </c>
      <c r="AH100" s="178" t="str">
        <f t="shared" ref="AH100:AH121" si="291">IF(W100&gt;0,$C100,"na")</f>
        <v>na</v>
      </c>
      <c r="AI100" s="178" t="str">
        <f t="shared" ref="AI100:AI121" si="292">IF(X100&gt;0,$C100,"na")</f>
        <v>na</v>
      </c>
      <c r="AJ100" s="178">
        <f t="shared" ref="AJ100:AJ121" si="293">IF(Y100&gt;0,$C100,"na")</f>
        <v>14</v>
      </c>
      <c r="AK100" s="178">
        <f t="shared" ref="AK100:AK121" si="294">IF(Z100&gt;0,$C100,"na")</f>
        <v>14</v>
      </c>
      <c r="AL100" s="178">
        <f t="shared" ref="AL100:AL121" si="295">IF(AA100&gt;0,$C100,"na")</f>
        <v>14</v>
      </c>
      <c r="AM100" s="178">
        <f t="shared" ref="AM100:AM121" si="296">IF(AB100&gt;0,$C100,"na")</f>
        <v>14</v>
      </c>
      <c r="AN100" s="178">
        <f t="shared" ref="AN100:AN121" si="297">IF(AC100&gt;0,$C100,"na")</f>
        <v>14</v>
      </c>
      <c r="AO100" s="352" t="str">
        <f t="shared" ref="AO100:AO121" si="298">IF(AD100&gt;0,$C100,"na")</f>
        <v>na</v>
      </c>
      <c r="AP100" s="352">
        <f t="shared" ref="AP100:AP121" si="299">IF(AE100&gt;0,$C100,"na")</f>
        <v>14</v>
      </c>
      <c r="AQ100" s="178">
        <f t="shared" ref="AQ100:AQ121" si="300">IF(AF100&gt;0,$C100,"na")</f>
        <v>14</v>
      </c>
      <c r="AR100" s="356">
        <f>IF(V100&gt;0,(V100/V$123)*LN($S100+1),"na")</f>
        <v>2.2924674339976425E-2</v>
      </c>
      <c r="AS100" s="332" t="str">
        <f t="shared" ref="AS100:BB100" si="301">IF(W100&gt;0,(W100/W$123)*LN($S100+1),"na")</f>
        <v>na</v>
      </c>
      <c r="AT100" s="332" t="str">
        <f t="shared" si="301"/>
        <v>na</v>
      </c>
      <c r="AU100" s="332">
        <f t="shared" si="301"/>
        <v>1.47372906471277E-2</v>
      </c>
      <c r="AV100" s="332">
        <f t="shared" si="301"/>
        <v>1.2625182969842089E-2</v>
      </c>
      <c r="AW100" s="332">
        <f t="shared" si="301"/>
        <v>3.3011531049566049E-2</v>
      </c>
      <c r="AX100" s="332">
        <f t="shared" si="301"/>
        <v>2.4835063868307791E-2</v>
      </c>
      <c r="AY100" s="332">
        <f t="shared" si="301"/>
        <v>2.2924674339976425E-2</v>
      </c>
      <c r="AZ100" s="372" t="str">
        <f t="shared" si="301"/>
        <v>na</v>
      </c>
      <c r="BA100" s="372">
        <f t="shared" si="301"/>
        <v>2.2924674339976425E-2</v>
      </c>
      <c r="BB100" s="332">
        <f t="shared" si="301"/>
        <v>2.2924674339976425E-2</v>
      </c>
      <c r="BC100" s="358">
        <f>IF(V100&gt;0,((V100/V$123)^2)*LN((($U100+1)^2)),"na")</f>
        <v>8.8768135136399237E-2</v>
      </c>
      <c r="BD100" s="344" t="str">
        <f t="shared" ref="BD100:BM100" si="302">IF(W100&gt;0,((W100/W$123)^2)*LN((($U100+1)^2)),"na")</f>
        <v>na</v>
      </c>
      <c r="BE100" s="344" t="str">
        <f t="shared" si="302"/>
        <v>na</v>
      </c>
      <c r="BF100" s="344">
        <f t="shared" si="302"/>
        <v>3.6684790541062939E-2</v>
      </c>
      <c r="BG100" s="344">
        <f t="shared" si="302"/>
        <v>2.6923164700054712E-2</v>
      </c>
      <c r="BH100" s="344">
        <f t="shared" si="302"/>
        <v>0.18406960501883746</v>
      </c>
      <c r="BI100" s="344">
        <f t="shared" si="302"/>
        <v>0.10417926970869075</v>
      </c>
      <c r="BJ100" s="344">
        <f t="shared" si="302"/>
        <v>8.8768135136399237E-2</v>
      </c>
      <c r="BK100" s="347" t="str">
        <f t="shared" si="302"/>
        <v>na</v>
      </c>
      <c r="BL100" s="347">
        <f t="shared" si="302"/>
        <v>8.8768135136399237E-2</v>
      </c>
      <c r="BM100" s="359">
        <f t="shared" si="302"/>
        <v>8.8768135136399237E-2</v>
      </c>
      <c r="BN100" s="85">
        <f>IF(V100&gt;0,(AG100-1)*BC100,"na")</f>
        <v>1.1539857567731902</v>
      </c>
      <c r="BO100" s="85" t="str">
        <f t="shared" ref="BO100:BO121" si="303">IF(W100&gt;0,(AH100-1)*BD100,"na")</f>
        <v>na</v>
      </c>
      <c r="BP100" s="85" t="str">
        <f t="shared" ref="BP100:BP121" si="304">IF(X100&gt;0,(AI100-1)*BE100,"na")</f>
        <v>na</v>
      </c>
      <c r="BQ100" s="85">
        <f t="shared" ref="BQ100:BQ121" si="305">IF(Y100&gt;0,(AJ100-1)*BF100,"na")</f>
        <v>0.47690227703381821</v>
      </c>
      <c r="BR100" s="85">
        <f t="shared" ref="BR100:BR121" si="306">IF(Z100&gt;0,(AK100-1)*BG100,"na")</f>
        <v>0.35000114110071123</v>
      </c>
      <c r="BS100" s="85">
        <f t="shared" ref="BS100:BS121" si="307">IF(AA100&gt;0,(AL100-1)*BH100,"na")</f>
        <v>2.392904865244887</v>
      </c>
      <c r="BT100" s="85">
        <f t="shared" ref="BT100:BT121" si="308">IF(AB100&gt;0,(AM100-1)*BI100,"na")</f>
        <v>1.3543305062129798</v>
      </c>
      <c r="BU100" s="85">
        <f t="shared" ref="BU100:BU121" si="309">IF(AC100&gt;0,(AN100-1)*BJ100,"na")</f>
        <v>1.1539857567731902</v>
      </c>
      <c r="BV100" s="86" t="str">
        <f t="shared" ref="BV100:BV121" si="310">IF(AD100&gt;0,(AO100-1)*BK100,"na")</f>
        <v>na</v>
      </c>
      <c r="BW100" s="86">
        <f t="shared" ref="BW100:BW121" si="311">IF(AE100&gt;0,(AP100-1)*BL100,"na")</f>
        <v>1.1539857567731902</v>
      </c>
      <c r="BX100" s="85">
        <f t="shared" ref="BX100:BX121" si="312">IF(AF100&gt;0,(AQ100-1)*BM100,"na")</f>
        <v>1.1539857567731902</v>
      </c>
      <c r="BY100" s="358">
        <f>IF(V100&gt;0,AG100*(AR100-AR$123)^2,"na")</f>
        <v>5.6217446432049449E-2</v>
      </c>
      <c r="BZ100" s="344" t="str">
        <f t="shared" ref="BZ100:CI100" si="313">IF(W100&gt;0,AH100*(AS100-AS$123)^2,"na")</f>
        <v>na</v>
      </c>
      <c r="CA100" s="344" t="str">
        <f t="shared" si="313"/>
        <v>na</v>
      </c>
      <c r="CB100" s="344">
        <f t="shared" si="313"/>
        <v>7.5274962848195459E-2</v>
      </c>
      <c r="CC100" s="344">
        <f t="shared" si="313"/>
        <v>4.5027917600668613E-2</v>
      </c>
      <c r="CD100" s="344">
        <f t="shared" si="313"/>
        <v>4.0061471572747726E-2</v>
      </c>
      <c r="CE100" s="344">
        <f t="shared" si="313"/>
        <v>2.3205408784394536E-2</v>
      </c>
      <c r="CF100" s="344">
        <f t="shared" si="313"/>
        <v>6.9863160780301026E-2</v>
      </c>
      <c r="CG100" s="344" t="str">
        <f t="shared" si="313"/>
        <v>na</v>
      </c>
      <c r="CH100" s="344">
        <f t="shared" si="313"/>
        <v>0.19276787746044438</v>
      </c>
      <c r="CI100" s="359">
        <f t="shared" si="313"/>
        <v>7.3750586197129875E-2</v>
      </c>
    </row>
    <row r="101" spans="1:87" x14ac:dyDescent="0.25">
      <c r="A101" s="298" t="s">
        <v>3</v>
      </c>
      <c r="B101" s="54"/>
      <c r="C101" s="69">
        <v>14</v>
      </c>
      <c r="D101" s="119">
        <v>1</v>
      </c>
      <c r="E101" s="118"/>
      <c r="F101" s="67">
        <v>1</v>
      </c>
      <c r="G101" s="78"/>
      <c r="H101" s="26"/>
      <c r="I101" s="90">
        <v>5.5999999999999999E-3</v>
      </c>
      <c r="J101" s="90">
        <v>5.5999999999999999E-3</v>
      </c>
      <c r="K101" s="140" t="s">
        <v>358</v>
      </c>
      <c r="L101" s="82"/>
      <c r="M101" s="266" t="s">
        <v>271</v>
      </c>
      <c r="N101" s="81"/>
      <c r="O101" s="82">
        <v>5.5999999999999999E-3</v>
      </c>
      <c r="P101" s="277">
        <v>0</v>
      </c>
      <c r="Q101" s="278">
        <v>0</v>
      </c>
      <c r="R101" s="73">
        <f t="shared" si="288"/>
        <v>0</v>
      </c>
      <c r="S101" s="73">
        <f t="shared" si="289"/>
        <v>0.01</v>
      </c>
      <c r="T101" s="205">
        <f t="shared" ref="T101:T121" si="314">IF(Q101&gt;0,((((1/O101)^2)*((Q101^2)+(P101^2))-((1/O101)^2)*(P101^2))^0.5),0)</f>
        <v>0</v>
      </c>
      <c r="U101" s="26">
        <f t="shared" si="290"/>
        <v>0.01</v>
      </c>
      <c r="V101" s="78">
        <v>1</v>
      </c>
      <c r="W101" s="128">
        <v>1</v>
      </c>
      <c r="X101" s="134"/>
      <c r="Y101" s="134">
        <v>1</v>
      </c>
      <c r="Z101" s="134">
        <v>1</v>
      </c>
      <c r="AA101" s="134">
        <v>0.5</v>
      </c>
      <c r="AB101" s="134">
        <v>1</v>
      </c>
      <c r="AC101" s="134"/>
      <c r="AD101" s="201"/>
      <c r="AE101" s="201"/>
      <c r="AF101" s="119">
        <v>1</v>
      </c>
      <c r="AG101" s="54">
        <f t="shared" ref="AG101:AG121" si="315">IF(V101&gt;0,$C101,"na")</f>
        <v>14</v>
      </c>
      <c r="AH101" s="144">
        <f t="shared" si="291"/>
        <v>14</v>
      </c>
      <c r="AI101" s="144" t="str">
        <f t="shared" si="292"/>
        <v>na</v>
      </c>
      <c r="AJ101" s="144">
        <f t="shared" si="293"/>
        <v>14</v>
      </c>
      <c r="AK101" s="144">
        <f t="shared" si="294"/>
        <v>14</v>
      </c>
      <c r="AL101" s="144">
        <f t="shared" si="295"/>
        <v>14</v>
      </c>
      <c r="AM101" s="144">
        <f t="shared" si="296"/>
        <v>14</v>
      </c>
      <c r="AN101" s="144" t="str">
        <f t="shared" si="297"/>
        <v>na</v>
      </c>
      <c r="AO101" s="75" t="str">
        <f t="shared" si="298"/>
        <v>na</v>
      </c>
      <c r="AP101" s="75" t="str">
        <f t="shared" si="299"/>
        <v>na</v>
      </c>
      <c r="AQ101" s="144">
        <f t="shared" si="300"/>
        <v>14</v>
      </c>
      <c r="AR101" s="81">
        <f t="shared" ref="AR101:AR121" si="316">IF(V101&gt;0,(V101/V$123)*LN($S101+1),"na")</f>
        <v>9.950330853168092E-3</v>
      </c>
      <c r="AS101" s="82">
        <f t="shared" ref="AS101:AS121" si="317">IF(W101&gt;0,(W101/W$123)*LN($S101+1),"na")</f>
        <v>1.2978692417175773E-2</v>
      </c>
      <c r="AT101" s="82" t="str">
        <f t="shared" ref="AT101:AT121" si="318">IF(X101&gt;0,(X101/X$123)*LN($S101+1),"na")</f>
        <v>na</v>
      </c>
      <c r="AU101" s="82">
        <f t="shared" ref="AU101:AU121" si="319">IF(Y101&gt;0,(Y101/Y$123)*LN($S101+1),"na")</f>
        <v>1.2793282525501831E-2</v>
      </c>
      <c r="AV101" s="82">
        <f t="shared" ref="AV101:AV121" si="320">IF(Z101&gt;0,(Z101/Z$123)*LN($S101+1),"na")</f>
        <v>1.3699730884796648E-2</v>
      </c>
      <c r="AW101" s="82">
        <f t="shared" ref="AW101:AW121" si="321">IF(AA101&gt;0,(AA101/AA$123)*LN($S101+1),"na")</f>
        <v>7.1642382142810259E-3</v>
      </c>
      <c r="AX101" s="82">
        <f t="shared" ref="AX101:AX121" si="322">IF(AB101&gt;0,(AB101/AB$123)*LN($S101+1),"na")</f>
        <v>1.0779525090932099E-2</v>
      </c>
      <c r="AY101" s="82" t="str">
        <f t="shared" ref="AY101:AY121" si="323">IF(AC101&gt;0,(AC101/AC$123)*LN($S101+1),"na")</f>
        <v>na</v>
      </c>
      <c r="AZ101" s="83" t="str">
        <f t="shared" ref="AZ101:AZ121" si="324">IF(AD101&gt;0,(AD101/AD$123)*LN($S101+1),"na")</f>
        <v>na</v>
      </c>
      <c r="BA101" s="83" t="str">
        <f t="shared" ref="BA101:BA121" si="325">IF(AE101&gt;0,(AE101/AE$123)*LN($S101+1),"na")</f>
        <v>na</v>
      </c>
      <c r="BB101" s="82">
        <f t="shared" ref="BB101:BB121" si="326">IF(AF101&gt;0,(AF101/AF$123)*LN($S101+1),"na")</f>
        <v>9.950330853168092E-3</v>
      </c>
      <c r="BC101" s="93">
        <f t="shared" ref="BC101:BC121" si="327">IF(V101&gt;0,((V101/V$123)^2)*LN((($U101+1)^2)),"na")</f>
        <v>1.9900661706336174E-2</v>
      </c>
      <c r="BD101" s="85">
        <f t="shared" ref="BD101:BD121" si="328">IF(W101&gt;0,((W101/W$123)^2)*LN((($U101+1)^2)),"na")</f>
        <v>3.3857458479588952E-2</v>
      </c>
      <c r="BE101" s="85" t="str">
        <f t="shared" ref="BE101:BE121" si="329">IF(X101&gt;0,((X101/X$123)^2)*LN((($U101+1)^2)),"na")</f>
        <v>na</v>
      </c>
      <c r="BF101" s="85">
        <f t="shared" ref="BF101:BF121" si="330">IF(Y101&gt;0,((Y101/Y$123)^2)*LN((($U101+1)^2)),"na")</f>
        <v>3.289701220843326E-2</v>
      </c>
      <c r="BG101" s="85">
        <f t="shared" ref="BG101:BG121" si="331">IF(Z101&gt;0,((Z101/Z$123)^2)*LN((($U101+1)^2)),"na")</f>
        <v>3.7723896639295096E-2</v>
      </c>
      <c r="BH101" s="85">
        <f t="shared" ref="BH101:BH121" si="332">IF(AA101&gt;0,((AA101/AA$123)^2)*LN((($U101+1)^2)),"na")</f>
        <v>1.0316503028564673E-2</v>
      </c>
      <c r="BI101" s="85">
        <f t="shared" ref="BI101:BI121" si="333">IF(AB101&gt;0,((AB101/AB$123)^2)*LN((($U101+1)^2)),"na")</f>
        <v>2.3355637697019534E-2</v>
      </c>
      <c r="BJ101" s="85" t="str">
        <f t="shared" ref="BJ101:BJ121" si="334">IF(AC101&gt;0,((AC101/AC$123)^2)*LN((($U101+1)^2)),"na")</f>
        <v>na</v>
      </c>
      <c r="BK101" s="86" t="str">
        <f t="shared" ref="BK101:BK121" si="335">IF(AD101&gt;0,((AD101/AD$123)^2)*LN((($U101+1)^2)),"na")</f>
        <v>na</v>
      </c>
      <c r="BL101" s="86" t="str">
        <f t="shared" ref="BL101:BL121" si="336">IF(AE101&gt;0,((AE101/AE$123)^2)*LN((($U101+1)^2)),"na")</f>
        <v>na</v>
      </c>
      <c r="BM101" s="102">
        <f t="shared" ref="BM101:BM121" si="337">IF(AF101&gt;0,((AF101/AF$123)^2)*LN((($U101+1)^2)),"na")</f>
        <v>1.9900661706336174E-2</v>
      </c>
      <c r="BN101" s="85">
        <f t="shared" ref="BN101:BN121" si="338">IF(V101&gt;0,(AG101-1)*BC101,"na")</f>
        <v>0.25870860218237024</v>
      </c>
      <c r="BO101" s="85">
        <f t="shared" si="303"/>
        <v>0.44014696023465638</v>
      </c>
      <c r="BP101" s="85" t="str">
        <f t="shared" si="304"/>
        <v>na</v>
      </c>
      <c r="BQ101" s="85">
        <f t="shared" si="305"/>
        <v>0.42766115870963239</v>
      </c>
      <c r="BR101" s="85">
        <f t="shared" si="306"/>
        <v>0.49041065631083625</v>
      </c>
      <c r="BS101" s="85">
        <f t="shared" si="307"/>
        <v>0.13411453937134074</v>
      </c>
      <c r="BT101" s="85">
        <f t="shared" si="308"/>
        <v>0.30362329006125394</v>
      </c>
      <c r="BU101" s="85" t="str">
        <f t="shared" si="309"/>
        <v>na</v>
      </c>
      <c r="BV101" s="86" t="str">
        <f t="shared" si="310"/>
        <v>na</v>
      </c>
      <c r="BW101" s="86" t="str">
        <f t="shared" si="311"/>
        <v>na</v>
      </c>
      <c r="BX101" s="85">
        <f t="shared" si="312"/>
        <v>0.25870860218237024</v>
      </c>
      <c r="BY101" s="93">
        <f t="shared" ref="BY101:BY121" si="339">IF(V101&gt;0,AG101*(AR101-AR$123)^2,"na")</f>
        <v>8.1594627813180012E-2</v>
      </c>
      <c r="BZ101" s="85">
        <f t="shared" ref="BZ101:BZ121" si="340">IF(W101&gt;0,AH101*(AS101-AS$123)^2,"na")</f>
        <v>6.4634848899757319E-2</v>
      </c>
      <c r="CA101" s="85" t="str">
        <f t="shared" ref="CA101:CA121" si="341">IF(X101&gt;0,AI101*(AT101-AT$123)^2,"na")</f>
        <v>na</v>
      </c>
      <c r="CB101" s="85">
        <f t="shared" ref="CB101:CB121" si="342">IF(Y101&gt;0,AJ101*(AU101-AU$123)^2,"na")</f>
        <v>7.9319198685384146E-2</v>
      </c>
      <c r="CC101" s="85">
        <f t="shared" ref="CC101:CC121" si="343">IF(Z101&gt;0,AK101*(AV101-AV$123)^2,"na")</f>
        <v>4.3337761765846777E-2</v>
      </c>
      <c r="CD101" s="85">
        <f t="shared" ref="CD101:CD121" si="344">IF(AA101&gt;0,AL101*(AW101-AW$123)^2,"na")</f>
        <v>8.8129026589955667E-2</v>
      </c>
      <c r="CE101" s="85">
        <f t="shared" ref="CE101:CE121" si="345">IF(AB101&gt;0,AM101*(AX101-AX$123)^2,"na")</f>
        <v>4.1993938720818566E-2</v>
      </c>
      <c r="CF101" s="85" t="str">
        <f t="shared" ref="CF101:CF121" si="346">IF(AC101&gt;0,AN101*(AY101-AY$123)^2,"na")</f>
        <v>na</v>
      </c>
      <c r="CG101" s="85" t="str">
        <f t="shared" ref="CG101:CG121" si="347">IF(AD101&gt;0,AO101*(AZ101-AZ$123)^2,"na")</f>
        <v>na</v>
      </c>
      <c r="CH101" s="85" t="str">
        <f t="shared" ref="CH101:CH121" si="348">IF(AE101&gt;0,AP101*(BA101-BA$123)^2,"na")</f>
        <v>na</v>
      </c>
      <c r="CI101" s="102">
        <f t="shared" ref="CI101:CI121" si="349">IF(AF101&gt;0,AQ101*(BB101-BB$123)^2,"na")</f>
        <v>0.10247434289656898</v>
      </c>
    </row>
    <row r="102" spans="1:87" x14ac:dyDescent="0.25">
      <c r="A102" s="299" t="s">
        <v>5</v>
      </c>
      <c r="B102" s="54"/>
      <c r="C102" s="69">
        <v>14</v>
      </c>
      <c r="D102" s="117">
        <v>1</v>
      </c>
      <c r="E102" s="118"/>
      <c r="F102" s="67">
        <v>1</v>
      </c>
      <c r="G102" s="78">
        <v>0.29099999999999998</v>
      </c>
      <c r="H102" s="26">
        <v>11.68</v>
      </c>
      <c r="I102" s="26">
        <v>2.6500000000000003E-2</v>
      </c>
      <c r="J102" s="26">
        <v>3.5199999999999995E-2</v>
      </c>
      <c r="K102" s="82">
        <v>0.10740000000000001</v>
      </c>
      <c r="L102" s="82">
        <v>0.10255</v>
      </c>
      <c r="M102" s="266" t="s">
        <v>321</v>
      </c>
      <c r="N102" s="81"/>
      <c r="O102" s="82">
        <v>0.4199</v>
      </c>
      <c r="P102" s="277">
        <v>9.8549999999999999E-2</v>
      </c>
      <c r="Q102" s="278">
        <v>7.6700000000000004E-2</v>
      </c>
      <c r="R102" s="73">
        <f t="shared" si="288"/>
        <v>0.23469873779471304</v>
      </c>
      <c r="S102" s="73">
        <f t="shared" si="289"/>
        <v>0.23469873779471304</v>
      </c>
      <c r="T102" s="205">
        <f t="shared" si="314"/>
        <v>0.18266253869969043</v>
      </c>
      <c r="U102" s="26">
        <f t="shared" si="290"/>
        <v>0.18266253869969043</v>
      </c>
      <c r="V102" s="78">
        <v>1</v>
      </c>
      <c r="W102" s="128">
        <v>0.5</v>
      </c>
      <c r="X102" s="134">
        <v>0.5</v>
      </c>
      <c r="Y102" s="134">
        <v>0.75</v>
      </c>
      <c r="Z102" s="134">
        <v>1</v>
      </c>
      <c r="AA102" s="134">
        <v>0.1</v>
      </c>
      <c r="AB102" s="134">
        <v>1</v>
      </c>
      <c r="AC102" s="134"/>
      <c r="AD102" s="201"/>
      <c r="AE102" s="201"/>
      <c r="AF102" s="117">
        <v>1</v>
      </c>
      <c r="AG102" s="54">
        <f t="shared" si="315"/>
        <v>14</v>
      </c>
      <c r="AH102" s="144">
        <f t="shared" si="291"/>
        <v>14</v>
      </c>
      <c r="AI102" s="144">
        <f t="shared" si="292"/>
        <v>14</v>
      </c>
      <c r="AJ102" s="144">
        <f t="shared" si="293"/>
        <v>14</v>
      </c>
      <c r="AK102" s="144">
        <f t="shared" si="294"/>
        <v>14</v>
      </c>
      <c r="AL102" s="144">
        <f t="shared" si="295"/>
        <v>14</v>
      </c>
      <c r="AM102" s="144">
        <f t="shared" si="296"/>
        <v>14</v>
      </c>
      <c r="AN102" s="144" t="str">
        <f t="shared" si="297"/>
        <v>na</v>
      </c>
      <c r="AO102" s="75" t="str">
        <f t="shared" si="298"/>
        <v>na</v>
      </c>
      <c r="AP102" s="75" t="str">
        <f t="shared" si="299"/>
        <v>na</v>
      </c>
      <c r="AQ102" s="144">
        <f t="shared" si="300"/>
        <v>14</v>
      </c>
      <c r="AR102" s="81">
        <f t="shared" si="316"/>
        <v>0.21082700331413951</v>
      </c>
      <c r="AS102" s="82">
        <f t="shared" si="317"/>
        <v>0.13749587172661273</v>
      </c>
      <c r="AT102" s="82">
        <f t="shared" si="318"/>
        <v>0.12047257332236543</v>
      </c>
      <c r="AU102" s="82">
        <f t="shared" si="319"/>
        <v>0.20329746748149166</v>
      </c>
      <c r="AV102" s="82">
        <f t="shared" si="320"/>
        <v>0.29026906253396018</v>
      </c>
      <c r="AW102" s="82">
        <f t="shared" si="321"/>
        <v>3.0359088477236094E-2</v>
      </c>
      <c r="AX102" s="82">
        <f t="shared" si="322"/>
        <v>0.22839592025698444</v>
      </c>
      <c r="AY102" s="82" t="str">
        <f t="shared" si="323"/>
        <v>na</v>
      </c>
      <c r="AZ102" s="83" t="str">
        <f t="shared" si="324"/>
        <v>na</v>
      </c>
      <c r="BA102" s="83" t="str">
        <f t="shared" si="325"/>
        <v>na</v>
      </c>
      <c r="BB102" s="82">
        <f t="shared" si="326"/>
        <v>0.21082700331413951</v>
      </c>
      <c r="BC102" s="93">
        <f t="shared" si="327"/>
        <v>0.33553657076783749</v>
      </c>
      <c r="BD102" s="85">
        <f t="shared" si="328"/>
        <v>0.14271404238707644</v>
      </c>
      <c r="BE102" s="85">
        <f t="shared" si="329"/>
        <v>0.1095629618833755</v>
      </c>
      <c r="BF102" s="85">
        <f t="shared" si="330"/>
        <v>0.31199765317570605</v>
      </c>
      <c r="BG102" s="85">
        <f t="shared" si="331"/>
        <v>0.63604653458931593</v>
      </c>
      <c r="BH102" s="85">
        <f t="shared" si="332"/>
        <v>6.9576863314418794E-3</v>
      </c>
      <c r="BI102" s="85">
        <f t="shared" si="333"/>
        <v>0.39378944763725365</v>
      </c>
      <c r="BJ102" s="85" t="str">
        <f t="shared" si="334"/>
        <v>na</v>
      </c>
      <c r="BK102" s="86" t="str">
        <f t="shared" si="335"/>
        <v>na</v>
      </c>
      <c r="BL102" s="86" t="str">
        <f t="shared" si="336"/>
        <v>na</v>
      </c>
      <c r="BM102" s="102">
        <f t="shared" si="337"/>
        <v>0.33553657076783749</v>
      </c>
      <c r="BN102" s="85">
        <f t="shared" si="338"/>
        <v>4.3619754199818876</v>
      </c>
      <c r="BO102" s="85">
        <f t="shared" si="303"/>
        <v>1.8552825510319937</v>
      </c>
      <c r="BP102" s="85">
        <f t="shared" si="304"/>
        <v>1.4243185044838815</v>
      </c>
      <c r="BQ102" s="85">
        <f t="shared" si="305"/>
        <v>4.0559694912841788</v>
      </c>
      <c r="BR102" s="85">
        <f t="shared" si="306"/>
        <v>8.2686049496611069</v>
      </c>
      <c r="BS102" s="85">
        <f t="shared" si="307"/>
        <v>9.0449922308744435E-2</v>
      </c>
      <c r="BT102" s="85">
        <f t="shared" si="308"/>
        <v>5.1192628192842973</v>
      </c>
      <c r="BU102" s="85" t="str">
        <f t="shared" si="309"/>
        <v>na</v>
      </c>
      <c r="BV102" s="86" t="str">
        <f t="shared" si="310"/>
        <v>na</v>
      </c>
      <c r="BW102" s="86" t="str">
        <f t="shared" si="311"/>
        <v>na</v>
      </c>
      <c r="BX102" s="85">
        <f t="shared" si="312"/>
        <v>4.3619754199818876</v>
      </c>
      <c r="BY102" s="93">
        <f t="shared" si="339"/>
        <v>0.21712240415805611</v>
      </c>
      <c r="BZ102" s="85">
        <f t="shared" si="340"/>
        <v>4.4802824427449907E-2</v>
      </c>
      <c r="CA102" s="85">
        <f t="shared" si="341"/>
        <v>2.5983600232197699E-3</v>
      </c>
      <c r="CB102" s="85">
        <f t="shared" si="342"/>
        <v>0.18590303978244813</v>
      </c>
      <c r="CC102" s="85">
        <f t="shared" si="343"/>
        <v>0.68335096035891729</v>
      </c>
      <c r="CD102" s="85">
        <f t="shared" si="344"/>
        <v>4.413282964434484E-2</v>
      </c>
      <c r="CE102" s="85">
        <f t="shared" si="345"/>
        <v>0.37127301412840558</v>
      </c>
      <c r="CF102" s="85" t="str">
        <f t="shared" si="346"/>
        <v>na</v>
      </c>
      <c r="CG102" s="85" t="str">
        <f t="shared" si="347"/>
        <v>na</v>
      </c>
      <c r="CH102" s="85" t="str">
        <f t="shared" si="348"/>
        <v>na</v>
      </c>
      <c r="CI102" s="102">
        <f t="shared" si="349"/>
        <v>0.18618840591056668</v>
      </c>
    </row>
    <row r="103" spans="1:87" x14ac:dyDescent="0.25">
      <c r="A103" s="299" t="s">
        <v>6</v>
      </c>
      <c r="B103" s="54"/>
      <c r="C103" s="69">
        <v>14</v>
      </c>
      <c r="D103" s="119">
        <v>1</v>
      </c>
      <c r="E103" s="118"/>
      <c r="F103" s="67">
        <v>1</v>
      </c>
      <c r="G103" s="78">
        <v>1.7090000000000001</v>
      </c>
      <c r="H103" s="26">
        <v>12.824999999999999</v>
      </c>
      <c r="I103" s="26">
        <v>0.12769999999999998</v>
      </c>
      <c r="J103" s="26">
        <v>0.17330000000000001</v>
      </c>
      <c r="K103" s="82">
        <v>1.8499999999999999E-2</v>
      </c>
      <c r="L103" s="82">
        <v>4.1950000000000001E-2</v>
      </c>
      <c r="M103" s="266" t="s">
        <v>321</v>
      </c>
      <c r="N103" s="81"/>
      <c r="O103" s="82">
        <v>0.60199999999999998</v>
      </c>
      <c r="P103" s="277">
        <v>7.3499999999999998E-3</v>
      </c>
      <c r="Q103" s="278">
        <v>1.2800000000000001E-2</v>
      </c>
      <c r="R103" s="73">
        <f t="shared" si="288"/>
        <v>1.2209302325581395E-2</v>
      </c>
      <c r="S103" s="73">
        <f t="shared" si="289"/>
        <v>1.2209302325581395E-2</v>
      </c>
      <c r="T103" s="205">
        <f t="shared" si="314"/>
        <v>2.1262458471760799E-2</v>
      </c>
      <c r="U103" s="26">
        <f t="shared" si="290"/>
        <v>2.1262458471760799E-2</v>
      </c>
      <c r="V103" s="78">
        <v>1</v>
      </c>
      <c r="W103" s="128">
        <v>1</v>
      </c>
      <c r="X103" s="134">
        <v>0.5</v>
      </c>
      <c r="Y103" s="134">
        <v>1</v>
      </c>
      <c r="Z103" s="134">
        <v>1</v>
      </c>
      <c r="AA103" s="134">
        <v>0.1</v>
      </c>
      <c r="AB103" s="134"/>
      <c r="AC103" s="134"/>
      <c r="AD103" s="201"/>
      <c r="AE103" s="201"/>
      <c r="AF103" s="119">
        <v>1</v>
      </c>
      <c r="AG103" s="54">
        <f t="shared" si="315"/>
        <v>14</v>
      </c>
      <c r="AH103" s="144">
        <f t="shared" si="291"/>
        <v>14</v>
      </c>
      <c r="AI103" s="144">
        <f t="shared" si="292"/>
        <v>14</v>
      </c>
      <c r="AJ103" s="144">
        <f t="shared" si="293"/>
        <v>14</v>
      </c>
      <c r="AK103" s="144">
        <f t="shared" si="294"/>
        <v>14</v>
      </c>
      <c r="AL103" s="144">
        <f t="shared" si="295"/>
        <v>14</v>
      </c>
      <c r="AM103" s="144" t="str">
        <f t="shared" si="296"/>
        <v>na</v>
      </c>
      <c r="AN103" s="144" t="str">
        <f t="shared" si="297"/>
        <v>na</v>
      </c>
      <c r="AO103" s="75" t="str">
        <f t="shared" si="298"/>
        <v>na</v>
      </c>
      <c r="AP103" s="75" t="str">
        <f t="shared" si="299"/>
        <v>na</v>
      </c>
      <c r="AQ103" s="144">
        <f t="shared" si="300"/>
        <v>14</v>
      </c>
      <c r="AR103" s="81">
        <f t="shared" si="316"/>
        <v>1.2135369960690293E-2</v>
      </c>
      <c r="AS103" s="82">
        <f t="shared" si="317"/>
        <v>1.5828743426987341E-2</v>
      </c>
      <c r="AT103" s="82">
        <f t="shared" si="318"/>
        <v>6.9344971203944526E-3</v>
      </c>
      <c r="AU103" s="82">
        <f t="shared" si="319"/>
        <v>1.5602618520887518E-2</v>
      </c>
      <c r="AV103" s="82">
        <f t="shared" si="320"/>
        <v>1.6708118061819967E-2</v>
      </c>
      <c r="AW103" s="82">
        <f t="shared" si="321"/>
        <v>1.7474932743394025E-3</v>
      </c>
      <c r="AX103" s="82" t="str">
        <f t="shared" si="322"/>
        <v>na</v>
      </c>
      <c r="AY103" s="82" t="str">
        <f t="shared" si="323"/>
        <v>na</v>
      </c>
      <c r="AZ103" s="83" t="str">
        <f t="shared" si="324"/>
        <v>na</v>
      </c>
      <c r="BA103" s="83" t="str">
        <f t="shared" si="325"/>
        <v>na</v>
      </c>
      <c r="BB103" s="82">
        <f t="shared" si="326"/>
        <v>1.2135369960690293E-2</v>
      </c>
      <c r="BC103" s="93">
        <f t="shared" si="327"/>
        <v>4.2079132711239663E-2</v>
      </c>
      <c r="BD103" s="85">
        <f t="shared" si="328"/>
        <v>7.1590206881126078E-2</v>
      </c>
      <c r="BE103" s="85">
        <f t="shared" si="329"/>
        <v>1.3740124966935399E-2</v>
      </c>
      <c r="BF103" s="85">
        <f t="shared" si="330"/>
        <v>6.955938264511044E-2</v>
      </c>
      <c r="BG103" s="85">
        <f t="shared" si="331"/>
        <v>7.9765631741007759E-2</v>
      </c>
      <c r="BH103" s="85">
        <f t="shared" si="332"/>
        <v>8.7255289590026583E-4</v>
      </c>
      <c r="BI103" s="85" t="str">
        <f t="shared" si="333"/>
        <v>na</v>
      </c>
      <c r="BJ103" s="85" t="str">
        <f t="shared" si="334"/>
        <v>na</v>
      </c>
      <c r="BK103" s="86" t="str">
        <f t="shared" si="335"/>
        <v>na</v>
      </c>
      <c r="BL103" s="86" t="str">
        <f t="shared" si="336"/>
        <v>na</v>
      </c>
      <c r="BM103" s="102">
        <f t="shared" si="337"/>
        <v>4.2079132711239663E-2</v>
      </c>
      <c r="BN103" s="85">
        <f t="shared" si="338"/>
        <v>0.54702872524611557</v>
      </c>
      <c r="BO103" s="85">
        <f t="shared" si="303"/>
        <v>0.93067268945463899</v>
      </c>
      <c r="BP103" s="85">
        <f t="shared" si="304"/>
        <v>0.17862162457016018</v>
      </c>
      <c r="BQ103" s="85">
        <f t="shared" si="305"/>
        <v>0.9042719743864357</v>
      </c>
      <c r="BR103" s="85">
        <f t="shared" si="306"/>
        <v>1.0369532126331009</v>
      </c>
      <c r="BS103" s="85">
        <f t="shared" si="307"/>
        <v>1.1343187646703456E-2</v>
      </c>
      <c r="BT103" s="85" t="str">
        <f t="shared" si="308"/>
        <v>na</v>
      </c>
      <c r="BU103" s="85" t="str">
        <f t="shared" si="309"/>
        <v>na</v>
      </c>
      <c r="BV103" s="86" t="str">
        <f t="shared" si="310"/>
        <v>na</v>
      </c>
      <c r="BW103" s="86" t="str">
        <f t="shared" si="311"/>
        <v>na</v>
      </c>
      <c r="BX103" s="85">
        <f t="shared" si="312"/>
        <v>0.54702872524611557</v>
      </c>
      <c r="BY103" s="93">
        <f t="shared" si="339"/>
        <v>7.6990747444785596E-2</v>
      </c>
      <c r="BZ103" s="85">
        <f t="shared" si="340"/>
        <v>5.9326312002053141E-2</v>
      </c>
      <c r="CA103" s="85">
        <f t="shared" si="341"/>
        <v>0.13976118327900539</v>
      </c>
      <c r="CB103" s="85">
        <f t="shared" si="342"/>
        <v>7.3508803707192344E-2</v>
      </c>
      <c r="CC103" s="85">
        <f t="shared" si="343"/>
        <v>3.8777833894682388E-2</v>
      </c>
      <c r="CD103" s="85">
        <f t="shared" si="344"/>
        <v>0.10057330024794343</v>
      </c>
      <c r="CE103" s="85" t="str">
        <f t="shared" si="345"/>
        <v>na</v>
      </c>
      <c r="CF103" s="85" t="str">
        <f t="shared" si="346"/>
        <v>na</v>
      </c>
      <c r="CG103" s="85" t="str">
        <f t="shared" si="347"/>
        <v>na</v>
      </c>
      <c r="CH103" s="85" t="str">
        <f t="shared" si="348"/>
        <v>na</v>
      </c>
      <c r="CI103" s="102">
        <f t="shared" si="349"/>
        <v>9.73068580610809E-2</v>
      </c>
    </row>
    <row r="104" spans="1:87" x14ac:dyDescent="0.25">
      <c r="A104" s="299" t="s">
        <v>7</v>
      </c>
      <c r="B104" s="54"/>
      <c r="C104" s="69">
        <v>14</v>
      </c>
      <c r="D104" s="119">
        <v>1</v>
      </c>
      <c r="E104" s="118"/>
      <c r="F104" s="67">
        <v>1</v>
      </c>
      <c r="G104" s="78">
        <v>0.41799999999999998</v>
      </c>
      <c r="H104" s="26">
        <v>4.8</v>
      </c>
      <c r="I104" s="26">
        <v>0.16399999999999998</v>
      </c>
      <c r="J104" s="26">
        <v>0.18</v>
      </c>
      <c r="K104" s="82">
        <v>0.65555000000000008</v>
      </c>
      <c r="L104" s="82">
        <v>0.53895000000000004</v>
      </c>
      <c r="M104" s="266" t="s">
        <v>279</v>
      </c>
      <c r="N104" s="81"/>
      <c r="O104" s="82">
        <v>1.1945000000000001</v>
      </c>
      <c r="P104" s="277">
        <v>0.55030000000000001</v>
      </c>
      <c r="Q104" s="278">
        <v>0.26415</v>
      </c>
      <c r="R104" s="73">
        <f t="shared" si="288"/>
        <v>0.4606948514022603</v>
      </c>
      <c r="S104" s="73">
        <f t="shared" si="289"/>
        <v>0.4606948514022603</v>
      </c>
      <c r="T104" s="205">
        <f t="shared" si="314"/>
        <v>0.22113855169527002</v>
      </c>
      <c r="U104" s="26">
        <f t="shared" si="290"/>
        <v>0.22113855169527002</v>
      </c>
      <c r="V104" s="78">
        <v>1</v>
      </c>
      <c r="W104" s="128">
        <v>0.5</v>
      </c>
      <c r="X104" s="134"/>
      <c r="Y104" s="134">
        <v>1</v>
      </c>
      <c r="Z104" s="134">
        <v>0.5</v>
      </c>
      <c r="AA104" s="134">
        <v>0.1</v>
      </c>
      <c r="AB104" s="134">
        <v>0.5</v>
      </c>
      <c r="AC104" s="134"/>
      <c r="AD104" s="201"/>
      <c r="AE104" s="201"/>
      <c r="AF104" s="119">
        <v>1</v>
      </c>
      <c r="AG104" s="54">
        <f t="shared" si="315"/>
        <v>14</v>
      </c>
      <c r="AH104" s="144">
        <f t="shared" si="291"/>
        <v>14</v>
      </c>
      <c r="AI104" s="144" t="str">
        <f t="shared" si="292"/>
        <v>na</v>
      </c>
      <c r="AJ104" s="144">
        <f t="shared" si="293"/>
        <v>14</v>
      </c>
      <c r="AK104" s="144">
        <f t="shared" si="294"/>
        <v>14</v>
      </c>
      <c r="AL104" s="144">
        <f t="shared" si="295"/>
        <v>14</v>
      </c>
      <c r="AM104" s="144">
        <f t="shared" si="296"/>
        <v>14</v>
      </c>
      <c r="AN104" s="144" t="str">
        <f t="shared" si="297"/>
        <v>na</v>
      </c>
      <c r="AO104" s="75" t="str">
        <f t="shared" si="298"/>
        <v>na</v>
      </c>
      <c r="AP104" s="75" t="str">
        <f t="shared" si="299"/>
        <v>na</v>
      </c>
      <c r="AQ104" s="144">
        <f t="shared" si="300"/>
        <v>14</v>
      </c>
      <c r="AR104" s="81">
        <f t="shared" si="316"/>
        <v>0.37891224812155511</v>
      </c>
      <c r="AS104" s="82">
        <f t="shared" si="317"/>
        <v>0.24711668355753594</v>
      </c>
      <c r="AT104" s="82" t="str">
        <f t="shared" si="318"/>
        <v>na</v>
      </c>
      <c r="AU104" s="82">
        <f t="shared" si="319"/>
        <v>0.48717289044199935</v>
      </c>
      <c r="AV104" s="82">
        <f t="shared" si="320"/>
        <v>0.26084538819962128</v>
      </c>
      <c r="AW104" s="82">
        <f t="shared" si="321"/>
        <v>5.456336372950394E-2</v>
      </c>
      <c r="AX104" s="82">
        <f t="shared" si="322"/>
        <v>0.20524413439917566</v>
      </c>
      <c r="AY104" s="82" t="str">
        <f t="shared" si="323"/>
        <v>na</v>
      </c>
      <c r="AZ104" s="83" t="str">
        <f t="shared" si="324"/>
        <v>na</v>
      </c>
      <c r="BA104" s="83" t="str">
        <f t="shared" si="325"/>
        <v>na</v>
      </c>
      <c r="BB104" s="82">
        <f t="shared" si="326"/>
        <v>0.37891224812155511</v>
      </c>
      <c r="BC104" s="93">
        <f t="shared" si="327"/>
        <v>0.39956732528557165</v>
      </c>
      <c r="BD104" s="85">
        <f t="shared" si="328"/>
        <v>0.16994829525378757</v>
      </c>
      <c r="BE104" s="85" t="str">
        <f t="shared" si="329"/>
        <v>na</v>
      </c>
      <c r="BF104" s="85">
        <f t="shared" si="330"/>
        <v>0.66050925200267951</v>
      </c>
      <c r="BG104" s="85">
        <f t="shared" si="331"/>
        <v>0.18935597094634971</v>
      </c>
      <c r="BH104" s="85">
        <f t="shared" si="332"/>
        <v>8.2854280571216157E-3</v>
      </c>
      <c r="BI104" s="85">
        <f t="shared" si="333"/>
        <v>0.11723416314802361</v>
      </c>
      <c r="BJ104" s="85" t="str">
        <f t="shared" si="334"/>
        <v>na</v>
      </c>
      <c r="BK104" s="86" t="str">
        <f t="shared" si="335"/>
        <v>na</v>
      </c>
      <c r="BL104" s="86" t="str">
        <f t="shared" si="336"/>
        <v>na</v>
      </c>
      <c r="BM104" s="102">
        <f t="shared" si="337"/>
        <v>0.39956732528557165</v>
      </c>
      <c r="BN104" s="85">
        <f t="shared" si="338"/>
        <v>5.1943752287124312</v>
      </c>
      <c r="BO104" s="85">
        <f t="shared" si="303"/>
        <v>2.2093278382992385</v>
      </c>
      <c r="BP104" s="85" t="str">
        <f t="shared" si="304"/>
        <v>na</v>
      </c>
      <c r="BQ104" s="85">
        <f t="shared" si="305"/>
        <v>8.586620276034834</v>
      </c>
      <c r="BR104" s="85">
        <f t="shared" si="306"/>
        <v>2.4616276223025464</v>
      </c>
      <c r="BS104" s="85">
        <f t="shared" si="307"/>
        <v>0.10771056474258101</v>
      </c>
      <c r="BT104" s="85">
        <f t="shared" si="308"/>
        <v>1.524044120924307</v>
      </c>
      <c r="BU104" s="85" t="str">
        <f t="shared" si="309"/>
        <v>na</v>
      </c>
      <c r="BV104" s="86" t="str">
        <f t="shared" si="310"/>
        <v>na</v>
      </c>
      <c r="BW104" s="86" t="str">
        <f t="shared" si="311"/>
        <v>na</v>
      </c>
      <c r="BX104" s="85">
        <f t="shared" si="312"/>
        <v>5.1943752287124312</v>
      </c>
      <c r="BY104" s="93">
        <f t="shared" si="339"/>
        <v>1.1987651692778882</v>
      </c>
      <c r="BZ104" s="85">
        <f t="shared" si="340"/>
        <v>0.38667291850843305</v>
      </c>
      <c r="CA104" s="85" t="str">
        <f t="shared" si="341"/>
        <v>na</v>
      </c>
      <c r="CB104" s="85">
        <f t="shared" si="342"/>
        <v>2.230032461217204</v>
      </c>
      <c r="CC104" s="85">
        <f t="shared" si="343"/>
        <v>0.51345413184018907</v>
      </c>
      <c r="CD104" s="85">
        <f t="shared" si="344"/>
        <v>1.4283607188601825E-2</v>
      </c>
      <c r="CE104" s="85">
        <f t="shared" si="345"/>
        <v>0.27321081058982782</v>
      </c>
      <c r="CF104" s="85" t="str">
        <f t="shared" si="346"/>
        <v>na</v>
      </c>
      <c r="CG104" s="85" t="str">
        <f t="shared" si="347"/>
        <v>na</v>
      </c>
      <c r="CH104" s="85" t="str">
        <f t="shared" si="348"/>
        <v>na</v>
      </c>
      <c r="CI104" s="102">
        <f t="shared" si="349"/>
        <v>1.1244756107111979</v>
      </c>
    </row>
    <row r="105" spans="1:87" s="20" customFormat="1" x14ac:dyDescent="0.25">
      <c r="A105" s="300" t="s">
        <v>11</v>
      </c>
      <c r="B105" s="58"/>
      <c r="C105" s="69">
        <v>14</v>
      </c>
      <c r="D105" s="35">
        <v>1</v>
      </c>
      <c r="E105" s="67"/>
      <c r="F105" s="60">
        <v>1</v>
      </c>
      <c r="G105" s="78">
        <v>0.14499999999999999</v>
      </c>
      <c r="H105" s="26">
        <v>1.6</v>
      </c>
      <c r="I105" s="26">
        <v>4.2299999999999997E-2</v>
      </c>
      <c r="J105" s="26">
        <v>4.9799999999999997E-2</v>
      </c>
      <c r="K105" s="82">
        <v>3.15E-2</v>
      </c>
      <c r="L105" s="82">
        <v>5.0299999999999997E-2</v>
      </c>
      <c r="M105" s="266" t="s">
        <v>321</v>
      </c>
      <c r="N105" s="81"/>
      <c r="O105" s="82">
        <v>0.1842</v>
      </c>
      <c r="P105" s="277">
        <v>1.4E-3</v>
      </c>
      <c r="Q105" s="278">
        <v>8.0999999999999996E-3</v>
      </c>
      <c r="R105" s="73">
        <f t="shared" si="288"/>
        <v>7.6004343105320303E-3</v>
      </c>
      <c r="S105" s="73">
        <f t="shared" si="289"/>
        <v>0.01</v>
      </c>
      <c r="T105" s="205">
        <f t="shared" si="314"/>
        <v>4.3973941368078175E-2</v>
      </c>
      <c r="U105" s="26">
        <f t="shared" si="290"/>
        <v>4.3973941368078175E-2</v>
      </c>
      <c r="V105" s="78">
        <v>1</v>
      </c>
      <c r="W105" s="17">
        <v>1</v>
      </c>
      <c r="X105" s="20">
        <v>1</v>
      </c>
      <c r="Y105" s="20">
        <v>1</v>
      </c>
      <c r="Z105" s="20">
        <v>1</v>
      </c>
      <c r="AB105" s="20">
        <v>1</v>
      </c>
      <c r="AD105" s="201"/>
      <c r="AE105" s="201"/>
      <c r="AF105" s="35">
        <v>1</v>
      </c>
      <c r="AG105" s="54">
        <f t="shared" si="315"/>
        <v>14</v>
      </c>
      <c r="AH105" s="144">
        <f t="shared" si="291"/>
        <v>14</v>
      </c>
      <c r="AI105" s="144">
        <f t="shared" si="292"/>
        <v>14</v>
      </c>
      <c r="AJ105" s="144">
        <f t="shared" si="293"/>
        <v>14</v>
      </c>
      <c r="AK105" s="144">
        <f t="shared" si="294"/>
        <v>14</v>
      </c>
      <c r="AL105" s="144" t="str">
        <f t="shared" si="295"/>
        <v>na</v>
      </c>
      <c r="AM105" s="144">
        <f t="shared" si="296"/>
        <v>14</v>
      </c>
      <c r="AN105" s="144" t="str">
        <f t="shared" si="297"/>
        <v>na</v>
      </c>
      <c r="AO105" s="75" t="str">
        <f t="shared" si="298"/>
        <v>na</v>
      </c>
      <c r="AP105" s="75" t="str">
        <f t="shared" si="299"/>
        <v>na</v>
      </c>
      <c r="AQ105" s="144">
        <f t="shared" si="300"/>
        <v>14</v>
      </c>
      <c r="AR105" s="81">
        <f t="shared" si="316"/>
        <v>9.950330853168092E-3</v>
      </c>
      <c r="AS105" s="82">
        <f t="shared" si="317"/>
        <v>1.2978692417175773E-2</v>
      </c>
      <c r="AT105" s="82">
        <f t="shared" si="318"/>
        <v>1.1371806689334962E-2</v>
      </c>
      <c r="AU105" s="82">
        <f t="shared" si="319"/>
        <v>1.2793282525501831E-2</v>
      </c>
      <c r="AV105" s="82">
        <f t="shared" si="320"/>
        <v>1.3699730884796648E-2</v>
      </c>
      <c r="AW105" s="82" t="str">
        <f t="shared" si="321"/>
        <v>na</v>
      </c>
      <c r="AX105" s="82">
        <f t="shared" si="322"/>
        <v>1.0779525090932099E-2</v>
      </c>
      <c r="AY105" s="82" t="str">
        <f t="shared" si="323"/>
        <v>na</v>
      </c>
      <c r="AZ105" s="83" t="str">
        <f t="shared" si="324"/>
        <v>na</v>
      </c>
      <c r="BA105" s="83" t="str">
        <f t="shared" si="325"/>
        <v>na</v>
      </c>
      <c r="BB105" s="82">
        <f t="shared" si="326"/>
        <v>9.950330853168092E-3</v>
      </c>
      <c r="BC105" s="93">
        <f t="shared" si="327"/>
        <v>8.6069057547055225E-2</v>
      </c>
      <c r="BD105" s="85">
        <f t="shared" si="328"/>
        <v>0.1464312888324191</v>
      </c>
      <c r="BE105" s="85">
        <f t="shared" si="329"/>
        <v>0.11241672822472518</v>
      </c>
      <c r="BF105" s="85">
        <f t="shared" si="330"/>
        <v>0.14227742165941779</v>
      </c>
      <c r="BG105" s="85">
        <f t="shared" si="331"/>
        <v>0.16315338045834349</v>
      </c>
      <c r="BH105" s="85" t="str">
        <f t="shared" si="332"/>
        <v>na</v>
      </c>
      <c r="BI105" s="85">
        <f t="shared" si="333"/>
        <v>0.10101160226008563</v>
      </c>
      <c r="BJ105" s="85" t="str">
        <f t="shared" si="334"/>
        <v>na</v>
      </c>
      <c r="BK105" s="86" t="str">
        <f t="shared" si="335"/>
        <v>na</v>
      </c>
      <c r="BL105" s="86" t="str">
        <f t="shared" si="336"/>
        <v>na</v>
      </c>
      <c r="BM105" s="102">
        <f t="shared" si="337"/>
        <v>8.6069057547055225E-2</v>
      </c>
      <c r="BN105" s="85">
        <f t="shared" si="338"/>
        <v>1.1188977481117179</v>
      </c>
      <c r="BO105" s="85">
        <f t="shared" si="303"/>
        <v>1.9036067548214484</v>
      </c>
      <c r="BP105" s="85">
        <f t="shared" si="304"/>
        <v>1.4614174669214273</v>
      </c>
      <c r="BQ105" s="85">
        <f t="shared" si="305"/>
        <v>1.8496064815724311</v>
      </c>
      <c r="BR105" s="85">
        <f t="shared" si="306"/>
        <v>2.1209939459584652</v>
      </c>
      <c r="BS105" s="85" t="str">
        <f t="shared" si="307"/>
        <v>na</v>
      </c>
      <c r="BT105" s="85">
        <f t="shared" si="308"/>
        <v>1.3131508293811132</v>
      </c>
      <c r="BU105" s="85" t="str">
        <f t="shared" si="309"/>
        <v>na</v>
      </c>
      <c r="BV105" s="86" t="str">
        <f t="shared" si="310"/>
        <v>na</v>
      </c>
      <c r="BW105" s="86" t="str">
        <f t="shared" si="311"/>
        <v>na</v>
      </c>
      <c r="BX105" s="85">
        <f t="shared" si="312"/>
        <v>1.1188977481117179</v>
      </c>
      <c r="BY105" s="93">
        <f t="shared" si="339"/>
        <v>8.1594627813180012E-2</v>
      </c>
      <c r="BZ105" s="85">
        <f t="shared" si="340"/>
        <v>6.4634848899757319E-2</v>
      </c>
      <c r="CA105" s="85">
        <f t="shared" si="341"/>
        <v>0.1276229740731879</v>
      </c>
      <c r="CB105" s="85">
        <f t="shared" si="342"/>
        <v>7.9319198685384146E-2</v>
      </c>
      <c r="CC105" s="85">
        <f t="shared" si="343"/>
        <v>4.3337761765846777E-2</v>
      </c>
      <c r="CD105" s="85" t="str">
        <f t="shared" si="344"/>
        <v>na</v>
      </c>
      <c r="CE105" s="85">
        <f t="shared" si="345"/>
        <v>4.1993938720818566E-2</v>
      </c>
      <c r="CF105" s="85" t="str">
        <f t="shared" si="346"/>
        <v>na</v>
      </c>
      <c r="CG105" s="85" t="str">
        <f t="shared" si="347"/>
        <v>na</v>
      </c>
      <c r="CH105" s="85" t="str">
        <f t="shared" si="348"/>
        <v>na</v>
      </c>
      <c r="CI105" s="102">
        <f t="shared" si="349"/>
        <v>0.10247434289656898</v>
      </c>
    </row>
    <row r="106" spans="1:87" s="20" customFormat="1" x14ac:dyDescent="0.25">
      <c r="A106" s="298" t="s">
        <v>12</v>
      </c>
      <c r="B106" s="54"/>
      <c r="C106" s="69">
        <v>14</v>
      </c>
      <c r="D106" s="35">
        <v>1</v>
      </c>
      <c r="E106" s="67"/>
      <c r="F106" s="60">
        <v>1</v>
      </c>
      <c r="G106" s="78">
        <v>0.78200000000000003</v>
      </c>
      <c r="H106" s="82">
        <v>4.8</v>
      </c>
      <c r="I106" s="82">
        <v>0.873</v>
      </c>
      <c r="J106" s="82">
        <v>0.72229999999999994</v>
      </c>
      <c r="K106" s="68">
        <v>0.97405000000000008</v>
      </c>
      <c r="L106" s="68">
        <v>0.56390000000000007</v>
      </c>
      <c r="M106" s="266" t="s">
        <v>279</v>
      </c>
      <c r="N106" s="63"/>
      <c r="O106" s="137">
        <v>1.5952999999999999</v>
      </c>
      <c r="P106" s="293">
        <v>0.25195000000000001</v>
      </c>
      <c r="Q106" s="294">
        <v>0.1323</v>
      </c>
      <c r="R106" s="73">
        <f t="shared" si="288"/>
        <v>0.15793267723939072</v>
      </c>
      <c r="S106" s="73">
        <f t="shared" si="289"/>
        <v>0.15793267723939072</v>
      </c>
      <c r="T106" s="205">
        <f t="shared" si="314"/>
        <v>8.2931110136024569E-2</v>
      </c>
      <c r="U106" s="26">
        <f t="shared" si="290"/>
        <v>8.2931110136024569E-2</v>
      </c>
      <c r="V106" s="78">
        <v>1</v>
      </c>
      <c r="W106" s="128">
        <v>1</v>
      </c>
      <c r="X106" s="134">
        <v>1</v>
      </c>
      <c r="Y106" s="134">
        <v>1</v>
      </c>
      <c r="Z106" s="134">
        <v>1</v>
      </c>
      <c r="AA106" s="134">
        <v>1</v>
      </c>
      <c r="AB106" s="134"/>
      <c r="AC106" s="134">
        <v>1</v>
      </c>
      <c r="AD106" s="201"/>
      <c r="AE106" s="201">
        <v>1</v>
      </c>
      <c r="AF106" s="35">
        <v>1</v>
      </c>
      <c r="AG106" s="54">
        <f t="shared" si="315"/>
        <v>14</v>
      </c>
      <c r="AH106" s="144">
        <f t="shared" si="291"/>
        <v>14</v>
      </c>
      <c r="AI106" s="144">
        <f t="shared" si="292"/>
        <v>14</v>
      </c>
      <c r="AJ106" s="144">
        <f t="shared" si="293"/>
        <v>14</v>
      </c>
      <c r="AK106" s="144">
        <f t="shared" si="294"/>
        <v>14</v>
      </c>
      <c r="AL106" s="144">
        <f t="shared" si="295"/>
        <v>14</v>
      </c>
      <c r="AM106" s="144" t="str">
        <f t="shared" si="296"/>
        <v>na</v>
      </c>
      <c r="AN106" s="144">
        <f t="shared" si="297"/>
        <v>14</v>
      </c>
      <c r="AO106" s="75" t="str">
        <f t="shared" si="298"/>
        <v>na</v>
      </c>
      <c r="AP106" s="75">
        <f t="shared" si="299"/>
        <v>14</v>
      </c>
      <c r="AQ106" s="144">
        <f t="shared" si="300"/>
        <v>14</v>
      </c>
      <c r="AR106" s="81">
        <f t="shared" si="316"/>
        <v>0.14663624036180514</v>
      </c>
      <c r="AS106" s="82">
        <f t="shared" si="317"/>
        <v>0.19126466134148498</v>
      </c>
      <c r="AT106" s="82">
        <f t="shared" si="318"/>
        <v>0.16758427469920587</v>
      </c>
      <c r="AU106" s="82">
        <f t="shared" si="319"/>
        <v>0.18853230903660659</v>
      </c>
      <c r="AV106" s="82">
        <f t="shared" si="320"/>
        <v>0.20189047586045633</v>
      </c>
      <c r="AW106" s="82">
        <f t="shared" si="321"/>
        <v>0.2111561861209994</v>
      </c>
      <c r="AX106" s="82" t="str">
        <f t="shared" si="322"/>
        <v>na</v>
      </c>
      <c r="AY106" s="82">
        <f t="shared" si="323"/>
        <v>0.14663624036180514</v>
      </c>
      <c r="AZ106" s="83" t="str">
        <f t="shared" si="324"/>
        <v>na</v>
      </c>
      <c r="BA106" s="83">
        <f t="shared" si="325"/>
        <v>0.14663624036180514</v>
      </c>
      <c r="BB106" s="82">
        <f t="shared" si="326"/>
        <v>0.14663624036180514</v>
      </c>
      <c r="BC106" s="93">
        <f t="shared" si="327"/>
        <v>0.1593427115591885</v>
      </c>
      <c r="BD106" s="85">
        <f t="shared" si="328"/>
        <v>0.27109346011960239</v>
      </c>
      <c r="BE106" s="85">
        <f t="shared" si="329"/>
        <v>0.20812109264873599</v>
      </c>
      <c r="BF106" s="85">
        <f t="shared" si="330"/>
        <v>0.26340325788355645</v>
      </c>
      <c r="BG106" s="85">
        <f t="shared" si="331"/>
        <v>0.3020516638986927</v>
      </c>
      <c r="BH106" s="85">
        <f t="shared" si="332"/>
        <v>0.33041304668913324</v>
      </c>
      <c r="BI106" s="85" t="str">
        <f t="shared" si="333"/>
        <v>na</v>
      </c>
      <c r="BJ106" s="85">
        <f t="shared" si="334"/>
        <v>0.1593427115591885</v>
      </c>
      <c r="BK106" s="86" t="str">
        <f t="shared" si="335"/>
        <v>na</v>
      </c>
      <c r="BL106" s="86">
        <f t="shared" si="336"/>
        <v>0.1593427115591885</v>
      </c>
      <c r="BM106" s="102">
        <f t="shared" si="337"/>
        <v>0.1593427115591885</v>
      </c>
      <c r="BN106" s="85">
        <f t="shared" si="338"/>
        <v>2.0714552502694503</v>
      </c>
      <c r="BO106" s="85">
        <f t="shared" si="303"/>
        <v>3.5242149815548309</v>
      </c>
      <c r="BP106" s="85">
        <f t="shared" si="304"/>
        <v>2.7055742044335678</v>
      </c>
      <c r="BQ106" s="85">
        <f t="shared" si="305"/>
        <v>3.424242352486234</v>
      </c>
      <c r="BR106" s="85">
        <f t="shared" si="306"/>
        <v>3.9266716306830052</v>
      </c>
      <c r="BS106" s="85">
        <f t="shared" si="307"/>
        <v>4.2953696069587322</v>
      </c>
      <c r="BT106" s="85" t="str">
        <f t="shared" si="308"/>
        <v>na</v>
      </c>
      <c r="BU106" s="85">
        <f t="shared" si="309"/>
        <v>2.0714552502694503</v>
      </c>
      <c r="BV106" s="86" t="str">
        <f t="shared" si="310"/>
        <v>na</v>
      </c>
      <c r="BW106" s="86">
        <f t="shared" si="311"/>
        <v>2.0714552502694503</v>
      </c>
      <c r="BX106" s="85">
        <f t="shared" si="312"/>
        <v>2.0714552502694503</v>
      </c>
      <c r="BY106" s="93">
        <f t="shared" si="339"/>
        <v>5.0978463968018077E-2</v>
      </c>
      <c r="BZ106" s="85">
        <f t="shared" si="340"/>
        <v>0.1704460850224041</v>
      </c>
      <c r="CA106" s="85">
        <f t="shared" si="341"/>
        <v>5.1642542849247797E-2</v>
      </c>
      <c r="CB106" s="85">
        <f t="shared" si="342"/>
        <v>0.14131478155652402</v>
      </c>
      <c r="CC106" s="85">
        <f t="shared" si="343"/>
        <v>0.24598431121838285</v>
      </c>
      <c r="CD106" s="85">
        <f t="shared" si="344"/>
        <v>0.21753142691614694</v>
      </c>
      <c r="CE106" s="85" t="str">
        <f t="shared" si="345"/>
        <v>na</v>
      </c>
      <c r="CF106" s="85">
        <f t="shared" si="346"/>
        <v>3.9430002029404949E-2</v>
      </c>
      <c r="CG106" s="85" t="str">
        <f t="shared" si="347"/>
        <v>na</v>
      </c>
      <c r="CH106" s="85">
        <f t="shared" si="348"/>
        <v>5.6800745112554148E-4</v>
      </c>
      <c r="CI106" s="102">
        <f t="shared" si="349"/>
        <v>3.6601698321784663E-2</v>
      </c>
    </row>
    <row r="107" spans="1:87" s="20" customFormat="1" x14ac:dyDescent="0.25">
      <c r="A107" s="298" t="s">
        <v>14</v>
      </c>
      <c r="B107" s="54"/>
      <c r="C107" s="69">
        <v>14</v>
      </c>
      <c r="D107" s="35">
        <v>1</v>
      </c>
      <c r="E107" s="60"/>
      <c r="F107" s="60">
        <v>1</v>
      </c>
      <c r="G107" s="78">
        <v>2.4359999999999999</v>
      </c>
      <c r="H107" s="26">
        <v>9.1379999999999999</v>
      </c>
      <c r="I107" s="26">
        <v>2.4843999999999999</v>
      </c>
      <c r="J107" s="26">
        <v>2.8475999999999999</v>
      </c>
      <c r="K107" s="82">
        <v>0.93889999999999996</v>
      </c>
      <c r="L107" s="82">
        <v>0.80969999999999998</v>
      </c>
      <c r="M107" s="266" t="s">
        <v>279</v>
      </c>
      <c r="N107" s="81"/>
      <c r="O107" s="82">
        <v>5.3319999999999999</v>
      </c>
      <c r="P107" s="277">
        <v>8.6999999999999994E-2</v>
      </c>
      <c r="Q107" s="278">
        <v>0.12869999999999998</v>
      </c>
      <c r="R107" s="73">
        <f t="shared" si="288"/>
        <v>1.6316579144786195E-2</v>
      </c>
      <c r="S107" s="73">
        <f t="shared" si="289"/>
        <v>1.6316579144786195E-2</v>
      </c>
      <c r="T107" s="205">
        <f t="shared" si="314"/>
        <v>2.4137284321080268E-2</v>
      </c>
      <c r="U107" s="26">
        <f t="shared" si="290"/>
        <v>2.4137284321080268E-2</v>
      </c>
      <c r="V107" s="78">
        <v>1</v>
      </c>
      <c r="W107" s="128">
        <v>1</v>
      </c>
      <c r="X107" s="134"/>
      <c r="Y107" s="134">
        <v>1</v>
      </c>
      <c r="Z107" s="134">
        <v>1</v>
      </c>
      <c r="AA107" s="134">
        <v>0.1</v>
      </c>
      <c r="AB107" s="134">
        <v>1</v>
      </c>
      <c r="AC107" s="134">
        <v>1</v>
      </c>
      <c r="AD107" s="201"/>
      <c r="AE107" s="201"/>
      <c r="AF107" s="35">
        <v>1</v>
      </c>
      <c r="AG107" s="54">
        <f t="shared" si="315"/>
        <v>14</v>
      </c>
      <c r="AH107" s="144">
        <f t="shared" si="291"/>
        <v>14</v>
      </c>
      <c r="AI107" s="144" t="str">
        <f t="shared" si="292"/>
        <v>na</v>
      </c>
      <c r="AJ107" s="144">
        <f t="shared" si="293"/>
        <v>14</v>
      </c>
      <c r="AK107" s="144">
        <f t="shared" si="294"/>
        <v>14</v>
      </c>
      <c r="AL107" s="144">
        <f t="shared" si="295"/>
        <v>14</v>
      </c>
      <c r="AM107" s="144">
        <f t="shared" si="296"/>
        <v>14</v>
      </c>
      <c r="AN107" s="144">
        <f t="shared" si="297"/>
        <v>14</v>
      </c>
      <c r="AO107" s="75" t="str">
        <f t="shared" si="298"/>
        <v>na</v>
      </c>
      <c r="AP107" s="75" t="str">
        <f t="shared" si="299"/>
        <v>na</v>
      </c>
      <c r="AQ107" s="144">
        <f t="shared" si="300"/>
        <v>14</v>
      </c>
      <c r="AR107" s="81">
        <f t="shared" si="316"/>
        <v>1.6184894267514849E-2</v>
      </c>
      <c r="AS107" s="82">
        <f t="shared" si="317"/>
        <v>2.111073165328024E-2</v>
      </c>
      <c r="AT107" s="82" t="str">
        <f t="shared" si="318"/>
        <v>na</v>
      </c>
      <c r="AU107" s="82">
        <f t="shared" si="319"/>
        <v>2.0809149772519089E-2</v>
      </c>
      <c r="AV107" s="82">
        <f t="shared" si="320"/>
        <v>2.2283550078462472E-2</v>
      </c>
      <c r="AW107" s="82">
        <f t="shared" si="321"/>
        <v>2.3306247745221386E-3</v>
      </c>
      <c r="AX107" s="82">
        <f t="shared" si="322"/>
        <v>1.753363545647442E-2</v>
      </c>
      <c r="AY107" s="82">
        <f t="shared" si="323"/>
        <v>1.6184894267514849E-2</v>
      </c>
      <c r="AZ107" s="83" t="str">
        <f t="shared" si="324"/>
        <v>na</v>
      </c>
      <c r="BA107" s="83" t="str">
        <f t="shared" si="325"/>
        <v>na</v>
      </c>
      <c r="BB107" s="82">
        <f t="shared" si="326"/>
        <v>1.6184894267514849E-2</v>
      </c>
      <c r="BC107" s="93">
        <f t="shared" si="327"/>
        <v>4.7701168701963066E-2</v>
      </c>
      <c r="BD107" s="85">
        <f t="shared" si="328"/>
        <v>8.1155107432451343E-2</v>
      </c>
      <c r="BE107" s="85" t="str">
        <f t="shared" si="329"/>
        <v>na</v>
      </c>
      <c r="BF107" s="85">
        <f t="shared" si="330"/>
        <v>7.8852952344061381E-2</v>
      </c>
      <c r="BG107" s="85">
        <f t="shared" si="331"/>
        <v>9.0422820318255964E-2</v>
      </c>
      <c r="BH107" s="85">
        <f t="shared" si="332"/>
        <v>9.8913143420390642E-4</v>
      </c>
      <c r="BI107" s="85">
        <f t="shared" si="333"/>
        <v>5.5982621601609425E-2</v>
      </c>
      <c r="BJ107" s="85">
        <f t="shared" si="334"/>
        <v>4.7701168701963066E-2</v>
      </c>
      <c r="BK107" s="86" t="str">
        <f t="shared" si="335"/>
        <v>na</v>
      </c>
      <c r="BL107" s="86" t="str">
        <f t="shared" si="336"/>
        <v>na</v>
      </c>
      <c r="BM107" s="102">
        <f t="shared" si="337"/>
        <v>4.7701168701963066E-2</v>
      </c>
      <c r="BN107" s="85">
        <f t="shared" si="338"/>
        <v>0.62011519312551988</v>
      </c>
      <c r="BO107" s="85">
        <f t="shared" si="303"/>
        <v>1.0550163966218675</v>
      </c>
      <c r="BP107" s="85" t="str">
        <f t="shared" si="304"/>
        <v>na</v>
      </c>
      <c r="BQ107" s="85">
        <f t="shared" si="305"/>
        <v>1.0250883804727979</v>
      </c>
      <c r="BR107" s="85">
        <f t="shared" si="306"/>
        <v>1.1754966641373275</v>
      </c>
      <c r="BS107" s="85">
        <f t="shared" si="307"/>
        <v>1.2858708644650784E-2</v>
      </c>
      <c r="BT107" s="85">
        <f t="shared" si="308"/>
        <v>0.72777408082092254</v>
      </c>
      <c r="BU107" s="85">
        <f t="shared" si="309"/>
        <v>0.62011519312551988</v>
      </c>
      <c r="BV107" s="86" t="str">
        <f t="shared" si="310"/>
        <v>na</v>
      </c>
      <c r="BW107" s="86" t="str">
        <f t="shared" si="311"/>
        <v>na</v>
      </c>
      <c r="BX107" s="85">
        <f t="shared" si="312"/>
        <v>0.62011519312551988</v>
      </c>
      <c r="BY107" s="93">
        <f t="shared" si="339"/>
        <v>6.8811852453401018E-2</v>
      </c>
      <c r="BZ107" s="85">
        <f t="shared" si="340"/>
        <v>5.0089368333038009E-2</v>
      </c>
      <c r="CA107" s="85" t="str">
        <f t="shared" si="341"/>
        <v>na</v>
      </c>
      <c r="CB107" s="85">
        <f t="shared" si="342"/>
        <v>6.3324709838807031E-2</v>
      </c>
      <c r="CC107" s="85">
        <f t="shared" si="343"/>
        <v>3.0996956671752798E-2</v>
      </c>
      <c r="CD107" s="85">
        <f t="shared" si="344"/>
        <v>9.9194169899759904E-2</v>
      </c>
      <c r="CE107" s="85">
        <f t="shared" si="345"/>
        <v>3.2275078186979583E-2</v>
      </c>
      <c r="CF107" s="85">
        <f t="shared" si="346"/>
        <v>8.3830140221750879E-2</v>
      </c>
      <c r="CG107" s="85" t="str">
        <f t="shared" si="347"/>
        <v>na</v>
      </c>
      <c r="CH107" s="85" t="str">
        <f t="shared" si="348"/>
        <v>na</v>
      </c>
      <c r="CI107" s="102">
        <f t="shared" si="349"/>
        <v>8.8083437147449206E-2</v>
      </c>
    </row>
    <row r="108" spans="1:87" s="20" customFormat="1" x14ac:dyDescent="0.25">
      <c r="A108" s="298" t="s">
        <v>15</v>
      </c>
      <c r="B108" s="54"/>
      <c r="C108" s="69">
        <v>14</v>
      </c>
      <c r="D108" s="35"/>
      <c r="E108" s="60"/>
      <c r="F108" s="60">
        <v>1</v>
      </c>
      <c r="G108" s="78">
        <v>0.27300000000000002</v>
      </c>
      <c r="H108" s="26">
        <v>0</v>
      </c>
      <c r="I108" s="26">
        <v>0.87170000000000003</v>
      </c>
      <c r="J108" s="26">
        <v>0.27179999999999999</v>
      </c>
      <c r="K108" s="82">
        <v>0.41109999999999997</v>
      </c>
      <c r="L108" s="82">
        <v>0.4032</v>
      </c>
      <c r="M108" s="266" t="s">
        <v>279</v>
      </c>
      <c r="N108" s="81"/>
      <c r="O108" s="82">
        <v>1.1435</v>
      </c>
      <c r="P108" s="277">
        <v>6.9000000000000008E-3</v>
      </c>
      <c r="Q108" s="278">
        <v>1.12E-2</v>
      </c>
      <c r="R108" s="73">
        <f t="shared" si="288"/>
        <v>6.0341058154787944E-3</v>
      </c>
      <c r="S108" s="73">
        <f t="shared" si="289"/>
        <v>0.01</v>
      </c>
      <c r="T108" s="205">
        <f t="shared" si="314"/>
        <v>9.7944905990380408E-3</v>
      </c>
      <c r="U108" s="26">
        <f t="shared" si="290"/>
        <v>9.7944905990380408E-3</v>
      </c>
      <c r="V108" s="78">
        <v>1</v>
      </c>
      <c r="W108" s="128">
        <v>1</v>
      </c>
      <c r="X108" s="134"/>
      <c r="Y108" s="134">
        <v>1</v>
      </c>
      <c r="Z108" s="134">
        <v>1</v>
      </c>
      <c r="AA108" s="134">
        <v>0.1</v>
      </c>
      <c r="AB108" s="134">
        <v>0.5</v>
      </c>
      <c r="AC108" s="134">
        <v>1</v>
      </c>
      <c r="AD108" s="201"/>
      <c r="AE108" s="201"/>
      <c r="AF108" s="35"/>
      <c r="AG108" s="54">
        <f t="shared" si="315"/>
        <v>14</v>
      </c>
      <c r="AH108" s="144">
        <f t="shared" si="291"/>
        <v>14</v>
      </c>
      <c r="AI108" s="144" t="str">
        <f t="shared" si="292"/>
        <v>na</v>
      </c>
      <c r="AJ108" s="144">
        <f t="shared" si="293"/>
        <v>14</v>
      </c>
      <c r="AK108" s="144">
        <f t="shared" si="294"/>
        <v>14</v>
      </c>
      <c r="AL108" s="144">
        <f t="shared" si="295"/>
        <v>14</v>
      </c>
      <c r="AM108" s="144">
        <f t="shared" si="296"/>
        <v>14</v>
      </c>
      <c r="AN108" s="144">
        <f t="shared" si="297"/>
        <v>14</v>
      </c>
      <c r="AO108" s="75" t="str">
        <f t="shared" si="298"/>
        <v>na</v>
      </c>
      <c r="AP108" s="75" t="str">
        <f t="shared" si="299"/>
        <v>na</v>
      </c>
      <c r="AQ108" s="144" t="str">
        <f t="shared" si="300"/>
        <v>na</v>
      </c>
      <c r="AR108" s="81">
        <f t="shared" si="316"/>
        <v>9.950330853168092E-3</v>
      </c>
      <c r="AS108" s="82">
        <f t="shared" si="317"/>
        <v>1.2978692417175773E-2</v>
      </c>
      <c r="AT108" s="82" t="str">
        <f t="shared" si="318"/>
        <v>na</v>
      </c>
      <c r="AU108" s="82">
        <f t="shared" si="319"/>
        <v>1.2793282525501831E-2</v>
      </c>
      <c r="AV108" s="82">
        <f t="shared" si="320"/>
        <v>1.3699730884796648E-2</v>
      </c>
      <c r="AW108" s="82">
        <f t="shared" si="321"/>
        <v>1.4328476428562054E-3</v>
      </c>
      <c r="AX108" s="82">
        <f t="shared" si="322"/>
        <v>5.3897625454660493E-3</v>
      </c>
      <c r="AY108" s="82">
        <f t="shared" si="323"/>
        <v>9.950330853168092E-3</v>
      </c>
      <c r="AZ108" s="83" t="str">
        <f t="shared" si="324"/>
        <v>na</v>
      </c>
      <c r="BA108" s="83" t="str">
        <f t="shared" si="325"/>
        <v>na</v>
      </c>
      <c r="BB108" s="82" t="str">
        <f t="shared" si="326"/>
        <v>na</v>
      </c>
      <c r="BC108" s="93">
        <f t="shared" si="327"/>
        <v>1.949367098994885E-2</v>
      </c>
      <c r="BD108" s="85">
        <f t="shared" si="328"/>
        <v>3.3165035710688025E-2</v>
      </c>
      <c r="BE108" s="85" t="str">
        <f t="shared" si="329"/>
        <v>na</v>
      </c>
      <c r="BF108" s="85">
        <f t="shared" si="330"/>
        <v>3.2224231636446048E-2</v>
      </c>
      <c r="BG108" s="85">
        <f t="shared" si="331"/>
        <v>3.6952400899871528E-2</v>
      </c>
      <c r="BH108" s="85">
        <f t="shared" si="332"/>
        <v>4.0422076164757943E-4</v>
      </c>
      <c r="BI108" s="85">
        <f t="shared" si="333"/>
        <v>5.7194972175370748E-3</v>
      </c>
      <c r="BJ108" s="85">
        <f t="shared" si="334"/>
        <v>1.949367098994885E-2</v>
      </c>
      <c r="BK108" s="86" t="str">
        <f t="shared" si="335"/>
        <v>na</v>
      </c>
      <c r="BL108" s="86" t="str">
        <f t="shared" si="336"/>
        <v>na</v>
      </c>
      <c r="BM108" s="102" t="str">
        <f t="shared" si="337"/>
        <v>na</v>
      </c>
      <c r="BN108" s="85">
        <f t="shared" si="338"/>
        <v>0.25341772286933506</v>
      </c>
      <c r="BO108" s="85">
        <f t="shared" si="303"/>
        <v>0.43114546423894434</v>
      </c>
      <c r="BP108" s="85" t="str">
        <f t="shared" si="304"/>
        <v>na</v>
      </c>
      <c r="BQ108" s="85">
        <f t="shared" si="305"/>
        <v>0.4189150112737986</v>
      </c>
      <c r="BR108" s="85">
        <f t="shared" si="306"/>
        <v>0.48038121169832987</v>
      </c>
      <c r="BS108" s="85">
        <f t="shared" si="307"/>
        <v>5.2548699014185324E-3</v>
      </c>
      <c r="BT108" s="85">
        <f t="shared" si="308"/>
        <v>7.4353463827981969E-2</v>
      </c>
      <c r="BU108" s="85">
        <f t="shared" si="309"/>
        <v>0.25341772286933506</v>
      </c>
      <c r="BV108" s="86" t="str">
        <f t="shared" si="310"/>
        <v>na</v>
      </c>
      <c r="BW108" s="86" t="str">
        <f t="shared" si="311"/>
        <v>na</v>
      </c>
      <c r="BX108" s="85" t="str">
        <f t="shared" si="312"/>
        <v>na</v>
      </c>
      <c r="BY108" s="93">
        <f t="shared" si="339"/>
        <v>8.1594627813180012E-2</v>
      </c>
      <c r="BZ108" s="85">
        <f t="shared" si="340"/>
        <v>6.4634848899757319E-2</v>
      </c>
      <c r="CA108" s="85" t="str">
        <f t="shared" si="341"/>
        <v>na</v>
      </c>
      <c r="CB108" s="85">
        <f t="shared" si="342"/>
        <v>7.9319198685384146E-2</v>
      </c>
      <c r="CC108" s="85">
        <f t="shared" si="343"/>
        <v>4.3337761765846777E-2</v>
      </c>
      <c r="CD108" s="85">
        <f t="shared" si="344"/>
        <v>0.10132140504842579</v>
      </c>
      <c r="CE108" s="85">
        <f t="shared" si="345"/>
        <v>5.0665900486574163E-2</v>
      </c>
      <c r="CF108" s="85">
        <f t="shared" si="346"/>
        <v>9.7882600339258788E-2</v>
      </c>
      <c r="CG108" s="85" t="str">
        <f t="shared" si="347"/>
        <v>na</v>
      </c>
      <c r="CH108" s="85" t="str">
        <f t="shared" si="348"/>
        <v>na</v>
      </c>
      <c r="CI108" s="102" t="str">
        <f t="shared" si="349"/>
        <v>na</v>
      </c>
    </row>
    <row r="109" spans="1:87" s="20" customFormat="1" x14ac:dyDescent="0.25">
      <c r="A109" s="298" t="s">
        <v>16</v>
      </c>
      <c r="B109" s="54"/>
      <c r="C109" s="69">
        <v>14</v>
      </c>
      <c r="D109" s="35">
        <v>1</v>
      </c>
      <c r="E109" s="60"/>
      <c r="F109" s="67">
        <v>1</v>
      </c>
      <c r="G109" s="78">
        <v>9.2550000000000008</v>
      </c>
      <c r="H109" s="26">
        <v>57.688000000000002</v>
      </c>
      <c r="I109" s="26">
        <v>0.158</v>
      </c>
      <c r="J109" s="26">
        <v>0.37390000000000001</v>
      </c>
      <c r="K109" s="82">
        <v>4.0300000000000002E-2</v>
      </c>
      <c r="L109" s="82">
        <v>0.1052</v>
      </c>
      <c r="M109" s="266" t="s">
        <v>279</v>
      </c>
      <c r="N109" s="81"/>
      <c r="O109" s="82">
        <v>0.53190000000000004</v>
      </c>
      <c r="P109" s="277">
        <v>0.10629999999999999</v>
      </c>
      <c r="Q109" s="278">
        <v>0.12195</v>
      </c>
      <c r="R109" s="73">
        <f t="shared" si="288"/>
        <v>0.19984959578868206</v>
      </c>
      <c r="S109" s="73">
        <f t="shared" si="289"/>
        <v>0.19984959578868206</v>
      </c>
      <c r="T109" s="205">
        <f t="shared" si="314"/>
        <v>0.22927241962774955</v>
      </c>
      <c r="U109" s="26">
        <f t="shared" si="290"/>
        <v>0.22927241962774955</v>
      </c>
      <c r="V109" s="78">
        <v>1</v>
      </c>
      <c r="W109" s="128">
        <v>0.5</v>
      </c>
      <c r="X109" s="134"/>
      <c r="Y109" s="134">
        <v>0.5</v>
      </c>
      <c r="Z109" s="134">
        <v>0.3</v>
      </c>
      <c r="AA109" s="134">
        <v>1</v>
      </c>
      <c r="AB109" s="134"/>
      <c r="AC109" s="134">
        <v>1</v>
      </c>
      <c r="AD109" s="201"/>
      <c r="AE109" s="201"/>
      <c r="AF109" s="35">
        <v>1</v>
      </c>
      <c r="AG109" s="54">
        <f t="shared" si="315"/>
        <v>14</v>
      </c>
      <c r="AH109" s="144">
        <f t="shared" si="291"/>
        <v>14</v>
      </c>
      <c r="AI109" s="144" t="str">
        <f t="shared" si="292"/>
        <v>na</v>
      </c>
      <c r="AJ109" s="144">
        <f t="shared" si="293"/>
        <v>14</v>
      </c>
      <c r="AK109" s="144">
        <f t="shared" si="294"/>
        <v>14</v>
      </c>
      <c r="AL109" s="144">
        <f t="shared" si="295"/>
        <v>14</v>
      </c>
      <c r="AM109" s="144" t="str">
        <f t="shared" si="296"/>
        <v>na</v>
      </c>
      <c r="AN109" s="144">
        <f t="shared" si="297"/>
        <v>14</v>
      </c>
      <c r="AO109" s="75" t="str">
        <f t="shared" si="298"/>
        <v>na</v>
      </c>
      <c r="AP109" s="75" t="str">
        <f t="shared" si="299"/>
        <v>na</v>
      </c>
      <c r="AQ109" s="144">
        <f t="shared" si="300"/>
        <v>14</v>
      </c>
      <c r="AR109" s="81">
        <f t="shared" si="316"/>
        <v>0.18219621209587125</v>
      </c>
      <c r="AS109" s="82">
        <f t="shared" si="317"/>
        <v>0.11882361658426387</v>
      </c>
      <c r="AT109" s="82" t="str">
        <f t="shared" si="318"/>
        <v>na</v>
      </c>
      <c r="AU109" s="82">
        <f t="shared" si="319"/>
        <v>0.1171261363473458</v>
      </c>
      <c r="AV109" s="82">
        <f t="shared" si="320"/>
        <v>7.5254957170033762E-2</v>
      </c>
      <c r="AW109" s="82">
        <f t="shared" si="321"/>
        <v>0.26236254541805459</v>
      </c>
      <c r="AX109" s="82" t="str">
        <f t="shared" si="322"/>
        <v>na</v>
      </c>
      <c r="AY109" s="82">
        <f t="shared" si="323"/>
        <v>0.18219621209587125</v>
      </c>
      <c r="AZ109" s="83" t="str">
        <f t="shared" si="324"/>
        <v>na</v>
      </c>
      <c r="BA109" s="83" t="str">
        <f t="shared" si="325"/>
        <v>na</v>
      </c>
      <c r="BB109" s="82">
        <f t="shared" si="326"/>
        <v>0.18219621209587125</v>
      </c>
      <c r="BC109" s="93">
        <f t="shared" si="327"/>
        <v>0.41284493120847876</v>
      </c>
      <c r="BD109" s="85">
        <f t="shared" si="328"/>
        <v>0.17559567017373862</v>
      </c>
      <c r="BE109" s="85" t="str">
        <f t="shared" si="329"/>
        <v>na</v>
      </c>
      <c r="BF109" s="85">
        <f t="shared" si="330"/>
        <v>0.17061448687697334</v>
      </c>
      <c r="BG109" s="85">
        <f t="shared" si="331"/>
        <v>7.0433374369688467E-2</v>
      </c>
      <c r="BH109" s="85">
        <f t="shared" si="332"/>
        <v>0.85607524935390156</v>
      </c>
      <c r="BI109" s="85" t="str">
        <f t="shared" si="333"/>
        <v>na</v>
      </c>
      <c r="BJ109" s="85">
        <f t="shared" si="334"/>
        <v>0.41284493120847876</v>
      </c>
      <c r="BK109" s="86" t="str">
        <f t="shared" si="335"/>
        <v>na</v>
      </c>
      <c r="BL109" s="86" t="str">
        <f t="shared" si="336"/>
        <v>na</v>
      </c>
      <c r="BM109" s="102">
        <f t="shared" si="337"/>
        <v>0.41284493120847876</v>
      </c>
      <c r="BN109" s="85">
        <f t="shared" si="338"/>
        <v>5.3669841057102241</v>
      </c>
      <c r="BO109" s="85">
        <f t="shared" si="303"/>
        <v>2.2827437122586018</v>
      </c>
      <c r="BP109" s="85" t="str">
        <f t="shared" si="304"/>
        <v>na</v>
      </c>
      <c r="BQ109" s="85">
        <f t="shared" si="305"/>
        <v>2.2179883294006535</v>
      </c>
      <c r="BR109" s="85">
        <f t="shared" si="306"/>
        <v>0.91563386680595005</v>
      </c>
      <c r="BS109" s="85">
        <f t="shared" si="307"/>
        <v>11.12897824160072</v>
      </c>
      <c r="BT109" s="85" t="str">
        <f t="shared" si="308"/>
        <v>na</v>
      </c>
      <c r="BU109" s="85">
        <f t="shared" si="309"/>
        <v>5.3669841057102241</v>
      </c>
      <c r="BV109" s="86" t="str">
        <f t="shared" si="310"/>
        <v>na</v>
      </c>
      <c r="BW109" s="86" t="str">
        <f t="shared" si="311"/>
        <v>na</v>
      </c>
      <c r="BX109" s="85">
        <f t="shared" si="312"/>
        <v>5.3669841057102241</v>
      </c>
      <c r="BY109" s="93">
        <f t="shared" si="339"/>
        <v>0.12876423666006867</v>
      </c>
      <c r="BZ109" s="85">
        <f t="shared" si="340"/>
        <v>2.0107692481132009E-2</v>
      </c>
      <c r="CA109" s="85" t="str">
        <f t="shared" si="341"/>
        <v>na</v>
      </c>
      <c r="CB109" s="85">
        <f t="shared" si="342"/>
        <v>1.1824637741751413E-2</v>
      </c>
      <c r="CC109" s="85">
        <f t="shared" si="343"/>
        <v>4.9023852512190304E-4</v>
      </c>
      <c r="CD109" s="85">
        <f t="shared" si="344"/>
        <v>0.4329630750390932</v>
      </c>
      <c r="CE109" s="85" t="str">
        <f t="shared" si="345"/>
        <v>na</v>
      </c>
      <c r="CF109" s="85">
        <f t="shared" si="346"/>
        <v>0.10997389568432567</v>
      </c>
      <c r="CG109" s="85" t="str">
        <f t="shared" si="347"/>
        <v>na</v>
      </c>
      <c r="CH109" s="85" t="str">
        <f t="shared" si="348"/>
        <v>na</v>
      </c>
      <c r="CI109" s="102">
        <f t="shared" si="349"/>
        <v>0.10521520546945742</v>
      </c>
    </row>
    <row r="110" spans="1:87" s="20" customFormat="1" x14ac:dyDescent="0.25">
      <c r="A110" s="298" t="s">
        <v>17</v>
      </c>
      <c r="B110" s="54"/>
      <c r="C110" s="69">
        <v>14</v>
      </c>
      <c r="D110" s="35">
        <v>1</v>
      </c>
      <c r="E110" s="60"/>
      <c r="F110" s="67">
        <v>1</v>
      </c>
      <c r="G110" s="78">
        <v>2.4180000000000001</v>
      </c>
      <c r="H110" s="26">
        <v>8</v>
      </c>
      <c r="I110" s="26">
        <v>0.73009999999999997</v>
      </c>
      <c r="J110" s="26">
        <v>0.45419999999999999</v>
      </c>
      <c r="K110" s="82">
        <v>0.25969999999999999</v>
      </c>
      <c r="L110" s="82">
        <v>0.25245000000000001</v>
      </c>
      <c r="M110" s="266" t="s">
        <v>279</v>
      </c>
      <c r="N110" s="81"/>
      <c r="O110" s="82">
        <v>1.1842999999999999</v>
      </c>
      <c r="P110" s="277">
        <v>7.4349999999999999E-2</v>
      </c>
      <c r="Q110" s="278">
        <v>3.5549999999999998E-2</v>
      </c>
      <c r="R110" s="73">
        <f t="shared" si="288"/>
        <v>6.2779701089251044E-2</v>
      </c>
      <c r="S110" s="73">
        <f t="shared" si="289"/>
        <v>6.2779701089251044E-2</v>
      </c>
      <c r="T110" s="205">
        <f t="shared" si="314"/>
        <v>3.0017731993582715E-2</v>
      </c>
      <c r="U110" s="26">
        <f t="shared" si="290"/>
        <v>3.0017731993582715E-2</v>
      </c>
      <c r="V110" s="78">
        <v>1</v>
      </c>
      <c r="W110" s="128">
        <v>1</v>
      </c>
      <c r="X110" s="134"/>
      <c r="Y110" s="134">
        <v>0.75</v>
      </c>
      <c r="Z110" s="134">
        <v>1</v>
      </c>
      <c r="AA110" s="134">
        <v>0.5</v>
      </c>
      <c r="AB110" s="134">
        <v>1</v>
      </c>
      <c r="AC110" s="134"/>
      <c r="AD110" s="201"/>
      <c r="AE110" s="201"/>
      <c r="AF110" s="35">
        <v>1</v>
      </c>
      <c r="AG110" s="54">
        <f t="shared" si="315"/>
        <v>14</v>
      </c>
      <c r="AH110" s="144">
        <f t="shared" si="291"/>
        <v>14</v>
      </c>
      <c r="AI110" s="144" t="str">
        <f t="shared" si="292"/>
        <v>na</v>
      </c>
      <c r="AJ110" s="144">
        <f t="shared" si="293"/>
        <v>14</v>
      </c>
      <c r="AK110" s="144">
        <f t="shared" si="294"/>
        <v>14</v>
      </c>
      <c r="AL110" s="144">
        <f t="shared" si="295"/>
        <v>14</v>
      </c>
      <c r="AM110" s="144">
        <f t="shared" si="296"/>
        <v>14</v>
      </c>
      <c r="AN110" s="144" t="str">
        <f t="shared" si="297"/>
        <v>na</v>
      </c>
      <c r="AO110" s="75" t="str">
        <f t="shared" si="298"/>
        <v>na</v>
      </c>
      <c r="AP110" s="75" t="str">
        <f t="shared" si="299"/>
        <v>na</v>
      </c>
      <c r="AQ110" s="144">
        <f t="shared" si="300"/>
        <v>14</v>
      </c>
      <c r="AR110" s="81">
        <f t="shared" si="316"/>
        <v>6.0887835256738729E-2</v>
      </c>
      <c r="AS110" s="82">
        <f t="shared" si="317"/>
        <v>7.9418915552267905E-2</v>
      </c>
      <c r="AT110" s="82" t="str">
        <f t="shared" si="318"/>
        <v>na</v>
      </c>
      <c r="AU110" s="82">
        <f t="shared" si="319"/>
        <v>5.8713269711855205E-2</v>
      </c>
      <c r="AV110" s="82">
        <f t="shared" si="320"/>
        <v>8.3831077527393896E-2</v>
      </c>
      <c r="AW110" s="82">
        <f t="shared" si="321"/>
        <v>4.3839241384851881E-2</v>
      </c>
      <c r="AX110" s="82">
        <f t="shared" si="322"/>
        <v>6.5961821528133624E-2</v>
      </c>
      <c r="AY110" s="82" t="str">
        <f t="shared" si="323"/>
        <v>na</v>
      </c>
      <c r="AZ110" s="83" t="str">
        <f t="shared" si="324"/>
        <v>na</v>
      </c>
      <c r="BA110" s="83" t="str">
        <f t="shared" si="325"/>
        <v>na</v>
      </c>
      <c r="BB110" s="82">
        <f t="shared" si="326"/>
        <v>6.0887835256738729E-2</v>
      </c>
      <c r="BC110" s="93">
        <f t="shared" si="327"/>
        <v>5.9152035242218438E-2</v>
      </c>
      <c r="BD110" s="85">
        <f t="shared" si="328"/>
        <v>0.10063673292626955</v>
      </c>
      <c r="BE110" s="85" t="str">
        <f t="shared" si="329"/>
        <v>na</v>
      </c>
      <c r="BF110" s="85">
        <f t="shared" si="330"/>
        <v>5.5002338892317912E-2</v>
      </c>
      <c r="BG110" s="85">
        <f t="shared" si="331"/>
        <v>0.11212919934068921</v>
      </c>
      <c r="BH110" s="85">
        <f t="shared" si="332"/>
        <v>3.0664415069566037E-2</v>
      </c>
      <c r="BI110" s="85">
        <f t="shared" si="333"/>
        <v>6.9421485805103572E-2</v>
      </c>
      <c r="BJ110" s="85" t="str">
        <f t="shared" si="334"/>
        <v>na</v>
      </c>
      <c r="BK110" s="86" t="str">
        <f t="shared" si="335"/>
        <v>na</v>
      </c>
      <c r="BL110" s="86" t="str">
        <f t="shared" si="336"/>
        <v>na</v>
      </c>
      <c r="BM110" s="102">
        <f t="shared" si="337"/>
        <v>5.9152035242218438E-2</v>
      </c>
      <c r="BN110" s="85">
        <f t="shared" si="338"/>
        <v>0.76897645814883975</v>
      </c>
      <c r="BO110" s="85">
        <f t="shared" si="303"/>
        <v>1.3082775280415042</v>
      </c>
      <c r="BP110" s="85" t="str">
        <f t="shared" si="304"/>
        <v>na</v>
      </c>
      <c r="BQ110" s="85">
        <f t="shared" si="305"/>
        <v>0.71503040560013287</v>
      </c>
      <c r="BR110" s="85">
        <f t="shared" si="306"/>
        <v>1.4576795914289598</v>
      </c>
      <c r="BS110" s="85">
        <f t="shared" si="307"/>
        <v>0.39863739590435848</v>
      </c>
      <c r="BT110" s="85">
        <f t="shared" si="308"/>
        <v>0.90247931546634641</v>
      </c>
      <c r="BU110" s="85" t="str">
        <f t="shared" si="309"/>
        <v>na</v>
      </c>
      <c r="BV110" s="86" t="str">
        <f t="shared" si="310"/>
        <v>na</v>
      </c>
      <c r="BW110" s="86" t="str">
        <f t="shared" si="311"/>
        <v>na</v>
      </c>
      <c r="BX110" s="85">
        <f t="shared" si="312"/>
        <v>0.76897645814883975</v>
      </c>
      <c r="BY110" s="93">
        <f t="shared" si="339"/>
        <v>9.0358416451448501E-3</v>
      </c>
      <c r="BZ110" s="85">
        <f t="shared" si="340"/>
        <v>3.1779097266310385E-5</v>
      </c>
      <c r="CA110" s="85" t="str">
        <f t="shared" si="341"/>
        <v>na</v>
      </c>
      <c r="CB110" s="85">
        <f t="shared" si="342"/>
        <v>1.2060384903473415E-2</v>
      </c>
      <c r="CC110" s="85">
        <f t="shared" si="343"/>
        <v>2.9409183647240646E-3</v>
      </c>
      <c r="CD110" s="85">
        <f t="shared" si="344"/>
        <v>2.5484941597358677E-2</v>
      </c>
      <c r="CE110" s="85">
        <f t="shared" si="345"/>
        <v>2.3994639046095838E-6</v>
      </c>
      <c r="CF110" s="85" t="str">
        <f t="shared" si="346"/>
        <v>na</v>
      </c>
      <c r="CG110" s="85" t="str">
        <f t="shared" si="347"/>
        <v>na</v>
      </c>
      <c r="CH110" s="85" t="str">
        <f t="shared" si="348"/>
        <v>na</v>
      </c>
      <c r="CI110" s="102">
        <f t="shared" si="349"/>
        <v>1.677684221966147E-2</v>
      </c>
    </row>
    <row r="111" spans="1:87" s="20" customFormat="1" x14ac:dyDescent="0.25">
      <c r="A111" s="299" t="s">
        <v>18</v>
      </c>
      <c r="B111" s="54"/>
      <c r="C111" s="69">
        <v>14</v>
      </c>
      <c r="D111" s="35">
        <v>1</v>
      </c>
      <c r="E111" s="60"/>
      <c r="F111" s="67">
        <v>1</v>
      </c>
      <c r="G111" s="78">
        <v>29.8</v>
      </c>
      <c r="H111" s="26">
        <v>92.95</v>
      </c>
      <c r="I111" s="26"/>
      <c r="J111" s="26"/>
      <c r="K111" s="82"/>
      <c r="L111" s="82"/>
      <c r="M111" s="266" t="s">
        <v>278</v>
      </c>
      <c r="N111" s="81"/>
      <c r="O111" s="140">
        <v>1.6428</v>
      </c>
      <c r="P111" s="277">
        <v>2.085E-2</v>
      </c>
      <c r="Q111" s="278">
        <v>2.1600000000000001E-2</v>
      </c>
      <c r="R111" s="73">
        <f t="shared" si="288"/>
        <v>1.2691745799853908E-2</v>
      </c>
      <c r="S111" s="73">
        <f t="shared" si="289"/>
        <v>1.2691745799853908E-2</v>
      </c>
      <c r="T111" s="205">
        <f t="shared" si="314"/>
        <v>1.3148283418553688E-2</v>
      </c>
      <c r="U111" s="26">
        <f t="shared" si="290"/>
        <v>1.3148283418553688E-2</v>
      </c>
      <c r="V111" s="78">
        <v>1</v>
      </c>
      <c r="W111" s="128"/>
      <c r="X111" s="134"/>
      <c r="Y111" s="134"/>
      <c r="Z111" s="134">
        <v>0.1</v>
      </c>
      <c r="AA111" s="134">
        <v>1</v>
      </c>
      <c r="AB111" s="134"/>
      <c r="AC111" s="134">
        <v>1</v>
      </c>
      <c r="AD111" s="201"/>
      <c r="AE111" s="201"/>
      <c r="AF111" s="35">
        <v>1</v>
      </c>
      <c r="AG111" s="54">
        <f t="shared" si="315"/>
        <v>14</v>
      </c>
      <c r="AH111" s="144" t="str">
        <f t="shared" si="291"/>
        <v>na</v>
      </c>
      <c r="AI111" s="144" t="str">
        <f t="shared" si="292"/>
        <v>na</v>
      </c>
      <c r="AJ111" s="144" t="str">
        <f t="shared" si="293"/>
        <v>na</v>
      </c>
      <c r="AK111" s="144">
        <f t="shared" si="294"/>
        <v>14</v>
      </c>
      <c r="AL111" s="144">
        <f t="shared" si="295"/>
        <v>14</v>
      </c>
      <c r="AM111" s="144" t="str">
        <f t="shared" si="296"/>
        <v>na</v>
      </c>
      <c r="AN111" s="144">
        <f t="shared" si="297"/>
        <v>14</v>
      </c>
      <c r="AO111" s="75" t="str">
        <f t="shared" si="298"/>
        <v>na</v>
      </c>
      <c r="AP111" s="75" t="str">
        <f t="shared" si="299"/>
        <v>na</v>
      </c>
      <c r="AQ111" s="144">
        <f t="shared" si="300"/>
        <v>14</v>
      </c>
      <c r="AR111" s="81">
        <f t="shared" si="316"/>
        <v>1.2611880636456763E-2</v>
      </c>
      <c r="AS111" s="82" t="str">
        <f t="shared" si="317"/>
        <v>na</v>
      </c>
      <c r="AT111" s="82" t="str">
        <f t="shared" si="318"/>
        <v>na</v>
      </c>
      <c r="AU111" s="82" t="str">
        <f t="shared" si="319"/>
        <v>na</v>
      </c>
      <c r="AV111" s="82">
        <f t="shared" si="320"/>
        <v>1.7364183484976702E-3</v>
      </c>
      <c r="AW111" s="82">
        <f t="shared" si="321"/>
        <v>1.8161108116497737E-2</v>
      </c>
      <c r="AX111" s="82" t="str">
        <f t="shared" si="322"/>
        <v>na</v>
      </c>
      <c r="AY111" s="82">
        <f t="shared" si="323"/>
        <v>1.2611880636456763E-2</v>
      </c>
      <c r="AZ111" s="83" t="str">
        <f t="shared" si="324"/>
        <v>na</v>
      </c>
      <c r="BA111" s="83" t="str">
        <f t="shared" si="325"/>
        <v>na</v>
      </c>
      <c r="BB111" s="82">
        <f t="shared" si="326"/>
        <v>1.2611880636456763E-2</v>
      </c>
      <c r="BC111" s="93">
        <f t="shared" si="327"/>
        <v>2.6125190052765323E-2</v>
      </c>
      <c r="BD111" s="85" t="str">
        <f t="shared" si="328"/>
        <v>na</v>
      </c>
      <c r="BE111" s="85" t="str">
        <f t="shared" si="329"/>
        <v>na</v>
      </c>
      <c r="BF111" s="85" t="str">
        <f t="shared" si="330"/>
        <v>na</v>
      </c>
      <c r="BG111" s="85">
        <f t="shared" si="331"/>
        <v>4.9523175850915149E-4</v>
      </c>
      <c r="BH111" s="85">
        <f t="shared" si="332"/>
        <v>5.4173194093414173E-2</v>
      </c>
      <c r="BI111" s="85" t="str">
        <f t="shared" si="333"/>
        <v>na</v>
      </c>
      <c r="BJ111" s="85">
        <f t="shared" si="334"/>
        <v>2.6125190052765323E-2</v>
      </c>
      <c r="BK111" s="86" t="str">
        <f t="shared" si="335"/>
        <v>na</v>
      </c>
      <c r="BL111" s="86" t="str">
        <f t="shared" si="336"/>
        <v>na</v>
      </c>
      <c r="BM111" s="102">
        <f t="shared" si="337"/>
        <v>2.6125190052765323E-2</v>
      </c>
      <c r="BN111" s="85">
        <f t="shared" si="338"/>
        <v>0.33962747068594917</v>
      </c>
      <c r="BO111" s="85" t="str">
        <f t="shared" si="303"/>
        <v>na</v>
      </c>
      <c r="BP111" s="85" t="str">
        <f t="shared" si="304"/>
        <v>na</v>
      </c>
      <c r="BQ111" s="85" t="str">
        <f t="shared" si="305"/>
        <v>na</v>
      </c>
      <c r="BR111" s="85">
        <f t="shared" si="306"/>
        <v>6.4380128606189692E-3</v>
      </c>
      <c r="BS111" s="85">
        <f t="shared" si="307"/>
        <v>0.70425152321438422</v>
      </c>
      <c r="BT111" s="85" t="str">
        <f t="shared" si="308"/>
        <v>na</v>
      </c>
      <c r="BU111" s="85">
        <f t="shared" si="309"/>
        <v>0.33962747068594917</v>
      </c>
      <c r="BV111" s="86" t="str">
        <f t="shared" si="310"/>
        <v>na</v>
      </c>
      <c r="BW111" s="86" t="str">
        <f t="shared" si="311"/>
        <v>na</v>
      </c>
      <c r="BX111" s="85">
        <f t="shared" si="312"/>
        <v>0.33962747068594917</v>
      </c>
      <c r="BY111" s="93">
        <f t="shared" si="339"/>
        <v>7.6004494399904976E-2</v>
      </c>
      <c r="BZ111" s="85" t="str">
        <f t="shared" si="340"/>
        <v>na</v>
      </c>
      <c r="CA111" s="85" t="str">
        <f t="shared" si="341"/>
        <v>na</v>
      </c>
      <c r="CB111" s="85" t="str">
        <f t="shared" si="342"/>
        <v>na</v>
      </c>
      <c r="CC111" s="85">
        <f t="shared" si="343"/>
        <v>6.3978569310248673E-2</v>
      </c>
      <c r="CD111" s="85">
        <f t="shared" si="344"/>
        <v>6.5392112139606301E-2</v>
      </c>
      <c r="CE111" s="85" t="str">
        <f t="shared" si="345"/>
        <v>na</v>
      </c>
      <c r="CF111" s="85">
        <f t="shared" si="346"/>
        <v>9.175043551701581E-2</v>
      </c>
      <c r="CG111" s="85" t="str">
        <f t="shared" si="347"/>
        <v>na</v>
      </c>
      <c r="CH111" s="85" t="str">
        <f t="shared" si="348"/>
        <v>na</v>
      </c>
      <c r="CI111" s="102">
        <f t="shared" si="349"/>
        <v>9.6197694838274755E-2</v>
      </c>
    </row>
    <row r="112" spans="1:87" x14ac:dyDescent="0.25">
      <c r="A112" s="298" t="s">
        <v>21</v>
      </c>
      <c r="B112" s="54"/>
      <c r="C112" s="69">
        <v>14</v>
      </c>
      <c r="D112" s="119">
        <v>1</v>
      </c>
      <c r="E112" s="117"/>
      <c r="F112" s="118">
        <v>1</v>
      </c>
      <c r="G112" s="78">
        <v>2.1</v>
      </c>
      <c r="H112" s="26">
        <v>474.04</v>
      </c>
      <c r="I112" s="26"/>
      <c r="J112" s="26"/>
      <c r="K112" s="82"/>
      <c r="L112" s="82"/>
      <c r="M112" s="266" t="s">
        <v>278</v>
      </c>
      <c r="N112" s="81"/>
      <c r="O112" s="140">
        <v>0.21970000000000001</v>
      </c>
      <c r="P112" s="277">
        <v>8.5150000000000003E-2</v>
      </c>
      <c r="Q112" s="278">
        <v>0.10400000000000001</v>
      </c>
      <c r="R112" s="73">
        <f t="shared" si="288"/>
        <v>0.3875739644970414</v>
      </c>
      <c r="S112" s="73">
        <f t="shared" si="289"/>
        <v>0.3875739644970414</v>
      </c>
      <c r="T112" s="205">
        <f t="shared" si="314"/>
        <v>0.47337278106508879</v>
      </c>
      <c r="U112" s="26">
        <f t="shared" si="290"/>
        <v>0.47337278106508879</v>
      </c>
      <c r="V112" s="78">
        <v>1</v>
      </c>
      <c r="W112" s="128">
        <v>0.5</v>
      </c>
      <c r="X112" s="134">
        <v>1</v>
      </c>
      <c r="Y112" s="134">
        <v>0.5</v>
      </c>
      <c r="Z112" s="134">
        <v>0.1</v>
      </c>
      <c r="AA112" s="134">
        <v>1</v>
      </c>
      <c r="AB112" s="134"/>
      <c r="AC112" s="134">
        <v>1</v>
      </c>
      <c r="AD112" s="201">
        <v>1</v>
      </c>
      <c r="AE112" s="201">
        <v>1</v>
      </c>
      <c r="AF112" s="119">
        <v>1</v>
      </c>
      <c r="AG112" s="54">
        <f t="shared" si="315"/>
        <v>14</v>
      </c>
      <c r="AH112" s="144">
        <f t="shared" si="291"/>
        <v>14</v>
      </c>
      <c r="AI112" s="144">
        <f t="shared" si="292"/>
        <v>14</v>
      </c>
      <c r="AJ112" s="144">
        <f t="shared" si="293"/>
        <v>14</v>
      </c>
      <c r="AK112" s="144">
        <f t="shared" si="294"/>
        <v>14</v>
      </c>
      <c r="AL112" s="144">
        <f t="shared" si="295"/>
        <v>14</v>
      </c>
      <c r="AM112" s="144" t="str">
        <f t="shared" si="296"/>
        <v>na</v>
      </c>
      <c r="AN112" s="144">
        <f t="shared" si="297"/>
        <v>14</v>
      </c>
      <c r="AO112" s="75">
        <f t="shared" si="298"/>
        <v>14</v>
      </c>
      <c r="AP112" s="75">
        <f t="shared" si="299"/>
        <v>14</v>
      </c>
      <c r="AQ112" s="144">
        <f t="shared" si="300"/>
        <v>14</v>
      </c>
      <c r="AR112" s="81">
        <f t="shared" si="316"/>
        <v>0.32755687296326064</v>
      </c>
      <c r="AS112" s="82">
        <f t="shared" si="317"/>
        <v>0.21362404758473519</v>
      </c>
      <c r="AT112" s="82">
        <f t="shared" si="318"/>
        <v>0.37435071195801212</v>
      </c>
      <c r="AU112" s="82">
        <f t="shared" si="319"/>
        <v>0.21057227547638183</v>
      </c>
      <c r="AV112" s="82">
        <f t="shared" si="320"/>
        <v>4.5098410045666316E-2</v>
      </c>
      <c r="AW112" s="82">
        <f t="shared" si="321"/>
        <v>0.47168189706709529</v>
      </c>
      <c r="AX112" s="82" t="str">
        <f t="shared" si="322"/>
        <v>na</v>
      </c>
      <c r="AY112" s="82">
        <f t="shared" si="323"/>
        <v>0.32755687296326064</v>
      </c>
      <c r="AZ112" s="83">
        <f t="shared" si="324"/>
        <v>0.32755687296326064</v>
      </c>
      <c r="BA112" s="83">
        <f t="shared" si="325"/>
        <v>0.32755687296326064</v>
      </c>
      <c r="BB112" s="82">
        <f t="shared" si="326"/>
        <v>0.32755687296326064</v>
      </c>
      <c r="BC112" s="93">
        <f t="shared" si="327"/>
        <v>0.77510836308326825</v>
      </c>
      <c r="BD112" s="85">
        <f t="shared" si="328"/>
        <v>0.32967747012048271</v>
      </c>
      <c r="BE112" s="85">
        <f t="shared" si="329"/>
        <v>1.0123864334148809</v>
      </c>
      <c r="BF112" s="85">
        <f t="shared" si="330"/>
        <v>0.32032539494767709</v>
      </c>
      <c r="BG112" s="85">
        <f t="shared" si="331"/>
        <v>1.4693032927591883E-2</v>
      </c>
      <c r="BH112" s="85">
        <f t="shared" si="332"/>
        <v>1.607264701689465</v>
      </c>
      <c r="BI112" s="85" t="str">
        <f t="shared" si="333"/>
        <v>na</v>
      </c>
      <c r="BJ112" s="85">
        <f t="shared" si="334"/>
        <v>0.77510836308326825</v>
      </c>
      <c r="BK112" s="86">
        <f t="shared" si="335"/>
        <v>0.77510836308326825</v>
      </c>
      <c r="BL112" s="86">
        <f t="shared" si="336"/>
        <v>0.77510836308326825</v>
      </c>
      <c r="BM112" s="102">
        <f t="shared" si="337"/>
        <v>0.77510836308326825</v>
      </c>
      <c r="BN112" s="85">
        <f t="shared" si="338"/>
        <v>10.076408720082487</v>
      </c>
      <c r="BO112" s="85">
        <f t="shared" si="303"/>
        <v>4.2858071115662755</v>
      </c>
      <c r="BP112" s="85">
        <f t="shared" si="304"/>
        <v>13.161023634393452</v>
      </c>
      <c r="BQ112" s="85">
        <f t="shared" si="305"/>
        <v>4.1642301343198023</v>
      </c>
      <c r="BR112" s="85">
        <f t="shared" si="306"/>
        <v>0.19100942805869447</v>
      </c>
      <c r="BS112" s="85">
        <f t="shared" si="307"/>
        <v>20.894441121963045</v>
      </c>
      <c r="BT112" s="85" t="str">
        <f t="shared" si="308"/>
        <v>na</v>
      </c>
      <c r="BU112" s="85">
        <f t="shared" si="309"/>
        <v>10.076408720082487</v>
      </c>
      <c r="BV112" s="86">
        <f t="shared" si="310"/>
        <v>10.076408720082487</v>
      </c>
      <c r="BW112" s="86">
        <f t="shared" si="311"/>
        <v>10.076408720082487</v>
      </c>
      <c r="BX112" s="85">
        <f t="shared" si="312"/>
        <v>10.076408720082487</v>
      </c>
      <c r="BY112" s="93">
        <f t="shared" si="339"/>
        <v>0.81491627231188291</v>
      </c>
      <c r="BZ112" s="85">
        <f t="shared" si="340"/>
        <v>0.24652449225704576</v>
      </c>
      <c r="CA112" s="85">
        <f t="shared" si="341"/>
        <v>1.0017990565648152</v>
      </c>
      <c r="CB112" s="85">
        <f t="shared" si="342"/>
        <v>0.21011642952065043</v>
      </c>
      <c r="CC112" s="85">
        <f t="shared" si="343"/>
        <v>8.2254264151610662E-3</v>
      </c>
      <c r="CD112" s="85">
        <f t="shared" si="344"/>
        <v>2.0770591562797716</v>
      </c>
      <c r="CE112" s="85" t="str">
        <f t="shared" si="345"/>
        <v>na</v>
      </c>
      <c r="CF112" s="85">
        <f t="shared" si="346"/>
        <v>0.76652286160843175</v>
      </c>
      <c r="CG112" s="85">
        <f t="shared" si="347"/>
        <v>0.24321239559176921</v>
      </c>
      <c r="CH112" s="85">
        <f t="shared" si="348"/>
        <v>0.49108690166973706</v>
      </c>
      <c r="CI112" s="102">
        <f t="shared" si="349"/>
        <v>0.75387321297206833</v>
      </c>
    </row>
    <row r="113" spans="1:87" x14ac:dyDescent="0.25">
      <c r="A113" s="299" t="s">
        <v>22</v>
      </c>
      <c r="B113" s="54"/>
      <c r="C113" s="69">
        <v>14</v>
      </c>
      <c r="D113" s="119">
        <v>1</v>
      </c>
      <c r="E113" s="117"/>
      <c r="F113" s="118">
        <v>1</v>
      </c>
      <c r="G113" s="78">
        <v>0.76400000000000001</v>
      </c>
      <c r="H113" s="26">
        <v>1.6</v>
      </c>
      <c r="I113" s="26">
        <v>0.11639999999999999</v>
      </c>
      <c r="J113" s="26">
        <v>5.8299999999999998E-2</v>
      </c>
      <c r="K113" s="82">
        <v>4.6300000000000001E-2</v>
      </c>
      <c r="L113" s="82">
        <v>7.0599999999999996E-2</v>
      </c>
      <c r="M113" s="266" t="s">
        <v>279</v>
      </c>
      <c r="N113" s="81"/>
      <c r="O113" s="82">
        <v>0.17470000000000002</v>
      </c>
      <c r="P113" s="277">
        <v>1.3650000000000001E-2</v>
      </c>
      <c r="Q113" s="278">
        <v>1.3100000000000001E-2</v>
      </c>
      <c r="R113" s="73">
        <f t="shared" si="288"/>
        <v>7.8133943903835143E-2</v>
      </c>
      <c r="S113" s="73">
        <f t="shared" si="289"/>
        <v>7.8133943903835143E-2</v>
      </c>
      <c r="T113" s="205">
        <f t="shared" si="314"/>
        <v>7.4985689753863771E-2</v>
      </c>
      <c r="U113" s="26">
        <f t="shared" si="290"/>
        <v>7.4985689753863771E-2</v>
      </c>
      <c r="V113" s="78">
        <v>1</v>
      </c>
      <c r="W113" s="128"/>
      <c r="X113" s="134"/>
      <c r="Y113" s="134">
        <v>1</v>
      </c>
      <c r="Z113" s="134">
        <v>1</v>
      </c>
      <c r="AA113" s="134">
        <v>1</v>
      </c>
      <c r="AB113" s="134"/>
      <c r="AC113" s="134">
        <v>1</v>
      </c>
      <c r="AD113" s="201"/>
      <c r="AE113" s="201"/>
      <c r="AF113" s="119">
        <v>1</v>
      </c>
      <c r="AG113" s="54">
        <f t="shared" si="315"/>
        <v>14</v>
      </c>
      <c r="AH113" s="144" t="str">
        <f t="shared" si="291"/>
        <v>na</v>
      </c>
      <c r="AI113" s="144" t="str">
        <f t="shared" si="292"/>
        <v>na</v>
      </c>
      <c r="AJ113" s="144">
        <f t="shared" si="293"/>
        <v>14</v>
      </c>
      <c r="AK113" s="144">
        <f t="shared" si="294"/>
        <v>14</v>
      </c>
      <c r="AL113" s="144">
        <f t="shared" si="295"/>
        <v>14</v>
      </c>
      <c r="AM113" s="144" t="str">
        <f t="shared" si="296"/>
        <v>na</v>
      </c>
      <c r="AN113" s="144">
        <f t="shared" si="297"/>
        <v>14</v>
      </c>
      <c r="AO113" s="75" t="str">
        <f t="shared" si="298"/>
        <v>na</v>
      </c>
      <c r="AP113" s="75" t="str">
        <f t="shared" si="299"/>
        <v>na</v>
      </c>
      <c r="AQ113" s="144">
        <f t="shared" si="300"/>
        <v>14</v>
      </c>
      <c r="AR113" s="81">
        <f t="shared" si="316"/>
        <v>7.5231716998039155E-2</v>
      </c>
      <c r="AS113" s="82" t="str">
        <f t="shared" si="317"/>
        <v>na</v>
      </c>
      <c r="AT113" s="82" t="str">
        <f t="shared" si="318"/>
        <v>na</v>
      </c>
      <c r="AU113" s="82">
        <f t="shared" si="319"/>
        <v>9.6726493283193188E-2</v>
      </c>
      <c r="AV113" s="82">
        <f t="shared" si="320"/>
        <v>0.10357990021469159</v>
      </c>
      <c r="AW113" s="82">
        <f t="shared" si="321"/>
        <v>0.10833367247717637</v>
      </c>
      <c r="AX113" s="82" t="str">
        <f t="shared" si="322"/>
        <v>na</v>
      </c>
      <c r="AY113" s="82">
        <f t="shared" si="323"/>
        <v>7.5231716998039155E-2</v>
      </c>
      <c r="AZ113" s="83" t="str">
        <f t="shared" si="324"/>
        <v>na</v>
      </c>
      <c r="BA113" s="83" t="str">
        <f t="shared" si="325"/>
        <v>na</v>
      </c>
      <c r="BB113" s="82">
        <f t="shared" si="326"/>
        <v>7.5231716998039155E-2</v>
      </c>
      <c r="BC113" s="93">
        <f t="shared" si="327"/>
        <v>0.14461469926830306</v>
      </c>
      <c r="BD113" s="85" t="str">
        <f t="shared" si="328"/>
        <v>na</v>
      </c>
      <c r="BE113" s="85" t="str">
        <f t="shared" si="329"/>
        <v>na</v>
      </c>
      <c r="BF113" s="85">
        <f t="shared" si="330"/>
        <v>0.2390569518516846</v>
      </c>
      <c r="BG113" s="85">
        <f t="shared" si="331"/>
        <v>0.27413309407612579</v>
      </c>
      <c r="BH113" s="85">
        <f t="shared" si="332"/>
        <v>0.2998730404027532</v>
      </c>
      <c r="BI113" s="85" t="str">
        <f t="shared" si="333"/>
        <v>na</v>
      </c>
      <c r="BJ113" s="85">
        <f t="shared" si="334"/>
        <v>0.14461469926830306</v>
      </c>
      <c r="BK113" s="86" t="str">
        <f t="shared" si="335"/>
        <v>na</v>
      </c>
      <c r="BL113" s="86" t="str">
        <f t="shared" si="336"/>
        <v>na</v>
      </c>
      <c r="BM113" s="102">
        <f t="shared" si="337"/>
        <v>0.14461469926830306</v>
      </c>
      <c r="BN113" s="85">
        <f t="shared" si="338"/>
        <v>1.8799910904879398</v>
      </c>
      <c r="BO113" s="85" t="str">
        <f t="shared" si="303"/>
        <v>na</v>
      </c>
      <c r="BP113" s="85" t="str">
        <f t="shared" si="304"/>
        <v>na</v>
      </c>
      <c r="BQ113" s="85">
        <f t="shared" si="305"/>
        <v>3.1077403740718998</v>
      </c>
      <c r="BR113" s="85">
        <f t="shared" si="306"/>
        <v>3.5637302229896353</v>
      </c>
      <c r="BS113" s="85">
        <f t="shared" si="307"/>
        <v>3.8983495252357914</v>
      </c>
      <c r="BT113" s="85" t="str">
        <f t="shared" si="308"/>
        <v>na</v>
      </c>
      <c r="BU113" s="85">
        <f t="shared" si="309"/>
        <v>1.8799910904879398</v>
      </c>
      <c r="BV113" s="86" t="str">
        <f t="shared" si="310"/>
        <v>na</v>
      </c>
      <c r="BW113" s="86" t="str">
        <f t="shared" si="311"/>
        <v>na</v>
      </c>
      <c r="BX113" s="85">
        <f t="shared" si="312"/>
        <v>1.8799910904879398</v>
      </c>
      <c r="BY113" s="93">
        <f t="shared" si="339"/>
        <v>1.7128964410092376E-3</v>
      </c>
      <c r="BZ113" s="85" t="str">
        <f t="shared" si="340"/>
        <v>na</v>
      </c>
      <c r="CA113" s="85" t="str">
        <f t="shared" si="341"/>
        <v>na</v>
      </c>
      <c r="CB113" s="85">
        <f t="shared" si="342"/>
        <v>1.0505815018328943E-3</v>
      </c>
      <c r="CC113" s="85">
        <f t="shared" si="343"/>
        <v>1.6415647414260173E-2</v>
      </c>
      <c r="CD113" s="85">
        <f t="shared" si="344"/>
        <v>6.6709733744315085E-3</v>
      </c>
      <c r="CE113" s="85" t="str">
        <f t="shared" si="345"/>
        <v>na</v>
      </c>
      <c r="CF113" s="85">
        <f t="shared" si="346"/>
        <v>4.706147999005178E-3</v>
      </c>
      <c r="CG113" s="85" t="str">
        <f t="shared" si="347"/>
        <v>na</v>
      </c>
      <c r="CH113" s="85" t="str">
        <f t="shared" si="348"/>
        <v>na</v>
      </c>
      <c r="CI113" s="102">
        <f t="shared" si="349"/>
        <v>5.7540658330864905E-3</v>
      </c>
    </row>
    <row r="114" spans="1:87" x14ac:dyDescent="0.25">
      <c r="A114" s="298" t="s">
        <v>23</v>
      </c>
      <c r="B114" s="54"/>
      <c r="C114" s="69">
        <v>14</v>
      </c>
      <c r="D114" s="119">
        <v>1</v>
      </c>
      <c r="E114" s="117"/>
      <c r="F114" s="60">
        <v>1</v>
      </c>
      <c r="G114" s="78"/>
      <c r="H114" s="26"/>
      <c r="I114" s="26">
        <v>0</v>
      </c>
      <c r="J114" s="26">
        <v>0</v>
      </c>
      <c r="K114" s="82">
        <v>4.8500000000000001E-3</v>
      </c>
      <c r="L114" s="82">
        <v>1.5049999999999999E-2</v>
      </c>
      <c r="M114" s="266" t="s">
        <v>321</v>
      </c>
      <c r="N114" s="81"/>
      <c r="O114" s="82">
        <v>3.9800000000000002E-2</v>
      </c>
      <c r="P114" s="277">
        <v>2.8E-3</v>
      </c>
      <c r="Q114" s="278">
        <v>2.8500000000000001E-3</v>
      </c>
      <c r="R114" s="73">
        <f t="shared" si="288"/>
        <v>7.0351758793969849E-2</v>
      </c>
      <c r="S114" s="73">
        <f t="shared" si="289"/>
        <v>7.0351758793969849E-2</v>
      </c>
      <c r="T114" s="205">
        <f t="shared" si="314"/>
        <v>7.160804020100503E-2</v>
      </c>
      <c r="U114" s="26">
        <f t="shared" si="290"/>
        <v>7.160804020100503E-2</v>
      </c>
      <c r="V114" s="78">
        <v>1</v>
      </c>
      <c r="W114" s="105"/>
      <c r="X114" s="13"/>
      <c r="Y114" s="13"/>
      <c r="Z114" s="13"/>
      <c r="AA114" s="13"/>
      <c r="AB114" s="134">
        <v>1</v>
      </c>
      <c r="AC114" s="13"/>
      <c r="AD114" s="23"/>
      <c r="AE114" s="23"/>
      <c r="AF114" s="119">
        <v>1</v>
      </c>
      <c r="AG114" s="54">
        <f t="shared" si="315"/>
        <v>14</v>
      </c>
      <c r="AH114" s="144" t="str">
        <f t="shared" si="291"/>
        <v>na</v>
      </c>
      <c r="AI114" s="144" t="str">
        <f t="shared" si="292"/>
        <v>na</v>
      </c>
      <c r="AJ114" s="144" t="str">
        <f t="shared" si="293"/>
        <v>na</v>
      </c>
      <c r="AK114" s="144" t="str">
        <f t="shared" si="294"/>
        <v>na</v>
      </c>
      <c r="AL114" s="144" t="str">
        <f t="shared" si="295"/>
        <v>na</v>
      </c>
      <c r="AM114" s="144">
        <f t="shared" si="296"/>
        <v>14</v>
      </c>
      <c r="AN114" s="144" t="str">
        <f t="shared" si="297"/>
        <v>na</v>
      </c>
      <c r="AO114" s="75" t="str">
        <f t="shared" si="298"/>
        <v>na</v>
      </c>
      <c r="AP114" s="75" t="str">
        <f t="shared" si="299"/>
        <v>na</v>
      </c>
      <c r="AQ114" s="144">
        <f t="shared" si="300"/>
        <v>14</v>
      </c>
      <c r="AR114" s="81">
        <f t="shared" si="316"/>
        <v>6.7987340984932795E-2</v>
      </c>
      <c r="AS114" s="82" t="str">
        <f t="shared" si="317"/>
        <v>na</v>
      </c>
      <c r="AT114" s="82" t="str">
        <f t="shared" si="318"/>
        <v>na</v>
      </c>
      <c r="AU114" s="82" t="str">
        <f t="shared" si="319"/>
        <v>na</v>
      </c>
      <c r="AV114" s="82" t="str">
        <f t="shared" si="320"/>
        <v>na</v>
      </c>
      <c r="AW114" s="82" t="str">
        <f t="shared" si="321"/>
        <v>na</v>
      </c>
      <c r="AX114" s="82">
        <f t="shared" si="322"/>
        <v>7.3652952733677196E-2</v>
      </c>
      <c r="AY114" s="82" t="str">
        <f t="shared" si="323"/>
        <v>na</v>
      </c>
      <c r="AZ114" s="83" t="str">
        <f t="shared" si="324"/>
        <v>na</v>
      </c>
      <c r="BA114" s="83" t="str">
        <f t="shared" si="325"/>
        <v>na</v>
      </c>
      <c r="BB114" s="82">
        <f t="shared" si="326"/>
        <v>6.7987340984932795E-2</v>
      </c>
      <c r="BC114" s="93">
        <f t="shared" si="327"/>
        <v>0.13832072329459233</v>
      </c>
      <c r="BD114" s="85" t="str">
        <f t="shared" si="328"/>
        <v>na</v>
      </c>
      <c r="BE114" s="85" t="str">
        <f t="shared" si="329"/>
        <v>na</v>
      </c>
      <c r="BF114" s="85" t="str">
        <f t="shared" si="330"/>
        <v>na</v>
      </c>
      <c r="BG114" s="85" t="str">
        <f t="shared" si="331"/>
        <v>na</v>
      </c>
      <c r="BH114" s="85" t="str">
        <f t="shared" si="332"/>
        <v>na</v>
      </c>
      <c r="BI114" s="85">
        <f t="shared" si="333"/>
        <v>0.16233473775545904</v>
      </c>
      <c r="BJ114" s="85" t="str">
        <f t="shared" si="334"/>
        <v>na</v>
      </c>
      <c r="BK114" s="86" t="str">
        <f t="shared" si="335"/>
        <v>na</v>
      </c>
      <c r="BL114" s="86" t="str">
        <f t="shared" si="336"/>
        <v>na</v>
      </c>
      <c r="BM114" s="102">
        <f t="shared" si="337"/>
        <v>0.13832072329459233</v>
      </c>
      <c r="BN114" s="85">
        <f t="shared" si="338"/>
        <v>1.7981694028297004</v>
      </c>
      <c r="BO114" s="85" t="str">
        <f t="shared" si="303"/>
        <v>na</v>
      </c>
      <c r="BP114" s="85" t="str">
        <f t="shared" si="304"/>
        <v>na</v>
      </c>
      <c r="BQ114" s="85" t="str">
        <f t="shared" si="305"/>
        <v>na</v>
      </c>
      <c r="BR114" s="85" t="str">
        <f t="shared" si="306"/>
        <v>na</v>
      </c>
      <c r="BS114" s="85" t="str">
        <f t="shared" si="307"/>
        <v>na</v>
      </c>
      <c r="BT114" s="85">
        <f t="shared" si="308"/>
        <v>2.1103515908209673</v>
      </c>
      <c r="BU114" s="85" t="str">
        <f t="shared" si="309"/>
        <v>na</v>
      </c>
      <c r="BV114" s="86" t="str">
        <f t="shared" si="310"/>
        <v>na</v>
      </c>
      <c r="BW114" s="86" t="str">
        <f t="shared" si="311"/>
        <v>na</v>
      </c>
      <c r="BX114" s="85">
        <f t="shared" si="312"/>
        <v>1.7981694028297004</v>
      </c>
      <c r="BY114" s="93">
        <f t="shared" si="339"/>
        <v>4.691308324784242E-3</v>
      </c>
      <c r="BZ114" s="85" t="str">
        <f t="shared" si="340"/>
        <v>na</v>
      </c>
      <c r="CA114" s="85" t="str">
        <f t="shared" si="341"/>
        <v>na</v>
      </c>
      <c r="CB114" s="85" t="str">
        <f t="shared" si="342"/>
        <v>na</v>
      </c>
      <c r="CC114" s="85" t="str">
        <f t="shared" si="343"/>
        <v>na</v>
      </c>
      <c r="CD114" s="85" t="str">
        <f t="shared" si="344"/>
        <v>na</v>
      </c>
      <c r="CE114" s="85">
        <f t="shared" si="345"/>
        <v>9.1970255793820442E-4</v>
      </c>
      <c r="CF114" s="85" t="str">
        <f t="shared" si="346"/>
        <v>na</v>
      </c>
      <c r="CG114" s="85" t="str">
        <f t="shared" si="347"/>
        <v>na</v>
      </c>
      <c r="CH114" s="85" t="str">
        <f t="shared" si="348"/>
        <v>na</v>
      </c>
      <c r="CI114" s="102">
        <f t="shared" si="349"/>
        <v>1.0601077078876085E-2</v>
      </c>
    </row>
    <row r="115" spans="1:87" x14ac:dyDescent="0.25">
      <c r="A115" s="299" t="s">
        <v>27</v>
      </c>
      <c r="B115" s="54"/>
      <c r="C115" s="69">
        <v>14</v>
      </c>
      <c r="D115" s="119">
        <v>1</v>
      </c>
      <c r="E115" s="117"/>
      <c r="F115" s="60">
        <v>1</v>
      </c>
      <c r="G115" s="78"/>
      <c r="H115" s="26"/>
      <c r="I115" s="140">
        <v>6.0000000000000006E-4</v>
      </c>
      <c r="J115" s="140">
        <v>4.4999999999999997E-3</v>
      </c>
      <c r="K115" s="140" t="s">
        <v>105</v>
      </c>
      <c r="M115" s="266" t="s">
        <v>321</v>
      </c>
      <c r="N115" s="81"/>
      <c r="O115" s="82">
        <v>1.0199999999999999E-2</v>
      </c>
      <c r="P115" s="277">
        <v>1.4E-3</v>
      </c>
      <c r="Q115" s="278">
        <v>8.0999999999999996E-3</v>
      </c>
      <c r="R115" s="73">
        <f t="shared" si="288"/>
        <v>0.13725490196078433</v>
      </c>
      <c r="S115" s="73">
        <f t="shared" si="289"/>
        <v>0.13725490196078433</v>
      </c>
      <c r="T115" s="205">
        <f t="shared" si="314"/>
        <v>0.79411764705882359</v>
      </c>
      <c r="U115" s="26">
        <f t="shared" si="290"/>
        <v>0.79411764705882359</v>
      </c>
      <c r="V115" s="78">
        <v>1</v>
      </c>
      <c r="W115" s="105"/>
      <c r="X115" s="13"/>
      <c r="Y115" s="13"/>
      <c r="Z115" s="13"/>
      <c r="AA115" s="13"/>
      <c r="AB115" s="134">
        <v>1</v>
      </c>
      <c r="AC115" s="13"/>
      <c r="AD115" s="23"/>
      <c r="AE115" s="23"/>
      <c r="AF115" s="119">
        <v>1</v>
      </c>
      <c r="AG115" s="54">
        <f t="shared" si="315"/>
        <v>14</v>
      </c>
      <c r="AH115" s="144" t="str">
        <f t="shared" si="291"/>
        <v>na</v>
      </c>
      <c r="AI115" s="144" t="str">
        <f t="shared" si="292"/>
        <v>na</v>
      </c>
      <c r="AJ115" s="144" t="str">
        <f t="shared" si="293"/>
        <v>na</v>
      </c>
      <c r="AK115" s="144" t="str">
        <f t="shared" si="294"/>
        <v>na</v>
      </c>
      <c r="AL115" s="144" t="str">
        <f t="shared" si="295"/>
        <v>na</v>
      </c>
      <c r="AM115" s="144">
        <f t="shared" si="296"/>
        <v>14</v>
      </c>
      <c r="AN115" s="144" t="str">
        <f t="shared" si="297"/>
        <v>na</v>
      </c>
      <c r="AO115" s="75" t="str">
        <f t="shared" si="298"/>
        <v>na</v>
      </c>
      <c r="AP115" s="75" t="str">
        <f t="shared" si="299"/>
        <v>na</v>
      </c>
      <c r="AQ115" s="144">
        <f t="shared" si="300"/>
        <v>14</v>
      </c>
      <c r="AR115" s="81">
        <f t="shared" si="316"/>
        <v>0.12861737782209354</v>
      </c>
      <c r="AS115" s="82" t="str">
        <f t="shared" si="317"/>
        <v>na</v>
      </c>
      <c r="AT115" s="82" t="str">
        <f t="shared" si="318"/>
        <v>na</v>
      </c>
      <c r="AU115" s="82" t="str">
        <f t="shared" si="319"/>
        <v>na</v>
      </c>
      <c r="AV115" s="82" t="str">
        <f t="shared" si="320"/>
        <v>na</v>
      </c>
      <c r="AW115" s="82" t="str">
        <f t="shared" si="321"/>
        <v>na</v>
      </c>
      <c r="AX115" s="82">
        <f t="shared" si="322"/>
        <v>0.13933549264060133</v>
      </c>
      <c r="AY115" s="82" t="str">
        <f t="shared" si="323"/>
        <v>na</v>
      </c>
      <c r="AZ115" s="83" t="str">
        <f t="shared" si="324"/>
        <v>na</v>
      </c>
      <c r="BA115" s="83" t="str">
        <f t="shared" si="325"/>
        <v>na</v>
      </c>
      <c r="BB115" s="82">
        <f t="shared" si="326"/>
        <v>0.12861737782209354</v>
      </c>
      <c r="BC115" s="93">
        <f t="shared" si="327"/>
        <v>1.1690266791142998</v>
      </c>
      <c r="BD115" s="85" t="str">
        <f t="shared" si="328"/>
        <v>na</v>
      </c>
      <c r="BE115" s="85" t="str">
        <f t="shared" si="329"/>
        <v>na</v>
      </c>
      <c r="BF115" s="85" t="str">
        <f t="shared" si="330"/>
        <v>na</v>
      </c>
      <c r="BG115" s="85" t="str">
        <f t="shared" si="331"/>
        <v>na</v>
      </c>
      <c r="BH115" s="85" t="str">
        <f t="shared" si="332"/>
        <v>na</v>
      </c>
      <c r="BI115" s="85">
        <f t="shared" si="333"/>
        <v>1.3719826997938656</v>
      </c>
      <c r="BJ115" s="85" t="str">
        <f t="shared" si="334"/>
        <v>na</v>
      </c>
      <c r="BK115" s="86" t="str">
        <f t="shared" si="335"/>
        <v>na</v>
      </c>
      <c r="BL115" s="86" t="str">
        <f t="shared" si="336"/>
        <v>na</v>
      </c>
      <c r="BM115" s="102">
        <f t="shared" si="337"/>
        <v>1.1690266791142998</v>
      </c>
      <c r="BN115" s="85">
        <f t="shared" si="338"/>
        <v>15.197346828485898</v>
      </c>
      <c r="BO115" s="85" t="str">
        <f t="shared" si="303"/>
        <v>na</v>
      </c>
      <c r="BP115" s="85" t="str">
        <f t="shared" si="304"/>
        <v>na</v>
      </c>
      <c r="BQ115" s="85" t="str">
        <f t="shared" si="305"/>
        <v>na</v>
      </c>
      <c r="BR115" s="85" t="str">
        <f t="shared" si="306"/>
        <v>na</v>
      </c>
      <c r="BS115" s="85" t="str">
        <f t="shared" si="307"/>
        <v>na</v>
      </c>
      <c r="BT115" s="85">
        <f t="shared" si="308"/>
        <v>17.835775097320251</v>
      </c>
      <c r="BU115" s="85" t="str">
        <f t="shared" si="309"/>
        <v>na</v>
      </c>
      <c r="BV115" s="86" t="str">
        <f t="shared" si="310"/>
        <v>na</v>
      </c>
      <c r="BW115" s="86" t="str">
        <f t="shared" si="311"/>
        <v>na</v>
      </c>
      <c r="BX115" s="85">
        <f t="shared" si="312"/>
        <v>15.197346828485898</v>
      </c>
      <c r="BY115" s="93">
        <f t="shared" si="339"/>
        <v>2.5079061185905627E-2</v>
      </c>
      <c r="BZ115" s="85" t="str">
        <f t="shared" si="340"/>
        <v>na</v>
      </c>
      <c r="CA115" s="85" t="str">
        <f t="shared" si="341"/>
        <v>na</v>
      </c>
      <c r="CB115" s="85" t="str">
        <f t="shared" si="342"/>
        <v>na</v>
      </c>
      <c r="CC115" s="85" t="str">
        <f t="shared" si="343"/>
        <v>na</v>
      </c>
      <c r="CD115" s="85" t="str">
        <f t="shared" si="344"/>
        <v>na</v>
      </c>
      <c r="CE115" s="85">
        <f t="shared" si="345"/>
        <v>7.6224671439216643E-2</v>
      </c>
      <c r="CF115" s="85" t="str">
        <f t="shared" si="346"/>
        <v>na</v>
      </c>
      <c r="CG115" s="85" t="str">
        <f t="shared" si="347"/>
        <v>na</v>
      </c>
      <c r="CH115" s="85" t="str">
        <f t="shared" si="348"/>
        <v>na</v>
      </c>
      <c r="CI115" s="102">
        <f t="shared" si="349"/>
        <v>1.5350043666635619E-2</v>
      </c>
    </row>
    <row r="116" spans="1:87" x14ac:dyDescent="0.25">
      <c r="A116" s="299" t="s">
        <v>28</v>
      </c>
      <c r="B116" s="54"/>
      <c r="C116" s="69">
        <v>14</v>
      </c>
      <c r="D116" s="119">
        <v>1</v>
      </c>
      <c r="E116" s="117"/>
      <c r="F116" s="118">
        <v>1</v>
      </c>
      <c r="G116" s="78"/>
      <c r="H116" s="26"/>
      <c r="I116" s="26">
        <v>0</v>
      </c>
      <c r="J116" s="26">
        <v>0</v>
      </c>
      <c r="K116" s="82">
        <v>7.3999999999999995E-3</v>
      </c>
      <c r="L116" s="82">
        <v>3.0099999999999998E-2</v>
      </c>
      <c r="M116" s="266" t="s">
        <v>321</v>
      </c>
      <c r="N116" s="81"/>
      <c r="O116" s="82">
        <v>7.4999999999999997E-2</v>
      </c>
      <c r="P116" s="277">
        <v>0</v>
      </c>
      <c r="Q116" s="278">
        <v>0</v>
      </c>
      <c r="R116" s="73">
        <f t="shared" si="288"/>
        <v>0</v>
      </c>
      <c r="S116" s="73">
        <f t="shared" si="289"/>
        <v>0.01</v>
      </c>
      <c r="T116" s="205">
        <f t="shared" si="314"/>
        <v>0</v>
      </c>
      <c r="U116" s="26">
        <f t="shared" si="290"/>
        <v>0.01</v>
      </c>
      <c r="V116" s="78">
        <v>1</v>
      </c>
      <c r="W116" s="105"/>
      <c r="X116" s="13"/>
      <c r="Y116" s="13"/>
      <c r="Z116" s="13"/>
      <c r="AA116" s="13"/>
      <c r="AB116" s="134">
        <v>1</v>
      </c>
      <c r="AC116" s="13"/>
      <c r="AD116" s="23"/>
      <c r="AE116" s="23"/>
      <c r="AF116" s="119">
        <v>1</v>
      </c>
      <c r="AG116" s="54">
        <f t="shared" si="315"/>
        <v>14</v>
      </c>
      <c r="AH116" s="144" t="str">
        <f t="shared" si="291"/>
        <v>na</v>
      </c>
      <c r="AI116" s="144" t="str">
        <f t="shared" si="292"/>
        <v>na</v>
      </c>
      <c r="AJ116" s="144" t="str">
        <f t="shared" si="293"/>
        <v>na</v>
      </c>
      <c r="AK116" s="144" t="str">
        <f t="shared" si="294"/>
        <v>na</v>
      </c>
      <c r="AL116" s="144" t="str">
        <f t="shared" si="295"/>
        <v>na</v>
      </c>
      <c r="AM116" s="144">
        <f t="shared" si="296"/>
        <v>14</v>
      </c>
      <c r="AN116" s="144" t="str">
        <f t="shared" si="297"/>
        <v>na</v>
      </c>
      <c r="AO116" s="75" t="str">
        <f t="shared" si="298"/>
        <v>na</v>
      </c>
      <c r="AP116" s="75" t="str">
        <f t="shared" si="299"/>
        <v>na</v>
      </c>
      <c r="AQ116" s="144">
        <f t="shared" si="300"/>
        <v>14</v>
      </c>
      <c r="AR116" s="81">
        <f t="shared" si="316"/>
        <v>9.950330853168092E-3</v>
      </c>
      <c r="AS116" s="82" t="str">
        <f t="shared" si="317"/>
        <v>na</v>
      </c>
      <c r="AT116" s="82" t="str">
        <f t="shared" si="318"/>
        <v>na</v>
      </c>
      <c r="AU116" s="82" t="str">
        <f t="shared" si="319"/>
        <v>na</v>
      </c>
      <c r="AV116" s="82" t="str">
        <f t="shared" si="320"/>
        <v>na</v>
      </c>
      <c r="AW116" s="82" t="str">
        <f t="shared" si="321"/>
        <v>na</v>
      </c>
      <c r="AX116" s="82">
        <f t="shared" si="322"/>
        <v>1.0779525090932099E-2</v>
      </c>
      <c r="AY116" s="82" t="str">
        <f t="shared" si="323"/>
        <v>na</v>
      </c>
      <c r="AZ116" s="83" t="str">
        <f t="shared" si="324"/>
        <v>na</v>
      </c>
      <c r="BA116" s="83" t="str">
        <f t="shared" si="325"/>
        <v>na</v>
      </c>
      <c r="BB116" s="82">
        <f t="shared" si="326"/>
        <v>9.950330853168092E-3</v>
      </c>
      <c r="BC116" s="93">
        <f t="shared" si="327"/>
        <v>1.9900661706336174E-2</v>
      </c>
      <c r="BD116" s="85" t="str">
        <f t="shared" si="328"/>
        <v>na</v>
      </c>
      <c r="BE116" s="85" t="str">
        <f t="shared" si="329"/>
        <v>na</v>
      </c>
      <c r="BF116" s="85" t="str">
        <f t="shared" si="330"/>
        <v>na</v>
      </c>
      <c r="BG116" s="85" t="str">
        <f t="shared" si="331"/>
        <v>na</v>
      </c>
      <c r="BH116" s="85" t="str">
        <f t="shared" si="332"/>
        <v>na</v>
      </c>
      <c r="BI116" s="85">
        <f t="shared" si="333"/>
        <v>2.3355637697019534E-2</v>
      </c>
      <c r="BJ116" s="85" t="str">
        <f t="shared" si="334"/>
        <v>na</v>
      </c>
      <c r="BK116" s="86" t="str">
        <f t="shared" si="335"/>
        <v>na</v>
      </c>
      <c r="BL116" s="86" t="str">
        <f t="shared" si="336"/>
        <v>na</v>
      </c>
      <c r="BM116" s="102">
        <f t="shared" si="337"/>
        <v>1.9900661706336174E-2</v>
      </c>
      <c r="BN116" s="85">
        <f t="shared" si="338"/>
        <v>0.25870860218237024</v>
      </c>
      <c r="BO116" s="85" t="str">
        <f t="shared" si="303"/>
        <v>na</v>
      </c>
      <c r="BP116" s="85" t="str">
        <f t="shared" si="304"/>
        <v>na</v>
      </c>
      <c r="BQ116" s="85" t="str">
        <f t="shared" si="305"/>
        <v>na</v>
      </c>
      <c r="BR116" s="85" t="str">
        <f t="shared" si="306"/>
        <v>na</v>
      </c>
      <c r="BS116" s="85" t="str">
        <f t="shared" si="307"/>
        <v>na</v>
      </c>
      <c r="BT116" s="85">
        <f t="shared" si="308"/>
        <v>0.30362329006125394</v>
      </c>
      <c r="BU116" s="85" t="str">
        <f t="shared" si="309"/>
        <v>na</v>
      </c>
      <c r="BV116" s="86" t="str">
        <f t="shared" si="310"/>
        <v>na</v>
      </c>
      <c r="BW116" s="86" t="str">
        <f t="shared" si="311"/>
        <v>na</v>
      </c>
      <c r="BX116" s="85">
        <f t="shared" si="312"/>
        <v>0.25870860218237024</v>
      </c>
      <c r="BY116" s="93">
        <f t="shared" si="339"/>
        <v>8.1594627813180012E-2</v>
      </c>
      <c r="BZ116" s="85" t="str">
        <f t="shared" si="340"/>
        <v>na</v>
      </c>
      <c r="CA116" s="85" t="str">
        <f t="shared" si="341"/>
        <v>na</v>
      </c>
      <c r="CB116" s="85" t="str">
        <f t="shared" si="342"/>
        <v>na</v>
      </c>
      <c r="CC116" s="85" t="str">
        <f t="shared" si="343"/>
        <v>na</v>
      </c>
      <c r="CD116" s="85" t="str">
        <f t="shared" si="344"/>
        <v>na</v>
      </c>
      <c r="CE116" s="85">
        <f t="shared" si="345"/>
        <v>4.1993938720818566E-2</v>
      </c>
      <c r="CF116" s="85" t="str">
        <f t="shared" si="346"/>
        <v>na</v>
      </c>
      <c r="CG116" s="85" t="str">
        <f t="shared" si="347"/>
        <v>na</v>
      </c>
      <c r="CH116" s="85" t="str">
        <f t="shared" si="348"/>
        <v>na</v>
      </c>
      <c r="CI116" s="102">
        <f t="shared" si="349"/>
        <v>0.10247434289656898</v>
      </c>
    </row>
    <row r="117" spans="1:87" x14ac:dyDescent="0.25">
      <c r="A117" s="298" t="s">
        <v>29</v>
      </c>
      <c r="B117" s="54"/>
      <c r="C117" s="69">
        <v>14</v>
      </c>
      <c r="D117" s="119">
        <v>1</v>
      </c>
      <c r="E117" s="117"/>
      <c r="F117" s="118">
        <v>1</v>
      </c>
      <c r="G117" s="78">
        <v>0.6</v>
      </c>
      <c r="H117" s="26"/>
      <c r="I117" s="26">
        <v>5.0799999999999998E-2</v>
      </c>
      <c r="J117" s="26">
        <v>0.1153</v>
      </c>
      <c r="K117" s="82">
        <v>3.705E-2</v>
      </c>
      <c r="L117" s="82">
        <v>7.4150000000000008E-2</v>
      </c>
      <c r="M117" s="266" t="s">
        <v>279</v>
      </c>
      <c r="N117" s="81"/>
      <c r="O117" s="82">
        <v>0.1661</v>
      </c>
      <c r="P117" s="277">
        <v>1.3550000000000001E-2</v>
      </c>
      <c r="Q117" s="278">
        <v>1.4849999999999999E-2</v>
      </c>
      <c r="R117" s="73">
        <f t="shared" si="288"/>
        <v>8.1577363034316688E-2</v>
      </c>
      <c r="S117" s="73">
        <f t="shared" si="289"/>
        <v>8.1577363034316688E-2</v>
      </c>
      <c r="T117" s="205">
        <f t="shared" si="314"/>
        <v>8.940397350993376E-2</v>
      </c>
      <c r="U117" s="26">
        <f t="shared" si="290"/>
        <v>8.940397350993376E-2</v>
      </c>
      <c r="V117" s="78">
        <v>1</v>
      </c>
      <c r="W117" s="128">
        <v>1</v>
      </c>
      <c r="X117" s="134">
        <v>1</v>
      </c>
      <c r="Y117" s="134">
        <v>0.5</v>
      </c>
      <c r="Z117" s="134">
        <v>0.5</v>
      </c>
      <c r="AA117" s="134">
        <v>1</v>
      </c>
      <c r="AB117" s="134"/>
      <c r="AC117" s="134">
        <v>1</v>
      </c>
      <c r="AD117" s="201"/>
      <c r="AE117" s="201"/>
      <c r="AF117" s="119">
        <v>1</v>
      </c>
      <c r="AG117" s="54">
        <f t="shared" si="315"/>
        <v>14</v>
      </c>
      <c r="AH117" s="144">
        <f t="shared" si="291"/>
        <v>14</v>
      </c>
      <c r="AI117" s="144">
        <f t="shared" si="292"/>
        <v>14</v>
      </c>
      <c r="AJ117" s="144">
        <f t="shared" si="293"/>
        <v>14</v>
      </c>
      <c r="AK117" s="144">
        <f t="shared" si="294"/>
        <v>14</v>
      </c>
      <c r="AL117" s="144">
        <f t="shared" si="295"/>
        <v>14</v>
      </c>
      <c r="AM117" s="144" t="str">
        <f t="shared" si="296"/>
        <v>na</v>
      </c>
      <c r="AN117" s="144">
        <f t="shared" si="297"/>
        <v>14</v>
      </c>
      <c r="AO117" s="75" t="str">
        <f t="shared" si="298"/>
        <v>na</v>
      </c>
      <c r="AP117" s="75" t="str">
        <f t="shared" si="299"/>
        <v>na</v>
      </c>
      <c r="AQ117" s="144">
        <f t="shared" si="300"/>
        <v>14</v>
      </c>
      <c r="AR117" s="81">
        <f t="shared" si="316"/>
        <v>7.84204969402785E-2</v>
      </c>
      <c r="AS117" s="82">
        <f t="shared" si="317"/>
        <v>0.10228760470471109</v>
      </c>
      <c r="AT117" s="82">
        <f t="shared" si="318"/>
        <v>8.9623425074603996E-2</v>
      </c>
      <c r="AU117" s="82">
        <f t="shared" si="319"/>
        <v>5.0413176604464746E-2</v>
      </c>
      <c r="AV117" s="82">
        <f t="shared" si="320"/>
        <v>5.3985124705264183E-2</v>
      </c>
      <c r="AW117" s="82">
        <f t="shared" si="321"/>
        <v>0.11292551559400103</v>
      </c>
      <c r="AX117" s="82" t="str">
        <f t="shared" si="322"/>
        <v>na</v>
      </c>
      <c r="AY117" s="82">
        <f t="shared" si="323"/>
        <v>7.84204969402785E-2</v>
      </c>
      <c r="AZ117" s="83" t="str">
        <f t="shared" si="324"/>
        <v>na</v>
      </c>
      <c r="BA117" s="83" t="str">
        <f t="shared" si="325"/>
        <v>na</v>
      </c>
      <c r="BB117" s="82">
        <f t="shared" si="326"/>
        <v>7.84204969402785E-2</v>
      </c>
      <c r="BC117" s="93">
        <f t="shared" si="327"/>
        <v>0.17126146678100432</v>
      </c>
      <c r="BD117" s="85">
        <f t="shared" si="328"/>
        <v>0.29137111550643457</v>
      </c>
      <c r="BE117" s="85">
        <f t="shared" si="329"/>
        <v>0.22368844640784236</v>
      </c>
      <c r="BF117" s="85">
        <f t="shared" si="330"/>
        <v>7.0776422496231353E-2</v>
      </c>
      <c r="BG117" s="85">
        <f t="shared" si="331"/>
        <v>8.1161244365604068E-2</v>
      </c>
      <c r="BH117" s="85">
        <f t="shared" si="332"/>
        <v>0.35512777751709051</v>
      </c>
      <c r="BI117" s="85" t="str">
        <f t="shared" si="333"/>
        <v>na</v>
      </c>
      <c r="BJ117" s="85">
        <f t="shared" si="334"/>
        <v>0.17126146678100432</v>
      </c>
      <c r="BK117" s="86" t="str">
        <f t="shared" si="335"/>
        <v>na</v>
      </c>
      <c r="BL117" s="86" t="str">
        <f t="shared" si="336"/>
        <v>na</v>
      </c>
      <c r="BM117" s="102">
        <f t="shared" si="337"/>
        <v>0.17126146678100432</v>
      </c>
      <c r="BN117" s="85">
        <f t="shared" si="338"/>
        <v>2.2263990681530563</v>
      </c>
      <c r="BO117" s="85">
        <f t="shared" si="303"/>
        <v>3.7878245015836494</v>
      </c>
      <c r="BP117" s="85">
        <f t="shared" si="304"/>
        <v>2.9079498033019506</v>
      </c>
      <c r="BQ117" s="85">
        <f t="shared" si="305"/>
        <v>0.92009349245100758</v>
      </c>
      <c r="BR117" s="85">
        <f t="shared" si="306"/>
        <v>1.0550961767528528</v>
      </c>
      <c r="BS117" s="85">
        <f t="shared" si="307"/>
        <v>4.6166611077221766</v>
      </c>
      <c r="BT117" s="85" t="str">
        <f t="shared" si="308"/>
        <v>na</v>
      </c>
      <c r="BU117" s="85">
        <f t="shared" si="309"/>
        <v>2.2263990681530563</v>
      </c>
      <c r="BV117" s="86" t="str">
        <f t="shared" si="310"/>
        <v>na</v>
      </c>
      <c r="BW117" s="86" t="str">
        <f t="shared" si="311"/>
        <v>na</v>
      </c>
      <c r="BX117" s="85">
        <f t="shared" si="312"/>
        <v>2.2263990681530563</v>
      </c>
      <c r="BY117" s="93">
        <f t="shared" si="339"/>
        <v>8.6764598377120556E-4</v>
      </c>
      <c r="BZ117" s="85">
        <f t="shared" si="340"/>
        <v>6.3887256871706715E-3</v>
      </c>
      <c r="CA117" s="85">
        <f t="shared" si="341"/>
        <v>4.1541675673925716E-3</v>
      </c>
      <c r="CB117" s="85">
        <f t="shared" si="342"/>
        <v>1.9846015943422467E-2</v>
      </c>
      <c r="CC117" s="85">
        <f t="shared" si="343"/>
        <v>3.2997091698725601E-3</v>
      </c>
      <c r="CD117" s="85">
        <f t="shared" si="344"/>
        <v>9.7727322789799929E-3</v>
      </c>
      <c r="CE117" s="85" t="str">
        <f t="shared" si="345"/>
        <v>na</v>
      </c>
      <c r="CF117" s="85">
        <f t="shared" si="346"/>
        <v>3.2114943647786605E-3</v>
      </c>
      <c r="CG117" s="85" t="str">
        <f t="shared" si="347"/>
        <v>na</v>
      </c>
      <c r="CH117" s="85" t="str">
        <f t="shared" si="348"/>
        <v>na</v>
      </c>
      <c r="CI117" s="102">
        <f t="shared" si="349"/>
        <v>4.0863080743371505E-3</v>
      </c>
    </row>
    <row r="118" spans="1:87" s="20" customFormat="1" x14ac:dyDescent="0.25">
      <c r="A118" s="300" t="s">
        <v>37</v>
      </c>
      <c r="B118" s="58"/>
      <c r="C118" s="59">
        <v>14</v>
      </c>
      <c r="D118" s="35"/>
      <c r="E118" s="67"/>
      <c r="F118" s="60">
        <v>1</v>
      </c>
      <c r="G118" s="78">
        <v>3.2360000000000002</v>
      </c>
      <c r="H118" s="26">
        <v>73.712999999999994</v>
      </c>
      <c r="I118" s="26">
        <v>0</v>
      </c>
      <c r="J118" s="26">
        <v>0</v>
      </c>
      <c r="K118" s="82">
        <v>3.2500000000000003E-3</v>
      </c>
      <c r="L118" s="82">
        <v>1.7950000000000001E-2</v>
      </c>
      <c r="M118" s="266" t="s">
        <v>279</v>
      </c>
      <c r="N118" s="81"/>
      <c r="O118" s="82">
        <v>2.12E-2</v>
      </c>
      <c r="P118" s="277">
        <v>1.4E-3</v>
      </c>
      <c r="Q118" s="278">
        <v>8.0499999999999999E-3</v>
      </c>
      <c r="R118" s="73">
        <f t="shared" si="288"/>
        <v>6.6037735849056603E-2</v>
      </c>
      <c r="S118" s="73">
        <f t="shared" si="289"/>
        <v>6.6037735849056603E-2</v>
      </c>
      <c r="T118" s="205">
        <f t="shared" si="314"/>
        <v>0.37971698113207547</v>
      </c>
      <c r="U118" s="26">
        <f t="shared" si="290"/>
        <v>0.37971698113207547</v>
      </c>
      <c r="V118" s="78">
        <v>1</v>
      </c>
      <c r="W118" s="17"/>
      <c r="X118" s="20">
        <v>1</v>
      </c>
      <c r="Y118" s="20">
        <v>0.25</v>
      </c>
      <c r="Z118" s="20">
        <v>0.5</v>
      </c>
      <c r="AA118" s="20">
        <v>1</v>
      </c>
      <c r="AC118" s="20">
        <v>1</v>
      </c>
      <c r="AD118" s="201">
        <v>1</v>
      </c>
      <c r="AE118" s="201">
        <v>1</v>
      </c>
      <c r="AF118" s="35"/>
      <c r="AG118" s="54">
        <f t="shared" si="315"/>
        <v>14</v>
      </c>
      <c r="AH118" s="144" t="str">
        <f t="shared" si="291"/>
        <v>na</v>
      </c>
      <c r="AI118" s="144">
        <f t="shared" si="292"/>
        <v>14</v>
      </c>
      <c r="AJ118" s="144">
        <f t="shared" si="293"/>
        <v>14</v>
      </c>
      <c r="AK118" s="144">
        <f t="shared" si="294"/>
        <v>14</v>
      </c>
      <c r="AL118" s="144">
        <f t="shared" si="295"/>
        <v>14</v>
      </c>
      <c r="AM118" s="144" t="str">
        <f t="shared" si="296"/>
        <v>na</v>
      </c>
      <c r="AN118" s="144">
        <f t="shared" si="297"/>
        <v>14</v>
      </c>
      <c r="AO118" s="75">
        <f t="shared" si="298"/>
        <v>14</v>
      </c>
      <c r="AP118" s="75">
        <f t="shared" si="299"/>
        <v>14</v>
      </c>
      <c r="AQ118" s="144" t="str">
        <f t="shared" si="300"/>
        <v>na</v>
      </c>
      <c r="AR118" s="81">
        <f t="shared" si="316"/>
        <v>6.394872460027351E-2</v>
      </c>
      <c r="AS118" s="82" t="str">
        <f t="shared" si="317"/>
        <v>na</v>
      </c>
      <c r="AT118" s="82">
        <f t="shared" si="318"/>
        <v>7.3084256686026861E-2</v>
      </c>
      <c r="AU118" s="82">
        <f t="shared" si="319"/>
        <v>2.0554947192945056E-2</v>
      </c>
      <c r="AV118" s="82">
        <f t="shared" si="320"/>
        <v>4.4022672732072339E-2</v>
      </c>
      <c r="AW118" s="82">
        <f t="shared" si="321"/>
        <v>9.2086163424393852E-2</v>
      </c>
      <c r="AX118" s="82" t="str">
        <f t="shared" si="322"/>
        <v>na</v>
      </c>
      <c r="AY118" s="82">
        <f t="shared" si="323"/>
        <v>6.394872460027351E-2</v>
      </c>
      <c r="AZ118" s="83">
        <f t="shared" si="324"/>
        <v>6.394872460027351E-2</v>
      </c>
      <c r="BA118" s="83">
        <f t="shared" si="325"/>
        <v>6.394872460027351E-2</v>
      </c>
      <c r="BB118" s="82" t="str">
        <f t="shared" si="326"/>
        <v>na</v>
      </c>
      <c r="BC118" s="93">
        <f t="shared" si="327"/>
        <v>0.64375678399979752</v>
      </c>
      <c r="BD118" s="85" t="str">
        <f t="shared" si="328"/>
        <v>na</v>
      </c>
      <c r="BE118" s="85">
        <f t="shared" si="329"/>
        <v>0.84082518726504163</v>
      </c>
      <c r="BF118" s="85">
        <f t="shared" si="330"/>
        <v>6.6510586102019875E-2</v>
      </c>
      <c r="BG118" s="85">
        <f t="shared" si="331"/>
        <v>0.30507797603435055</v>
      </c>
      <c r="BH118" s="85">
        <f t="shared" si="332"/>
        <v>1.33489406730198</v>
      </c>
      <c r="BI118" s="85" t="str">
        <f t="shared" si="333"/>
        <v>na</v>
      </c>
      <c r="BJ118" s="85">
        <f t="shared" si="334"/>
        <v>0.64375678399979752</v>
      </c>
      <c r="BK118" s="86">
        <f t="shared" si="335"/>
        <v>0.64375678399979752</v>
      </c>
      <c r="BL118" s="86">
        <f t="shared" si="336"/>
        <v>0.64375678399979752</v>
      </c>
      <c r="BM118" s="102" t="str">
        <f t="shared" si="337"/>
        <v>na</v>
      </c>
      <c r="BN118" s="85">
        <f t="shared" si="338"/>
        <v>8.3688381919973676</v>
      </c>
      <c r="BO118" s="85" t="str">
        <f t="shared" si="303"/>
        <v>na</v>
      </c>
      <c r="BP118" s="85">
        <f t="shared" si="304"/>
        <v>10.930727434445542</v>
      </c>
      <c r="BQ118" s="85">
        <f t="shared" si="305"/>
        <v>0.86463761932625838</v>
      </c>
      <c r="BR118" s="85">
        <f t="shared" si="306"/>
        <v>3.9660136884465573</v>
      </c>
      <c r="BS118" s="85">
        <f t="shared" si="307"/>
        <v>17.35362287492574</v>
      </c>
      <c r="BT118" s="85" t="str">
        <f t="shared" si="308"/>
        <v>na</v>
      </c>
      <c r="BU118" s="85">
        <f t="shared" si="309"/>
        <v>8.3688381919973676</v>
      </c>
      <c r="BV118" s="86">
        <f t="shared" si="310"/>
        <v>8.3688381919973676</v>
      </c>
      <c r="BW118" s="86">
        <f t="shared" si="311"/>
        <v>8.3688381919973676</v>
      </c>
      <c r="BX118" s="85" t="str">
        <f t="shared" si="312"/>
        <v>na</v>
      </c>
      <c r="BY118" s="93">
        <f t="shared" si="339"/>
        <v>6.9896697722204356E-3</v>
      </c>
      <c r="BZ118" s="85" t="str">
        <f t="shared" si="340"/>
        <v>na</v>
      </c>
      <c r="CA118" s="85">
        <f t="shared" si="341"/>
        <v>1.5960970278261398E-2</v>
      </c>
      <c r="CB118" s="85">
        <f t="shared" si="342"/>
        <v>6.3804311355673243E-2</v>
      </c>
      <c r="CC118" s="85">
        <f t="shared" si="343"/>
        <v>8.971722505601569E-3</v>
      </c>
      <c r="CD118" s="85">
        <f t="shared" si="344"/>
        <v>4.3611700794798474E-4</v>
      </c>
      <c r="CE118" s="85" t="str">
        <f t="shared" si="345"/>
        <v>na</v>
      </c>
      <c r="CF118" s="85">
        <f t="shared" si="346"/>
        <v>1.2280731540318349E-2</v>
      </c>
      <c r="CG118" s="85">
        <f t="shared" si="347"/>
        <v>0.24321239559176921</v>
      </c>
      <c r="CH118" s="85">
        <f t="shared" si="348"/>
        <v>8.1541913452358186E-2</v>
      </c>
      <c r="CI118" s="102" t="str">
        <f t="shared" si="349"/>
        <v>na</v>
      </c>
    </row>
    <row r="119" spans="1:87" x14ac:dyDescent="0.25">
      <c r="A119" s="298" t="s">
        <v>30</v>
      </c>
      <c r="B119" s="54"/>
      <c r="C119" s="69">
        <v>14</v>
      </c>
      <c r="D119" s="119">
        <v>1</v>
      </c>
      <c r="E119" s="117"/>
      <c r="F119" s="60">
        <v>1</v>
      </c>
      <c r="G119" s="78">
        <v>0.27300000000000002</v>
      </c>
      <c r="H119" s="26">
        <v>1.6</v>
      </c>
      <c r="I119" s="26">
        <v>0.40210000000000001</v>
      </c>
      <c r="J119" s="26">
        <v>0.30120000000000002</v>
      </c>
      <c r="K119" s="82">
        <v>0.4</v>
      </c>
      <c r="L119" s="82">
        <v>0.32839999999999997</v>
      </c>
      <c r="M119" s="266" t="s">
        <v>279</v>
      </c>
      <c r="N119" s="81"/>
      <c r="O119" s="82">
        <v>0.72839999999999994</v>
      </c>
      <c r="P119" s="277">
        <v>1.3750000000000002E-2</v>
      </c>
      <c r="Q119" s="278">
        <v>1.52E-2</v>
      </c>
      <c r="R119" s="73">
        <f t="shared" si="288"/>
        <v>1.8876990664470076E-2</v>
      </c>
      <c r="S119" s="73">
        <f t="shared" si="289"/>
        <v>1.8876990664470076E-2</v>
      </c>
      <c r="T119" s="205">
        <f t="shared" si="314"/>
        <v>2.0867655134541464E-2</v>
      </c>
      <c r="U119" s="26">
        <f t="shared" si="290"/>
        <v>2.0867655134541464E-2</v>
      </c>
      <c r="V119" s="78">
        <v>1</v>
      </c>
      <c r="W119" s="128">
        <v>0.5</v>
      </c>
      <c r="X119" s="134"/>
      <c r="Y119" s="134">
        <v>1</v>
      </c>
      <c r="Z119" s="134">
        <v>1</v>
      </c>
      <c r="AA119" s="134">
        <v>1</v>
      </c>
      <c r="AB119" s="134"/>
      <c r="AC119" s="134"/>
      <c r="AD119" s="201"/>
      <c r="AE119" s="201"/>
      <c r="AF119" s="119">
        <v>1</v>
      </c>
      <c r="AG119" s="54">
        <f t="shared" si="315"/>
        <v>14</v>
      </c>
      <c r="AH119" s="144">
        <f t="shared" si="291"/>
        <v>14</v>
      </c>
      <c r="AI119" s="144" t="str">
        <f t="shared" si="292"/>
        <v>na</v>
      </c>
      <c r="AJ119" s="144">
        <f t="shared" si="293"/>
        <v>14</v>
      </c>
      <c r="AK119" s="144">
        <f t="shared" si="294"/>
        <v>14</v>
      </c>
      <c r="AL119" s="144">
        <f t="shared" si="295"/>
        <v>14</v>
      </c>
      <c r="AM119" s="144" t="str">
        <f t="shared" si="296"/>
        <v>na</v>
      </c>
      <c r="AN119" s="144" t="str">
        <f t="shared" si="297"/>
        <v>na</v>
      </c>
      <c r="AO119" s="75" t="str">
        <f t="shared" si="298"/>
        <v>na</v>
      </c>
      <c r="AP119" s="75" t="str">
        <f t="shared" si="299"/>
        <v>na</v>
      </c>
      <c r="AQ119" s="144">
        <f t="shared" si="300"/>
        <v>14</v>
      </c>
      <c r="AR119" s="81">
        <f t="shared" si="316"/>
        <v>1.8701031217321123E-2</v>
      </c>
      <c r="AS119" s="82">
        <f t="shared" si="317"/>
        <v>1.2196324706948558E-2</v>
      </c>
      <c r="AT119" s="82" t="str">
        <f t="shared" si="318"/>
        <v>na</v>
      </c>
      <c r="AU119" s="82">
        <f t="shared" si="319"/>
        <v>2.4044182993698583E-2</v>
      </c>
      <c r="AV119" s="82">
        <f t="shared" si="320"/>
        <v>2.5747796603558065E-2</v>
      </c>
      <c r="AW119" s="82">
        <f t="shared" si="321"/>
        <v>2.6929484952942416E-2</v>
      </c>
      <c r="AX119" s="82" t="str">
        <f t="shared" si="322"/>
        <v>na</v>
      </c>
      <c r="AY119" s="82" t="str">
        <f t="shared" si="323"/>
        <v>na</v>
      </c>
      <c r="AZ119" s="83" t="str">
        <f t="shared" si="324"/>
        <v>na</v>
      </c>
      <c r="BA119" s="83" t="str">
        <f t="shared" si="325"/>
        <v>na</v>
      </c>
      <c r="BB119" s="82">
        <f t="shared" si="326"/>
        <v>1.8701031217321123E-2</v>
      </c>
      <c r="BC119" s="93">
        <f t="shared" si="327"/>
        <v>4.1305815987672204E-2</v>
      </c>
      <c r="BD119" s="85">
        <f t="shared" si="328"/>
        <v>1.7568636289652637E-2</v>
      </c>
      <c r="BE119" s="85" t="str">
        <f t="shared" si="329"/>
        <v>na</v>
      </c>
      <c r="BF119" s="85">
        <f t="shared" si="330"/>
        <v>6.8281042755131582E-2</v>
      </c>
      <c r="BG119" s="85">
        <f t="shared" si="331"/>
        <v>7.829972469832841E-2</v>
      </c>
      <c r="BH119" s="85">
        <f t="shared" si="332"/>
        <v>8.5651740032037071E-2</v>
      </c>
      <c r="BI119" s="85" t="str">
        <f t="shared" si="333"/>
        <v>na</v>
      </c>
      <c r="BJ119" s="85" t="str">
        <f t="shared" si="334"/>
        <v>na</v>
      </c>
      <c r="BK119" s="86" t="str">
        <f t="shared" si="335"/>
        <v>na</v>
      </c>
      <c r="BL119" s="86" t="str">
        <f t="shared" si="336"/>
        <v>na</v>
      </c>
      <c r="BM119" s="102">
        <f t="shared" si="337"/>
        <v>4.1305815987672204E-2</v>
      </c>
      <c r="BN119" s="85">
        <f t="shared" si="338"/>
        <v>0.53697560783973863</v>
      </c>
      <c r="BO119" s="85">
        <f t="shared" si="303"/>
        <v>0.22839227176548429</v>
      </c>
      <c r="BP119" s="85" t="str">
        <f t="shared" si="304"/>
        <v>na</v>
      </c>
      <c r="BQ119" s="85">
        <f t="shared" si="305"/>
        <v>0.88765355581671057</v>
      </c>
      <c r="BR119" s="85">
        <f t="shared" si="306"/>
        <v>1.0178964210782693</v>
      </c>
      <c r="BS119" s="85">
        <f t="shared" si="307"/>
        <v>1.113472620416482</v>
      </c>
      <c r="BT119" s="85" t="str">
        <f t="shared" si="308"/>
        <v>na</v>
      </c>
      <c r="BU119" s="85" t="str">
        <f t="shared" si="309"/>
        <v>na</v>
      </c>
      <c r="BV119" s="86" t="str">
        <f t="shared" si="310"/>
        <v>na</v>
      </c>
      <c r="BW119" s="86" t="str">
        <f t="shared" si="311"/>
        <v>na</v>
      </c>
      <c r="BX119" s="85">
        <f t="shared" si="312"/>
        <v>0.53697560783973863</v>
      </c>
      <c r="BY119" s="93">
        <f t="shared" si="339"/>
        <v>6.396124813709303E-2</v>
      </c>
      <c r="BZ119" s="85">
        <f t="shared" si="340"/>
        <v>6.6131882169714495E-2</v>
      </c>
      <c r="CA119" s="85" t="str">
        <f t="shared" si="341"/>
        <v>na</v>
      </c>
      <c r="CB119" s="85">
        <f t="shared" si="342"/>
        <v>5.7379233461101894E-2</v>
      </c>
      <c r="CC119" s="85">
        <f t="shared" si="343"/>
        <v>2.6600795267188043E-2</v>
      </c>
      <c r="CD119" s="85">
        <f t="shared" si="344"/>
        <v>4.9689114477507998E-2</v>
      </c>
      <c r="CE119" s="85" t="str">
        <f t="shared" si="345"/>
        <v>na</v>
      </c>
      <c r="CF119" s="85" t="str">
        <f t="shared" si="346"/>
        <v>na</v>
      </c>
      <c r="CG119" s="85" t="str">
        <f t="shared" si="347"/>
        <v>na</v>
      </c>
      <c r="CH119" s="85" t="str">
        <f t="shared" si="348"/>
        <v>na</v>
      </c>
      <c r="CI119" s="102">
        <f t="shared" si="349"/>
        <v>8.2583825671567607E-2</v>
      </c>
    </row>
    <row r="120" spans="1:87" x14ac:dyDescent="0.25">
      <c r="A120" s="298" t="s">
        <v>31</v>
      </c>
      <c r="B120" s="54"/>
      <c r="C120" s="69">
        <v>14</v>
      </c>
      <c r="D120" s="119"/>
      <c r="E120" s="117"/>
      <c r="F120" s="60">
        <v>1</v>
      </c>
      <c r="G120" s="78"/>
      <c r="H120" s="26"/>
      <c r="I120" s="26">
        <v>3.73E-2</v>
      </c>
      <c r="J120" s="26">
        <v>4.7399999999999998E-2</v>
      </c>
      <c r="K120" s="82">
        <v>0.15555000000000002</v>
      </c>
      <c r="L120" s="82">
        <v>0.26724999999999999</v>
      </c>
      <c r="M120" s="266" t="s">
        <v>279</v>
      </c>
      <c r="N120" s="81"/>
      <c r="O120" s="82">
        <v>0.42279999999999995</v>
      </c>
      <c r="P120" s="277">
        <v>0</v>
      </c>
      <c r="Q120" s="278">
        <v>0</v>
      </c>
      <c r="R120" s="73">
        <f t="shared" si="288"/>
        <v>0</v>
      </c>
      <c r="S120" s="73">
        <f t="shared" si="289"/>
        <v>0.01</v>
      </c>
      <c r="T120" s="205">
        <f t="shared" si="314"/>
        <v>0</v>
      </c>
      <c r="U120" s="26">
        <f t="shared" si="290"/>
        <v>0.01</v>
      </c>
      <c r="V120" s="78">
        <v>1</v>
      </c>
      <c r="W120" s="128">
        <v>0.5</v>
      </c>
      <c r="X120" s="134">
        <v>1</v>
      </c>
      <c r="Y120" s="134">
        <v>0.75</v>
      </c>
      <c r="Z120" s="134">
        <v>1</v>
      </c>
      <c r="AA120" s="134">
        <v>1</v>
      </c>
      <c r="AB120" s="134">
        <v>1</v>
      </c>
      <c r="AC120" s="134"/>
      <c r="AD120" s="201"/>
      <c r="AE120" s="201"/>
      <c r="AF120" s="119"/>
      <c r="AG120" s="54">
        <f t="shared" si="315"/>
        <v>14</v>
      </c>
      <c r="AH120" s="144">
        <f t="shared" si="291"/>
        <v>14</v>
      </c>
      <c r="AI120" s="144">
        <f t="shared" si="292"/>
        <v>14</v>
      </c>
      <c r="AJ120" s="144">
        <f t="shared" si="293"/>
        <v>14</v>
      </c>
      <c r="AK120" s="144">
        <f t="shared" si="294"/>
        <v>14</v>
      </c>
      <c r="AL120" s="144">
        <f t="shared" si="295"/>
        <v>14</v>
      </c>
      <c r="AM120" s="144">
        <f t="shared" si="296"/>
        <v>14</v>
      </c>
      <c r="AN120" s="144" t="str">
        <f t="shared" si="297"/>
        <v>na</v>
      </c>
      <c r="AO120" s="75" t="str">
        <f t="shared" si="298"/>
        <v>na</v>
      </c>
      <c r="AP120" s="75" t="str">
        <f t="shared" si="299"/>
        <v>na</v>
      </c>
      <c r="AQ120" s="144" t="str">
        <f t="shared" si="300"/>
        <v>na</v>
      </c>
      <c r="AR120" s="81">
        <f t="shared" si="316"/>
        <v>9.950330853168092E-3</v>
      </c>
      <c r="AS120" s="82">
        <f t="shared" si="317"/>
        <v>6.4893462085878865E-3</v>
      </c>
      <c r="AT120" s="82">
        <f t="shared" si="318"/>
        <v>1.1371806689334962E-2</v>
      </c>
      <c r="AU120" s="82">
        <f t="shared" si="319"/>
        <v>9.5949618941263744E-3</v>
      </c>
      <c r="AV120" s="82">
        <f t="shared" si="320"/>
        <v>1.3699730884796648E-2</v>
      </c>
      <c r="AW120" s="82">
        <f t="shared" si="321"/>
        <v>1.4328476428562052E-2</v>
      </c>
      <c r="AX120" s="82">
        <f t="shared" si="322"/>
        <v>1.0779525090932099E-2</v>
      </c>
      <c r="AY120" s="82" t="str">
        <f t="shared" si="323"/>
        <v>na</v>
      </c>
      <c r="AZ120" s="83" t="str">
        <f t="shared" si="324"/>
        <v>na</v>
      </c>
      <c r="BA120" s="83" t="str">
        <f t="shared" si="325"/>
        <v>na</v>
      </c>
      <c r="BB120" s="82" t="str">
        <f t="shared" si="326"/>
        <v>na</v>
      </c>
      <c r="BC120" s="93">
        <f t="shared" si="327"/>
        <v>1.9900661706336174E-2</v>
      </c>
      <c r="BD120" s="85">
        <f t="shared" si="328"/>
        <v>8.464364619897238E-3</v>
      </c>
      <c r="BE120" s="85">
        <f t="shared" si="329"/>
        <v>2.5992701004194183E-2</v>
      </c>
      <c r="BF120" s="85">
        <f t="shared" si="330"/>
        <v>1.8504569367243713E-2</v>
      </c>
      <c r="BG120" s="85">
        <f t="shared" si="331"/>
        <v>3.7723896639295096E-2</v>
      </c>
      <c r="BH120" s="85">
        <f t="shared" si="332"/>
        <v>4.1266012114258691E-2</v>
      </c>
      <c r="BI120" s="85">
        <f t="shared" si="333"/>
        <v>2.3355637697019534E-2</v>
      </c>
      <c r="BJ120" s="85" t="str">
        <f t="shared" si="334"/>
        <v>na</v>
      </c>
      <c r="BK120" s="86" t="str">
        <f t="shared" si="335"/>
        <v>na</v>
      </c>
      <c r="BL120" s="86" t="str">
        <f t="shared" si="336"/>
        <v>na</v>
      </c>
      <c r="BM120" s="102" t="str">
        <f t="shared" si="337"/>
        <v>na</v>
      </c>
      <c r="BN120" s="85">
        <f t="shared" si="338"/>
        <v>0.25870860218237024</v>
      </c>
      <c r="BO120" s="85">
        <f t="shared" si="303"/>
        <v>0.1100367400586641</v>
      </c>
      <c r="BP120" s="85">
        <f t="shared" si="304"/>
        <v>0.33790511305452436</v>
      </c>
      <c r="BQ120" s="85">
        <f t="shared" si="305"/>
        <v>0.24055940177416826</v>
      </c>
      <c r="BR120" s="85">
        <f t="shared" si="306"/>
        <v>0.49041065631083625</v>
      </c>
      <c r="BS120" s="85">
        <f t="shared" si="307"/>
        <v>0.53645815748536296</v>
      </c>
      <c r="BT120" s="85">
        <f t="shared" si="308"/>
        <v>0.30362329006125394</v>
      </c>
      <c r="BU120" s="85" t="str">
        <f t="shared" si="309"/>
        <v>na</v>
      </c>
      <c r="BV120" s="86" t="str">
        <f t="shared" si="310"/>
        <v>na</v>
      </c>
      <c r="BW120" s="86" t="str">
        <f t="shared" si="311"/>
        <v>na</v>
      </c>
      <c r="BX120" s="85" t="str">
        <f t="shared" si="312"/>
        <v>na</v>
      </c>
      <c r="BY120" s="93">
        <f t="shared" si="339"/>
        <v>8.1594627813180012E-2</v>
      </c>
      <c r="BZ120" s="85">
        <f t="shared" si="340"/>
        <v>7.7570469898738434E-2</v>
      </c>
      <c r="CA120" s="85">
        <f t="shared" si="341"/>
        <v>0.1276229740731879</v>
      </c>
      <c r="CB120" s="85">
        <f t="shared" si="342"/>
        <v>8.620311094150207E-2</v>
      </c>
      <c r="CC120" s="85">
        <f t="shared" si="343"/>
        <v>4.3337761765846777E-2</v>
      </c>
      <c r="CD120" s="85">
        <f t="shared" si="344"/>
        <v>7.2931976508480323E-2</v>
      </c>
      <c r="CE120" s="85">
        <f t="shared" si="345"/>
        <v>4.1993938720818566E-2</v>
      </c>
      <c r="CF120" s="85" t="str">
        <f t="shared" si="346"/>
        <v>na</v>
      </c>
      <c r="CG120" s="85" t="str">
        <f t="shared" si="347"/>
        <v>na</v>
      </c>
      <c r="CH120" s="85" t="str">
        <f t="shared" si="348"/>
        <v>na</v>
      </c>
      <c r="CI120" s="102" t="str">
        <f t="shared" si="349"/>
        <v>na</v>
      </c>
    </row>
    <row r="121" spans="1:87" x14ac:dyDescent="0.25">
      <c r="A121" s="298" t="s">
        <v>32</v>
      </c>
      <c r="B121" s="54"/>
      <c r="C121" s="69">
        <v>14</v>
      </c>
      <c r="D121" s="119">
        <v>1</v>
      </c>
      <c r="E121" s="117"/>
      <c r="F121" s="60">
        <v>1</v>
      </c>
      <c r="G121" s="78">
        <v>11.082000000000001</v>
      </c>
      <c r="H121" s="26">
        <v>52.887999999999998</v>
      </c>
      <c r="I121" s="26"/>
      <c r="J121" s="26"/>
      <c r="K121" s="82"/>
      <c r="L121" s="82"/>
      <c r="M121" s="266" t="s">
        <v>278</v>
      </c>
      <c r="N121" s="81"/>
      <c r="O121" s="140">
        <v>1.907</v>
      </c>
      <c r="P121" s="277">
        <v>8.7599999999999997E-2</v>
      </c>
      <c r="Q121" s="278">
        <v>0.10440000000000001</v>
      </c>
      <c r="R121" s="73">
        <f t="shared" si="288"/>
        <v>4.5936025170424749E-2</v>
      </c>
      <c r="S121" s="73">
        <f t="shared" si="289"/>
        <v>4.5936025170424749E-2</v>
      </c>
      <c r="T121" s="205">
        <f t="shared" si="314"/>
        <v>5.4745673833245939E-2</v>
      </c>
      <c r="U121" s="26">
        <f t="shared" si="290"/>
        <v>5.4745673833245939E-2</v>
      </c>
      <c r="V121" s="78">
        <v>1</v>
      </c>
      <c r="W121" s="128">
        <v>0.5</v>
      </c>
      <c r="X121" s="134"/>
      <c r="Y121" s="134">
        <v>0.5</v>
      </c>
      <c r="Z121" s="134">
        <v>0.4</v>
      </c>
      <c r="AA121" s="134">
        <v>1</v>
      </c>
      <c r="AB121" s="134">
        <v>1</v>
      </c>
      <c r="AC121" s="134"/>
      <c r="AD121" s="201"/>
      <c r="AE121" s="201"/>
      <c r="AF121" s="119">
        <v>1</v>
      </c>
      <c r="AG121" s="54">
        <f t="shared" si="315"/>
        <v>14</v>
      </c>
      <c r="AH121" s="144">
        <f t="shared" si="291"/>
        <v>14</v>
      </c>
      <c r="AI121" s="144" t="str">
        <f t="shared" si="292"/>
        <v>na</v>
      </c>
      <c r="AJ121" s="144">
        <f t="shared" si="293"/>
        <v>14</v>
      </c>
      <c r="AK121" s="144">
        <f t="shared" si="294"/>
        <v>14</v>
      </c>
      <c r="AL121" s="144">
        <f t="shared" si="295"/>
        <v>14</v>
      </c>
      <c r="AM121" s="144">
        <f t="shared" si="296"/>
        <v>14</v>
      </c>
      <c r="AN121" s="144" t="str">
        <f t="shared" si="297"/>
        <v>na</v>
      </c>
      <c r="AO121" s="75" t="str">
        <f t="shared" si="298"/>
        <v>na</v>
      </c>
      <c r="AP121" s="75" t="str">
        <f t="shared" si="299"/>
        <v>na</v>
      </c>
      <c r="AQ121" s="144">
        <f t="shared" si="300"/>
        <v>14</v>
      </c>
      <c r="AR121" s="81">
        <f t="shared" si="316"/>
        <v>4.4912202367348587E-2</v>
      </c>
      <c r="AS121" s="82">
        <f t="shared" si="317"/>
        <v>2.9290566761314297E-2</v>
      </c>
      <c r="AT121" s="82" t="str">
        <f t="shared" si="318"/>
        <v>na</v>
      </c>
      <c r="AU121" s="82">
        <f t="shared" si="319"/>
        <v>2.8872130093295516E-2</v>
      </c>
      <c r="AV121" s="82">
        <f t="shared" si="320"/>
        <v>2.473425637622096E-2</v>
      </c>
      <c r="AW121" s="82">
        <f t="shared" si="321"/>
        <v>6.4673571408981959E-2</v>
      </c>
      <c r="AX121" s="82">
        <f t="shared" si="322"/>
        <v>4.8654885897960964E-2</v>
      </c>
      <c r="AY121" s="82" t="str">
        <f t="shared" si="323"/>
        <v>na</v>
      </c>
      <c r="AZ121" s="83" t="str">
        <f t="shared" si="324"/>
        <v>na</v>
      </c>
      <c r="BA121" s="83" t="str">
        <f t="shared" si="325"/>
        <v>na</v>
      </c>
      <c r="BB121" s="82">
        <f t="shared" si="326"/>
        <v>4.4912202367348587E-2</v>
      </c>
      <c r="BC121" s="93">
        <f t="shared" si="327"/>
        <v>0.10659934081992181</v>
      </c>
      <c r="BD121" s="85">
        <f t="shared" si="328"/>
        <v>4.5339984280685079E-2</v>
      </c>
      <c r="BE121" s="85" t="str">
        <f t="shared" si="329"/>
        <v>na</v>
      </c>
      <c r="BF121" s="85">
        <f t="shared" si="330"/>
        <v>4.4053809216396247E-2</v>
      </c>
      <c r="BG121" s="85">
        <f t="shared" si="331"/>
        <v>3.2331327062374939E-2</v>
      </c>
      <c r="BH121" s="85">
        <f t="shared" si="332"/>
        <v>0.22104439312418986</v>
      </c>
      <c r="BI121" s="85">
        <f t="shared" si="333"/>
        <v>0.12510617082338044</v>
      </c>
      <c r="BJ121" s="85" t="str">
        <f t="shared" si="334"/>
        <v>na</v>
      </c>
      <c r="BK121" s="86" t="str">
        <f t="shared" si="335"/>
        <v>na</v>
      </c>
      <c r="BL121" s="86" t="str">
        <f t="shared" si="336"/>
        <v>na</v>
      </c>
      <c r="BM121" s="102">
        <f t="shared" si="337"/>
        <v>0.10659934081992181</v>
      </c>
      <c r="BN121" s="85">
        <f t="shared" si="338"/>
        <v>1.3857914306589836</v>
      </c>
      <c r="BO121" s="85">
        <f t="shared" si="303"/>
        <v>0.58941979564890601</v>
      </c>
      <c r="BP121" s="85" t="str">
        <f t="shared" si="304"/>
        <v>na</v>
      </c>
      <c r="BQ121" s="85">
        <f t="shared" si="305"/>
        <v>0.57269951981315126</v>
      </c>
      <c r="BR121" s="85">
        <f t="shared" si="306"/>
        <v>0.42030725181087419</v>
      </c>
      <c r="BS121" s="85">
        <f t="shared" si="307"/>
        <v>2.8735771106144683</v>
      </c>
      <c r="BT121" s="85">
        <f t="shared" si="308"/>
        <v>1.6263802207039457</v>
      </c>
      <c r="BU121" s="85" t="str">
        <f t="shared" si="309"/>
        <v>na</v>
      </c>
      <c r="BV121" s="86" t="str">
        <f t="shared" si="310"/>
        <v>na</v>
      </c>
      <c r="BW121" s="86" t="str">
        <f t="shared" si="311"/>
        <v>na</v>
      </c>
      <c r="BX121" s="85">
        <f t="shared" si="312"/>
        <v>1.3857914306589836</v>
      </c>
      <c r="BY121" s="93">
        <f t="shared" si="339"/>
        <v>2.3973068674994373E-2</v>
      </c>
      <c r="BZ121" s="85">
        <f t="shared" si="340"/>
        <v>3.7326395235906251E-2</v>
      </c>
      <c r="CA121" s="85" t="str">
        <f t="shared" si="341"/>
        <v>na</v>
      </c>
      <c r="CB121" s="85">
        <f t="shared" si="342"/>
        <v>4.9051221796418729E-2</v>
      </c>
      <c r="CC121" s="85">
        <f t="shared" si="343"/>
        <v>2.785221289119073E-2</v>
      </c>
      <c r="CD121" s="85">
        <f t="shared" si="344"/>
        <v>6.6724576438391839E-3</v>
      </c>
      <c r="CE121" s="85">
        <f t="shared" si="345"/>
        <v>3.9952011071278555E-3</v>
      </c>
      <c r="CF121" s="85" t="str">
        <f t="shared" si="346"/>
        <v>na</v>
      </c>
      <c r="CG121" s="85" t="str">
        <f t="shared" si="347"/>
        <v>na</v>
      </c>
      <c r="CH121" s="85" t="str">
        <f t="shared" si="348"/>
        <v>na</v>
      </c>
      <c r="CI121" s="102">
        <f t="shared" si="349"/>
        <v>3.583479094740271E-2</v>
      </c>
    </row>
    <row r="122" spans="1:87" x14ac:dyDescent="0.25">
      <c r="G122" s="78"/>
      <c r="H122" s="26"/>
      <c r="I122" s="26"/>
      <c r="J122" s="26"/>
      <c r="V122" s="14"/>
      <c r="AD122" s="139"/>
      <c r="AE122" s="174"/>
      <c r="AF122" s="127"/>
      <c r="AG122" s="348"/>
      <c r="AH122" s="196"/>
      <c r="AI122" s="196"/>
      <c r="AJ122" s="196"/>
      <c r="AK122" s="196"/>
      <c r="AL122" s="196"/>
      <c r="AM122" s="196"/>
      <c r="AN122" s="196"/>
      <c r="AO122" s="174"/>
      <c r="AP122" s="174"/>
      <c r="AQ122" s="45"/>
      <c r="AR122" s="81"/>
      <c r="AS122" s="82"/>
      <c r="AT122" s="82"/>
      <c r="AU122" s="82"/>
      <c r="AV122" s="82"/>
      <c r="AW122" s="82"/>
      <c r="AX122" s="82"/>
      <c r="AY122" s="82"/>
      <c r="AZ122" s="83"/>
      <c r="BA122" s="83"/>
      <c r="BB122" s="82"/>
      <c r="BC122" s="25"/>
      <c r="BD122" s="198"/>
      <c r="BE122" s="198"/>
      <c r="BF122" s="198"/>
      <c r="BG122" s="198"/>
      <c r="BH122" s="198"/>
      <c r="BI122" s="198"/>
      <c r="BJ122" s="198"/>
      <c r="BK122" s="152"/>
      <c r="BL122" s="152"/>
      <c r="BM122" s="114"/>
      <c r="BN122" s="199"/>
      <c r="BV122" s="201"/>
      <c r="BW122" s="201"/>
      <c r="BX122" s="21"/>
    </row>
    <row r="123" spans="1:87" ht="18" x14ac:dyDescent="0.35">
      <c r="A123" s="60" t="s">
        <v>472</v>
      </c>
      <c r="B123" s="134"/>
      <c r="C123" s="134"/>
      <c r="G123" s="78"/>
      <c r="H123" s="24"/>
      <c r="I123" s="205"/>
      <c r="J123" s="205"/>
      <c r="K123" s="205"/>
      <c r="L123" s="205"/>
      <c r="M123" s="269"/>
      <c r="N123" s="81"/>
      <c r="O123" s="205"/>
      <c r="P123" s="205"/>
      <c r="Q123" s="205"/>
      <c r="R123" s="82"/>
      <c r="S123" s="82"/>
      <c r="T123" s="82"/>
      <c r="U123" s="82"/>
      <c r="V123" s="54">
        <f t="shared" ref="V123:AF123" si="350">AVERAGE(V100:V121)</f>
        <v>1</v>
      </c>
      <c r="W123" s="118">
        <f t="shared" si="350"/>
        <v>0.76666666666666672</v>
      </c>
      <c r="X123" s="118">
        <f t="shared" si="350"/>
        <v>0.875</v>
      </c>
      <c r="Y123" s="118">
        <f t="shared" si="350"/>
        <v>0.77777777777777779</v>
      </c>
      <c r="Z123" s="118">
        <f t="shared" si="350"/>
        <v>0.72631578947368425</v>
      </c>
      <c r="AA123" s="118">
        <f t="shared" si="350"/>
        <v>0.69444444444444442</v>
      </c>
      <c r="AB123" s="118">
        <f t="shared" si="350"/>
        <v>0.92307692307692313</v>
      </c>
      <c r="AC123" s="118">
        <f t="shared" si="350"/>
        <v>1</v>
      </c>
      <c r="AD123" s="75">
        <f t="shared" si="350"/>
        <v>1</v>
      </c>
      <c r="AE123" s="75">
        <f t="shared" si="350"/>
        <v>1</v>
      </c>
      <c r="AF123" s="118">
        <f t="shared" si="350"/>
        <v>1</v>
      </c>
      <c r="AG123" s="58">
        <f>SUM(AG100:AG121)-AG124</f>
        <v>286</v>
      </c>
      <c r="AH123" s="60">
        <f t="shared" ref="AH123" si="351">SUM(AH100:AH121)-AH124</f>
        <v>195</v>
      </c>
      <c r="AI123" s="60">
        <f t="shared" ref="AI123" si="352">SUM(AI100:AI121)-AI124</f>
        <v>104</v>
      </c>
      <c r="AJ123" s="60">
        <f t="shared" ref="AJ123" si="353">SUM(AJ100:AJ121)-AJ124</f>
        <v>234</v>
      </c>
      <c r="AK123" s="60">
        <f t="shared" ref="AK123" si="354">SUM(AK100:AK121)-AK124</f>
        <v>247</v>
      </c>
      <c r="AL123" s="60">
        <f t="shared" ref="AL123" si="355">SUM(AL100:AL121)-AL124</f>
        <v>234</v>
      </c>
      <c r="AM123" s="60">
        <f t="shared" ref="AM123" si="356">SUM(AM100:AM121)-AM124</f>
        <v>169</v>
      </c>
      <c r="AN123" s="60">
        <f t="shared" ref="AN123" si="357">SUM(AN100:AN121)-AN124</f>
        <v>130</v>
      </c>
      <c r="AO123" s="75">
        <f t="shared" ref="AO123" si="358">SUM(AO100:AO121)-AO124</f>
        <v>26</v>
      </c>
      <c r="AP123" s="75">
        <f t="shared" ref="AP123" si="359">SUM(AP100:AP121)-AP124</f>
        <v>52</v>
      </c>
      <c r="AQ123" s="59">
        <f t="shared" ref="AQ123" si="360">SUM(AQ100:AQ121)-AQ124</f>
        <v>247</v>
      </c>
      <c r="AR123" s="56">
        <f>(1/V124)*SUM(AR100:AR121)</f>
        <v>8.6292898932460727E-2</v>
      </c>
      <c r="AS123" s="74">
        <f t="shared" ref="AS123" si="361">(1/W124)*SUM(AS100:AS121)</f>
        <v>8.0925546070683807E-2</v>
      </c>
      <c r="AT123" s="74">
        <f t="shared" ref="AT123" si="362">(1/X124)*SUM(AT100:AT121)</f>
        <v>0.10684916902990982</v>
      </c>
      <c r="AU123" s="74">
        <f t="shared" ref="AU123" si="363">(1/Y124)*SUM(AU100:AU121)</f>
        <v>8.8063841504135765E-2</v>
      </c>
      <c r="AV123" s="74">
        <f t="shared" ref="AV123" si="364">(1/Z124)*SUM(AV100:AV121)</f>
        <v>6.9337437629828816E-2</v>
      </c>
      <c r="AW123" s="74">
        <f t="shared" ref="AW123" si="365">(1/AA124)*SUM(AW100:AW121)</f>
        <v>8.6504836086436734E-2</v>
      </c>
      <c r="AX123" s="74">
        <f t="shared" ref="AX123" si="366">(1/AB124)*SUM(AX100:AX121)</f>
        <v>6.554782843773152E-2</v>
      </c>
      <c r="AY123" s="74">
        <f t="shared" ref="AY123" si="367">(1/AC124)*SUM(AY100:AY121)</f>
        <v>9.3566204405664433E-2</v>
      </c>
      <c r="AZ123" s="345">
        <f t="shared" ref="AZ123" si="368">(1/AD124)*SUM(AZ100:AZ121)</f>
        <v>0.19575279878176707</v>
      </c>
      <c r="BA123" s="345">
        <f t="shared" ref="BA123" si="369">(1/AE124)*SUM(BA100:BA121)</f>
        <v>0.14026662806632895</v>
      </c>
      <c r="BB123" s="385">
        <f t="shared" ref="BB123" si="370">(1/AF124)*SUM(BB100:BB121)</f>
        <v>9.5504967905659294E-2</v>
      </c>
      <c r="BC123" s="25"/>
      <c r="BD123" s="198"/>
      <c r="BE123" s="198"/>
      <c r="BF123" s="198"/>
      <c r="BG123" s="198"/>
      <c r="BH123" s="198"/>
      <c r="BI123" s="198"/>
      <c r="BJ123" s="198"/>
      <c r="BK123" s="152"/>
      <c r="BL123" s="152"/>
      <c r="BM123" s="82"/>
      <c r="BN123" s="78">
        <f>SQRT((SUM(BN100:BN121)+SUM(BY100:BY121))/AG123)</f>
        <v>0.48500501112346611</v>
      </c>
      <c r="BO123" s="205">
        <f t="shared" ref="BO123:BX123" si="371">SQRT((SUM(BO100:BO121)+SUM(BZ100:BZ121))/AH123)</f>
        <v>0.36725760391842005</v>
      </c>
      <c r="BP123" s="205">
        <f t="shared" si="371"/>
        <v>0.57661729087638647</v>
      </c>
      <c r="BQ123" s="205">
        <f t="shared" si="371"/>
        <v>0.40498265509972792</v>
      </c>
      <c r="BR123" s="205">
        <f t="shared" si="371"/>
        <v>0.37796104778384565</v>
      </c>
      <c r="BS123" s="205">
        <f t="shared" si="371"/>
        <v>0.56243045472214559</v>
      </c>
      <c r="BT123" s="205">
        <f t="shared" si="371"/>
        <v>0.45181108174678314</v>
      </c>
      <c r="BU123" s="205">
        <f t="shared" si="371"/>
        <v>0.50866850351027015</v>
      </c>
      <c r="BV123" s="373">
        <f t="shared" si="371"/>
        <v>0.85331191211437118</v>
      </c>
      <c r="BW123" s="373">
        <f t="shared" si="371"/>
        <v>0.65686687298867963</v>
      </c>
      <c r="BX123" s="371">
        <f t="shared" si="371"/>
        <v>0.48542324035133599</v>
      </c>
    </row>
    <row r="124" spans="1:87" x14ac:dyDescent="0.25">
      <c r="A124" s="199" t="s">
        <v>60</v>
      </c>
      <c r="B124" s="128">
        <f>COUNTIF(B100:B121,"&gt;0")</f>
        <v>0</v>
      </c>
      <c r="C124" s="128">
        <f>COUNTIF(C100:C121,"&gt;0")</f>
        <v>22</v>
      </c>
      <c r="D124" s="128"/>
      <c r="G124" s="78"/>
      <c r="H124" s="26"/>
      <c r="I124" s="205"/>
      <c r="J124" s="205"/>
      <c r="K124" s="140"/>
      <c r="L124" s="205"/>
      <c r="M124" s="269"/>
      <c r="N124" s="81"/>
      <c r="O124" s="205"/>
      <c r="P124" s="205"/>
      <c r="Q124" s="205"/>
      <c r="R124" s="82"/>
      <c r="S124" s="82"/>
      <c r="T124" s="82"/>
      <c r="U124" s="82"/>
      <c r="V124" s="130">
        <f t="shared" ref="V124:AF124" si="372">COUNTIF(V100:V121,"&gt;0")</f>
        <v>22</v>
      </c>
      <c r="W124" s="128">
        <f t="shared" si="372"/>
        <v>15</v>
      </c>
      <c r="X124" s="128">
        <f t="shared" si="372"/>
        <v>8</v>
      </c>
      <c r="Y124" s="128">
        <f t="shared" si="372"/>
        <v>18</v>
      </c>
      <c r="Z124" s="128">
        <f t="shared" si="372"/>
        <v>19</v>
      </c>
      <c r="AA124" s="128">
        <f t="shared" si="372"/>
        <v>18</v>
      </c>
      <c r="AB124" s="128">
        <f t="shared" si="372"/>
        <v>13</v>
      </c>
      <c r="AC124" s="128">
        <f t="shared" si="372"/>
        <v>10</v>
      </c>
      <c r="AD124" s="152">
        <f t="shared" si="372"/>
        <v>2</v>
      </c>
      <c r="AE124" s="152">
        <f t="shared" si="372"/>
        <v>4</v>
      </c>
      <c r="AF124" s="128">
        <f t="shared" si="372"/>
        <v>19</v>
      </c>
      <c r="AG124" s="202">
        <f>COUNTIF(AG100:AG121,"&gt;0")</f>
        <v>22</v>
      </c>
      <c r="AH124" s="198">
        <f t="shared" ref="AH124:AQ124" si="373">COUNTIF(AH100:AH121,"&gt;0")</f>
        <v>15</v>
      </c>
      <c r="AI124" s="198">
        <f t="shared" si="373"/>
        <v>8</v>
      </c>
      <c r="AJ124" s="198">
        <f t="shared" si="373"/>
        <v>18</v>
      </c>
      <c r="AK124" s="198">
        <f t="shared" si="373"/>
        <v>19</v>
      </c>
      <c r="AL124" s="198">
        <f t="shared" si="373"/>
        <v>18</v>
      </c>
      <c r="AM124" s="198">
        <f t="shared" si="373"/>
        <v>13</v>
      </c>
      <c r="AN124" s="198">
        <f t="shared" si="373"/>
        <v>10</v>
      </c>
      <c r="AO124" s="152">
        <f t="shared" si="373"/>
        <v>2</v>
      </c>
      <c r="AP124" s="152">
        <f t="shared" si="373"/>
        <v>4</v>
      </c>
      <c r="AQ124" s="203">
        <f t="shared" si="373"/>
        <v>19</v>
      </c>
      <c r="AR124" s="81"/>
      <c r="AS124" s="82"/>
      <c r="AT124" s="82"/>
      <c r="AU124" s="82"/>
      <c r="AV124" s="82"/>
      <c r="AW124" s="82"/>
      <c r="AX124" s="82"/>
      <c r="AY124" s="82"/>
      <c r="AZ124" s="83"/>
      <c r="BA124" s="83"/>
      <c r="BB124" s="82"/>
      <c r="BC124" s="25"/>
      <c r="BD124" s="128"/>
      <c r="BE124" s="128"/>
      <c r="BF124" s="128"/>
      <c r="BG124" s="128"/>
      <c r="BH124" s="128"/>
      <c r="BI124" s="128"/>
      <c r="BJ124" s="128"/>
      <c r="BK124" s="152"/>
      <c r="BL124" s="152"/>
      <c r="BM124" s="82"/>
      <c r="BN124" s="89"/>
      <c r="BO124" s="90"/>
      <c r="BP124" s="90"/>
      <c r="BQ124" s="90"/>
      <c r="BR124" s="90"/>
      <c r="BS124" s="90"/>
      <c r="BT124" s="90"/>
      <c r="BU124" s="90"/>
      <c r="BV124" s="374"/>
      <c r="BW124" s="374"/>
      <c r="BX124" s="91"/>
    </row>
    <row r="125" spans="1:87" ht="24" x14ac:dyDescent="0.45">
      <c r="A125" s="27" t="s">
        <v>483</v>
      </c>
      <c r="B125" s="134"/>
      <c r="C125" s="134"/>
      <c r="G125" s="78"/>
      <c r="H125" s="26"/>
      <c r="I125" s="205"/>
      <c r="J125" s="205"/>
      <c r="K125" s="205"/>
      <c r="L125" s="205"/>
      <c r="M125" s="269"/>
      <c r="N125" s="81"/>
      <c r="O125" s="205"/>
      <c r="P125" s="205"/>
      <c r="Q125" s="205"/>
      <c r="R125" s="82"/>
      <c r="S125" s="82"/>
      <c r="T125" s="82"/>
      <c r="U125" s="82"/>
      <c r="V125" s="82"/>
      <c r="AA125" s="134"/>
      <c r="AB125" s="134"/>
      <c r="AC125" s="134"/>
      <c r="AD125" s="146"/>
      <c r="AE125" s="134"/>
      <c r="AF125" s="134"/>
      <c r="AG125" s="207"/>
      <c r="AH125" s="207"/>
      <c r="AI125" s="207"/>
      <c r="AJ125" s="207"/>
      <c r="AK125" s="207"/>
      <c r="AL125" s="207"/>
      <c r="AM125" s="207"/>
      <c r="AN125" s="207"/>
      <c r="AO125" s="207"/>
      <c r="AP125" s="207"/>
      <c r="AQ125" s="207"/>
      <c r="AR125" s="87">
        <f>EXP((1/V124)*(SUM(AR100:AR121)-V124))</f>
        <v>0.40103478850275948</v>
      </c>
      <c r="AS125" s="88">
        <f t="shared" ref="AS125:BB125" si="374">EXP((1/W124)*(SUM(AS100:AS121)-W124))</f>
        <v>0.39888805956254092</v>
      </c>
      <c r="AT125" s="88">
        <f t="shared" si="374"/>
        <v>0.40936388219019493</v>
      </c>
      <c r="AU125" s="88">
        <f t="shared" si="374"/>
        <v>0.40174562732402691</v>
      </c>
      <c r="AV125" s="88">
        <f t="shared" si="374"/>
        <v>0.39429238051332277</v>
      </c>
      <c r="AW125" s="88">
        <f t="shared" si="374"/>
        <v>0.40111979168182793</v>
      </c>
      <c r="AX125" s="88">
        <f t="shared" si="374"/>
        <v>0.3928009941543163</v>
      </c>
      <c r="AY125" s="88">
        <f t="shared" si="374"/>
        <v>0.40396227035426668</v>
      </c>
      <c r="AZ125" s="94">
        <f t="shared" si="374"/>
        <v>0.44742462052131476</v>
      </c>
      <c r="BA125" s="94">
        <f t="shared" si="374"/>
        <v>0.42327492424824531</v>
      </c>
      <c r="BB125" s="106">
        <f t="shared" si="374"/>
        <v>0.40474621735776423</v>
      </c>
      <c r="BC125" s="103"/>
      <c r="BD125" s="103"/>
      <c r="BE125" s="103"/>
      <c r="BF125" s="103"/>
      <c r="BG125" s="103"/>
      <c r="BH125" s="103"/>
      <c r="BI125" s="103"/>
      <c r="BJ125" s="103"/>
      <c r="BK125" s="83"/>
      <c r="BL125" s="83"/>
      <c r="BM125" s="103"/>
      <c r="BN125" s="81">
        <f>EXP((1/V124)*(BN123-V124))</f>
        <v>0.37607965197198923</v>
      </c>
      <c r="BO125" s="82">
        <f t="shared" ref="BO125:BX125" si="375">EXP((1/W124)*(BO123-W124))</f>
        <v>0.3769977122937897</v>
      </c>
      <c r="BP125" s="82">
        <f t="shared" si="375"/>
        <v>0.39537411385328114</v>
      </c>
      <c r="BQ125" s="82">
        <f t="shared" si="375"/>
        <v>0.37625018786674413</v>
      </c>
      <c r="BR125" s="82">
        <f t="shared" si="375"/>
        <v>0.37527082514940274</v>
      </c>
      <c r="BS125" s="82">
        <f t="shared" si="375"/>
        <v>0.37955572171869401</v>
      </c>
      <c r="BT125" s="82">
        <f t="shared" si="375"/>
        <v>0.38088975548697679</v>
      </c>
      <c r="BU125" s="82">
        <f t="shared" si="375"/>
        <v>0.38707641539274701</v>
      </c>
      <c r="BV125" s="83">
        <f t="shared" si="375"/>
        <v>0.56363745529087206</v>
      </c>
      <c r="BW125" s="83">
        <f t="shared" si="375"/>
        <v>0.43353476853149298</v>
      </c>
      <c r="BX125" s="114">
        <f t="shared" si="375"/>
        <v>0.3773993348878566</v>
      </c>
    </row>
    <row r="126" spans="1:87" ht="15" customHeight="1" x14ac:dyDescent="0.35">
      <c r="A126" s="30" t="s">
        <v>473</v>
      </c>
      <c r="B126" s="134"/>
      <c r="C126" s="134"/>
      <c r="G126" s="78"/>
      <c r="H126" s="26"/>
      <c r="I126" s="205"/>
      <c r="J126" s="205"/>
      <c r="K126" s="205"/>
      <c r="L126" s="205"/>
      <c r="M126" s="269"/>
      <c r="N126" s="81"/>
      <c r="O126" s="205"/>
      <c r="P126" s="205"/>
      <c r="Q126" s="205"/>
      <c r="R126" s="82"/>
      <c r="S126" s="82"/>
      <c r="T126" s="82"/>
      <c r="U126" s="82"/>
      <c r="V126" s="82"/>
      <c r="AA126" s="134"/>
      <c r="AB126" s="134"/>
      <c r="AC126" s="134"/>
      <c r="AD126" s="146"/>
      <c r="AE126" s="134"/>
      <c r="AF126" s="134"/>
      <c r="AG126" s="207"/>
      <c r="AH126" s="207"/>
      <c r="AI126" s="207"/>
      <c r="AJ126" s="207"/>
      <c r="AK126" s="207"/>
      <c r="AL126" s="207"/>
      <c r="AM126" s="207"/>
      <c r="AN126" s="207"/>
      <c r="AO126" s="207"/>
      <c r="AP126" s="207"/>
      <c r="AQ126" s="207"/>
      <c r="AR126" s="130"/>
      <c r="AZ126" s="201"/>
      <c r="BA126" s="152"/>
      <c r="BB126" s="21"/>
      <c r="BM126" s="21"/>
    </row>
    <row r="127" spans="1:87" ht="15" customHeight="1" x14ac:dyDescent="0.25">
      <c r="A127" s="30" t="s">
        <v>303</v>
      </c>
      <c r="B127" s="134"/>
      <c r="C127" s="134"/>
      <c r="G127" s="78"/>
      <c r="H127" s="26"/>
      <c r="I127" s="205"/>
      <c r="J127" s="205"/>
      <c r="K127" s="205"/>
      <c r="L127" s="205"/>
      <c r="M127" s="269"/>
      <c r="N127" s="81"/>
      <c r="O127" s="205"/>
      <c r="P127" s="205"/>
      <c r="Q127" s="205"/>
      <c r="R127" s="82"/>
      <c r="S127" s="82"/>
      <c r="T127" s="82"/>
      <c r="U127" s="82"/>
      <c r="V127" s="82"/>
      <c r="AA127" s="134" t="s">
        <v>73</v>
      </c>
      <c r="AB127" s="128"/>
      <c r="AC127" s="128"/>
      <c r="AD127" s="199"/>
      <c r="AE127" s="128"/>
      <c r="AF127" s="128"/>
      <c r="AG127" s="198"/>
      <c r="AH127" s="198"/>
      <c r="AI127" s="198"/>
      <c r="AJ127" s="198"/>
      <c r="AK127" s="198"/>
      <c r="AL127" s="198"/>
      <c r="AM127" s="198"/>
      <c r="AN127" s="198"/>
      <c r="AO127" s="198"/>
      <c r="AP127" s="198"/>
      <c r="AQ127" s="198"/>
      <c r="AR127" s="202">
        <f>SQRT(((BN95^2)/V94)+((BN125^2)/V124))</f>
        <v>0.116564758970848</v>
      </c>
      <c r="AS127" s="198">
        <f t="shared" ref="AS127:BB127" si="376">SQRT(((BO95^2)/W94)+((BO125^2)/W124))</f>
        <v>0.14343455713851483</v>
      </c>
      <c r="AT127" s="198">
        <f t="shared" si="376"/>
        <v>0.21118724117117676</v>
      </c>
      <c r="AU127" s="198">
        <f t="shared" si="376"/>
        <v>0.12998039633152889</v>
      </c>
      <c r="AV127" s="198">
        <f t="shared" si="376"/>
        <v>0.12598450060382418</v>
      </c>
      <c r="AW127" s="198">
        <f t="shared" si="376"/>
        <v>0.13166780469559264</v>
      </c>
      <c r="AX127" s="198">
        <f t="shared" si="376"/>
        <v>0.15696940079003605</v>
      </c>
      <c r="AY127" s="198">
        <f t="shared" si="376"/>
        <v>0.18398928484514548</v>
      </c>
      <c r="AZ127" s="152">
        <f t="shared" si="376"/>
        <v>0.73659981731694624</v>
      </c>
      <c r="BA127" s="152">
        <f t="shared" si="376"/>
        <v>0.35755910974947697</v>
      </c>
      <c r="BB127" s="203">
        <f t="shared" si="376"/>
        <v>0.12651559312371519</v>
      </c>
      <c r="BM127" s="21"/>
    </row>
    <row r="128" spans="1:87" ht="15" customHeight="1" x14ac:dyDescent="0.35">
      <c r="A128" s="27"/>
      <c r="B128" s="134"/>
      <c r="C128" s="134"/>
      <c r="G128" s="78"/>
      <c r="H128" s="26"/>
      <c r="I128" s="205"/>
      <c r="J128" s="205"/>
      <c r="K128" s="205"/>
      <c r="L128" s="205"/>
      <c r="M128" s="269"/>
      <c r="N128" s="81"/>
      <c r="O128" s="205"/>
      <c r="P128" s="205"/>
      <c r="Q128" s="205"/>
      <c r="R128" s="82"/>
      <c r="S128" s="82"/>
      <c r="T128" s="82"/>
      <c r="U128" s="82"/>
      <c r="V128" s="82"/>
      <c r="AA128" s="134" t="s">
        <v>74</v>
      </c>
      <c r="AB128" s="128"/>
      <c r="AC128" s="128"/>
      <c r="AD128" s="199"/>
      <c r="AE128" s="128"/>
      <c r="AF128" s="128"/>
      <c r="AG128" s="198"/>
      <c r="AH128" s="198"/>
      <c r="AI128" s="198"/>
      <c r="AJ128" s="198"/>
      <c r="AK128" s="198"/>
      <c r="AL128" s="198"/>
      <c r="AM128" s="198"/>
      <c r="AN128" s="198"/>
      <c r="AO128" s="198"/>
      <c r="AP128" s="198"/>
      <c r="AQ128" s="198"/>
      <c r="AR128" s="130">
        <f>(AR95-AR125)/AR127</f>
        <v>3.4276495461351848</v>
      </c>
      <c r="AS128" s="128">
        <f t="shared" ref="AS128" si="377">(AS95-AS125)/AS127</f>
        <v>2.4073134563148932</v>
      </c>
      <c r="AT128" s="128">
        <f t="shared" ref="AT128" si="378">(AT95-AT125)/AT127</f>
        <v>1.4190931099588522</v>
      </c>
      <c r="AU128" s="128">
        <f t="shared" ref="AU128" si="379">(AU95-AU125)/AU127</f>
        <v>3.0000197962033184</v>
      </c>
      <c r="AV128" s="128">
        <f t="shared" ref="AV128" si="380">(AV95-AV125)/AV127</f>
        <v>2.8050494223033584</v>
      </c>
      <c r="AW128" s="128">
        <f t="shared" ref="AW128" si="381">(AW95-AW125)/AW127</f>
        <v>2.9958954884865063</v>
      </c>
      <c r="AX128" s="128">
        <f t="shared" ref="AX128" si="382">(AX95-AX125)/AX127</f>
        <v>2.2817928489809787</v>
      </c>
      <c r="AY128" s="128">
        <f t="shared" ref="AY128" si="383">(AY95-AY125)/AY127</f>
        <v>2.5233338364396656</v>
      </c>
      <c r="AZ128" s="152">
        <f t="shared" ref="AZ128" si="384">(AZ95-AZ125)/AZ127</f>
        <v>0.3244057199909593</v>
      </c>
      <c r="BA128" s="152">
        <f t="shared" ref="BA128" si="385">(BA95-BA125)/BA127</f>
        <v>1.2884961840846545</v>
      </c>
      <c r="BB128" s="2">
        <f t="shared" ref="BB128" si="386">(BB95-BB125)/BB127</f>
        <v>3.5365008923527128</v>
      </c>
      <c r="BM128" s="21"/>
    </row>
    <row r="129" spans="1:65" ht="15" customHeight="1" x14ac:dyDescent="0.35">
      <c r="A129" s="27"/>
      <c r="B129" s="134"/>
      <c r="C129" s="134"/>
      <c r="G129" s="78"/>
      <c r="H129" s="26"/>
      <c r="I129" s="205"/>
      <c r="J129" s="205"/>
      <c r="K129" s="205"/>
      <c r="L129" s="205"/>
      <c r="M129" s="269"/>
      <c r="N129" s="81"/>
      <c r="O129" s="205"/>
      <c r="P129" s="205"/>
      <c r="Q129" s="205"/>
      <c r="R129" s="82"/>
      <c r="S129" s="82"/>
      <c r="T129" s="82"/>
      <c r="U129" s="82"/>
      <c r="V129" s="82"/>
      <c r="AA129" s="198" t="s">
        <v>265</v>
      </c>
      <c r="AB129" s="128"/>
      <c r="AC129" s="128"/>
      <c r="AD129" s="199"/>
      <c r="AE129" s="128"/>
      <c r="AF129" s="128"/>
      <c r="AG129" s="198"/>
      <c r="AH129" s="198"/>
      <c r="AI129" s="198"/>
      <c r="AJ129" s="198"/>
      <c r="AK129" s="198"/>
      <c r="AL129" s="198"/>
      <c r="AM129" s="198"/>
      <c r="AN129" s="198"/>
      <c r="AO129" s="198"/>
      <c r="AP129" s="198"/>
      <c r="AQ129" s="198"/>
      <c r="AR129" s="130">
        <f>TINV(0.05,V94+V124-2)</f>
        <v>2.0180817028184461</v>
      </c>
      <c r="AS129" s="128">
        <f t="shared" ref="AS129" si="387">TINV(0.05,W94+W124-2)</f>
        <v>2.0484071417952445</v>
      </c>
      <c r="AT129" s="128">
        <f t="shared" ref="AT129" si="388">TINV(0.05,X94+X124-2)</f>
        <v>2.1447866879178044</v>
      </c>
      <c r="AU129" s="128">
        <f t="shared" ref="AU129" si="389">TINV(0.05,Y94+Y124-2)</f>
        <v>2.0322445093177191</v>
      </c>
      <c r="AV129" s="128">
        <f t="shared" ref="AV129" si="390">TINV(0.05,Z94+Z124-2)</f>
        <v>2.028094000980452</v>
      </c>
      <c r="AW129" s="128">
        <f t="shared" ref="AW129" si="391">TINV(0.05,AA94+AA124-2)</f>
        <v>2.0322445093177191</v>
      </c>
      <c r="AX129" s="128">
        <f t="shared" ref="AX129" si="392">TINV(0.05,AB94+AB124-2)</f>
        <v>2.0638985616280254</v>
      </c>
      <c r="AY129" s="128">
        <f t="shared" ref="AY129" si="393">TINV(0.05,AC94+AC124-2)</f>
        <v>2.1009220402410378</v>
      </c>
      <c r="AZ129" s="152">
        <f t="shared" ref="AZ129" si="394">TINV(0.05,AD94+AD124-2)</f>
        <v>4.3026527297494637</v>
      </c>
      <c r="BA129" s="152">
        <f t="shared" ref="BA129" si="395">TINV(0.05,AE94+AE124-2)</f>
        <v>2.4469118511449697</v>
      </c>
      <c r="BB129" s="2">
        <f t="shared" ref="BB129" si="396">TINV(0.05,AF94+AF124-2)</f>
        <v>2.028094000980452</v>
      </c>
      <c r="BM129" s="21"/>
    </row>
    <row r="130" spans="1:65" ht="15" customHeight="1" x14ac:dyDescent="0.35">
      <c r="A130" s="27"/>
      <c r="B130" s="134"/>
      <c r="C130" s="134"/>
      <c r="G130" s="78"/>
      <c r="H130" s="26"/>
      <c r="I130" s="205"/>
      <c r="J130" s="205"/>
      <c r="K130" s="205"/>
      <c r="L130" s="205"/>
      <c r="M130" s="269"/>
      <c r="N130" s="81"/>
      <c r="O130" s="205"/>
      <c r="P130" s="205"/>
      <c r="Q130" s="205"/>
      <c r="R130" s="82"/>
      <c r="S130" s="82"/>
      <c r="T130" s="82"/>
      <c r="U130" s="82"/>
      <c r="V130" s="82"/>
      <c r="AA130" s="134" t="s">
        <v>76</v>
      </c>
      <c r="AB130" s="128"/>
      <c r="AC130" s="128"/>
      <c r="AD130" s="199"/>
      <c r="AE130" s="128"/>
      <c r="AF130" s="128"/>
      <c r="AG130" s="198"/>
      <c r="AH130" s="198"/>
      <c r="AI130" s="198"/>
      <c r="AJ130" s="198"/>
      <c r="AK130" s="198"/>
      <c r="AL130" s="198"/>
      <c r="AM130" s="198"/>
      <c r="AN130" s="198"/>
      <c r="AO130" s="198"/>
      <c r="AP130" s="198"/>
      <c r="AQ130" s="198"/>
      <c r="AR130" s="130">
        <f>TDIST(ABS(AR128),V94+V124-2,2)</f>
        <v>1.3747923522686261E-3</v>
      </c>
      <c r="AS130" s="128">
        <f t="shared" ref="AS130" si="397">TDIST(ABS(AS128),W94+W124-2,2)</f>
        <v>2.2908430819812416E-2</v>
      </c>
      <c r="AT130" s="128">
        <f t="shared" ref="AT130" si="398">TDIST(ABS(AT128),X94+X124-2,2)</f>
        <v>0.177751383203851</v>
      </c>
      <c r="AU130" s="128">
        <f t="shared" ref="AU130" si="399">TDIST(ABS(AU128),Y94+Y124-2,2)</f>
        <v>5.0250821113198181E-3</v>
      </c>
      <c r="AV130" s="128">
        <f t="shared" ref="AV130" si="400">TDIST(ABS(AV128),Z94+Z124-2,2)</f>
        <v>8.061699687397306E-3</v>
      </c>
      <c r="AW130" s="128">
        <f t="shared" ref="AW130" si="401">TDIST(ABS(AW128),AA94+AA124-2,2)</f>
        <v>5.0789647019470916E-3</v>
      </c>
      <c r="AX130" s="128">
        <f t="shared" ref="AX130" si="402">TDIST(ABS(AX128),AB94+AB124-2,2)</f>
        <v>3.1663195556030706E-2</v>
      </c>
      <c r="AY130" s="128">
        <f t="shared" ref="AY130" si="403">TDIST(ABS(AY128),AC94+AC124-2,2)</f>
        <v>2.1250416573839095E-2</v>
      </c>
      <c r="AZ130" s="152">
        <f t="shared" ref="AZ130" si="404">TDIST(ABS(AZ128),AD94+AD124-2,2)</f>
        <v>0.77641750797998554</v>
      </c>
      <c r="BA130" s="152">
        <f t="shared" ref="BA130" si="405">TDIST(ABS(BA128),AE94+AE124-2,2)</f>
        <v>0.24502488593823279</v>
      </c>
      <c r="BB130" s="2">
        <f t="shared" ref="BB130" si="406">TDIST(ABS(BB128),AF94+AF124-2,2)</f>
        <v>1.1367969157626545E-3</v>
      </c>
      <c r="BM130" s="21"/>
    </row>
    <row r="131" spans="1:65" ht="15" customHeight="1" x14ac:dyDescent="0.35">
      <c r="A131" s="27"/>
      <c r="B131" s="134"/>
      <c r="C131" s="134"/>
      <c r="G131" s="78"/>
      <c r="H131" s="26"/>
      <c r="I131" s="205"/>
      <c r="J131" s="205"/>
      <c r="K131" s="205"/>
      <c r="L131" s="205"/>
      <c r="M131" s="269"/>
      <c r="N131" s="81"/>
      <c r="O131" s="205"/>
      <c r="P131" s="205"/>
      <c r="Q131" s="205"/>
      <c r="R131" s="82"/>
      <c r="S131" s="82"/>
      <c r="T131" s="82"/>
      <c r="U131" s="82"/>
      <c r="V131" s="82"/>
      <c r="AA131" s="134" t="s">
        <v>77</v>
      </c>
      <c r="AB131" s="128"/>
      <c r="AC131" s="128"/>
      <c r="AD131" s="199"/>
      <c r="AE131" s="128"/>
      <c r="AF131" s="128"/>
      <c r="AG131" s="198"/>
      <c r="AH131" s="198"/>
      <c r="AI131" s="198"/>
      <c r="AJ131" s="198"/>
      <c r="AK131" s="198"/>
      <c r="AL131" s="198"/>
      <c r="AM131" s="198"/>
      <c r="AN131" s="198"/>
      <c r="AO131" s="198"/>
      <c r="AP131" s="198"/>
      <c r="AQ131" s="198"/>
      <c r="AR131" s="242" t="str">
        <f t="shared" ref="AR131:BB131" si="407">IF(V124&gt;4,IF(AR130&lt;0.001,"***",IF(AR130&lt;0.01,"**",IF(AR130&lt;0.05,"*","ns"))),"na")</f>
        <v>**</v>
      </c>
      <c r="AS131" s="243" t="str">
        <f t="shared" si="407"/>
        <v>*</v>
      </c>
      <c r="AT131" s="243" t="str">
        <f t="shared" si="407"/>
        <v>ns</v>
      </c>
      <c r="AU131" s="243" t="str">
        <f t="shared" si="407"/>
        <v>**</v>
      </c>
      <c r="AV131" s="243" t="str">
        <f t="shared" si="407"/>
        <v>**</v>
      </c>
      <c r="AW131" s="243" t="str">
        <f t="shared" si="407"/>
        <v>**</v>
      </c>
      <c r="AX131" s="243" t="str">
        <f t="shared" si="407"/>
        <v>*</v>
      </c>
      <c r="AY131" s="243" t="str">
        <f t="shared" si="407"/>
        <v>*</v>
      </c>
      <c r="AZ131" s="245" t="str">
        <f t="shared" si="407"/>
        <v>na</v>
      </c>
      <c r="BA131" s="245" t="str">
        <f t="shared" si="407"/>
        <v>na</v>
      </c>
      <c r="BB131" s="244" t="str">
        <f t="shared" si="407"/>
        <v>**</v>
      </c>
      <c r="BM131" s="21"/>
    </row>
    <row r="132" spans="1:65" ht="15" customHeight="1" x14ac:dyDescent="0.35">
      <c r="A132" s="27"/>
      <c r="B132" s="134"/>
      <c r="C132" s="134"/>
      <c r="G132" s="78"/>
      <c r="H132" s="26"/>
      <c r="I132" s="205"/>
      <c r="J132" s="205"/>
      <c r="K132" s="205"/>
      <c r="L132" s="205"/>
      <c r="M132" s="269"/>
      <c r="N132" s="81"/>
      <c r="O132" s="205"/>
      <c r="P132" s="205"/>
      <c r="Q132" s="205"/>
      <c r="R132" s="82"/>
      <c r="S132" s="82"/>
      <c r="T132" s="82"/>
      <c r="U132" s="82"/>
      <c r="V132" s="82"/>
    </row>
    <row r="133" spans="1:65" x14ac:dyDescent="0.25">
      <c r="A133" s="217" t="s">
        <v>363</v>
      </c>
      <c r="G133" s="78"/>
      <c r="H133" s="26"/>
      <c r="I133" s="205"/>
      <c r="J133" s="205"/>
      <c r="K133" s="205"/>
      <c r="L133" s="205"/>
      <c r="M133" s="269"/>
      <c r="N133" s="81"/>
      <c r="O133" s="205"/>
      <c r="P133" s="205"/>
      <c r="Q133" s="205"/>
      <c r="R133" s="82"/>
      <c r="S133" s="82"/>
      <c r="T133" s="82"/>
      <c r="U133" s="82"/>
      <c r="V133" s="82"/>
      <c r="W133" s="128" t="s">
        <v>9</v>
      </c>
      <c r="X133" s="199" t="s">
        <v>220</v>
      </c>
    </row>
    <row r="134" spans="1:65" x14ac:dyDescent="0.25">
      <c r="A134" s="217" t="s">
        <v>331</v>
      </c>
      <c r="G134" s="78"/>
      <c r="H134" s="26"/>
      <c r="I134" s="205"/>
      <c r="J134" s="205"/>
      <c r="K134" s="205"/>
      <c r="L134" s="205"/>
      <c r="M134" s="269"/>
      <c r="N134" s="81"/>
      <c r="O134" s="205"/>
      <c r="P134" s="205"/>
      <c r="Q134" s="205"/>
      <c r="R134" s="82"/>
      <c r="S134" s="82"/>
      <c r="T134" s="82"/>
      <c r="U134" s="82"/>
      <c r="V134" s="82"/>
      <c r="W134" s="128" t="s">
        <v>62</v>
      </c>
      <c r="X134" s="199" t="s">
        <v>221</v>
      </c>
    </row>
    <row r="135" spans="1:65" x14ac:dyDescent="0.25">
      <c r="A135" s="217" t="s">
        <v>332</v>
      </c>
      <c r="G135" s="78"/>
      <c r="H135" s="26"/>
      <c r="I135" s="205"/>
      <c r="J135" s="205"/>
      <c r="K135" s="205"/>
      <c r="L135" s="205"/>
      <c r="M135" s="269"/>
      <c r="N135" s="81"/>
      <c r="O135" s="205"/>
      <c r="P135" s="205"/>
      <c r="Q135" s="205"/>
      <c r="R135" s="82"/>
      <c r="S135" s="82"/>
      <c r="T135" s="82"/>
      <c r="U135" s="82"/>
      <c r="V135" s="82"/>
      <c r="W135" s="128" t="s">
        <v>63</v>
      </c>
      <c r="X135" s="199" t="s">
        <v>222</v>
      </c>
    </row>
    <row r="136" spans="1:65" ht="15.75" x14ac:dyDescent="0.25">
      <c r="A136" s="217" t="s">
        <v>364</v>
      </c>
      <c r="G136" s="113"/>
      <c r="H136" s="24"/>
      <c r="I136" s="205"/>
      <c r="J136" s="205"/>
      <c r="K136" s="205"/>
      <c r="L136" s="205"/>
      <c r="M136" s="269"/>
      <c r="N136" s="81"/>
      <c r="O136" s="205"/>
      <c r="P136" s="205"/>
      <c r="Q136" s="205"/>
      <c r="R136" s="82"/>
      <c r="S136" s="82"/>
      <c r="T136" s="82"/>
      <c r="U136" s="82"/>
      <c r="V136" s="82"/>
      <c r="W136" s="17" t="s">
        <v>64</v>
      </c>
      <c r="X136" s="199" t="s">
        <v>223</v>
      </c>
    </row>
    <row r="137" spans="1:65" ht="15.75" x14ac:dyDescent="0.25">
      <c r="A137" s="217" t="s">
        <v>365</v>
      </c>
      <c r="G137" s="113"/>
      <c r="H137" s="24"/>
      <c r="I137" s="205"/>
      <c r="J137" s="205"/>
      <c r="K137" s="205"/>
      <c r="L137" s="205"/>
      <c r="M137" s="269"/>
      <c r="N137" s="81"/>
      <c r="O137" s="205"/>
      <c r="P137" s="205"/>
      <c r="Q137" s="205"/>
      <c r="R137" s="82"/>
      <c r="S137" s="82"/>
      <c r="T137" s="82"/>
      <c r="U137" s="82"/>
      <c r="V137" s="82"/>
      <c r="W137" s="17" t="s">
        <v>65</v>
      </c>
      <c r="X137" s="199" t="s">
        <v>224</v>
      </c>
    </row>
    <row r="138" spans="1:65" x14ac:dyDescent="0.25">
      <c r="A138" s="217" t="s">
        <v>354</v>
      </c>
      <c r="G138" s="78"/>
      <c r="H138" s="26"/>
      <c r="I138" s="205"/>
      <c r="J138" s="205"/>
      <c r="K138" s="140"/>
      <c r="L138" s="205"/>
      <c r="M138" s="269"/>
      <c r="N138" s="81"/>
      <c r="O138" s="205"/>
      <c r="P138" s="205"/>
      <c r="Q138" s="205"/>
      <c r="R138" s="82"/>
      <c r="S138" s="82"/>
      <c r="T138" s="82"/>
      <c r="U138" s="82"/>
      <c r="V138" s="82"/>
      <c r="W138" s="17" t="s">
        <v>66</v>
      </c>
      <c r="X138" s="199" t="s">
        <v>225</v>
      </c>
    </row>
    <row r="139" spans="1:65" x14ac:dyDescent="0.25">
      <c r="G139" s="78"/>
      <c r="H139" s="26"/>
      <c r="I139" s="205"/>
      <c r="J139" s="205"/>
      <c r="K139" s="205"/>
      <c r="L139" s="205"/>
      <c r="M139" s="269"/>
      <c r="N139" s="81"/>
      <c r="O139" s="205"/>
      <c r="P139" s="205"/>
      <c r="Q139" s="205"/>
      <c r="R139" s="82"/>
      <c r="S139" s="82"/>
      <c r="T139" s="82"/>
      <c r="U139" s="82"/>
      <c r="V139" s="82"/>
      <c r="W139" s="17" t="s">
        <v>67</v>
      </c>
      <c r="X139" s="199" t="s">
        <v>250</v>
      </c>
    </row>
    <row r="140" spans="1:65" ht="15.75" x14ac:dyDescent="0.25">
      <c r="G140" s="78"/>
      <c r="H140" s="24"/>
      <c r="I140" s="205"/>
      <c r="J140" s="205"/>
      <c r="K140" s="205"/>
      <c r="L140" s="205"/>
      <c r="M140" s="269"/>
      <c r="N140" s="81"/>
      <c r="O140" s="205"/>
      <c r="P140" s="205"/>
      <c r="Q140" s="205"/>
      <c r="R140" s="82"/>
      <c r="S140" s="82"/>
      <c r="T140" s="82"/>
      <c r="U140" s="82"/>
      <c r="V140" s="82"/>
      <c r="W140" s="17" t="s">
        <v>68</v>
      </c>
      <c r="X140" s="199" t="s">
        <v>226</v>
      </c>
    </row>
    <row r="141" spans="1:65" x14ac:dyDescent="0.25">
      <c r="G141" s="78"/>
      <c r="H141" s="26"/>
      <c r="I141" s="205"/>
      <c r="J141" s="205"/>
      <c r="K141" s="205"/>
      <c r="L141" s="205"/>
      <c r="M141" s="269"/>
      <c r="N141" s="81"/>
      <c r="O141" s="205"/>
      <c r="P141" s="205"/>
      <c r="Q141" s="205"/>
      <c r="R141" s="82"/>
      <c r="S141" s="82"/>
      <c r="T141" s="82"/>
      <c r="U141" s="82"/>
      <c r="V141" s="82"/>
      <c r="W141" s="17" t="s">
        <v>69</v>
      </c>
      <c r="X141" s="199" t="s">
        <v>227</v>
      </c>
    </row>
    <row r="142" spans="1:65" x14ac:dyDescent="0.25">
      <c r="G142" s="78"/>
      <c r="H142" s="26"/>
      <c r="I142" s="205"/>
      <c r="J142" s="205"/>
      <c r="K142" s="205"/>
      <c r="L142" s="205"/>
      <c r="M142" s="269"/>
      <c r="N142" s="81"/>
      <c r="O142" s="205"/>
      <c r="P142" s="205"/>
      <c r="Q142" s="205"/>
      <c r="R142" s="82"/>
      <c r="S142" s="82"/>
      <c r="T142" s="82"/>
      <c r="U142" s="82"/>
      <c r="V142" s="82"/>
      <c r="W142" s="17" t="s">
        <v>70</v>
      </c>
      <c r="X142" s="199" t="s">
        <v>298</v>
      </c>
    </row>
    <row r="143" spans="1:65" x14ac:dyDescent="0.25">
      <c r="I143" s="205"/>
      <c r="J143" s="205"/>
      <c r="K143" s="205"/>
      <c r="L143" s="205"/>
      <c r="M143" s="269"/>
      <c r="O143" s="205"/>
      <c r="P143" s="205"/>
      <c r="Q143" s="205"/>
    </row>
    <row r="144" spans="1:65" x14ac:dyDescent="0.25">
      <c r="I144" s="205"/>
      <c r="J144" s="205"/>
      <c r="K144" s="205"/>
      <c r="L144" s="205"/>
      <c r="M144" s="269"/>
      <c r="O144" s="205"/>
      <c r="P144" s="205"/>
      <c r="Q144" s="205"/>
    </row>
    <row r="145" spans="9:13" x14ac:dyDescent="0.25">
      <c r="I145" s="205"/>
      <c r="J145" s="205"/>
      <c r="K145" s="205"/>
      <c r="L145" s="205"/>
      <c r="M145" s="269"/>
    </row>
  </sheetData>
  <mergeCells count="100">
    <mergeCell ref="P99:U99"/>
    <mergeCell ref="W98:Z98"/>
    <mergeCell ref="AC98:AE98"/>
    <mergeCell ref="AS98:AV98"/>
    <mergeCell ref="AY98:BA98"/>
    <mergeCell ref="BD98:BG98"/>
    <mergeCell ref="BJ98:BL98"/>
    <mergeCell ref="G97:M97"/>
    <mergeCell ref="V97:AF97"/>
    <mergeCell ref="AR97:BB97"/>
    <mergeCell ref="BC97:BM97"/>
    <mergeCell ref="AG97:AQ97"/>
    <mergeCell ref="AH98:AK98"/>
    <mergeCell ref="AN98:AP98"/>
    <mergeCell ref="B98:C98"/>
    <mergeCell ref="D98:F98"/>
    <mergeCell ref="I98:J98"/>
    <mergeCell ref="K98:L98"/>
    <mergeCell ref="N98:O98"/>
    <mergeCell ref="P69:U69"/>
    <mergeCell ref="W68:Z68"/>
    <mergeCell ref="AC68:AE68"/>
    <mergeCell ref="AS68:AV68"/>
    <mergeCell ref="AY68:BA68"/>
    <mergeCell ref="BD68:BG68"/>
    <mergeCell ref="BJ68:BL68"/>
    <mergeCell ref="G67:M67"/>
    <mergeCell ref="V67:AF67"/>
    <mergeCell ref="AR67:BB67"/>
    <mergeCell ref="BC67:BM67"/>
    <mergeCell ref="AG67:AQ67"/>
    <mergeCell ref="AH68:AK68"/>
    <mergeCell ref="AN68:AP68"/>
    <mergeCell ref="B68:C68"/>
    <mergeCell ref="D68:F68"/>
    <mergeCell ref="I68:J68"/>
    <mergeCell ref="K68:L68"/>
    <mergeCell ref="N68:O68"/>
    <mergeCell ref="P33:U33"/>
    <mergeCell ref="W32:Z32"/>
    <mergeCell ref="AC32:AE32"/>
    <mergeCell ref="AS32:AV32"/>
    <mergeCell ref="AY32:BA32"/>
    <mergeCell ref="BD32:BG32"/>
    <mergeCell ref="BJ32:BL32"/>
    <mergeCell ref="G31:M31"/>
    <mergeCell ref="V31:AF31"/>
    <mergeCell ref="AR31:BB31"/>
    <mergeCell ref="BC31:BM31"/>
    <mergeCell ref="AG31:AQ31"/>
    <mergeCell ref="AH32:AK32"/>
    <mergeCell ref="AN32:AP32"/>
    <mergeCell ref="B32:C32"/>
    <mergeCell ref="D32:F32"/>
    <mergeCell ref="I32:J32"/>
    <mergeCell ref="K32:L32"/>
    <mergeCell ref="N32:O32"/>
    <mergeCell ref="P3:U3"/>
    <mergeCell ref="W2:Z2"/>
    <mergeCell ref="AC2:AE2"/>
    <mergeCell ref="AS2:AV2"/>
    <mergeCell ref="AY2:BA2"/>
    <mergeCell ref="BD2:BG2"/>
    <mergeCell ref="BJ2:BL2"/>
    <mergeCell ref="G1:M1"/>
    <mergeCell ref="V1:AF1"/>
    <mergeCell ref="AR1:BB1"/>
    <mergeCell ref="BC1:BM1"/>
    <mergeCell ref="AG1:AQ1"/>
    <mergeCell ref="AH2:AK2"/>
    <mergeCell ref="AN2:AP2"/>
    <mergeCell ref="B2:C2"/>
    <mergeCell ref="D2:F2"/>
    <mergeCell ref="I2:J2"/>
    <mergeCell ref="K2:L2"/>
    <mergeCell ref="N2:O2"/>
    <mergeCell ref="BN1:BX1"/>
    <mergeCell ref="BY1:CI1"/>
    <mergeCell ref="BO2:BR2"/>
    <mergeCell ref="BU2:BW2"/>
    <mergeCell ref="BZ2:CC2"/>
    <mergeCell ref="CF2:CH2"/>
    <mergeCell ref="BN31:BX31"/>
    <mergeCell ref="BY31:CI31"/>
    <mergeCell ref="BO32:BR32"/>
    <mergeCell ref="BU32:BW32"/>
    <mergeCell ref="BZ32:CC32"/>
    <mergeCell ref="CF32:CH32"/>
    <mergeCell ref="BN67:BX67"/>
    <mergeCell ref="BY67:CI67"/>
    <mergeCell ref="BO68:BR68"/>
    <mergeCell ref="BU68:BW68"/>
    <mergeCell ref="BZ68:CC68"/>
    <mergeCell ref="CF68:CH68"/>
    <mergeCell ref="BN97:BX97"/>
    <mergeCell ref="BY97:CI97"/>
    <mergeCell ref="BO98:BR98"/>
    <mergeCell ref="BU98:BW98"/>
    <mergeCell ref="BZ98:CC98"/>
    <mergeCell ref="CF98:CH9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7"/>
  <sheetViews>
    <sheetView workbookViewId="0">
      <pane xSplit="6" ySplit="3" topLeftCell="AN16" activePane="bottomRight" state="frozen"/>
      <selection pane="topRight" activeCell="G1" sqref="G1"/>
      <selection pane="bottomLeft" activeCell="A4" sqref="A4"/>
      <selection pane="bottomRight" activeCell="AP26" sqref="AP26"/>
    </sheetView>
  </sheetViews>
  <sheetFormatPr defaultRowHeight="15" x14ac:dyDescent="0.25"/>
  <cols>
    <col min="1" max="1" width="26.140625" style="134" customWidth="1"/>
    <col min="2" max="2" width="6.140625" style="130" customWidth="1"/>
    <col min="3" max="3" width="6.140625" style="2" customWidth="1"/>
    <col min="4" max="4" width="4.140625" style="134" customWidth="1"/>
    <col min="5" max="5" width="4.28515625" style="134" customWidth="1"/>
    <col min="6" max="6" width="6.42578125" style="134" customWidth="1"/>
    <col min="7" max="7" width="9.140625" style="22"/>
    <col min="8" max="10" width="9.140625" style="17"/>
    <col min="11" max="12" width="9.140625" style="15"/>
    <col min="13" max="13" width="11.42578125" style="268" customWidth="1"/>
    <col min="14" max="14" width="9.140625" style="14"/>
    <col min="15" max="16" width="9.140625" style="15"/>
    <col min="17" max="17" width="10.5703125" style="15" bestFit="1" customWidth="1"/>
    <col min="18" max="21" width="9.140625" style="15"/>
    <col min="22" max="22" width="7.5703125" style="15" customWidth="1"/>
    <col min="23" max="23" width="7.5703125" style="127" customWidth="1"/>
    <col min="24" max="29" width="7.5703125" style="129" customWidth="1"/>
    <col min="30" max="30" width="7.5703125" style="133" customWidth="1"/>
    <col min="31" max="31" width="7.5703125" style="129" customWidth="1"/>
    <col min="32" max="41" width="7.5703125" style="200" customWidth="1"/>
    <col min="42" max="49" width="9.140625" style="134"/>
    <col min="50" max="50" width="9.140625" style="146"/>
    <col min="51" max="59" width="9.140625" style="134"/>
    <col min="60" max="60" width="9.140625" style="146"/>
    <col min="61" max="61" width="9.140625" style="134"/>
    <col min="62" max="71" width="7.42578125" style="134" customWidth="1"/>
    <col min="72" max="74" width="6.42578125" style="134" customWidth="1"/>
    <col min="75" max="75" width="7.28515625" style="134" customWidth="1"/>
    <col min="76" max="76" width="7.5703125" style="134" bestFit="1" customWidth="1"/>
    <col min="77" max="81" width="6.42578125" style="134" customWidth="1"/>
    <col min="82" max="16384" width="9.140625" style="134"/>
  </cols>
  <sheetData>
    <row r="1" spans="1:81" ht="15" customHeight="1" x14ac:dyDescent="0.35">
      <c r="A1" s="146"/>
      <c r="G1" s="390" t="s">
        <v>206</v>
      </c>
      <c r="H1" s="391"/>
      <c r="I1" s="391"/>
      <c r="J1" s="391"/>
      <c r="K1" s="391"/>
      <c r="L1" s="391"/>
      <c r="M1" s="392"/>
      <c r="N1" s="227"/>
      <c r="O1" s="228"/>
      <c r="P1" s="227"/>
      <c r="Q1" s="230"/>
      <c r="R1" s="230"/>
      <c r="S1" s="230"/>
      <c r="T1" s="230"/>
      <c r="U1" s="230"/>
      <c r="V1" s="393" t="s">
        <v>471</v>
      </c>
      <c r="W1" s="389"/>
      <c r="X1" s="389"/>
      <c r="Y1" s="389"/>
      <c r="Z1" s="389"/>
      <c r="AA1" s="389"/>
      <c r="AB1" s="389"/>
      <c r="AC1" s="389"/>
      <c r="AD1" s="389"/>
      <c r="AE1" s="389"/>
      <c r="AF1" s="393" t="s">
        <v>465</v>
      </c>
      <c r="AG1" s="389"/>
      <c r="AH1" s="389"/>
      <c r="AI1" s="389"/>
      <c r="AJ1" s="389"/>
      <c r="AK1" s="389"/>
      <c r="AL1" s="389"/>
      <c r="AM1" s="389"/>
      <c r="AN1" s="389"/>
      <c r="AO1" s="389"/>
      <c r="AP1" s="394" t="s">
        <v>481</v>
      </c>
      <c r="AQ1" s="395"/>
      <c r="AR1" s="395"/>
      <c r="AS1" s="395"/>
      <c r="AT1" s="395"/>
      <c r="AU1" s="395"/>
      <c r="AV1" s="395"/>
      <c r="AW1" s="395"/>
      <c r="AX1" s="395"/>
      <c r="AY1" s="395"/>
      <c r="AZ1" s="387" t="s">
        <v>474</v>
      </c>
      <c r="BA1" s="388"/>
      <c r="BB1" s="388"/>
      <c r="BC1" s="388"/>
      <c r="BD1" s="388"/>
      <c r="BE1" s="388"/>
      <c r="BF1" s="388"/>
      <c r="BG1" s="388"/>
      <c r="BH1" s="388"/>
      <c r="BI1" s="388"/>
      <c r="BJ1" s="387" t="s">
        <v>478</v>
      </c>
      <c r="BK1" s="388"/>
      <c r="BL1" s="388"/>
      <c r="BM1" s="388"/>
      <c r="BN1" s="388"/>
      <c r="BO1" s="388"/>
      <c r="BP1" s="388"/>
      <c r="BQ1" s="388"/>
      <c r="BR1" s="388"/>
      <c r="BS1" s="388"/>
      <c r="BT1" s="387" t="s">
        <v>466</v>
      </c>
      <c r="BU1" s="388"/>
      <c r="BV1" s="388"/>
      <c r="BW1" s="388"/>
      <c r="BX1" s="388"/>
      <c r="BY1" s="388"/>
      <c r="BZ1" s="388"/>
      <c r="CA1" s="388"/>
      <c r="CB1" s="388"/>
      <c r="CC1" s="403"/>
    </row>
    <row r="2" spans="1:81" ht="76.5" customHeight="1" x14ac:dyDescent="0.35">
      <c r="A2" s="109" t="s">
        <v>368</v>
      </c>
      <c r="B2" s="393" t="s">
        <v>182</v>
      </c>
      <c r="C2" s="396"/>
      <c r="D2" s="393" t="s">
        <v>183</v>
      </c>
      <c r="E2" s="397"/>
      <c r="F2" s="397"/>
      <c r="G2" s="111" t="s">
        <v>313</v>
      </c>
      <c r="H2" s="112" t="s">
        <v>312</v>
      </c>
      <c r="I2" s="407" t="s">
        <v>371</v>
      </c>
      <c r="J2" s="407"/>
      <c r="K2" s="407" t="s">
        <v>372</v>
      </c>
      <c r="L2" s="408"/>
      <c r="M2" s="265"/>
      <c r="N2" s="401" t="s">
        <v>208</v>
      </c>
      <c r="O2" s="402"/>
      <c r="P2" s="50" t="s">
        <v>258</v>
      </c>
      <c r="Q2" s="71" t="s">
        <v>0</v>
      </c>
      <c r="R2" s="72" t="s">
        <v>259</v>
      </c>
      <c r="S2" s="72" t="s">
        <v>72</v>
      </c>
      <c r="T2" s="71" t="s">
        <v>0</v>
      </c>
      <c r="U2" s="96" t="s">
        <v>78</v>
      </c>
      <c r="V2" s="49"/>
      <c r="W2" s="389" t="s">
        <v>216</v>
      </c>
      <c r="X2" s="389"/>
      <c r="Y2" s="389"/>
      <c r="Z2" s="389"/>
      <c r="AA2" s="5" t="s">
        <v>217</v>
      </c>
      <c r="AB2" s="5" t="s">
        <v>218</v>
      </c>
      <c r="AC2" s="389" t="s">
        <v>219</v>
      </c>
      <c r="AD2" s="389"/>
      <c r="AE2" s="389"/>
      <c r="AF2" s="49"/>
      <c r="AG2" s="389" t="s">
        <v>216</v>
      </c>
      <c r="AH2" s="389"/>
      <c r="AI2" s="389"/>
      <c r="AJ2" s="389"/>
      <c r="AK2" s="5" t="s">
        <v>217</v>
      </c>
      <c r="AL2" s="5" t="s">
        <v>218</v>
      </c>
      <c r="AM2" s="389" t="s">
        <v>219</v>
      </c>
      <c r="AN2" s="389"/>
      <c r="AO2" s="389"/>
      <c r="AP2" s="49"/>
      <c r="AQ2" s="389" t="s">
        <v>216</v>
      </c>
      <c r="AR2" s="389"/>
      <c r="AS2" s="389"/>
      <c r="AT2" s="389"/>
      <c r="AU2" s="5" t="s">
        <v>217</v>
      </c>
      <c r="AV2" s="5" t="s">
        <v>218</v>
      </c>
      <c r="AW2" s="389" t="s">
        <v>219</v>
      </c>
      <c r="AX2" s="389"/>
      <c r="AY2" s="389"/>
      <c r="AZ2" s="49"/>
      <c r="BA2" s="389" t="s">
        <v>216</v>
      </c>
      <c r="BB2" s="389"/>
      <c r="BC2" s="389"/>
      <c r="BD2" s="389"/>
      <c r="BE2" s="5" t="s">
        <v>217</v>
      </c>
      <c r="BF2" s="5" t="s">
        <v>218</v>
      </c>
      <c r="BG2" s="389" t="s">
        <v>219</v>
      </c>
      <c r="BH2" s="389"/>
      <c r="BI2" s="389"/>
      <c r="BJ2" s="49"/>
      <c r="BK2" s="389" t="s">
        <v>216</v>
      </c>
      <c r="BL2" s="389"/>
      <c r="BM2" s="389"/>
      <c r="BN2" s="389"/>
      <c r="BO2" s="5" t="s">
        <v>217</v>
      </c>
      <c r="BP2" s="5" t="s">
        <v>218</v>
      </c>
      <c r="BQ2" s="389" t="s">
        <v>219</v>
      </c>
      <c r="BR2" s="389"/>
      <c r="BS2" s="389"/>
      <c r="BT2" s="49"/>
      <c r="BU2" s="389" t="s">
        <v>216</v>
      </c>
      <c r="BV2" s="389"/>
      <c r="BW2" s="389"/>
      <c r="BX2" s="389"/>
      <c r="BY2" s="5" t="s">
        <v>217</v>
      </c>
      <c r="BZ2" s="5" t="s">
        <v>218</v>
      </c>
      <c r="CA2" s="389" t="s">
        <v>219</v>
      </c>
      <c r="CB2" s="389"/>
      <c r="CC2" s="396"/>
    </row>
    <row r="3" spans="1:81" ht="96" customHeight="1" x14ac:dyDescent="0.3">
      <c r="A3" s="4" t="s">
        <v>178</v>
      </c>
      <c r="B3" s="9" t="s">
        <v>1</v>
      </c>
      <c r="C3" s="10" t="s">
        <v>307</v>
      </c>
      <c r="D3" s="12" t="s">
        <v>202</v>
      </c>
      <c r="E3" s="12" t="s">
        <v>184</v>
      </c>
      <c r="F3" s="51" t="s">
        <v>185</v>
      </c>
      <c r="G3" s="189" t="s">
        <v>308</v>
      </c>
      <c r="H3" s="260" t="s">
        <v>308</v>
      </c>
      <c r="I3" s="260" t="s">
        <v>308</v>
      </c>
      <c r="J3" s="261" t="s">
        <v>56</v>
      </c>
      <c r="K3" s="260" t="s">
        <v>308</v>
      </c>
      <c r="L3" s="261" t="s">
        <v>56</v>
      </c>
      <c r="M3" s="254" t="s">
        <v>479</v>
      </c>
      <c r="N3" s="53" t="s">
        <v>324</v>
      </c>
      <c r="O3" s="284" t="s">
        <v>325</v>
      </c>
      <c r="P3" s="398" t="s">
        <v>326</v>
      </c>
      <c r="Q3" s="399"/>
      <c r="R3" s="399"/>
      <c r="S3" s="399"/>
      <c r="T3" s="399"/>
      <c r="U3" s="399"/>
      <c r="V3" s="212" t="s">
        <v>61</v>
      </c>
      <c r="W3" s="120" t="s">
        <v>71</v>
      </c>
      <c r="X3" s="120" t="s">
        <v>62</v>
      </c>
      <c r="Y3" s="120" t="s">
        <v>63</v>
      </c>
      <c r="Z3" s="120" t="s">
        <v>64</v>
      </c>
      <c r="AA3" s="120" t="s">
        <v>65</v>
      </c>
      <c r="AB3" s="120" t="s">
        <v>66</v>
      </c>
      <c r="AC3" s="120" t="s">
        <v>67</v>
      </c>
      <c r="AD3" s="76" t="s">
        <v>68</v>
      </c>
      <c r="AE3" s="36" t="s">
        <v>69</v>
      </c>
      <c r="AF3" s="212" t="s">
        <v>61</v>
      </c>
      <c r="AG3" s="120" t="s">
        <v>71</v>
      </c>
      <c r="AH3" s="120" t="s">
        <v>62</v>
      </c>
      <c r="AI3" s="120" t="s">
        <v>63</v>
      </c>
      <c r="AJ3" s="120" t="s">
        <v>64</v>
      </c>
      <c r="AK3" s="120" t="s">
        <v>65</v>
      </c>
      <c r="AL3" s="120" t="s">
        <v>66</v>
      </c>
      <c r="AM3" s="120" t="s">
        <v>67</v>
      </c>
      <c r="AN3" s="76" t="s">
        <v>68</v>
      </c>
      <c r="AO3" s="36" t="s">
        <v>69</v>
      </c>
      <c r="AP3" s="212" t="s">
        <v>61</v>
      </c>
      <c r="AQ3" s="36" t="s">
        <v>71</v>
      </c>
      <c r="AR3" s="36" t="s">
        <v>62</v>
      </c>
      <c r="AS3" s="36" t="s">
        <v>63</v>
      </c>
      <c r="AT3" s="36" t="s">
        <v>64</v>
      </c>
      <c r="AU3" s="36" t="s">
        <v>65</v>
      </c>
      <c r="AV3" s="36" t="s">
        <v>66</v>
      </c>
      <c r="AW3" s="36" t="s">
        <v>67</v>
      </c>
      <c r="AX3" s="76" t="s">
        <v>68</v>
      </c>
      <c r="AY3" s="36" t="s">
        <v>69</v>
      </c>
      <c r="AZ3" s="98" t="s">
        <v>61</v>
      </c>
      <c r="BA3" s="99" t="s">
        <v>71</v>
      </c>
      <c r="BB3" s="99" t="s">
        <v>62</v>
      </c>
      <c r="BC3" s="99" t="s">
        <v>63</v>
      </c>
      <c r="BD3" s="99" t="s">
        <v>64</v>
      </c>
      <c r="BE3" s="99" t="s">
        <v>65</v>
      </c>
      <c r="BF3" s="99" t="s">
        <v>66</v>
      </c>
      <c r="BG3" s="99" t="s">
        <v>67</v>
      </c>
      <c r="BH3" s="100" t="s">
        <v>68</v>
      </c>
      <c r="BI3" s="101" t="s">
        <v>69</v>
      </c>
      <c r="BJ3" s="98" t="s">
        <v>61</v>
      </c>
      <c r="BK3" s="99" t="s">
        <v>71</v>
      </c>
      <c r="BL3" s="99" t="s">
        <v>62</v>
      </c>
      <c r="BM3" s="99" t="s">
        <v>63</v>
      </c>
      <c r="BN3" s="99" t="s">
        <v>64</v>
      </c>
      <c r="BO3" s="99" t="s">
        <v>65</v>
      </c>
      <c r="BP3" s="99" t="s">
        <v>66</v>
      </c>
      <c r="BQ3" s="99" t="s">
        <v>67</v>
      </c>
      <c r="BR3" s="100" t="s">
        <v>68</v>
      </c>
      <c r="BS3" s="101" t="s">
        <v>69</v>
      </c>
      <c r="BT3" s="98" t="s">
        <v>61</v>
      </c>
      <c r="BU3" s="99" t="s">
        <v>71</v>
      </c>
      <c r="BV3" s="99" t="s">
        <v>62</v>
      </c>
      <c r="BW3" s="99" t="s">
        <v>63</v>
      </c>
      <c r="BX3" s="99" t="s">
        <v>64</v>
      </c>
      <c r="BY3" s="99" t="s">
        <v>65</v>
      </c>
      <c r="BZ3" s="99" t="s">
        <v>66</v>
      </c>
      <c r="CA3" s="99" t="s">
        <v>67</v>
      </c>
      <c r="CB3" s="100" t="s">
        <v>68</v>
      </c>
      <c r="CC3" s="101" t="s">
        <v>69</v>
      </c>
    </row>
    <row r="4" spans="1:81" ht="15" customHeight="1" x14ac:dyDescent="0.25">
      <c r="A4" s="298" t="s">
        <v>4</v>
      </c>
      <c r="B4" s="156">
        <v>7</v>
      </c>
      <c r="C4" s="157"/>
      <c r="D4" s="120"/>
      <c r="E4" s="120"/>
      <c r="F4" s="120">
        <v>1</v>
      </c>
      <c r="G4" s="123">
        <v>6.3330000000000002</v>
      </c>
      <c r="H4" s="125">
        <v>17.559999999999999</v>
      </c>
      <c r="I4" s="122">
        <v>0.46299999999999997</v>
      </c>
      <c r="J4" s="141">
        <v>1.6839</v>
      </c>
      <c r="K4" s="122"/>
      <c r="L4" s="141"/>
      <c r="M4" s="305" t="s">
        <v>271</v>
      </c>
      <c r="N4" s="208">
        <v>17.559999999999999</v>
      </c>
      <c r="O4" s="340"/>
      <c r="P4" s="307">
        <v>5.4290000000000003</v>
      </c>
      <c r="Q4" s="308">
        <v>14.363</v>
      </c>
      <c r="R4" s="154">
        <f t="shared" ref="R4:R6" si="0">P4/N4</f>
        <v>0.30916856492027339</v>
      </c>
      <c r="S4" s="154">
        <f t="shared" ref="S4:S6" si="1">IF(P4&lt;0.01*N4,0.01,IF(P4&gt;100*N4,100,R4))</f>
        <v>0.30916856492027339</v>
      </c>
      <c r="T4" s="205">
        <f t="shared" ref="T4:T6" si="2">IF(Q4&gt;0,((((1/N4)^2)*((Q4^2)+(P4^2))-((1/N4)^2)*(P4^2))^0.5),0)</f>
        <v>0.81793849658314355</v>
      </c>
      <c r="U4" s="153">
        <f t="shared" ref="U4:U8" si="3">IF(T4=0,S4,T4)</f>
        <v>0.81793849658314355</v>
      </c>
      <c r="V4" s="78">
        <v>1</v>
      </c>
      <c r="W4" s="128">
        <v>1</v>
      </c>
      <c r="X4" s="134"/>
      <c r="Y4" s="134">
        <v>0.5</v>
      </c>
      <c r="Z4" s="134">
        <v>0.3</v>
      </c>
      <c r="AA4" s="134">
        <v>1</v>
      </c>
      <c r="AB4" s="134"/>
      <c r="AC4" s="134"/>
      <c r="AD4" s="201"/>
      <c r="AE4" s="134"/>
      <c r="AF4" s="54">
        <f t="shared" ref="AF4:AF5" si="4">IF(V4&gt;0,$B4,"na")</f>
        <v>7</v>
      </c>
      <c r="AG4" s="144">
        <f t="shared" ref="AG4:AG5" si="5">IF(W4&gt;0,$B4,"na")</f>
        <v>7</v>
      </c>
      <c r="AH4" s="144" t="str">
        <f t="shared" ref="AH4:AH5" si="6">IF(X4&gt;0,$B4,"na")</f>
        <v>na</v>
      </c>
      <c r="AI4" s="144">
        <f t="shared" ref="AI4:AI5" si="7">IF(Y4&gt;0,$B4,"na")</f>
        <v>7</v>
      </c>
      <c r="AJ4" s="144">
        <f t="shared" ref="AJ4:AJ5" si="8">IF(Z4&gt;0,$B4,"na")</f>
        <v>7</v>
      </c>
      <c r="AK4" s="144">
        <f t="shared" ref="AK4:AK5" si="9">IF(AA4&gt;0,$B4,"na")</f>
        <v>7</v>
      </c>
      <c r="AL4" s="144" t="str">
        <f t="shared" ref="AL4:AL5" si="10">IF(AB4&gt;0,$B4,"na")</f>
        <v>na</v>
      </c>
      <c r="AM4" s="144" t="str">
        <f t="shared" ref="AM4:AM5" si="11">IF(AC4&gt;0,$B4,"na")</f>
        <v>na</v>
      </c>
      <c r="AN4" s="75" t="str">
        <f t="shared" ref="AN4:AN5" si="12">IF(AD4&gt;0,$B4,"na")</f>
        <v>na</v>
      </c>
      <c r="AO4" s="144" t="str">
        <f t="shared" ref="AO4:AO5" si="13">IF(AE4&gt;0,$B4,"na")</f>
        <v>na</v>
      </c>
      <c r="AP4" s="356">
        <f>IF(V4&gt;0,(V4/V$26)*LN($S4+1),"na")</f>
        <v>0.26939225244940634</v>
      </c>
      <c r="AQ4" s="332">
        <f t="shared" ref="AQ4:AY4" si="14">IF(W4&gt;0,(W4/W$26)*LN($S4+1),"na")</f>
        <v>0.36864202966760867</v>
      </c>
      <c r="AR4" s="332" t="str">
        <f t="shared" si="14"/>
        <v>na</v>
      </c>
      <c r="AS4" s="332">
        <f t="shared" si="14"/>
        <v>0.22927000208460113</v>
      </c>
      <c r="AT4" s="332">
        <f t="shared" si="14"/>
        <v>0.15861412994684673</v>
      </c>
      <c r="AU4" s="332">
        <f t="shared" si="14"/>
        <v>0.2946477761165382</v>
      </c>
      <c r="AV4" s="332" t="str">
        <f t="shared" si="14"/>
        <v>na</v>
      </c>
      <c r="AW4" s="332" t="str">
        <f t="shared" si="14"/>
        <v>na</v>
      </c>
      <c r="AX4" s="372" t="str">
        <f t="shared" si="14"/>
        <v>na</v>
      </c>
      <c r="AY4" s="332" t="str">
        <f t="shared" si="14"/>
        <v>na</v>
      </c>
      <c r="AZ4" s="358">
        <f>IF(V4&gt;0,((V4/V$26)^2)*LN((($U4+1)^2)),"na")</f>
        <v>1.195406329841467</v>
      </c>
      <c r="BA4" s="344">
        <f t="shared" ref="BA4:BI4" si="15">IF(W4&gt;0,((W4/W$26)^2)*LN((($U4+1)^2)),"na")</f>
        <v>2.2384894154372068</v>
      </c>
      <c r="BB4" s="344" t="str">
        <f t="shared" si="15"/>
        <v>na</v>
      </c>
      <c r="BC4" s="344">
        <f t="shared" si="15"/>
        <v>0.86584433125683435</v>
      </c>
      <c r="BD4" s="344">
        <f t="shared" si="15"/>
        <v>0.41440891983062128</v>
      </c>
      <c r="BE4" s="344">
        <f t="shared" si="15"/>
        <v>1.4300515176326143</v>
      </c>
      <c r="BF4" s="344" t="str">
        <f t="shared" si="15"/>
        <v>na</v>
      </c>
      <c r="BG4" s="344" t="str">
        <f t="shared" si="15"/>
        <v>na</v>
      </c>
      <c r="BH4" s="347" t="str">
        <f t="shared" si="15"/>
        <v>na</v>
      </c>
      <c r="BI4" s="359" t="str">
        <f t="shared" si="15"/>
        <v>na</v>
      </c>
      <c r="BJ4" s="85">
        <f>IF(V4&gt;0,(AF4-1)*AZ4,"na")</f>
        <v>7.1724379790488015</v>
      </c>
      <c r="BK4" s="85">
        <f t="shared" ref="BK4:BS4" si="16">IF(W4&gt;0,(AG4-1)*BA4,"na")</f>
        <v>13.430936492623241</v>
      </c>
      <c r="BL4" s="85" t="str">
        <f t="shared" si="16"/>
        <v>na</v>
      </c>
      <c r="BM4" s="85">
        <f t="shared" si="16"/>
        <v>5.1950659875410059</v>
      </c>
      <c r="BN4" s="85">
        <f t="shared" si="16"/>
        <v>2.4864535189837276</v>
      </c>
      <c r="BO4" s="85">
        <f t="shared" si="16"/>
        <v>8.5803091057956848</v>
      </c>
      <c r="BP4" s="85" t="str">
        <f t="shared" si="16"/>
        <v>na</v>
      </c>
      <c r="BQ4" s="85" t="str">
        <f t="shared" si="16"/>
        <v>na</v>
      </c>
      <c r="BR4" s="86" t="str">
        <f t="shared" si="16"/>
        <v>na</v>
      </c>
      <c r="BS4" s="85" t="str">
        <f t="shared" si="16"/>
        <v>na</v>
      </c>
      <c r="BT4" s="358">
        <f>IF(V4&gt;0,AF4*(AP4-AP$26)^2,"na")</f>
        <v>0.16733447267224899</v>
      </c>
      <c r="BU4" s="344">
        <f t="shared" ref="BU4:CC4" si="17">IF(W4&gt;0,AG4*(AQ4-AQ$26)^2,"na")</f>
        <v>0.43235825255047977</v>
      </c>
      <c r="BV4" s="344" t="str">
        <f t="shared" si="17"/>
        <v>na</v>
      </c>
      <c r="BW4" s="344">
        <f t="shared" si="17"/>
        <v>0.13736553788523778</v>
      </c>
      <c r="BX4" s="344">
        <f t="shared" si="17"/>
        <v>5.8532407109176891E-2</v>
      </c>
      <c r="BY4" s="344">
        <f t="shared" si="17"/>
        <v>0.21324315057382276</v>
      </c>
      <c r="BZ4" s="344" t="str">
        <f t="shared" si="17"/>
        <v>na</v>
      </c>
      <c r="CA4" s="344" t="str">
        <f t="shared" si="17"/>
        <v>na</v>
      </c>
      <c r="CB4" s="347" t="str">
        <f t="shared" si="17"/>
        <v>na</v>
      </c>
      <c r="CC4" s="359" t="str">
        <f t="shared" si="17"/>
        <v>na</v>
      </c>
    </row>
    <row r="5" spans="1:81" s="39" customFormat="1" ht="15" customHeight="1" x14ac:dyDescent="0.25">
      <c r="A5" s="306" t="s">
        <v>8</v>
      </c>
      <c r="B5" s="156">
        <v>7</v>
      </c>
      <c r="C5" s="157"/>
      <c r="D5" s="120"/>
      <c r="E5" s="120"/>
      <c r="F5" s="120">
        <v>1</v>
      </c>
      <c r="G5" s="123">
        <v>45.332999999999998</v>
      </c>
      <c r="H5" s="125">
        <v>246.77500000000001</v>
      </c>
      <c r="I5" s="122"/>
      <c r="J5" s="141"/>
      <c r="K5" s="122"/>
      <c r="L5" s="141"/>
      <c r="M5" s="305" t="s">
        <v>271</v>
      </c>
      <c r="N5" s="208">
        <v>246.77500000000001</v>
      </c>
      <c r="O5" s="340"/>
      <c r="P5" s="307">
        <v>181.286</v>
      </c>
      <c r="Q5" s="308">
        <v>264.01499999999999</v>
      </c>
      <c r="R5" s="154">
        <f t="shared" si="0"/>
        <v>0.73462060581501365</v>
      </c>
      <c r="S5" s="154">
        <f t="shared" si="1"/>
        <v>0.73462060581501365</v>
      </c>
      <c r="T5" s="205">
        <f t="shared" si="2"/>
        <v>1.06986120960389</v>
      </c>
      <c r="U5" s="153">
        <f t="shared" si="3"/>
        <v>1.06986120960389</v>
      </c>
      <c r="V5" s="78">
        <v>1</v>
      </c>
      <c r="W5" s="128"/>
      <c r="X5" s="134">
        <v>1</v>
      </c>
      <c r="Y5" s="134">
        <v>0.25</v>
      </c>
      <c r="Z5" s="134">
        <v>0.1</v>
      </c>
      <c r="AA5" s="134">
        <v>1</v>
      </c>
      <c r="AB5" s="134"/>
      <c r="AC5" s="134">
        <v>1</v>
      </c>
      <c r="AD5" s="201"/>
      <c r="AE5" s="134">
        <v>1</v>
      </c>
      <c r="AF5" s="54">
        <f t="shared" si="4"/>
        <v>7</v>
      </c>
      <c r="AG5" s="144" t="str">
        <f t="shared" si="5"/>
        <v>na</v>
      </c>
      <c r="AH5" s="144">
        <f t="shared" si="6"/>
        <v>7</v>
      </c>
      <c r="AI5" s="144">
        <f t="shared" si="7"/>
        <v>7</v>
      </c>
      <c r="AJ5" s="144">
        <f t="shared" si="8"/>
        <v>7</v>
      </c>
      <c r="AK5" s="144">
        <f t="shared" si="9"/>
        <v>7</v>
      </c>
      <c r="AL5" s="144" t="str">
        <f t="shared" si="10"/>
        <v>na</v>
      </c>
      <c r="AM5" s="144">
        <f t="shared" si="11"/>
        <v>7</v>
      </c>
      <c r="AN5" s="75" t="str">
        <f t="shared" si="12"/>
        <v>na</v>
      </c>
      <c r="AO5" s="144">
        <f t="shared" si="13"/>
        <v>7</v>
      </c>
      <c r="AP5" s="81">
        <f t="shared" ref="AP5:AP24" si="18">IF(V5&gt;0,(V5/V$26)*LN($S5+1),"na")</f>
        <v>0.55078871848684141</v>
      </c>
      <c r="AQ5" s="82" t="str">
        <f t="shared" ref="AQ5:AQ24" si="19">IF(W5&gt;0,(W5/W$26)*LN($S5+1),"na")</f>
        <v>na</v>
      </c>
      <c r="AR5" s="82">
        <f t="shared" ref="AR5:AR24" si="20">IF(X5&gt;0,(X5/X$26)*LN($S5+1),"na")</f>
        <v>0.55078871848684141</v>
      </c>
      <c r="AS5" s="82">
        <f t="shared" ref="AS5:AS24" si="21">IF(Y5&gt;0,(Y5/Y$26)*LN($S5+1),"na")</f>
        <v>0.23437817807950698</v>
      </c>
      <c r="AT5" s="82">
        <f t="shared" ref="AT5:AT24" si="22">IF(Z5&gt;0,(Z5/Z$26)*LN($S5+1),"na")</f>
        <v>0.10809872045068851</v>
      </c>
      <c r="AU5" s="82">
        <f t="shared" ref="AU5:AU24" si="23">IF(AA5&gt;0,(AA5/AA$26)*LN($S5+1),"na")</f>
        <v>0.60242516084498277</v>
      </c>
      <c r="AV5" s="82" t="str">
        <f t="shared" ref="AV5:AV24" si="24">IF(AB5&gt;0,(AB5/AB$26)*LN($S5+1),"na")</f>
        <v>na</v>
      </c>
      <c r="AW5" s="82">
        <f t="shared" ref="AW5:AW24" si="25">IF(AC5&gt;0,(AC5/AC$26)*LN($S5+1),"na")</f>
        <v>0.56978143291742223</v>
      </c>
      <c r="AX5" s="83" t="str">
        <f t="shared" ref="AX5:AX24" si="26">IF(AD5&gt;0,(AD5/AD$26)*LN($S5+1),"na")</f>
        <v>na</v>
      </c>
      <c r="AY5" s="82">
        <f t="shared" ref="AY5:AY24" si="27">IF(AE5&gt;0,(AE5/AE$26)*LN($S5+1),"na")</f>
        <v>0.58750796638596414</v>
      </c>
      <c r="AZ5" s="93">
        <f t="shared" ref="AZ5:AZ24" si="28">IF(V5&gt;0,((V5/V$26)^2)*LN((($U5+1)^2)),"na")</f>
        <v>1.4549631130577807</v>
      </c>
      <c r="BA5" s="85" t="str">
        <f t="shared" ref="BA5:BA24" si="29">IF(W5&gt;0,((W5/W$26)^2)*LN((($U5+1)^2)),"na")</f>
        <v>na</v>
      </c>
      <c r="BB5" s="85">
        <f t="shared" ref="BB5:BB24" si="30">IF(X5&gt;0,((X5/X$26)^2)*LN((($U5+1)^2)),"na")</f>
        <v>1.4549631130577807</v>
      </c>
      <c r="BC5" s="85">
        <f t="shared" ref="BC5:BC24" si="31">IF(Y5&gt;0,((Y5/Y$26)^2)*LN((($U5+1)^2)),"na")</f>
        <v>0.26346095302087469</v>
      </c>
      <c r="BD5" s="85">
        <f t="shared" ref="BD5:BD24" si="32">IF(Z5&gt;0,((Z5/Z$26)^2)*LN((($U5+1)^2)),"na")</f>
        <v>5.6043211883874698E-2</v>
      </c>
      <c r="BE5" s="85">
        <f t="shared" ref="BE5:BE24" si="33">IF(AA5&gt;0,((AA5/AA$26)^2)*LN((($U5+1)^2)),"na")</f>
        <v>1.7405564584919739</v>
      </c>
      <c r="BF5" s="85" t="str">
        <f t="shared" ref="BF5:BF24" si="34">IF(AB5&gt;0,((AB5/AB$26)^2)*LN((($U5+1)^2)),"na")</f>
        <v>na</v>
      </c>
      <c r="BG5" s="85">
        <f t="shared" ref="BG5:BG24" si="35">IF(AC5&gt;0,((AC5/AC$26)^2)*LN((($U5+1)^2)),"na")</f>
        <v>1.557035436090372</v>
      </c>
      <c r="BH5" s="86" t="str">
        <f t="shared" ref="BH5:BH24" si="36">IF(AD5&gt;0,((AD5/AD$26)^2)*LN((($U5+1)^2)),"na")</f>
        <v>na</v>
      </c>
      <c r="BI5" s="102">
        <f t="shared" ref="BI5:BI24" si="37">IF(AE5&gt;0,((AE5/AE$26)^2)*LN((($U5+1)^2)),"na")</f>
        <v>1.6554246975235194</v>
      </c>
      <c r="BJ5" s="85">
        <f t="shared" ref="BJ5:BJ24" si="38">IF(V5&gt;0,(AF5-1)*AZ5,"na")</f>
        <v>8.7297786783466833</v>
      </c>
      <c r="BK5" s="85" t="str">
        <f t="shared" ref="BK5:BK24" si="39">IF(W5&gt;0,(AG5-1)*BA5,"na")</f>
        <v>na</v>
      </c>
      <c r="BL5" s="85">
        <f t="shared" ref="BL5:BL24" si="40">IF(X5&gt;0,(AH5-1)*BB5,"na")</f>
        <v>8.7297786783466833</v>
      </c>
      <c r="BM5" s="85">
        <f t="shared" ref="BM5:BM24" si="41">IF(Y5&gt;0,(AI5-1)*BC5,"na")</f>
        <v>1.5807657181252481</v>
      </c>
      <c r="BN5" s="85">
        <f t="shared" ref="BN5:BN24" si="42">IF(Z5&gt;0,(AJ5-1)*BD5,"na")</f>
        <v>0.33625927130324818</v>
      </c>
      <c r="BO5" s="85">
        <f t="shared" ref="BO5:BO24" si="43">IF(AA5&gt;0,(AK5-1)*BE5,"na")</f>
        <v>10.443338750951844</v>
      </c>
      <c r="BP5" s="85" t="str">
        <f t="shared" ref="BP5:BP24" si="44">IF(AB5&gt;0,(AL5-1)*BF5,"na")</f>
        <v>na</v>
      </c>
      <c r="BQ5" s="85">
        <f t="shared" ref="BQ5:BQ24" si="45">IF(AC5&gt;0,(AM5-1)*BG5,"na")</f>
        <v>9.3422126165422323</v>
      </c>
      <c r="BR5" s="86" t="str">
        <f t="shared" ref="BR5:BR24" si="46">IF(AD5&gt;0,(AN5-1)*BH5,"na")</f>
        <v>na</v>
      </c>
      <c r="BS5" s="85">
        <f t="shared" ref="BS5:BS24" si="47">IF(AE5&gt;0,(AO5-1)*BI5,"na")</f>
        <v>9.9325481851411155</v>
      </c>
      <c r="BT5" s="93">
        <f t="shared" ref="BT5:BT24" si="48">IF(V5&gt;0,AF5*(AP5-AP$26)^2,"na")</f>
        <v>1.3307247455974469</v>
      </c>
      <c r="BU5" s="85" t="str">
        <f t="shared" ref="BU5:BU24" si="49">IF(W5&gt;0,AG5*(AQ5-AQ$26)^2,"na")</f>
        <v>na</v>
      </c>
      <c r="BV5" s="85">
        <f t="shared" ref="BV5:BV24" si="50">IF(X5&gt;0,AH5*(AR5-AR$26)^2,"na")</f>
        <v>1.4185262969089478</v>
      </c>
      <c r="BW5" s="85">
        <f t="shared" ref="BW5:BW24" si="51">IF(Y5&gt;0,AI5*(AS5-AS$26)^2,"na")</f>
        <v>0.14756625522452418</v>
      </c>
      <c r="BX5" s="85">
        <f t="shared" ref="BX5:BX24" si="52">IF(Z5&gt;0,AJ5*(AT5-AT$26)^2,"na")</f>
        <v>1.1725317611693492E-2</v>
      </c>
      <c r="BY5" s="85">
        <f t="shared" ref="BY5:BY24" si="53">IF(AA5&gt;0,AK5*(AU5-AU$26)^2,"na")</f>
        <v>1.6283929233777663</v>
      </c>
      <c r="BZ5" s="85" t="str">
        <f t="shared" ref="BZ5:BZ24" si="54">IF(AB5&gt;0,AL5*(AV5-AV$26)^2,"na")</f>
        <v>na</v>
      </c>
      <c r="CA5" s="85">
        <f t="shared" ref="CA5:CA24" si="55">IF(AC5&gt;0,AM5*(AW5-AW$26)^2,"na")</f>
        <v>1.4337584405932047</v>
      </c>
      <c r="CB5" s="86" t="str">
        <f t="shared" ref="CB5:CB24" si="56">IF(AD5&gt;0,AN5*(AX5-AX$26)^2,"na")</f>
        <v>na</v>
      </c>
      <c r="CC5" s="102">
        <f t="shared" ref="CC5:CC24" si="57">IF(AE5&gt;0,AO5*(AY5-AY$26)^2,"na")</f>
        <v>1.5716624517820998</v>
      </c>
    </row>
    <row r="6" spans="1:81" s="39" customFormat="1" ht="15" customHeight="1" x14ac:dyDescent="0.25">
      <c r="A6" s="298" t="s">
        <v>10</v>
      </c>
      <c r="B6" s="156">
        <v>7</v>
      </c>
      <c r="C6" s="157"/>
      <c r="D6" s="120"/>
      <c r="E6" s="120"/>
      <c r="F6" s="120">
        <v>1</v>
      </c>
      <c r="G6" s="123">
        <v>2.6669999999999998</v>
      </c>
      <c r="H6" s="125">
        <v>84.88</v>
      </c>
      <c r="I6" s="122"/>
      <c r="J6" s="141"/>
      <c r="K6" s="122"/>
      <c r="L6" s="141"/>
      <c r="M6" s="305" t="s">
        <v>271</v>
      </c>
      <c r="N6" s="208">
        <v>84.88</v>
      </c>
      <c r="O6" s="340"/>
      <c r="P6" s="307">
        <v>12.856999999999999</v>
      </c>
      <c r="Q6" s="308">
        <v>23.37</v>
      </c>
      <c r="R6" s="154">
        <f t="shared" si="0"/>
        <v>0.15147266729500472</v>
      </c>
      <c r="S6" s="154">
        <f t="shared" si="1"/>
        <v>0.15147266729500472</v>
      </c>
      <c r="T6" s="205">
        <f t="shared" si="2"/>
        <v>0.27532987747408111</v>
      </c>
      <c r="U6" s="153">
        <f t="shared" si="3"/>
        <v>0.27532987747408111</v>
      </c>
      <c r="V6" s="78">
        <v>1</v>
      </c>
      <c r="W6" s="128"/>
      <c r="X6" s="134">
        <v>1</v>
      </c>
      <c r="Y6" s="134">
        <v>0.25</v>
      </c>
      <c r="Z6" s="134">
        <v>0.1</v>
      </c>
      <c r="AA6" s="134">
        <v>1</v>
      </c>
      <c r="AB6" s="134"/>
      <c r="AC6" s="134">
        <v>1</v>
      </c>
      <c r="AD6" s="201"/>
      <c r="AE6" s="134">
        <v>1</v>
      </c>
      <c r="AF6" s="54">
        <f>IF(V6&gt;0,$B6,"na")</f>
        <v>7</v>
      </c>
      <c r="AG6" s="144" t="str">
        <f t="shared" ref="AG6:AO6" si="58">IF(W6&gt;0,$B6,"na")</f>
        <v>na</v>
      </c>
      <c r="AH6" s="144">
        <f t="shared" si="58"/>
        <v>7</v>
      </c>
      <c r="AI6" s="144">
        <f t="shared" si="58"/>
        <v>7</v>
      </c>
      <c r="AJ6" s="144">
        <f t="shared" si="58"/>
        <v>7</v>
      </c>
      <c r="AK6" s="144">
        <f t="shared" si="58"/>
        <v>7</v>
      </c>
      <c r="AL6" s="144" t="str">
        <f t="shared" si="58"/>
        <v>na</v>
      </c>
      <c r="AM6" s="144">
        <f t="shared" si="58"/>
        <v>7</v>
      </c>
      <c r="AN6" s="75" t="str">
        <f t="shared" si="58"/>
        <v>na</v>
      </c>
      <c r="AO6" s="144">
        <f t="shared" si="58"/>
        <v>7</v>
      </c>
      <c r="AP6" s="81">
        <f t="shared" si="18"/>
        <v>0.14104170338811794</v>
      </c>
      <c r="AQ6" s="82" t="str">
        <f t="shared" si="19"/>
        <v>na</v>
      </c>
      <c r="AR6" s="82">
        <f t="shared" si="20"/>
        <v>0.14104170338811794</v>
      </c>
      <c r="AS6" s="82">
        <f t="shared" si="21"/>
        <v>6.0017746122603383E-2</v>
      </c>
      <c r="AT6" s="82">
        <f t="shared" si="22"/>
        <v>2.7681081973368944E-2</v>
      </c>
      <c r="AU6" s="82">
        <f t="shared" si="23"/>
        <v>0.154264363080754</v>
      </c>
      <c r="AV6" s="82" t="str">
        <f t="shared" si="24"/>
        <v>na</v>
      </c>
      <c r="AW6" s="82">
        <f t="shared" si="25"/>
        <v>0.14590521040150134</v>
      </c>
      <c r="AX6" s="83" t="str">
        <f t="shared" si="26"/>
        <v>na</v>
      </c>
      <c r="AY6" s="82">
        <f t="shared" si="27"/>
        <v>0.15044448361399249</v>
      </c>
      <c r="AZ6" s="93">
        <f t="shared" si="28"/>
        <v>0.48640974515374313</v>
      </c>
      <c r="BA6" s="85" t="str">
        <f t="shared" si="29"/>
        <v>na</v>
      </c>
      <c r="BB6" s="85">
        <f t="shared" si="30"/>
        <v>0.48640974515374313</v>
      </c>
      <c r="BC6" s="85">
        <f t="shared" si="31"/>
        <v>8.8077817139654707E-2</v>
      </c>
      <c r="BD6" s="85">
        <f t="shared" si="32"/>
        <v>1.8735845716901105E-2</v>
      </c>
      <c r="BE6" s="85">
        <f t="shared" si="33"/>
        <v>0.58188665802083528</v>
      </c>
      <c r="BF6" s="85" t="str">
        <f t="shared" si="34"/>
        <v>na</v>
      </c>
      <c r="BG6" s="85">
        <f t="shared" si="35"/>
        <v>0.52053361550341126</v>
      </c>
      <c r="BH6" s="86" t="str">
        <f t="shared" si="36"/>
        <v>na</v>
      </c>
      <c r="BI6" s="102">
        <f t="shared" si="37"/>
        <v>0.55342619893048106</v>
      </c>
      <c r="BJ6" s="85">
        <f t="shared" si="38"/>
        <v>2.9184584709224586</v>
      </c>
      <c r="BK6" s="85" t="str">
        <f t="shared" si="39"/>
        <v>na</v>
      </c>
      <c r="BL6" s="85">
        <f t="shared" si="40"/>
        <v>2.9184584709224586</v>
      </c>
      <c r="BM6" s="85">
        <f t="shared" si="41"/>
        <v>0.5284669028379283</v>
      </c>
      <c r="BN6" s="85">
        <f t="shared" si="42"/>
        <v>0.11241507430140663</v>
      </c>
      <c r="BO6" s="85">
        <f t="shared" si="43"/>
        <v>3.4913199481250117</v>
      </c>
      <c r="BP6" s="85" t="str">
        <f t="shared" si="44"/>
        <v>na</v>
      </c>
      <c r="BQ6" s="85">
        <f t="shared" si="45"/>
        <v>3.1232016930204676</v>
      </c>
      <c r="BR6" s="86" t="str">
        <f t="shared" si="46"/>
        <v>na</v>
      </c>
      <c r="BS6" s="85">
        <f t="shared" si="47"/>
        <v>3.3205571935828866</v>
      </c>
      <c r="BT6" s="93">
        <f t="shared" si="48"/>
        <v>4.8277109895921641E-3</v>
      </c>
      <c r="BU6" s="85" t="str">
        <f t="shared" si="49"/>
        <v>na</v>
      </c>
      <c r="BV6" s="85">
        <f t="shared" si="50"/>
        <v>1.1434092005198116E-2</v>
      </c>
      <c r="BW6" s="85">
        <f t="shared" si="51"/>
        <v>5.9553334195825269E-3</v>
      </c>
      <c r="BX6" s="85">
        <f t="shared" si="52"/>
        <v>1.0916397782373775E-2</v>
      </c>
      <c r="BY6" s="85">
        <f t="shared" si="53"/>
        <v>8.1654681978731835E-3</v>
      </c>
      <c r="BZ6" s="85" t="str">
        <f t="shared" si="54"/>
        <v>na</v>
      </c>
      <c r="CA6" s="85">
        <f t="shared" si="55"/>
        <v>5.7646746559091369E-3</v>
      </c>
      <c r="CB6" s="86" t="str">
        <f t="shared" si="56"/>
        <v>na</v>
      </c>
      <c r="CC6" s="102">
        <f t="shared" si="57"/>
        <v>9.466967163795581E-3</v>
      </c>
    </row>
    <row r="7" spans="1:81" x14ac:dyDescent="0.25">
      <c r="A7" s="299" t="s">
        <v>97</v>
      </c>
      <c r="B7" s="143"/>
      <c r="C7" s="128">
        <v>9</v>
      </c>
      <c r="D7" s="54"/>
      <c r="E7" s="118"/>
      <c r="F7" s="117">
        <v>1</v>
      </c>
      <c r="G7" s="78"/>
      <c r="H7" s="26">
        <v>7.3</v>
      </c>
      <c r="I7" s="26">
        <v>0.18009999999999998</v>
      </c>
      <c r="J7" s="26">
        <v>0.3044</v>
      </c>
      <c r="K7" s="82"/>
      <c r="L7" s="82"/>
      <c r="M7" s="266" t="s">
        <v>279</v>
      </c>
      <c r="N7" s="81"/>
      <c r="O7" s="82">
        <v>0.48449999999999999</v>
      </c>
      <c r="P7" s="277">
        <v>2.3549999999999998E-2</v>
      </c>
      <c r="Q7" s="278">
        <v>2.7950000000000003E-2</v>
      </c>
      <c r="R7" s="73">
        <f t="shared" ref="R7:R8" si="59">P7/O7</f>
        <v>4.8606811145510832E-2</v>
      </c>
      <c r="S7" s="73">
        <f t="shared" ref="S7:S8" si="60">IF(P7&lt;0.01*O7,0.01,IF(P7&gt;100*O7,100,R7))</f>
        <v>4.8606811145510832E-2</v>
      </c>
      <c r="T7" s="205">
        <f>IF(Q7&gt;0,((((1/O7)^2)*((Q7^2)+(P7^2))-((1/O7)^2)*(P7^2))^0.5),0)</f>
        <v>5.7688338493292059E-2</v>
      </c>
      <c r="U7" s="153">
        <f t="shared" si="3"/>
        <v>5.7688338493292059E-2</v>
      </c>
      <c r="V7" s="78">
        <v>1</v>
      </c>
      <c r="W7" s="128">
        <v>1</v>
      </c>
      <c r="X7" s="134">
        <v>1</v>
      </c>
      <c r="Y7" s="134">
        <v>1</v>
      </c>
      <c r="Z7" s="134">
        <v>1</v>
      </c>
      <c r="AA7" s="134">
        <v>1</v>
      </c>
      <c r="AB7" s="134">
        <v>0.5</v>
      </c>
      <c r="AC7" s="134">
        <v>1</v>
      </c>
      <c r="AD7" s="201"/>
      <c r="AE7" s="134">
        <v>1</v>
      </c>
      <c r="AF7" s="54">
        <f t="shared" ref="AF7" si="61">IF(V7&gt;0,$C7,"na")</f>
        <v>9</v>
      </c>
      <c r="AG7" s="144">
        <f t="shared" ref="AG7" si="62">IF(W7&gt;0,$C7,"na")</f>
        <v>9</v>
      </c>
      <c r="AH7" s="144">
        <f t="shared" ref="AH7" si="63">IF(X7&gt;0,$C7,"na")</f>
        <v>9</v>
      </c>
      <c r="AI7" s="144">
        <f t="shared" ref="AI7" si="64">IF(Y7&gt;0,$C7,"na")</f>
        <v>9</v>
      </c>
      <c r="AJ7" s="144">
        <f t="shared" ref="AJ7" si="65">IF(Z7&gt;0,$C7,"na")</f>
        <v>9</v>
      </c>
      <c r="AK7" s="144">
        <f t="shared" ref="AK7" si="66">IF(AA7&gt;0,$C7,"na")</f>
        <v>9</v>
      </c>
      <c r="AL7" s="144">
        <f t="shared" ref="AL7" si="67">IF(AB7&gt;0,$C7,"na")</f>
        <v>9</v>
      </c>
      <c r="AM7" s="144">
        <f t="shared" ref="AM7" si="68">IF(AC7&gt;0,$C7,"na")</f>
        <v>9</v>
      </c>
      <c r="AN7" s="75" t="str">
        <f t="shared" ref="AN7" si="69">IF(AD7&gt;0,$C7,"na")</f>
        <v>na</v>
      </c>
      <c r="AO7" s="144">
        <f t="shared" ref="AO7" si="70">IF(AE7&gt;0,$C7,"na")</f>
        <v>9</v>
      </c>
      <c r="AP7" s="81">
        <f t="shared" si="18"/>
        <v>4.7462436601069552E-2</v>
      </c>
      <c r="AQ7" s="82">
        <f t="shared" si="19"/>
        <v>6.4948597454095175E-2</v>
      </c>
      <c r="AR7" s="82">
        <f t="shared" si="20"/>
        <v>4.7462436601069552E-2</v>
      </c>
      <c r="AS7" s="82">
        <f t="shared" si="21"/>
        <v>8.0787126129480094E-2</v>
      </c>
      <c r="AT7" s="82">
        <f t="shared" si="22"/>
        <v>9.3150576506772026E-2</v>
      </c>
      <c r="AU7" s="82">
        <f t="shared" si="23"/>
        <v>5.1912040032419823E-2</v>
      </c>
      <c r="AV7" s="82">
        <f t="shared" si="24"/>
        <v>3.2858609954586615E-2</v>
      </c>
      <c r="AW7" s="82">
        <f t="shared" si="25"/>
        <v>4.9099072345934025E-2</v>
      </c>
      <c r="AX7" s="83" t="str">
        <f t="shared" si="26"/>
        <v>na</v>
      </c>
      <c r="AY7" s="82">
        <f t="shared" si="27"/>
        <v>5.0626599041140856E-2</v>
      </c>
      <c r="AZ7" s="93">
        <f t="shared" si="28"/>
        <v>0.11217142789350204</v>
      </c>
      <c r="BA7" s="85">
        <f t="shared" si="29"/>
        <v>0.21004954364544981</v>
      </c>
      <c r="BB7" s="85">
        <f t="shared" si="30"/>
        <v>0.11217142789350204</v>
      </c>
      <c r="BC7" s="85">
        <f t="shared" si="31"/>
        <v>0.32498738728764737</v>
      </c>
      <c r="BD7" s="85">
        <f t="shared" si="32"/>
        <v>0.43206917373599801</v>
      </c>
      <c r="BE7" s="85">
        <f t="shared" si="33"/>
        <v>0.13418945231400389</v>
      </c>
      <c r="BF7" s="85">
        <f t="shared" si="34"/>
        <v>5.3762637037713987E-2</v>
      </c>
      <c r="BG7" s="85">
        <f t="shared" si="35"/>
        <v>0.12004076706795702</v>
      </c>
      <c r="BH7" s="86" t="str">
        <f t="shared" si="36"/>
        <v>na</v>
      </c>
      <c r="BI7" s="102">
        <f t="shared" si="37"/>
        <v>0.12762615795882898</v>
      </c>
      <c r="BJ7" s="85">
        <f t="shared" si="38"/>
        <v>0.89737142314801632</v>
      </c>
      <c r="BK7" s="85">
        <f t="shared" si="39"/>
        <v>1.6803963491635985</v>
      </c>
      <c r="BL7" s="85">
        <f t="shared" si="40"/>
        <v>0.89737142314801632</v>
      </c>
      <c r="BM7" s="85">
        <f t="shared" si="41"/>
        <v>2.5998990983011789</v>
      </c>
      <c r="BN7" s="85">
        <f t="shared" si="42"/>
        <v>3.4565533898879841</v>
      </c>
      <c r="BO7" s="85">
        <f t="shared" si="43"/>
        <v>1.0735156185120311</v>
      </c>
      <c r="BP7" s="85">
        <f t="shared" si="44"/>
        <v>0.43010109630171189</v>
      </c>
      <c r="BQ7" s="85">
        <f t="shared" si="45"/>
        <v>0.96032613654365617</v>
      </c>
      <c r="BR7" s="86" t="str">
        <f t="shared" si="46"/>
        <v>na</v>
      </c>
      <c r="BS7" s="85">
        <f t="shared" si="47"/>
        <v>1.0210092636706318</v>
      </c>
      <c r="BT7" s="93">
        <f t="shared" si="48"/>
        <v>4.0784982888288794E-2</v>
      </c>
      <c r="BU7" s="85">
        <f t="shared" si="49"/>
        <v>2.7390426889359068E-2</v>
      </c>
      <c r="BV7" s="85">
        <f t="shared" si="50"/>
        <v>2.5437130681028198E-2</v>
      </c>
      <c r="BW7" s="85">
        <f t="shared" si="51"/>
        <v>6.3480465038179344E-4</v>
      </c>
      <c r="BX7" s="85">
        <f t="shared" si="52"/>
        <v>6.0742574441401426E-3</v>
      </c>
      <c r="BY7" s="85">
        <f t="shared" si="53"/>
        <v>4.1859106056852384E-2</v>
      </c>
      <c r="BZ7" s="85">
        <f t="shared" si="54"/>
        <v>9.912951437675728E-2</v>
      </c>
      <c r="CA7" s="85">
        <f t="shared" si="55"/>
        <v>4.1749539627165294E-2</v>
      </c>
      <c r="CB7" s="86" t="str">
        <f t="shared" si="56"/>
        <v>na</v>
      </c>
      <c r="CC7" s="102">
        <f t="shared" si="57"/>
        <v>3.5769288859884799E-2</v>
      </c>
    </row>
    <row r="8" spans="1:81" s="20" customFormat="1" x14ac:dyDescent="0.25">
      <c r="A8" s="299" t="s">
        <v>106</v>
      </c>
      <c r="B8" s="145"/>
      <c r="C8" s="128">
        <v>9</v>
      </c>
      <c r="D8" s="58"/>
      <c r="E8" s="60"/>
      <c r="F8" s="67">
        <v>1</v>
      </c>
      <c r="G8" s="78">
        <v>0.66700000000000004</v>
      </c>
      <c r="H8" s="26">
        <v>44.875</v>
      </c>
      <c r="I8" s="26">
        <v>0.36199999999999999</v>
      </c>
      <c r="J8" s="26">
        <v>0.70569999999999999</v>
      </c>
      <c r="K8" s="82">
        <v>0.75650000000000006</v>
      </c>
      <c r="L8" s="82">
        <v>0.76349999999999996</v>
      </c>
      <c r="M8" s="266" t="s">
        <v>279</v>
      </c>
      <c r="N8" s="81"/>
      <c r="O8" s="82">
        <v>1.52</v>
      </c>
      <c r="P8" s="277">
        <v>0.97970000000000002</v>
      </c>
      <c r="Q8" s="278">
        <v>0.91859999999999997</v>
      </c>
      <c r="R8" s="73">
        <f t="shared" si="59"/>
        <v>0.6445394736842105</v>
      </c>
      <c r="S8" s="73">
        <f t="shared" si="60"/>
        <v>0.6445394736842105</v>
      </c>
      <c r="T8" s="205">
        <f t="shared" ref="T8:T9" si="71">IF(Q8&gt;0,((((1/O8)^2)*((Q8^2)+(P8^2))-((1/O8)^2)*(P8^2))^0.5),0)</f>
        <v>0.6043421052631579</v>
      </c>
      <c r="U8" s="153">
        <f t="shared" si="3"/>
        <v>0.6043421052631579</v>
      </c>
      <c r="V8" s="78">
        <v>1</v>
      </c>
      <c r="W8" s="128">
        <v>1</v>
      </c>
      <c r="X8" s="134"/>
      <c r="Y8" s="134">
        <v>0.5</v>
      </c>
      <c r="Z8" s="134">
        <v>0.3</v>
      </c>
      <c r="AA8" s="134">
        <v>1</v>
      </c>
      <c r="AB8" s="134">
        <v>1</v>
      </c>
      <c r="AC8" s="134">
        <v>1</v>
      </c>
      <c r="AD8" s="201"/>
      <c r="AE8" s="134"/>
      <c r="AF8" s="54">
        <f t="shared" ref="AF8:AF9" si="72">IF(V8&gt;0,$C8,"na")</f>
        <v>9</v>
      </c>
      <c r="AG8" s="144">
        <f t="shared" ref="AG8:AG9" si="73">IF(W8&gt;0,$C8,"na")</f>
        <v>9</v>
      </c>
      <c r="AH8" s="144" t="str">
        <f t="shared" ref="AH8:AH9" si="74">IF(X8&gt;0,$C8,"na")</f>
        <v>na</v>
      </c>
      <c r="AI8" s="144">
        <f t="shared" ref="AI8:AI9" si="75">IF(Y8&gt;0,$C8,"na")</f>
        <v>9</v>
      </c>
      <c r="AJ8" s="144">
        <f t="shared" ref="AJ8:AJ9" si="76">IF(Z8&gt;0,$C8,"na")</f>
        <v>9</v>
      </c>
      <c r="AK8" s="144">
        <f t="shared" ref="AK8:AK9" si="77">IF(AA8&gt;0,$C8,"na")</f>
        <v>9</v>
      </c>
      <c r="AL8" s="144">
        <f t="shared" ref="AL8:AL9" si="78">IF(AB8&gt;0,$C8,"na")</f>
        <v>9</v>
      </c>
      <c r="AM8" s="144">
        <f t="shared" ref="AM8:AM9" si="79">IF(AC8&gt;0,$C8,"na")</f>
        <v>9</v>
      </c>
      <c r="AN8" s="75" t="str">
        <f t="shared" ref="AN8:AN9" si="80">IF(AD8&gt;0,$C8,"na")</f>
        <v>na</v>
      </c>
      <c r="AO8" s="144" t="str">
        <f t="shared" ref="AO8:AO9" si="81">IF(AE8&gt;0,$C8,"na")</f>
        <v>na</v>
      </c>
      <c r="AP8" s="81">
        <f t="shared" si="18"/>
        <v>0.49746038981539398</v>
      </c>
      <c r="AQ8" s="82">
        <f t="shared" si="19"/>
        <v>0.68073527027369707</v>
      </c>
      <c r="AR8" s="82" t="str">
        <f t="shared" si="20"/>
        <v>na</v>
      </c>
      <c r="AS8" s="82">
        <f t="shared" si="21"/>
        <v>0.42337054452373957</v>
      </c>
      <c r="AT8" s="82">
        <f t="shared" si="22"/>
        <v>0.2928972388632694</v>
      </c>
      <c r="AU8" s="82">
        <f t="shared" si="23"/>
        <v>0.5440973013605872</v>
      </c>
      <c r="AV8" s="82">
        <f t="shared" si="24"/>
        <v>0.68879130897516083</v>
      </c>
      <c r="AW8" s="82">
        <f t="shared" si="25"/>
        <v>0.51461419636075245</v>
      </c>
      <c r="AX8" s="83" t="str">
        <f t="shared" si="26"/>
        <v>na</v>
      </c>
      <c r="AY8" s="82" t="str">
        <f t="shared" si="27"/>
        <v>na</v>
      </c>
      <c r="AZ8" s="93">
        <f t="shared" si="28"/>
        <v>0.94542753857168471</v>
      </c>
      <c r="BA8" s="85">
        <f t="shared" si="29"/>
        <v>1.7703850860788335</v>
      </c>
      <c r="BB8" s="85" t="str">
        <f t="shared" si="30"/>
        <v>na</v>
      </c>
      <c r="BC8" s="85">
        <f t="shared" si="31"/>
        <v>0.68478228235160499</v>
      </c>
      <c r="BD8" s="85">
        <f t="shared" si="32"/>
        <v>0.32774931440222005</v>
      </c>
      <c r="BE8" s="85">
        <f t="shared" si="33"/>
        <v>1.1310046237796032</v>
      </c>
      <c r="BF8" s="85">
        <f t="shared" si="34"/>
        <v>1.8125356360782592</v>
      </c>
      <c r="BG8" s="85">
        <f t="shared" si="35"/>
        <v>1.0117536084595915</v>
      </c>
      <c r="BH8" s="86" t="str">
        <f t="shared" si="36"/>
        <v>na</v>
      </c>
      <c r="BI8" s="102" t="str">
        <f t="shared" si="37"/>
        <v>na</v>
      </c>
      <c r="BJ8" s="85">
        <f t="shared" si="38"/>
        <v>7.5634203085734777</v>
      </c>
      <c r="BK8" s="85">
        <f t="shared" si="39"/>
        <v>14.163080688630668</v>
      </c>
      <c r="BL8" s="85" t="str">
        <f t="shared" si="40"/>
        <v>na</v>
      </c>
      <c r="BM8" s="85">
        <f t="shared" si="41"/>
        <v>5.4782582588128399</v>
      </c>
      <c r="BN8" s="85">
        <f t="shared" si="42"/>
        <v>2.6219945152177604</v>
      </c>
      <c r="BO8" s="85">
        <f t="shared" si="43"/>
        <v>9.0480369902368256</v>
      </c>
      <c r="BP8" s="85">
        <f t="shared" si="44"/>
        <v>14.500285088626073</v>
      </c>
      <c r="BQ8" s="85">
        <f t="shared" si="45"/>
        <v>8.094028867676732</v>
      </c>
      <c r="BR8" s="86" t="str">
        <f t="shared" si="46"/>
        <v>na</v>
      </c>
      <c r="BS8" s="85" t="str">
        <f t="shared" si="47"/>
        <v>na</v>
      </c>
      <c r="BT8" s="93">
        <f t="shared" si="48"/>
        <v>1.3179979934584534</v>
      </c>
      <c r="BU8" s="85">
        <f t="shared" si="49"/>
        <v>2.8286513240913833</v>
      </c>
      <c r="BV8" s="85" t="str">
        <f t="shared" si="50"/>
        <v>na</v>
      </c>
      <c r="BW8" s="85">
        <f t="shared" si="51"/>
        <v>1.0051163781446155</v>
      </c>
      <c r="BX8" s="85">
        <f t="shared" si="52"/>
        <v>0.45856937973350204</v>
      </c>
      <c r="BY8" s="85">
        <f t="shared" si="53"/>
        <v>1.6178842855321991</v>
      </c>
      <c r="BZ8" s="85">
        <f t="shared" si="54"/>
        <v>2.7322427041968971</v>
      </c>
      <c r="CA8" s="85">
        <f t="shared" si="55"/>
        <v>1.4213845492089732</v>
      </c>
      <c r="CB8" s="86" t="str">
        <f t="shared" si="56"/>
        <v>na</v>
      </c>
      <c r="CC8" s="102" t="str">
        <f t="shared" si="57"/>
        <v>na</v>
      </c>
    </row>
    <row r="9" spans="1:81" s="20" customFormat="1" x14ac:dyDescent="0.25">
      <c r="A9" s="299" t="s">
        <v>85</v>
      </c>
      <c r="B9" s="145"/>
      <c r="C9" s="128">
        <v>9</v>
      </c>
      <c r="D9" s="58"/>
      <c r="E9" s="60"/>
      <c r="F9" s="67">
        <v>1</v>
      </c>
      <c r="G9" s="78">
        <v>7.3330000000000002</v>
      </c>
      <c r="H9" s="26">
        <v>17.54</v>
      </c>
      <c r="I9" s="26">
        <v>3.5277000000000003</v>
      </c>
      <c r="J9" s="26">
        <v>1.0730999999999999</v>
      </c>
      <c r="K9" s="82"/>
      <c r="L9" s="82"/>
      <c r="M9" s="266" t="s">
        <v>279</v>
      </c>
      <c r="N9" s="81"/>
      <c r="O9" s="82">
        <v>4.6008000000000004</v>
      </c>
      <c r="P9" s="277">
        <v>0.1179</v>
      </c>
      <c r="Q9" s="278">
        <v>0.13869999999999999</v>
      </c>
      <c r="R9" s="73">
        <f>P9/O9</f>
        <v>2.5625978090766822E-2</v>
      </c>
      <c r="S9" s="73">
        <f>IF(P9&lt;0.01*O9,0.01,IF(P9&gt;100*O9,100,R9))</f>
        <v>2.5625978090766822E-2</v>
      </c>
      <c r="T9" s="205">
        <f t="shared" si="71"/>
        <v>3.0146930968527212E-2</v>
      </c>
      <c r="U9" s="26">
        <f>IF(T9=0,S9,T9)</f>
        <v>3.0146930968527212E-2</v>
      </c>
      <c r="V9" s="78">
        <v>1</v>
      </c>
      <c r="W9" s="127"/>
      <c r="X9" s="129">
        <v>1</v>
      </c>
      <c r="Y9" s="129">
        <v>0.75</v>
      </c>
      <c r="Z9" s="129">
        <v>1</v>
      </c>
      <c r="AA9" s="129">
        <v>1</v>
      </c>
      <c r="AB9" s="129"/>
      <c r="AC9" s="129">
        <v>1</v>
      </c>
      <c r="AD9" s="139"/>
      <c r="AE9" s="129">
        <v>1</v>
      </c>
      <c r="AF9" s="54">
        <f t="shared" si="72"/>
        <v>9</v>
      </c>
      <c r="AG9" s="144" t="str">
        <f t="shared" si="73"/>
        <v>na</v>
      </c>
      <c r="AH9" s="144">
        <f t="shared" si="74"/>
        <v>9</v>
      </c>
      <c r="AI9" s="144">
        <f t="shared" si="75"/>
        <v>9</v>
      </c>
      <c r="AJ9" s="144">
        <f t="shared" si="76"/>
        <v>9</v>
      </c>
      <c r="AK9" s="144">
        <f t="shared" si="77"/>
        <v>9</v>
      </c>
      <c r="AL9" s="144" t="str">
        <f t="shared" si="78"/>
        <v>na</v>
      </c>
      <c r="AM9" s="144">
        <f t="shared" si="79"/>
        <v>9</v>
      </c>
      <c r="AN9" s="75" t="str">
        <f t="shared" si="80"/>
        <v>na</v>
      </c>
      <c r="AO9" s="144">
        <f t="shared" si="81"/>
        <v>9</v>
      </c>
      <c r="AP9" s="81">
        <f t="shared" si="18"/>
        <v>2.5303136515162059E-2</v>
      </c>
      <c r="AQ9" s="82" t="str">
        <f t="shared" si="19"/>
        <v>na</v>
      </c>
      <c r="AR9" s="82">
        <f t="shared" si="20"/>
        <v>2.5303136515162059E-2</v>
      </c>
      <c r="AS9" s="82">
        <f t="shared" si="21"/>
        <v>3.2301876402334541E-2</v>
      </c>
      <c r="AT9" s="82">
        <f t="shared" si="22"/>
        <v>4.9660361384897503E-2</v>
      </c>
      <c r="AU9" s="82">
        <f t="shared" si="23"/>
        <v>2.7675305563458503E-2</v>
      </c>
      <c r="AV9" s="82" t="str">
        <f t="shared" si="24"/>
        <v>na</v>
      </c>
      <c r="AW9" s="82">
        <f t="shared" si="25"/>
        <v>2.6175658463960753E-2</v>
      </c>
      <c r="AX9" s="83" t="str">
        <f t="shared" si="26"/>
        <v>na</v>
      </c>
      <c r="AY9" s="82">
        <f t="shared" si="27"/>
        <v>2.699001228283953E-2</v>
      </c>
      <c r="AZ9" s="93">
        <f t="shared" si="28"/>
        <v>5.9402886987103623E-2</v>
      </c>
      <c r="BA9" s="85" t="str">
        <f t="shared" si="29"/>
        <v>na</v>
      </c>
      <c r="BB9" s="85">
        <f t="shared" si="30"/>
        <v>5.9402886987103623E-2</v>
      </c>
      <c r="BC9" s="85">
        <f t="shared" si="31"/>
        <v>9.6808688616375274E-2</v>
      </c>
      <c r="BD9" s="85">
        <f t="shared" si="32"/>
        <v>0.22881188891005944</v>
      </c>
      <c r="BE9" s="85">
        <f t="shared" si="33"/>
        <v>7.1063023983595638E-2</v>
      </c>
      <c r="BF9" s="85" t="str">
        <f t="shared" si="34"/>
        <v>na</v>
      </c>
      <c r="BG9" s="85">
        <f t="shared" si="35"/>
        <v>6.3570271448743484E-2</v>
      </c>
      <c r="BH9" s="86" t="str">
        <f t="shared" si="36"/>
        <v>na</v>
      </c>
      <c r="BI9" s="102">
        <f t="shared" si="37"/>
        <v>6.7587284749771229E-2</v>
      </c>
      <c r="BJ9" s="85">
        <f t="shared" si="38"/>
        <v>0.47522309589682898</v>
      </c>
      <c r="BK9" s="85" t="str">
        <f t="shared" si="39"/>
        <v>na</v>
      </c>
      <c r="BL9" s="85">
        <f t="shared" si="40"/>
        <v>0.47522309589682898</v>
      </c>
      <c r="BM9" s="85">
        <f t="shared" si="41"/>
        <v>0.77446950893100219</v>
      </c>
      <c r="BN9" s="85">
        <f t="shared" si="42"/>
        <v>1.8304951112804755</v>
      </c>
      <c r="BO9" s="85">
        <f t="shared" si="43"/>
        <v>0.56850419186876511</v>
      </c>
      <c r="BP9" s="85" t="str">
        <f t="shared" si="44"/>
        <v>na</v>
      </c>
      <c r="BQ9" s="85">
        <f t="shared" si="45"/>
        <v>0.50856217158994788</v>
      </c>
      <c r="BR9" s="86" t="str">
        <f t="shared" si="46"/>
        <v>na</v>
      </c>
      <c r="BS9" s="85">
        <f t="shared" si="47"/>
        <v>0.54069827799816983</v>
      </c>
      <c r="BT9" s="93">
        <f t="shared" si="48"/>
        <v>7.2055106582459741E-2</v>
      </c>
      <c r="BU9" s="85" t="str">
        <f t="shared" si="49"/>
        <v>na</v>
      </c>
      <c r="BV9" s="85">
        <f t="shared" si="50"/>
        <v>5.1061591947156676E-2</v>
      </c>
      <c r="BW9" s="85">
        <f t="shared" si="51"/>
        <v>2.912179080257675E-2</v>
      </c>
      <c r="BX9" s="85">
        <f t="shared" si="52"/>
        <v>2.7597289773201878E-3</v>
      </c>
      <c r="BY9" s="85">
        <f t="shared" si="53"/>
        <v>7.6898165036617241E-2</v>
      </c>
      <c r="BZ9" s="85" t="str">
        <f t="shared" si="54"/>
        <v>na</v>
      </c>
      <c r="CA9" s="85">
        <f t="shared" si="55"/>
        <v>7.4582125712868236E-2</v>
      </c>
      <c r="CB9" s="86" t="str">
        <f t="shared" si="56"/>
        <v>na</v>
      </c>
      <c r="CC9" s="102">
        <f t="shared" si="57"/>
        <v>6.761948343090457E-2</v>
      </c>
    </row>
    <row r="10" spans="1:81" s="146" customFormat="1" x14ac:dyDescent="0.25">
      <c r="A10" s="299" t="s">
        <v>13</v>
      </c>
      <c r="B10" s="145">
        <v>7</v>
      </c>
      <c r="C10" s="143"/>
      <c r="D10" s="58"/>
      <c r="E10" s="60"/>
      <c r="F10" s="67">
        <v>1</v>
      </c>
      <c r="G10" s="78">
        <v>5.6669999999999998</v>
      </c>
      <c r="H10" s="153">
        <v>2.92</v>
      </c>
      <c r="I10" s="153">
        <v>8.0800000000000011E-2</v>
      </c>
      <c r="J10" s="153">
        <v>0.15279999999999999</v>
      </c>
      <c r="K10" s="82"/>
      <c r="L10" s="82"/>
      <c r="M10" s="266" t="s">
        <v>271</v>
      </c>
      <c r="N10" s="81">
        <v>5.6669999999999998</v>
      </c>
      <c r="O10" s="209"/>
      <c r="P10" s="277">
        <v>0</v>
      </c>
      <c r="Q10" s="278">
        <v>0</v>
      </c>
      <c r="R10" s="154">
        <f t="shared" ref="R10" si="82">P10/N10</f>
        <v>0</v>
      </c>
      <c r="S10" s="154">
        <f t="shared" ref="S10" si="83">IF(P10&lt;0.01*N10,0.01,IF(P10&gt;100*N10,100,R10))</f>
        <v>0.01</v>
      </c>
      <c r="T10" s="205">
        <f t="shared" ref="T10" si="84">IF(Q10&gt;0,((((1/N10)^2)*((Q10^2)+(P10^2))-((1/N10)^2)*(P10^2))^0.5),0)</f>
        <v>0</v>
      </c>
      <c r="U10" s="153">
        <f t="shared" ref="U10" si="85">IF(T10=0,S10,T10)</f>
        <v>0.01</v>
      </c>
      <c r="V10" s="78">
        <v>1</v>
      </c>
      <c r="W10" s="143"/>
      <c r="X10" s="142">
        <v>1</v>
      </c>
      <c r="Y10" s="142">
        <v>0.25</v>
      </c>
      <c r="Z10" s="142">
        <v>1</v>
      </c>
      <c r="AA10" s="142">
        <v>1</v>
      </c>
      <c r="AB10" s="142"/>
      <c r="AC10" s="142"/>
      <c r="AD10" s="201"/>
      <c r="AE10" s="142"/>
      <c r="AF10" s="54">
        <f>IF(V10&gt;0,$B10,"na")</f>
        <v>7</v>
      </c>
      <c r="AG10" s="144" t="str">
        <f t="shared" ref="AG10" si="86">IF(W10&gt;0,$B10,"na")</f>
        <v>na</v>
      </c>
      <c r="AH10" s="144">
        <f t="shared" ref="AH10" si="87">IF(X10&gt;0,$B10,"na")</f>
        <v>7</v>
      </c>
      <c r="AI10" s="144">
        <f t="shared" ref="AI10" si="88">IF(Y10&gt;0,$B10,"na")</f>
        <v>7</v>
      </c>
      <c r="AJ10" s="144">
        <f t="shared" ref="AJ10" si="89">IF(Z10&gt;0,$B10,"na")</f>
        <v>7</v>
      </c>
      <c r="AK10" s="144">
        <f t="shared" ref="AK10" si="90">IF(AA10&gt;0,$B10,"na")</f>
        <v>7</v>
      </c>
      <c r="AL10" s="144" t="str">
        <f t="shared" ref="AL10" si="91">IF(AB10&gt;0,$B10,"na")</f>
        <v>na</v>
      </c>
      <c r="AM10" s="144" t="str">
        <f t="shared" ref="AM10" si="92">IF(AC10&gt;0,$B10,"na")</f>
        <v>na</v>
      </c>
      <c r="AN10" s="75" t="str">
        <f t="shared" ref="AN10" si="93">IF(AD10&gt;0,$B10,"na")</f>
        <v>na</v>
      </c>
      <c r="AO10" s="144" t="str">
        <f t="shared" ref="AO10" si="94">IF(AE10&gt;0,$B10,"na")</f>
        <v>na</v>
      </c>
      <c r="AP10" s="81">
        <f t="shared" si="18"/>
        <v>9.950330853168092E-3</v>
      </c>
      <c r="AQ10" s="82" t="str">
        <f t="shared" si="19"/>
        <v>na</v>
      </c>
      <c r="AR10" s="82">
        <f t="shared" si="20"/>
        <v>9.950330853168092E-3</v>
      </c>
      <c r="AS10" s="82">
        <f t="shared" si="21"/>
        <v>4.2341833417736561E-3</v>
      </c>
      <c r="AT10" s="82">
        <f t="shared" si="22"/>
        <v>1.9528686721171022E-2</v>
      </c>
      <c r="AU10" s="82">
        <f t="shared" si="23"/>
        <v>1.0883174370652601E-2</v>
      </c>
      <c r="AV10" s="82" t="str">
        <f t="shared" si="24"/>
        <v>na</v>
      </c>
      <c r="AW10" s="82" t="str">
        <f t="shared" si="25"/>
        <v>na</v>
      </c>
      <c r="AX10" s="83" t="str">
        <f t="shared" si="26"/>
        <v>na</v>
      </c>
      <c r="AY10" s="82" t="str">
        <f t="shared" si="27"/>
        <v>na</v>
      </c>
      <c r="AZ10" s="93">
        <f t="shared" si="28"/>
        <v>1.9900661706336174E-2</v>
      </c>
      <c r="BA10" s="85" t="str">
        <f t="shared" si="29"/>
        <v>na</v>
      </c>
      <c r="BB10" s="85">
        <f t="shared" si="30"/>
        <v>1.9900661706336174E-2</v>
      </c>
      <c r="BC10" s="85">
        <f t="shared" si="31"/>
        <v>3.6035602908711948E-3</v>
      </c>
      <c r="BD10" s="85">
        <f t="shared" si="32"/>
        <v>7.6654658157867539E-2</v>
      </c>
      <c r="BE10" s="85">
        <f t="shared" si="33"/>
        <v>2.3806943935802551E-2</v>
      </c>
      <c r="BF10" s="85" t="str">
        <f t="shared" si="34"/>
        <v>na</v>
      </c>
      <c r="BG10" s="85" t="str">
        <f t="shared" si="35"/>
        <v>na</v>
      </c>
      <c r="BH10" s="86" t="str">
        <f t="shared" si="36"/>
        <v>na</v>
      </c>
      <c r="BI10" s="102" t="str">
        <f t="shared" si="37"/>
        <v>na</v>
      </c>
      <c r="BJ10" s="85">
        <f t="shared" si="38"/>
        <v>0.11940397023801705</v>
      </c>
      <c r="BK10" s="85" t="str">
        <f t="shared" si="39"/>
        <v>na</v>
      </c>
      <c r="BL10" s="85">
        <f t="shared" si="40"/>
        <v>0.11940397023801705</v>
      </c>
      <c r="BM10" s="85">
        <f t="shared" si="41"/>
        <v>2.162136174522717E-2</v>
      </c>
      <c r="BN10" s="85">
        <f t="shared" si="42"/>
        <v>0.45992794894720523</v>
      </c>
      <c r="BO10" s="85">
        <f t="shared" si="43"/>
        <v>0.14284166361481532</v>
      </c>
      <c r="BP10" s="85" t="str">
        <f t="shared" si="44"/>
        <v>na</v>
      </c>
      <c r="BQ10" s="85" t="str">
        <f t="shared" si="45"/>
        <v>na</v>
      </c>
      <c r="BR10" s="86" t="str">
        <f t="shared" si="46"/>
        <v>na</v>
      </c>
      <c r="BS10" s="85" t="str">
        <f t="shared" si="47"/>
        <v>na</v>
      </c>
      <c r="BT10" s="93">
        <f t="shared" si="48"/>
        <v>7.6924930356197324E-2</v>
      </c>
      <c r="BU10" s="85" t="str">
        <f t="shared" si="49"/>
        <v>na</v>
      </c>
      <c r="BV10" s="85">
        <f t="shared" si="50"/>
        <v>5.7554340399279341E-2</v>
      </c>
      <c r="BW10" s="85">
        <f t="shared" si="51"/>
        <v>5.0517166000239755E-2</v>
      </c>
      <c r="BX10" s="85">
        <f t="shared" si="52"/>
        <v>1.5888798417034496E-2</v>
      </c>
      <c r="BY10" s="85">
        <f t="shared" si="53"/>
        <v>8.3514057076305936E-2</v>
      </c>
      <c r="BZ10" s="85" t="str">
        <f t="shared" si="54"/>
        <v>na</v>
      </c>
      <c r="CA10" s="85" t="str">
        <f t="shared" si="55"/>
        <v>na</v>
      </c>
      <c r="CB10" s="86" t="str">
        <f t="shared" si="56"/>
        <v>na</v>
      </c>
      <c r="CC10" s="102" t="str">
        <f t="shared" si="57"/>
        <v>na</v>
      </c>
    </row>
    <row r="11" spans="1:81" s="20" customFormat="1" ht="15.75" x14ac:dyDescent="0.25">
      <c r="A11" s="299" t="s">
        <v>14</v>
      </c>
      <c r="B11" s="147"/>
      <c r="C11" s="128">
        <v>9</v>
      </c>
      <c r="D11" s="58"/>
      <c r="E11" s="60"/>
      <c r="F11" s="67">
        <v>1</v>
      </c>
      <c r="G11" s="78"/>
      <c r="H11" s="26">
        <v>3.2</v>
      </c>
      <c r="I11" s="26">
        <v>0.40739999999999998</v>
      </c>
      <c r="J11" s="26">
        <v>0.76419999999999999</v>
      </c>
      <c r="K11" s="82">
        <v>0.34350000000000003</v>
      </c>
      <c r="L11" s="82">
        <v>0.63500000000000001</v>
      </c>
      <c r="M11" s="266" t="s">
        <v>279</v>
      </c>
      <c r="N11" s="81"/>
      <c r="O11" s="82">
        <v>1.1716</v>
      </c>
      <c r="P11" s="279">
        <v>0.10129999999999999</v>
      </c>
      <c r="Q11" s="278">
        <v>0.10185</v>
      </c>
      <c r="R11" s="73">
        <f t="shared" ref="R11:R12" si="95">P11/O11</f>
        <v>8.6462956640491626E-2</v>
      </c>
      <c r="S11" s="73">
        <f t="shared" ref="S11:S12" si="96">IF(P11&lt;0.01*O11,0.01,IF(P11&gt;100*O11,100,R11))</f>
        <v>8.6462956640491626E-2</v>
      </c>
      <c r="T11" s="205">
        <f t="shared" ref="T11:T13" si="97">IF(Q11&gt;0,((((1/O11)^2)*((Q11^2)+(P11^2))-((1/O11)^2)*(P11^2))^0.5),0)</f>
        <v>8.6932400136565377E-2</v>
      </c>
      <c r="U11" s="153">
        <f t="shared" ref="U11:U12" si="98">IF(T11=0,S11,T11)</f>
        <v>8.6932400136565377E-2</v>
      </c>
      <c r="V11" s="78">
        <v>1</v>
      </c>
      <c r="W11" s="128">
        <v>1</v>
      </c>
      <c r="X11" s="134"/>
      <c r="Y11" s="134">
        <v>1</v>
      </c>
      <c r="Z11" s="134">
        <v>1</v>
      </c>
      <c r="AA11" s="134">
        <v>0.1</v>
      </c>
      <c r="AB11" s="134">
        <v>1</v>
      </c>
      <c r="AC11" s="134">
        <v>1</v>
      </c>
      <c r="AD11" s="201"/>
      <c r="AE11" s="134"/>
      <c r="AF11" s="54">
        <f t="shared" ref="AF11:AF13" si="99">IF(V11&gt;0,$C11,"na")</f>
        <v>9</v>
      </c>
      <c r="AG11" s="144">
        <f t="shared" ref="AG11:AG13" si="100">IF(W11&gt;0,$C11,"na")</f>
        <v>9</v>
      </c>
      <c r="AH11" s="144" t="str">
        <f t="shared" ref="AH11:AH13" si="101">IF(X11&gt;0,$C11,"na")</f>
        <v>na</v>
      </c>
      <c r="AI11" s="144">
        <f t="shared" ref="AI11:AI13" si="102">IF(Y11&gt;0,$C11,"na")</f>
        <v>9</v>
      </c>
      <c r="AJ11" s="144">
        <f t="shared" ref="AJ11:AJ13" si="103">IF(Z11&gt;0,$C11,"na")</f>
        <v>9</v>
      </c>
      <c r="AK11" s="144">
        <f t="shared" ref="AK11:AK13" si="104">IF(AA11&gt;0,$C11,"na")</f>
        <v>9</v>
      </c>
      <c r="AL11" s="144">
        <f t="shared" ref="AL11:AL13" si="105">IF(AB11&gt;0,$C11,"na")</f>
        <v>9</v>
      </c>
      <c r="AM11" s="144">
        <f t="shared" ref="AM11:AM13" si="106">IF(AC11&gt;0,$C11,"na")</f>
        <v>9</v>
      </c>
      <c r="AN11" s="75" t="str">
        <f t="shared" ref="AN11:AN13" si="107">IF(AD11&gt;0,$C11,"na")</f>
        <v>na</v>
      </c>
      <c r="AO11" s="144" t="str">
        <f t="shared" ref="AO11:AO13" si="108">IF(AE11&gt;0,$C11,"na")</f>
        <v>na</v>
      </c>
      <c r="AP11" s="81">
        <f t="shared" si="18"/>
        <v>8.2927425922810355E-2</v>
      </c>
      <c r="AQ11" s="82">
        <f t="shared" si="19"/>
        <v>0.11347963547331943</v>
      </c>
      <c r="AR11" s="82" t="str">
        <f t="shared" si="20"/>
        <v>na</v>
      </c>
      <c r="AS11" s="82">
        <f t="shared" si="21"/>
        <v>0.14115306540052827</v>
      </c>
      <c r="AT11" s="82">
        <f t="shared" si="22"/>
        <v>0.16275476115691753</v>
      </c>
      <c r="AU11" s="82">
        <f t="shared" si="23"/>
        <v>9.070187210307383E-3</v>
      </c>
      <c r="AV11" s="82">
        <f t="shared" si="24"/>
        <v>0.11482258973927588</v>
      </c>
      <c r="AW11" s="82">
        <f t="shared" si="25"/>
        <v>8.5786992333941756E-2</v>
      </c>
      <c r="AX11" s="83" t="str">
        <f t="shared" si="26"/>
        <v>na</v>
      </c>
      <c r="AY11" s="82" t="str">
        <f t="shared" si="27"/>
        <v>na</v>
      </c>
      <c r="AZ11" s="93">
        <f t="shared" si="28"/>
        <v>0.16671883363689599</v>
      </c>
      <c r="BA11" s="85">
        <f t="shared" si="29"/>
        <v>0.31219371617324571</v>
      </c>
      <c r="BB11" s="85" t="str">
        <f t="shared" si="30"/>
        <v>na</v>
      </c>
      <c r="BC11" s="85">
        <f t="shared" si="31"/>
        <v>0.48302423507294445</v>
      </c>
      <c r="BD11" s="85">
        <f t="shared" si="32"/>
        <v>0.64217840539672588</v>
      </c>
      <c r="BE11" s="85">
        <f t="shared" si="33"/>
        <v>1.9944391719257581E-3</v>
      </c>
      <c r="BF11" s="85">
        <f t="shared" si="34"/>
        <v>0.31962663963523252</v>
      </c>
      <c r="BG11" s="85">
        <f t="shared" si="35"/>
        <v>0.17841492303591727</v>
      </c>
      <c r="BH11" s="86" t="str">
        <f t="shared" si="36"/>
        <v>na</v>
      </c>
      <c r="BI11" s="102" t="str">
        <f t="shared" si="37"/>
        <v>na</v>
      </c>
      <c r="BJ11" s="85">
        <f t="shared" si="38"/>
        <v>1.3337506690951679</v>
      </c>
      <c r="BK11" s="85">
        <f t="shared" si="39"/>
        <v>2.4975497293859656</v>
      </c>
      <c r="BL11" s="85" t="str">
        <f t="shared" si="40"/>
        <v>na</v>
      </c>
      <c r="BM11" s="85">
        <f t="shared" si="41"/>
        <v>3.8641938805835556</v>
      </c>
      <c r="BN11" s="85">
        <f t="shared" si="42"/>
        <v>5.1374272431738071</v>
      </c>
      <c r="BO11" s="85">
        <f t="shared" si="43"/>
        <v>1.5955513375406065E-2</v>
      </c>
      <c r="BP11" s="85">
        <f t="shared" si="44"/>
        <v>2.5570131170818602</v>
      </c>
      <c r="BQ11" s="85">
        <f t="shared" si="45"/>
        <v>1.4273193842873382</v>
      </c>
      <c r="BR11" s="86" t="str">
        <f t="shared" si="46"/>
        <v>na</v>
      </c>
      <c r="BS11" s="85" t="str">
        <f t="shared" si="47"/>
        <v>na</v>
      </c>
      <c r="BT11" s="93">
        <f t="shared" si="48"/>
        <v>9.1313226663525243E-3</v>
      </c>
      <c r="BU11" s="85">
        <f t="shared" si="49"/>
        <v>3.9630538500768676E-4</v>
      </c>
      <c r="BV11" s="85" t="str">
        <f t="shared" si="50"/>
        <v>na</v>
      </c>
      <c r="BW11" s="85">
        <f t="shared" si="51"/>
        <v>2.430558572753377E-2</v>
      </c>
      <c r="BX11" s="85">
        <f t="shared" si="52"/>
        <v>8.2225606457291406E-2</v>
      </c>
      <c r="BY11" s="85">
        <f t="shared" si="53"/>
        <v>0.11096929349922603</v>
      </c>
      <c r="BZ11" s="85">
        <f t="shared" si="54"/>
        <v>4.7549933321342341E-3</v>
      </c>
      <c r="CA11" s="85">
        <f t="shared" si="55"/>
        <v>8.8855661255327206E-3</v>
      </c>
      <c r="CB11" s="86" t="str">
        <f t="shared" si="56"/>
        <v>na</v>
      </c>
      <c r="CC11" s="102" t="str">
        <f t="shared" si="57"/>
        <v>na</v>
      </c>
    </row>
    <row r="12" spans="1:81" s="20" customFormat="1" ht="15.75" x14ac:dyDescent="0.25">
      <c r="A12" s="299" t="s">
        <v>15</v>
      </c>
      <c r="B12" s="147"/>
      <c r="C12" s="145">
        <v>9</v>
      </c>
      <c r="D12" s="58"/>
      <c r="E12" s="60"/>
      <c r="F12" s="67">
        <v>1</v>
      </c>
      <c r="G12" s="78"/>
      <c r="H12" s="26">
        <v>0</v>
      </c>
      <c r="I12" s="26">
        <v>5.0500000000000003E-2</v>
      </c>
      <c r="J12" s="26">
        <v>0.19750000000000001</v>
      </c>
      <c r="K12" s="82"/>
      <c r="L12" s="82"/>
      <c r="M12" s="266" t="s">
        <v>279</v>
      </c>
      <c r="N12" s="81"/>
      <c r="O12" s="82">
        <v>0.248</v>
      </c>
      <c r="P12" s="279">
        <v>8.3000000000000001E-3</v>
      </c>
      <c r="Q12" s="278">
        <v>1.6650000000000002E-2</v>
      </c>
      <c r="R12" s="73">
        <f t="shared" si="95"/>
        <v>3.3467741935483873E-2</v>
      </c>
      <c r="S12" s="73">
        <f t="shared" si="96"/>
        <v>3.3467741935483873E-2</v>
      </c>
      <c r="T12" s="205">
        <f t="shared" si="97"/>
        <v>6.713709677419355E-2</v>
      </c>
      <c r="U12" s="153">
        <f t="shared" si="98"/>
        <v>6.713709677419355E-2</v>
      </c>
      <c r="V12" s="78">
        <v>1</v>
      </c>
      <c r="W12" s="128">
        <v>1</v>
      </c>
      <c r="X12" s="134"/>
      <c r="Y12" s="134">
        <v>1</v>
      </c>
      <c r="Z12" s="134">
        <v>1</v>
      </c>
      <c r="AA12" s="134">
        <v>0.1</v>
      </c>
      <c r="AB12" s="134">
        <v>0.5</v>
      </c>
      <c r="AC12" s="134">
        <v>1</v>
      </c>
      <c r="AD12" s="201"/>
      <c r="AE12" s="134"/>
      <c r="AF12" s="54">
        <f t="shared" si="99"/>
        <v>9</v>
      </c>
      <c r="AG12" s="144">
        <f t="shared" si="100"/>
        <v>9</v>
      </c>
      <c r="AH12" s="144" t="str">
        <f t="shared" si="101"/>
        <v>na</v>
      </c>
      <c r="AI12" s="144">
        <f t="shared" si="102"/>
        <v>9</v>
      </c>
      <c r="AJ12" s="144">
        <f t="shared" si="103"/>
        <v>9</v>
      </c>
      <c r="AK12" s="144">
        <f t="shared" si="104"/>
        <v>9</v>
      </c>
      <c r="AL12" s="144">
        <f t="shared" si="105"/>
        <v>9</v>
      </c>
      <c r="AM12" s="144">
        <f t="shared" si="106"/>
        <v>9</v>
      </c>
      <c r="AN12" s="75" t="str">
        <f t="shared" si="107"/>
        <v>na</v>
      </c>
      <c r="AO12" s="144" t="str">
        <f t="shared" si="108"/>
        <v>na</v>
      </c>
      <c r="AP12" s="81">
        <f t="shared" si="18"/>
        <v>3.2919887205043234E-2</v>
      </c>
      <c r="AQ12" s="82">
        <f t="shared" si="19"/>
        <v>4.5048266701638112E-2</v>
      </c>
      <c r="AR12" s="82" t="str">
        <f t="shared" si="20"/>
        <v>na</v>
      </c>
      <c r="AS12" s="82">
        <f t="shared" si="21"/>
        <v>5.6033850561775719E-2</v>
      </c>
      <c r="AT12" s="82">
        <f t="shared" si="22"/>
        <v>6.4609124421112898E-2</v>
      </c>
      <c r="AU12" s="82">
        <f t="shared" si="23"/>
        <v>3.6006126630516041E-3</v>
      </c>
      <c r="AV12" s="82">
        <f t="shared" si="24"/>
        <v>2.2790691141953007E-2</v>
      </c>
      <c r="AW12" s="82">
        <f t="shared" si="25"/>
        <v>3.405505572935507E-2</v>
      </c>
      <c r="AX12" s="83" t="str">
        <f t="shared" si="26"/>
        <v>na</v>
      </c>
      <c r="AY12" s="82" t="str">
        <f t="shared" si="27"/>
        <v>na</v>
      </c>
      <c r="AZ12" s="93">
        <f t="shared" si="28"/>
        <v>0.12995890427802881</v>
      </c>
      <c r="BA12" s="85">
        <f t="shared" si="29"/>
        <v>0.24335794817713982</v>
      </c>
      <c r="BB12" s="85" t="str">
        <f t="shared" si="30"/>
        <v>na</v>
      </c>
      <c r="BC12" s="85">
        <f t="shared" si="31"/>
        <v>0.37652194992276339</v>
      </c>
      <c r="BD12" s="85">
        <f t="shared" si="32"/>
        <v>0.50058412775448269</v>
      </c>
      <c r="BE12" s="85">
        <f t="shared" si="33"/>
        <v>1.5546841576229036E-3</v>
      </c>
      <c r="BF12" s="85">
        <f t="shared" si="34"/>
        <v>6.2287995541540429E-2</v>
      </c>
      <c r="BG12" s="85">
        <f t="shared" si="35"/>
        <v>0.13907611634985248</v>
      </c>
      <c r="BH12" s="86" t="str">
        <f t="shared" si="36"/>
        <v>na</v>
      </c>
      <c r="BI12" s="102" t="str">
        <f t="shared" si="37"/>
        <v>na</v>
      </c>
      <c r="BJ12" s="85">
        <f t="shared" si="38"/>
        <v>1.0396712342242305</v>
      </c>
      <c r="BK12" s="85">
        <f t="shared" si="39"/>
        <v>1.9468635854171186</v>
      </c>
      <c r="BL12" s="85" t="str">
        <f t="shared" si="40"/>
        <v>na</v>
      </c>
      <c r="BM12" s="85">
        <f t="shared" si="41"/>
        <v>3.0121755993821071</v>
      </c>
      <c r="BN12" s="85">
        <f t="shared" si="42"/>
        <v>4.0046730220358615</v>
      </c>
      <c r="BO12" s="85">
        <f t="shared" si="43"/>
        <v>1.2437473260983229E-2</v>
      </c>
      <c r="BP12" s="85">
        <f t="shared" si="44"/>
        <v>0.49830396433232343</v>
      </c>
      <c r="BQ12" s="85">
        <f t="shared" si="45"/>
        <v>1.1126089307988198</v>
      </c>
      <c r="BR12" s="86" t="str">
        <f t="shared" si="46"/>
        <v>na</v>
      </c>
      <c r="BS12" s="85" t="str">
        <f t="shared" si="47"/>
        <v>na</v>
      </c>
      <c r="BT12" s="93">
        <f t="shared" si="48"/>
        <v>6.0309816677591346E-2</v>
      </c>
      <c r="BU12" s="85">
        <f t="shared" si="49"/>
        <v>5.0715727612448552E-2</v>
      </c>
      <c r="BV12" s="85" t="str">
        <f t="shared" si="50"/>
        <v>na</v>
      </c>
      <c r="BW12" s="85">
        <f t="shared" si="51"/>
        <v>9.8913281813127474E-3</v>
      </c>
      <c r="BX12" s="85">
        <f t="shared" si="52"/>
        <v>5.9087410179312023E-5</v>
      </c>
      <c r="BY12" s="85">
        <f t="shared" si="53"/>
        <v>0.12217070543825512</v>
      </c>
      <c r="BZ12" s="85">
        <f t="shared" si="54"/>
        <v>0.11906098999852753</v>
      </c>
      <c r="CA12" s="85">
        <f t="shared" si="55"/>
        <v>6.2229837938413871E-2</v>
      </c>
      <c r="CB12" s="86" t="str">
        <f t="shared" si="56"/>
        <v>na</v>
      </c>
      <c r="CC12" s="102" t="str">
        <f t="shared" si="57"/>
        <v>na</v>
      </c>
    </row>
    <row r="13" spans="1:81" s="146" customFormat="1" ht="15.75" x14ac:dyDescent="0.25">
      <c r="A13" s="299" t="s">
        <v>16</v>
      </c>
      <c r="B13" s="147"/>
      <c r="C13" s="145">
        <v>9</v>
      </c>
      <c r="D13" s="58"/>
      <c r="E13" s="60"/>
      <c r="F13" s="67">
        <v>1</v>
      </c>
      <c r="G13" s="78">
        <v>7.3330000000000002</v>
      </c>
      <c r="H13" s="153">
        <v>29.26</v>
      </c>
      <c r="I13" s="153">
        <v>0.22900000000000001</v>
      </c>
      <c r="J13" s="153">
        <v>0.72489999999999999</v>
      </c>
      <c r="K13" s="82"/>
      <c r="L13" s="82"/>
      <c r="M13" s="266" t="s">
        <v>279</v>
      </c>
      <c r="N13" s="81"/>
      <c r="O13" s="82">
        <v>0.95389999999999997</v>
      </c>
      <c r="P13" s="279">
        <v>3.1150000000000001E-2</v>
      </c>
      <c r="Q13" s="278">
        <v>3.5449999999999995E-2</v>
      </c>
      <c r="R13" s="73">
        <f t="shared" ref="R13" si="109">P13/O13</f>
        <v>3.2655414613691161E-2</v>
      </c>
      <c r="S13" s="73">
        <f t="shared" ref="S13" si="110">IF(P13&lt;0.01*O13,0.01,IF(P13&gt;100*O13,100,R13))</f>
        <v>3.2655414613691161E-2</v>
      </c>
      <c r="T13" s="205">
        <f t="shared" si="97"/>
        <v>3.7163224656672607E-2</v>
      </c>
      <c r="U13" s="153">
        <f t="shared" ref="U13" si="111">IF(T13=0,S13,T13)</f>
        <v>3.7163224656672607E-2</v>
      </c>
      <c r="V13" s="78">
        <v>1</v>
      </c>
      <c r="W13" s="143">
        <v>0.5</v>
      </c>
      <c r="X13" s="142"/>
      <c r="Y13" s="142">
        <v>0.5</v>
      </c>
      <c r="Z13" s="142">
        <v>0.3</v>
      </c>
      <c r="AA13" s="142">
        <v>1</v>
      </c>
      <c r="AB13" s="142"/>
      <c r="AC13" s="142">
        <v>1</v>
      </c>
      <c r="AD13" s="201"/>
      <c r="AE13" s="142"/>
      <c r="AF13" s="54">
        <f t="shared" si="99"/>
        <v>9</v>
      </c>
      <c r="AG13" s="144">
        <f t="shared" si="100"/>
        <v>9</v>
      </c>
      <c r="AH13" s="144" t="str">
        <f t="shared" si="101"/>
        <v>na</v>
      </c>
      <c r="AI13" s="144">
        <f t="shared" si="102"/>
        <v>9</v>
      </c>
      <c r="AJ13" s="144">
        <f t="shared" si="103"/>
        <v>9</v>
      </c>
      <c r="AK13" s="144">
        <f t="shared" si="104"/>
        <v>9</v>
      </c>
      <c r="AL13" s="144" t="str">
        <f t="shared" si="105"/>
        <v>na</v>
      </c>
      <c r="AM13" s="144">
        <f t="shared" si="106"/>
        <v>9</v>
      </c>
      <c r="AN13" s="75" t="str">
        <f t="shared" si="107"/>
        <v>na</v>
      </c>
      <c r="AO13" s="144" t="str">
        <f t="shared" si="108"/>
        <v>na</v>
      </c>
      <c r="AP13" s="81">
        <f t="shared" si="18"/>
        <v>3.2133557153929036E-2</v>
      </c>
      <c r="AQ13" s="82">
        <f t="shared" si="19"/>
        <v>2.198611805268829E-2</v>
      </c>
      <c r="AR13" s="82" t="str">
        <f t="shared" si="20"/>
        <v>na</v>
      </c>
      <c r="AS13" s="82">
        <f t="shared" si="21"/>
        <v>2.7347708216109819E-2</v>
      </c>
      <c r="AT13" s="82">
        <f t="shared" si="22"/>
        <v>1.8919757950444201E-2</v>
      </c>
      <c r="AU13" s="82">
        <f t="shared" si="23"/>
        <v>3.5146078137109883E-2</v>
      </c>
      <c r="AV13" s="82" t="str">
        <f t="shared" si="24"/>
        <v>na</v>
      </c>
      <c r="AW13" s="82">
        <f t="shared" si="25"/>
        <v>3.3241610848892107E-2</v>
      </c>
      <c r="AX13" s="83" t="str">
        <f t="shared" si="26"/>
        <v>na</v>
      </c>
      <c r="AY13" s="82" t="str">
        <f t="shared" si="27"/>
        <v>na</v>
      </c>
      <c r="AZ13" s="93">
        <f t="shared" si="28"/>
        <v>7.2978635374573414E-2</v>
      </c>
      <c r="BA13" s="85">
        <f t="shared" si="29"/>
        <v>3.4164513513304455E-2</v>
      </c>
      <c r="BB13" s="85" t="str">
        <f t="shared" si="30"/>
        <v>na</v>
      </c>
      <c r="BC13" s="85">
        <f t="shared" si="31"/>
        <v>5.2859129288962178E-2</v>
      </c>
      <c r="BD13" s="85">
        <f t="shared" si="32"/>
        <v>2.5299345253007418E-2</v>
      </c>
      <c r="BE13" s="85">
        <f t="shared" si="33"/>
        <v>8.7303543294777769E-2</v>
      </c>
      <c r="BF13" s="85" t="str">
        <f t="shared" si="34"/>
        <v>na</v>
      </c>
      <c r="BG13" s="85">
        <f t="shared" si="35"/>
        <v>7.8098420733788448E-2</v>
      </c>
      <c r="BH13" s="86" t="str">
        <f t="shared" si="36"/>
        <v>na</v>
      </c>
      <c r="BI13" s="102" t="str">
        <f t="shared" si="37"/>
        <v>na</v>
      </c>
      <c r="BJ13" s="85">
        <f t="shared" si="38"/>
        <v>0.58382908299658731</v>
      </c>
      <c r="BK13" s="85">
        <f t="shared" si="39"/>
        <v>0.27331610810643564</v>
      </c>
      <c r="BL13" s="85" t="str">
        <f t="shared" si="40"/>
        <v>na</v>
      </c>
      <c r="BM13" s="85">
        <f t="shared" si="41"/>
        <v>0.42287303431169743</v>
      </c>
      <c r="BN13" s="85">
        <f t="shared" si="42"/>
        <v>0.20239476202405934</v>
      </c>
      <c r="BO13" s="85">
        <f t="shared" si="43"/>
        <v>0.69842834635822215</v>
      </c>
      <c r="BP13" s="85" t="str">
        <f t="shared" si="44"/>
        <v>na</v>
      </c>
      <c r="BQ13" s="85">
        <f t="shared" si="45"/>
        <v>0.62478736587030759</v>
      </c>
      <c r="BR13" s="86" t="str">
        <f t="shared" si="46"/>
        <v>na</v>
      </c>
      <c r="BS13" s="85" t="str">
        <f t="shared" si="47"/>
        <v>na</v>
      </c>
      <c r="BT13" s="93">
        <f t="shared" si="48"/>
        <v>6.1474025808135498E-2</v>
      </c>
      <c r="BU13" s="85">
        <f t="shared" si="49"/>
        <v>8.6664278418778884E-2</v>
      </c>
      <c r="BV13" s="85" t="str">
        <f t="shared" si="50"/>
        <v>na</v>
      </c>
      <c r="BW13" s="85">
        <f t="shared" si="51"/>
        <v>3.4415289726865271E-2</v>
      </c>
      <c r="BX13" s="85">
        <f t="shared" si="52"/>
        <v>2.095399061973317E-2</v>
      </c>
      <c r="BY13" s="85">
        <f t="shared" si="53"/>
        <v>6.4970373246253585E-2</v>
      </c>
      <c r="BZ13" s="85" t="str">
        <f t="shared" si="54"/>
        <v>na</v>
      </c>
      <c r="CA13" s="85">
        <f t="shared" si="55"/>
        <v>6.3453320492919213E-2</v>
      </c>
      <c r="CB13" s="86" t="str">
        <f t="shared" si="56"/>
        <v>na</v>
      </c>
      <c r="CC13" s="102" t="str">
        <f t="shared" si="57"/>
        <v>na</v>
      </c>
    </row>
    <row r="14" spans="1:81" s="146" customFormat="1" ht="15.75" x14ac:dyDescent="0.25">
      <c r="A14" s="299" t="s">
        <v>18</v>
      </c>
      <c r="B14" s="147">
        <v>7</v>
      </c>
      <c r="C14" s="145"/>
      <c r="D14" s="58"/>
      <c r="E14" s="60"/>
      <c r="F14" s="67">
        <v>1</v>
      </c>
      <c r="G14" s="78">
        <v>2.3330000000000002</v>
      </c>
      <c r="H14" s="153">
        <v>10.975</v>
      </c>
      <c r="I14" s="153"/>
      <c r="J14" s="153"/>
      <c r="K14" s="82"/>
      <c r="L14" s="82"/>
      <c r="M14" s="266" t="s">
        <v>271</v>
      </c>
      <c r="N14" s="81">
        <v>10.975</v>
      </c>
      <c r="O14" s="82"/>
      <c r="P14" s="279">
        <v>0</v>
      </c>
      <c r="Q14" s="278">
        <v>0</v>
      </c>
      <c r="R14" s="154">
        <f t="shared" ref="R14:R15" si="112">P14/N14</f>
        <v>0</v>
      </c>
      <c r="S14" s="154">
        <f t="shared" ref="S14:S15" si="113">IF(P14&lt;0.01*N14,0.01,IF(P14&gt;100*N14,100,R14))</f>
        <v>0.01</v>
      </c>
      <c r="T14" s="205">
        <f t="shared" ref="T14:T15" si="114">IF(Q14&gt;0,((((1/N14)^2)*((Q14^2)+(P14^2))-((1/N14)^2)*(P14^2))^0.5),0)</f>
        <v>0</v>
      </c>
      <c r="U14" s="153">
        <f t="shared" ref="U14:U16" si="115">IF(T14=0,S14,T14)</f>
        <v>0.01</v>
      </c>
      <c r="V14" s="78">
        <v>1</v>
      </c>
      <c r="W14" s="143"/>
      <c r="X14" s="142"/>
      <c r="Y14" s="142"/>
      <c r="Z14" s="142">
        <v>0.1</v>
      </c>
      <c r="AA14" s="142">
        <v>1</v>
      </c>
      <c r="AB14" s="142"/>
      <c r="AC14" s="142">
        <v>1</v>
      </c>
      <c r="AD14" s="201"/>
      <c r="AE14" s="142"/>
      <c r="AF14" s="54">
        <f t="shared" ref="AF14:AF15" si="116">IF(V14&gt;0,$B14,"na")</f>
        <v>7</v>
      </c>
      <c r="AG14" s="144" t="str">
        <f t="shared" ref="AG14:AG15" si="117">IF(W14&gt;0,$B14,"na")</f>
        <v>na</v>
      </c>
      <c r="AH14" s="144" t="str">
        <f t="shared" ref="AH14:AH15" si="118">IF(X14&gt;0,$B14,"na")</f>
        <v>na</v>
      </c>
      <c r="AI14" s="144" t="str">
        <f t="shared" ref="AI14:AI15" si="119">IF(Y14&gt;0,$B14,"na")</f>
        <v>na</v>
      </c>
      <c r="AJ14" s="144">
        <f t="shared" ref="AJ14:AJ15" si="120">IF(Z14&gt;0,$B14,"na")</f>
        <v>7</v>
      </c>
      <c r="AK14" s="144">
        <f t="shared" ref="AK14:AK15" si="121">IF(AA14&gt;0,$B14,"na")</f>
        <v>7</v>
      </c>
      <c r="AL14" s="144" t="str">
        <f t="shared" ref="AL14:AL15" si="122">IF(AB14&gt;0,$B14,"na")</f>
        <v>na</v>
      </c>
      <c r="AM14" s="144">
        <f t="shared" ref="AM14:AM15" si="123">IF(AC14&gt;0,$B14,"na")</f>
        <v>7</v>
      </c>
      <c r="AN14" s="75" t="str">
        <f t="shared" ref="AN14:AN15" si="124">IF(AD14&gt;0,$B14,"na")</f>
        <v>na</v>
      </c>
      <c r="AO14" s="144" t="str">
        <f t="shared" ref="AO14:AO15" si="125">IF(AE14&gt;0,$B14,"na")</f>
        <v>na</v>
      </c>
      <c r="AP14" s="81">
        <f t="shared" si="18"/>
        <v>9.950330853168092E-3</v>
      </c>
      <c r="AQ14" s="82" t="str">
        <f t="shared" si="19"/>
        <v>na</v>
      </c>
      <c r="AR14" s="82" t="str">
        <f t="shared" si="20"/>
        <v>na</v>
      </c>
      <c r="AS14" s="82" t="str">
        <f t="shared" si="21"/>
        <v>na</v>
      </c>
      <c r="AT14" s="82">
        <f t="shared" si="22"/>
        <v>1.9528686721171024E-3</v>
      </c>
      <c r="AU14" s="82">
        <f t="shared" si="23"/>
        <v>1.0883174370652601E-2</v>
      </c>
      <c r="AV14" s="82" t="str">
        <f t="shared" si="24"/>
        <v>na</v>
      </c>
      <c r="AW14" s="82">
        <f t="shared" si="25"/>
        <v>1.0293445710173888E-2</v>
      </c>
      <c r="AX14" s="83" t="str">
        <f t="shared" si="26"/>
        <v>na</v>
      </c>
      <c r="AY14" s="82" t="str">
        <f t="shared" si="27"/>
        <v>na</v>
      </c>
      <c r="AZ14" s="93">
        <f t="shared" si="28"/>
        <v>1.9900661706336174E-2</v>
      </c>
      <c r="BA14" s="85" t="str">
        <f t="shared" si="29"/>
        <v>na</v>
      </c>
      <c r="BB14" s="85" t="str">
        <f t="shared" si="30"/>
        <v>na</v>
      </c>
      <c r="BC14" s="85" t="str">
        <f t="shared" si="31"/>
        <v>na</v>
      </c>
      <c r="BD14" s="85">
        <f t="shared" si="32"/>
        <v>7.6654658157867541E-4</v>
      </c>
      <c r="BE14" s="85">
        <f t="shared" si="33"/>
        <v>2.3806943935802551E-2</v>
      </c>
      <c r="BF14" s="85" t="str">
        <f t="shared" si="34"/>
        <v>na</v>
      </c>
      <c r="BG14" s="85">
        <f t="shared" si="35"/>
        <v>2.1296784227945967E-2</v>
      </c>
      <c r="BH14" s="86" t="str">
        <f t="shared" si="36"/>
        <v>na</v>
      </c>
      <c r="BI14" s="102" t="str">
        <f t="shared" si="37"/>
        <v>na</v>
      </c>
      <c r="BJ14" s="85">
        <f t="shared" si="38"/>
        <v>0.11940397023801705</v>
      </c>
      <c r="BK14" s="85" t="str">
        <f t="shared" si="39"/>
        <v>na</v>
      </c>
      <c r="BL14" s="85" t="str">
        <f t="shared" si="40"/>
        <v>na</v>
      </c>
      <c r="BM14" s="85" t="str">
        <f t="shared" si="41"/>
        <v>na</v>
      </c>
      <c r="BN14" s="85">
        <f t="shared" si="42"/>
        <v>4.5992794894720527E-3</v>
      </c>
      <c r="BO14" s="85">
        <f t="shared" si="43"/>
        <v>0.14284166361481532</v>
      </c>
      <c r="BP14" s="85" t="str">
        <f t="shared" si="44"/>
        <v>na</v>
      </c>
      <c r="BQ14" s="85">
        <f t="shared" si="45"/>
        <v>0.1277807053676758</v>
      </c>
      <c r="BR14" s="86" t="str">
        <f t="shared" si="46"/>
        <v>na</v>
      </c>
      <c r="BS14" s="85" t="str">
        <f t="shared" si="47"/>
        <v>na</v>
      </c>
      <c r="BT14" s="93">
        <f t="shared" si="48"/>
        <v>7.6924930356197324E-2</v>
      </c>
      <c r="BU14" s="85" t="str">
        <f t="shared" si="49"/>
        <v>na</v>
      </c>
      <c r="BV14" s="85" t="str">
        <f t="shared" si="50"/>
        <v>na</v>
      </c>
      <c r="BW14" s="85" t="str">
        <f t="shared" si="51"/>
        <v>na</v>
      </c>
      <c r="BX14" s="85">
        <f t="shared" si="52"/>
        <v>2.9774199876670293E-2</v>
      </c>
      <c r="BY14" s="85">
        <f t="shared" si="53"/>
        <v>8.3514057076305936E-2</v>
      </c>
      <c r="BZ14" s="85" t="str">
        <f t="shared" si="54"/>
        <v>na</v>
      </c>
      <c r="CA14" s="85">
        <f t="shared" si="55"/>
        <v>8.00151821078154E-2</v>
      </c>
      <c r="CB14" s="86" t="str">
        <f t="shared" si="56"/>
        <v>na</v>
      </c>
      <c r="CC14" s="102" t="str">
        <f t="shared" si="57"/>
        <v>na</v>
      </c>
    </row>
    <row r="15" spans="1:81" s="146" customFormat="1" ht="15.75" x14ac:dyDescent="0.25">
      <c r="A15" s="298" t="s">
        <v>21</v>
      </c>
      <c r="B15" s="147">
        <v>7</v>
      </c>
      <c r="C15" s="145"/>
      <c r="D15" s="58"/>
      <c r="E15" s="60"/>
      <c r="F15" s="67">
        <v>1</v>
      </c>
      <c r="H15" s="153">
        <v>40.25</v>
      </c>
      <c r="I15" s="153"/>
      <c r="J15" s="153"/>
      <c r="K15" s="82"/>
      <c r="L15" s="82"/>
      <c r="M15" s="266" t="s">
        <v>271</v>
      </c>
      <c r="N15" s="81">
        <v>40.25</v>
      </c>
      <c r="O15" s="82"/>
      <c r="P15" s="279">
        <v>0</v>
      </c>
      <c r="Q15" s="278">
        <v>0</v>
      </c>
      <c r="R15" s="154">
        <f t="shared" si="112"/>
        <v>0</v>
      </c>
      <c r="S15" s="154">
        <f t="shared" si="113"/>
        <v>0.01</v>
      </c>
      <c r="T15" s="205">
        <f t="shared" si="114"/>
        <v>0</v>
      </c>
      <c r="U15" s="153">
        <f t="shared" si="115"/>
        <v>0.01</v>
      </c>
      <c r="V15" s="78">
        <v>1</v>
      </c>
      <c r="W15" s="143">
        <v>0.5</v>
      </c>
      <c r="X15" s="142">
        <v>1</v>
      </c>
      <c r="Y15" s="142">
        <v>0.5</v>
      </c>
      <c r="Z15" s="142">
        <v>0.1</v>
      </c>
      <c r="AA15" s="142">
        <v>1</v>
      </c>
      <c r="AB15" s="142"/>
      <c r="AC15" s="142">
        <v>1</v>
      </c>
      <c r="AD15" s="201">
        <v>1</v>
      </c>
      <c r="AE15" s="142">
        <v>1</v>
      </c>
      <c r="AF15" s="54">
        <f t="shared" si="116"/>
        <v>7</v>
      </c>
      <c r="AG15" s="144">
        <f t="shared" si="117"/>
        <v>7</v>
      </c>
      <c r="AH15" s="144">
        <f t="shared" si="118"/>
        <v>7</v>
      </c>
      <c r="AI15" s="144">
        <f t="shared" si="119"/>
        <v>7</v>
      </c>
      <c r="AJ15" s="144">
        <f t="shared" si="120"/>
        <v>7</v>
      </c>
      <c r="AK15" s="144">
        <f t="shared" si="121"/>
        <v>7</v>
      </c>
      <c r="AL15" s="144" t="str">
        <f t="shared" si="122"/>
        <v>na</v>
      </c>
      <c r="AM15" s="144">
        <f t="shared" si="123"/>
        <v>7</v>
      </c>
      <c r="AN15" s="75">
        <f t="shared" si="124"/>
        <v>7</v>
      </c>
      <c r="AO15" s="144">
        <f t="shared" si="125"/>
        <v>7</v>
      </c>
      <c r="AP15" s="81">
        <f t="shared" si="18"/>
        <v>9.950330853168092E-3</v>
      </c>
      <c r="AQ15" s="82">
        <f t="shared" si="19"/>
        <v>6.8081211100623788E-3</v>
      </c>
      <c r="AR15" s="82">
        <f t="shared" si="20"/>
        <v>9.950330853168092E-3</v>
      </c>
      <c r="AS15" s="82">
        <f t="shared" si="21"/>
        <v>8.4683666835473122E-3</v>
      </c>
      <c r="AT15" s="82">
        <f t="shared" si="22"/>
        <v>1.9528686721171024E-3</v>
      </c>
      <c r="AU15" s="82">
        <f t="shared" si="23"/>
        <v>1.0883174370652601E-2</v>
      </c>
      <c r="AV15" s="82" t="str">
        <f t="shared" si="24"/>
        <v>na</v>
      </c>
      <c r="AW15" s="82">
        <f t="shared" si="25"/>
        <v>1.0293445710173888E-2</v>
      </c>
      <c r="AX15" s="83">
        <f t="shared" si="26"/>
        <v>9.950330853168092E-3</v>
      </c>
      <c r="AY15" s="82">
        <f t="shared" si="27"/>
        <v>1.0613686243379298E-2</v>
      </c>
      <c r="AZ15" s="93">
        <f t="shared" si="28"/>
        <v>1.9900661706336174E-2</v>
      </c>
      <c r="BA15" s="85">
        <f t="shared" si="29"/>
        <v>9.3163762558748295E-3</v>
      </c>
      <c r="BB15" s="85">
        <f t="shared" si="30"/>
        <v>1.9900661706336174E-2</v>
      </c>
      <c r="BC15" s="85">
        <f t="shared" si="31"/>
        <v>1.4414241163484779E-2</v>
      </c>
      <c r="BD15" s="85">
        <f t="shared" si="32"/>
        <v>7.6654658157867541E-4</v>
      </c>
      <c r="BE15" s="85">
        <f t="shared" si="33"/>
        <v>2.3806943935802551E-2</v>
      </c>
      <c r="BF15" s="85" t="str">
        <f t="shared" si="34"/>
        <v>na</v>
      </c>
      <c r="BG15" s="85">
        <f t="shared" si="35"/>
        <v>2.1296784227945967E-2</v>
      </c>
      <c r="BH15" s="86">
        <f t="shared" si="36"/>
        <v>1.9900661706336174E-2</v>
      </c>
      <c r="BI15" s="102">
        <f t="shared" si="37"/>
        <v>2.264253065254249E-2</v>
      </c>
      <c r="BJ15" s="85">
        <f t="shared" si="38"/>
        <v>0.11940397023801705</v>
      </c>
      <c r="BK15" s="85">
        <f t="shared" si="39"/>
        <v>5.5898257535248977E-2</v>
      </c>
      <c r="BL15" s="85">
        <f t="shared" si="40"/>
        <v>0.11940397023801705</v>
      </c>
      <c r="BM15" s="85">
        <f t="shared" si="41"/>
        <v>8.6485446980908681E-2</v>
      </c>
      <c r="BN15" s="85">
        <f t="shared" si="42"/>
        <v>4.5992794894720527E-3</v>
      </c>
      <c r="BO15" s="85">
        <f t="shared" si="43"/>
        <v>0.14284166361481532</v>
      </c>
      <c r="BP15" s="85" t="str">
        <f t="shared" si="44"/>
        <v>na</v>
      </c>
      <c r="BQ15" s="85">
        <f t="shared" si="45"/>
        <v>0.1277807053676758</v>
      </c>
      <c r="BR15" s="86">
        <f t="shared" si="46"/>
        <v>0.11940397023801705</v>
      </c>
      <c r="BS15" s="85">
        <f t="shared" si="47"/>
        <v>0.13585518391525495</v>
      </c>
      <c r="BT15" s="93">
        <f t="shared" si="48"/>
        <v>7.6924930356197324E-2</v>
      </c>
      <c r="BU15" s="85">
        <f t="shared" si="49"/>
        <v>8.986984317812971E-2</v>
      </c>
      <c r="BV15" s="85">
        <f t="shared" si="50"/>
        <v>5.7554340399279341E-2</v>
      </c>
      <c r="BW15" s="85">
        <f t="shared" si="51"/>
        <v>4.5606867745945856E-2</v>
      </c>
      <c r="BX15" s="85">
        <f t="shared" si="52"/>
        <v>2.9774199876670293E-2</v>
      </c>
      <c r="BY15" s="85">
        <f t="shared" si="53"/>
        <v>8.3514057076305936E-2</v>
      </c>
      <c r="BZ15" s="85" t="str">
        <f t="shared" si="54"/>
        <v>na</v>
      </c>
      <c r="CA15" s="85">
        <f t="shared" si="55"/>
        <v>8.00151821078154E-2</v>
      </c>
      <c r="CB15" s="86">
        <f t="shared" si="56"/>
        <v>0</v>
      </c>
      <c r="CC15" s="102">
        <f t="shared" si="57"/>
        <v>7.4343025416091474E-2</v>
      </c>
    </row>
    <row r="16" spans="1:81" s="20" customFormat="1" x14ac:dyDescent="0.25">
      <c r="A16" s="299" t="s">
        <v>22</v>
      </c>
      <c r="B16" s="145"/>
      <c r="C16" s="128">
        <v>9</v>
      </c>
      <c r="D16" s="58"/>
      <c r="E16" s="60"/>
      <c r="F16" s="67">
        <v>1</v>
      </c>
      <c r="G16" s="78"/>
      <c r="H16" s="26">
        <v>3.2</v>
      </c>
      <c r="I16" s="26">
        <v>0.13469999999999999</v>
      </c>
      <c r="J16" s="26">
        <v>0.1163</v>
      </c>
      <c r="K16" s="82"/>
      <c r="L16" s="82"/>
      <c r="M16" s="266" t="s">
        <v>279</v>
      </c>
      <c r="N16" s="206"/>
      <c r="O16" s="82">
        <v>0.251</v>
      </c>
      <c r="P16" s="277">
        <v>3.5499999999999998E-3</v>
      </c>
      <c r="Q16" s="278">
        <v>1.0699999999999999E-2</v>
      </c>
      <c r="R16" s="73">
        <f t="shared" ref="R16" si="126">P16/O16</f>
        <v>1.4143426294820715E-2</v>
      </c>
      <c r="S16" s="73">
        <f t="shared" ref="S16" si="127">IF(P16&lt;0.01*O16,0.01,IF(P16&gt;100*O16,100,R16))</f>
        <v>1.4143426294820715E-2</v>
      </c>
      <c r="T16" s="205">
        <f>IF(Q16&gt;0,((((1/O16)^2)*((Q16^2)+(P16^2))-((1/O16)^2)*(P16^2))^0.5),0)</f>
        <v>4.2629482071713146E-2</v>
      </c>
      <c r="U16" s="153">
        <f t="shared" si="115"/>
        <v>4.2629482071713146E-2</v>
      </c>
      <c r="V16" s="78">
        <v>1</v>
      </c>
      <c r="W16" s="128"/>
      <c r="X16" s="134"/>
      <c r="Y16" s="134">
        <v>1</v>
      </c>
      <c r="Z16" s="134">
        <v>1</v>
      </c>
      <c r="AA16" s="134">
        <v>1</v>
      </c>
      <c r="AB16" s="134"/>
      <c r="AC16" s="134">
        <v>1</v>
      </c>
      <c r="AD16" s="201"/>
      <c r="AE16" s="134"/>
      <c r="AF16" s="54">
        <f t="shared" ref="AF16" si="128">IF(V16&gt;0,$C16,"na")</f>
        <v>9</v>
      </c>
      <c r="AG16" s="144" t="str">
        <f t="shared" ref="AG16" si="129">IF(W16&gt;0,$C16,"na")</f>
        <v>na</v>
      </c>
      <c r="AH16" s="144" t="str">
        <f t="shared" ref="AH16" si="130">IF(X16&gt;0,$C16,"na")</f>
        <v>na</v>
      </c>
      <c r="AI16" s="144">
        <f t="shared" ref="AI16" si="131">IF(Y16&gt;0,$C16,"na")</f>
        <v>9</v>
      </c>
      <c r="AJ16" s="144">
        <f t="shared" ref="AJ16" si="132">IF(Z16&gt;0,$C16,"na")</f>
        <v>9</v>
      </c>
      <c r="AK16" s="144">
        <f t="shared" ref="AK16" si="133">IF(AA16&gt;0,$C16,"na")</f>
        <v>9</v>
      </c>
      <c r="AL16" s="144" t="str">
        <f t="shared" ref="AL16" si="134">IF(AB16&gt;0,$C16,"na")</f>
        <v>na</v>
      </c>
      <c r="AM16" s="144">
        <f t="shared" ref="AM16" si="135">IF(AC16&gt;0,$C16,"na")</f>
        <v>9</v>
      </c>
      <c r="AN16" s="75" t="str">
        <f t="shared" ref="AN16" si="136">IF(AD16&gt;0,$C16,"na")</f>
        <v>na</v>
      </c>
      <c r="AO16" s="144" t="str">
        <f t="shared" ref="AO16" si="137">IF(AE16&gt;0,$C16,"na")</f>
        <v>na</v>
      </c>
      <c r="AP16" s="81">
        <f t="shared" si="18"/>
        <v>1.4044341216561203E-2</v>
      </c>
      <c r="AQ16" s="82" t="str">
        <f t="shared" si="19"/>
        <v>na</v>
      </c>
      <c r="AR16" s="82" t="str">
        <f t="shared" si="20"/>
        <v>na</v>
      </c>
      <c r="AS16" s="82">
        <f t="shared" si="21"/>
        <v>2.3905261645210559E-2</v>
      </c>
      <c r="AT16" s="82">
        <f t="shared" si="22"/>
        <v>2.7563660331568721E-2</v>
      </c>
      <c r="AU16" s="82">
        <f t="shared" si="23"/>
        <v>1.5360998205613817E-2</v>
      </c>
      <c r="AV16" s="82" t="str">
        <f t="shared" si="24"/>
        <v>na</v>
      </c>
      <c r="AW16" s="82">
        <f t="shared" si="25"/>
        <v>1.4528628844718486E-2</v>
      </c>
      <c r="AX16" s="83" t="str">
        <f t="shared" si="26"/>
        <v>na</v>
      </c>
      <c r="AY16" s="82" t="str">
        <f t="shared" si="27"/>
        <v>na</v>
      </c>
      <c r="AZ16" s="93">
        <f t="shared" si="28"/>
        <v>8.3491740808632753E-2</v>
      </c>
      <c r="BA16" s="85" t="str">
        <f t="shared" si="29"/>
        <v>na</v>
      </c>
      <c r="BB16" s="85" t="str">
        <f t="shared" si="30"/>
        <v>na</v>
      </c>
      <c r="BC16" s="85">
        <f t="shared" si="31"/>
        <v>0.24189549170450411</v>
      </c>
      <c r="BD16" s="85">
        <f t="shared" si="32"/>
        <v>0.3215988968172509</v>
      </c>
      <c r="BE16" s="85">
        <f t="shared" si="33"/>
        <v>9.9880256338452267E-2</v>
      </c>
      <c r="BF16" s="85" t="str">
        <f t="shared" si="34"/>
        <v>na</v>
      </c>
      <c r="BG16" s="85">
        <f t="shared" si="35"/>
        <v>8.9349068641818657E-2</v>
      </c>
      <c r="BH16" s="86" t="str">
        <f t="shared" si="36"/>
        <v>na</v>
      </c>
      <c r="BI16" s="102" t="str">
        <f t="shared" si="37"/>
        <v>na</v>
      </c>
      <c r="BJ16" s="85">
        <f t="shared" si="38"/>
        <v>0.66793392646906202</v>
      </c>
      <c r="BK16" s="85" t="str">
        <f t="shared" si="39"/>
        <v>na</v>
      </c>
      <c r="BL16" s="85" t="str">
        <f t="shared" si="40"/>
        <v>na</v>
      </c>
      <c r="BM16" s="85">
        <f t="shared" si="41"/>
        <v>1.9351639336360329</v>
      </c>
      <c r="BN16" s="85">
        <f t="shared" si="42"/>
        <v>2.5727911745380072</v>
      </c>
      <c r="BO16" s="85">
        <f t="shared" si="43"/>
        <v>0.79904205070761813</v>
      </c>
      <c r="BP16" s="85" t="str">
        <f t="shared" si="44"/>
        <v>na</v>
      </c>
      <c r="BQ16" s="85">
        <f t="shared" si="45"/>
        <v>0.71479254913454926</v>
      </c>
      <c r="BR16" s="86" t="str">
        <f t="shared" si="46"/>
        <v>na</v>
      </c>
      <c r="BS16" s="85" t="str">
        <f t="shared" si="47"/>
        <v>na</v>
      </c>
      <c r="BT16" s="93">
        <f t="shared" si="48"/>
        <v>9.1329196935216281E-2</v>
      </c>
      <c r="BU16" s="85" t="str">
        <f t="shared" si="49"/>
        <v>na</v>
      </c>
      <c r="BV16" s="85" t="str">
        <f t="shared" si="50"/>
        <v>na</v>
      </c>
      <c r="BW16" s="85">
        <f t="shared" si="51"/>
        <v>3.8353667272210262E-2</v>
      </c>
      <c r="BX16" s="85">
        <f t="shared" si="52"/>
        <v>1.4118958996324829E-2</v>
      </c>
      <c r="BY16" s="85">
        <f t="shared" si="53"/>
        <v>9.8751872129263063E-2</v>
      </c>
      <c r="BZ16" s="85" t="str">
        <f t="shared" si="54"/>
        <v>na</v>
      </c>
      <c r="CA16" s="85">
        <f t="shared" si="55"/>
        <v>9.4887638233213875E-2</v>
      </c>
      <c r="CB16" s="86" t="str">
        <f t="shared" si="56"/>
        <v>na</v>
      </c>
      <c r="CC16" s="102" t="str">
        <f t="shared" si="57"/>
        <v>na</v>
      </c>
    </row>
    <row r="17" spans="1:81" s="20" customFormat="1" x14ac:dyDescent="0.25">
      <c r="A17" s="299" t="s">
        <v>25</v>
      </c>
      <c r="B17" s="143">
        <v>7</v>
      </c>
      <c r="C17" s="134"/>
      <c r="D17" s="58"/>
      <c r="E17" s="67"/>
      <c r="F17" s="60">
        <v>1</v>
      </c>
      <c r="G17" s="78">
        <v>47.332999999999998</v>
      </c>
      <c r="H17" s="26">
        <v>289.7</v>
      </c>
      <c r="I17" s="26"/>
      <c r="J17" s="26"/>
      <c r="K17" s="124"/>
      <c r="L17" s="124"/>
      <c r="M17" s="267" t="s">
        <v>271</v>
      </c>
      <c r="N17" s="63">
        <v>289.7</v>
      </c>
      <c r="O17" s="137"/>
      <c r="P17" s="287">
        <v>25.571000000000002</v>
      </c>
      <c r="Q17" s="278">
        <v>20.719000000000001</v>
      </c>
      <c r="R17" s="32">
        <f>P17/N17</f>
        <v>8.8267172937521579E-2</v>
      </c>
      <c r="S17" s="32">
        <f>IF(P17&lt;0.01*N17,0.01,IF(P17&gt;100*N17,100,R17))</f>
        <v>8.8267172937521579E-2</v>
      </c>
      <c r="T17" s="205">
        <f t="shared" ref="T17" si="138">IF(Q17&gt;0,((((1/N17)^2)*((Q17^2)+(P17^2))-((1/N17)^2)*(P17^2))^0.5),0)</f>
        <v>7.1518812564722131E-2</v>
      </c>
      <c r="U17" s="26">
        <f>IF(T17=0,S17,T17)</f>
        <v>7.1518812564722131E-2</v>
      </c>
      <c r="V17" s="78">
        <v>1</v>
      </c>
      <c r="W17" s="17">
        <v>0.5</v>
      </c>
      <c r="X17" s="134">
        <v>1</v>
      </c>
      <c r="Y17" s="134">
        <v>0.5</v>
      </c>
      <c r="Z17" s="134">
        <v>0.5</v>
      </c>
      <c r="AA17" s="134">
        <v>1</v>
      </c>
      <c r="AB17" s="134">
        <v>1</v>
      </c>
      <c r="AC17" s="134"/>
      <c r="AD17" s="201"/>
      <c r="AE17" s="134"/>
      <c r="AF17" s="54">
        <f>IF(V17&gt;0,$B17,"na")</f>
        <v>7</v>
      </c>
      <c r="AG17" s="144">
        <f t="shared" ref="AG17" si="139">IF(W17&gt;0,$B17,"na")</f>
        <v>7</v>
      </c>
      <c r="AH17" s="144">
        <f t="shared" ref="AH17" si="140">IF(X17&gt;0,$B17,"na")</f>
        <v>7</v>
      </c>
      <c r="AI17" s="144">
        <f t="shared" ref="AI17" si="141">IF(Y17&gt;0,$B17,"na")</f>
        <v>7</v>
      </c>
      <c r="AJ17" s="144">
        <f t="shared" ref="AJ17" si="142">IF(Z17&gt;0,$B17,"na")</f>
        <v>7</v>
      </c>
      <c r="AK17" s="144">
        <f t="shared" ref="AK17" si="143">IF(AA17&gt;0,$B17,"na")</f>
        <v>7</v>
      </c>
      <c r="AL17" s="144">
        <f t="shared" ref="AL17" si="144">IF(AB17&gt;0,$B17,"na")</f>
        <v>7</v>
      </c>
      <c r="AM17" s="144" t="str">
        <f t="shared" ref="AM17" si="145">IF(AC17&gt;0,$B17,"na")</f>
        <v>na</v>
      </c>
      <c r="AN17" s="75" t="str">
        <f t="shared" ref="AN17" si="146">IF(AD17&gt;0,$B17,"na")</f>
        <v>na</v>
      </c>
      <c r="AO17" s="144" t="str">
        <f t="shared" ref="AO17" si="147">IF(AE17&gt;0,$B17,"na")</f>
        <v>na</v>
      </c>
      <c r="AP17" s="81">
        <f t="shared" si="18"/>
        <v>8.4586681649696169E-2</v>
      </c>
      <c r="AQ17" s="82">
        <f t="shared" si="19"/>
        <v>5.7875097970844745E-2</v>
      </c>
      <c r="AR17" s="82">
        <f t="shared" si="20"/>
        <v>8.4586681649696169E-2</v>
      </c>
      <c r="AS17" s="82">
        <f t="shared" si="21"/>
        <v>7.1988665233783972E-2</v>
      </c>
      <c r="AT17" s="82">
        <f t="shared" si="22"/>
        <v>8.3005622179608399E-2</v>
      </c>
      <c r="AU17" s="82">
        <f t="shared" si="23"/>
        <v>9.2516683054355189E-2</v>
      </c>
      <c r="AV17" s="82">
        <f t="shared" si="24"/>
        <v>0.11712002074573315</v>
      </c>
      <c r="AW17" s="82" t="str">
        <f t="shared" si="25"/>
        <v>na</v>
      </c>
      <c r="AX17" s="83" t="str">
        <f t="shared" si="26"/>
        <v>na</v>
      </c>
      <c r="AY17" s="82" t="str">
        <f t="shared" si="27"/>
        <v>na</v>
      </c>
      <c r="AZ17" s="93">
        <f t="shared" si="28"/>
        <v>0.13815418600125506</v>
      </c>
      <c r="BA17" s="85">
        <f t="shared" si="29"/>
        <v>6.4676059374548775E-2</v>
      </c>
      <c r="BB17" s="85">
        <f t="shared" si="30"/>
        <v>0.13815418600125506</v>
      </c>
      <c r="BC17" s="85">
        <f t="shared" si="31"/>
        <v>0.10006640905477958</v>
      </c>
      <c r="BD17" s="85">
        <f t="shared" si="32"/>
        <v>0.13303781122052907</v>
      </c>
      <c r="BE17" s="85">
        <f t="shared" si="33"/>
        <v>0.16527234165189206</v>
      </c>
      <c r="BF17" s="85">
        <f t="shared" si="34"/>
        <v>0.26486364653495048</v>
      </c>
      <c r="BG17" s="85" t="str">
        <f t="shared" si="35"/>
        <v>na</v>
      </c>
      <c r="BH17" s="86" t="str">
        <f t="shared" si="36"/>
        <v>na</v>
      </c>
      <c r="BI17" s="102" t="str">
        <f t="shared" si="37"/>
        <v>na</v>
      </c>
      <c r="BJ17" s="85">
        <f t="shared" si="38"/>
        <v>0.82892511600753038</v>
      </c>
      <c r="BK17" s="85">
        <f t="shared" si="39"/>
        <v>0.38805635624729262</v>
      </c>
      <c r="BL17" s="85">
        <f t="shared" si="40"/>
        <v>0.82892511600753038</v>
      </c>
      <c r="BM17" s="85">
        <f t="shared" si="41"/>
        <v>0.60039845432867744</v>
      </c>
      <c r="BN17" s="85">
        <f t="shared" si="42"/>
        <v>0.79822686732317449</v>
      </c>
      <c r="BO17" s="85">
        <f t="shared" si="43"/>
        <v>0.99163404991135229</v>
      </c>
      <c r="BP17" s="85">
        <f t="shared" si="44"/>
        <v>1.5891818792097028</v>
      </c>
      <c r="BQ17" s="85" t="str">
        <f t="shared" si="45"/>
        <v>na</v>
      </c>
      <c r="BR17" s="86" t="str">
        <f t="shared" si="46"/>
        <v>na</v>
      </c>
      <c r="BS17" s="85" t="str">
        <f t="shared" si="47"/>
        <v>na</v>
      </c>
      <c r="BT17" s="93">
        <f t="shared" si="48"/>
        <v>6.3814880368035483E-3</v>
      </c>
      <c r="BU17" s="85">
        <f t="shared" si="49"/>
        <v>2.7117023197828806E-2</v>
      </c>
      <c r="BV17" s="85">
        <f t="shared" si="50"/>
        <v>1.8007830329904741E-3</v>
      </c>
      <c r="BW17" s="85">
        <f t="shared" si="51"/>
        <v>2.0701345999788647E-3</v>
      </c>
      <c r="BX17" s="85">
        <f t="shared" si="52"/>
        <v>1.7550576400344204E-3</v>
      </c>
      <c r="BY17" s="85">
        <f t="shared" si="53"/>
        <v>5.3298797074634403E-3</v>
      </c>
      <c r="BZ17" s="85">
        <f t="shared" si="54"/>
        <v>2.9959694984796497E-3</v>
      </c>
      <c r="CA17" s="85" t="str">
        <f t="shared" si="55"/>
        <v>na</v>
      </c>
      <c r="CB17" s="86" t="str">
        <f t="shared" si="56"/>
        <v>na</v>
      </c>
      <c r="CC17" s="102" t="str">
        <f t="shared" si="57"/>
        <v>na</v>
      </c>
    </row>
    <row r="18" spans="1:81" s="20" customFormat="1" x14ac:dyDescent="0.25">
      <c r="A18" s="299" t="s">
        <v>100</v>
      </c>
      <c r="B18" s="145"/>
      <c r="C18" s="128">
        <v>9</v>
      </c>
      <c r="D18" s="58"/>
      <c r="E18" s="60"/>
      <c r="F18" s="67">
        <v>1</v>
      </c>
      <c r="G18" s="78"/>
      <c r="H18" s="26">
        <v>11.68</v>
      </c>
      <c r="I18" s="17">
        <v>3.6307</v>
      </c>
      <c r="J18" s="26">
        <v>4.7109000000000005</v>
      </c>
      <c r="K18" s="82"/>
      <c r="L18" s="82"/>
      <c r="M18" s="266" t="s">
        <v>279</v>
      </c>
      <c r="N18" s="81"/>
      <c r="O18" s="82">
        <v>8.3415999999999997</v>
      </c>
      <c r="P18" s="277">
        <v>6.0299999999999999E-2</v>
      </c>
      <c r="Q18" s="278">
        <v>5.8399999999999994E-2</v>
      </c>
      <c r="R18" s="73">
        <f>P18/O18</f>
        <v>7.2288290016303824E-3</v>
      </c>
      <c r="S18" s="73">
        <f>IF(P18&lt;0.01*O18,0.01,IF(P18&gt;100*O18,100,R18))</f>
        <v>0.01</v>
      </c>
      <c r="T18" s="205">
        <f t="shared" ref="T18:T20" si="148">IF(Q18&gt;0,((((1/O18)^2)*((Q18^2)+(P18^2))-((1/O18)^2)*(P18^2))^0.5),0)</f>
        <v>7.0010549534861412E-3</v>
      </c>
      <c r="U18" s="153">
        <f>IF(T18=0,S18,T18)</f>
        <v>7.0010549534861412E-3</v>
      </c>
      <c r="V18" s="78">
        <v>1</v>
      </c>
      <c r="W18" s="127">
        <v>0.5</v>
      </c>
      <c r="X18" s="129">
        <v>1</v>
      </c>
      <c r="Y18" s="129">
        <v>0.5</v>
      </c>
      <c r="Z18" s="129">
        <v>0.3</v>
      </c>
      <c r="AA18" s="129">
        <v>1</v>
      </c>
      <c r="AB18" s="129">
        <v>0.5</v>
      </c>
      <c r="AC18" s="129">
        <v>1</v>
      </c>
      <c r="AD18" s="139"/>
      <c r="AE18" s="129">
        <v>0.5</v>
      </c>
      <c r="AF18" s="54">
        <f t="shared" ref="AF18:AF20" si="149">IF(V18&gt;0,$C18,"na")</f>
        <v>9</v>
      </c>
      <c r="AG18" s="144">
        <f t="shared" ref="AG18:AG20" si="150">IF(W18&gt;0,$C18,"na")</f>
        <v>9</v>
      </c>
      <c r="AH18" s="144">
        <f t="shared" ref="AH18:AH20" si="151">IF(X18&gt;0,$C18,"na")</f>
        <v>9</v>
      </c>
      <c r="AI18" s="144">
        <f t="shared" ref="AI18:AI20" si="152">IF(Y18&gt;0,$C18,"na")</f>
        <v>9</v>
      </c>
      <c r="AJ18" s="144">
        <f t="shared" ref="AJ18:AJ20" si="153">IF(Z18&gt;0,$C18,"na")</f>
        <v>9</v>
      </c>
      <c r="AK18" s="144">
        <f t="shared" ref="AK18:AK20" si="154">IF(AA18&gt;0,$C18,"na")</f>
        <v>9</v>
      </c>
      <c r="AL18" s="144">
        <f t="shared" ref="AL18:AL20" si="155">IF(AB18&gt;0,$C18,"na")</f>
        <v>9</v>
      </c>
      <c r="AM18" s="144">
        <f t="shared" ref="AM18:AM20" si="156">IF(AC18&gt;0,$C18,"na")</f>
        <v>9</v>
      </c>
      <c r="AN18" s="75" t="str">
        <f t="shared" ref="AN18:AN20" si="157">IF(AD18&gt;0,$C18,"na")</f>
        <v>na</v>
      </c>
      <c r="AO18" s="144">
        <f t="shared" ref="AO18:AO20" si="158">IF(AE18&gt;0,$C18,"na")</f>
        <v>9</v>
      </c>
      <c r="AP18" s="81">
        <f t="shared" si="18"/>
        <v>9.950330853168092E-3</v>
      </c>
      <c r="AQ18" s="82">
        <f t="shared" si="19"/>
        <v>6.8081211100623788E-3</v>
      </c>
      <c r="AR18" s="82">
        <f t="shared" si="20"/>
        <v>9.950330853168092E-3</v>
      </c>
      <c r="AS18" s="82">
        <f t="shared" si="21"/>
        <v>8.4683666835473122E-3</v>
      </c>
      <c r="AT18" s="82">
        <f t="shared" si="22"/>
        <v>5.8586060163513072E-3</v>
      </c>
      <c r="AU18" s="82">
        <f t="shared" si="23"/>
        <v>1.0883174370652601E-2</v>
      </c>
      <c r="AV18" s="82">
        <f t="shared" si="24"/>
        <v>6.8886905906548326E-3</v>
      </c>
      <c r="AW18" s="82">
        <f t="shared" si="25"/>
        <v>1.0293445710173888E-2</v>
      </c>
      <c r="AX18" s="83" t="str">
        <f t="shared" si="26"/>
        <v>na</v>
      </c>
      <c r="AY18" s="82">
        <f t="shared" si="27"/>
        <v>5.3068431216896491E-3</v>
      </c>
      <c r="AZ18" s="93">
        <f t="shared" si="28"/>
        <v>1.3953322712043401E-2</v>
      </c>
      <c r="BA18" s="85">
        <f t="shared" si="29"/>
        <v>6.5321649261366613E-3</v>
      </c>
      <c r="BB18" s="85">
        <f t="shared" si="30"/>
        <v>1.3953322712043401E-2</v>
      </c>
      <c r="BC18" s="85">
        <f t="shared" si="31"/>
        <v>1.0106526183462852E-2</v>
      </c>
      <c r="BD18" s="85">
        <f t="shared" si="32"/>
        <v>4.8371681233383059E-3</v>
      </c>
      <c r="BE18" s="85">
        <f t="shared" si="33"/>
        <v>1.6692207345950356E-2</v>
      </c>
      <c r="BF18" s="85">
        <f t="shared" si="34"/>
        <v>6.6876872170148838E-3</v>
      </c>
      <c r="BG18" s="85">
        <f t="shared" si="35"/>
        <v>1.4932212176978672E-2</v>
      </c>
      <c r="BH18" s="86" t="str">
        <f t="shared" si="36"/>
        <v>na</v>
      </c>
      <c r="BI18" s="102">
        <f t="shared" si="37"/>
        <v>3.9689451269812343E-3</v>
      </c>
      <c r="BJ18" s="85">
        <f t="shared" si="38"/>
        <v>0.1116265816963472</v>
      </c>
      <c r="BK18" s="85">
        <f t="shared" si="39"/>
        <v>5.225731940909329E-2</v>
      </c>
      <c r="BL18" s="85">
        <f t="shared" si="40"/>
        <v>0.1116265816963472</v>
      </c>
      <c r="BM18" s="85">
        <f t="shared" si="41"/>
        <v>8.0852209467702815E-2</v>
      </c>
      <c r="BN18" s="85">
        <f t="shared" si="42"/>
        <v>3.8697344986706447E-2</v>
      </c>
      <c r="BO18" s="85">
        <f t="shared" si="43"/>
        <v>0.13353765876760285</v>
      </c>
      <c r="BP18" s="85">
        <f t="shared" si="44"/>
        <v>5.3501497736119071E-2</v>
      </c>
      <c r="BQ18" s="85">
        <f t="shared" si="45"/>
        <v>0.11945769741582937</v>
      </c>
      <c r="BR18" s="86" t="str">
        <f t="shared" si="46"/>
        <v>na</v>
      </c>
      <c r="BS18" s="85">
        <f t="shared" si="47"/>
        <v>3.1751561015849875E-2</v>
      </c>
      <c r="BT18" s="93">
        <f t="shared" si="48"/>
        <v>9.8903481886539413E-2</v>
      </c>
      <c r="BU18" s="85">
        <f t="shared" si="49"/>
        <v>0.11554694122902393</v>
      </c>
      <c r="BV18" s="85">
        <f t="shared" si="50"/>
        <v>7.3998437656216304E-2</v>
      </c>
      <c r="BW18" s="85">
        <f t="shared" si="51"/>
        <v>5.8637401387644672E-2</v>
      </c>
      <c r="BX18" s="85">
        <f t="shared" si="52"/>
        <v>3.3833330864883993E-2</v>
      </c>
      <c r="BY18" s="85">
        <f t="shared" si="53"/>
        <v>0.10737521624096477</v>
      </c>
      <c r="BZ18" s="85">
        <f t="shared" si="54"/>
        <v>0.1542589699919501</v>
      </c>
      <c r="CA18" s="85">
        <f t="shared" si="55"/>
        <v>0.10287666271004837</v>
      </c>
      <c r="CB18" s="86" t="str">
        <f t="shared" si="56"/>
        <v>na</v>
      </c>
      <c r="CC18" s="102">
        <f t="shared" si="57"/>
        <v>0.10568153996258817</v>
      </c>
    </row>
    <row r="19" spans="1:81" s="20" customFormat="1" x14ac:dyDescent="0.25">
      <c r="A19" s="299" t="s">
        <v>29</v>
      </c>
      <c r="B19" s="145"/>
      <c r="C19" s="128">
        <v>9</v>
      </c>
      <c r="D19" s="58"/>
      <c r="E19" s="60"/>
      <c r="F19" s="67">
        <v>1</v>
      </c>
      <c r="G19" s="78">
        <v>0.66700000000000004</v>
      </c>
      <c r="H19" s="26">
        <v>0</v>
      </c>
      <c r="I19" s="26">
        <v>0.69789999999999996</v>
      </c>
      <c r="J19" s="26">
        <v>1.8265999999999998</v>
      </c>
      <c r="K19" s="82">
        <v>0.60850000000000004</v>
      </c>
      <c r="L19" s="82">
        <v>0.34849999999999998</v>
      </c>
      <c r="M19" s="266" t="s">
        <v>279</v>
      </c>
      <c r="N19" s="81"/>
      <c r="O19" s="82">
        <v>2.5245000000000002</v>
      </c>
      <c r="P19" s="277">
        <v>6.8049999999999999E-2</v>
      </c>
      <c r="Q19" s="278">
        <v>7.5249999999999997E-2</v>
      </c>
      <c r="R19" s="73">
        <f t="shared" ref="R19:R20" si="159">P19/O19</f>
        <v>2.6955832838185777E-2</v>
      </c>
      <c r="S19" s="73">
        <f t="shared" ref="S19:S20" si="160">IF(P19&lt;0.01*O19,0.01,IF(P19&gt;100*O19,100,R19))</f>
        <v>2.6955832838185777E-2</v>
      </c>
      <c r="T19" s="205">
        <f t="shared" si="148"/>
        <v>2.9807882749059215E-2</v>
      </c>
      <c r="U19" s="26">
        <f t="shared" ref="U19:U24" si="161">IF(T19=0,S19,T19)</f>
        <v>2.9807882749059215E-2</v>
      </c>
      <c r="V19" s="78">
        <v>1</v>
      </c>
      <c r="W19" s="17">
        <v>0.5</v>
      </c>
      <c r="X19" s="134">
        <v>1</v>
      </c>
      <c r="Y19" s="134">
        <v>0.5</v>
      </c>
      <c r="Z19" s="134">
        <v>0.5</v>
      </c>
      <c r="AA19" s="134">
        <v>1</v>
      </c>
      <c r="AB19" s="134">
        <v>0.5</v>
      </c>
      <c r="AC19" s="134">
        <v>1</v>
      </c>
      <c r="AD19" s="201"/>
      <c r="AE19" s="134"/>
      <c r="AF19" s="54">
        <f t="shared" si="149"/>
        <v>9</v>
      </c>
      <c r="AG19" s="144">
        <f t="shared" si="150"/>
        <v>9</v>
      </c>
      <c r="AH19" s="144">
        <f t="shared" si="151"/>
        <v>9</v>
      </c>
      <c r="AI19" s="144">
        <f t="shared" si="152"/>
        <v>9</v>
      </c>
      <c r="AJ19" s="144">
        <f t="shared" si="153"/>
        <v>9</v>
      </c>
      <c r="AK19" s="144">
        <f t="shared" si="154"/>
        <v>9</v>
      </c>
      <c r="AL19" s="144">
        <f t="shared" si="155"/>
        <v>9</v>
      </c>
      <c r="AM19" s="144">
        <f t="shared" si="156"/>
        <v>9</v>
      </c>
      <c r="AN19" s="75" t="str">
        <f t="shared" si="157"/>
        <v>na</v>
      </c>
      <c r="AO19" s="144" t="str">
        <f t="shared" si="158"/>
        <v>na</v>
      </c>
      <c r="AP19" s="81">
        <f t="shared" si="18"/>
        <v>2.6598924021817578E-2</v>
      </c>
      <c r="AQ19" s="82">
        <f t="shared" si="19"/>
        <v>1.8199263804401501E-2</v>
      </c>
      <c r="AR19" s="82">
        <f t="shared" si="20"/>
        <v>2.6598924021817578E-2</v>
      </c>
      <c r="AS19" s="82">
        <f t="shared" si="21"/>
        <v>2.2637382146227725E-2</v>
      </c>
      <c r="AT19" s="82">
        <f t="shared" si="22"/>
        <v>2.6101747871877065E-2</v>
      </c>
      <c r="AU19" s="82">
        <f t="shared" si="23"/>
        <v>2.9092573148862978E-2</v>
      </c>
      <c r="AV19" s="82">
        <f t="shared" si="24"/>
        <v>1.8414639707412171E-2</v>
      </c>
      <c r="AW19" s="82">
        <f t="shared" si="25"/>
        <v>2.7516128298431978E-2</v>
      </c>
      <c r="AX19" s="83" t="str">
        <f t="shared" si="26"/>
        <v>na</v>
      </c>
      <c r="AY19" s="82" t="str">
        <f t="shared" si="27"/>
        <v>na</v>
      </c>
      <c r="AZ19" s="93">
        <f t="shared" si="28"/>
        <v>5.8744526482743753E-2</v>
      </c>
      <c r="BA19" s="85">
        <f t="shared" si="29"/>
        <v>2.7500900209373114E-2</v>
      </c>
      <c r="BB19" s="85">
        <f t="shared" si="30"/>
        <v>5.8744526482743753E-2</v>
      </c>
      <c r="BC19" s="85">
        <f t="shared" si="31"/>
        <v>4.2549226968035307E-2</v>
      </c>
      <c r="BD19" s="85">
        <f t="shared" si="32"/>
        <v>5.6568993315769943E-2</v>
      </c>
      <c r="BE19" s="85">
        <f t="shared" si="33"/>
        <v>7.0275434513047949E-2</v>
      </c>
      <c r="BF19" s="85">
        <f t="shared" si="34"/>
        <v>2.8155660621906765E-2</v>
      </c>
      <c r="BG19" s="85">
        <f t="shared" si="35"/>
        <v>6.2865723941105095E-2</v>
      </c>
      <c r="BH19" s="86" t="str">
        <f t="shared" si="36"/>
        <v>na</v>
      </c>
      <c r="BI19" s="102" t="str">
        <f t="shared" si="37"/>
        <v>na</v>
      </c>
      <c r="BJ19" s="85">
        <f t="shared" si="38"/>
        <v>0.46995621186195002</v>
      </c>
      <c r="BK19" s="85">
        <f t="shared" si="39"/>
        <v>0.22000720167498491</v>
      </c>
      <c r="BL19" s="85">
        <f t="shared" si="40"/>
        <v>0.46995621186195002</v>
      </c>
      <c r="BM19" s="85">
        <f t="shared" si="41"/>
        <v>0.34039381574428246</v>
      </c>
      <c r="BN19" s="85">
        <f t="shared" si="42"/>
        <v>0.45255194652615954</v>
      </c>
      <c r="BO19" s="85">
        <f t="shared" si="43"/>
        <v>0.56220347610438359</v>
      </c>
      <c r="BP19" s="85">
        <f t="shared" si="44"/>
        <v>0.22524528497525412</v>
      </c>
      <c r="BQ19" s="85">
        <f t="shared" si="45"/>
        <v>0.50292579152884076</v>
      </c>
      <c r="BR19" s="86" t="str">
        <f t="shared" si="46"/>
        <v>na</v>
      </c>
      <c r="BS19" s="85" t="str">
        <f t="shared" si="47"/>
        <v>na</v>
      </c>
      <c r="BT19" s="93">
        <f t="shared" si="48"/>
        <v>6.9983242330983561E-2</v>
      </c>
      <c r="BU19" s="85">
        <f t="shared" si="49"/>
        <v>9.3482166873047293E-2</v>
      </c>
      <c r="BV19" s="85">
        <f t="shared" si="50"/>
        <v>4.9319863521843393E-2</v>
      </c>
      <c r="BW19" s="85">
        <f t="shared" si="51"/>
        <v>3.9857951088954457E-2</v>
      </c>
      <c r="BX19" s="85">
        <f t="shared" si="52"/>
        <v>1.5180448614720942E-2</v>
      </c>
      <c r="BY19" s="85">
        <f t="shared" si="53"/>
        <v>7.4558148972570099E-2</v>
      </c>
      <c r="BZ19" s="85">
        <f t="shared" si="54"/>
        <v>0.12829313431371617</v>
      </c>
      <c r="CA19" s="85">
        <f t="shared" si="55"/>
        <v>7.2401825432799841E-2</v>
      </c>
      <c r="CB19" s="86" t="str">
        <f t="shared" si="56"/>
        <v>na</v>
      </c>
      <c r="CC19" s="102" t="str">
        <f t="shared" si="57"/>
        <v>na</v>
      </c>
    </row>
    <row r="20" spans="1:81" s="20" customFormat="1" x14ac:dyDescent="0.25">
      <c r="A20" s="299" t="s">
        <v>30</v>
      </c>
      <c r="B20" s="145"/>
      <c r="C20" s="128">
        <v>9</v>
      </c>
      <c r="D20" s="58"/>
      <c r="E20" s="67"/>
      <c r="F20" s="60">
        <v>1</v>
      </c>
      <c r="G20" s="78"/>
      <c r="H20" s="26">
        <v>0</v>
      </c>
      <c r="I20" s="26">
        <v>0.2374</v>
      </c>
      <c r="J20" s="26">
        <v>0.25080000000000002</v>
      </c>
      <c r="K20" s="82"/>
      <c r="L20" s="82"/>
      <c r="M20" s="266" t="s">
        <v>279</v>
      </c>
      <c r="N20" s="81"/>
      <c r="O20" s="82">
        <v>0.48819999999999997</v>
      </c>
      <c r="P20" s="277">
        <v>3.0499999999999998E-3</v>
      </c>
      <c r="Q20" s="278">
        <v>7.0999999999999995E-3</v>
      </c>
      <c r="R20" s="73">
        <f t="shared" si="159"/>
        <v>6.2474395739451046E-3</v>
      </c>
      <c r="S20" s="73">
        <f t="shared" si="160"/>
        <v>0.01</v>
      </c>
      <c r="T20" s="205">
        <f t="shared" si="148"/>
        <v>1.4543219991806636E-2</v>
      </c>
      <c r="U20" s="26">
        <f t="shared" si="161"/>
        <v>1.4543219991806636E-2</v>
      </c>
      <c r="V20" s="78">
        <v>1</v>
      </c>
      <c r="W20" s="128">
        <v>0.5</v>
      </c>
      <c r="X20" s="134"/>
      <c r="Y20" s="134">
        <v>1</v>
      </c>
      <c r="Z20" s="134">
        <v>1</v>
      </c>
      <c r="AA20" s="134">
        <v>1</v>
      </c>
      <c r="AB20" s="134"/>
      <c r="AC20" s="134"/>
      <c r="AD20" s="201"/>
      <c r="AE20" s="134"/>
      <c r="AF20" s="54">
        <f t="shared" si="149"/>
        <v>9</v>
      </c>
      <c r="AG20" s="144">
        <f t="shared" si="150"/>
        <v>9</v>
      </c>
      <c r="AH20" s="144" t="str">
        <f t="shared" si="151"/>
        <v>na</v>
      </c>
      <c r="AI20" s="144">
        <f t="shared" si="152"/>
        <v>9</v>
      </c>
      <c r="AJ20" s="144">
        <f t="shared" si="153"/>
        <v>9</v>
      </c>
      <c r="AK20" s="144">
        <f t="shared" si="154"/>
        <v>9</v>
      </c>
      <c r="AL20" s="144" t="str">
        <f t="shared" si="155"/>
        <v>na</v>
      </c>
      <c r="AM20" s="144" t="str">
        <f t="shared" si="156"/>
        <v>na</v>
      </c>
      <c r="AN20" s="75" t="str">
        <f t="shared" si="157"/>
        <v>na</v>
      </c>
      <c r="AO20" s="144" t="str">
        <f t="shared" si="158"/>
        <v>na</v>
      </c>
      <c r="AP20" s="81">
        <f t="shared" si="18"/>
        <v>9.950330853168092E-3</v>
      </c>
      <c r="AQ20" s="82">
        <f t="shared" si="19"/>
        <v>6.8081211100623788E-3</v>
      </c>
      <c r="AR20" s="82" t="str">
        <f t="shared" si="20"/>
        <v>na</v>
      </c>
      <c r="AS20" s="82">
        <f t="shared" si="21"/>
        <v>1.6936733367094624E-2</v>
      </c>
      <c r="AT20" s="82">
        <f t="shared" si="22"/>
        <v>1.9528686721171022E-2</v>
      </c>
      <c r="AU20" s="82">
        <f t="shared" si="23"/>
        <v>1.0883174370652601E-2</v>
      </c>
      <c r="AV20" s="82" t="str">
        <f t="shared" si="24"/>
        <v>na</v>
      </c>
      <c r="AW20" s="82" t="str">
        <f t="shared" si="25"/>
        <v>na</v>
      </c>
      <c r="AX20" s="83" t="str">
        <f t="shared" si="26"/>
        <v>na</v>
      </c>
      <c r="AY20" s="82" t="str">
        <f t="shared" si="27"/>
        <v>na</v>
      </c>
      <c r="AZ20" s="93">
        <f t="shared" si="28"/>
        <v>2.8876963270664829E-2</v>
      </c>
      <c r="BA20" s="85">
        <f t="shared" si="29"/>
        <v>1.3518578373247525E-2</v>
      </c>
      <c r="BB20" s="85" t="str">
        <f t="shared" si="30"/>
        <v>na</v>
      </c>
      <c r="BC20" s="85">
        <f t="shared" si="31"/>
        <v>8.3663451757471655E-2</v>
      </c>
      <c r="BD20" s="85">
        <f t="shared" si="32"/>
        <v>0.11123015811305086</v>
      </c>
      <c r="BE20" s="85">
        <f t="shared" si="33"/>
        <v>3.4545195318910565E-2</v>
      </c>
      <c r="BF20" s="85" t="str">
        <f t="shared" si="34"/>
        <v>na</v>
      </c>
      <c r="BG20" s="85" t="str">
        <f t="shared" si="35"/>
        <v>na</v>
      </c>
      <c r="BH20" s="86" t="str">
        <f t="shared" si="36"/>
        <v>na</v>
      </c>
      <c r="BI20" s="102" t="str">
        <f t="shared" si="37"/>
        <v>na</v>
      </c>
      <c r="BJ20" s="85">
        <f t="shared" si="38"/>
        <v>0.23101570616531864</v>
      </c>
      <c r="BK20" s="85">
        <f t="shared" si="39"/>
        <v>0.1081486269859802</v>
      </c>
      <c r="BL20" s="85" t="str">
        <f t="shared" si="40"/>
        <v>na</v>
      </c>
      <c r="BM20" s="85">
        <f t="shared" si="41"/>
        <v>0.66930761405977324</v>
      </c>
      <c r="BN20" s="85">
        <f t="shared" si="42"/>
        <v>0.88984126490440685</v>
      </c>
      <c r="BO20" s="85">
        <f t="shared" si="43"/>
        <v>0.27636156255128452</v>
      </c>
      <c r="BP20" s="85" t="str">
        <f t="shared" si="44"/>
        <v>na</v>
      </c>
      <c r="BQ20" s="85" t="str">
        <f t="shared" si="45"/>
        <v>na</v>
      </c>
      <c r="BR20" s="86" t="str">
        <f t="shared" si="46"/>
        <v>na</v>
      </c>
      <c r="BS20" s="85" t="str">
        <f t="shared" si="47"/>
        <v>na</v>
      </c>
      <c r="BT20" s="93">
        <f t="shared" si="48"/>
        <v>9.8903481886539413E-2</v>
      </c>
      <c r="BU20" s="85">
        <f t="shared" si="49"/>
        <v>0.11554694122902393</v>
      </c>
      <c r="BV20" s="85" t="str">
        <f t="shared" si="50"/>
        <v>na</v>
      </c>
      <c r="BW20" s="85">
        <f t="shared" si="51"/>
        <v>4.6979048825192174E-2</v>
      </c>
      <c r="BX20" s="85">
        <f t="shared" si="52"/>
        <v>2.0428455107615779E-2</v>
      </c>
      <c r="BY20" s="85">
        <f t="shared" si="53"/>
        <v>0.10737521624096477</v>
      </c>
      <c r="BZ20" s="85" t="str">
        <f t="shared" si="54"/>
        <v>na</v>
      </c>
      <c r="CA20" s="85" t="str">
        <f t="shared" si="55"/>
        <v>na</v>
      </c>
      <c r="CB20" s="86" t="str">
        <f t="shared" si="56"/>
        <v>na</v>
      </c>
      <c r="CC20" s="102" t="str">
        <f t="shared" si="57"/>
        <v>na</v>
      </c>
    </row>
    <row r="21" spans="1:81" s="146" customFormat="1" x14ac:dyDescent="0.25">
      <c r="A21" s="299" t="s">
        <v>33</v>
      </c>
      <c r="B21" s="145">
        <v>7</v>
      </c>
      <c r="C21" s="143"/>
      <c r="D21" s="58"/>
      <c r="E21" s="67"/>
      <c r="F21" s="60">
        <v>1</v>
      </c>
      <c r="G21" s="78">
        <v>7.3330000000000002</v>
      </c>
      <c r="H21" s="153">
        <v>819.32</v>
      </c>
      <c r="I21" s="153"/>
      <c r="J21" s="153"/>
      <c r="K21" s="82"/>
      <c r="L21" s="82"/>
      <c r="M21" s="266" t="s">
        <v>271</v>
      </c>
      <c r="N21" s="81">
        <v>819.32</v>
      </c>
      <c r="O21" s="82"/>
      <c r="P21" s="277">
        <v>18.286000000000001</v>
      </c>
      <c r="Q21" s="278">
        <v>24.280999999999999</v>
      </c>
      <c r="R21" s="154">
        <f>P21/N21</f>
        <v>2.2318508031050139E-2</v>
      </c>
      <c r="S21" s="154">
        <f>IF(P21&lt;0.01*N21,0.01,IF(P21&gt;100*N21,100,R21))</f>
        <v>2.2318508031050139E-2</v>
      </c>
      <c r="T21" s="205">
        <f t="shared" ref="T21" si="162">IF(Q21&gt;0,((((1/N21)^2)*((Q21^2)+(P21^2))-((1/N21)^2)*(P21^2))^0.5),0)</f>
        <v>2.963555143289557E-2</v>
      </c>
      <c r="U21" s="153">
        <f>IF(T21=0,S21,T21)</f>
        <v>2.963555143289557E-2</v>
      </c>
      <c r="V21" s="78">
        <v>1</v>
      </c>
      <c r="W21" s="143"/>
      <c r="X21" s="142"/>
      <c r="Y21" s="142">
        <v>0.25</v>
      </c>
      <c r="Z21" s="142">
        <v>0.2</v>
      </c>
      <c r="AA21" s="142">
        <v>1</v>
      </c>
      <c r="AB21" s="142"/>
      <c r="AC21" s="142"/>
      <c r="AD21" s="201"/>
      <c r="AE21" s="142">
        <v>1</v>
      </c>
      <c r="AF21" s="54">
        <f>IF(V21&gt;0,$B21,"na")</f>
        <v>7</v>
      </c>
      <c r="AG21" s="144" t="str">
        <f t="shared" ref="AG21" si="163">IF(W21&gt;0,$B21,"na")</f>
        <v>na</v>
      </c>
      <c r="AH21" s="144" t="str">
        <f t="shared" ref="AH21" si="164">IF(X21&gt;0,$B21,"na")</f>
        <v>na</v>
      </c>
      <c r="AI21" s="144">
        <f t="shared" ref="AI21" si="165">IF(Y21&gt;0,$B21,"na")</f>
        <v>7</v>
      </c>
      <c r="AJ21" s="144">
        <f t="shared" ref="AJ21" si="166">IF(Z21&gt;0,$B21,"na")</f>
        <v>7</v>
      </c>
      <c r="AK21" s="144">
        <f t="shared" ref="AK21" si="167">IF(AA21&gt;0,$B21,"na")</f>
        <v>7</v>
      </c>
      <c r="AL21" s="144" t="str">
        <f t="shared" ref="AL21" si="168">IF(AB21&gt;0,$B21,"na")</f>
        <v>na</v>
      </c>
      <c r="AM21" s="144" t="str">
        <f t="shared" ref="AM21" si="169">IF(AC21&gt;0,$B21,"na")</f>
        <v>na</v>
      </c>
      <c r="AN21" s="75" t="str">
        <f t="shared" ref="AN21" si="170">IF(AD21&gt;0,$B21,"na")</f>
        <v>na</v>
      </c>
      <c r="AO21" s="144">
        <f t="shared" ref="AO21" si="171">IF(AE21&gt;0,$B21,"na")</f>
        <v>7</v>
      </c>
      <c r="AP21" s="81">
        <f t="shared" si="18"/>
        <v>2.2073094921997986E-2</v>
      </c>
      <c r="AQ21" s="82" t="str">
        <f t="shared" si="19"/>
        <v>na</v>
      </c>
      <c r="AR21" s="82" t="str">
        <f t="shared" si="20"/>
        <v>na</v>
      </c>
      <c r="AS21" s="82">
        <f t="shared" si="21"/>
        <v>9.392806349786377E-3</v>
      </c>
      <c r="AT21" s="82">
        <f t="shared" si="22"/>
        <v>8.6642054834010791E-3</v>
      </c>
      <c r="AU21" s="82">
        <f t="shared" si="23"/>
        <v>2.4142447570935296E-2</v>
      </c>
      <c r="AV21" s="82" t="str">
        <f t="shared" si="24"/>
        <v>na</v>
      </c>
      <c r="AW21" s="82" t="str">
        <f t="shared" si="25"/>
        <v>na</v>
      </c>
      <c r="AX21" s="83" t="str">
        <f t="shared" si="26"/>
        <v>na</v>
      </c>
      <c r="AY21" s="82">
        <f t="shared" si="27"/>
        <v>2.3544634583464518E-2</v>
      </c>
      <c r="AZ21" s="93">
        <f t="shared" si="28"/>
        <v>5.8409812134768764E-2</v>
      </c>
      <c r="BA21" s="85" t="str">
        <f t="shared" si="29"/>
        <v>na</v>
      </c>
      <c r="BB21" s="85" t="str">
        <f t="shared" si="30"/>
        <v>na</v>
      </c>
      <c r="BC21" s="85">
        <f t="shared" si="31"/>
        <v>1.0576697534589183E-2</v>
      </c>
      <c r="BD21" s="85">
        <f t="shared" si="32"/>
        <v>8.9994679540337259E-3</v>
      </c>
      <c r="BE21" s="85">
        <f t="shared" si="33"/>
        <v>6.9875019399503649E-2</v>
      </c>
      <c r="BF21" s="85" t="str">
        <f t="shared" si="34"/>
        <v>na</v>
      </c>
      <c r="BG21" s="85" t="str">
        <f t="shared" si="35"/>
        <v>na</v>
      </c>
      <c r="BH21" s="86" t="str">
        <f t="shared" si="36"/>
        <v>na</v>
      </c>
      <c r="BI21" s="102">
        <f t="shared" si="37"/>
        <v>6.6457386251114678E-2</v>
      </c>
      <c r="BJ21" s="85">
        <f t="shared" si="38"/>
        <v>0.3504588728086126</v>
      </c>
      <c r="BK21" s="85" t="str">
        <f t="shared" si="39"/>
        <v>na</v>
      </c>
      <c r="BL21" s="85" t="str">
        <f t="shared" si="40"/>
        <v>na</v>
      </c>
      <c r="BM21" s="85">
        <f t="shared" si="41"/>
        <v>6.3460185207535103E-2</v>
      </c>
      <c r="BN21" s="85">
        <f t="shared" si="42"/>
        <v>5.3996807724202359E-2</v>
      </c>
      <c r="BO21" s="85">
        <f t="shared" si="43"/>
        <v>0.41925011639702192</v>
      </c>
      <c r="BP21" s="85" t="str">
        <f t="shared" si="44"/>
        <v>na</v>
      </c>
      <c r="BQ21" s="85" t="str">
        <f t="shared" si="45"/>
        <v>na</v>
      </c>
      <c r="BR21" s="86" t="str">
        <f t="shared" si="46"/>
        <v>na</v>
      </c>
      <c r="BS21" s="85">
        <f t="shared" si="47"/>
        <v>0.39874431750668804</v>
      </c>
      <c r="BT21" s="93">
        <f t="shared" si="48"/>
        <v>6.0162092226604874E-2</v>
      </c>
      <c r="BU21" s="85" t="str">
        <f t="shared" si="49"/>
        <v>na</v>
      </c>
      <c r="BV21" s="85" t="str">
        <f t="shared" si="50"/>
        <v>na</v>
      </c>
      <c r="BW21" s="85">
        <f t="shared" si="51"/>
        <v>4.4568195291156638E-2</v>
      </c>
      <c r="BX21" s="85">
        <f t="shared" si="52"/>
        <v>2.3961644534425605E-2</v>
      </c>
      <c r="BY21" s="85">
        <f t="shared" si="53"/>
        <v>6.4468890748538385E-2</v>
      </c>
      <c r="BZ21" s="85" t="str">
        <f t="shared" si="54"/>
        <v>na</v>
      </c>
      <c r="CA21" s="85" t="str">
        <f t="shared" si="55"/>
        <v>na</v>
      </c>
      <c r="CB21" s="86" t="str">
        <f t="shared" si="56"/>
        <v>na</v>
      </c>
      <c r="CC21" s="102">
        <f t="shared" si="57"/>
        <v>5.6857019943763493E-2</v>
      </c>
    </row>
    <row r="22" spans="1:81" s="20" customFormat="1" x14ac:dyDescent="0.25">
      <c r="A22" s="299" t="s">
        <v>108</v>
      </c>
      <c r="B22" s="145"/>
      <c r="C22" s="17">
        <v>9</v>
      </c>
      <c r="D22" s="58"/>
      <c r="E22" s="67"/>
      <c r="F22" s="60">
        <v>1</v>
      </c>
      <c r="G22" s="78"/>
      <c r="H22" s="26">
        <v>3.2</v>
      </c>
      <c r="I22" s="26">
        <v>0.5202</v>
      </c>
      <c r="J22" s="26">
        <v>1.0446</v>
      </c>
      <c r="K22" s="82"/>
      <c r="L22" s="82"/>
      <c r="M22" s="266" t="s">
        <v>279</v>
      </c>
      <c r="N22" s="81"/>
      <c r="O22" s="82">
        <v>1.5648</v>
      </c>
      <c r="P22" s="277">
        <v>8.1750000000000003E-2</v>
      </c>
      <c r="Q22" s="278">
        <v>9.1350000000000001E-2</v>
      </c>
      <c r="R22" s="73">
        <f t="shared" ref="R22:R23" si="172">P22/O22</f>
        <v>5.2243098159509206E-2</v>
      </c>
      <c r="S22" s="73">
        <f t="shared" ref="S22:S23" si="173">IF(P22&lt;0.01*O22,0.01,IF(P22&gt;100*O22,100,R22))</f>
        <v>5.2243098159509206E-2</v>
      </c>
      <c r="T22" s="205">
        <f t="shared" ref="T22:T23" si="174">IF(Q22&gt;0,((((1/O22)^2)*((Q22^2)+(P22^2))-((1/O22)^2)*(P22^2))^0.5),0)</f>
        <v>5.837806748466258E-2</v>
      </c>
      <c r="U22" s="153">
        <f t="shared" ref="U22:U23" si="175">IF(T22=0,S22,T22)</f>
        <v>5.837806748466258E-2</v>
      </c>
      <c r="V22" s="78">
        <v>1</v>
      </c>
      <c r="W22" s="199">
        <v>1</v>
      </c>
      <c r="X22" s="142"/>
      <c r="Y22" s="142">
        <v>0.75</v>
      </c>
      <c r="Z22" s="142">
        <v>0.3</v>
      </c>
      <c r="AA22" s="142">
        <v>1</v>
      </c>
      <c r="AB22" s="142">
        <v>0.5</v>
      </c>
      <c r="AC22" s="142">
        <v>1</v>
      </c>
      <c r="AD22" s="201"/>
      <c r="AE22" s="142">
        <v>1</v>
      </c>
      <c r="AF22" s="54">
        <f t="shared" ref="AF22:AF23" si="176">IF(V22&gt;0,$C22,"na")</f>
        <v>9</v>
      </c>
      <c r="AG22" s="144">
        <f t="shared" ref="AG22:AG23" si="177">IF(W22&gt;0,$C22,"na")</f>
        <v>9</v>
      </c>
      <c r="AH22" s="144" t="str">
        <f t="shared" ref="AH22:AH23" si="178">IF(X22&gt;0,$C22,"na")</f>
        <v>na</v>
      </c>
      <c r="AI22" s="144">
        <f t="shared" ref="AI22:AI23" si="179">IF(Y22&gt;0,$C22,"na")</f>
        <v>9</v>
      </c>
      <c r="AJ22" s="144">
        <f t="shared" ref="AJ22:AJ23" si="180">IF(Z22&gt;0,$C22,"na")</f>
        <v>9</v>
      </c>
      <c r="AK22" s="144">
        <f t="shared" ref="AK22:AK23" si="181">IF(AA22&gt;0,$C22,"na")</f>
        <v>9</v>
      </c>
      <c r="AL22" s="144">
        <f t="shared" ref="AL22:AL23" si="182">IF(AB22&gt;0,$C22,"na")</f>
        <v>9</v>
      </c>
      <c r="AM22" s="144">
        <f t="shared" ref="AM22:AM23" si="183">IF(AC22&gt;0,$C22,"na")</f>
        <v>9</v>
      </c>
      <c r="AN22" s="75" t="str">
        <f t="shared" ref="AN22:AN23" si="184">IF(AD22&gt;0,$C22,"na")</f>
        <v>na</v>
      </c>
      <c r="AO22" s="144">
        <f t="shared" ref="AO22:AO23" si="185">IF(AE22&gt;0,$C22,"na")</f>
        <v>9</v>
      </c>
      <c r="AP22" s="81">
        <f t="shared" si="18"/>
        <v>5.0924169520882336E-2</v>
      </c>
      <c r="AQ22" s="82">
        <f t="shared" si="19"/>
        <v>6.9685705660154779E-2</v>
      </c>
      <c r="AR22" s="82" t="str">
        <f t="shared" si="20"/>
        <v>na</v>
      </c>
      <c r="AS22" s="82">
        <f t="shared" si="21"/>
        <v>6.5009578111764679E-2</v>
      </c>
      <c r="AT22" s="82">
        <f t="shared" si="22"/>
        <v>2.9983389530986799E-2</v>
      </c>
      <c r="AU22" s="82">
        <f t="shared" si="23"/>
        <v>5.5698310413465055E-2</v>
      </c>
      <c r="AV22" s="82">
        <f t="shared" si="24"/>
        <v>3.5255194283687771E-2</v>
      </c>
      <c r="AW22" s="82">
        <f t="shared" si="25"/>
        <v>5.2680175366430007E-2</v>
      </c>
      <c r="AX22" s="83" t="str">
        <f t="shared" si="26"/>
        <v>na</v>
      </c>
      <c r="AY22" s="82">
        <f t="shared" si="27"/>
        <v>5.4319114155607827E-2</v>
      </c>
      <c r="AZ22" s="93">
        <f t="shared" si="28"/>
        <v>0.1134752225454056</v>
      </c>
      <c r="BA22" s="85">
        <f t="shared" si="29"/>
        <v>0.21249099845067643</v>
      </c>
      <c r="BB22" s="85" t="str">
        <f t="shared" si="30"/>
        <v>na</v>
      </c>
      <c r="BC22" s="85">
        <f t="shared" si="31"/>
        <v>0.18493019518490722</v>
      </c>
      <c r="BD22" s="85">
        <f t="shared" si="32"/>
        <v>3.9338209300612707E-2</v>
      </c>
      <c r="BE22" s="85">
        <f t="shared" si="33"/>
        <v>0.13574916759582212</v>
      </c>
      <c r="BF22" s="85">
        <f t="shared" si="34"/>
        <v>5.4387532699277236E-2</v>
      </c>
      <c r="BG22" s="85">
        <f t="shared" si="35"/>
        <v>0.12143602888331159</v>
      </c>
      <c r="BH22" s="86" t="str">
        <f t="shared" si="36"/>
        <v>na</v>
      </c>
      <c r="BI22" s="102">
        <f t="shared" si="37"/>
        <v>0.12910958654055038</v>
      </c>
      <c r="BJ22" s="85">
        <f t="shared" si="38"/>
        <v>0.90780178036324477</v>
      </c>
      <c r="BK22" s="85">
        <f t="shared" si="39"/>
        <v>1.6999279876054114</v>
      </c>
      <c r="BL22" s="85" t="str">
        <f t="shared" si="40"/>
        <v>na</v>
      </c>
      <c r="BM22" s="85">
        <f t="shared" si="41"/>
        <v>1.4794415614792578</v>
      </c>
      <c r="BN22" s="85">
        <f t="shared" si="42"/>
        <v>0.31470567440490166</v>
      </c>
      <c r="BO22" s="85">
        <f t="shared" si="43"/>
        <v>1.0859933407665769</v>
      </c>
      <c r="BP22" s="85">
        <f t="shared" si="44"/>
        <v>0.43510026159421789</v>
      </c>
      <c r="BQ22" s="85">
        <f t="shared" si="45"/>
        <v>0.97148823106649274</v>
      </c>
      <c r="BR22" s="86" t="str">
        <f t="shared" si="46"/>
        <v>na</v>
      </c>
      <c r="BS22" s="85">
        <f t="shared" si="47"/>
        <v>1.032876692324403</v>
      </c>
      <c r="BT22" s="93">
        <f t="shared" si="48"/>
        <v>3.6698192762063674E-2</v>
      </c>
      <c r="BU22" s="85">
        <f t="shared" si="49"/>
        <v>2.2888424998851818E-2</v>
      </c>
      <c r="BV22" s="85" t="str">
        <f t="shared" si="50"/>
        <v>na</v>
      </c>
      <c r="BW22" s="85">
        <f t="shared" si="51"/>
        <v>5.2603070103884909E-3</v>
      </c>
      <c r="BX22" s="85">
        <f t="shared" si="52"/>
        <v>1.2446534626271776E-2</v>
      </c>
      <c r="BY22" s="85">
        <f t="shared" si="53"/>
        <v>3.7340217158157878E-2</v>
      </c>
      <c r="BZ22" s="85">
        <f t="shared" si="54"/>
        <v>9.4653842489714146E-2</v>
      </c>
      <c r="CA22" s="85">
        <f t="shared" si="55"/>
        <v>3.747466121756992E-2</v>
      </c>
      <c r="CB22" s="86" t="str">
        <f t="shared" si="56"/>
        <v>na</v>
      </c>
      <c r="CC22" s="102">
        <f t="shared" si="57"/>
        <v>3.1701859411466707E-2</v>
      </c>
    </row>
    <row r="23" spans="1:81" s="20" customFormat="1" x14ac:dyDescent="0.25">
      <c r="A23" s="299" t="s">
        <v>107</v>
      </c>
      <c r="B23" s="145"/>
      <c r="C23" s="128">
        <v>9</v>
      </c>
      <c r="D23" s="58"/>
      <c r="E23" s="67"/>
      <c r="F23" s="60">
        <v>1</v>
      </c>
      <c r="G23" s="78"/>
      <c r="H23" s="26">
        <v>11.72</v>
      </c>
      <c r="I23" s="26">
        <v>0.38889999999999997</v>
      </c>
      <c r="J23" s="26">
        <v>0.44560000000000005</v>
      </c>
      <c r="K23" s="82">
        <v>0.59349999999999992</v>
      </c>
      <c r="L23" s="82">
        <v>0.65949999999999998</v>
      </c>
      <c r="M23" s="266" t="s">
        <v>279</v>
      </c>
      <c r="N23" s="81"/>
      <c r="O23" s="82">
        <v>1.2529999999999999</v>
      </c>
      <c r="P23" s="277">
        <v>0.19819999999999999</v>
      </c>
      <c r="Q23" s="278">
        <v>0.11815000000000001</v>
      </c>
      <c r="R23" s="73">
        <f t="shared" si="172"/>
        <v>0.15818036711891462</v>
      </c>
      <c r="S23" s="73">
        <f t="shared" si="173"/>
        <v>0.15818036711891462</v>
      </c>
      <c r="T23" s="205">
        <f t="shared" si="174"/>
        <v>9.429369513168398E-2</v>
      </c>
      <c r="U23" s="153">
        <f t="shared" si="175"/>
        <v>9.429369513168398E-2</v>
      </c>
      <c r="V23" s="78">
        <v>1</v>
      </c>
      <c r="W23" s="17">
        <v>0.5</v>
      </c>
      <c r="X23" s="134"/>
      <c r="Y23" s="134">
        <v>0.5</v>
      </c>
      <c r="Z23" s="134">
        <v>0.5</v>
      </c>
      <c r="AA23" s="134">
        <v>1</v>
      </c>
      <c r="AB23" s="134">
        <v>1</v>
      </c>
      <c r="AC23" s="134"/>
      <c r="AD23" s="201"/>
      <c r="AE23" s="134"/>
      <c r="AF23" s="54">
        <f t="shared" si="176"/>
        <v>9</v>
      </c>
      <c r="AG23" s="144">
        <f t="shared" si="177"/>
        <v>9</v>
      </c>
      <c r="AH23" s="144" t="str">
        <f t="shared" si="178"/>
        <v>na</v>
      </c>
      <c r="AI23" s="144">
        <f t="shared" si="179"/>
        <v>9</v>
      </c>
      <c r="AJ23" s="144">
        <f t="shared" si="180"/>
        <v>9</v>
      </c>
      <c r="AK23" s="144">
        <f t="shared" si="181"/>
        <v>9</v>
      </c>
      <c r="AL23" s="144">
        <f t="shared" si="182"/>
        <v>9</v>
      </c>
      <c r="AM23" s="144" t="str">
        <f t="shared" si="183"/>
        <v>na</v>
      </c>
      <c r="AN23" s="75" t="str">
        <f t="shared" si="184"/>
        <v>na</v>
      </c>
      <c r="AO23" s="144" t="str">
        <f t="shared" si="185"/>
        <v>na</v>
      </c>
      <c r="AP23" s="81">
        <f t="shared" si="18"/>
        <v>0.14685012446480383</v>
      </c>
      <c r="AQ23" s="82">
        <f t="shared" si="19"/>
        <v>0.10047640094960263</v>
      </c>
      <c r="AR23" s="82" t="str">
        <f t="shared" si="20"/>
        <v>na</v>
      </c>
      <c r="AS23" s="82">
        <f t="shared" si="21"/>
        <v>0.12497882933174795</v>
      </c>
      <c r="AT23" s="82">
        <f t="shared" si="22"/>
        <v>0.14410526232527482</v>
      </c>
      <c r="AU23" s="82">
        <f t="shared" si="23"/>
        <v>0.16061732363337919</v>
      </c>
      <c r="AV23" s="82">
        <f t="shared" si="24"/>
        <v>0.20333094156665146</v>
      </c>
      <c r="AW23" s="82" t="str">
        <f t="shared" si="25"/>
        <v>na</v>
      </c>
      <c r="AX23" s="83" t="str">
        <f t="shared" si="26"/>
        <v>na</v>
      </c>
      <c r="AY23" s="82" t="str">
        <f t="shared" si="27"/>
        <v>na</v>
      </c>
      <c r="AZ23" s="93">
        <f t="shared" si="28"/>
        <v>0.18021825574373826</v>
      </c>
      <c r="BA23" s="85">
        <f t="shared" si="29"/>
        <v>8.4368103104409328E-2</v>
      </c>
      <c r="BB23" s="85" t="str">
        <f t="shared" si="30"/>
        <v>na</v>
      </c>
      <c r="BC23" s="85">
        <f t="shared" si="31"/>
        <v>0.13053382036667324</v>
      </c>
      <c r="BD23" s="85">
        <f t="shared" si="32"/>
        <v>0.17354408852954098</v>
      </c>
      <c r="BE23" s="85">
        <f t="shared" si="33"/>
        <v>0.21559312820906187</v>
      </c>
      <c r="BF23" s="85">
        <f t="shared" si="34"/>
        <v>0.34550718852645673</v>
      </c>
      <c r="BG23" s="85" t="str">
        <f t="shared" si="35"/>
        <v>na</v>
      </c>
      <c r="BH23" s="86" t="str">
        <f t="shared" si="36"/>
        <v>na</v>
      </c>
      <c r="BI23" s="102" t="str">
        <f t="shared" si="37"/>
        <v>na</v>
      </c>
      <c r="BJ23" s="85">
        <f t="shared" si="38"/>
        <v>1.4417460459499061</v>
      </c>
      <c r="BK23" s="85">
        <f t="shared" si="39"/>
        <v>0.67494482483527463</v>
      </c>
      <c r="BL23" s="85" t="str">
        <f t="shared" si="40"/>
        <v>na</v>
      </c>
      <c r="BM23" s="85">
        <f t="shared" si="41"/>
        <v>1.0442705629333859</v>
      </c>
      <c r="BN23" s="85">
        <f t="shared" si="42"/>
        <v>1.3883527082363278</v>
      </c>
      <c r="BO23" s="85">
        <f t="shared" si="43"/>
        <v>1.724745025672495</v>
      </c>
      <c r="BP23" s="85">
        <f t="shared" si="44"/>
        <v>2.7640575082116539</v>
      </c>
      <c r="BQ23" s="85" t="str">
        <f t="shared" si="45"/>
        <v>na</v>
      </c>
      <c r="BR23" s="86" t="str">
        <f t="shared" si="46"/>
        <v>na</v>
      </c>
      <c r="BS23" s="85" t="str">
        <f t="shared" si="47"/>
        <v>na</v>
      </c>
      <c r="BT23" s="93">
        <f t="shared" si="48"/>
        <v>9.2563912573653886E-3</v>
      </c>
      <c r="BU23" s="85">
        <f t="shared" si="49"/>
        <v>3.471227491187823E-3</v>
      </c>
      <c r="BV23" s="85" t="str">
        <f t="shared" si="50"/>
        <v>na</v>
      </c>
      <c r="BW23" s="85">
        <f t="shared" si="51"/>
        <v>1.1530417083011665E-2</v>
      </c>
      <c r="BX23" s="85">
        <f t="shared" si="52"/>
        <v>5.3269369400879216E-2</v>
      </c>
      <c r="BY23" s="85">
        <f t="shared" si="53"/>
        <v>1.4767321912601522E-2</v>
      </c>
      <c r="BZ23" s="85">
        <f t="shared" si="54"/>
        <v>3.863921285409546E-2</v>
      </c>
      <c r="CA23" s="85" t="str">
        <f t="shared" si="55"/>
        <v>na</v>
      </c>
      <c r="CB23" s="86" t="str">
        <f t="shared" si="56"/>
        <v>na</v>
      </c>
      <c r="CC23" s="102" t="str">
        <f t="shared" si="57"/>
        <v>na</v>
      </c>
    </row>
    <row r="24" spans="1:81" s="20" customFormat="1" x14ac:dyDescent="0.25">
      <c r="A24" s="299" t="s">
        <v>34</v>
      </c>
      <c r="B24" s="143">
        <v>7</v>
      </c>
      <c r="C24" s="134"/>
      <c r="D24" s="58"/>
      <c r="E24" s="60"/>
      <c r="F24" s="60">
        <v>1</v>
      </c>
      <c r="G24" s="78">
        <v>23.667000000000002</v>
      </c>
      <c r="H24" s="26">
        <v>169.85</v>
      </c>
      <c r="I24" s="26"/>
      <c r="J24" s="26"/>
      <c r="K24" s="82"/>
      <c r="L24" s="82"/>
      <c r="M24" s="266" t="s">
        <v>271</v>
      </c>
      <c r="N24" s="81">
        <v>169.85</v>
      </c>
      <c r="O24" s="82"/>
      <c r="P24" s="277">
        <v>67.856999999999999</v>
      </c>
      <c r="Q24" s="278">
        <v>173.86799999999999</v>
      </c>
      <c r="R24" s="32">
        <f t="shared" ref="R24" si="186">P24/N24</f>
        <v>0.39951133352958496</v>
      </c>
      <c r="S24" s="32">
        <f t="shared" ref="S24" si="187">IF(P24&lt;0.01*N24,0.01,IF(P24&gt;100*N24,100,R24))</f>
        <v>0.39951133352958496</v>
      </c>
      <c r="T24" s="205">
        <f t="shared" ref="T24" si="188">IF(Q24&gt;0,((((1/N24)^2)*((Q24^2)+(P24^2))-((1/N24)^2)*(P24^2))^0.5),0)</f>
        <v>1.0236561672063587</v>
      </c>
      <c r="U24" s="26">
        <f t="shared" si="161"/>
        <v>1.0236561672063587</v>
      </c>
      <c r="V24" s="78">
        <v>1</v>
      </c>
      <c r="W24" s="143"/>
      <c r="X24" s="142"/>
      <c r="Y24" s="142">
        <v>0.25</v>
      </c>
      <c r="Z24" s="142">
        <v>0.1</v>
      </c>
      <c r="AA24" s="142">
        <v>1</v>
      </c>
      <c r="AB24" s="142"/>
      <c r="AC24" s="142">
        <v>0.5</v>
      </c>
      <c r="AD24" s="201"/>
      <c r="AE24" s="142"/>
      <c r="AF24" s="54">
        <f>IF(V24&gt;0,$B24,"na")</f>
        <v>7</v>
      </c>
      <c r="AG24" s="144" t="str">
        <f t="shared" ref="AG24" si="189">IF(W24&gt;0,$B24,"na")</f>
        <v>na</v>
      </c>
      <c r="AH24" s="144" t="str">
        <f t="shared" ref="AH24" si="190">IF(X24&gt;0,$B24,"na")</f>
        <v>na</v>
      </c>
      <c r="AI24" s="144">
        <f t="shared" ref="AI24" si="191">IF(Y24&gt;0,$B24,"na")</f>
        <v>7</v>
      </c>
      <c r="AJ24" s="144">
        <f t="shared" ref="AJ24" si="192">IF(Z24&gt;0,$B24,"na")</f>
        <v>7</v>
      </c>
      <c r="AK24" s="144">
        <f t="shared" ref="AK24" si="193">IF(AA24&gt;0,$B24,"na")</f>
        <v>7</v>
      </c>
      <c r="AL24" s="144" t="str">
        <f t="shared" ref="AL24" si="194">IF(AB24&gt;0,$B24,"na")</f>
        <v>na</v>
      </c>
      <c r="AM24" s="144">
        <f t="shared" ref="AM24" si="195">IF(AC24&gt;0,$B24,"na")</f>
        <v>7</v>
      </c>
      <c r="AN24" s="75" t="str">
        <f t="shared" ref="AN24" si="196">IF(AD24&gt;0,$B24,"na")</f>
        <v>na</v>
      </c>
      <c r="AO24" s="144" t="str">
        <f t="shared" ref="AO24" si="197">IF(AE24&gt;0,$B24,"na")</f>
        <v>na</v>
      </c>
      <c r="AP24" s="81">
        <f t="shared" si="18"/>
        <v>0.3361231282110948</v>
      </c>
      <c r="AQ24" s="82" t="str">
        <f t="shared" si="19"/>
        <v>na</v>
      </c>
      <c r="AR24" s="82" t="str">
        <f t="shared" si="20"/>
        <v>na</v>
      </c>
      <c r="AS24" s="82">
        <f t="shared" si="21"/>
        <v>0.14303111838769991</v>
      </c>
      <c r="AT24" s="82">
        <f t="shared" si="22"/>
        <v>6.5968090583485905E-2</v>
      </c>
      <c r="AU24" s="82">
        <f t="shared" si="23"/>
        <v>0.36763467148088491</v>
      </c>
      <c r="AV24" s="82" t="str">
        <f t="shared" si="24"/>
        <v>na</v>
      </c>
      <c r="AW24" s="82">
        <f t="shared" si="25"/>
        <v>0.17385679045401456</v>
      </c>
      <c r="AX24" s="83" t="str">
        <f t="shared" si="26"/>
        <v>na</v>
      </c>
      <c r="AY24" s="82" t="str">
        <f t="shared" si="27"/>
        <v>na</v>
      </c>
      <c r="AZ24" s="93">
        <f t="shared" si="28"/>
        <v>1.4098117182637395</v>
      </c>
      <c r="BA24" s="85" t="str">
        <f t="shared" si="29"/>
        <v>na</v>
      </c>
      <c r="BB24" s="85" t="str">
        <f t="shared" si="30"/>
        <v>na</v>
      </c>
      <c r="BC24" s="85">
        <f t="shared" si="31"/>
        <v>0.25528505536690621</v>
      </c>
      <c r="BD24" s="85">
        <f t="shared" si="32"/>
        <v>5.4304041204848393E-2</v>
      </c>
      <c r="BE24" s="85">
        <f t="shared" si="33"/>
        <v>1.686542338743243</v>
      </c>
      <c r="BF24" s="85" t="str">
        <f t="shared" si="34"/>
        <v>na</v>
      </c>
      <c r="BG24" s="85">
        <f t="shared" si="35"/>
        <v>0.37717911606342619</v>
      </c>
      <c r="BH24" s="86" t="str">
        <f t="shared" si="36"/>
        <v>na</v>
      </c>
      <c r="BI24" s="102" t="str">
        <f t="shared" si="37"/>
        <v>na</v>
      </c>
      <c r="BJ24" s="85">
        <f t="shared" si="38"/>
        <v>8.4588703095824371</v>
      </c>
      <c r="BK24" s="85" t="str">
        <f t="shared" si="39"/>
        <v>na</v>
      </c>
      <c r="BL24" s="85" t="str">
        <f t="shared" si="40"/>
        <v>na</v>
      </c>
      <c r="BM24" s="85">
        <f t="shared" si="41"/>
        <v>1.5317103322014374</v>
      </c>
      <c r="BN24" s="85">
        <f t="shared" si="42"/>
        <v>0.32582424722909037</v>
      </c>
      <c r="BO24" s="85">
        <f t="shared" si="43"/>
        <v>10.119254032459459</v>
      </c>
      <c r="BP24" s="85" t="str">
        <f t="shared" si="44"/>
        <v>na</v>
      </c>
      <c r="BQ24" s="85">
        <f t="shared" si="45"/>
        <v>2.2630746963805572</v>
      </c>
      <c r="BR24" s="86" t="str">
        <f t="shared" si="46"/>
        <v>na</v>
      </c>
      <c r="BS24" s="85" t="str">
        <f t="shared" si="47"/>
        <v>na</v>
      </c>
      <c r="BT24" s="93">
        <f t="shared" si="48"/>
        <v>0.34294922293597074</v>
      </c>
      <c r="BU24" s="85" t="str">
        <f t="shared" si="49"/>
        <v>na</v>
      </c>
      <c r="BV24" s="85" t="str">
        <f t="shared" si="50"/>
        <v>na</v>
      </c>
      <c r="BW24" s="85">
        <f t="shared" si="51"/>
        <v>2.0295401990246098E-2</v>
      </c>
      <c r="BX24" s="85">
        <f t="shared" si="52"/>
        <v>1.0135713179274602E-5</v>
      </c>
      <c r="BY24" s="85">
        <f t="shared" si="53"/>
        <v>0.42887796959521857</v>
      </c>
      <c r="BZ24" s="85" t="str">
        <f t="shared" si="54"/>
        <v>na</v>
      </c>
      <c r="CA24" s="85">
        <f t="shared" si="55"/>
        <v>2.2463530040882095E-2</v>
      </c>
      <c r="CB24" s="86" t="str">
        <f t="shared" si="56"/>
        <v>na</v>
      </c>
      <c r="CC24" s="102" t="str">
        <f t="shared" si="57"/>
        <v>na</v>
      </c>
    </row>
    <row r="25" spans="1:81" x14ac:dyDescent="0.25">
      <c r="C25" s="128"/>
      <c r="D25" s="130"/>
      <c r="G25" s="78"/>
      <c r="H25" s="26"/>
      <c r="I25" s="26"/>
      <c r="J25" s="26"/>
      <c r="V25" s="14"/>
      <c r="AD25" s="139"/>
      <c r="AE25" s="45"/>
      <c r="AF25" s="196"/>
      <c r="AG25" s="196"/>
      <c r="AH25" s="196"/>
      <c r="AI25" s="196"/>
      <c r="AJ25" s="196"/>
      <c r="AK25" s="196"/>
      <c r="AL25" s="196"/>
      <c r="AM25" s="196"/>
      <c r="AN25" s="174"/>
      <c r="AO25" s="196"/>
      <c r="AP25" s="81"/>
      <c r="AQ25" s="82"/>
      <c r="AR25" s="82"/>
      <c r="AS25" s="82"/>
      <c r="AT25" s="82"/>
      <c r="AU25" s="82"/>
      <c r="AV25" s="82"/>
      <c r="AW25" s="82"/>
      <c r="AX25" s="83"/>
      <c r="AY25" s="82"/>
      <c r="AZ25" s="25"/>
      <c r="BA25" s="128"/>
      <c r="BB25" s="128"/>
      <c r="BC25" s="128"/>
      <c r="BD25" s="128"/>
      <c r="BE25" s="128"/>
      <c r="BF25" s="128"/>
      <c r="BG25" s="128"/>
      <c r="BH25" s="199"/>
      <c r="BI25" s="21"/>
      <c r="BJ25" s="204"/>
      <c r="BK25" s="199"/>
      <c r="BL25" s="199"/>
      <c r="BM25" s="199"/>
      <c r="BN25" s="199"/>
      <c r="BO25" s="199"/>
      <c r="BP25" s="199"/>
      <c r="BQ25" s="199"/>
      <c r="BR25" s="152"/>
      <c r="BS25" s="21"/>
    </row>
    <row r="26" spans="1:81" ht="18" x14ac:dyDescent="0.35">
      <c r="A26" s="60" t="s">
        <v>472</v>
      </c>
      <c r="C26" s="134"/>
      <c r="D26" s="130"/>
      <c r="G26" s="78"/>
      <c r="H26" s="24"/>
      <c r="I26" s="205"/>
      <c r="J26" s="205"/>
      <c r="K26" s="205"/>
      <c r="L26" s="205"/>
      <c r="M26" s="269"/>
      <c r="N26" s="81"/>
      <c r="O26" s="205"/>
      <c r="P26" s="82"/>
      <c r="Q26" s="82"/>
      <c r="R26" s="82"/>
      <c r="S26" s="82"/>
      <c r="T26" s="82"/>
      <c r="U26" s="82"/>
      <c r="V26" s="54">
        <f>AVERAGE(V4:V24)</f>
        <v>1</v>
      </c>
      <c r="W26" s="144">
        <f t="shared" ref="W26:AE26" si="198">AVERAGE(W4:W24)</f>
        <v>0.73076923076923073</v>
      </c>
      <c r="X26" s="144">
        <f t="shared" si="198"/>
        <v>1</v>
      </c>
      <c r="Y26" s="144">
        <f t="shared" si="198"/>
        <v>0.58750000000000002</v>
      </c>
      <c r="Z26" s="144">
        <f t="shared" si="198"/>
        <v>0.50952380952380949</v>
      </c>
      <c r="AA26" s="144">
        <f t="shared" si="198"/>
        <v>0.91428571428571426</v>
      </c>
      <c r="AB26" s="144">
        <f t="shared" si="198"/>
        <v>0.72222222222222221</v>
      </c>
      <c r="AC26" s="144">
        <f t="shared" si="198"/>
        <v>0.96666666666666667</v>
      </c>
      <c r="AD26" s="75">
        <f t="shared" si="198"/>
        <v>1</v>
      </c>
      <c r="AE26" s="144">
        <f t="shared" si="198"/>
        <v>0.9375</v>
      </c>
      <c r="AF26" s="58">
        <f>SUM(AF4:AF24)-AF27</f>
        <v>150</v>
      </c>
      <c r="AG26" s="60">
        <f t="shared" ref="AG26:AO26" si="199">SUM(AG4:AG24)-AG27</f>
        <v>98</v>
      </c>
      <c r="AH26" s="60">
        <f t="shared" si="199"/>
        <v>62</v>
      </c>
      <c r="AI26" s="60">
        <f t="shared" si="199"/>
        <v>144</v>
      </c>
      <c r="AJ26" s="60">
        <f t="shared" si="199"/>
        <v>150</v>
      </c>
      <c r="AK26" s="60">
        <f t="shared" si="199"/>
        <v>150</v>
      </c>
      <c r="AL26" s="60">
        <f t="shared" si="199"/>
        <v>70</v>
      </c>
      <c r="AM26" s="60">
        <f t="shared" si="199"/>
        <v>110</v>
      </c>
      <c r="AN26" s="75">
        <f t="shared" si="199"/>
        <v>6</v>
      </c>
      <c r="AO26" s="60">
        <f t="shared" si="199"/>
        <v>56</v>
      </c>
      <c r="AP26" s="56">
        <f>(1/V27)*SUM(AP4:AP24)</f>
        <v>0.11478007741954611</v>
      </c>
      <c r="AQ26" s="74">
        <f t="shared" ref="AQ26:AY26" si="200">(1/W27)*SUM(AQ4:AQ24)</f>
        <v>0.1201154422567875</v>
      </c>
      <c r="AR26" s="74">
        <f t="shared" si="200"/>
        <v>0.10062584369135655</v>
      </c>
      <c r="AS26" s="74">
        <f t="shared" si="200"/>
        <v>8.9185569440143178E-2</v>
      </c>
      <c r="AT26" s="74">
        <f t="shared" si="200"/>
        <v>6.7171402274449912E-2</v>
      </c>
      <c r="AU26" s="74">
        <f t="shared" si="200"/>
        <v>0.12011036687476039</v>
      </c>
      <c r="AV26" s="74">
        <f t="shared" si="200"/>
        <v>0.13780807630056841</v>
      </c>
      <c r="AW26" s="74">
        <f t="shared" si="200"/>
        <v>0.11720808596639178</v>
      </c>
      <c r="AX26" s="345">
        <f t="shared" si="200"/>
        <v>9.950330853168092E-3</v>
      </c>
      <c r="AY26" s="385">
        <f t="shared" si="200"/>
        <v>0.11366916742850978</v>
      </c>
      <c r="AZ26" s="105"/>
      <c r="BA26" s="128"/>
      <c r="BB26" s="128"/>
      <c r="BC26" s="128"/>
      <c r="BD26" s="128"/>
      <c r="BE26" s="128"/>
      <c r="BF26" s="128"/>
      <c r="BG26" s="128"/>
      <c r="BH26" s="199"/>
      <c r="BI26" s="199"/>
      <c r="BJ26" s="78">
        <f>SQRT(((SUM(BJ4:BJ24)+SUM(BT4:BT24))/AF26))</f>
        <v>0.56950545307625133</v>
      </c>
      <c r="BK26" s="205">
        <f t="shared" ref="BK26:BS26" si="201">SQRT(((SUM(BK4:BK24)+SUM(BU4:BU24))/AG26))</f>
        <v>0.64748715542192503</v>
      </c>
      <c r="BL26" s="205">
        <f t="shared" si="201"/>
        <v>0.5145752146487147</v>
      </c>
      <c r="BM26" s="205">
        <f t="shared" si="201"/>
        <v>0.47920160980319637</v>
      </c>
      <c r="BN26" s="205">
        <f t="shared" si="201"/>
        <v>0.43508648763835128</v>
      </c>
      <c r="BO26" s="205">
        <f t="shared" si="201"/>
        <v>0.60853010124156581</v>
      </c>
      <c r="BP26" s="205">
        <f t="shared" si="201"/>
        <v>0.61443143322123639</v>
      </c>
      <c r="BQ26" s="205">
        <f t="shared" si="201"/>
        <v>0.55286271745587368</v>
      </c>
      <c r="BR26" s="373">
        <f t="shared" si="201"/>
        <v>0.14106970513308723</v>
      </c>
      <c r="BS26" s="371">
        <f t="shared" si="201"/>
        <v>0.57269947103803298</v>
      </c>
    </row>
    <row r="27" spans="1:81" x14ac:dyDescent="0.25">
      <c r="A27" s="199" t="s">
        <v>60</v>
      </c>
      <c r="B27" s="130">
        <f>COUNTIF(B4:B24,"&gt;0")</f>
        <v>9</v>
      </c>
      <c r="C27" s="128">
        <f>COUNTIF(C4:C24,"&gt;0")</f>
        <v>12</v>
      </c>
      <c r="D27" s="130"/>
      <c r="G27" s="78"/>
      <c r="H27" s="26"/>
      <c r="I27" s="205"/>
      <c r="J27" s="205"/>
      <c r="K27" s="205"/>
      <c r="L27" s="205"/>
      <c r="M27" s="269"/>
      <c r="N27" s="81"/>
      <c r="O27" s="205"/>
      <c r="P27" s="82"/>
      <c r="Q27" s="82"/>
      <c r="R27" s="82"/>
      <c r="S27" s="82"/>
      <c r="T27" s="82"/>
      <c r="U27" s="82"/>
      <c r="V27" s="149">
        <f>COUNTIF(V4:V24,"&gt;0")</f>
        <v>21</v>
      </c>
      <c r="W27" s="143">
        <f t="shared" ref="W27:AE27" si="202">COUNTIF(W4:W24,"&gt;0")</f>
        <v>13</v>
      </c>
      <c r="X27" s="143">
        <f t="shared" si="202"/>
        <v>9</v>
      </c>
      <c r="Y27" s="143">
        <f t="shared" si="202"/>
        <v>20</v>
      </c>
      <c r="Z27" s="143">
        <f t="shared" si="202"/>
        <v>21</v>
      </c>
      <c r="AA27" s="143">
        <f t="shared" si="202"/>
        <v>21</v>
      </c>
      <c r="AB27" s="143">
        <f t="shared" si="202"/>
        <v>9</v>
      </c>
      <c r="AC27" s="143">
        <f t="shared" si="202"/>
        <v>15</v>
      </c>
      <c r="AD27" s="152">
        <f t="shared" si="202"/>
        <v>1</v>
      </c>
      <c r="AE27" s="198">
        <f t="shared" si="202"/>
        <v>8</v>
      </c>
      <c r="AF27" s="202">
        <f>COUNTIF(AF4:AF24,"&gt;0")</f>
        <v>21</v>
      </c>
      <c r="AG27" s="198">
        <f t="shared" ref="AG27:AO27" si="203">COUNTIF(AG4:AG24,"&gt;0")</f>
        <v>13</v>
      </c>
      <c r="AH27" s="198">
        <f t="shared" si="203"/>
        <v>9</v>
      </c>
      <c r="AI27" s="198">
        <f t="shared" si="203"/>
        <v>20</v>
      </c>
      <c r="AJ27" s="198">
        <f t="shared" si="203"/>
        <v>21</v>
      </c>
      <c r="AK27" s="198">
        <f t="shared" si="203"/>
        <v>21</v>
      </c>
      <c r="AL27" s="198">
        <f t="shared" si="203"/>
        <v>9</v>
      </c>
      <c r="AM27" s="198">
        <f t="shared" si="203"/>
        <v>15</v>
      </c>
      <c r="AN27" s="152">
        <f t="shared" si="203"/>
        <v>1</v>
      </c>
      <c r="AO27" s="203">
        <f t="shared" si="203"/>
        <v>8</v>
      </c>
      <c r="AP27" s="82"/>
      <c r="AQ27" s="82"/>
      <c r="AR27" s="82"/>
      <c r="AS27" s="82"/>
      <c r="AT27" s="82"/>
      <c r="AU27" s="82"/>
      <c r="AV27" s="82"/>
      <c r="AW27" s="82"/>
      <c r="AX27" s="83"/>
      <c r="AY27" s="82"/>
      <c r="AZ27" s="25"/>
      <c r="BA27" s="128"/>
      <c r="BB27" s="128"/>
      <c r="BC27" s="128"/>
      <c r="BD27" s="128"/>
      <c r="BE27" s="128"/>
      <c r="BF27" s="128"/>
      <c r="BG27" s="128"/>
      <c r="BH27" s="199"/>
      <c r="BI27" s="199"/>
      <c r="BJ27" s="202"/>
      <c r="BK27" s="198"/>
      <c r="BL27" s="198"/>
      <c r="BM27" s="198"/>
      <c r="BN27" s="198"/>
      <c r="BO27" s="198"/>
      <c r="BP27" s="198"/>
      <c r="BQ27" s="198"/>
      <c r="BR27" s="152"/>
      <c r="BS27" s="203"/>
    </row>
    <row r="28" spans="1:81" ht="24" x14ac:dyDescent="0.45">
      <c r="A28" s="27" t="s">
        <v>483</v>
      </c>
      <c r="B28" s="134"/>
      <c r="C28" s="134"/>
      <c r="G28" s="78"/>
      <c r="H28" s="26"/>
      <c r="I28" s="205"/>
      <c r="J28" s="205"/>
      <c r="K28" s="205"/>
      <c r="L28" s="205"/>
      <c r="M28" s="269"/>
      <c r="N28" s="81"/>
      <c r="O28" s="205"/>
      <c r="P28" s="82"/>
      <c r="Q28" s="82"/>
      <c r="R28" s="82"/>
      <c r="S28" s="82"/>
      <c r="T28" s="82"/>
      <c r="U28" s="82"/>
      <c r="V28" s="82"/>
      <c r="AA28" s="134"/>
      <c r="AB28" s="134"/>
      <c r="AC28" s="134"/>
      <c r="AD28" s="146"/>
      <c r="AE28" s="134"/>
      <c r="AF28" s="207"/>
      <c r="AG28" s="207"/>
      <c r="AH28" s="207"/>
      <c r="AI28" s="207"/>
      <c r="AJ28" s="207"/>
      <c r="AK28" s="207"/>
      <c r="AL28" s="207"/>
      <c r="AM28" s="207"/>
      <c r="AN28" s="207"/>
      <c r="AO28" s="207"/>
      <c r="AP28" s="87">
        <f>EXP((1/V27)*(SUM(AP4:AP24)-V27))</f>
        <v>0.41262341809299541</v>
      </c>
      <c r="AQ28" s="88">
        <f t="shared" ref="AQ28:AY28" si="204">EXP((1/W27)*(SUM(AQ4:AQ24)-W27))</f>
        <v>0.41483079792097732</v>
      </c>
      <c r="AR28" s="88">
        <f t="shared" si="204"/>
        <v>0.40682418843652629</v>
      </c>
      <c r="AS28" s="88">
        <f t="shared" si="204"/>
        <v>0.40219652946484907</v>
      </c>
      <c r="AT28" s="88">
        <f t="shared" si="204"/>
        <v>0.39343925356189602</v>
      </c>
      <c r="AU28" s="88">
        <f t="shared" si="204"/>
        <v>0.41482869250154425</v>
      </c>
      <c r="AV28" s="88">
        <f t="shared" si="204"/>
        <v>0.42223555912584593</v>
      </c>
      <c r="AW28" s="88">
        <f t="shared" si="204"/>
        <v>0.41362648851775896</v>
      </c>
      <c r="AX28" s="94">
        <f t="shared" si="204"/>
        <v>0.37155823558315676</v>
      </c>
      <c r="AY28" s="106">
        <f t="shared" si="204"/>
        <v>0.41216528513465656</v>
      </c>
      <c r="AZ28" s="103"/>
      <c r="BA28" s="103"/>
      <c r="BB28" s="103"/>
      <c r="BC28" s="103"/>
      <c r="BD28" s="103"/>
      <c r="BE28" s="103"/>
      <c r="BF28" s="103"/>
      <c r="BG28" s="103"/>
      <c r="BH28" s="82"/>
      <c r="BI28" s="103"/>
      <c r="BJ28" s="81">
        <f>EXP((1/V27)*(BJ26-V27))</f>
        <v>0.37799258773909122</v>
      </c>
      <c r="BK28" s="82">
        <f t="shared" ref="BK28:BS28" si="205">EXP((1/W27)*(BK26-W27))</f>
        <v>0.38666627528791508</v>
      </c>
      <c r="BL28" s="82">
        <f t="shared" si="205"/>
        <v>0.3895258782741387</v>
      </c>
      <c r="BM28" s="82">
        <f t="shared" si="205"/>
        <v>0.37680030775909518</v>
      </c>
      <c r="BN28" s="82">
        <f t="shared" si="205"/>
        <v>0.37558082078416394</v>
      </c>
      <c r="BO28" s="82">
        <f t="shared" si="205"/>
        <v>0.37869567070477339</v>
      </c>
      <c r="BP28" s="82">
        <f t="shared" si="205"/>
        <v>0.39387178526504213</v>
      </c>
      <c r="BQ28" s="82">
        <f t="shared" si="205"/>
        <v>0.38169153922775412</v>
      </c>
      <c r="BR28" s="83">
        <f t="shared" si="205"/>
        <v>0.4236149831613239</v>
      </c>
      <c r="BS28" s="114">
        <f t="shared" si="205"/>
        <v>0.39518053568907002</v>
      </c>
    </row>
    <row r="29" spans="1:81" ht="15" customHeight="1" x14ac:dyDescent="0.35">
      <c r="A29" s="30" t="s">
        <v>473</v>
      </c>
      <c r="B29" s="134"/>
      <c r="C29" s="134"/>
      <c r="G29" s="78"/>
      <c r="H29" s="26"/>
      <c r="I29" s="205"/>
      <c r="J29" s="205"/>
      <c r="K29" s="205"/>
      <c r="L29" s="205"/>
      <c r="M29" s="269"/>
      <c r="N29" s="81"/>
      <c r="O29" s="205"/>
      <c r="P29" s="205"/>
      <c r="Q29" s="205"/>
      <c r="R29" s="82"/>
      <c r="S29" s="82"/>
      <c r="T29" s="82"/>
      <c r="U29" s="82"/>
      <c r="V29" s="82"/>
      <c r="AA29" s="134"/>
      <c r="AB29" s="134"/>
      <c r="AC29" s="134"/>
      <c r="AD29" s="146"/>
      <c r="AE29" s="134"/>
      <c r="AF29" s="207"/>
      <c r="AG29" s="207"/>
      <c r="AH29" s="207"/>
      <c r="AI29" s="207"/>
      <c r="AJ29" s="207"/>
      <c r="AK29" s="207"/>
      <c r="AL29" s="207"/>
      <c r="AM29" s="207"/>
      <c r="AN29" s="207"/>
      <c r="AO29" s="207"/>
      <c r="AP29" s="130"/>
      <c r="AX29" s="201"/>
      <c r="AY29" s="21"/>
    </row>
    <row r="30" spans="1:81" ht="15" customHeight="1" x14ac:dyDescent="0.25">
      <c r="A30" s="30" t="s">
        <v>198</v>
      </c>
      <c r="B30" s="134"/>
      <c r="C30" s="134"/>
      <c r="G30" s="78"/>
      <c r="H30" s="26"/>
      <c r="I30" s="205"/>
      <c r="J30" s="205"/>
      <c r="K30" s="205"/>
      <c r="L30" s="205"/>
      <c r="M30" s="269"/>
      <c r="N30" s="81"/>
      <c r="O30" s="205"/>
      <c r="P30" s="205"/>
      <c r="Q30" s="205"/>
      <c r="R30" s="82"/>
      <c r="S30" s="82"/>
      <c r="T30" s="82"/>
      <c r="U30" s="82"/>
      <c r="V30" s="82"/>
      <c r="AA30" s="134" t="s">
        <v>73</v>
      </c>
      <c r="AB30" s="128"/>
      <c r="AC30" s="128"/>
      <c r="AD30" s="199"/>
      <c r="AE30" s="128"/>
      <c r="AF30" s="198"/>
      <c r="AG30" s="198"/>
      <c r="AH30" s="198"/>
      <c r="AI30" s="198"/>
      <c r="AJ30" s="198"/>
      <c r="AK30" s="198"/>
      <c r="AL30" s="198"/>
      <c r="AM30" s="198"/>
      <c r="AN30" s="198"/>
      <c r="AO30" s="198"/>
      <c r="AP30" s="202">
        <f>SQRT(2*(((BJ28)^2)/V27))</f>
        <v>0.11665104509796345</v>
      </c>
      <c r="AQ30" s="198">
        <f t="shared" ref="AQ30:AY30" si="206">SQRT(2*(((BK28)^2)/W27))</f>
        <v>0.15166299099548605</v>
      </c>
      <c r="AR30" s="198">
        <f t="shared" si="206"/>
        <v>0.18362425998352611</v>
      </c>
      <c r="AS30" s="198">
        <f t="shared" si="206"/>
        <v>0.11915471955711567</v>
      </c>
      <c r="AT30" s="198">
        <f t="shared" si="206"/>
        <v>0.11590675765701713</v>
      </c>
      <c r="AU30" s="198">
        <f t="shared" si="206"/>
        <v>0.11686802121177553</v>
      </c>
      <c r="AV30" s="198">
        <f t="shared" si="206"/>
        <v>0.1856729401859753</v>
      </c>
      <c r="AW30" s="198">
        <f t="shared" si="206"/>
        <v>0.13937404402927261</v>
      </c>
      <c r="AX30" s="152">
        <f t="shared" si="206"/>
        <v>0.59908205441119455</v>
      </c>
      <c r="AY30" s="203">
        <f t="shared" si="206"/>
        <v>0.19759026784453501</v>
      </c>
    </row>
    <row r="31" spans="1:81" ht="15" customHeight="1" x14ac:dyDescent="0.35">
      <c r="A31" s="27"/>
      <c r="B31" s="134"/>
      <c r="C31" s="134"/>
      <c r="G31" s="78"/>
      <c r="H31" s="26"/>
      <c r="I31" s="205"/>
      <c r="J31" s="205"/>
      <c r="K31" s="205"/>
      <c r="L31" s="205"/>
      <c r="M31" s="269"/>
      <c r="N31" s="81"/>
      <c r="O31" s="205"/>
      <c r="P31" s="205"/>
      <c r="Q31" s="205"/>
      <c r="R31" s="82"/>
      <c r="S31" s="82"/>
      <c r="T31" s="82"/>
      <c r="U31" s="82"/>
      <c r="V31" s="82"/>
      <c r="AA31" s="134" t="s">
        <v>74</v>
      </c>
      <c r="AB31" s="128"/>
      <c r="AC31" s="128"/>
      <c r="AD31" s="199"/>
      <c r="AE31" s="128"/>
      <c r="AF31" s="198"/>
      <c r="AG31" s="198"/>
      <c r="AH31" s="198"/>
      <c r="AI31" s="198"/>
      <c r="AJ31" s="198"/>
      <c r="AK31" s="198"/>
      <c r="AL31" s="198"/>
      <c r="AM31" s="198"/>
      <c r="AN31" s="198"/>
      <c r="AO31" s="198"/>
      <c r="AP31" s="202">
        <f>(0.736-AP28)/AP30</f>
        <v>2.772170464786091</v>
      </c>
      <c r="AQ31" s="198">
        <f t="shared" ref="AQ31:AY31" si="207">(0.736-AQ28)/AQ30</f>
        <v>2.1176504562578593</v>
      </c>
      <c r="AR31" s="198">
        <f t="shared" si="207"/>
        <v>1.7926597040772596</v>
      </c>
      <c r="AS31" s="198">
        <f t="shared" si="207"/>
        <v>2.8014288630434434</v>
      </c>
      <c r="AT31" s="198">
        <f t="shared" si="207"/>
        <v>2.9554855416781209</v>
      </c>
      <c r="AU31" s="198">
        <f t="shared" si="207"/>
        <v>2.7481538933260792</v>
      </c>
      <c r="AV31" s="198">
        <f t="shared" si="207"/>
        <v>1.6898770524120459</v>
      </c>
      <c r="AW31" s="198">
        <f t="shared" si="207"/>
        <v>2.3130096692504178</v>
      </c>
      <c r="AX31" s="152">
        <f t="shared" si="207"/>
        <v>0.60833363599087176</v>
      </c>
      <c r="AY31" s="203">
        <f t="shared" si="207"/>
        <v>1.6389203699047474</v>
      </c>
    </row>
    <row r="32" spans="1:81" ht="15" customHeight="1" x14ac:dyDescent="0.35">
      <c r="A32" s="27"/>
      <c r="B32" s="134"/>
      <c r="C32" s="134"/>
      <c r="G32" s="78"/>
      <c r="H32" s="26"/>
      <c r="I32" s="205"/>
      <c r="J32" s="205"/>
      <c r="K32" s="205"/>
      <c r="L32" s="205"/>
      <c r="M32" s="269"/>
      <c r="N32" s="81"/>
      <c r="O32" s="205"/>
      <c r="P32" s="205"/>
      <c r="Q32" s="205"/>
      <c r="R32" s="82"/>
      <c r="S32" s="82"/>
      <c r="T32" s="82"/>
      <c r="U32" s="82"/>
      <c r="V32" s="82"/>
      <c r="AA32" s="198" t="s">
        <v>265</v>
      </c>
      <c r="AB32" s="128"/>
      <c r="AC32" s="128"/>
      <c r="AD32" s="199"/>
      <c r="AE32" s="128"/>
      <c r="AF32" s="198"/>
      <c r="AG32" s="198"/>
      <c r="AH32" s="198"/>
      <c r="AI32" s="198"/>
      <c r="AJ32" s="198"/>
      <c r="AK32" s="198"/>
      <c r="AL32" s="198"/>
      <c r="AM32" s="198"/>
      <c r="AN32" s="198"/>
      <c r="AO32" s="198"/>
      <c r="AP32" s="202">
        <f>TINV(0.05,V27+V27-2)</f>
        <v>2.0210753903062737</v>
      </c>
      <c r="AQ32" s="198">
        <f t="shared" ref="AQ32:AY32" si="208">TINV(0.05,W27+W27-2)</f>
        <v>2.0638985616280254</v>
      </c>
      <c r="AR32" s="198">
        <f t="shared" si="208"/>
        <v>2.119905299221255</v>
      </c>
      <c r="AS32" s="198">
        <f t="shared" si="208"/>
        <v>2.0243941639119702</v>
      </c>
      <c r="AT32" s="198">
        <f t="shared" si="208"/>
        <v>2.0210753903062737</v>
      </c>
      <c r="AU32" s="198">
        <f t="shared" si="208"/>
        <v>2.0210753903062737</v>
      </c>
      <c r="AV32" s="198">
        <f t="shared" si="208"/>
        <v>2.119905299221255</v>
      </c>
      <c r="AW32" s="198">
        <f t="shared" si="208"/>
        <v>2.0484071417952445</v>
      </c>
      <c r="AX32" s="152" t="e">
        <f t="shared" si="208"/>
        <v>#NUM!</v>
      </c>
      <c r="AY32" s="203">
        <f t="shared" si="208"/>
        <v>2.1447866879178044</v>
      </c>
    </row>
    <row r="33" spans="1:51" ht="15" customHeight="1" x14ac:dyDescent="0.35">
      <c r="A33" s="27"/>
      <c r="B33" s="134"/>
      <c r="C33" s="134"/>
      <c r="G33" s="78"/>
      <c r="H33" s="26"/>
      <c r="I33" s="205"/>
      <c r="J33" s="205"/>
      <c r="K33" s="205"/>
      <c r="L33" s="205"/>
      <c r="M33" s="269"/>
      <c r="N33" s="81"/>
      <c r="O33" s="205"/>
      <c r="P33" s="205"/>
      <c r="Q33" s="205"/>
      <c r="R33" s="82"/>
      <c r="S33" s="82"/>
      <c r="T33" s="82"/>
      <c r="U33" s="82"/>
      <c r="V33" s="82"/>
      <c r="AA33" s="134" t="s">
        <v>76</v>
      </c>
      <c r="AB33" s="128"/>
      <c r="AC33" s="128"/>
      <c r="AD33" s="199"/>
      <c r="AE33" s="128"/>
      <c r="AF33" s="198"/>
      <c r="AG33" s="198"/>
      <c r="AH33" s="198"/>
      <c r="AI33" s="198"/>
      <c r="AJ33" s="198"/>
      <c r="AK33" s="198"/>
      <c r="AL33" s="198"/>
      <c r="AM33" s="198"/>
      <c r="AN33" s="198"/>
      <c r="AO33" s="198"/>
      <c r="AP33" s="202">
        <f>TDIST(ABS(AP31),V27+V27-2,2)</f>
        <v>8.4128516209040806E-3</v>
      </c>
      <c r="AQ33" s="198">
        <f t="shared" ref="AQ33:AY33" si="209">TDIST(ABS(AQ31),W27+W27-2,2)</f>
        <v>4.4756761772299515E-2</v>
      </c>
      <c r="AR33" s="198">
        <f t="shared" si="209"/>
        <v>9.1952952773357174E-2</v>
      </c>
      <c r="AS33" s="198">
        <f t="shared" si="209"/>
        <v>7.9595666805684136E-3</v>
      </c>
      <c r="AT33" s="198">
        <f t="shared" si="209"/>
        <v>5.2127108042774447E-3</v>
      </c>
      <c r="AU33" s="198">
        <f t="shared" si="209"/>
        <v>8.9469465877186818E-3</v>
      </c>
      <c r="AV33" s="198">
        <f t="shared" si="209"/>
        <v>0.11043812386570148</v>
      </c>
      <c r="AW33" s="198">
        <f t="shared" si="209"/>
        <v>2.8286137324930894E-2</v>
      </c>
      <c r="AX33" s="152" t="e">
        <f t="shared" si="209"/>
        <v>#NUM!</v>
      </c>
      <c r="AY33" s="203">
        <f t="shared" si="209"/>
        <v>0.12349946082024973</v>
      </c>
    </row>
    <row r="34" spans="1:51" ht="15" customHeight="1" x14ac:dyDescent="0.35">
      <c r="A34" s="27"/>
      <c r="B34" s="134"/>
      <c r="C34" s="134"/>
      <c r="G34" s="78"/>
      <c r="H34" s="26"/>
      <c r="I34" s="205"/>
      <c r="J34" s="205"/>
      <c r="K34" s="205"/>
      <c r="L34" s="205"/>
      <c r="M34" s="269"/>
      <c r="N34" s="81"/>
      <c r="O34" s="205"/>
      <c r="P34" s="205"/>
      <c r="Q34" s="205"/>
      <c r="R34" s="82"/>
      <c r="S34" s="82"/>
      <c r="T34" s="82"/>
      <c r="U34" s="82"/>
      <c r="V34" s="82"/>
      <c r="AA34" s="134" t="s">
        <v>77</v>
      </c>
      <c r="AB34" s="128"/>
      <c r="AC34" s="128"/>
      <c r="AD34" s="199"/>
      <c r="AE34" s="128"/>
      <c r="AF34" s="198"/>
      <c r="AG34" s="198"/>
      <c r="AH34" s="198"/>
      <c r="AI34" s="198"/>
      <c r="AJ34" s="198"/>
      <c r="AK34" s="198"/>
      <c r="AL34" s="198"/>
      <c r="AM34" s="198"/>
      <c r="AN34" s="198"/>
      <c r="AO34" s="198"/>
      <c r="AP34" s="242" t="str">
        <f>IF(V27&gt;4,IF(AP33&lt;0.001,"***",IF(AP33&lt;0.01,"**",IF(AP33&lt;0.05,"*","ns"))),"na")</f>
        <v>**</v>
      </c>
      <c r="AQ34" s="243" t="str">
        <f t="shared" ref="AQ34:AY34" si="210">IF(W27&gt;4,IF(AQ33&lt;0.001,"***",IF(AQ33&lt;0.01,"**",IF(AQ33&lt;0.05,"*","ns"))),"na")</f>
        <v>*</v>
      </c>
      <c r="AR34" s="243" t="str">
        <f t="shared" si="210"/>
        <v>ns</v>
      </c>
      <c r="AS34" s="243" t="str">
        <f t="shared" si="210"/>
        <v>**</v>
      </c>
      <c r="AT34" s="243" t="str">
        <f t="shared" si="210"/>
        <v>**</v>
      </c>
      <c r="AU34" s="243" t="str">
        <f t="shared" si="210"/>
        <v>**</v>
      </c>
      <c r="AV34" s="243" t="str">
        <f t="shared" si="210"/>
        <v>ns</v>
      </c>
      <c r="AW34" s="243" t="str">
        <f t="shared" si="210"/>
        <v>*</v>
      </c>
      <c r="AX34" s="245" t="str">
        <f t="shared" si="210"/>
        <v>na</v>
      </c>
      <c r="AY34" s="244" t="str">
        <f t="shared" si="210"/>
        <v>ns</v>
      </c>
    </row>
    <row r="35" spans="1:51" ht="15" customHeight="1" x14ac:dyDescent="0.35">
      <c r="A35" s="27"/>
      <c r="B35" s="134"/>
      <c r="C35" s="134"/>
      <c r="G35" s="78"/>
      <c r="H35" s="26"/>
      <c r="I35" s="205"/>
      <c r="J35" s="205"/>
      <c r="K35" s="205"/>
      <c r="L35" s="205"/>
      <c r="M35" s="269"/>
      <c r="N35" s="81"/>
      <c r="O35" s="205"/>
      <c r="P35" s="205"/>
      <c r="Q35" s="205"/>
      <c r="R35" s="82"/>
      <c r="S35" s="82"/>
      <c r="T35" s="82"/>
      <c r="U35" s="82"/>
      <c r="V35" s="82"/>
    </row>
    <row r="36" spans="1:51" x14ac:dyDescent="0.25">
      <c r="A36" s="217" t="s">
        <v>349</v>
      </c>
      <c r="G36" s="78"/>
      <c r="H36" s="26"/>
      <c r="I36" s="205"/>
      <c r="J36" s="205"/>
      <c r="K36" s="205"/>
      <c r="L36" s="205"/>
      <c r="M36" s="269"/>
      <c r="N36" s="81"/>
      <c r="O36" s="205"/>
      <c r="P36" s="205"/>
      <c r="Q36" s="205"/>
      <c r="R36" s="82"/>
      <c r="S36" s="82"/>
      <c r="T36" s="82"/>
      <c r="U36" s="82"/>
      <c r="V36" s="82"/>
      <c r="W36" s="128" t="s">
        <v>9</v>
      </c>
      <c r="X36" s="199" t="s">
        <v>220</v>
      </c>
      <c r="Y36" s="134"/>
    </row>
    <row r="37" spans="1:51" x14ac:dyDescent="0.25">
      <c r="A37" s="217" t="s">
        <v>369</v>
      </c>
      <c r="G37" s="78"/>
      <c r="H37" s="26"/>
      <c r="I37" s="205"/>
      <c r="J37" s="205"/>
      <c r="K37" s="205"/>
      <c r="L37" s="205"/>
      <c r="M37" s="269"/>
      <c r="N37" s="81"/>
      <c r="O37" s="205"/>
      <c r="P37" s="205"/>
      <c r="Q37" s="205"/>
      <c r="R37" s="82"/>
      <c r="S37" s="82"/>
      <c r="T37" s="82"/>
      <c r="U37" s="82"/>
      <c r="V37" s="82"/>
      <c r="W37" s="128" t="s">
        <v>62</v>
      </c>
      <c r="X37" s="199" t="s">
        <v>221</v>
      </c>
      <c r="Y37" s="134"/>
    </row>
    <row r="38" spans="1:51" x14ac:dyDescent="0.25">
      <c r="A38" s="217" t="s">
        <v>330</v>
      </c>
      <c r="G38" s="78"/>
      <c r="H38" s="26"/>
      <c r="I38" s="205"/>
      <c r="J38" s="205"/>
      <c r="K38" s="205"/>
      <c r="L38" s="205"/>
      <c r="M38" s="269"/>
      <c r="N38" s="81"/>
      <c r="O38" s="205"/>
      <c r="P38" s="205"/>
      <c r="Q38" s="205"/>
      <c r="R38" s="82"/>
      <c r="S38" s="82"/>
      <c r="T38" s="82"/>
      <c r="U38" s="82"/>
      <c r="V38" s="82"/>
      <c r="W38" s="128" t="s">
        <v>63</v>
      </c>
      <c r="X38" s="199" t="s">
        <v>222</v>
      </c>
      <c r="Y38" s="134"/>
    </row>
    <row r="39" spans="1:51" ht="15.75" x14ac:dyDescent="0.25">
      <c r="A39" s="217" t="s">
        <v>331</v>
      </c>
      <c r="G39" s="113"/>
      <c r="H39" s="24"/>
      <c r="I39" s="205"/>
      <c r="J39" s="205"/>
      <c r="K39" s="205"/>
      <c r="L39" s="205"/>
      <c r="M39" s="269"/>
      <c r="N39" s="81"/>
      <c r="O39" s="205"/>
      <c r="P39" s="205"/>
      <c r="Q39" s="205"/>
      <c r="R39" s="82"/>
      <c r="S39" s="82"/>
      <c r="T39" s="82"/>
      <c r="U39" s="82"/>
      <c r="V39" s="82"/>
      <c r="W39" s="17" t="s">
        <v>64</v>
      </c>
      <c r="X39" s="199" t="s">
        <v>223</v>
      </c>
      <c r="Y39" s="134"/>
    </row>
    <row r="40" spans="1:51" ht="15.75" x14ac:dyDescent="0.25">
      <c r="A40" s="217" t="s">
        <v>370</v>
      </c>
      <c r="G40" s="113"/>
      <c r="H40" s="24"/>
      <c r="I40" s="205"/>
      <c r="J40" s="205"/>
      <c r="K40" s="205"/>
      <c r="L40" s="205"/>
      <c r="M40" s="269"/>
      <c r="N40" s="81"/>
      <c r="O40" s="205"/>
      <c r="P40" s="205"/>
      <c r="Q40" s="205"/>
      <c r="R40" s="82"/>
      <c r="S40" s="82"/>
      <c r="T40" s="82"/>
      <c r="U40" s="82"/>
      <c r="V40" s="82"/>
      <c r="W40" s="17" t="s">
        <v>65</v>
      </c>
      <c r="X40" s="199" t="s">
        <v>224</v>
      </c>
      <c r="Y40" s="134"/>
    </row>
    <row r="41" spans="1:51" x14ac:dyDescent="0.25">
      <c r="A41" s="217" t="s">
        <v>351</v>
      </c>
      <c r="G41" s="78"/>
      <c r="H41" s="26"/>
      <c r="I41" s="205"/>
      <c r="J41" s="205"/>
      <c r="K41" s="205"/>
      <c r="L41" s="205"/>
      <c r="M41" s="269"/>
      <c r="N41" s="81"/>
      <c r="O41" s="205"/>
      <c r="P41" s="205"/>
      <c r="Q41" s="205"/>
      <c r="R41" s="82"/>
      <c r="S41" s="82"/>
      <c r="T41" s="82"/>
      <c r="U41" s="82"/>
      <c r="V41" s="82"/>
      <c r="W41" s="17" t="s">
        <v>66</v>
      </c>
      <c r="X41" s="199" t="s">
        <v>225</v>
      </c>
      <c r="Y41" s="134"/>
    </row>
    <row r="42" spans="1:51" x14ac:dyDescent="0.25">
      <c r="A42" s="217" t="s">
        <v>354</v>
      </c>
      <c r="G42" s="78"/>
      <c r="H42" s="26"/>
      <c r="I42" s="205"/>
      <c r="J42" s="205"/>
      <c r="K42" s="205"/>
      <c r="L42" s="205"/>
      <c r="M42" s="269"/>
      <c r="N42" s="81"/>
      <c r="O42" s="205"/>
      <c r="P42" s="205"/>
      <c r="Q42" s="205"/>
      <c r="R42" s="82"/>
      <c r="S42" s="82"/>
      <c r="T42" s="82"/>
      <c r="U42" s="82"/>
      <c r="V42" s="82"/>
      <c r="W42" s="17" t="s">
        <v>67</v>
      </c>
      <c r="X42" s="199" t="s">
        <v>250</v>
      </c>
      <c r="Y42" s="134"/>
    </row>
    <row r="43" spans="1:51" ht="15.75" x14ac:dyDescent="0.25">
      <c r="G43" s="78"/>
      <c r="H43" s="24"/>
      <c r="I43" s="205"/>
      <c r="J43" s="205"/>
      <c r="K43" s="205"/>
      <c r="L43" s="205"/>
      <c r="M43" s="269"/>
      <c r="N43" s="81"/>
      <c r="O43" s="205"/>
      <c r="P43" s="205"/>
      <c r="Q43" s="205"/>
      <c r="R43" s="82"/>
      <c r="S43" s="82"/>
      <c r="T43" s="82"/>
      <c r="U43" s="82"/>
      <c r="V43" s="82"/>
      <c r="W43" s="17" t="s">
        <v>68</v>
      </c>
      <c r="X43" s="199" t="s">
        <v>226</v>
      </c>
      <c r="Y43" s="134"/>
    </row>
    <row r="44" spans="1:51" x14ac:dyDescent="0.25">
      <c r="G44" s="78"/>
      <c r="H44" s="26"/>
      <c r="I44" s="205"/>
      <c r="J44" s="205"/>
      <c r="K44" s="205"/>
      <c r="L44" s="205"/>
      <c r="M44" s="269"/>
      <c r="N44" s="81"/>
      <c r="O44" s="205"/>
      <c r="P44" s="205"/>
      <c r="Q44" s="205"/>
      <c r="R44" s="82"/>
      <c r="S44" s="82"/>
      <c r="T44" s="82"/>
      <c r="U44" s="82"/>
      <c r="V44" s="82"/>
      <c r="W44" s="17" t="s">
        <v>69</v>
      </c>
      <c r="X44" s="199" t="s">
        <v>227</v>
      </c>
      <c r="Y44" s="134"/>
    </row>
    <row r="45" spans="1:51" x14ac:dyDescent="0.25">
      <c r="G45" s="78"/>
      <c r="H45" s="26"/>
      <c r="I45" s="205"/>
      <c r="J45" s="205"/>
      <c r="K45" s="205"/>
      <c r="L45" s="205"/>
      <c r="M45" s="269"/>
      <c r="N45" s="81"/>
      <c r="O45" s="205"/>
      <c r="P45" s="205"/>
      <c r="Q45" s="205"/>
      <c r="R45" s="82"/>
      <c r="S45" s="82"/>
      <c r="T45" s="82"/>
      <c r="U45" s="82"/>
      <c r="V45" s="82"/>
      <c r="W45" s="17"/>
      <c r="X45" s="17"/>
      <c r="Y45" s="134"/>
    </row>
    <row r="46" spans="1:51" x14ac:dyDescent="0.25">
      <c r="I46" s="205"/>
      <c r="J46" s="205"/>
      <c r="K46" s="205"/>
      <c r="L46" s="205"/>
      <c r="M46" s="269"/>
      <c r="O46" s="205"/>
    </row>
    <row r="47" spans="1:51" x14ac:dyDescent="0.25">
      <c r="I47" s="205"/>
      <c r="J47" s="205"/>
      <c r="K47" s="205"/>
      <c r="L47" s="205"/>
      <c r="M47" s="269"/>
    </row>
  </sheetData>
  <mergeCells count="25">
    <mergeCell ref="P3:U3"/>
    <mergeCell ref="V1:AE1"/>
    <mergeCell ref="AP1:AY1"/>
    <mergeCell ref="AZ1:BI1"/>
    <mergeCell ref="W2:Z2"/>
    <mergeCell ref="AC2:AE2"/>
    <mergeCell ref="AQ2:AT2"/>
    <mergeCell ref="AW2:AY2"/>
    <mergeCell ref="BA2:BD2"/>
    <mergeCell ref="BG2:BI2"/>
    <mergeCell ref="AF1:AO1"/>
    <mergeCell ref="AG2:AJ2"/>
    <mergeCell ref="AM2:AO2"/>
    <mergeCell ref="N2:O2"/>
    <mergeCell ref="G1:M1"/>
    <mergeCell ref="B2:C2"/>
    <mergeCell ref="D2:F2"/>
    <mergeCell ref="I2:J2"/>
    <mergeCell ref="K2:L2"/>
    <mergeCell ref="BJ1:BS1"/>
    <mergeCell ref="BT1:CC1"/>
    <mergeCell ref="BK2:BN2"/>
    <mergeCell ref="BQ2:BS2"/>
    <mergeCell ref="BU2:BX2"/>
    <mergeCell ref="CA2:CC2"/>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46"/>
  <sheetViews>
    <sheetView workbookViewId="0">
      <pane xSplit="8" ySplit="3" topLeftCell="AP133" activePane="bottomRight" state="frozen"/>
      <selection pane="topRight" activeCell="G1" sqref="G1"/>
      <selection pane="bottomLeft" activeCell="A4" sqref="A4"/>
      <selection pane="bottomRight" activeCell="AR141" sqref="AR141"/>
    </sheetView>
  </sheetViews>
  <sheetFormatPr defaultRowHeight="15" x14ac:dyDescent="0.25"/>
  <cols>
    <col min="1" max="1" width="26.140625" style="142" customWidth="1"/>
    <col min="2" max="2" width="6.140625" style="54" customWidth="1"/>
    <col min="3" max="3" width="6.140625" style="143" customWidth="1"/>
    <col min="4" max="4" width="6.140625" style="144" customWidth="1"/>
    <col min="5" max="5" width="6.140625" style="69" customWidth="1"/>
    <col min="6" max="6" width="4.140625" style="142" hidden="1" customWidth="1"/>
    <col min="7" max="7" width="4.7109375" style="142" customWidth="1"/>
    <col min="8" max="8" width="7" style="142" customWidth="1"/>
    <col min="9" max="9" width="9.140625" style="151" customWidth="1"/>
    <col min="10" max="12" width="9.140625" style="145" customWidth="1"/>
    <col min="13" max="14" width="9.140625" style="80" customWidth="1"/>
    <col min="15" max="15" width="14.85546875" style="268" customWidth="1"/>
    <col min="16" max="16" width="9.140625" style="155"/>
    <col min="17" max="17" width="9.140625" style="15"/>
    <col min="18" max="19" width="10.5703125" style="15" bestFit="1" customWidth="1"/>
    <col min="20" max="23" width="9.140625" style="15"/>
    <col min="24" max="24" width="7.5703125" style="15" customWidth="1"/>
    <col min="25" max="25" width="7.5703125" style="127" customWidth="1"/>
    <col min="26" max="29" width="7.5703125" style="129" customWidth="1"/>
    <col min="30" max="30" width="7.5703125" style="133" customWidth="1"/>
    <col min="31" max="31" width="7.5703125" style="129" customWidth="1"/>
    <col min="32" max="32" width="7.5703125" style="133" customWidth="1"/>
    <col min="33" max="33" width="7.5703125" style="129" customWidth="1"/>
    <col min="34" max="43" width="7.5703125" style="200" customWidth="1"/>
    <col min="44" max="49" width="7.42578125" style="142" customWidth="1"/>
    <col min="50" max="50" width="7.42578125" style="146" customWidth="1"/>
    <col min="51" max="51" width="7.42578125" style="142" customWidth="1"/>
    <col min="52" max="52" width="7.42578125" style="146" customWidth="1"/>
    <col min="53" max="53" width="7.42578125" style="142" customWidth="1"/>
    <col min="54" max="61" width="7.28515625" style="142" customWidth="1"/>
    <col min="62" max="62" width="7.28515625" style="148" customWidth="1"/>
    <col min="63" max="66" width="7.28515625" style="142" customWidth="1"/>
    <col min="67" max="68" width="8.140625" style="142" customWidth="1"/>
    <col min="69" max="69" width="7.28515625" style="142" customWidth="1"/>
    <col min="70" max="70" width="8.42578125" style="142" customWidth="1"/>
    <col min="71" max="79" width="7.28515625" style="142" customWidth="1"/>
    <col min="80" max="80" width="7.28515625" style="201" customWidth="1"/>
    <col min="81" max="81" width="7.28515625" style="142" customWidth="1"/>
    <col min="82" max="82" width="7.28515625" style="201" customWidth="1"/>
    <col min="83" max="83" width="7.28515625" style="142" customWidth="1"/>
    <col min="84" max="16384" width="9.140625" style="142"/>
  </cols>
  <sheetData>
    <row r="1" spans="1:83" ht="15" customHeight="1" x14ac:dyDescent="0.35">
      <c r="A1" s="146"/>
      <c r="I1" s="390" t="s">
        <v>206</v>
      </c>
      <c r="J1" s="391"/>
      <c r="K1" s="391"/>
      <c r="L1" s="391"/>
      <c r="M1" s="391"/>
      <c r="N1" s="391"/>
      <c r="O1" s="392"/>
      <c r="P1" s="227"/>
      <c r="Q1" s="228"/>
      <c r="R1" s="227"/>
      <c r="S1" s="230"/>
      <c r="T1" s="230"/>
      <c r="U1" s="230"/>
      <c r="V1" s="230"/>
      <c r="W1" s="230"/>
      <c r="X1" s="393" t="s">
        <v>471</v>
      </c>
      <c r="Y1" s="389"/>
      <c r="Z1" s="389"/>
      <c r="AA1" s="389"/>
      <c r="AB1" s="389"/>
      <c r="AC1" s="389"/>
      <c r="AD1" s="389"/>
      <c r="AE1" s="389"/>
      <c r="AF1" s="389"/>
      <c r="AG1" s="389"/>
      <c r="AH1" s="393" t="s">
        <v>465</v>
      </c>
      <c r="AI1" s="389"/>
      <c r="AJ1" s="389"/>
      <c r="AK1" s="389"/>
      <c r="AL1" s="389"/>
      <c r="AM1" s="389"/>
      <c r="AN1" s="389"/>
      <c r="AO1" s="389"/>
      <c r="AP1" s="389"/>
      <c r="AQ1" s="389"/>
      <c r="AR1" s="394" t="s">
        <v>481</v>
      </c>
      <c r="AS1" s="395"/>
      <c r="AT1" s="395"/>
      <c r="AU1" s="395"/>
      <c r="AV1" s="395"/>
      <c r="AW1" s="395"/>
      <c r="AX1" s="395"/>
      <c r="AY1" s="395"/>
      <c r="AZ1" s="395"/>
      <c r="BA1" s="395"/>
      <c r="BB1" s="387" t="s">
        <v>474</v>
      </c>
      <c r="BC1" s="388"/>
      <c r="BD1" s="388"/>
      <c r="BE1" s="388"/>
      <c r="BF1" s="388"/>
      <c r="BG1" s="388"/>
      <c r="BH1" s="388"/>
      <c r="BI1" s="388"/>
      <c r="BJ1" s="388"/>
      <c r="BK1" s="388"/>
      <c r="BL1" s="387" t="s">
        <v>478</v>
      </c>
      <c r="BM1" s="388"/>
      <c r="BN1" s="388"/>
      <c r="BO1" s="388"/>
      <c r="BP1" s="388"/>
      <c r="BQ1" s="388"/>
      <c r="BR1" s="388"/>
      <c r="BS1" s="388"/>
      <c r="BT1" s="388"/>
      <c r="BU1" s="388"/>
      <c r="BV1" s="387" t="s">
        <v>466</v>
      </c>
      <c r="BW1" s="388"/>
      <c r="BX1" s="388"/>
      <c r="BY1" s="388"/>
      <c r="BZ1" s="388"/>
      <c r="CA1" s="388"/>
      <c r="CB1" s="388"/>
      <c r="CC1" s="388"/>
      <c r="CD1" s="388"/>
      <c r="CE1" s="403"/>
    </row>
    <row r="2" spans="1:83" ht="76.5" customHeight="1" x14ac:dyDescent="0.35">
      <c r="A2" s="44" t="s">
        <v>376</v>
      </c>
      <c r="B2" s="393" t="s">
        <v>182</v>
      </c>
      <c r="C2" s="389"/>
      <c r="D2" s="389"/>
      <c r="E2" s="396"/>
      <c r="F2" s="389" t="s">
        <v>183</v>
      </c>
      <c r="G2" s="389"/>
      <c r="H2" s="389"/>
      <c r="I2" s="111" t="s">
        <v>313</v>
      </c>
      <c r="J2" s="112" t="s">
        <v>312</v>
      </c>
      <c r="K2" s="407" t="s">
        <v>373</v>
      </c>
      <c r="L2" s="407"/>
      <c r="M2" s="407" t="s">
        <v>372</v>
      </c>
      <c r="N2" s="407"/>
      <c r="O2" s="290"/>
      <c r="P2" s="401" t="s">
        <v>208</v>
      </c>
      <c r="Q2" s="402"/>
      <c r="R2" s="50" t="s">
        <v>258</v>
      </c>
      <c r="S2" s="71" t="s">
        <v>0</v>
      </c>
      <c r="T2" s="72" t="s">
        <v>259</v>
      </c>
      <c r="U2" s="72" t="s">
        <v>72</v>
      </c>
      <c r="V2" s="71" t="s">
        <v>0</v>
      </c>
      <c r="W2" s="96" t="s">
        <v>78</v>
      </c>
      <c r="X2" s="49"/>
      <c r="Y2" s="389" t="s">
        <v>216</v>
      </c>
      <c r="Z2" s="389"/>
      <c r="AA2" s="389"/>
      <c r="AB2" s="389"/>
      <c r="AC2" s="5" t="s">
        <v>217</v>
      </c>
      <c r="AD2" s="112" t="s">
        <v>218</v>
      </c>
      <c r="AE2" s="389" t="s">
        <v>219</v>
      </c>
      <c r="AF2" s="389"/>
      <c r="AG2" s="389"/>
      <c r="AH2" s="49"/>
      <c r="AI2" s="389" t="s">
        <v>216</v>
      </c>
      <c r="AJ2" s="389"/>
      <c r="AK2" s="389"/>
      <c r="AL2" s="389"/>
      <c r="AM2" s="5" t="s">
        <v>217</v>
      </c>
      <c r="AN2" s="112" t="s">
        <v>218</v>
      </c>
      <c r="AO2" s="389" t="s">
        <v>219</v>
      </c>
      <c r="AP2" s="389"/>
      <c r="AQ2" s="389"/>
      <c r="AR2" s="49"/>
      <c r="AS2" s="389" t="s">
        <v>216</v>
      </c>
      <c r="AT2" s="389"/>
      <c r="AU2" s="389"/>
      <c r="AV2" s="389"/>
      <c r="AW2" s="5" t="s">
        <v>217</v>
      </c>
      <c r="AX2" s="112" t="s">
        <v>218</v>
      </c>
      <c r="AY2" s="389" t="s">
        <v>219</v>
      </c>
      <c r="AZ2" s="389"/>
      <c r="BA2" s="389"/>
      <c r="BB2" s="49"/>
      <c r="BC2" s="389" t="s">
        <v>216</v>
      </c>
      <c r="BD2" s="389"/>
      <c r="BE2" s="389"/>
      <c r="BF2" s="389"/>
      <c r="BG2" s="5" t="s">
        <v>217</v>
      </c>
      <c r="BH2" s="5" t="s">
        <v>218</v>
      </c>
      <c r="BI2" s="389" t="s">
        <v>219</v>
      </c>
      <c r="BJ2" s="389"/>
      <c r="BK2" s="389"/>
      <c r="BL2" s="49"/>
      <c r="BM2" s="389" t="s">
        <v>216</v>
      </c>
      <c r="BN2" s="389"/>
      <c r="BO2" s="389"/>
      <c r="BP2" s="389"/>
      <c r="BQ2" s="5" t="s">
        <v>217</v>
      </c>
      <c r="BR2" s="5" t="s">
        <v>218</v>
      </c>
      <c r="BS2" s="389" t="s">
        <v>219</v>
      </c>
      <c r="BT2" s="389"/>
      <c r="BU2" s="389"/>
      <c r="BV2" s="49"/>
      <c r="BW2" s="389" t="s">
        <v>216</v>
      </c>
      <c r="BX2" s="389"/>
      <c r="BY2" s="389"/>
      <c r="BZ2" s="389"/>
      <c r="CA2" s="5" t="s">
        <v>217</v>
      </c>
      <c r="CB2" s="362" t="s">
        <v>218</v>
      </c>
      <c r="CC2" s="389" t="s">
        <v>219</v>
      </c>
      <c r="CD2" s="389"/>
      <c r="CE2" s="396"/>
    </row>
    <row r="3" spans="1:83" ht="96" customHeight="1" x14ac:dyDescent="0.3">
      <c r="A3" s="4" t="s">
        <v>178</v>
      </c>
      <c r="B3" s="187" t="s">
        <v>1</v>
      </c>
      <c r="C3" s="291" t="s">
        <v>103</v>
      </c>
      <c r="D3" s="291" t="s">
        <v>307</v>
      </c>
      <c r="E3" s="188" t="s">
        <v>104</v>
      </c>
      <c r="F3" s="168" t="s">
        <v>36</v>
      </c>
      <c r="G3" s="273" t="s">
        <v>184</v>
      </c>
      <c r="H3" s="274" t="s">
        <v>185</v>
      </c>
      <c r="I3" s="189" t="s">
        <v>308</v>
      </c>
      <c r="J3" s="260" t="s">
        <v>308</v>
      </c>
      <c r="K3" s="260" t="s">
        <v>308</v>
      </c>
      <c r="L3" s="261" t="s">
        <v>56</v>
      </c>
      <c r="M3" s="260" t="s">
        <v>308</v>
      </c>
      <c r="N3" s="261" t="s">
        <v>56</v>
      </c>
      <c r="O3" s="254" t="s">
        <v>479</v>
      </c>
      <c r="P3" s="53" t="s">
        <v>462</v>
      </c>
      <c r="Q3" s="284" t="s">
        <v>325</v>
      </c>
      <c r="R3" s="398" t="s">
        <v>374</v>
      </c>
      <c r="S3" s="399"/>
      <c r="T3" s="399"/>
      <c r="U3" s="399"/>
      <c r="V3" s="399"/>
      <c r="W3" s="399"/>
      <c r="X3" s="212" t="s">
        <v>61</v>
      </c>
      <c r="Y3" s="120" t="s">
        <v>71</v>
      </c>
      <c r="Z3" s="120" t="s">
        <v>62</v>
      </c>
      <c r="AA3" s="120" t="s">
        <v>63</v>
      </c>
      <c r="AB3" s="120" t="s">
        <v>64</v>
      </c>
      <c r="AC3" s="120" t="s">
        <v>65</v>
      </c>
      <c r="AD3" s="76" t="s">
        <v>66</v>
      </c>
      <c r="AE3" s="120" t="s">
        <v>67</v>
      </c>
      <c r="AF3" s="76" t="s">
        <v>68</v>
      </c>
      <c r="AG3" s="36" t="s">
        <v>69</v>
      </c>
      <c r="AH3" s="212" t="s">
        <v>61</v>
      </c>
      <c r="AI3" s="120" t="s">
        <v>71</v>
      </c>
      <c r="AJ3" s="120" t="s">
        <v>62</v>
      </c>
      <c r="AK3" s="120" t="s">
        <v>63</v>
      </c>
      <c r="AL3" s="120" t="s">
        <v>64</v>
      </c>
      <c r="AM3" s="120" t="s">
        <v>65</v>
      </c>
      <c r="AN3" s="76" t="s">
        <v>66</v>
      </c>
      <c r="AO3" s="120" t="s">
        <v>67</v>
      </c>
      <c r="AP3" s="76" t="s">
        <v>68</v>
      </c>
      <c r="AQ3" s="36" t="s">
        <v>69</v>
      </c>
      <c r="AR3" s="212" t="s">
        <v>61</v>
      </c>
      <c r="AS3" s="36" t="s">
        <v>71</v>
      </c>
      <c r="AT3" s="36" t="s">
        <v>62</v>
      </c>
      <c r="AU3" s="36" t="s">
        <v>63</v>
      </c>
      <c r="AV3" s="36" t="s">
        <v>64</v>
      </c>
      <c r="AW3" s="36" t="s">
        <v>65</v>
      </c>
      <c r="AX3" s="76" t="s">
        <v>66</v>
      </c>
      <c r="AY3" s="36" t="s">
        <v>67</v>
      </c>
      <c r="AZ3" s="76" t="s">
        <v>68</v>
      </c>
      <c r="BA3" s="36" t="s">
        <v>69</v>
      </c>
      <c r="BB3" s="98" t="s">
        <v>61</v>
      </c>
      <c r="BC3" s="99" t="s">
        <v>71</v>
      </c>
      <c r="BD3" s="99" t="s">
        <v>62</v>
      </c>
      <c r="BE3" s="99" t="s">
        <v>63</v>
      </c>
      <c r="BF3" s="99" t="s">
        <v>64</v>
      </c>
      <c r="BG3" s="99" t="s">
        <v>65</v>
      </c>
      <c r="BH3" s="100" t="s">
        <v>66</v>
      </c>
      <c r="BI3" s="99" t="s">
        <v>67</v>
      </c>
      <c r="BJ3" s="100" t="s">
        <v>68</v>
      </c>
      <c r="BK3" s="101" t="s">
        <v>69</v>
      </c>
      <c r="BL3" s="98" t="s">
        <v>61</v>
      </c>
      <c r="BM3" s="99" t="s">
        <v>71</v>
      </c>
      <c r="BN3" s="99" t="s">
        <v>62</v>
      </c>
      <c r="BO3" s="99" t="s">
        <v>63</v>
      </c>
      <c r="BP3" s="99" t="s">
        <v>64</v>
      </c>
      <c r="BQ3" s="99" t="s">
        <v>65</v>
      </c>
      <c r="BR3" s="100" t="s">
        <v>66</v>
      </c>
      <c r="BS3" s="99" t="s">
        <v>67</v>
      </c>
      <c r="BT3" s="100" t="s">
        <v>68</v>
      </c>
      <c r="BU3" s="101" t="s">
        <v>69</v>
      </c>
      <c r="BV3" s="98" t="s">
        <v>61</v>
      </c>
      <c r="BW3" s="99" t="s">
        <v>71</v>
      </c>
      <c r="BX3" s="99" t="s">
        <v>62</v>
      </c>
      <c r="BY3" s="99" t="s">
        <v>63</v>
      </c>
      <c r="BZ3" s="99" t="s">
        <v>64</v>
      </c>
      <c r="CA3" s="99" t="s">
        <v>65</v>
      </c>
      <c r="CB3" s="100" t="s">
        <v>66</v>
      </c>
      <c r="CC3" s="99" t="s">
        <v>67</v>
      </c>
      <c r="CD3" s="100" t="s">
        <v>68</v>
      </c>
      <c r="CE3" s="101" t="s">
        <v>69</v>
      </c>
    </row>
    <row r="4" spans="1:83" ht="15" customHeight="1" x14ac:dyDescent="0.25">
      <c r="A4" s="298" t="s">
        <v>4</v>
      </c>
      <c r="B4" s="120">
        <v>16</v>
      </c>
      <c r="C4" s="156">
        <v>4</v>
      </c>
      <c r="D4" s="120"/>
      <c r="E4" s="95"/>
      <c r="F4" s="120"/>
      <c r="G4" s="120"/>
      <c r="H4" s="120">
        <v>1</v>
      </c>
      <c r="I4" s="123">
        <v>49.667000000000002</v>
      </c>
      <c r="J4" s="125">
        <v>64.010000000000005</v>
      </c>
      <c r="K4" s="122"/>
      <c r="L4" s="141"/>
      <c r="M4" s="159"/>
      <c r="N4" s="160"/>
      <c r="O4" s="305" t="s">
        <v>271</v>
      </c>
      <c r="P4" s="66">
        <v>64.010000000000005</v>
      </c>
      <c r="Q4" s="36"/>
      <c r="R4" s="162">
        <v>26.9</v>
      </c>
      <c r="S4" s="163">
        <v>46.6</v>
      </c>
      <c r="T4" s="154">
        <f t="shared" ref="T4:T7" si="0">R4/P4</f>
        <v>0.42024683643180749</v>
      </c>
      <c r="U4" s="154">
        <f t="shared" ref="U4:U7" si="1">IF(R4&lt;0.01*P4,0.01,IF(R4&gt;100*P4,100,T4))</f>
        <v>0.42024683643180749</v>
      </c>
      <c r="V4" s="205">
        <f t="shared" ref="V4:V7" si="2">IF(S4&gt;0,((((1/P4)^2)*((S4^2)+(R4^2))-((1/P4)^2)*(R4^2))^0.5),0)</f>
        <v>0.72801124824246199</v>
      </c>
      <c r="W4" s="153">
        <f t="shared" ref="W4:W7" si="3">IF(V4=0,U4,V4)</f>
        <v>0.72801124824246199</v>
      </c>
      <c r="X4" s="78">
        <v>1</v>
      </c>
      <c r="Y4" s="143">
        <v>1</v>
      </c>
      <c r="Z4" s="142"/>
      <c r="AA4" s="142">
        <v>0.5</v>
      </c>
      <c r="AB4" s="142">
        <v>0.3</v>
      </c>
      <c r="AC4" s="142">
        <v>1</v>
      </c>
      <c r="AD4" s="201"/>
      <c r="AE4" s="142"/>
      <c r="AF4" s="201"/>
      <c r="AG4" s="142"/>
      <c r="AH4" s="357">
        <f>IF(X4&gt;0,SUM($B4:$C4),"na")</f>
        <v>20</v>
      </c>
      <c r="AI4" s="178">
        <f t="shared" ref="AI4:AQ4" si="4">IF(Y4&gt;0,SUM($B4:$C4),"na")</f>
        <v>20</v>
      </c>
      <c r="AJ4" s="178" t="str">
        <f t="shared" si="4"/>
        <v>na</v>
      </c>
      <c r="AK4" s="178">
        <f t="shared" si="4"/>
        <v>20</v>
      </c>
      <c r="AL4" s="178">
        <f t="shared" si="4"/>
        <v>20</v>
      </c>
      <c r="AM4" s="178">
        <f t="shared" si="4"/>
        <v>20</v>
      </c>
      <c r="AN4" s="352" t="str">
        <f t="shared" si="4"/>
        <v>na</v>
      </c>
      <c r="AO4" s="178" t="str">
        <f t="shared" si="4"/>
        <v>na</v>
      </c>
      <c r="AP4" s="352" t="str">
        <f t="shared" si="4"/>
        <v>na</v>
      </c>
      <c r="AQ4" s="361" t="str">
        <f t="shared" si="4"/>
        <v>na</v>
      </c>
      <c r="AR4" s="82">
        <f>IF(X4&gt;0,(X4/X$30)*LN($U4+1),"na")</f>
        <v>0.35083068497985481</v>
      </c>
      <c r="AS4" s="82">
        <f t="shared" ref="AS4:BA4" si="5">IF(Y4&gt;0,(Y4/Y$30)*LN($U4+1),"na")</f>
        <v>0.50118669282836403</v>
      </c>
      <c r="AT4" s="82" t="str">
        <f t="shared" si="5"/>
        <v>na</v>
      </c>
      <c r="AU4" s="82">
        <f t="shared" si="5"/>
        <v>0.40622500366088454</v>
      </c>
      <c r="AV4" s="82">
        <f t="shared" si="5"/>
        <v>0.26312301373489111</v>
      </c>
      <c r="AW4" s="82">
        <f t="shared" si="5"/>
        <v>0.3660841930224572</v>
      </c>
      <c r="AX4" s="83" t="str">
        <f t="shared" si="5"/>
        <v>na</v>
      </c>
      <c r="AY4" s="82" t="str">
        <f t="shared" si="5"/>
        <v>na</v>
      </c>
      <c r="AZ4" s="83" t="str">
        <f t="shared" si="5"/>
        <v>na</v>
      </c>
      <c r="BA4" s="82" t="str">
        <f t="shared" si="5"/>
        <v>na</v>
      </c>
      <c r="BB4" s="358">
        <f>IF(X4&gt;0,((X4/X$30)^2)*LN((($W4+1)^2)),"na")</f>
        <v>1.0939423595205016</v>
      </c>
      <c r="BC4" s="344">
        <f t="shared" ref="BC4:BK4" si="6">IF(Y4&gt;0,((Y4/Y$30)^2)*LN((($W4+1)^2)),"na")</f>
        <v>2.2325354275928602</v>
      </c>
      <c r="BD4" s="344" t="str">
        <f t="shared" si="6"/>
        <v>na</v>
      </c>
      <c r="BE4" s="344">
        <f t="shared" si="6"/>
        <v>1.4666706426812266</v>
      </c>
      <c r="BF4" s="344">
        <f t="shared" si="6"/>
        <v>0.61534257723028207</v>
      </c>
      <c r="BG4" s="344">
        <f t="shared" si="6"/>
        <v>1.1911357260563495</v>
      </c>
      <c r="BH4" s="347" t="str">
        <f t="shared" si="6"/>
        <v>na</v>
      </c>
      <c r="BI4" s="344" t="str">
        <f t="shared" si="6"/>
        <v>na</v>
      </c>
      <c r="BJ4" s="347" t="str">
        <f t="shared" si="6"/>
        <v>na</v>
      </c>
      <c r="BK4" s="359" t="str">
        <f t="shared" si="6"/>
        <v>na</v>
      </c>
      <c r="BL4" s="85">
        <f>IF(X4&gt;0,(AH4-1)*BB4,"na")</f>
        <v>20.784904830889531</v>
      </c>
      <c r="BM4" s="85">
        <f t="shared" ref="BM4:BU4" si="7">IF(Y4&gt;0,(AI4-1)*BC4,"na")</f>
        <v>42.418173124264342</v>
      </c>
      <c r="BN4" s="85" t="str">
        <f t="shared" si="7"/>
        <v>na</v>
      </c>
      <c r="BO4" s="85">
        <f t="shared" si="7"/>
        <v>27.866742210943304</v>
      </c>
      <c r="BP4" s="85">
        <f t="shared" si="7"/>
        <v>11.691508967375359</v>
      </c>
      <c r="BQ4" s="85">
        <f t="shared" si="7"/>
        <v>22.631578795070642</v>
      </c>
      <c r="BR4" s="86" t="str">
        <f t="shared" si="7"/>
        <v>na</v>
      </c>
      <c r="BS4" s="85" t="str">
        <f t="shared" si="7"/>
        <v>na</v>
      </c>
      <c r="BT4" s="86" t="str">
        <f t="shared" si="7"/>
        <v>na</v>
      </c>
      <c r="BU4" s="85" t="str">
        <f t="shared" si="7"/>
        <v>na</v>
      </c>
      <c r="BV4" s="358">
        <f>IF(X4&gt;0,AH4*(AR4-AR$30)^2,"na")</f>
        <v>9.996708829453263E-2</v>
      </c>
      <c r="BW4" s="344">
        <f t="shared" ref="BW4:CE4" si="8">IF(Y4&gt;0,AI4*(AS4-AS$30)^2,"na")</f>
        <v>0.46060610963520704</v>
      </c>
      <c r="BX4" s="344" t="str">
        <f t="shared" si="8"/>
        <v>na</v>
      </c>
      <c r="BY4" s="344">
        <f t="shared" si="8"/>
        <v>0.36603902325535254</v>
      </c>
      <c r="BZ4" s="344">
        <f t="shared" si="8"/>
        <v>7.4119851847285326E-2</v>
      </c>
      <c r="CA4" s="344">
        <f t="shared" si="8"/>
        <v>0.2042230770372826</v>
      </c>
      <c r="CB4" s="347" t="str">
        <f t="shared" si="8"/>
        <v>na</v>
      </c>
      <c r="CC4" s="344" t="str">
        <f t="shared" si="8"/>
        <v>na</v>
      </c>
      <c r="CD4" s="347" t="str">
        <f t="shared" si="8"/>
        <v>na</v>
      </c>
      <c r="CE4" s="359" t="str">
        <f t="shared" si="8"/>
        <v>na</v>
      </c>
    </row>
    <row r="5" spans="1:83" ht="15" customHeight="1" x14ac:dyDescent="0.25">
      <c r="A5" s="298" t="s">
        <v>6</v>
      </c>
      <c r="B5" s="120"/>
      <c r="C5" s="156"/>
      <c r="D5" s="120"/>
      <c r="E5" s="95"/>
      <c r="F5" s="120"/>
      <c r="G5" s="120"/>
      <c r="H5" s="120"/>
      <c r="I5" s="123">
        <v>6.7080000000000002</v>
      </c>
      <c r="J5" s="125">
        <v>6.78</v>
      </c>
      <c r="K5" s="122">
        <v>4.1249999999999993E-3</v>
      </c>
      <c r="L5" s="141"/>
      <c r="M5" s="159"/>
      <c r="N5" s="160"/>
      <c r="O5" s="305"/>
      <c r="P5" s="66"/>
      <c r="Q5" s="36"/>
      <c r="R5" s="162"/>
      <c r="S5" s="163"/>
      <c r="T5" s="73"/>
      <c r="U5" s="73"/>
      <c r="V5" s="153"/>
      <c r="W5" s="153"/>
      <c r="X5" s="78"/>
      <c r="Y5" s="143"/>
      <c r="Z5" s="142"/>
      <c r="AA5" s="142"/>
      <c r="AB5" s="142"/>
      <c r="AC5" s="142"/>
      <c r="AD5" s="201"/>
      <c r="AE5" s="142"/>
      <c r="AF5" s="201"/>
      <c r="AG5" s="142"/>
      <c r="AH5" s="54" t="str">
        <f t="shared" ref="AH5:AH28" si="9">IF(X5&gt;0,SUM($B5:$C5),"na")</f>
        <v>na</v>
      </c>
      <c r="AI5" s="144" t="str">
        <f t="shared" ref="AI5:AI28" si="10">IF(Y5&gt;0,SUM($B5:$C5),"na")</f>
        <v>na</v>
      </c>
      <c r="AJ5" s="144" t="str">
        <f t="shared" ref="AJ5:AJ28" si="11">IF(Z5&gt;0,SUM($B5:$C5),"na")</f>
        <v>na</v>
      </c>
      <c r="AK5" s="144" t="str">
        <f t="shared" ref="AK5:AK28" si="12">IF(AA5&gt;0,SUM($B5:$C5),"na")</f>
        <v>na</v>
      </c>
      <c r="AL5" s="144" t="str">
        <f t="shared" ref="AL5:AL28" si="13">IF(AB5&gt;0,SUM($B5:$C5),"na")</f>
        <v>na</v>
      </c>
      <c r="AM5" s="144" t="str">
        <f t="shared" ref="AM5:AM28" si="14">IF(AC5&gt;0,SUM($B5:$C5),"na")</f>
        <v>na</v>
      </c>
      <c r="AN5" s="75" t="str">
        <f t="shared" ref="AN5:AN28" si="15">IF(AD5&gt;0,SUM($B5:$C5),"na")</f>
        <v>na</v>
      </c>
      <c r="AO5" s="144" t="str">
        <f t="shared" ref="AO5:AO28" si="16">IF(AE5&gt;0,SUM($B5:$C5),"na")</f>
        <v>na</v>
      </c>
      <c r="AP5" s="75" t="str">
        <f t="shared" ref="AP5:AP28" si="17">IF(AF5&gt;0,SUM($B5:$C5),"na")</f>
        <v>na</v>
      </c>
      <c r="AQ5" s="69" t="str">
        <f t="shared" ref="AQ5:AQ28" si="18">IF(AG5&gt;0,SUM($B5:$C5),"na")</f>
        <v>na</v>
      </c>
      <c r="AR5" s="82" t="str">
        <f t="shared" ref="AR5:AR28" si="19">IF(X5&gt;0,(X5/X$30)*LN($U5+1),"na")</f>
        <v>na</v>
      </c>
      <c r="AS5" s="82" t="str">
        <f t="shared" ref="AS5:AS28" si="20">IF(Y5&gt;0,(Y5/Y$30)*LN($U5+1),"na")</f>
        <v>na</v>
      </c>
      <c r="AT5" s="82" t="str">
        <f t="shared" ref="AT5:AT28" si="21">IF(Z5&gt;0,(Z5/Z$30)*LN($U5+1),"na")</f>
        <v>na</v>
      </c>
      <c r="AU5" s="82" t="str">
        <f t="shared" ref="AU5:AU28" si="22">IF(AA5&gt;0,(AA5/AA$30)*LN($U5+1),"na")</f>
        <v>na</v>
      </c>
      <c r="AV5" s="82" t="str">
        <f t="shared" ref="AV5:AV28" si="23">IF(AB5&gt;0,(AB5/AB$30)*LN($U5+1),"na")</f>
        <v>na</v>
      </c>
      <c r="AW5" s="82" t="str">
        <f t="shared" ref="AW5:AW28" si="24">IF(AC5&gt;0,(AC5/AC$30)*LN($U5+1),"na")</f>
        <v>na</v>
      </c>
      <c r="AX5" s="83" t="str">
        <f t="shared" ref="AX5:AX28" si="25">IF(AD5&gt;0,(AD5/AD$30)*LN($U5+1),"na")</f>
        <v>na</v>
      </c>
      <c r="AY5" s="82" t="str">
        <f t="shared" ref="AY5:AY28" si="26">IF(AE5&gt;0,(AE5/AE$30)*LN($U5+1),"na")</f>
        <v>na</v>
      </c>
      <c r="AZ5" s="83" t="str">
        <f t="shared" ref="AZ5:AZ28" si="27">IF(AF5&gt;0,(AF5/AF$30)*LN($U5+1),"na")</f>
        <v>na</v>
      </c>
      <c r="BA5" s="82" t="str">
        <f t="shared" ref="BA5:BA28" si="28">IF(AG5&gt;0,(AG5/AG$30)*LN($U5+1),"na")</f>
        <v>na</v>
      </c>
      <c r="BB5" s="93" t="str">
        <f t="shared" ref="BB5:BB28" si="29">IF(X5&gt;0,((X5/X$30)^2)*LN((($W5+1)^2)),"na")</f>
        <v>na</v>
      </c>
      <c r="BC5" s="85" t="str">
        <f t="shared" ref="BC5:BC28" si="30">IF(Y5&gt;0,((Y5/Y$30)^2)*LN((($W5+1)^2)),"na")</f>
        <v>na</v>
      </c>
      <c r="BD5" s="85" t="str">
        <f t="shared" ref="BD5:BD28" si="31">IF(Z5&gt;0,((Z5/Z$30)^2)*LN((($W5+1)^2)),"na")</f>
        <v>na</v>
      </c>
      <c r="BE5" s="85" t="str">
        <f t="shared" ref="BE5:BE28" si="32">IF(AA5&gt;0,((AA5/AA$30)^2)*LN((($W5+1)^2)),"na")</f>
        <v>na</v>
      </c>
      <c r="BF5" s="85" t="str">
        <f t="shared" ref="BF5:BF28" si="33">IF(AB5&gt;0,((AB5/AB$30)^2)*LN((($W5+1)^2)),"na")</f>
        <v>na</v>
      </c>
      <c r="BG5" s="85" t="str">
        <f t="shared" ref="BG5:BG28" si="34">IF(AC5&gt;0,((AC5/AC$30)^2)*LN((($W5+1)^2)),"na")</f>
        <v>na</v>
      </c>
      <c r="BH5" s="86" t="str">
        <f t="shared" ref="BH5:BH28" si="35">IF(AD5&gt;0,((AD5/AD$30)^2)*LN((($W5+1)^2)),"na")</f>
        <v>na</v>
      </c>
      <c r="BI5" s="85" t="str">
        <f t="shared" ref="BI5:BI28" si="36">IF(AE5&gt;0,((AE5/AE$30)^2)*LN((($W5+1)^2)),"na")</f>
        <v>na</v>
      </c>
      <c r="BJ5" s="86" t="str">
        <f t="shared" ref="BJ5:BJ28" si="37">IF(AF5&gt;0,((AF5/AF$30)^2)*LN((($W5+1)^2)),"na")</f>
        <v>na</v>
      </c>
      <c r="BK5" s="102" t="str">
        <f t="shared" ref="BK5:BK28" si="38">IF(AG5&gt;0,((AG5/AG$30)^2)*LN((($W5+1)^2)),"na")</f>
        <v>na</v>
      </c>
      <c r="BL5" s="85" t="str">
        <f t="shared" ref="BL5:BL28" si="39">IF(X5&gt;0,(AH5-1)*BB5,"na")</f>
        <v>na</v>
      </c>
      <c r="BM5" s="85" t="str">
        <f t="shared" ref="BM5:BM28" si="40">IF(Y5&gt;0,(AI5-1)*BC5,"na")</f>
        <v>na</v>
      </c>
      <c r="BN5" s="85" t="str">
        <f t="shared" ref="BN5:BN28" si="41">IF(Z5&gt;0,(AJ5-1)*BD5,"na")</f>
        <v>na</v>
      </c>
      <c r="BO5" s="85" t="str">
        <f t="shared" ref="BO5:BO28" si="42">IF(AA5&gt;0,(AK5-1)*BE5,"na")</f>
        <v>na</v>
      </c>
      <c r="BP5" s="85" t="str">
        <f t="shared" ref="BP5:BP28" si="43">IF(AB5&gt;0,(AL5-1)*BF5,"na")</f>
        <v>na</v>
      </c>
      <c r="BQ5" s="85" t="str">
        <f t="shared" ref="BQ5:BQ28" si="44">IF(AC5&gt;0,(AM5-1)*BG5,"na")</f>
        <v>na</v>
      </c>
      <c r="BR5" s="86" t="str">
        <f t="shared" ref="BR5:BR28" si="45">IF(AD5&gt;0,(AN5-1)*BH5,"na")</f>
        <v>na</v>
      </c>
      <c r="BS5" s="85" t="str">
        <f t="shared" ref="BS5:BS28" si="46">IF(AE5&gt;0,(AO5-1)*BI5,"na")</f>
        <v>na</v>
      </c>
      <c r="BT5" s="86" t="str">
        <f t="shared" ref="BT5:BT28" si="47">IF(AF5&gt;0,(AP5-1)*BJ5,"na")</f>
        <v>na</v>
      </c>
      <c r="BU5" s="85" t="str">
        <f t="shared" ref="BU5:BU28" si="48">IF(AG5&gt;0,(AQ5-1)*BK5,"na")</f>
        <v>na</v>
      </c>
      <c r="BV5" s="93" t="str">
        <f t="shared" ref="BV5:BV28" si="49">IF(X5&gt;0,AH5*(AR5-AR$30)^2,"na")</f>
        <v>na</v>
      </c>
      <c r="BW5" s="85" t="str">
        <f t="shared" ref="BW5:BW28" si="50">IF(Y5&gt;0,AI5*(AS5-AS$30)^2,"na")</f>
        <v>na</v>
      </c>
      <c r="BX5" s="85" t="str">
        <f t="shared" ref="BX5:BX28" si="51">IF(Z5&gt;0,AJ5*(AT5-AT$30)^2,"na")</f>
        <v>na</v>
      </c>
      <c r="BY5" s="85" t="str">
        <f t="shared" ref="BY5:BY28" si="52">IF(AA5&gt;0,AK5*(AU5-AU$30)^2,"na")</f>
        <v>na</v>
      </c>
      <c r="BZ5" s="85" t="str">
        <f t="shared" ref="BZ5:BZ28" si="53">IF(AB5&gt;0,AL5*(AV5-AV$30)^2,"na")</f>
        <v>na</v>
      </c>
      <c r="CA5" s="85" t="str">
        <f t="shared" ref="CA5:CA28" si="54">IF(AC5&gt;0,AM5*(AW5-AW$30)^2,"na")</f>
        <v>na</v>
      </c>
      <c r="CB5" s="86" t="str">
        <f t="shared" ref="CB5:CB28" si="55">IF(AD5&gt;0,AN5*(AX5-AX$30)^2,"na")</f>
        <v>na</v>
      </c>
      <c r="CC5" s="85" t="str">
        <f t="shared" ref="CC5:CC28" si="56">IF(AE5&gt;0,AO5*(AY5-AY$30)^2,"na")</f>
        <v>na</v>
      </c>
      <c r="CD5" s="86" t="str">
        <f t="shared" ref="CD5:CD28" si="57">IF(AF5&gt;0,AP5*(AZ5-AZ$30)^2,"na")</f>
        <v>na</v>
      </c>
      <c r="CE5" s="102" t="str">
        <f t="shared" ref="CE5:CE28" si="58">IF(AG5&gt;0,AQ5*(BA5-BA$30)^2,"na")</f>
        <v>na</v>
      </c>
    </row>
    <row r="6" spans="1:83" s="39" customFormat="1" ht="15" customHeight="1" x14ac:dyDescent="0.25">
      <c r="A6" s="306" t="s">
        <v>8</v>
      </c>
      <c r="B6" s="120">
        <v>16</v>
      </c>
      <c r="C6" s="156">
        <v>4</v>
      </c>
      <c r="D6" s="120"/>
      <c r="E6" s="95"/>
      <c r="F6" s="120"/>
      <c r="G6" s="120"/>
      <c r="H6" s="120">
        <v>1</v>
      </c>
      <c r="I6" s="123">
        <v>81.832999999999998</v>
      </c>
      <c r="J6" s="125">
        <v>100.22</v>
      </c>
      <c r="K6" s="122"/>
      <c r="L6" s="141"/>
      <c r="M6" s="159"/>
      <c r="N6" s="160"/>
      <c r="O6" s="305" t="s">
        <v>271</v>
      </c>
      <c r="P6" s="66">
        <v>100.22</v>
      </c>
      <c r="Q6" s="36"/>
      <c r="R6" s="162">
        <v>50.65</v>
      </c>
      <c r="S6" s="163">
        <v>148.715</v>
      </c>
      <c r="T6" s="154">
        <f t="shared" si="0"/>
        <v>0.50538814607862703</v>
      </c>
      <c r="U6" s="154">
        <f t="shared" si="1"/>
        <v>0.50538814607862703</v>
      </c>
      <c r="V6" s="205">
        <f t="shared" si="2"/>
        <v>1.4838854520055877</v>
      </c>
      <c r="W6" s="153">
        <f t="shared" si="3"/>
        <v>1.4838854520055877</v>
      </c>
      <c r="X6" s="78">
        <v>1</v>
      </c>
      <c r="Y6" s="143"/>
      <c r="Z6" s="142">
        <v>1</v>
      </c>
      <c r="AA6" s="142">
        <v>0.25</v>
      </c>
      <c r="AB6" s="142">
        <v>0.1</v>
      </c>
      <c r="AC6" s="142">
        <v>1</v>
      </c>
      <c r="AD6" s="201"/>
      <c r="AE6" s="142">
        <v>1</v>
      </c>
      <c r="AF6" s="201"/>
      <c r="AG6" s="142">
        <v>1</v>
      </c>
      <c r="AH6" s="54">
        <f t="shared" si="9"/>
        <v>20</v>
      </c>
      <c r="AI6" s="144" t="str">
        <f t="shared" si="10"/>
        <v>na</v>
      </c>
      <c r="AJ6" s="144">
        <f t="shared" si="11"/>
        <v>20</v>
      </c>
      <c r="AK6" s="144">
        <f t="shared" si="12"/>
        <v>20</v>
      </c>
      <c r="AL6" s="144">
        <f t="shared" si="13"/>
        <v>20</v>
      </c>
      <c r="AM6" s="144">
        <f t="shared" si="14"/>
        <v>20</v>
      </c>
      <c r="AN6" s="75" t="str">
        <f t="shared" si="15"/>
        <v>na</v>
      </c>
      <c r="AO6" s="144">
        <f t="shared" si="16"/>
        <v>20</v>
      </c>
      <c r="AP6" s="75" t="str">
        <f t="shared" si="17"/>
        <v>na</v>
      </c>
      <c r="AQ6" s="69">
        <f t="shared" si="18"/>
        <v>20</v>
      </c>
      <c r="AR6" s="82">
        <f t="shared" si="19"/>
        <v>0.40905076932040441</v>
      </c>
      <c r="AS6" s="82" t="str">
        <f t="shared" si="20"/>
        <v>na</v>
      </c>
      <c r="AT6" s="82">
        <f t="shared" si="21"/>
        <v>0.40905076932040441</v>
      </c>
      <c r="AU6" s="82">
        <f t="shared" si="22"/>
        <v>0.23681886644865519</v>
      </c>
      <c r="AV6" s="82">
        <f t="shared" si="23"/>
        <v>0.10226269233010113</v>
      </c>
      <c r="AW6" s="82">
        <f t="shared" si="24"/>
        <v>0.4268355853778133</v>
      </c>
      <c r="AX6" s="83" t="str">
        <f t="shared" si="25"/>
        <v>na</v>
      </c>
      <c r="AY6" s="82">
        <f t="shared" si="26"/>
        <v>0.44051621311428163</v>
      </c>
      <c r="AZ6" s="83" t="str">
        <f t="shared" si="27"/>
        <v>na</v>
      </c>
      <c r="BA6" s="82">
        <f t="shared" si="28"/>
        <v>0.40905076932040441</v>
      </c>
      <c r="BB6" s="93">
        <f t="shared" si="29"/>
        <v>1.8196480973569207</v>
      </c>
      <c r="BC6" s="85" t="str">
        <f t="shared" si="30"/>
        <v>na</v>
      </c>
      <c r="BD6" s="85">
        <f t="shared" si="31"/>
        <v>1.8196480973569207</v>
      </c>
      <c r="BE6" s="85">
        <f t="shared" si="32"/>
        <v>0.60990975008362169</v>
      </c>
      <c r="BF6" s="85">
        <f t="shared" si="33"/>
        <v>0.1137280060848076</v>
      </c>
      <c r="BG6" s="85">
        <f t="shared" si="34"/>
        <v>1.9813181551561176</v>
      </c>
      <c r="BH6" s="86" t="str">
        <f t="shared" si="35"/>
        <v>na</v>
      </c>
      <c r="BI6" s="85">
        <f t="shared" si="36"/>
        <v>2.1103611069938251</v>
      </c>
      <c r="BJ6" s="86" t="str">
        <f t="shared" si="37"/>
        <v>na</v>
      </c>
      <c r="BK6" s="102">
        <f t="shared" si="38"/>
        <v>1.8196480973569207</v>
      </c>
      <c r="BL6" s="85">
        <f t="shared" si="39"/>
        <v>34.573313849781492</v>
      </c>
      <c r="BM6" s="85" t="str">
        <f t="shared" si="40"/>
        <v>na</v>
      </c>
      <c r="BN6" s="85">
        <f t="shared" si="41"/>
        <v>34.573313849781492</v>
      </c>
      <c r="BO6" s="85">
        <f t="shared" si="42"/>
        <v>11.588285251588813</v>
      </c>
      <c r="BP6" s="85">
        <f t="shared" si="43"/>
        <v>2.1608321156113446</v>
      </c>
      <c r="BQ6" s="85">
        <f t="shared" si="44"/>
        <v>37.645044947966234</v>
      </c>
      <c r="BR6" s="86" t="str">
        <f t="shared" si="45"/>
        <v>na</v>
      </c>
      <c r="BS6" s="85">
        <f t="shared" si="46"/>
        <v>40.096861032882678</v>
      </c>
      <c r="BT6" s="86" t="str">
        <f t="shared" si="47"/>
        <v>na</v>
      </c>
      <c r="BU6" s="85">
        <f t="shared" si="48"/>
        <v>34.573313849781492</v>
      </c>
      <c r="BV6" s="93">
        <f t="shared" si="49"/>
        <v>0.33240281816980555</v>
      </c>
      <c r="BW6" s="85" t="str">
        <f t="shared" si="50"/>
        <v>na</v>
      </c>
      <c r="BX6" s="85">
        <f t="shared" si="51"/>
        <v>0.9720945401029929</v>
      </c>
      <c r="BY6" s="85">
        <f t="shared" si="52"/>
        <v>2.3285443955960661E-2</v>
      </c>
      <c r="BZ6" s="85">
        <f t="shared" si="53"/>
        <v>0.98334758941938505</v>
      </c>
      <c r="CA6" s="85">
        <f t="shared" si="54"/>
        <v>0.52359545585530354</v>
      </c>
      <c r="CB6" s="86" t="str">
        <f t="shared" si="55"/>
        <v>na</v>
      </c>
      <c r="CC6" s="85">
        <f t="shared" si="56"/>
        <v>0.80385660356335031</v>
      </c>
      <c r="CD6" s="86" t="str">
        <f t="shared" si="57"/>
        <v>na</v>
      </c>
      <c r="CE6" s="102">
        <f t="shared" si="58"/>
        <v>1.3561256372761163</v>
      </c>
    </row>
    <row r="7" spans="1:83" s="39" customFormat="1" ht="15" customHeight="1" x14ac:dyDescent="0.25">
      <c r="A7" s="298" t="s">
        <v>10</v>
      </c>
      <c r="B7" s="120">
        <v>16</v>
      </c>
      <c r="C7" s="156">
        <v>4</v>
      </c>
      <c r="D7" s="120"/>
      <c r="E7" s="95"/>
      <c r="F7" s="120"/>
      <c r="G7" s="120"/>
      <c r="H7" s="120">
        <v>1</v>
      </c>
      <c r="I7" s="123">
        <v>19.625</v>
      </c>
      <c r="J7" s="125">
        <v>89.613</v>
      </c>
      <c r="K7" s="122"/>
      <c r="L7" s="141"/>
      <c r="M7" s="159"/>
      <c r="N7" s="160"/>
      <c r="O7" s="305" t="s">
        <v>271</v>
      </c>
      <c r="P7" s="66">
        <v>89.613</v>
      </c>
      <c r="Q7" s="36"/>
      <c r="R7" s="162">
        <v>7.1</v>
      </c>
      <c r="S7" s="163">
        <v>15.286</v>
      </c>
      <c r="T7" s="154">
        <f t="shared" si="0"/>
        <v>7.9229576065972571E-2</v>
      </c>
      <c r="U7" s="154">
        <f t="shared" si="1"/>
        <v>7.9229576065972571E-2</v>
      </c>
      <c r="V7" s="205">
        <f t="shared" si="2"/>
        <v>0.17057792954147277</v>
      </c>
      <c r="W7" s="153">
        <f t="shared" si="3"/>
        <v>0.17057792954147277</v>
      </c>
      <c r="X7" s="78">
        <v>1</v>
      </c>
      <c r="Y7" s="143"/>
      <c r="Z7" s="142">
        <v>1</v>
      </c>
      <c r="AA7" s="142">
        <v>0.25</v>
      </c>
      <c r="AB7" s="142">
        <v>0.1</v>
      </c>
      <c r="AC7" s="142">
        <v>1</v>
      </c>
      <c r="AD7" s="201"/>
      <c r="AE7" s="142">
        <v>1</v>
      </c>
      <c r="AF7" s="201"/>
      <c r="AG7" s="142">
        <v>1</v>
      </c>
      <c r="AH7" s="54">
        <f t="shared" si="9"/>
        <v>20</v>
      </c>
      <c r="AI7" s="144" t="str">
        <f t="shared" si="10"/>
        <v>na</v>
      </c>
      <c r="AJ7" s="144">
        <f t="shared" si="11"/>
        <v>20</v>
      </c>
      <c r="AK7" s="144">
        <f t="shared" si="12"/>
        <v>20</v>
      </c>
      <c r="AL7" s="144">
        <f t="shared" si="13"/>
        <v>20</v>
      </c>
      <c r="AM7" s="144">
        <f t="shared" si="14"/>
        <v>20</v>
      </c>
      <c r="AN7" s="75" t="str">
        <f t="shared" si="15"/>
        <v>na</v>
      </c>
      <c r="AO7" s="144">
        <f t="shared" si="16"/>
        <v>20</v>
      </c>
      <c r="AP7" s="75" t="str">
        <f t="shared" si="17"/>
        <v>na</v>
      </c>
      <c r="AQ7" s="69">
        <f t="shared" si="18"/>
        <v>20</v>
      </c>
      <c r="AR7" s="82">
        <f t="shared" si="19"/>
        <v>7.62474310825597E-2</v>
      </c>
      <c r="AS7" s="82" t="str">
        <f t="shared" si="20"/>
        <v>na</v>
      </c>
      <c r="AT7" s="82">
        <f t="shared" si="21"/>
        <v>7.62474310825597E-2</v>
      </c>
      <c r="AU7" s="82">
        <f t="shared" si="22"/>
        <v>4.4143249574113509E-2</v>
      </c>
      <c r="AV7" s="82">
        <f t="shared" si="23"/>
        <v>1.9061857770639928E-2</v>
      </c>
      <c r="AW7" s="82">
        <f t="shared" si="24"/>
        <v>7.9562536781801418E-2</v>
      </c>
      <c r="AX7" s="83" t="str">
        <f t="shared" si="25"/>
        <v>na</v>
      </c>
      <c r="AY7" s="82">
        <f t="shared" si="26"/>
        <v>8.2112618088910447E-2</v>
      </c>
      <c r="AZ7" s="83" t="str">
        <f t="shared" si="27"/>
        <v>na</v>
      </c>
      <c r="BA7" s="82">
        <f t="shared" si="28"/>
        <v>7.62474310825597E-2</v>
      </c>
      <c r="BB7" s="93">
        <f t="shared" si="29"/>
        <v>0.31499516745236289</v>
      </c>
      <c r="BC7" s="85" t="str">
        <f t="shared" si="30"/>
        <v>na</v>
      </c>
      <c r="BD7" s="85">
        <f t="shared" si="31"/>
        <v>0.31499516745236289</v>
      </c>
      <c r="BE7" s="85">
        <f t="shared" si="32"/>
        <v>0.10558009767793881</v>
      </c>
      <c r="BF7" s="85">
        <f t="shared" si="33"/>
        <v>1.9687197965772691E-2</v>
      </c>
      <c r="BG7" s="85">
        <f t="shared" si="34"/>
        <v>0.34298150558140078</v>
      </c>
      <c r="BH7" s="86" t="str">
        <f t="shared" si="35"/>
        <v>na</v>
      </c>
      <c r="BI7" s="85">
        <f t="shared" si="36"/>
        <v>0.36531983917552141</v>
      </c>
      <c r="BJ7" s="86" t="str">
        <f t="shared" si="37"/>
        <v>na</v>
      </c>
      <c r="BK7" s="102">
        <f t="shared" si="38"/>
        <v>0.31499516745236289</v>
      </c>
      <c r="BL7" s="85">
        <f t="shared" si="39"/>
        <v>5.9849081815948946</v>
      </c>
      <c r="BM7" s="85" t="str">
        <f t="shared" si="40"/>
        <v>na</v>
      </c>
      <c r="BN7" s="85">
        <f t="shared" si="41"/>
        <v>5.9849081815948946</v>
      </c>
      <c r="BO7" s="85">
        <f t="shared" si="42"/>
        <v>2.0060218558808374</v>
      </c>
      <c r="BP7" s="85">
        <f t="shared" si="43"/>
        <v>0.37405676134968113</v>
      </c>
      <c r="BQ7" s="85">
        <f t="shared" si="44"/>
        <v>6.5166486060466147</v>
      </c>
      <c r="BR7" s="86" t="str">
        <f t="shared" si="45"/>
        <v>na</v>
      </c>
      <c r="BS7" s="85">
        <f t="shared" si="46"/>
        <v>6.941076944334907</v>
      </c>
      <c r="BT7" s="86" t="str">
        <f t="shared" si="47"/>
        <v>na</v>
      </c>
      <c r="BU7" s="85">
        <f t="shared" si="48"/>
        <v>5.9849081815948946</v>
      </c>
      <c r="BV7" s="93">
        <f t="shared" si="49"/>
        <v>0.83137544442869304</v>
      </c>
      <c r="BW7" s="85" t="str">
        <f t="shared" si="50"/>
        <v>na</v>
      </c>
      <c r="BX7" s="85">
        <f t="shared" si="51"/>
        <v>0.25239895400475632</v>
      </c>
      <c r="BY7" s="85">
        <f t="shared" si="52"/>
        <v>1.0287380376760646</v>
      </c>
      <c r="BZ7" s="85">
        <f t="shared" si="53"/>
        <v>1.8597439225873202</v>
      </c>
      <c r="CA7" s="85">
        <f t="shared" si="54"/>
        <v>0.68799282030687592</v>
      </c>
      <c r="CB7" s="86" t="str">
        <f t="shared" si="55"/>
        <v>na</v>
      </c>
      <c r="CC7" s="85">
        <f t="shared" si="56"/>
        <v>0.4987877881604712</v>
      </c>
      <c r="CD7" s="86" t="str">
        <f t="shared" si="57"/>
        <v>na</v>
      </c>
      <c r="CE7" s="102">
        <f t="shared" si="58"/>
        <v>0.10485531228028235</v>
      </c>
    </row>
    <row r="8" spans="1:83" x14ac:dyDescent="0.25">
      <c r="A8" s="299" t="s">
        <v>97</v>
      </c>
      <c r="B8" s="144"/>
      <c r="D8" s="120"/>
      <c r="E8" s="95"/>
      <c r="F8" s="144"/>
      <c r="G8" s="144"/>
      <c r="H8" s="117"/>
      <c r="I8" s="78">
        <v>0.75</v>
      </c>
      <c r="J8" s="153">
        <v>5.1180000000000003</v>
      </c>
      <c r="K8" s="153">
        <v>2.9165000000000003E-2</v>
      </c>
      <c r="L8" s="153"/>
      <c r="M8" s="83"/>
      <c r="N8" s="83"/>
      <c r="O8" s="266"/>
      <c r="P8" s="81"/>
      <c r="Q8" s="82"/>
      <c r="R8" s="81"/>
      <c r="S8" s="82"/>
      <c r="T8" s="73"/>
      <c r="U8" s="73"/>
      <c r="V8" s="153"/>
      <c r="W8" s="153"/>
      <c r="X8" s="78"/>
      <c r="Y8" s="143"/>
      <c r="Z8" s="142"/>
      <c r="AA8" s="142"/>
      <c r="AB8" s="142"/>
      <c r="AC8" s="142"/>
      <c r="AD8" s="201"/>
      <c r="AE8" s="142"/>
      <c r="AF8" s="201"/>
      <c r="AG8" s="142"/>
      <c r="AH8" s="54" t="str">
        <f t="shared" si="9"/>
        <v>na</v>
      </c>
      <c r="AI8" s="144" t="str">
        <f t="shared" si="10"/>
        <v>na</v>
      </c>
      <c r="AJ8" s="144" t="str">
        <f t="shared" si="11"/>
        <v>na</v>
      </c>
      <c r="AK8" s="144" t="str">
        <f t="shared" si="12"/>
        <v>na</v>
      </c>
      <c r="AL8" s="144" t="str">
        <f t="shared" si="13"/>
        <v>na</v>
      </c>
      <c r="AM8" s="144" t="str">
        <f t="shared" si="14"/>
        <v>na</v>
      </c>
      <c r="AN8" s="75" t="str">
        <f t="shared" si="15"/>
        <v>na</v>
      </c>
      <c r="AO8" s="144" t="str">
        <f t="shared" si="16"/>
        <v>na</v>
      </c>
      <c r="AP8" s="75" t="str">
        <f t="shared" si="17"/>
        <v>na</v>
      </c>
      <c r="AQ8" s="69" t="str">
        <f t="shared" si="18"/>
        <v>na</v>
      </c>
      <c r="AR8" s="82" t="str">
        <f t="shared" si="19"/>
        <v>na</v>
      </c>
      <c r="AS8" s="82" t="str">
        <f t="shared" si="20"/>
        <v>na</v>
      </c>
      <c r="AT8" s="82" t="str">
        <f t="shared" si="21"/>
        <v>na</v>
      </c>
      <c r="AU8" s="82" t="str">
        <f t="shared" si="22"/>
        <v>na</v>
      </c>
      <c r="AV8" s="82" t="str">
        <f t="shared" si="23"/>
        <v>na</v>
      </c>
      <c r="AW8" s="82" t="str">
        <f t="shared" si="24"/>
        <v>na</v>
      </c>
      <c r="AX8" s="83" t="str">
        <f t="shared" si="25"/>
        <v>na</v>
      </c>
      <c r="AY8" s="82" t="str">
        <f t="shared" si="26"/>
        <v>na</v>
      </c>
      <c r="AZ8" s="83" t="str">
        <f t="shared" si="27"/>
        <v>na</v>
      </c>
      <c r="BA8" s="82" t="str">
        <f t="shared" si="28"/>
        <v>na</v>
      </c>
      <c r="BB8" s="93" t="str">
        <f t="shared" si="29"/>
        <v>na</v>
      </c>
      <c r="BC8" s="85" t="str">
        <f t="shared" si="30"/>
        <v>na</v>
      </c>
      <c r="BD8" s="85" t="str">
        <f t="shared" si="31"/>
        <v>na</v>
      </c>
      <c r="BE8" s="85" t="str">
        <f t="shared" si="32"/>
        <v>na</v>
      </c>
      <c r="BF8" s="85" t="str">
        <f t="shared" si="33"/>
        <v>na</v>
      </c>
      <c r="BG8" s="85" t="str">
        <f t="shared" si="34"/>
        <v>na</v>
      </c>
      <c r="BH8" s="86" t="str">
        <f t="shared" si="35"/>
        <v>na</v>
      </c>
      <c r="BI8" s="85" t="str">
        <f t="shared" si="36"/>
        <v>na</v>
      </c>
      <c r="BJ8" s="86" t="str">
        <f t="shared" si="37"/>
        <v>na</v>
      </c>
      <c r="BK8" s="102" t="str">
        <f t="shared" si="38"/>
        <v>na</v>
      </c>
      <c r="BL8" s="85" t="str">
        <f t="shared" si="39"/>
        <v>na</v>
      </c>
      <c r="BM8" s="85" t="str">
        <f t="shared" si="40"/>
        <v>na</v>
      </c>
      <c r="BN8" s="85" t="str">
        <f t="shared" si="41"/>
        <v>na</v>
      </c>
      <c r="BO8" s="85" t="str">
        <f t="shared" si="42"/>
        <v>na</v>
      </c>
      <c r="BP8" s="85" t="str">
        <f t="shared" si="43"/>
        <v>na</v>
      </c>
      <c r="BQ8" s="85" t="str">
        <f t="shared" si="44"/>
        <v>na</v>
      </c>
      <c r="BR8" s="86" t="str">
        <f t="shared" si="45"/>
        <v>na</v>
      </c>
      <c r="BS8" s="85" t="str">
        <f t="shared" si="46"/>
        <v>na</v>
      </c>
      <c r="BT8" s="86" t="str">
        <f t="shared" si="47"/>
        <v>na</v>
      </c>
      <c r="BU8" s="85" t="str">
        <f t="shared" si="48"/>
        <v>na</v>
      </c>
      <c r="BV8" s="93" t="str">
        <f t="shared" si="49"/>
        <v>na</v>
      </c>
      <c r="BW8" s="85" t="str">
        <f t="shared" si="50"/>
        <v>na</v>
      </c>
      <c r="BX8" s="85" t="str">
        <f t="shared" si="51"/>
        <v>na</v>
      </c>
      <c r="BY8" s="85" t="str">
        <f t="shared" si="52"/>
        <v>na</v>
      </c>
      <c r="BZ8" s="85" t="str">
        <f t="shared" si="53"/>
        <v>na</v>
      </c>
      <c r="CA8" s="85" t="str">
        <f t="shared" si="54"/>
        <v>na</v>
      </c>
      <c r="CB8" s="86" t="str">
        <f t="shared" si="55"/>
        <v>na</v>
      </c>
      <c r="CC8" s="85" t="str">
        <f t="shared" si="56"/>
        <v>na</v>
      </c>
      <c r="CD8" s="86" t="str">
        <f t="shared" si="57"/>
        <v>na</v>
      </c>
      <c r="CE8" s="102" t="str">
        <f t="shared" si="58"/>
        <v>na</v>
      </c>
    </row>
    <row r="9" spans="1:83" s="146" customFormat="1" x14ac:dyDescent="0.25">
      <c r="A9" s="299" t="s">
        <v>106</v>
      </c>
      <c r="B9" s="60"/>
      <c r="C9" s="145"/>
      <c r="D9" s="120"/>
      <c r="E9" s="95"/>
      <c r="F9" s="60"/>
      <c r="G9" s="60"/>
      <c r="H9" s="67"/>
      <c r="I9" s="78">
        <v>8.75</v>
      </c>
      <c r="J9" s="153">
        <v>6.8760000000000003</v>
      </c>
      <c r="K9" s="153"/>
      <c r="L9" s="153"/>
      <c r="M9" s="83">
        <v>3.7825000000000004E-2</v>
      </c>
      <c r="N9" s="83">
        <v>3.8175000000000001E-2</v>
      </c>
      <c r="O9" s="266"/>
      <c r="P9" s="81"/>
      <c r="Q9" s="82"/>
      <c r="R9" s="81"/>
      <c r="S9" s="82"/>
      <c r="T9" s="73"/>
      <c r="U9" s="73"/>
      <c r="V9" s="153"/>
      <c r="W9" s="153"/>
      <c r="X9" s="78"/>
      <c r="Y9" s="143"/>
      <c r="Z9" s="142"/>
      <c r="AA9" s="142"/>
      <c r="AB9" s="142"/>
      <c r="AC9" s="142"/>
      <c r="AD9" s="201"/>
      <c r="AE9" s="142"/>
      <c r="AF9" s="201"/>
      <c r="AG9" s="142"/>
      <c r="AH9" s="54" t="str">
        <f t="shared" si="9"/>
        <v>na</v>
      </c>
      <c r="AI9" s="144" t="str">
        <f t="shared" si="10"/>
        <v>na</v>
      </c>
      <c r="AJ9" s="144" t="str">
        <f t="shared" si="11"/>
        <v>na</v>
      </c>
      <c r="AK9" s="144" t="str">
        <f t="shared" si="12"/>
        <v>na</v>
      </c>
      <c r="AL9" s="144" t="str">
        <f t="shared" si="13"/>
        <v>na</v>
      </c>
      <c r="AM9" s="144" t="str">
        <f t="shared" si="14"/>
        <v>na</v>
      </c>
      <c r="AN9" s="75" t="str">
        <f t="shared" si="15"/>
        <v>na</v>
      </c>
      <c r="AO9" s="144" t="str">
        <f t="shared" si="16"/>
        <v>na</v>
      </c>
      <c r="AP9" s="75" t="str">
        <f t="shared" si="17"/>
        <v>na</v>
      </c>
      <c r="AQ9" s="69" t="str">
        <f t="shared" si="18"/>
        <v>na</v>
      </c>
      <c r="AR9" s="82" t="str">
        <f t="shared" si="19"/>
        <v>na</v>
      </c>
      <c r="AS9" s="82" t="str">
        <f t="shared" si="20"/>
        <v>na</v>
      </c>
      <c r="AT9" s="82" t="str">
        <f t="shared" si="21"/>
        <v>na</v>
      </c>
      <c r="AU9" s="82" t="str">
        <f t="shared" si="22"/>
        <v>na</v>
      </c>
      <c r="AV9" s="82" t="str">
        <f t="shared" si="23"/>
        <v>na</v>
      </c>
      <c r="AW9" s="82" t="str">
        <f t="shared" si="24"/>
        <v>na</v>
      </c>
      <c r="AX9" s="83" t="str">
        <f t="shared" si="25"/>
        <v>na</v>
      </c>
      <c r="AY9" s="82" t="str">
        <f t="shared" si="26"/>
        <v>na</v>
      </c>
      <c r="AZ9" s="83" t="str">
        <f t="shared" si="27"/>
        <v>na</v>
      </c>
      <c r="BA9" s="82" t="str">
        <f t="shared" si="28"/>
        <v>na</v>
      </c>
      <c r="BB9" s="93" t="str">
        <f t="shared" si="29"/>
        <v>na</v>
      </c>
      <c r="BC9" s="85" t="str">
        <f t="shared" si="30"/>
        <v>na</v>
      </c>
      <c r="BD9" s="85" t="str">
        <f t="shared" si="31"/>
        <v>na</v>
      </c>
      <c r="BE9" s="85" t="str">
        <f t="shared" si="32"/>
        <v>na</v>
      </c>
      <c r="BF9" s="85" t="str">
        <f t="shared" si="33"/>
        <v>na</v>
      </c>
      <c r="BG9" s="85" t="str">
        <f t="shared" si="34"/>
        <v>na</v>
      </c>
      <c r="BH9" s="86" t="str">
        <f t="shared" si="35"/>
        <v>na</v>
      </c>
      <c r="BI9" s="85" t="str">
        <f t="shared" si="36"/>
        <v>na</v>
      </c>
      <c r="BJ9" s="86" t="str">
        <f t="shared" si="37"/>
        <v>na</v>
      </c>
      <c r="BK9" s="102" t="str">
        <f t="shared" si="38"/>
        <v>na</v>
      </c>
      <c r="BL9" s="85" t="str">
        <f t="shared" si="39"/>
        <v>na</v>
      </c>
      <c r="BM9" s="85" t="str">
        <f t="shared" si="40"/>
        <v>na</v>
      </c>
      <c r="BN9" s="85" t="str">
        <f t="shared" si="41"/>
        <v>na</v>
      </c>
      <c r="BO9" s="85" t="str">
        <f t="shared" si="42"/>
        <v>na</v>
      </c>
      <c r="BP9" s="85" t="str">
        <f t="shared" si="43"/>
        <v>na</v>
      </c>
      <c r="BQ9" s="85" t="str">
        <f t="shared" si="44"/>
        <v>na</v>
      </c>
      <c r="BR9" s="86" t="str">
        <f t="shared" si="45"/>
        <v>na</v>
      </c>
      <c r="BS9" s="85" t="str">
        <f t="shared" si="46"/>
        <v>na</v>
      </c>
      <c r="BT9" s="86" t="str">
        <f t="shared" si="47"/>
        <v>na</v>
      </c>
      <c r="BU9" s="85" t="str">
        <f t="shared" si="48"/>
        <v>na</v>
      </c>
      <c r="BV9" s="93" t="str">
        <f t="shared" si="49"/>
        <v>na</v>
      </c>
      <c r="BW9" s="85" t="str">
        <f t="shared" si="50"/>
        <v>na</v>
      </c>
      <c r="BX9" s="85" t="str">
        <f t="shared" si="51"/>
        <v>na</v>
      </c>
      <c r="BY9" s="85" t="str">
        <f t="shared" si="52"/>
        <v>na</v>
      </c>
      <c r="BZ9" s="85" t="str">
        <f t="shared" si="53"/>
        <v>na</v>
      </c>
      <c r="CA9" s="85" t="str">
        <f t="shared" si="54"/>
        <v>na</v>
      </c>
      <c r="CB9" s="86" t="str">
        <f t="shared" si="55"/>
        <v>na</v>
      </c>
      <c r="CC9" s="85" t="str">
        <f t="shared" si="56"/>
        <v>na</v>
      </c>
      <c r="CD9" s="86" t="str">
        <f t="shared" si="57"/>
        <v>na</v>
      </c>
      <c r="CE9" s="102" t="str">
        <f t="shared" si="58"/>
        <v>na</v>
      </c>
    </row>
    <row r="10" spans="1:83" s="146" customFormat="1" x14ac:dyDescent="0.25">
      <c r="A10" s="299" t="s">
        <v>86</v>
      </c>
      <c r="B10" s="60">
        <v>16</v>
      </c>
      <c r="C10" s="145">
        <v>4</v>
      </c>
      <c r="D10" s="120"/>
      <c r="E10" s="95"/>
      <c r="F10" s="60"/>
      <c r="G10" s="60"/>
      <c r="H10" s="36">
        <v>1</v>
      </c>
      <c r="I10" s="78">
        <v>9.1669999999999998</v>
      </c>
      <c r="J10" s="153">
        <v>4.6849999999999996</v>
      </c>
      <c r="K10" s="153">
        <v>1.7932500000000001E-2</v>
      </c>
      <c r="L10" s="153"/>
      <c r="M10" s="83"/>
      <c r="N10" s="83"/>
      <c r="O10" s="266" t="s">
        <v>271</v>
      </c>
      <c r="P10" s="81">
        <v>9.1669999999999998</v>
      </c>
      <c r="Q10" s="82"/>
      <c r="R10" s="81">
        <v>8</v>
      </c>
      <c r="S10" s="82">
        <v>29.923999999999999</v>
      </c>
      <c r="T10" s="154">
        <f t="shared" ref="T10" si="59">R10/P10</f>
        <v>0.87269553834406022</v>
      </c>
      <c r="U10" s="154">
        <f t="shared" ref="U10" si="60">IF(R10&lt;0.01*P10,0.01,IF(R10&gt;100*P10,100,T10))</f>
        <v>0.87269553834406022</v>
      </c>
      <c r="V10" s="205">
        <f t="shared" ref="V10:V12" si="61">IF(S10&gt;0,((((1/P10)^2)*((S10^2)+(R10^2))-((1/P10)^2)*(R10^2))^0.5),0)</f>
        <v>3.2643176611759577</v>
      </c>
      <c r="W10" s="153">
        <f t="shared" ref="W10" si="62">IF(V10=0,U10,V10)</f>
        <v>3.2643176611759577</v>
      </c>
      <c r="X10" s="78">
        <v>1</v>
      </c>
      <c r="Y10" s="36">
        <v>1</v>
      </c>
      <c r="Z10" s="35"/>
      <c r="AA10" s="35">
        <v>0.75</v>
      </c>
      <c r="AB10" s="35">
        <v>1</v>
      </c>
      <c r="AC10" s="35">
        <v>0.5</v>
      </c>
      <c r="AD10" s="164">
        <v>0.5</v>
      </c>
      <c r="AE10" s="35"/>
      <c r="AF10" s="201"/>
      <c r="AG10" s="35"/>
      <c r="AH10" s="54">
        <f t="shared" si="9"/>
        <v>20</v>
      </c>
      <c r="AI10" s="144">
        <f t="shared" si="10"/>
        <v>20</v>
      </c>
      <c r="AJ10" s="144" t="str">
        <f t="shared" si="11"/>
        <v>na</v>
      </c>
      <c r="AK10" s="144">
        <f t="shared" si="12"/>
        <v>20</v>
      </c>
      <c r="AL10" s="144">
        <f t="shared" si="13"/>
        <v>20</v>
      </c>
      <c r="AM10" s="144">
        <f t="shared" si="14"/>
        <v>20</v>
      </c>
      <c r="AN10" s="75">
        <f t="shared" si="15"/>
        <v>20</v>
      </c>
      <c r="AO10" s="144" t="str">
        <f t="shared" si="16"/>
        <v>na</v>
      </c>
      <c r="AP10" s="75" t="str">
        <f t="shared" si="17"/>
        <v>na</v>
      </c>
      <c r="AQ10" s="69" t="str">
        <f t="shared" si="18"/>
        <v>na</v>
      </c>
      <c r="AR10" s="82">
        <f t="shared" si="19"/>
        <v>0.62737885730915366</v>
      </c>
      <c r="AS10" s="82">
        <f t="shared" si="20"/>
        <v>0.89625551044164808</v>
      </c>
      <c r="AT10" s="82" t="str">
        <f t="shared" si="21"/>
        <v>na</v>
      </c>
      <c r="AU10" s="82">
        <f t="shared" si="22"/>
        <v>1.0896580153264248</v>
      </c>
      <c r="AV10" s="82">
        <f t="shared" si="23"/>
        <v>1.5684471432728841</v>
      </c>
      <c r="AW10" s="82">
        <f t="shared" si="24"/>
        <v>0.32732809946564539</v>
      </c>
      <c r="AX10" s="83">
        <f t="shared" si="25"/>
        <v>0.41825257153943574</v>
      </c>
      <c r="AY10" s="82" t="str">
        <f t="shared" si="26"/>
        <v>na</v>
      </c>
      <c r="AZ10" s="83" t="str">
        <f t="shared" si="27"/>
        <v>na</v>
      </c>
      <c r="BA10" s="82" t="str">
        <f t="shared" si="28"/>
        <v>na</v>
      </c>
      <c r="BB10" s="93">
        <f t="shared" si="29"/>
        <v>2.9005643649765807</v>
      </c>
      <c r="BC10" s="85">
        <f t="shared" si="30"/>
        <v>5.9195191121971034</v>
      </c>
      <c r="BD10" s="85" t="str">
        <f t="shared" si="31"/>
        <v>na</v>
      </c>
      <c r="BE10" s="85">
        <f t="shared" si="32"/>
        <v>8.7499019209404345</v>
      </c>
      <c r="BF10" s="85">
        <f t="shared" si="33"/>
        <v>18.128527281103629</v>
      </c>
      <c r="BG10" s="85">
        <f t="shared" si="34"/>
        <v>0.78956761541895581</v>
      </c>
      <c r="BH10" s="86">
        <f t="shared" si="35"/>
        <v>1.2891397177673691</v>
      </c>
      <c r="BI10" s="85" t="str">
        <f t="shared" si="36"/>
        <v>na</v>
      </c>
      <c r="BJ10" s="86" t="str">
        <f t="shared" si="37"/>
        <v>na</v>
      </c>
      <c r="BK10" s="102" t="str">
        <f t="shared" si="38"/>
        <v>na</v>
      </c>
      <c r="BL10" s="85">
        <f t="shared" si="39"/>
        <v>55.110722934555035</v>
      </c>
      <c r="BM10" s="85">
        <f t="shared" si="40"/>
        <v>112.47086313174496</v>
      </c>
      <c r="BN10" s="85" t="str">
        <f t="shared" si="41"/>
        <v>na</v>
      </c>
      <c r="BO10" s="85">
        <f t="shared" si="42"/>
        <v>166.24813649786824</v>
      </c>
      <c r="BP10" s="85">
        <f t="shared" si="43"/>
        <v>344.44201834096896</v>
      </c>
      <c r="BQ10" s="85">
        <f t="shared" si="44"/>
        <v>15.001784692960161</v>
      </c>
      <c r="BR10" s="86">
        <f t="shared" si="45"/>
        <v>24.493654637580015</v>
      </c>
      <c r="BS10" s="85" t="str">
        <f t="shared" si="46"/>
        <v>na</v>
      </c>
      <c r="BT10" s="86" t="str">
        <f t="shared" si="47"/>
        <v>na</v>
      </c>
      <c r="BU10" s="85" t="str">
        <f t="shared" si="48"/>
        <v>na</v>
      </c>
      <c r="BV10" s="93">
        <f t="shared" si="49"/>
        <v>2.4116125449109678</v>
      </c>
      <c r="BW10" s="85">
        <f t="shared" si="50"/>
        <v>5.9803780311332941</v>
      </c>
      <c r="BX10" s="85" t="str">
        <f t="shared" si="51"/>
        <v>na</v>
      </c>
      <c r="BY10" s="85">
        <f t="shared" si="52"/>
        <v>13.405973962087366</v>
      </c>
      <c r="BZ10" s="85">
        <f t="shared" si="53"/>
        <v>30.97297992515033</v>
      </c>
      <c r="CA10" s="85">
        <f t="shared" si="54"/>
        <v>7.7611248733288604E-2</v>
      </c>
      <c r="CB10" s="86">
        <f t="shared" si="55"/>
        <v>0.28921640028292872</v>
      </c>
      <c r="CC10" s="85" t="str">
        <f t="shared" si="56"/>
        <v>na</v>
      </c>
      <c r="CD10" s="86" t="str">
        <f t="shared" si="57"/>
        <v>na</v>
      </c>
      <c r="CE10" s="102" t="str">
        <f t="shared" si="58"/>
        <v>na</v>
      </c>
    </row>
    <row r="11" spans="1:83" s="146" customFormat="1" x14ac:dyDescent="0.25">
      <c r="A11" s="299" t="s">
        <v>85</v>
      </c>
      <c r="B11" s="60">
        <v>16</v>
      </c>
      <c r="C11" s="145">
        <v>4</v>
      </c>
      <c r="D11" s="120"/>
      <c r="E11" s="95"/>
      <c r="F11" s="60"/>
      <c r="G11" s="60"/>
      <c r="H11" s="67">
        <v>1</v>
      </c>
      <c r="I11" s="78">
        <v>21.792000000000002</v>
      </c>
      <c r="J11" s="153">
        <v>45.154000000000003</v>
      </c>
      <c r="K11" s="153">
        <v>0.1256825</v>
      </c>
      <c r="L11" s="153"/>
      <c r="M11" s="83"/>
      <c r="N11" s="83"/>
      <c r="O11" s="266" t="s">
        <v>271</v>
      </c>
      <c r="P11" s="81">
        <v>45.154000000000003</v>
      </c>
      <c r="Q11" s="82"/>
      <c r="R11" s="81">
        <v>4.3499999999999996</v>
      </c>
      <c r="S11" s="82">
        <v>8.2349999999999994</v>
      </c>
      <c r="T11" s="154">
        <f t="shared" ref="T11" si="63">R11/P11</f>
        <v>9.6336980112503856E-2</v>
      </c>
      <c r="U11" s="154">
        <f t="shared" ref="U11" si="64">IF(R11&lt;0.01*P11,0.01,IF(R11&gt;100*P11,100,T11))</f>
        <v>9.6336980112503856E-2</v>
      </c>
      <c r="V11" s="205">
        <f t="shared" si="61"/>
        <v>0.18237586924746418</v>
      </c>
      <c r="W11" s="153">
        <f t="shared" ref="W11" si="65">IF(V11=0,U11,V11)</f>
        <v>0.18237586924746418</v>
      </c>
      <c r="X11" s="78">
        <v>1</v>
      </c>
      <c r="Y11" s="127"/>
      <c r="Z11" s="129">
        <v>1</v>
      </c>
      <c r="AA11" s="129">
        <v>0.75</v>
      </c>
      <c r="AB11" s="129">
        <v>1</v>
      </c>
      <c r="AC11" s="129">
        <v>1</v>
      </c>
      <c r="AD11" s="139"/>
      <c r="AE11" s="129">
        <v>1</v>
      </c>
      <c r="AF11" s="139"/>
      <c r="AG11" s="129">
        <v>1</v>
      </c>
      <c r="AH11" s="54">
        <f t="shared" si="9"/>
        <v>20</v>
      </c>
      <c r="AI11" s="144" t="str">
        <f t="shared" si="10"/>
        <v>na</v>
      </c>
      <c r="AJ11" s="144">
        <f t="shared" si="11"/>
        <v>20</v>
      </c>
      <c r="AK11" s="144">
        <f t="shared" si="12"/>
        <v>20</v>
      </c>
      <c r="AL11" s="144">
        <f t="shared" si="13"/>
        <v>20</v>
      </c>
      <c r="AM11" s="144">
        <f t="shared" si="14"/>
        <v>20</v>
      </c>
      <c r="AN11" s="75" t="str">
        <f t="shared" si="15"/>
        <v>na</v>
      </c>
      <c r="AO11" s="144">
        <f t="shared" si="16"/>
        <v>20</v>
      </c>
      <c r="AP11" s="75" t="str">
        <f t="shared" si="17"/>
        <v>na</v>
      </c>
      <c r="AQ11" s="69">
        <f t="shared" si="18"/>
        <v>20</v>
      </c>
      <c r="AR11" s="82">
        <f t="shared" si="19"/>
        <v>9.1974604874874619E-2</v>
      </c>
      <c r="AS11" s="82" t="str">
        <f t="shared" si="20"/>
        <v>na</v>
      </c>
      <c r="AT11" s="82">
        <f t="shared" si="21"/>
        <v>9.1974604874874619E-2</v>
      </c>
      <c r="AU11" s="82">
        <f t="shared" si="22"/>
        <v>0.15974536636162434</v>
      </c>
      <c r="AV11" s="82">
        <f t="shared" si="23"/>
        <v>0.22993651218718655</v>
      </c>
      <c r="AW11" s="82">
        <f t="shared" si="24"/>
        <v>9.5973500738999601E-2</v>
      </c>
      <c r="AX11" s="83" t="str">
        <f t="shared" si="25"/>
        <v>na</v>
      </c>
      <c r="AY11" s="82">
        <f t="shared" si="26"/>
        <v>9.90495744806342E-2</v>
      </c>
      <c r="AZ11" s="83" t="str">
        <f t="shared" si="27"/>
        <v>na</v>
      </c>
      <c r="BA11" s="82">
        <f t="shared" si="28"/>
        <v>9.1974604874874619E-2</v>
      </c>
      <c r="BB11" s="93">
        <f t="shared" si="29"/>
        <v>0.33505172544326772</v>
      </c>
      <c r="BC11" s="85" t="str">
        <f t="shared" si="30"/>
        <v>na</v>
      </c>
      <c r="BD11" s="85">
        <f t="shared" si="31"/>
        <v>0.33505172544326772</v>
      </c>
      <c r="BE11" s="85">
        <f t="shared" si="32"/>
        <v>1.0107239030684725</v>
      </c>
      <c r="BF11" s="85">
        <f t="shared" si="33"/>
        <v>2.0940732840204235</v>
      </c>
      <c r="BG11" s="85">
        <f t="shared" si="34"/>
        <v>0.36482002619153536</v>
      </c>
      <c r="BH11" s="86" t="str">
        <f t="shared" si="35"/>
        <v>na</v>
      </c>
      <c r="BI11" s="85">
        <f t="shared" si="36"/>
        <v>0.38858069933065364</v>
      </c>
      <c r="BJ11" s="86" t="str">
        <f t="shared" si="37"/>
        <v>na</v>
      </c>
      <c r="BK11" s="102">
        <f t="shared" si="38"/>
        <v>0.33505172544326772</v>
      </c>
      <c r="BL11" s="85">
        <f t="shared" si="39"/>
        <v>6.365982783422087</v>
      </c>
      <c r="BM11" s="85" t="str">
        <f t="shared" si="40"/>
        <v>na</v>
      </c>
      <c r="BN11" s="85">
        <f t="shared" si="41"/>
        <v>6.365982783422087</v>
      </c>
      <c r="BO11" s="85">
        <f t="shared" si="42"/>
        <v>19.203754158300978</v>
      </c>
      <c r="BP11" s="85">
        <f t="shared" si="43"/>
        <v>39.787392396388043</v>
      </c>
      <c r="BQ11" s="85">
        <f t="shared" si="44"/>
        <v>6.9315804976391719</v>
      </c>
      <c r="BR11" s="86" t="str">
        <f t="shared" si="45"/>
        <v>na</v>
      </c>
      <c r="BS11" s="85">
        <f t="shared" si="46"/>
        <v>7.3830332872824194</v>
      </c>
      <c r="BT11" s="86" t="str">
        <f t="shared" si="47"/>
        <v>na</v>
      </c>
      <c r="BU11" s="85">
        <f t="shared" si="48"/>
        <v>6.365982783422087</v>
      </c>
      <c r="BV11" s="93">
        <f t="shared" si="49"/>
        <v>0.70806142642175818</v>
      </c>
      <c r="BW11" s="85" t="str">
        <f t="shared" si="50"/>
        <v>na</v>
      </c>
      <c r="BX11" s="85">
        <f t="shared" si="51"/>
        <v>0.18667512386190074</v>
      </c>
      <c r="BY11" s="85">
        <f t="shared" si="52"/>
        <v>0.24728626339455784</v>
      </c>
      <c r="BZ11" s="85">
        <f t="shared" si="53"/>
        <v>0.17695833543967768</v>
      </c>
      <c r="CA11" s="85">
        <f t="shared" si="54"/>
        <v>0.5716286352362322</v>
      </c>
      <c r="CB11" s="86" t="str">
        <f t="shared" si="55"/>
        <v>na</v>
      </c>
      <c r="CC11" s="85">
        <f t="shared" si="56"/>
        <v>0.39753620971571929</v>
      </c>
      <c r="CD11" s="86" t="str">
        <f t="shared" si="57"/>
        <v>na</v>
      </c>
      <c r="CE11" s="102">
        <f t="shared" si="58"/>
        <v>6.425192818377079E-2</v>
      </c>
    </row>
    <row r="12" spans="1:83" s="146" customFormat="1" x14ac:dyDescent="0.25">
      <c r="A12" s="299" t="s">
        <v>13</v>
      </c>
      <c r="B12" s="120">
        <v>16</v>
      </c>
      <c r="C12" s="145">
        <v>4</v>
      </c>
      <c r="D12" s="144"/>
      <c r="E12" s="69"/>
      <c r="F12" s="60"/>
      <c r="G12" s="60"/>
      <c r="H12" s="67">
        <v>1</v>
      </c>
      <c r="I12" s="78">
        <v>16.542000000000002</v>
      </c>
      <c r="J12" s="153">
        <v>20.114999999999998</v>
      </c>
      <c r="K12" s="153">
        <v>7.1750000000000008E-3</v>
      </c>
      <c r="L12" s="153"/>
      <c r="M12" s="83"/>
      <c r="N12" s="83"/>
      <c r="O12" s="266" t="s">
        <v>278</v>
      </c>
      <c r="P12" s="81">
        <v>158</v>
      </c>
      <c r="R12" s="81">
        <v>79</v>
      </c>
      <c r="S12" s="82">
        <v>184.00700000000001</v>
      </c>
      <c r="T12" s="154">
        <f t="shared" ref="T12" si="66">R12/P12</f>
        <v>0.5</v>
      </c>
      <c r="U12" s="154">
        <f t="shared" ref="U12" si="67">IF(R12&lt;0.01*P12,0.01,IF(R12&gt;100*P12,100,T12))</f>
        <v>0.5</v>
      </c>
      <c r="V12" s="205">
        <f t="shared" si="61"/>
        <v>1.1646012658227849</v>
      </c>
      <c r="W12" s="153">
        <f t="shared" ref="W12:W18" si="68">IF(V12=0,U12,V12)</f>
        <v>1.1646012658227849</v>
      </c>
      <c r="X12" s="78">
        <v>1</v>
      </c>
      <c r="Y12" s="143"/>
      <c r="Z12" s="142">
        <v>1</v>
      </c>
      <c r="AA12" s="142">
        <v>0.25</v>
      </c>
      <c r="AB12" s="142">
        <v>1</v>
      </c>
      <c r="AC12" s="142">
        <v>1</v>
      </c>
      <c r="AD12" s="201"/>
      <c r="AE12" s="142"/>
      <c r="AF12" s="201"/>
      <c r="AG12" s="142"/>
      <c r="AH12" s="54">
        <f t="shared" si="9"/>
        <v>20</v>
      </c>
      <c r="AI12" s="144" t="str">
        <f t="shared" si="10"/>
        <v>na</v>
      </c>
      <c r="AJ12" s="144">
        <f t="shared" si="11"/>
        <v>20</v>
      </c>
      <c r="AK12" s="144">
        <f t="shared" si="12"/>
        <v>20</v>
      </c>
      <c r="AL12" s="144">
        <f t="shared" si="13"/>
        <v>20</v>
      </c>
      <c r="AM12" s="144">
        <f t="shared" si="14"/>
        <v>20</v>
      </c>
      <c r="AN12" s="75" t="str">
        <f t="shared" si="15"/>
        <v>na</v>
      </c>
      <c r="AO12" s="144" t="str">
        <f t="shared" si="16"/>
        <v>na</v>
      </c>
      <c r="AP12" s="75" t="str">
        <f t="shared" si="17"/>
        <v>na</v>
      </c>
      <c r="AQ12" s="69" t="str">
        <f t="shared" si="18"/>
        <v>na</v>
      </c>
      <c r="AR12" s="82">
        <f t="shared" si="19"/>
        <v>0.40546510810816438</v>
      </c>
      <c r="AS12" s="82" t="str">
        <f t="shared" si="20"/>
        <v>na</v>
      </c>
      <c r="AT12" s="82">
        <f t="shared" si="21"/>
        <v>0.40546510810816438</v>
      </c>
      <c r="AU12" s="82">
        <f t="shared" si="22"/>
        <v>0.23474295732577938</v>
      </c>
      <c r="AV12" s="82">
        <f t="shared" si="23"/>
        <v>1.0136627702704111</v>
      </c>
      <c r="AW12" s="82">
        <f t="shared" si="24"/>
        <v>0.42309402585199762</v>
      </c>
      <c r="AX12" s="83" t="str">
        <f t="shared" si="25"/>
        <v>na</v>
      </c>
      <c r="AY12" s="82" t="str">
        <f t="shared" si="26"/>
        <v>na</v>
      </c>
      <c r="AZ12" s="83" t="str">
        <f t="shared" si="27"/>
        <v>na</v>
      </c>
      <c r="BA12" s="82" t="str">
        <f t="shared" si="28"/>
        <v>na</v>
      </c>
      <c r="BB12" s="93">
        <f t="shared" si="29"/>
        <v>1.5444723433248648</v>
      </c>
      <c r="BC12" s="85" t="str">
        <f t="shared" si="30"/>
        <v>na</v>
      </c>
      <c r="BD12" s="85">
        <f t="shared" si="31"/>
        <v>1.5444723433248648</v>
      </c>
      <c r="BE12" s="85">
        <f t="shared" si="32"/>
        <v>0.51767632560196308</v>
      </c>
      <c r="BF12" s="85">
        <f t="shared" si="33"/>
        <v>9.6529521457804055</v>
      </c>
      <c r="BG12" s="85">
        <f t="shared" si="34"/>
        <v>1.6816938936769794</v>
      </c>
      <c r="BH12" s="86" t="str">
        <f t="shared" si="35"/>
        <v>na</v>
      </c>
      <c r="BI12" s="85" t="str">
        <f t="shared" si="36"/>
        <v>na</v>
      </c>
      <c r="BJ12" s="86" t="str">
        <f t="shared" si="37"/>
        <v>na</v>
      </c>
      <c r="BK12" s="102" t="str">
        <f t="shared" si="38"/>
        <v>na</v>
      </c>
      <c r="BL12" s="85">
        <f t="shared" si="39"/>
        <v>29.344974523172432</v>
      </c>
      <c r="BM12" s="85" t="str">
        <f t="shared" si="40"/>
        <v>na</v>
      </c>
      <c r="BN12" s="85">
        <f t="shared" si="41"/>
        <v>29.344974523172432</v>
      </c>
      <c r="BO12" s="85">
        <f t="shared" si="42"/>
        <v>9.8358501864372982</v>
      </c>
      <c r="BP12" s="85">
        <f t="shared" si="43"/>
        <v>183.4060907698277</v>
      </c>
      <c r="BQ12" s="85">
        <f t="shared" si="44"/>
        <v>31.95218397986261</v>
      </c>
      <c r="BR12" s="86" t="str">
        <f t="shared" si="45"/>
        <v>na</v>
      </c>
      <c r="BS12" s="85" t="str">
        <f t="shared" si="46"/>
        <v>na</v>
      </c>
      <c r="BT12" s="86" t="str">
        <f t="shared" si="47"/>
        <v>na</v>
      </c>
      <c r="BU12" s="85" t="str">
        <f t="shared" si="48"/>
        <v>na</v>
      </c>
      <c r="BV12" s="93">
        <f t="shared" si="49"/>
        <v>0.31416954518976181</v>
      </c>
      <c r="BW12" s="85" t="str">
        <f t="shared" si="50"/>
        <v>na</v>
      </c>
      <c r="BX12" s="85">
        <f t="shared" si="51"/>
        <v>0.94073119648490799</v>
      </c>
      <c r="BY12" s="85">
        <f t="shared" si="52"/>
        <v>2.6204951701221994E-2</v>
      </c>
      <c r="BZ12" s="85">
        <f t="shared" si="53"/>
        <v>9.512698101849498</v>
      </c>
      <c r="CA12" s="85">
        <f t="shared" si="54"/>
        <v>0.49965982154684074</v>
      </c>
      <c r="CB12" s="86" t="str">
        <f t="shared" si="55"/>
        <v>na</v>
      </c>
      <c r="CC12" s="85" t="str">
        <f t="shared" si="56"/>
        <v>na</v>
      </c>
      <c r="CD12" s="86" t="str">
        <f t="shared" si="57"/>
        <v>na</v>
      </c>
      <c r="CE12" s="102" t="str">
        <f t="shared" si="58"/>
        <v>na</v>
      </c>
    </row>
    <row r="13" spans="1:83" s="146" customFormat="1" ht="15.75" x14ac:dyDescent="0.25">
      <c r="A13" s="299" t="s">
        <v>14</v>
      </c>
      <c r="B13" s="60"/>
      <c r="C13" s="147"/>
      <c r="D13" s="120"/>
      <c r="E13" s="95"/>
      <c r="F13" s="60"/>
      <c r="G13" s="60"/>
      <c r="H13" s="67"/>
      <c r="I13" s="78"/>
      <c r="J13" s="153">
        <v>2.9249999999999998</v>
      </c>
      <c r="K13" s="153">
        <v>9.8700000000000003E-3</v>
      </c>
      <c r="L13" s="153"/>
      <c r="M13" s="83">
        <v>1.7175000000000003E-2</v>
      </c>
      <c r="N13" s="83">
        <v>3.175E-2</v>
      </c>
      <c r="O13" s="266"/>
      <c r="P13" s="81"/>
      <c r="Q13" s="82"/>
      <c r="R13" s="155"/>
      <c r="S13" s="82"/>
      <c r="T13" s="73"/>
      <c r="U13" s="73"/>
      <c r="V13" s="153"/>
      <c r="W13" s="153"/>
      <c r="X13" s="78"/>
      <c r="Y13" s="143"/>
      <c r="Z13" s="142"/>
      <c r="AA13" s="142"/>
      <c r="AB13" s="142"/>
      <c r="AC13" s="142"/>
      <c r="AD13" s="201"/>
      <c r="AE13" s="142"/>
      <c r="AF13" s="201"/>
      <c r="AG13" s="142"/>
      <c r="AH13" s="54" t="str">
        <f t="shared" si="9"/>
        <v>na</v>
      </c>
      <c r="AI13" s="144" t="str">
        <f t="shared" si="10"/>
        <v>na</v>
      </c>
      <c r="AJ13" s="144" t="str">
        <f t="shared" si="11"/>
        <v>na</v>
      </c>
      <c r="AK13" s="144" t="str">
        <f t="shared" si="12"/>
        <v>na</v>
      </c>
      <c r="AL13" s="144" t="str">
        <f t="shared" si="13"/>
        <v>na</v>
      </c>
      <c r="AM13" s="144" t="str">
        <f t="shared" si="14"/>
        <v>na</v>
      </c>
      <c r="AN13" s="75" t="str">
        <f t="shared" si="15"/>
        <v>na</v>
      </c>
      <c r="AO13" s="144" t="str">
        <f t="shared" si="16"/>
        <v>na</v>
      </c>
      <c r="AP13" s="75" t="str">
        <f t="shared" si="17"/>
        <v>na</v>
      </c>
      <c r="AQ13" s="69" t="str">
        <f t="shared" si="18"/>
        <v>na</v>
      </c>
      <c r="AR13" s="82" t="str">
        <f t="shared" si="19"/>
        <v>na</v>
      </c>
      <c r="AS13" s="82" t="str">
        <f t="shared" si="20"/>
        <v>na</v>
      </c>
      <c r="AT13" s="82" t="str">
        <f t="shared" si="21"/>
        <v>na</v>
      </c>
      <c r="AU13" s="82" t="str">
        <f t="shared" si="22"/>
        <v>na</v>
      </c>
      <c r="AV13" s="82" t="str">
        <f t="shared" si="23"/>
        <v>na</v>
      </c>
      <c r="AW13" s="82" t="str">
        <f t="shared" si="24"/>
        <v>na</v>
      </c>
      <c r="AX13" s="83" t="str">
        <f t="shared" si="25"/>
        <v>na</v>
      </c>
      <c r="AY13" s="82" t="str">
        <f t="shared" si="26"/>
        <v>na</v>
      </c>
      <c r="AZ13" s="83" t="str">
        <f t="shared" si="27"/>
        <v>na</v>
      </c>
      <c r="BA13" s="82" t="str">
        <f t="shared" si="28"/>
        <v>na</v>
      </c>
      <c r="BB13" s="93" t="str">
        <f t="shared" si="29"/>
        <v>na</v>
      </c>
      <c r="BC13" s="85" t="str">
        <f t="shared" si="30"/>
        <v>na</v>
      </c>
      <c r="BD13" s="85" t="str">
        <f t="shared" si="31"/>
        <v>na</v>
      </c>
      <c r="BE13" s="85" t="str">
        <f t="shared" si="32"/>
        <v>na</v>
      </c>
      <c r="BF13" s="85" t="str">
        <f t="shared" si="33"/>
        <v>na</v>
      </c>
      <c r="BG13" s="85" t="str">
        <f t="shared" si="34"/>
        <v>na</v>
      </c>
      <c r="BH13" s="86" t="str">
        <f t="shared" si="35"/>
        <v>na</v>
      </c>
      <c r="BI13" s="85" t="str">
        <f t="shared" si="36"/>
        <v>na</v>
      </c>
      <c r="BJ13" s="86" t="str">
        <f t="shared" si="37"/>
        <v>na</v>
      </c>
      <c r="BK13" s="102" t="str">
        <f t="shared" si="38"/>
        <v>na</v>
      </c>
      <c r="BL13" s="85" t="str">
        <f t="shared" si="39"/>
        <v>na</v>
      </c>
      <c r="BM13" s="85" t="str">
        <f t="shared" si="40"/>
        <v>na</v>
      </c>
      <c r="BN13" s="85" t="str">
        <f t="shared" si="41"/>
        <v>na</v>
      </c>
      <c r="BO13" s="85" t="str">
        <f t="shared" si="42"/>
        <v>na</v>
      </c>
      <c r="BP13" s="85" t="str">
        <f t="shared" si="43"/>
        <v>na</v>
      </c>
      <c r="BQ13" s="85" t="str">
        <f t="shared" si="44"/>
        <v>na</v>
      </c>
      <c r="BR13" s="86" t="str">
        <f t="shared" si="45"/>
        <v>na</v>
      </c>
      <c r="BS13" s="85" t="str">
        <f t="shared" si="46"/>
        <v>na</v>
      </c>
      <c r="BT13" s="86" t="str">
        <f t="shared" si="47"/>
        <v>na</v>
      </c>
      <c r="BU13" s="85" t="str">
        <f t="shared" si="48"/>
        <v>na</v>
      </c>
      <c r="BV13" s="93" t="str">
        <f t="shared" si="49"/>
        <v>na</v>
      </c>
      <c r="BW13" s="85" t="str">
        <f t="shared" si="50"/>
        <v>na</v>
      </c>
      <c r="BX13" s="85" t="str">
        <f t="shared" si="51"/>
        <v>na</v>
      </c>
      <c r="BY13" s="85" t="str">
        <f t="shared" si="52"/>
        <v>na</v>
      </c>
      <c r="BZ13" s="85" t="str">
        <f t="shared" si="53"/>
        <v>na</v>
      </c>
      <c r="CA13" s="85" t="str">
        <f t="shared" si="54"/>
        <v>na</v>
      </c>
      <c r="CB13" s="86" t="str">
        <f t="shared" si="55"/>
        <v>na</v>
      </c>
      <c r="CC13" s="85" t="str">
        <f t="shared" si="56"/>
        <v>na</v>
      </c>
      <c r="CD13" s="86" t="str">
        <f t="shared" si="57"/>
        <v>na</v>
      </c>
      <c r="CE13" s="102" t="str">
        <f t="shared" si="58"/>
        <v>na</v>
      </c>
    </row>
    <row r="14" spans="1:83" s="146" customFormat="1" ht="15.75" x14ac:dyDescent="0.25">
      <c r="A14" s="299" t="s">
        <v>15</v>
      </c>
      <c r="B14" s="60"/>
      <c r="C14" s="147"/>
      <c r="D14" s="120"/>
      <c r="E14" s="95"/>
      <c r="F14" s="60"/>
      <c r="G14" s="60"/>
      <c r="H14" s="67"/>
      <c r="I14" s="78"/>
      <c r="J14" s="153">
        <v>0.312</v>
      </c>
      <c r="K14" s="153">
        <v>1.09675E-2</v>
      </c>
      <c r="L14" s="153"/>
      <c r="M14" s="83"/>
      <c r="N14" s="83"/>
      <c r="O14" s="266"/>
      <c r="P14" s="81"/>
      <c r="Q14" s="82"/>
      <c r="R14" s="155"/>
      <c r="S14" s="82"/>
      <c r="T14" s="73"/>
      <c r="U14" s="73"/>
      <c r="V14" s="153"/>
      <c r="W14" s="153"/>
      <c r="X14" s="78"/>
      <c r="Y14" s="143"/>
      <c r="Z14" s="142"/>
      <c r="AA14" s="142"/>
      <c r="AB14" s="142"/>
      <c r="AC14" s="142"/>
      <c r="AD14" s="201"/>
      <c r="AE14" s="142"/>
      <c r="AF14" s="201"/>
      <c r="AG14" s="142"/>
      <c r="AH14" s="54" t="str">
        <f t="shared" si="9"/>
        <v>na</v>
      </c>
      <c r="AI14" s="144" t="str">
        <f t="shared" si="10"/>
        <v>na</v>
      </c>
      <c r="AJ14" s="144" t="str">
        <f t="shared" si="11"/>
        <v>na</v>
      </c>
      <c r="AK14" s="144" t="str">
        <f t="shared" si="12"/>
        <v>na</v>
      </c>
      <c r="AL14" s="144" t="str">
        <f t="shared" si="13"/>
        <v>na</v>
      </c>
      <c r="AM14" s="144" t="str">
        <f t="shared" si="14"/>
        <v>na</v>
      </c>
      <c r="AN14" s="75" t="str">
        <f t="shared" si="15"/>
        <v>na</v>
      </c>
      <c r="AO14" s="144" t="str">
        <f t="shared" si="16"/>
        <v>na</v>
      </c>
      <c r="AP14" s="75" t="str">
        <f t="shared" si="17"/>
        <v>na</v>
      </c>
      <c r="AQ14" s="69" t="str">
        <f t="shared" si="18"/>
        <v>na</v>
      </c>
      <c r="AR14" s="82" t="str">
        <f t="shared" si="19"/>
        <v>na</v>
      </c>
      <c r="AS14" s="82" t="str">
        <f t="shared" si="20"/>
        <v>na</v>
      </c>
      <c r="AT14" s="82" t="str">
        <f t="shared" si="21"/>
        <v>na</v>
      </c>
      <c r="AU14" s="82" t="str">
        <f t="shared" si="22"/>
        <v>na</v>
      </c>
      <c r="AV14" s="82" t="str">
        <f t="shared" si="23"/>
        <v>na</v>
      </c>
      <c r="AW14" s="82" t="str">
        <f t="shared" si="24"/>
        <v>na</v>
      </c>
      <c r="AX14" s="83" t="str">
        <f t="shared" si="25"/>
        <v>na</v>
      </c>
      <c r="AY14" s="82" t="str">
        <f t="shared" si="26"/>
        <v>na</v>
      </c>
      <c r="AZ14" s="83" t="str">
        <f t="shared" si="27"/>
        <v>na</v>
      </c>
      <c r="BA14" s="82" t="str">
        <f t="shared" si="28"/>
        <v>na</v>
      </c>
      <c r="BB14" s="93" t="str">
        <f t="shared" si="29"/>
        <v>na</v>
      </c>
      <c r="BC14" s="85" t="str">
        <f t="shared" si="30"/>
        <v>na</v>
      </c>
      <c r="BD14" s="85" t="str">
        <f t="shared" si="31"/>
        <v>na</v>
      </c>
      <c r="BE14" s="85" t="str">
        <f t="shared" si="32"/>
        <v>na</v>
      </c>
      <c r="BF14" s="85" t="str">
        <f t="shared" si="33"/>
        <v>na</v>
      </c>
      <c r="BG14" s="85" t="str">
        <f t="shared" si="34"/>
        <v>na</v>
      </c>
      <c r="BH14" s="86" t="str">
        <f t="shared" si="35"/>
        <v>na</v>
      </c>
      <c r="BI14" s="85" t="str">
        <f t="shared" si="36"/>
        <v>na</v>
      </c>
      <c r="BJ14" s="86" t="str">
        <f t="shared" si="37"/>
        <v>na</v>
      </c>
      <c r="BK14" s="102" t="str">
        <f t="shared" si="38"/>
        <v>na</v>
      </c>
      <c r="BL14" s="85" t="str">
        <f t="shared" si="39"/>
        <v>na</v>
      </c>
      <c r="BM14" s="85" t="str">
        <f t="shared" si="40"/>
        <v>na</v>
      </c>
      <c r="BN14" s="85" t="str">
        <f t="shared" si="41"/>
        <v>na</v>
      </c>
      <c r="BO14" s="85" t="str">
        <f t="shared" si="42"/>
        <v>na</v>
      </c>
      <c r="BP14" s="85" t="str">
        <f t="shared" si="43"/>
        <v>na</v>
      </c>
      <c r="BQ14" s="85" t="str">
        <f t="shared" si="44"/>
        <v>na</v>
      </c>
      <c r="BR14" s="86" t="str">
        <f t="shared" si="45"/>
        <v>na</v>
      </c>
      <c r="BS14" s="85" t="str">
        <f t="shared" si="46"/>
        <v>na</v>
      </c>
      <c r="BT14" s="86" t="str">
        <f t="shared" si="47"/>
        <v>na</v>
      </c>
      <c r="BU14" s="85" t="str">
        <f t="shared" si="48"/>
        <v>na</v>
      </c>
      <c r="BV14" s="93" t="str">
        <f t="shared" si="49"/>
        <v>na</v>
      </c>
      <c r="BW14" s="85" t="str">
        <f t="shared" si="50"/>
        <v>na</v>
      </c>
      <c r="BX14" s="85" t="str">
        <f t="shared" si="51"/>
        <v>na</v>
      </c>
      <c r="BY14" s="85" t="str">
        <f t="shared" si="52"/>
        <v>na</v>
      </c>
      <c r="BZ14" s="85" t="str">
        <f t="shared" si="53"/>
        <v>na</v>
      </c>
      <c r="CA14" s="85" t="str">
        <f t="shared" si="54"/>
        <v>na</v>
      </c>
      <c r="CB14" s="86" t="str">
        <f t="shared" si="55"/>
        <v>na</v>
      </c>
      <c r="CC14" s="85" t="str">
        <f t="shared" si="56"/>
        <v>na</v>
      </c>
      <c r="CD14" s="86" t="str">
        <f t="shared" si="57"/>
        <v>na</v>
      </c>
      <c r="CE14" s="102" t="str">
        <f t="shared" si="58"/>
        <v>na</v>
      </c>
    </row>
    <row r="15" spans="1:83" s="146" customFormat="1" ht="15.75" x14ac:dyDescent="0.25">
      <c r="A15" s="299" t="s">
        <v>16</v>
      </c>
      <c r="B15" s="120">
        <v>16</v>
      </c>
      <c r="C15" s="147">
        <v>4</v>
      </c>
      <c r="D15" s="60"/>
      <c r="E15" s="59"/>
      <c r="F15" s="60"/>
      <c r="G15" s="60"/>
      <c r="H15" s="67">
        <v>1</v>
      </c>
      <c r="I15" s="78">
        <v>11.833</v>
      </c>
      <c r="J15" s="153">
        <v>31.89</v>
      </c>
      <c r="K15" s="153">
        <v>4.8250000000000002E-4</v>
      </c>
      <c r="L15" s="153"/>
      <c r="M15" s="83"/>
      <c r="N15" s="83"/>
      <c r="O15" s="266" t="s">
        <v>271</v>
      </c>
      <c r="P15" s="81">
        <v>31.89</v>
      </c>
      <c r="Q15" s="82"/>
      <c r="R15" s="155">
        <v>12.95</v>
      </c>
      <c r="S15" s="82">
        <v>15.371</v>
      </c>
      <c r="T15" s="154">
        <f t="shared" ref="T15" si="69">R15/P15</f>
        <v>0.40608341172781431</v>
      </c>
      <c r="U15" s="154">
        <f t="shared" ref="U15" si="70">IF(R15&lt;0.01*P15,0.01,IF(R15&gt;100*P15,100,T15))</f>
        <v>0.40608341172781431</v>
      </c>
      <c r="V15" s="205">
        <f t="shared" ref="V15" si="71">IF(S15&gt;0,((((1/P15)^2)*((S15^2)+(R15^2))-((1/P15)^2)*(R15^2))^0.5),0)</f>
        <v>0.48200062715584829</v>
      </c>
      <c r="W15" s="153">
        <f t="shared" ref="W15" si="72">IF(V15=0,U15,V15)</f>
        <v>0.48200062715584829</v>
      </c>
      <c r="X15" s="78">
        <v>1</v>
      </c>
      <c r="Y15" s="143">
        <v>0.5</v>
      </c>
      <c r="Z15" s="142"/>
      <c r="AA15" s="142">
        <v>0.5</v>
      </c>
      <c r="AB15" s="142">
        <v>0.3</v>
      </c>
      <c r="AC15" s="142">
        <v>1</v>
      </c>
      <c r="AD15" s="201"/>
      <c r="AE15" s="142">
        <v>1</v>
      </c>
      <c r="AF15" s="201"/>
      <c r="AG15" s="142"/>
      <c r="AH15" s="54">
        <f t="shared" si="9"/>
        <v>20</v>
      </c>
      <c r="AI15" s="144">
        <f t="shared" si="10"/>
        <v>20</v>
      </c>
      <c r="AJ15" s="144" t="str">
        <f t="shared" si="11"/>
        <v>na</v>
      </c>
      <c r="AK15" s="144">
        <f t="shared" si="12"/>
        <v>20</v>
      </c>
      <c r="AL15" s="144">
        <f t="shared" si="13"/>
        <v>20</v>
      </c>
      <c r="AM15" s="144">
        <f t="shared" si="14"/>
        <v>20</v>
      </c>
      <c r="AN15" s="75" t="str">
        <f t="shared" si="15"/>
        <v>na</v>
      </c>
      <c r="AO15" s="144">
        <f t="shared" si="16"/>
        <v>20</v>
      </c>
      <c r="AP15" s="75" t="str">
        <f t="shared" si="17"/>
        <v>na</v>
      </c>
      <c r="AQ15" s="69" t="str">
        <f t="shared" si="18"/>
        <v>na</v>
      </c>
      <c r="AR15" s="82">
        <f t="shared" si="19"/>
        <v>0.34080811718199283</v>
      </c>
      <c r="AS15" s="82">
        <f t="shared" si="20"/>
        <v>0.24343436941570917</v>
      </c>
      <c r="AT15" s="82" t="str">
        <f t="shared" si="21"/>
        <v>na</v>
      </c>
      <c r="AU15" s="82">
        <f t="shared" si="22"/>
        <v>0.39461992515809696</v>
      </c>
      <c r="AV15" s="82">
        <f t="shared" si="23"/>
        <v>0.25560608788649464</v>
      </c>
      <c r="AW15" s="82">
        <f t="shared" si="24"/>
        <v>0.35562586140729685</v>
      </c>
      <c r="AX15" s="83" t="str">
        <f t="shared" si="25"/>
        <v>na</v>
      </c>
      <c r="AY15" s="82">
        <f t="shared" si="26"/>
        <v>0.36702412619599228</v>
      </c>
      <c r="AZ15" s="83" t="str">
        <f t="shared" si="27"/>
        <v>na</v>
      </c>
      <c r="BA15" s="82" t="str">
        <f t="shared" si="28"/>
        <v>na</v>
      </c>
      <c r="BB15" s="93">
        <f t="shared" si="29"/>
        <v>0.78678590011177896</v>
      </c>
      <c r="BC15" s="85">
        <f t="shared" si="30"/>
        <v>0.40142137760805052</v>
      </c>
      <c r="BD15" s="85" t="str">
        <f t="shared" si="31"/>
        <v>na</v>
      </c>
      <c r="BE15" s="85">
        <f t="shared" si="32"/>
        <v>1.0548597663548505</v>
      </c>
      <c r="BF15" s="85">
        <f t="shared" si="33"/>
        <v>0.44256706881287566</v>
      </c>
      <c r="BG15" s="85">
        <f t="shared" si="34"/>
        <v>0.85668937327860994</v>
      </c>
      <c r="BH15" s="86" t="str">
        <f t="shared" si="35"/>
        <v>na</v>
      </c>
      <c r="BI15" s="85">
        <f t="shared" si="36"/>
        <v>0.91248542261484422</v>
      </c>
      <c r="BJ15" s="86" t="str">
        <f t="shared" si="37"/>
        <v>na</v>
      </c>
      <c r="BK15" s="102" t="str">
        <f t="shared" si="38"/>
        <v>na</v>
      </c>
      <c r="BL15" s="85">
        <f t="shared" si="39"/>
        <v>14.9489321021238</v>
      </c>
      <c r="BM15" s="85">
        <f t="shared" si="40"/>
        <v>7.6270061745529603</v>
      </c>
      <c r="BN15" s="85" t="str">
        <f t="shared" si="41"/>
        <v>na</v>
      </c>
      <c r="BO15" s="85">
        <f t="shared" si="42"/>
        <v>20.04233556074216</v>
      </c>
      <c r="BP15" s="85">
        <f t="shared" si="43"/>
        <v>8.4087743074446379</v>
      </c>
      <c r="BQ15" s="85">
        <f t="shared" si="44"/>
        <v>16.277098092293588</v>
      </c>
      <c r="BR15" s="86" t="str">
        <f t="shared" si="45"/>
        <v>na</v>
      </c>
      <c r="BS15" s="85">
        <f t="shared" si="46"/>
        <v>17.33722302968204</v>
      </c>
      <c r="BT15" s="86" t="str">
        <f t="shared" si="47"/>
        <v>na</v>
      </c>
      <c r="BU15" s="85" t="str">
        <f t="shared" si="48"/>
        <v>na</v>
      </c>
      <c r="BV15" s="93">
        <f t="shared" si="49"/>
        <v>7.3632688286616232E-2</v>
      </c>
      <c r="BW15" s="85">
        <f t="shared" si="50"/>
        <v>0.22469851731491394</v>
      </c>
      <c r="BX15" s="85" t="str">
        <f t="shared" si="51"/>
        <v>na</v>
      </c>
      <c r="BY15" s="85">
        <f t="shared" si="52"/>
        <v>0.30593299574532129</v>
      </c>
      <c r="BZ15" s="85">
        <f t="shared" si="53"/>
        <v>9.3554210288385717E-2</v>
      </c>
      <c r="CA15" s="85">
        <f t="shared" si="54"/>
        <v>0.16413792835752267</v>
      </c>
      <c r="CB15" s="86" t="str">
        <f t="shared" si="55"/>
        <v>na</v>
      </c>
      <c r="CC15" s="85">
        <f t="shared" si="56"/>
        <v>0.32252619961541451</v>
      </c>
      <c r="CD15" s="86" t="str">
        <f t="shared" si="57"/>
        <v>na</v>
      </c>
      <c r="CE15" s="102" t="str">
        <f t="shared" si="58"/>
        <v>na</v>
      </c>
    </row>
    <row r="16" spans="1:83" s="146" customFormat="1" ht="15.75" x14ac:dyDescent="0.25">
      <c r="A16" s="299" t="s">
        <v>17</v>
      </c>
      <c r="B16" s="60"/>
      <c r="C16" s="147"/>
      <c r="D16" s="120"/>
      <c r="E16" s="95"/>
      <c r="F16" s="60"/>
      <c r="G16" s="60"/>
      <c r="H16" s="67"/>
      <c r="I16" s="78">
        <v>0.45800000000000002</v>
      </c>
      <c r="J16" s="153">
        <v>2.1930000000000001</v>
      </c>
      <c r="K16" s="153">
        <v>1.3167500000000002E-2</v>
      </c>
      <c r="L16" s="153"/>
      <c r="M16" s="83"/>
      <c r="N16" s="83"/>
      <c r="O16" s="266"/>
      <c r="P16" s="81"/>
      <c r="Q16" s="82"/>
      <c r="R16" s="155"/>
      <c r="S16" s="82"/>
      <c r="T16" s="73"/>
      <c r="U16" s="73"/>
      <c r="V16" s="153"/>
      <c r="W16" s="153"/>
      <c r="X16" s="78"/>
      <c r="Y16" s="143"/>
      <c r="Z16" s="142"/>
      <c r="AA16" s="142"/>
      <c r="AB16" s="142"/>
      <c r="AC16" s="142"/>
      <c r="AD16" s="201"/>
      <c r="AE16" s="142"/>
      <c r="AF16" s="201"/>
      <c r="AG16" s="142"/>
      <c r="AH16" s="54" t="str">
        <f t="shared" si="9"/>
        <v>na</v>
      </c>
      <c r="AI16" s="144" t="str">
        <f t="shared" si="10"/>
        <v>na</v>
      </c>
      <c r="AJ16" s="144" t="str">
        <f t="shared" si="11"/>
        <v>na</v>
      </c>
      <c r="AK16" s="144" t="str">
        <f t="shared" si="12"/>
        <v>na</v>
      </c>
      <c r="AL16" s="144" t="str">
        <f t="shared" si="13"/>
        <v>na</v>
      </c>
      <c r="AM16" s="144" t="str">
        <f t="shared" si="14"/>
        <v>na</v>
      </c>
      <c r="AN16" s="75" t="str">
        <f t="shared" si="15"/>
        <v>na</v>
      </c>
      <c r="AO16" s="144" t="str">
        <f t="shared" si="16"/>
        <v>na</v>
      </c>
      <c r="AP16" s="75" t="str">
        <f t="shared" si="17"/>
        <v>na</v>
      </c>
      <c r="AQ16" s="69" t="str">
        <f t="shared" si="18"/>
        <v>na</v>
      </c>
      <c r="AR16" s="82" t="str">
        <f t="shared" si="19"/>
        <v>na</v>
      </c>
      <c r="AS16" s="82" t="str">
        <f t="shared" si="20"/>
        <v>na</v>
      </c>
      <c r="AT16" s="82" t="str">
        <f t="shared" si="21"/>
        <v>na</v>
      </c>
      <c r="AU16" s="82" t="str">
        <f t="shared" si="22"/>
        <v>na</v>
      </c>
      <c r="AV16" s="82" t="str">
        <f t="shared" si="23"/>
        <v>na</v>
      </c>
      <c r="AW16" s="82" t="str">
        <f t="shared" si="24"/>
        <v>na</v>
      </c>
      <c r="AX16" s="83" t="str">
        <f t="shared" si="25"/>
        <v>na</v>
      </c>
      <c r="AY16" s="82" t="str">
        <f t="shared" si="26"/>
        <v>na</v>
      </c>
      <c r="AZ16" s="83" t="str">
        <f t="shared" si="27"/>
        <v>na</v>
      </c>
      <c r="BA16" s="82" t="str">
        <f t="shared" si="28"/>
        <v>na</v>
      </c>
      <c r="BB16" s="93" t="str">
        <f t="shared" si="29"/>
        <v>na</v>
      </c>
      <c r="BC16" s="85" t="str">
        <f t="shared" si="30"/>
        <v>na</v>
      </c>
      <c r="BD16" s="85" t="str">
        <f t="shared" si="31"/>
        <v>na</v>
      </c>
      <c r="BE16" s="85" t="str">
        <f t="shared" si="32"/>
        <v>na</v>
      </c>
      <c r="BF16" s="85" t="str">
        <f t="shared" si="33"/>
        <v>na</v>
      </c>
      <c r="BG16" s="85" t="str">
        <f t="shared" si="34"/>
        <v>na</v>
      </c>
      <c r="BH16" s="86" t="str">
        <f t="shared" si="35"/>
        <v>na</v>
      </c>
      <c r="BI16" s="85" t="str">
        <f t="shared" si="36"/>
        <v>na</v>
      </c>
      <c r="BJ16" s="86" t="str">
        <f t="shared" si="37"/>
        <v>na</v>
      </c>
      <c r="BK16" s="102" t="str">
        <f t="shared" si="38"/>
        <v>na</v>
      </c>
      <c r="BL16" s="85" t="str">
        <f t="shared" si="39"/>
        <v>na</v>
      </c>
      <c r="BM16" s="85" t="str">
        <f t="shared" si="40"/>
        <v>na</v>
      </c>
      <c r="BN16" s="85" t="str">
        <f t="shared" si="41"/>
        <v>na</v>
      </c>
      <c r="BO16" s="85" t="str">
        <f t="shared" si="42"/>
        <v>na</v>
      </c>
      <c r="BP16" s="85" t="str">
        <f t="shared" si="43"/>
        <v>na</v>
      </c>
      <c r="BQ16" s="85" t="str">
        <f t="shared" si="44"/>
        <v>na</v>
      </c>
      <c r="BR16" s="86" t="str">
        <f t="shared" si="45"/>
        <v>na</v>
      </c>
      <c r="BS16" s="85" t="str">
        <f t="shared" si="46"/>
        <v>na</v>
      </c>
      <c r="BT16" s="86" t="str">
        <f t="shared" si="47"/>
        <v>na</v>
      </c>
      <c r="BU16" s="85" t="str">
        <f t="shared" si="48"/>
        <v>na</v>
      </c>
      <c r="BV16" s="93" t="str">
        <f t="shared" si="49"/>
        <v>na</v>
      </c>
      <c r="BW16" s="85" t="str">
        <f t="shared" si="50"/>
        <v>na</v>
      </c>
      <c r="BX16" s="85" t="str">
        <f t="shared" si="51"/>
        <v>na</v>
      </c>
      <c r="BY16" s="85" t="str">
        <f t="shared" si="52"/>
        <v>na</v>
      </c>
      <c r="BZ16" s="85" t="str">
        <f t="shared" si="53"/>
        <v>na</v>
      </c>
      <c r="CA16" s="85" t="str">
        <f t="shared" si="54"/>
        <v>na</v>
      </c>
      <c r="CB16" s="86" t="str">
        <f t="shared" si="55"/>
        <v>na</v>
      </c>
      <c r="CC16" s="85" t="str">
        <f t="shared" si="56"/>
        <v>na</v>
      </c>
      <c r="CD16" s="86" t="str">
        <f t="shared" si="57"/>
        <v>na</v>
      </c>
      <c r="CE16" s="102" t="str">
        <f t="shared" si="58"/>
        <v>na</v>
      </c>
    </row>
    <row r="17" spans="1:83" s="146" customFormat="1" ht="15.75" x14ac:dyDescent="0.25">
      <c r="A17" s="299" t="s">
        <v>18</v>
      </c>
      <c r="B17" s="120">
        <v>16</v>
      </c>
      <c r="C17" s="147">
        <v>4</v>
      </c>
      <c r="D17" s="60"/>
      <c r="E17" s="59"/>
      <c r="F17" s="60"/>
      <c r="G17" s="60"/>
      <c r="H17" s="67">
        <v>1</v>
      </c>
      <c r="I17" s="78">
        <v>9.0830000000000002</v>
      </c>
      <c r="J17" s="153">
        <v>26.297000000000001</v>
      </c>
      <c r="K17" s="153"/>
      <c r="L17" s="153"/>
      <c r="M17" s="83"/>
      <c r="N17" s="83"/>
      <c r="O17" s="266" t="s">
        <v>271</v>
      </c>
      <c r="P17" s="81">
        <v>26.297000000000001</v>
      </c>
      <c r="Q17" s="82"/>
      <c r="R17" s="155">
        <v>16.75</v>
      </c>
      <c r="S17" s="82">
        <v>32.124000000000002</v>
      </c>
      <c r="T17" s="154">
        <f t="shared" ref="T17:T18" si="73">R17/P17</f>
        <v>0.63695478571700193</v>
      </c>
      <c r="U17" s="154">
        <f t="shared" ref="U17:U18" si="74">IF(R17&lt;0.01*P17,0.01,IF(R17&gt;100*P17,100,T17))</f>
        <v>0.63695478571700193</v>
      </c>
      <c r="V17" s="205">
        <f t="shared" ref="V17:V18" si="75">IF(S17&gt;0,((((1/P17)^2)*((S17^2)+(R17^2))-((1/P17)^2)*(R17^2))^0.5),0)</f>
        <v>1.2215842111267448</v>
      </c>
      <c r="W17" s="153">
        <f t="shared" si="68"/>
        <v>1.2215842111267448</v>
      </c>
      <c r="X17" s="78">
        <v>1</v>
      </c>
      <c r="Y17" s="143"/>
      <c r="Z17" s="142"/>
      <c r="AA17" s="142"/>
      <c r="AB17" s="142">
        <v>0.1</v>
      </c>
      <c r="AC17" s="142">
        <v>1</v>
      </c>
      <c r="AD17" s="201"/>
      <c r="AE17" s="142">
        <v>1</v>
      </c>
      <c r="AF17" s="201"/>
      <c r="AG17" s="142"/>
      <c r="AH17" s="54">
        <f t="shared" si="9"/>
        <v>20</v>
      </c>
      <c r="AI17" s="144" t="str">
        <f t="shared" si="10"/>
        <v>na</v>
      </c>
      <c r="AJ17" s="144" t="str">
        <f t="shared" si="11"/>
        <v>na</v>
      </c>
      <c r="AK17" s="144" t="str">
        <f t="shared" si="12"/>
        <v>na</v>
      </c>
      <c r="AL17" s="144">
        <f t="shared" si="13"/>
        <v>20</v>
      </c>
      <c r="AM17" s="144">
        <f t="shared" si="14"/>
        <v>20</v>
      </c>
      <c r="AN17" s="75" t="str">
        <f t="shared" si="15"/>
        <v>na</v>
      </c>
      <c r="AO17" s="144">
        <f t="shared" si="16"/>
        <v>20</v>
      </c>
      <c r="AP17" s="75" t="str">
        <f t="shared" si="17"/>
        <v>na</v>
      </c>
      <c r="AQ17" s="69" t="str">
        <f t="shared" si="18"/>
        <v>na</v>
      </c>
      <c r="AR17" s="82">
        <f t="shared" si="19"/>
        <v>0.4928376777980244</v>
      </c>
      <c r="AS17" s="82" t="str">
        <f t="shared" si="20"/>
        <v>na</v>
      </c>
      <c r="AT17" s="82" t="str">
        <f t="shared" si="21"/>
        <v>na</v>
      </c>
      <c r="AU17" s="82" t="str">
        <f t="shared" si="22"/>
        <v>na</v>
      </c>
      <c r="AV17" s="82">
        <f t="shared" si="23"/>
        <v>0.12320941944950613</v>
      </c>
      <c r="AW17" s="82">
        <f t="shared" si="24"/>
        <v>0.51426540291967759</v>
      </c>
      <c r="AX17" s="83" t="str">
        <f t="shared" si="25"/>
        <v>na</v>
      </c>
      <c r="AY17" s="82">
        <f t="shared" si="26"/>
        <v>0.53074826839787237</v>
      </c>
      <c r="AZ17" s="83" t="str">
        <f t="shared" si="27"/>
        <v>na</v>
      </c>
      <c r="BA17" s="82" t="str">
        <f t="shared" si="28"/>
        <v>na</v>
      </c>
      <c r="BB17" s="93">
        <f t="shared" si="29"/>
        <v>1.5964411000045557</v>
      </c>
      <c r="BC17" s="85" t="str">
        <f t="shared" si="30"/>
        <v>na</v>
      </c>
      <c r="BD17" s="85" t="str">
        <f t="shared" si="31"/>
        <v>na</v>
      </c>
      <c r="BE17" s="85" t="str">
        <f t="shared" si="32"/>
        <v>na</v>
      </c>
      <c r="BF17" s="85">
        <f t="shared" si="33"/>
        <v>9.9777568750284776E-2</v>
      </c>
      <c r="BG17" s="85">
        <f t="shared" si="34"/>
        <v>1.7382799122922949</v>
      </c>
      <c r="BH17" s="86" t="str">
        <f t="shared" si="35"/>
        <v>na</v>
      </c>
      <c r="BI17" s="85">
        <f t="shared" si="36"/>
        <v>1.8514938201236266</v>
      </c>
      <c r="BJ17" s="86" t="str">
        <f t="shared" si="37"/>
        <v>na</v>
      </c>
      <c r="BK17" s="102" t="str">
        <f t="shared" si="38"/>
        <v>na</v>
      </c>
      <c r="BL17" s="85">
        <f t="shared" si="39"/>
        <v>30.332380900086559</v>
      </c>
      <c r="BM17" s="85" t="str">
        <f t="shared" si="40"/>
        <v>na</v>
      </c>
      <c r="BN17" s="85" t="str">
        <f t="shared" si="41"/>
        <v>na</v>
      </c>
      <c r="BO17" s="85" t="str">
        <f t="shared" si="42"/>
        <v>na</v>
      </c>
      <c r="BP17" s="85">
        <f t="shared" si="43"/>
        <v>1.8957738062554108</v>
      </c>
      <c r="BQ17" s="85">
        <f t="shared" si="44"/>
        <v>33.027318333553602</v>
      </c>
      <c r="BR17" s="86" t="str">
        <f t="shared" si="45"/>
        <v>na</v>
      </c>
      <c r="BS17" s="85">
        <f t="shared" si="46"/>
        <v>35.178382582348902</v>
      </c>
      <c r="BT17" s="86" t="str">
        <f t="shared" si="47"/>
        <v>na</v>
      </c>
      <c r="BU17" s="85" t="str">
        <f t="shared" si="48"/>
        <v>na</v>
      </c>
      <c r="BV17" s="93">
        <f t="shared" si="49"/>
        <v>0.90487713744036924</v>
      </c>
      <c r="BW17" s="85" t="str">
        <f t="shared" si="50"/>
        <v>na</v>
      </c>
      <c r="BX17" s="85" t="str">
        <f t="shared" si="51"/>
        <v>na</v>
      </c>
      <c r="BY17" s="85" t="str">
        <f t="shared" si="52"/>
        <v>na</v>
      </c>
      <c r="BZ17" s="85">
        <f t="shared" si="53"/>
        <v>0.80633616421308119</v>
      </c>
      <c r="CA17" s="85">
        <f t="shared" si="54"/>
        <v>1.2423264528346496</v>
      </c>
      <c r="CB17" s="86" t="str">
        <f t="shared" si="55"/>
        <v>na</v>
      </c>
      <c r="CC17" s="85">
        <f t="shared" si="56"/>
        <v>1.6902873762515622</v>
      </c>
      <c r="CD17" s="86" t="str">
        <f t="shared" si="57"/>
        <v>na</v>
      </c>
      <c r="CE17" s="102" t="str">
        <f t="shared" si="58"/>
        <v>na</v>
      </c>
    </row>
    <row r="18" spans="1:83" s="146" customFormat="1" ht="15.75" x14ac:dyDescent="0.25">
      <c r="A18" s="298" t="s">
        <v>21</v>
      </c>
      <c r="B18" s="120">
        <v>16</v>
      </c>
      <c r="C18" s="147">
        <v>4</v>
      </c>
      <c r="D18" s="60"/>
      <c r="E18" s="59"/>
      <c r="F18" s="60"/>
      <c r="G18" s="60"/>
      <c r="H18" s="67">
        <v>1</v>
      </c>
      <c r="I18" s="146">
        <v>10.333</v>
      </c>
      <c r="J18" s="153">
        <v>166.79</v>
      </c>
      <c r="K18" s="153"/>
      <c r="L18" s="153"/>
      <c r="M18" s="83"/>
      <c r="N18" s="83"/>
      <c r="O18" s="266" t="s">
        <v>271</v>
      </c>
      <c r="P18" s="81">
        <v>166.79</v>
      </c>
      <c r="Q18" s="82"/>
      <c r="R18" s="155">
        <v>2.6</v>
      </c>
      <c r="S18" s="82">
        <v>6.8010000000000002</v>
      </c>
      <c r="T18" s="154">
        <f t="shared" si="73"/>
        <v>1.5588464536243182E-2</v>
      </c>
      <c r="U18" s="154">
        <f t="shared" si="74"/>
        <v>1.5588464536243182E-2</v>
      </c>
      <c r="V18" s="205">
        <f t="shared" si="75"/>
        <v>4.0775825888842258E-2</v>
      </c>
      <c r="W18" s="153">
        <f t="shared" si="68"/>
        <v>4.0775825888842258E-2</v>
      </c>
      <c r="X18" s="78">
        <v>1</v>
      </c>
      <c r="Y18" s="143">
        <v>0.5</v>
      </c>
      <c r="Z18" s="142">
        <v>1</v>
      </c>
      <c r="AA18" s="142">
        <v>0.5</v>
      </c>
      <c r="AB18" s="142">
        <v>0.1</v>
      </c>
      <c r="AC18" s="142">
        <v>1</v>
      </c>
      <c r="AD18" s="201"/>
      <c r="AE18" s="142">
        <v>1</v>
      </c>
      <c r="AF18" s="201">
        <v>1</v>
      </c>
      <c r="AG18" s="142">
        <v>1</v>
      </c>
      <c r="AH18" s="54">
        <f t="shared" si="9"/>
        <v>20</v>
      </c>
      <c r="AI18" s="144">
        <f t="shared" si="10"/>
        <v>20</v>
      </c>
      <c r="AJ18" s="144">
        <f t="shared" si="11"/>
        <v>20</v>
      </c>
      <c r="AK18" s="144">
        <f t="shared" si="12"/>
        <v>20</v>
      </c>
      <c r="AL18" s="144">
        <f t="shared" si="13"/>
        <v>20</v>
      </c>
      <c r="AM18" s="144">
        <f t="shared" si="14"/>
        <v>20</v>
      </c>
      <c r="AN18" s="75" t="str">
        <f t="shared" si="15"/>
        <v>na</v>
      </c>
      <c r="AO18" s="144">
        <f t="shared" si="16"/>
        <v>20</v>
      </c>
      <c r="AP18" s="75">
        <f t="shared" si="17"/>
        <v>20</v>
      </c>
      <c r="AQ18" s="69">
        <f t="shared" si="18"/>
        <v>20</v>
      </c>
      <c r="AR18" s="82">
        <f t="shared" si="19"/>
        <v>1.5468212509208695E-2</v>
      </c>
      <c r="AS18" s="82">
        <f t="shared" si="20"/>
        <v>1.1048723220863354E-2</v>
      </c>
      <c r="AT18" s="82">
        <f t="shared" si="21"/>
        <v>1.5468212509208695E-2</v>
      </c>
      <c r="AU18" s="82">
        <f t="shared" si="22"/>
        <v>1.7910561852767962E-2</v>
      </c>
      <c r="AV18" s="82">
        <f t="shared" si="23"/>
        <v>3.8670531273021745E-3</v>
      </c>
      <c r="AW18" s="82">
        <f t="shared" si="24"/>
        <v>1.6140743487869941E-2</v>
      </c>
      <c r="AX18" s="83" t="str">
        <f t="shared" si="25"/>
        <v>na</v>
      </c>
      <c r="AY18" s="82">
        <f t="shared" si="26"/>
        <v>1.6658075009917055E-2</v>
      </c>
      <c r="AZ18" s="83">
        <f t="shared" si="27"/>
        <v>1.5468212509208695E-2</v>
      </c>
      <c r="BA18" s="82">
        <f t="shared" si="28"/>
        <v>1.5468212509208695E-2</v>
      </c>
      <c r="BB18" s="93">
        <f t="shared" si="29"/>
        <v>7.9932842950568683E-2</v>
      </c>
      <c r="BC18" s="85">
        <f t="shared" si="30"/>
        <v>4.0782062729881982E-2</v>
      </c>
      <c r="BD18" s="85">
        <f t="shared" si="31"/>
        <v>7.9932842950568683E-2</v>
      </c>
      <c r="BE18" s="85">
        <f t="shared" si="32"/>
        <v>0.10716757891433586</v>
      </c>
      <c r="BF18" s="85">
        <f t="shared" si="33"/>
        <v>4.9958026844105453E-3</v>
      </c>
      <c r="BG18" s="85">
        <f t="shared" si="34"/>
        <v>8.7034626728785563E-2</v>
      </c>
      <c r="BH18" s="86" t="str">
        <f t="shared" si="35"/>
        <v>na</v>
      </c>
      <c r="BI18" s="85">
        <f t="shared" si="36"/>
        <v>9.2703178806576692E-2</v>
      </c>
      <c r="BJ18" s="86">
        <f t="shared" si="37"/>
        <v>7.9932842950568683E-2</v>
      </c>
      <c r="BK18" s="102">
        <f t="shared" si="38"/>
        <v>7.9932842950568683E-2</v>
      </c>
      <c r="BL18" s="85">
        <f t="shared" si="39"/>
        <v>1.5187240160608049</v>
      </c>
      <c r="BM18" s="85">
        <f t="shared" si="40"/>
        <v>0.77485919186775765</v>
      </c>
      <c r="BN18" s="85">
        <f t="shared" si="41"/>
        <v>1.5187240160608049</v>
      </c>
      <c r="BO18" s="85">
        <f t="shared" si="42"/>
        <v>2.0361839993723811</v>
      </c>
      <c r="BP18" s="85">
        <f t="shared" si="43"/>
        <v>9.492025100380036E-2</v>
      </c>
      <c r="BQ18" s="85">
        <f t="shared" si="44"/>
        <v>1.6536579078469258</v>
      </c>
      <c r="BR18" s="86" t="str">
        <f t="shared" si="45"/>
        <v>na</v>
      </c>
      <c r="BS18" s="85">
        <f t="shared" si="46"/>
        <v>1.7613603973249572</v>
      </c>
      <c r="BT18" s="86">
        <f t="shared" si="47"/>
        <v>1.5187240160608049</v>
      </c>
      <c r="BU18" s="85">
        <f t="shared" si="48"/>
        <v>1.5187240160608049</v>
      </c>
      <c r="BV18" s="93">
        <f t="shared" si="49"/>
        <v>1.4009346379279519</v>
      </c>
      <c r="BW18" s="85">
        <f t="shared" si="50"/>
        <v>2.2900283303386644</v>
      </c>
      <c r="BX18" s="85">
        <f t="shared" si="51"/>
        <v>0.59939517070384529</v>
      </c>
      <c r="BY18" s="85">
        <f t="shared" si="52"/>
        <v>1.2804809633173395</v>
      </c>
      <c r="BZ18" s="85">
        <f t="shared" si="53"/>
        <v>2.0497005101268986</v>
      </c>
      <c r="CA18" s="85">
        <f t="shared" si="54"/>
        <v>1.2389564547619774</v>
      </c>
      <c r="CB18" s="86" t="str">
        <f t="shared" si="55"/>
        <v>na</v>
      </c>
      <c r="CC18" s="85">
        <f t="shared" si="56"/>
        <v>0.99794248609860503</v>
      </c>
      <c r="CD18" s="86">
        <f t="shared" si="57"/>
        <v>0</v>
      </c>
      <c r="CE18" s="102">
        <f t="shared" si="58"/>
        <v>0.35477108076451902</v>
      </c>
    </row>
    <row r="19" spans="1:83" s="146" customFormat="1" x14ac:dyDescent="0.25">
      <c r="A19" s="299" t="s">
        <v>22</v>
      </c>
      <c r="B19" s="60"/>
      <c r="C19" s="145"/>
      <c r="D19" s="120"/>
      <c r="E19" s="95"/>
      <c r="F19" s="60"/>
      <c r="G19" s="60"/>
      <c r="H19" s="67"/>
      <c r="I19" s="78"/>
      <c r="J19" s="153">
        <v>0.32800000000000001</v>
      </c>
      <c r="K19" s="153">
        <v>2.7000000000000001E-3</v>
      </c>
      <c r="L19" s="153"/>
      <c r="M19" s="83"/>
      <c r="N19" s="83"/>
      <c r="O19" s="266"/>
      <c r="P19" s="151"/>
      <c r="Q19" s="82"/>
      <c r="R19" s="81"/>
      <c r="S19" s="82"/>
      <c r="T19" s="73"/>
      <c r="U19" s="73"/>
      <c r="V19" s="153"/>
      <c r="W19" s="153"/>
      <c r="X19" s="78"/>
      <c r="Y19" s="143"/>
      <c r="Z19" s="142"/>
      <c r="AA19" s="142"/>
      <c r="AB19" s="142"/>
      <c r="AC19" s="142"/>
      <c r="AD19" s="201"/>
      <c r="AE19" s="142"/>
      <c r="AF19" s="201"/>
      <c r="AG19" s="142"/>
      <c r="AH19" s="54" t="str">
        <f t="shared" si="9"/>
        <v>na</v>
      </c>
      <c r="AI19" s="144" t="str">
        <f t="shared" si="10"/>
        <v>na</v>
      </c>
      <c r="AJ19" s="144" t="str">
        <f t="shared" si="11"/>
        <v>na</v>
      </c>
      <c r="AK19" s="144" t="str">
        <f t="shared" si="12"/>
        <v>na</v>
      </c>
      <c r="AL19" s="144" t="str">
        <f t="shared" si="13"/>
        <v>na</v>
      </c>
      <c r="AM19" s="144" t="str">
        <f t="shared" si="14"/>
        <v>na</v>
      </c>
      <c r="AN19" s="75" t="str">
        <f t="shared" si="15"/>
        <v>na</v>
      </c>
      <c r="AO19" s="144" t="str">
        <f t="shared" si="16"/>
        <v>na</v>
      </c>
      <c r="AP19" s="75" t="str">
        <f t="shared" si="17"/>
        <v>na</v>
      </c>
      <c r="AQ19" s="69" t="str">
        <f t="shared" si="18"/>
        <v>na</v>
      </c>
      <c r="AR19" s="82" t="str">
        <f t="shared" si="19"/>
        <v>na</v>
      </c>
      <c r="AS19" s="82" t="str">
        <f t="shared" si="20"/>
        <v>na</v>
      </c>
      <c r="AT19" s="82" t="str">
        <f t="shared" si="21"/>
        <v>na</v>
      </c>
      <c r="AU19" s="82" t="str">
        <f t="shared" si="22"/>
        <v>na</v>
      </c>
      <c r="AV19" s="82" t="str">
        <f t="shared" si="23"/>
        <v>na</v>
      </c>
      <c r="AW19" s="82" t="str">
        <f t="shared" si="24"/>
        <v>na</v>
      </c>
      <c r="AX19" s="83" t="str">
        <f t="shared" si="25"/>
        <v>na</v>
      </c>
      <c r="AY19" s="82" t="str">
        <f t="shared" si="26"/>
        <v>na</v>
      </c>
      <c r="AZ19" s="83" t="str">
        <f t="shared" si="27"/>
        <v>na</v>
      </c>
      <c r="BA19" s="82" t="str">
        <f t="shared" si="28"/>
        <v>na</v>
      </c>
      <c r="BB19" s="93" t="str">
        <f t="shared" si="29"/>
        <v>na</v>
      </c>
      <c r="BC19" s="85" t="str">
        <f t="shared" si="30"/>
        <v>na</v>
      </c>
      <c r="BD19" s="85" t="str">
        <f t="shared" si="31"/>
        <v>na</v>
      </c>
      <c r="BE19" s="85" t="str">
        <f t="shared" si="32"/>
        <v>na</v>
      </c>
      <c r="BF19" s="85" t="str">
        <f t="shared" si="33"/>
        <v>na</v>
      </c>
      <c r="BG19" s="85" t="str">
        <f t="shared" si="34"/>
        <v>na</v>
      </c>
      <c r="BH19" s="86" t="str">
        <f t="shared" si="35"/>
        <v>na</v>
      </c>
      <c r="BI19" s="85" t="str">
        <f t="shared" si="36"/>
        <v>na</v>
      </c>
      <c r="BJ19" s="86" t="str">
        <f t="shared" si="37"/>
        <v>na</v>
      </c>
      <c r="BK19" s="102" t="str">
        <f t="shared" si="38"/>
        <v>na</v>
      </c>
      <c r="BL19" s="85" t="str">
        <f t="shared" si="39"/>
        <v>na</v>
      </c>
      <c r="BM19" s="85" t="str">
        <f t="shared" si="40"/>
        <v>na</v>
      </c>
      <c r="BN19" s="85" t="str">
        <f t="shared" si="41"/>
        <v>na</v>
      </c>
      <c r="BO19" s="85" t="str">
        <f t="shared" si="42"/>
        <v>na</v>
      </c>
      <c r="BP19" s="85" t="str">
        <f t="shared" si="43"/>
        <v>na</v>
      </c>
      <c r="BQ19" s="85" t="str">
        <f t="shared" si="44"/>
        <v>na</v>
      </c>
      <c r="BR19" s="86" t="str">
        <f t="shared" si="45"/>
        <v>na</v>
      </c>
      <c r="BS19" s="85" t="str">
        <f t="shared" si="46"/>
        <v>na</v>
      </c>
      <c r="BT19" s="86" t="str">
        <f t="shared" si="47"/>
        <v>na</v>
      </c>
      <c r="BU19" s="85" t="str">
        <f t="shared" si="48"/>
        <v>na</v>
      </c>
      <c r="BV19" s="93" t="str">
        <f t="shared" si="49"/>
        <v>na</v>
      </c>
      <c r="BW19" s="85" t="str">
        <f t="shared" si="50"/>
        <v>na</v>
      </c>
      <c r="BX19" s="85" t="str">
        <f t="shared" si="51"/>
        <v>na</v>
      </c>
      <c r="BY19" s="85" t="str">
        <f t="shared" si="52"/>
        <v>na</v>
      </c>
      <c r="BZ19" s="85" t="str">
        <f t="shared" si="53"/>
        <v>na</v>
      </c>
      <c r="CA19" s="85" t="str">
        <f t="shared" si="54"/>
        <v>na</v>
      </c>
      <c r="CB19" s="86" t="str">
        <f t="shared" si="55"/>
        <v>na</v>
      </c>
      <c r="CC19" s="85" t="str">
        <f t="shared" si="56"/>
        <v>na</v>
      </c>
      <c r="CD19" s="86" t="str">
        <f t="shared" si="57"/>
        <v>na</v>
      </c>
      <c r="CE19" s="102" t="str">
        <f t="shared" si="58"/>
        <v>na</v>
      </c>
    </row>
    <row r="20" spans="1:83" s="146" customFormat="1" x14ac:dyDescent="0.25">
      <c r="A20" s="299" t="s">
        <v>25</v>
      </c>
      <c r="B20" s="120">
        <v>16</v>
      </c>
      <c r="C20" s="143">
        <v>4</v>
      </c>
      <c r="D20" s="117"/>
      <c r="E20" s="69"/>
      <c r="F20" s="60"/>
      <c r="G20" s="67"/>
      <c r="H20" s="60">
        <v>1</v>
      </c>
      <c r="I20" s="78">
        <v>20.332999999999998</v>
      </c>
      <c r="J20" s="153">
        <v>67.67</v>
      </c>
      <c r="K20" s="153"/>
      <c r="L20" s="153"/>
      <c r="M20" s="161"/>
      <c r="N20" s="161"/>
      <c r="O20" s="267" t="s">
        <v>271</v>
      </c>
      <c r="P20" s="28">
        <v>67.67</v>
      </c>
      <c r="Q20" s="29"/>
      <c r="R20" s="151">
        <v>9.65</v>
      </c>
      <c r="S20" s="82">
        <v>22.378</v>
      </c>
      <c r="T20" s="154">
        <f>R20/P20</f>
        <v>0.14260381262006797</v>
      </c>
      <c r="U20" s="154">
        <f>IF(R20&lt;0.01*P20,0.01,IF(R20&gt;100*P20,100,T20))</f>
        <v>0.14260381262006797</v>
      </c>
      <c r="V20" s="205">
        <f t="shared" ref="V20" si="76">IF(S20&gt;0,((((1/P20)^2)*((S20^2)+(R20^2))-((1/P20)^2)*(R20^2))^0.5),0)</f>
        <v>0.33069306930693065</v>
      </c>
      <c r="W20" s="153">
        <f>IF(V20=0,U20,V20)</f>
        <v>0.33069306930693065</v>
      </c>
      <c r="X20" s="78">
        <v>1</v>
      </c>
      <c r="Y20" s="145">
        <v>0.5</v>
      </c>
      <c r="Z20" s="142">
        <v>1</v>
      </c>
      <c r="AA20" s="142">
        <v>0.5</v>
      </c>
      <c r="AB20" s="142">
        <v>0.5</v>
      </c>
      <c r="AC20" s="142">
        <v>1</v>
      </c>
      <c r="AD20" s="201">
        <v>1</v>
      </c>
      <c r="AE20" s="142"/>
      <c r="AF20" s="201"/>
      <c r="AG20" s="142"/>
      <c r="AH20" s="54">
        <f t="shared" si="9"/>
        <v>20</v>
      </c>
      <c r="AI20" s="144">
        <f t="shared" si="10"/>
        <v>20</v>
      </c>
      <c r="AJ20" s="144">
        <f t="shared" si="11"/>
        <v>20</v>
      </c>
      <c r="AK20" s="144">
        <f t="shared" si="12"/>
        <v>20</v>
      </c>
      <c r="AL20" s="144">
        <f t="shared" si="13"/>
        <v>20</v>
      </c>
      <c r="AM20" s="144">
        <f t="shared" si="14"/>
        <v>20</v>
      </c>
      <c r="AN20" s="75">
        <f t="shared" si="15"/>
        <v>20</v>
      </c>
      <c r="AO20" s="144" t="str">
        <f t="shared" si="16"/>
        <v>na</v>
      </c>
      <c r="AP20" s="75" t="str">
        <f t="shared" si="17"/>
        <v>na</v>
      </c>
      <c r="AQ20" s="69" t="str">
        <f t="shared" si="18"/>
        <v>na</v>
      </c>
      <c r="AR20" s="82">
        <f t="shared" si="19"/>
        <v>0.13330970409599596</v>
      </c>
      <c r="AS20" s="82">
        <f t="shared" si="20"/>
        <v>9.5221217211425693E-2</v>
      </c>
      <c r="AT20" s="82">
        <f t="shared" si="21"/>
        <v>0.13330970409599596</v>
      </c>
      <c r="AU20" s="82">
        <f t="shared" si="22"/>
        <v>0.15435860474273216</v>
      </c>
      <c r="AV20" s="82">
        <f t="shared" si="23"/>
        <v>0.16663713011999495</v>
      </c>
      <c r="AW20" s="82">
        <f t="shared" si="24"/>
        <v>0.13910577818712622</v>
      </c>
      <c r="AX20" s="83">
        <f t="shared" si="25"/>
        <v>0.1777462721279946</v>
      </c>
      <c r="AY20" s="82" t="str">
        <f t="shared" si="26"/>
        <v>na</v>
      </c>
      <c r="AZ20" s="83" t="str">
        <f t="shared" si="27"/>
        <v>na</v>
      </c>
      <c r="BA20" s="82" t="str">
        <f t="shared" si="28"/>
        <v>na</v>
      </c>
      <c r="BB20" s="93">
        <f t="shared" si="29"/>
        <v>0.57139982249557919</v>
      </c>
      <c r="BC20" s="85">
        <f t="shared" si="30"/>
        <v>0.29153052168141796</v>
      </c>
      <c r="BD20" s="85">
        <f t="shared" si="31"/>
        <v>0.57139982249557919</v>
      </c>
      <c r="BE20" s="85">
        <f t="shared" si="32"/>
        <v>0.76608729664227238</v>
      </c>
      <c r="BF20" s="85">
        <f t="shared" si="33"/>
        <v>0.89281222264934246</v>
      </c>
      <c r="BG20" s="85">
        <f t="shared" si="34"/>
        <v>0.62216691447533767</v>
      </c>
      <c r="BH20" s="86">
        <f t="shared" si="35"/>
        <v>1.0158219066588074</v>
      </c>
      <c r="BI20" s="85" t="str">
        <f t="shared" si="36"/>
        <v>na</v>
      </c>
      <c r="BJ20" s="86" t="str">
        <f t="shared" si="37"/>
        <v>na</v>
      </c>
      <c r="BK20" s="102" t="str">
        <f t="shared" si="38"/>
        <v>na</v>
      </c>
      <c r="BL20" s="85">
        <f t="shared" si="39"/>
        <v>10.856596627416005</v>
      </c>
      <c r="BM20" s="85">
        <f t="shared" si="40"/>
        <v>5.5390799119469412</v>
      </c>
      <c r="BN20" s="85">
        <f t="shared" si="41"/>
        <v>10.856596627416005</v>
      </c>
      <c r="BO20" s="85">
        <f t="shared" si="42"/>
        <v>14.555658636203175</v>
      </c>
      <c r="BP20" s="85">
        <f t="shared" si="43"/>
        <v>16.963432230337506</v>
      </c>
      <c r="BQ20" s="85">
        <f t="shared" si="44"/>
        <v>11.821171375031415</v>
      </c>
      <c r="BR20" s="86">
        <f t="shared" si="45"/>
        <v>19.300616226517342</v>
      </c>
      <c r="BS20" s="85" t="str">
        <f t="shared" si="46"/>
        <v>na</v>
      </c>
      <c r="BT20" s="86" t="str">
        <f t="shared" si="47"/>
        <v>na</v>
      </c>
      <c r="BU20" s="85" t="str">
        <f t="shared" si="48"/>
        <v>na</v>
      </c>
      <c r="BV20" s="93">
        <f t="shared" si="49"/>
        <v>0.43113363994373716</v>
      </c>
      <c r="BW20" s="85">
        <f t="shared" si="50"/>
        <v>1.2924350137784884</v>
      </c>
      <c r="BX20" s="85">
        <f t="shared" si="51"/>
        <v>6.110931512764764E-2</v>
      </c>
      <c r="BY20" s="85">
        <f t="shared" si="52"/>
        <v>0.27182583134477861</v>
      </c>
      <c r="BZ20" s="85">
        <f t="shared" si="53"/>
        <v>0.49526068786986288</v>
      </c>
      <c r="CA20" s="85">
        <f t="shared" si="54"/>
        <v>0.31715803336879017</v>
      </c>
      <c r="CB20" s="86">
        <f t="shared" si="55"/>
        <v>0.289216400282929</v>
      </c>
      <c r="CC20" s="85" t="str">
        <f t="shared" si="56"/>
        <v>na</v>
      </c>
      <c r="CD20" s="86" t="str">
        <f t="shared" si="57"/>
        <v>na</v>
      </c>
      <c r="CE20" s="102" t="str">
        <f t="shared" si="58"/>
        <v>na</v>
      </c>
    </row>
    <row r="21" spans="1:83" s="146" customFormat="1" x14ac:dyDescent="0.25">
      <c r="A21" s="299" t="s">
        <v>100</v>
      </c>
      <c r="B21" s="60"/>
      <c r="C21" s="145"/>
      <c r="D21" s="120"/>
      <c r="E21" s="95"/>
      <c r="F21" s="60"/>
      <c r="G21" s="60"/>
      <c r="H21" s="67"/>
      <c r="I21" s="78">
        <v>9.75</v>
      </c>
      <c r="J21" s="153">
        <v>11.337999999999999</v>
      </c>
      <c r="K21" s="145">
        <v>6.0085E-2</v>
      </c>
      <c r="L21" s="153"/>
      <c r="M21" s="83"/>
      <c r="N21" s="83"/>
      <c r="O21" s="266"/>
      <c r="P21" s="81"/>
      <c r="Q21" s="82"/>
      <c r="R21" s="81"/>
      <c r="S21" s="82"/>
      <c r="T21" s="73"/>
      <c r="U21" s="73"/>
      <c r="V21" s="153"/>
      <c r="W21" s="153"/>
      <c r="X21" s="78"/>
      <c r="Y21" s="127"/>
      <c r="Z21" s="129"/>
      <c r="AA21" s="129"/>
      <c r="AB21" s="129"/>
      <c r="AC21" s="129"/>
      <c r="AD21" s="139"/>
      <c r="AE21" s="129"/>
      <c r="AF21" s="139"/>
      <c r="AG21" s="129"/>
      <c r="AH21" s="54" t="str">
        <f t="shared" si="9"/>
        <v>na</v>
      </c>
      <c r="AI21" s="144" t="str">
        <f t="shared" si="10"/>
        <v>na</v>
      </c>
      <c r="AJ21" s="144" t="str">
        <f t="shared" si="11"/>
        <v>na</v>
      </c>
      <c r="AK21" s="144" t="str">
        <f t="shared" si="12"/>
        <v>na</v>
      </c>
      <c r="AL21" s="144" t="str">
        <f t="shared" si="13"/>
        <v>na</v>
      </c>
      <c r="AM21" s="144" t="str">
        <f t="shared" si="14"/>
        <v>na</v>
      </c>
      <c r="AN21" s="75" t="str">
        <f t="shared" si="15"/>
        <v>na</v>
      </c>
      <c r="AO21" s="144" t="str">
        <f t="shared" si="16"/>
        <v>na</v>
      </c>
      <c r="AP21" s="75" t="str">
        <f t="shared" si="17"/>
        <v>na</v>
      </c>
      <c r="AQ21" s="69" t="str">
        <f t="shared" si="18"/>
        <v>na</v>
      </c>
      <c r="AR21" s="82" t="str">
        <f t="shared" si="19"/>
        <v>na</v>
      </c>
      <c r="AS21" s="82" t="str">
        <f t="shared" si="20"/>
        <v>na</v>
      </c>
      <c r="AT21" s="82" t="str">
        <f t="shared" si="21"/>
        <v>na</v>
      </c>
      <c r="AU21" s="82" t="str">
        <f t="shared" si="22"/>
        <v>na</v>
      </c>
      <c r="AV21" s="82" t="str">
        <f t="shared" si="23"/>
        <v>na</v>
      </c>
      <c r="AW21" s="82" t="str">
        <f t="shared" si="24"/>
        <v>na</v>
      </c>
      <c r="AX21" s="83" t="str">
        <f t="shared" si="25"/>
        <v>na</v>
      </c>
      <c r="AY21" s="82" t="str">
        <f t="shared" si="26"/>
        <v>na</v>
      </c>
      <c r="AZ21" s="83" t="str">
        <f t="shared" si="27"/>
        <v>na</v>
      </c>
      <c r="BA21" s="82" t="str">
        <f t="shared" si="28"/>
        <v>na</v>
      </c>
      <c r="BB21" s="93" t="str">
        <f t="shared" si="29"/>
        <v>na</v>
      </c>
      <c r="BC21" s="85" t="str">
        <f t="shared" si="30"/>
        <v>na</v>
      </c>
      <c r="BD21" s="85" t="str">
        <f t="shared" si="31"/>
        <v>na</v>
      </c>
      <c r="BE21" s="85" t="str">
        <f t="shared" si="32"/>
        <v>na</v>
      </c>
      <c r="BF21" s="85" t="str">
        <f t="shared" si="33"/>
        <v>na</v>
      </c>
      <c r="BG21" s="85" t="str">
        <f t="shared" si="34"/>
        <v>na</v>
      </c>
      <c r="BH21" s="86" t="str">
        <f t="shared" si="35"/>
        <v>na</v>
      </c>
      <c r="BI21" s="85" t="str">
        <f t="shared" si="36"/>
        <v>na</v>
      </c>
      <c r="BJ21" s="86" t="str">
        <f t="shared" si="37"/>
        <v>na</v>
      </c>
      <c r="BK21" s="102" t="str">
        <f t="shared" si="38"/>
        <v>na</v>
      </c>
      <c r="BL21" s="85" t="str">
        <f t="shared" si="39"/>
        <v>na</v>
      </c>
      <c r="BM21" s="85" t="str">
        <f t="shared" si="40"/>
        <v>na</v>
      </c>
      <c r="BN21" s="85" t="str">
        <f t="shared" si="41"/>
        <v>na</v>
      </c>
      <c r="BO21" s="85" t="str">
        <f t="shared" si="42"/>
        <v>na</v>
      </c>
      <c r="BP21" s="85" t="str">
        <f t="shared" si="43"/>
        <v>na</v>
      </c>
      <c r="BQ21" s="85" t="str">
        <f t="shared" si="44"/>
        <v>na</v>
      </c>
      <c r="BR21" s="86" t="str">
        <f t="shared" si="45"/>
        <v>na</v>
      </c>
      <c r="BS21" s="85" t="str">
        <f t="shared" si="46"/>
        <v>na</v>
      </c>
      <c r="BT21" s="86" t="str">
        <f t="shared" si="47"/>
        <v>na</v>
      </c>
      <c r="BU21" s="85" t="str">
        <f t="shared" si="48"/>
        <v>na</v>
      </c>
      <c r="BV21" s="93" t="str">
        <f t="shared" si="49"/>
        <v>na</v>
      </c>
      <c r="BW21" s="85" t="str">
        <f t="shared" si="50"/>
        <v>na</v>
      </c>
      <c r="BX21" s="85" t="str">
        <f t="shared" si="51"/>
        <v>na</v>
      </c>
      <c r="BY21" s="85" t="str">
        <f t="shared" si="52"/>
        <v>na</v>
      </c>
      <c r="BZ21" s="85" t="str">
        <f t="shared" si="53"/>
        <v>na</v>
      </c>
      <c r="CA21" s="85" t="str">
        <f t="shared" si="54"/>
        <v>na</v>
      </c>
      <c r="CB21" s="86" t="str">
        <f t="shared" si="55"/>
        <v>na</v>
      </c>
      <c r="CC21" s="85" t="str">
        <f t="shared" si="56"/>
        <v>na</v>
      </c>
      <c r="CD21" s="86" t="str">
        <f t="shared" si="57"/>
        <v>na</v>
      </c>
      <c r="CE21" s="102" t="str">
        <f t="shared" si="58"/>
        <v>na</v>
      </c>
    </row>
    <row r="22" spans="1:83" s="146" customFormat="1" x14ac:dyDescent="0.25">
      <c r="A22" s="299" t="s">
        <v>29</v>
      </c>
      <c r="B22" s="60"/>
      <c r="C22" s="145"/>
      <c r="D22" s="120"/>
      <c r="E22" s="95"/>
      <c r="F22" s="60"/>
      <c r="G22" s="60"/>
      <c r="H22" s="67"/>
      <c r="I22" s="78">
        <v>0.20799999999999999</v>
      </c>
      <c r="J22" s="153">
        <v>2.8540000000000001</v>
      </c>
      <c r="K22" s="153">
        <v>1.1100000000000001E-3</v>
      </c>
      <c r="L22" s="153"/>
      <c r="M22" s="83">
        <v>3.0425000000000001E-2</v>
      </c>
      <c r="N22" s="83">
        <v>1.7425E-2</v>
      </c>
      <c r="O22" s="266"/>
      <c r="P22" s="81"/>
      <c r="Q22" s="82"/>
      <c r="R22" s="81"/>
      <c r="S22" s="82"/>
      <c r="T22" s="73"/>
      <c r="U22" s="73"/>
      <c r="V22" s="153"/>
      <c r="W22" s="153"/>
      <c r="X22" s="78"/>
      <c r="Y22" s="145"/>
      <c r="Z22" s="142"/>
      <c r="AA22" s="142"/>
      <c r="AB22" s="142"/>
      <c r="AC22" s="142"/>
      <c r="AD22" s="201"/>
      <c r="AE22" s="142"/>
      <c r="AF22" s="201"/>
      <c r="AG22" s="142"/>
      <c r="AH22" s="54" t="str">
        <f t="shared" si="9"/>
        <v>na</v>
      </c>
      <c r="AI22" s="144" t="str">
        <f t="shared" si="10"/>
        <v>na</v>
      </c>
      <c r="AJ22" s="144" t="str">
        <f t="shared" si="11"/>
        <v>na</v>
      </c>
      <c r="AK22" s="144" t="str">
        <f t="shared" si="12"/>
        <v>na</v>
      </c>
      <c r="AL22" s="144" t="str">
        <f t="shared" si="13"/>
        <v>na</v>
      </c>
      <c r="AM22" s="144" t="str">
        <f t="shared" si="14"/>
        <v>na</v>
      </c>
      <c r="AN22" s="75" t="str">
        <f t="shared" si="15"/>
        <v>na</v>
      </c>
      <c r="AO22" s="144" t="str">
        <f t="shared" si="16"/>
        <v>na</v>
      </c>
      <c r="AP22" s="75" t="str">
        <f t="shared" si="17"/>
        <v>na</v>
      </c>
      <c r="AQ22" s="69" t="str">
        <f t="shared" si="18"/>
        <v>na</v>
      </c>
      <c r="AR22" s="82" t="str">
        <f t="shared" si="19"/>
        <v>na</v>
      </c>
      <c r="AS22" s="82" t="str">
        <f t="shared" si="20"/>
        <v>na</v>
      </c>
      <c r="AT22" s="82" t="str">
        <f t="shared" si="21"/>
        <v>na</v>
      </c>
      <c r="AU22" s="82" t="str">
        <f t="shared" si="22"/>
        <v>na</v>
      </c>
      <c r="AV22" s="82" t="str">
        <f t="shared" si="23"/>
        <v>na</v>
      </c>
      <c r="AW22" s="82" t="str">
        <f t="shared" si="24"/>
        <v>na</v>
      </c>
      <c r="AX22" s="83" t="str">
        <f t="shared" si="25"/>
        <v>na</v>
      </c>
      <c r="AY22" s="82" t="str">
        <f t="shared" si="26"/>
        <v>na</v>
      </c>
      <c r="AZ22" s="83" t="str">
        <f t="shared" si="27"/>
        <v>na</v>
      </c>
      <c r="BA22" s="82" t="str">
        <f t="shared" si="28"/>
        <v>na</v>
      </c>
      <c r="BB22" s="93" t="str">
        <f t="shared" si="29"/>
        <v>na</v>
      </c>
      <c r="BC22" s="85" t="str">
        <f t="shared" si="30"/>
        <v>na</v>
      </c>
      <c r="BD22" s="85" t="str">
        <f t="shared" si="31"/>
        <v>na</v>
      </c>
      <c r="BE22" s="85" t="str">
        <f t="shared" si="32"/>
        <v>na</v>
      </c>
      <c r="BF22" s="85" t="str">
        <f t="shared" si="33"/>
        <v>na</v>
      </c>
      <c r="BG22" s="85" t="str">
        <f t="shared" si="34"/>
        <v>na</v>
      </c>
      <c r="BH22" s="86" t="str">
        <f t="shared" si="35"/>
        <v>na</v>
      </c>
      <c r="BI22" s="85" t="str">
        <f t="shared" si="36"/>
        <v>na</v>
      </c>
      <c r="BJ22" s="86" t="str">
        <f t="shared" si="37"/>
        <v>na</v>
      </c>
      <c r="BK22" s="102" t="str">
        <f t="shared" si="38"/>
        <v>na</v>
      </c>
      <c r="BL22" s="85" t="str">
        <f t="shared" si="39"/>
        <v>na</v>
      </c>
      <c r="BM22" s="85" t="str">
        <f t="shared" si="40"/>
        <v>na</v>
      </c>
      <c r="BN22" s="85" t="str">
        <f t="shared" si="41"/>
        <v>na</v>
      </c>
      <c r="BO22" s="85" t="str">
        <f t="shared" si="42"/>
        <v>na</v>
      </c>
      <c r="BP22" s="85" t="str">
        <f t="shared" si="43"/>
        <v>na</v>
      </c>
      <c r="BQ22" s="85" t="str">
        <f t="shared" si="44"/>
        <v>na</v>
      </c>
      <c r="BR22" s="86" t="str">
        <f t="shared" si="45"/>
        <v>na</v>
      </c>
      <c r="BS22" s="85" t="str">
        <f t="shared" si="46"/>
        <v>na</v>
      </c>
      <c r="BT22" s="86" t="str">
        <f t="shared" si="47"/>
        <v>na</v>
      </c>
      <c r="BU22" s="85" t="str">
        <f t="shared" si="48"/>
        <v>na</v>
      </c>
      <c r="BV22" s="93" t="str">
        <f t="shared" si="49"/>
        <v>na</v>
      </c>
      <c r="BW22" s="85" t="str">
        <f t="shared" si="50"/>
        <v>na</v>
      </c>
      <c r="BX22" s="85" t="str">
        <f t="shared" si="51"/>
        <v>na</v>
      </c>
      <c r="BY22" s="85" t="str">
        <f t="shared" si="52"/>
        <v>na</v>
      </c>
      <c r="BZ22" s="85" t="str">
        <f t="shared" si="53"/>
        <v>na</v>
      </c>
      <c r="CA22" s="85" t="str">
        <f t="shared" si="54"/>
        <v>na</v>
      </c>
      <c r="CB22" s="86" t="str">
        <f t="shared" si="55"/>
        <v>na</v>
      </c>
      <c r="CC22" s="85" t="str">
        <f t="shared" si="56"/>
        <v>na</v>
      </c>
      <c r="CD22" s="86" t="str">
        <f t="shared" si="57"/>
        <v>na</v>
      </c>
      <c r="CE22" s="102" t="str">
        <f t="shared" si="58"/>
        <v>na</v>
      </c>
    </row>
    <row r="23" spans="1:83" s="146" customFormat="1" x14ac:dyDescent="0.25">
      <c r="A23" s="299" t="s">
        <v>30</v>
      </c>
      <c r="B23" s="60"/>
      <c r="C23" s="145"/>
      <c r="D23" s="120"/>
      <c r="E23" s="95"/>
      <c r="F23" s="60"/>
      <c r="G23" s="67"/>
      <c r="H23" s="60"/>
      <c r="I23" s="78"/>
      <c r="J23" s="153">
        <v>0.32800000000000001</v>
      </c>
      <c r="K23" s="153">
        <v>6.2949999999999994E-3</v>
      </c>
      <c r="L23" s="153"/>
      <c r="M23" s="83"/>
      <c r="N23" s="83"/>
      <c r="O23" s="266"/>
      <c r="P23" s="81"/>
      <c r="Q23" s="82"/>
      <c r="R23" s="81"/>
      <c r="S23" s="82"/>
      <c r="T23" s="73"/>
      <c r="U23" s="73"/>
      <c r="V23" s="153"/>
      <c r="W23" s="153"/>
      <c r="X23" s="78"/>
      <c r="Y23" s="143"/>
      <c r="Z23" s="142"/>
      <c r="AA23" s="142"/>
      <c r="AB23" s="142"/>
      <c r="AC23" s="142"/>
      <c r="AD23" s="201"/>
      <c r="AE23" s="142"/>
      <c r="AF23" s="201"/>
      <c r="AG23" s="142"/>
      <c r="AH23" s="54" t="str">
        <f t="shared" si="9"/>
        <v>na</v>
      </c>
      <c r="AI23" s="144" t="str">
        <f t="shared" si="10"/>
        <v>na</v>
      </c>
      <c r="AJ23" s="144" t="str">
        <f t="shared" si="11"/>
        <v>na</v>
      </c>
      <c r="AK23" s="144" t="str">
        <f t="shared" si="12"/>
        <v>na</v>
      </c>
      <c r="AL23" s="144" t="str">
        <f t="shared" si="13"/>
        <v>na</v>
      </c>
      <c r="AM23" s="144" t="str">
        <f t="shared" si="14"/>
        <v>na</v>
      </c>
      <c r="AN23" s="75" t="str">
        <f t="shared" si="15"/>
        <v>na</v>
      </c>
      <c r="AO23" s="144" t="str">
        <f t="shared" si="16"/>
        <v>na</v>
      </c>
      <c r="AP23" s="75" t="str">
        <f t="shared" si="17"/>
        <v>na</v>
      </c>
      <c r="AQ23" s="69" t="str">
        <f t="shared" si="18"/>
        <v>na</v>
      </c>
      <c r="AR23" s="82" t="str">
        <f t="shared" si="19"/>
        <v>na</v>
      </c>
      <c r="AS23" s="82" t="str">
        <f t="shared" si="20"/>
        <v>na</v>
      </c>
      <c r="AT23" s="82" t="str">
        <f t="shared" si="21"/>
        <v>na</v>
      </c>
      <c r="AU23" s="82" t="str">
        <f t="shared" si="22"/>
        <v>na</v>
      </c>
      <c r="AV23" s="82" t="str">
        <f t="shared" si="23"/>
        <v>na</v>
      </c>
      <c r="AW23" s="82" t="str">
        <f t="shared" si="24"/>
        <v>na</v>
      </c>
      <c r="AX23" s="83" t="str">
        <f t="shared" si="25"/>
        <v>na</v>
      </c>
      <c r="AY23" s="82" t="str">
        <f t="shared" si="26"/>
        <v>na</v>
      </c>
      <c r="AZ23" s="83" t="str">
        <f t="shared" si="27"/>
        <v>na</v>
      </c>
      <c r="BA23" s="82" t="str">
        <f t="shared" si="28"/>
        <v>na</v>
      </c>
      <c r="BB23" s="93" t="str">
        <f t="shared" si="29"/>
        <v>na</v>
      </c>
      <c r="BC23" s="85" t="str">
        <f t="shared" si="30"/>
        <v>na</v>
      </c>
      <c r="BD23" s="85" t="str">
        <f t="shared" si="31"/>
        <v>na</v>
      </c>
      <c r="BE23" s="85" t="str">
        <f t="shared" si="32"/>
        <v>na</v>
      </c>
      <c r="BF23" s="85" t="str">
        <f t="shared" si="33"/>
        <v>na</v>
      </c>
      <c r="BG23" s="85" t="str">
        <f t="shared" si="34"/>
        <v>na</v>
      </c>
      <c r="BH23" s="86" t="str">
        <f t="shared" si="35"/>
        <v>na</v>
      </c>
      <c r="BI23" s="85" t="str">
        <f t="shared" si="36"/>
        <v>na</v>
      </c>
      <c r="BJ23" s="86" t="str">
        <f t="shared" si="37"/>
        <v>na</v>
      </c>
      <c r="BK23" s="102" t="str">
        <f t="shared" si="38"/>
        <v>na</v>
      </c>
      <c r="BL23" s="85" t="str">
        <f t="shared" si="39"/>
        <v>na</v>
      </c>
      <c r="BM23" s="85" t="str">
        <f t="shared" si="40"/>
        <v>na</v>
      </c>
      <c r="BN23" s="85" t="str">
        <f t="shared" si="41"/>
        <v>na</v>
      </c>
      <c r="BO23" s="85" t="str">
        <f t="shared" si="42"/>
        <v>na</v>
      </c>
      <c r="BP23" s="85" t="str">
        <f t="shared" si="43"/>
        <v>na</v>
      </c>
      <c r="BQ23" s="85" t="str">
        <f t="shared" si="44"/>
        <v>na</v>
      </c>
      <c r="BR23" s="86" t="str">
        <f t="shared" si="45"/>
        <v>na</v>
      </c>
      <c r="BS23" s="85" t="str">
        <f t="shared" si="46"/>
        <v>na</v>
      </c>
      <c r="BT23" s="86" t="str">
        <f t="shared" si="47"/>
        <v>na</v>
      </c>
      <c r="BU23" s="85" t="str">
        <f t="shared" si="48"/>
        <v>na</v>
      </c>
      <c r="BV23" s="93" t="str">
        <f t="shared" si="49"/>
        <v>na</v>
      </c>
      <c r="BW23" s="85" t="str">
        <f t="shared" si="50"/>
        <v>na</v>
      </c>
      <c r="BX23" s="85" t="str">
        <f t="shared" si="51"/>
        <v>na</v>
      </c>
      <c r="BY23" s="85" t="str">
        <f t="shared" si="52"/>
        <v>na</v>
      </c>
      <c r="BZ23" s="85" t="str">
        <f t="shared" si="53"/>
        <v>na</v>
      </c>
      <c r="CA23" s="85" t="str">
        <f t="shared" si="54"/>
        <v>na</v>
      </c>
      <c r="CB23" s="86" t="str">
        <f t="shared" si="55"/>
        <v>na</v>
      </c>
      <c r="CC23" s="85" t="str">
        <f t="shared" si="56"/>
        <v>na</v>
      </c>
      <c r="CD23" s="86" t="str">
        <f t="shared" si="57"/>
        <v>na</v>
      </c>
      <c r="CE23" s="102" t="str">
        <f t="shared" si="58"/>
        <v>na</v>
      </c>
    </row>
    <row r="24" spans="1:83" s="146" customFormat="1" x14ac:dyDescent="0.25">
      <c r="A24" s="299" t="s">
        <v>31</v>
      </c>
      <c r="B24" s="60"/>
      <c r="C24" s="145"/>
      <c r="D24" s="120"/>
      <c r="E24" s="95"/>
      <c r="F24" s="60"/>
      <c r="G24" s="67"/>
      <c r="H24" s="60"/>
      <c r="I24" s="78"/>
      <c r="J24" s="153"/>
      <c r="K24" s="153">
        <v>1.1949999999999999E-3</v>
      </c>
      <c r="L24" s="153"/>
      <c r="M24" s="83"/>
      <c r="N24" s="83"/>
      <c r="O24" s="266"/>
      <c r="P24" s="81"/>
      <c r="Q24" s="82"/>
      <c r="R24" s="81"/>
      <c r="S24" s="82"/>
      <c r="T24" s="73"/>
      <c r="U24" s="73"/>
      <c r="V24" s="153"/>
      <c r="W24" s="153"/>
      <c r="X24" s="78"/>
      <c r="Y24" s="143"/>
      <c r="Z24" s="142"/>
      <c r="AA24" s="142"/>
      <c r="AB24" s="142"/>
      <c r="AC24" s="142"/>
      <c r="AD24" s="201"/>
      <c r="AE24" s="142"/>
      <c r="AF24" s="201"/>
      <c r="AG24" s="142"/>
      <c r="AH24" s="54" t="str">
        <f t="shared" si="9"/>
        <v>na</v>
      </c>
      <c r="AI24" s="144" t="str">
        <f t="shared" si="10"/>
        <v>na</v>
      </c>
      <c r="AJ24" s="144" t="str">
        <f t="shared" si="11"/>
        <v>na</v>
      </c>
      <c r="AK24" s="144" t="str">
        <f t="shared" si="12"/>
        <v>na</v>
      </c>
      <c r="AL24" s="144" t="str">
        <f t="shared" si="13"/>
        <v>na</v>
      </c>
      <c r="AM24" s="144" t="str">
        <f t="shared" si="14"/>
        <v>na</v>
      </c>
      <c r="AN24" s="75" t="str">
        <f t="shared" si="15"/>
        <v>na</v>
      </c>
      <c r="AO24" s="144" t="str">
        <f t="shared" si="16"/>
        <v>na</v>
      </c>
      <c r="AP24" s="75" t="str">
        <f t="shared" si="17"/>
        <v>na</v>
      </c>
      <c r="AQ24" s="69" t="str">
        <f t="shared" si="18"/>
        <v>na</v>
      </c>
      <c r="AR24" s="82" t="str">
        <f t="shared" si="19"/>
        <v>na</v>
      </c>
      <c r="AS24" s="82" t="str">
        <f t="shared" si="20"/>
        <v>na</v>
      </c>
      <c r="AT24" s="82" t="str">
        <f t="shared" si="21"/>
        <v>na</v>
      </c>
      <c r="AU24" s="82" t="str">
        <f t="shared" si="22"/>
        <v>na</v>
      </c>
      <c r="AV24" s="82" t="str">
        <f t="shared" si="23"/>
        <v>na</v>
      </c>
      <c r="AW24" s="82" t="str">
        <f t="shared" si="24"/>
        <v>na</v>
      </c>
      <c r="AX24" s="83" t="str">
        <f t="shared" si="25"/>
        <v>na</v>
      </c>
      <c r="AY24" s="82" t="str">
        <f t="shared" si="26"/>
        <v>na</v>
      </c>
      <c r="AZ24" s="83" t="str">
        <f t="shared" si="27"/>
        <v>na</v>
      </c>
      <c r="BA24" s="82" t="str">
        <f t="shared" si="28"/>
        <v>na</v>
      </c>
      <c r="BB24" s="93" t="str">
        <f t="shared" si="29"/>
        <v>na</v>
      </c>
      <c r="BC24" s="85" t="str">
        <f t="shared" si="30"/>
        <v>na</v>
      </c>
      <c r="BD24" s="85" t="str">
        <f t="shared" si="31"/>
        <v>na</v>
      </c>
      <c r="BE24" s="85" t="str">
        <f t="shared" si="32"/>
        <v>na</v>
      </c>
      <c r="BF24" s="85" t="str">
        <f t="shared" si="33"/>
        <v>na</v>
      </c>
      <c r="BG24" s="85" t="str">
        <f t="shared" si="34"/>
        <v>na</v>
      </c>
      <c r="BH24" s="86" t="str">
        <f t="shared" si="35"/>
        <v>na</v>
      </c>
      <c r="BI24" s="85" t="str">
        <f t="shared" si="36"/>
        <v>na</v>
      </c>
      <c r="BJ24" s="86" t="str">
        <f t="shared" si="37"/>
        <v>na</v>
      </c>
      <c r="BK24" s="102" t="str">
        <f t="shared" si="38"/>
        <v>na</v>
      </c>
      <c r="BL24" s="85" t="str">
        <f t="shared" si="39"/>
        <v>na</v>
      </c>
      <c r="BM24" s="85" t="str">
        <f t="shared" si="40"/>
        <v>na</v>
      </c>
      <c r="BN24" s="85" t="str">
        <f t="shared" si="41"/>
        <v>na</v>
      </c>
      <c r="BO24" s="85" t="str">
        <f t="shared" si="42"/>
        <v>na</v>
      </c>
      <c r="BP24" s="85" t="str">
        <f t="shared" si="43"/>
        <v>na</v>
      </c>
      <c r="BQ24" s="85" t="str">
        <f t="shared" si="44"/>
        <v>na</v>
      </c>
      <c r="BR24" s="86" t="str">
        <f t="shared" si="45"/>
        <v>na</v>
      </c>
      <c r="BS24" s="85" t="str">
        <f t="shared" si="46"/>
        <v>na</v>
      </c>
      <c r="BT24" s="86" t="str">
        <f t="shared" si="47"/>
        <v>na</v>
      </c>
      <c r="BU24" s="85" t="str">
        <f t="shared" si="48"/>
        <v>na</v>
      </c>
      <c r="BV24" s="93" t="str">
        <f t="shared" si="49"/>
        <v>na</v>
      </c>
      <c r="BW24" s="85" t="str">
        <f t="shared" si="50"/>
        <v>na</v>
      </c>
      <c r="BX24" s="85" t="str">
        <f t="shared" si="51"/>
        <v>na</v>
      </c>
      <c r="BY24" s="85" t="str">
        <f t="shared" si="52"/>
        <v>na</v>
      </c>
      <c r="BZ24" s="85" t="str">
        <f t="shared" si="53"/>
        <v>na</v>
      </c>
      <c r="CA24" s="85" t="str">
        <f t="shared" si="54"/>
        <v>na</v>
      </c>
      <c r="CB24" s="86" t="str">
        <f t="shared" si="55"/>
        <v>na</v>
      </c>
      <c r="CC24" s="85" t="str">
        <f t="shared" si="56"/>
        <v>na</v>
      </c>
      <c r="CD24" s="86" t="str">
        <f t="shared" si="57"/>
        <v>na</v>
      </c>
      <c r="CE24" s="102" t="str">
        <f t="shared" si="58"/>
        <v>na</v>
      </c>
    </row>
    <row r="25" spans="1:83" s="146" customFormat="1" x14ac:dyDescent="0.25">
      <c r="A25" s="299" t="s">
        <v>33</v>
      </c>
      <c r="B25" s="120">
        <v>16</v>
      </c>
      <c r="C25" s="145">
        <v>4</v>
      </c>
      <c r="D25" s="144"/>
      <c r="E25" s="69"/>
      <c r="F25" s="60"/>
      <c r="G25" s="67"/>
      <c r="H25" s="60">
        <v>1</v>
      </c>
      <c r="I25" s="78">
        <v>35.520000000000003</v>
      </c>
      <c r="J25" s="153">
        <v>634.96</v>
      </c>
      <c r="K25" s="153"/>
      <c r="L25" s="153"/>
      <c r="M25" s="83"/>
      <c r="N25" s="83"/>
      <c r="O25" s="266" t="s">
        <v>271</v>
      </c>
      <c r="P25" s="81">
        <v>634.96</v>
      </c>
      <c r="Q25" s="82"/>
      <c r="R25" s="81">
        <v>103.15</v>
      </c>
      <c r="S25" s="82">
        <v>197.77199999999999</v>
      </c>
      <c r="T25" s="154">
        <f>R25/P25</f>
        <v>0.16245117802696232</v>
      </c>
      <c r="U25" s="154">
        <f>IF(R25&lt;0.01*P25,0.01,IF(R25&gt;100*P25,100,T25))</f>
        <v>0.16245117802696232</v>
      </c>
      <c r="V25" s="205">
        <f t="shared" ref="V25" si="77">IF(S25&gt;0,((((1/P25)^2)*((S25^2)+(R25^2))-((1/P25)^2)*(R25^2))^0.5),0)</f>
        <v>0.31147158876149678</v>
      </c>
      <c r="W25" s="153">
        <f>IF(V25=0,U25,V25)</f>
        <v>0.31147158876149678</v>
      </c>
      <c r="X25" s="78">
        <v>1</v>
      </c>
      <c r="Y25" s="143"/>
      <c r="Z25" s="142"/>
      <c r="AA25" s="142">
        <v>0.25</v>
      </c>
      <c r="AB25" s="142">
        <v>0.2</v>
      </c>
      <c r="AC25" s="142">
        <v>1</v>
      </c>
      <c r="AD25" s="201"/>
      <c r="AE25" s="142"/>
      <c r="AF25" s="201"/>
      <c r="AG25" s="142">
        <v>1</v>
      </c>
      <c r="AH25" s="54">
        <f t="shared" si="9"/>
        <v>20</v>
      </c>
      <c r="AI25" s="144" t="str">
        <f t="shared" si="10"/>
        <v>na</v>
      </c>
      <c r="AJ25" s="144" t="str">
        <f t="shared" si="11"/>
        <v>na</v>
      </c>
      <c r="AK25" s="144">
        <f t="shared" si="12"/>
        <v>20</v>
      </c>
      <c r="AL25" s="144">
        <f t="shared" si="13"/>
        <v>20</v>
      </c>
      <c r="AM25" s="144">
        <f t="shared" si="14"/>
        <v>20</v>
      </c>
      <c r="AN25" s="75" t="str">
        <f t="shared" si="15"/>
        <v>na</v>
      </c>
      <c r="AO25" s="144" t="str">
        <f t="shared" si="16"/>
        <v>na</v>
      </c>
      <c r="AP25" s="75" t="str">
        <f t="shared" si="17"/>
        <v>na</v>
      </c>
      <c r="AQ25" s="69">
        <f t="shared" si="18"/>
        <v>20</v>
      </c>
      <c r="AR25" s="82">
        <f t="shared" si="19"/>
        <v>0.15053086020129761</v>
      </c>
      <c r="AS25" s="82" t="str">
        <f t="shared" si="20"/>
        <v>na</v>
      </c>
      <c r="AT25" s="82" t="str">
        <f t="shared" si="21"/>
        <v>na</v>
      </c>
      <c r="AU25" s="82">
        <f t="shared" si="22"/>
        <v>8.7149445379698612E-2</v>
      </c>
      <c r="AV25" s="82">
        <f t="shared" si="23"/>
        <v>7.5265430100648817E-2</v>
      </c>
      <c r="AW25" s="82">
        <f t="shared" si="24"/>
        <v>0.15707568021004967</v>
      </c>
      <c r="AX25" s="83" t="str">
        <f t="shared" si="25"/>
        <v>na</v>
      </c>
      <c r="AY25" s="82" t="str">
        <f t="shared" si="26"/>
        <v>na</v>
      </c>
      <c r="AZ25" s="83" t="str">
        <f t="shared" si="27"/>
        <v>na</v>
      </c>
      <c r="BA25" s="82">
        <f t="shared" si="28"/>
        <v>0.15053086020129761</v>
      </c>
      <c r="BB25" s="93">
        <f t="shared" si="29"/>
        <v>0.54229971385393438</v>
      </c>
      <c r="BC25" s="85" t="str">
        <f t="shared" si="30"/>
        <v>na</v>
      </c>
      <c r="BD25" s="85" t="str">
        <f t="shared" si="31"/>
        <v>na</v>
      </c>
      <c r="BE25" s="85">
        <f t="shared" si="32"/>
        <v>0.18176804813386721</v>
      </c>
      <c r="BF25" s="85">
        <f t="shared" si="33"/>
        <v>0.13557492846348365</v>
      </c>
      <c r="BG25" s="85">
        <f t="shared" si="34"/>
        <v>0.59048135194681706</v>
      </c>
      <c r="BH25" s="86" t="str">
        <f t="shared" si="35"/>
        <v>na</v>
      </c>
      <c r="BI25" s="85" t="str">
        <f t="shared" si="36"/>
        <v>na</v>
      </c>
      <c r="BJ25" s="86" t="str">
        <f t="shared" si="37"/>
        <v>na</v>
      </c>
      <c r="BK25" s="102">
        <f t="shared" si="38"/>
        <v>0.54229971385393438</v>
      </c>
      <c r="BL25" s="85">
        <f t="shared" si="39"/>
        <v>10.303694563224754</v>
      </c>
      <c r="BM25" s="85" t="str">
        <f t="shared" si="40"/>
        <v>na</v>
      </c>
      <c r="BN25" s="85" t="str">
        <f t="shared" si="41"/>
        <v>na</v>
      </c>
      <c r="BO25" s="85">
        <f t="shared" si="42"/>
        <v>3.4535929145434769</v>
      </c>
      <c r="BP25" s="85">
        <f t="shared" si="43"/>
        <v>2.5759236408061894</v>
      </c>
      <c r="BQ25" s="85">
        <f t="shared" si="44"/>
        <v>11.219145686989524</v>
      </c>
      <c r="BR25" s="86" t="str">
        <f t="shared" si="45"/>
        <v>na</v>
      </c>
      <c r="BS25" s="85" t="str">
        <f t="shared" si="46"/>
        <v>na</v>
      </c>
      <c r="BT25" s="86" t="str">
        <f t="shared" si="47"/>
        <v>na</v>
      </c>
      <c r="BU25" s="85">
        <f t="shared" si="48"/>
        <v>10.303694563224754</v>
      </c>
      <c r="BV25" s="93">
        <f t="shared" si="49"/>
        <v>0.33592726251880412</v>
      </c>
      <c r="BW25" s="85" t="str">
        <f t="shared" si="50"/>
        <v>na</v>
      </c>
      <c r="BX25" s="85" t="str">
        <f t="shared" si="51"/>
        <v>na</v>
      </c>
      <c r="BY25" s="85">
        <f t="shared" si="52"/>
        <v>0.67558156163084859</v>
      </c>
      <c r="BZ25" s="85">
        <f t="shared" si="53"/>
        <v>1.237376510587004</v>
      </c>
      <c r="CA25" s="85">
        <f t="shared" si="54"/>
        <v>0.23309971252298639</v>
      </c>
      <c r="CB25" s="86" t="str">
        <f t="shared" si="55"/>
        <v>na</v>
      </c>
      <c r="CC25" s="85" t="str">
        <f t="shared" si="56"/>
        <v>na</v>
      </c>
      <c r="CD25" s="86" t="str">
        <f t="shared" si="57"/>
        <v>na</v>
      </c>
      <c r="CE25" s="102">
        <f t="shared" si="58"/>
        <v>7.0423889353103924E-5</v>
      </c>
    </row>
    <row r="26" spans="1:83" s="146" customFormat="1" x14ac:dyDescent="0.25">
      <c r="A26" s="299" t="s">
        <v>108</v>
      </c>
      <c r="B26" s="60"/>
      <c r="C26" s="145"/>
      <c r="D26" s="120"/>
      <c r="E26" s="95"/>
      <c r="F26" s="60"/>
      <c r="G26" s="67"/>
      <c r="H26" s="60"/>
      <c r="I26" s="78">
        <v>0.91700000000000004</v>
      </c>
      <c r="J26" s="153">
        <v>3.2930000000000001</v>
      </c>
      <c r="K26" s="153">
        <v>2.2682500000000001E-2</v>
      </c>
      <c r="L26" s="153"/>
      <c r="M26" s="83"/>
      <c r="N26" s="83"/>
      <c r="O26" s="266"/>
      <c r="P26" s="81"/>
      <c r="Q26" s="82"/>
      <c r="R26" s="81"/>
      <c r="S26" s="82"/>
      <c r="T26" s="73"/>
      <c r="U26" s="73"/>
      <c r="V26" s="153"/>
      <c r="W26" s="153"/>
      <c r="X26" s="78"/>
      <c r="Y26" s="145"/>
      <c r="Z26" s="142"/>
      <c r="AA26" s="142"/>
      <c r="AB26" s="142"/>
      <c r="AC26" s="142"/>
      <c r="AD26" s="201"/>
      <c r="AE26" s="142"/>
      <c r="AF26" s="201"/>
      <c r="AG26" s="142"/>
      <c r="AH26" s="54" t="str">
        <f t="shared" si="9"/>
        <v>na</v>
      </c>
      <c r="AI26" s="144" t="str">
        <f t="shared" si="10"/>
        <v>na</v>
      </c>
      <c r="AJ26" s="144" t="str">
        <f t="shared" si="11"/>
        <v>na</v>
      </c>
      <c r="AK26" s="144" t="str">
        <f t="shared" si="12"/>
        <v>na</v>
      </c>
      <c r="AL26" s="144" t="str">
        <f t="shared" si="13"/>
        <v>na</v>
      </c>
      <c r="AM26" s="144" t="str">
        <f t="shared" si="14"/>
        <v>na</v>
      </c>
      <c r="AN26" s="75" t="str">
        <f t="shared" si="15"/>
        <v>na</v>
      </c>
      <c r="AO26" s="144" t="str">
        <f t="shared" si="16"/>
        <v>na</v>
      </c>
      <c r="AP26" s="75" t="str">
        <f t="shared" si="17"/>
        <v>na</v>
      </c>
      <c r="AQ26" s="69" t="str">
        <f t="shared" si="18"/>
        <v>na</v>
      </c>
      <c r="AR26" s="82" t="str">
        <f t="shared" si="19"/>
        <v>na</v>
      </c>
      <c r="AS26" s="82" t="str">
        <f t="shared" si="20"/>
        <v>na</v>
      </c>
      <c r="AT26" s="82" t="str">
        <f t="shared" si="21"/>
        <v>na</v>
      </c>
      <c r="AU26" s="82" t="str">
        <f t="shared" si="22"/>
        <v>na</v>
      </c>
      <c r="AV26" s="82" t="str">
        <f t="shared" si="23"/>
        <v>na</v>
      </c>
      <c r="AW26" s="82" t="str">
        <f t="shared" si="24"/>
        <v>na</v>
      </c>
      <c r="AX26" s="83" t="str">
        <f t="shared" si="25"/>
        <v>na</v>
      </c>
      <c r="AY26" s="82" t="str">
        <f t="shared" si="26"/>
        <v>na</v>
      </c>
      <c r="AZ26" s="83" t="str">
        <f t="shared" si="27"/>
        <v>na</v>
      </c>
      <c r="BA26" s="82" t="str">
        <f t="shared" si="28"/>
        <v>na</v>
      </c>
      <c r="BB26" s="93" t="str">
        <f t="shared" si="29"/>
        <v>na</v>
      </c>
      <c r="BC26" s="85" t="str">
        <f t="shared" si="30"/>
        <v>na</v>
      </c>
      <c r="BD26" s="85" t="str">
        <f t="shared" si="31"/>
        <v>na</v>
      </c>
      <c r="BE26" s="85" t="str">
        <f t="shared" si="32"/>
        <v>na</v>
      </c>
      <c r="BF26" s="85" t="str">
        <f t="shared" si="33"/>
        <v>na</v>
      </c>
      <c r="BG26" s="85" t="str">
        <f t="shared" si="34"/>
        <v>na</v>
      </c>
      <c r="BH26" s="86" t="str">
        <f t="shared" si="35"/>
        <v>na</v>
      </c>
      <c r="BI26" s="85" t="str">
        <f t="shared" si="36"/>
        <v>na</v>
      </c>
      <c r="BJ26" s="86" t="str">
        <f t="shared" si="37"/>
        <v>na</v>
      </c>
      <c r="BK26" s="102" t="str">
        <f t="shared" si="38"/>
        <v>na</v>
      </c>
      <c r="BL26" s="85" t="str">
        <f t="shared" si="39"/>
        <v>na</v>
      </c>
      <c r="BM26" s="85" t="str">
        <f t="shared" si="40"/>
        <v>na</v>
      </c>
      <c r="BN26" s="85" t="str">
        <f t="shared" si="41"/>
        <v>na</v>
      </c>
      <c r="BO26" s="85" t="str">
        <f t="shared" si="42"/>
        <v>na</v>
      </c>
      <c r="BP26" s="85" t="str">
        <f t="shared" si="43"/>
        <v>na</v>
      </c>
      <c r="BQ26" s="85" t="str">
        <f t="shared" si="44"/>
        <v>na</v>
      </c>
      <c r="BR26" s="86" t="str">
        <f t="shared" si="45"/>
        <v>na</v>
      </c>
      <c r="BS26" s="85" t="str">
        <f t="shared" si="46"/>
        <v>na</v>
      </c>
      <c r="BT26" s="86" t="str">
        <f t="shared" si="47"/>
        <v>na</v>
      </c>
      <c r="BU26" s="85" t="str">
        <f t="shared" si="48"/>
        <v>na</v>
      </c>
      <c r="BV26" s="93" t="str">
        <f t="shared" si="49"/>
        <v>na</v>
      </c>
      <c r="BW26" s="85" t="str">
        <f t="shared" si="50"/>
        <v>na</v>
      </c>
      <c r="BX26" s="85" t="str">
        <f t="shared" si="51"/>
        <v>na</v>
      </c>
      <c r="BY26" s="85" t="str">
        <f t="shared" si="52"/>
        <v>na</v>
      </c>
      <c r="BZ26" s="85" t="str">
        <f t="shared" si="53"/>
        <v>na</v>
      </c>
      <c r="CA26" s="85" t="str">
        <f t="shared" si="54"/>
        <v>na</v>
      </c>
      <c r="CB26" s="86" t="str">
        <f t="shared" si="55"/>
        <v>na</v>
      </c>
      <c r="CC26" s="85" t="str">
        <f t="shared" si="56"/>
        <v>na</v>
      </c>
      <c r="CD26" s="86" t="str">
        <f t="shared" si="57"/>
        <v>na</v>
      </c>
      <c r="CE26" s="102" t="str">
        <f t="shared" si="58"/>
        <v>na</v>
      </c>
    </row>
    <row r="27" spans="1:83" s="146" customFormat="1" x14ac:dyDescent="0.25">
      <c r="A27" s="299" t="s">
        <v>107</v>
      </c>
      <c r="B27" s="60"/>
      <c r="C27" s="145"/>
      <c r="D27" s="120"/>
      <c r="E27" s="95"/>
      <c r="F27" s="60"/>
      <c r="G27" s="67"/>
      <c r="H27" s="60"/>
      <c r="I27" s="78"/>
      <c r="J27" s="153">
        <v>3.2850000000000001</v>
      </c>
      <c r="K27" s="153">
        <v>1.1339999999999999E-2</v>
      </c>
      <c r="L27" s="153"/>
      <c r="M27" s="83">
        <v>2.9674999999999997E-2</v>
      </c>
      <c r="N27" s="83">
        <v>3.2974999999999997E-2</v>
      </c>
      <c r="O27" s="266"/>
      <c r="P27" s="81"/>
      <c r="Q27" s="82"/>
      <c r="R27" s="81"/>
      <c r="S27" s="82"/>
      <c r="T27" s="73"/>
      <c r="U27" s="73"/>
      <c r="V27" s="153"/>
      <c r="W27" s="153"/>
      <c r="X27" s="78"/>
      <c r="Y27" s="145"/>
      <c r="Z27" s="142"/>
      <c r="AA27" s="142"/>
      <c r="AB27" s="142"/>
      <c r="AC27" s="142"/>
      <c r="AD27" s="201"/>
      <c r="AE27" s="142"/>
      <c r="AF27" s="201"/>
      <c r="AG27" s="142"/>
      <c r="AH27" s="54" t="str">
        <f t="shared" si="9"/>
        <v>na</v>
      </c>
      <c r="AI27" s="144" t="str">
        <f t="shared" si="10"/>
        <v>na</v>
      </c>
      <c r="AJ27" s="144" t="str">
        <f t="shared" si="11"/>
        <v>na</v>
      </c>
      <c r="AK27" s="144" t="str">
        <f t="shared" si="12"/>
        <v>na</v>
      </c>
      <c r="AL27" s="144" t="str">
        <f t="shared" si="13"/>
        <v>na</v>
      </c>
      <c r="AM27" s="144" t="str">
        <f t="shared" si="14"/>
        <v>na</v>
      </c>
      <c r="AN27" s="75" t="str">
        <f t="shared" si="15"/>
        <v>na</v>
      </c>
      <c r="AO27" s="144" t="str">
        <f t="shared" si="16"/>
        <v>na</v>
      </c>
      <c r="AP27" s="75" t="str">
        <f t="shared" si="17"/>
        <v>na</v>
      </c>
      <c r="AQ27" s="69" t="str">
        <f t="shared" si="18"/>
        <v>na</v>
      </c>
      <c r="AR27" s="82" t="str">
        <f t="shared" si="19"/>
        <v>na</v>
      </c>
      <c r="AS27" s="82" t="str">
        <f t="shared" si="20"/>
        <v>na</v>
      </c>
      <c r="AT27" s="82" t="str">
        <f t="shared" si="21"/>
        <v>na</v>
      </c>
      <c r="AU27" s="82" t="str">
        <f t="shared" si="22"/>
        <v>na</v>
      </c>
      <c r="AV27" s="82" t="str">
        <f t="shared" si="23"/>
        <v>na</v>
      </c>
      <c r="AW27" s="82" t="str">
        <f t="shared" si="24"/>
        <v>na</v>
      </c>
      <c r="AX27" s="83" t="str">
        <f t="shared" si="25"/>
        <v>na</v>
      </c>
      <c r="AY27" s="82" t="str">
        <f t="shared" si="26"/>
        <v>na</v>
      </c>
      <c r="AZ27" s="83" t="str">
        <f t="shared" si="27"/>
        <v>na</v>
      </c>
      <c r="BA27" s="82" t="str">
        <f t="shared" si="28"/>
        <v>na</v>
      </c>
      <c r="BB27" s="93" t="str">
        <f t="shared" si="29"/>
        <v>na</v>
      </c>
      <c r="BC27" s="85" t="str">
        <f t="shared" si="30"/>
        <v>na</v>
      </c>
      <c r="BD27" s="85" t="str">
        <f t="shared" si="31"/>
        <v>na</v>
      </c>
      <c r="BE27" s="85" t="str">
        <f t="shared" si="32"/>
        <v>na</v>
      </c>
      <c r="BF27" s="85" t="str">
        <f t="shared" si="33"/>
        <v>na</v>
      </c>
      <c r="BG27" s="85" t="str">
        <f t="shared" si="34"/>
        <v>na</v>
      </c>
      <c r="BH27" s="86" t="str">
        <f t="shared" si="35"/>
        <v>na</v>
      </c>
      <c r="BI27" s="85" t="str">
        <f t="shared" si="36"/>
        <v>na</v>
      </c>
      <c r="BJ27" s="86" t="str">
        <f t="shared" si="37"/>
        <v>na</v>
      </c>
      <c r="BK27" s="102" t="str">
        <f t="shared" si="38"/>
        <v>na</v>
      </c>
      <c r="BL27" s="85" t="str">
        <f t="shared" si="39"/>
        <v>na</v>
      </c>
      <c r="BM27" s="85" t="str">
        <f t="shared" si="40"/>
        <v>na</v>
      </c>
      <c r="BN27" s="85" t="str">
        <f t="shared" si="41"/>
        <v>na</v>
      </c>
      <c r="BO27" s="85" t="str">
        <f t="shared" si="42"/>
        <v>na</v>
      </c>
      <c r="BP27" s="85" t="str">
        <f t="shared" si="43"/>
        <v>na</v>
      </c>
      <c r="BQ27" s="85" t="str">
        <f t="shared" si="44"/>
        <v>na</v>
      </c>
      <c r="BR27" s="86" t="str">
        <f t="shared" si="45"/>
        <v>na</v>
      </c>
      <c r="BS27" s="85" t="str">
        <f t="shared" si="46"/>
        <v>na</v>
      </c>
      <c r="BT27" s="86" t="str">
        <f t="shared" si="47"/>
        <v>na</v>
      </c>
      <c r="BU27" s="85" t="str">
        <f t="shared" si="48"/>
        <v>na</v>
      </c>
      <c r="BV27" s="93" t="str">
        <f t="shared" si="49"/>
        <v>na</v>
      </c>
      <c r="BW27" s="85" t="str">
        <f t="shared" si="50"/>
        <v>na</v>
      </c>
      <c r="BX27" s="85" t="str">
        <f t="shared" si="51"/>
        <v>na</v>
      </c>
      <c r="BY27" s="85" t="str">
        <f t="shared" si="52"/>
        <v>na</v>
      </c>
      <c r="BZ27" s="85" t="str">
        <f t="shared" si="53"/>
        <v>na</v>
      </c>
      <c r="CA27" s="85" t="str">
        <f t="shared" si="54"/>
        <v>na</v>
      </c>
      <c r="CB27" s="86" t="str">
        <f t="shared" si="55"/>
        <v>na</v>
      </c>
      <c r="CC27" s="85" t="str">
        <f t="shared" si="56"/>
        <v>na</v>
      </c>
      <c r="CD27" s="86" t="str">
        <f t="shared" si="57"/>
        <v>na</v>
      </c>
      <c r="CE27" s="102" t="str">
        <f t="shared" si="58"/>
        <v>na</v>
      </c>
    </row>
    <row r="28" spans="1:83" s="146" customFormat="1" x14ac:dyDescent="0.25">
      <c r="A28" s="299" t="s">
        <v>34</v>
      </c>
      <c r="B28" s="120">
        <v>16</v>
      </c>
      <c r="C28" s="143">
        <v>4</v>
      </c>
      <c r="D28" s="117"/>
      <c r="E28" s="69"/>
      <c r="F28" s="60"/>
      <c r="G28" s="60"/>
      <c r="H28" s="60">
        <v>1</v>
      </c>
      <c r="I28" s="78">
        <v>22.917000000000002</v>
      </c>
      <c r="J28" s="153">
        <v>89.924000000000007</v>
      </c>
      <c r="K28" s="153"/>
      <c r="L28" s="153"/>
      <c r="M28" s="83"/>
      <c r="N28" s="83"/>
      <c r="O28" s="266" t="s">
        <v>271</v>
      </c>
      <c r="P28" s="81">
        <v>89.924000000000007</v>
      </c>
      <c r="Q28" s="82"/>
      <c r="R28" s="81">
        <v>27.6</v>
      </c>
      <c r="S28" s="82">
        <v>103.697</v>
      </c>
      <c r="T28" s="154">
        <f t="shared" ref="T28" si="78">R28/P28</f>
        <v>0.30692584849428406</v>
      </c>
      <c r="U28" s="154">
        <f t="shared" ref="U28" si="79">IF(R28&lt;0.01*P28,0.01,IF(R28&gt;100*P28,100,T28))</f>
        <v>0.30692584849428406</v>
      </c>
      <c r="V28" s="205">
        <f t="shared" ref="V28" si="80">IF(S28&gt;0,((((1/P28)^2)*((S28^2)+(R28^2))-((1/P28)^2)*(R28^2))^0.5),0)</f>
        <v>1.153162670699702</v>
      </c>
      <c r="W28" s="153">
        <f t="shared" ref="W28" si="81">IF(V28=0,U28,V28)</f>
        <v>1.153162670699702</v>
      </c>
      <c r="X28" s="78">
        <v>1</v>
      </c>
      <c r="Y28" s="143"/>
      <c r="Z28" s="142"/>
      <c r="AA28" s="142">
        <v>0.25</v>
      </c>
      <c r="AB28" s="142">
        <v>0.1</v>
      </c>
      <c r="AC28" s="142">
        <v>1</v>
      </c>
      <c r="AD28" s="201"/>
      <c r="AE28" s="142">
        <v>0.5</v>
      </c>
      <c r="AF28" s="201"/>
      <c r="AG28" s="142"/>
      <c r="AH28" s="54">
        <f t="shared" si="9"/>
        <v>20</v>
      </c>
      <c r="AI28" s="144" t="str">
        <f t="shared" si="10"/>
        <v>na</v>
      </c>
      <c r="AJ28" s="144" t="str">
        <f t="shared" si="11"/>
        <v>na</v>
      </c>
      <c r="AK28" s="144">
        <f t="shared" si="12"/>
        <v>20</v>
      </c>
      <c r="AL28" s="144">
        <f t="shared" si="13"/>
        <v>20</v>
      </c>
      <c r="AM28" s="144">
        <f t="shared" si="14"/>
        <v>20</v>
      </c>
      <c r="AN28" s="75" t="str">
        <f t="shared" si="15"/>
        <v>na</v>
      </c>
      <c r="AO28" s="144">
        <f t="shared" si="16"/>
        <v>20</v>
      </c>
      <c r="AP28" s="75" t="str">
        <f t="shared" si="17"/>
        <v>na</v>
      </c>
      <c r="AQ28" s="69" t="str">
        <f t="shared" si="18"/>
        <v>na</v>
      </c>
      <c r="AR28" s="82">
        <f t="shared" si="19"/>
        <v>0.26767769890432208</v>
      </c>
      <c r="AS28" s="82" t="str">
        <f t="shared" si="20"/>
        <v>na</v>
      </c>
      <c r="AT28" s="82" t="str">
        <f t="shared" si="21"/>
        <v>na</v>
      </c>
      <c r="AU28" s="82">
        <f t="shared" si="22"/>
        <v>0.15497129936566015</v>
      </c>
      <c r="AV28" s="82">
        <f t="shared" si="23"/>
        <v>6.6919424726080534E-2</v>
      </c>
      <c r="AW28" s="82">
        <f t="shared" si="24"/>
        <v>0.27931585972624912</v>
      </c>
      <c r="AX28" s="83" t="str">
        <f t="shared" si="25"/>
        <v>na</v>
      </c>
      <c r="AY28" s="82">
        <f t="shared" si="26"/>
        <v>0.14413414556386572</v>
      </c>
      <c r="AZ28" s="83" t="str">
        <f t="shared" si="27"/>
        <v>na</v>
      </c>
      <c r="BA28" s="82" t="str">
        <f t="shared" si="28"/>
        <v>na</v>
      </c>
      <c r="BB28" s="93">
        <f t="shared" si="29"/>
        <v>1.5338755417850647</v>
      </c>
      <c r="BC28" s="85" t="str">
        <f t="shared" si="30"/>
        <v>na</v>
      </c>
      <c r="BD28" s="85" t="str">
        <f t="shared" si="31"/>
        <v>na</v>
      </c>
      <c r="BE28" s="85">
        <f t="shared" si="32"/>
        <v>0.51412448907477237</v>
      </c>
      <c r="BF28" s="85">
        <f t="shared" si="33"/>
        <v>9.5867221361566585E-2</v>
      </c>
      <c r="BG28" s="85">
        <f t="shared" si="34"/>
        <v>1.6701555993727737</v>
      </c>
      <c r="BH28" s="86" t="str">
        <f t="shared" si="35"/>
        <v>na</v>
      </c>
      <c r="BI28" s="85">
        <f t="shared" si="36"/>
        <v>0.44473314525129093</v>
      </c>
      <c r="BJ28" s="86" t="str">
        <f t="shared" si="37"/>
        <v>na</v>
      </c>
      <c r="BK28" s="102" t="str">
        <f t="shared" si="38"/>
        <v>na</v>
      </c>
      <c r="BL28" s="85">
        <f t="shared" si="39"/>
        <v>29.14363529391623</v>
      </c>
      <c r="BM28" s="85" t="str">
        <f t="shared" si="40"/>
        <v>na</v>
      </c>
      <c r="BN28" s="85" t="str">
        <f t="shared" si="41"/>
        <v>na</v>
      </c>
      <c r="BO28" s="85">
        <f t="shared" si="42"/>
        <v>9.7683652924206754</v>
      </c>
      <c r="BP28" s="85">
        <f t="shared" si="43"/>
        <v>1.821477205869765</v>
      </c>
      <c r="BQ28" s="85">
        <f t="shared" si="44"/>
        <v>31.732956388082702</v>
      </c>
      <c r="BR28" s="86" t="str">
        <f t="shared" si="45"/>
        <v>na</v>
      </c>
      <c r="BS28" s="85">
        <f t="shared" si="46"/>
        <v>8.4499297597745269</v>
      </c>
      <c r="BT28" s="86" t="str">
        <f t="shared" si="47"/>
        <v>na</v>
      </c>
      <c r="BU28" s="85" t="str">
        <f t="shared" si="48"/>
        <v>na</v>
      </c>
      <c r="BV28" s="93">
        <f t="shared" si="49"/>
        <v>3.1020149010845986E-3</v>
      </c>
      <c r="BW28" s="85" t="str">
        <f t="shared" si="50"/>
        <v>na</v>
      </c>
      <c r="BX28" s="85" t="str">
        <f t="shared" si="51"/>
        <v>na</v>
      </c>
      <c r="BY28" s="85">
        <f t="shared" si="52"/>
        <v>0.26897618013686186</v>
      </c>
      <c r="BZ28" s="85">
        <f t="shared" si="53"/>
        <v>1.3218071882330971</v>
      </c>
      <c r="CA28" s="85">
        <f t="shared" si="54"/>
        <v>4.0794652317981302E-3</v>
      </c>
      <c r="CB28" s="86" t="str">
        <f t="shared" si="55"/>
        <v>na</v>
      </c>
      <c r="CC28" s="85">
        <f t="shared" si="56"/>
        <v>0.1839383930501555</v>
      </c>
      <c r="CD28" s="86" t="str">
        <f t="shared" si="57"/>
        <v>na</v>
      </c>
      <c r="CE28" s="102" t="str">
        <f t="shared" si="58"/>
        <v>na</v>
      </c>
    </row>
    <row r="29" spans="1:83" x14ac:dyDescent="0.25">
      <c r="F29" s="143"/>
      <c r="I29" s="78"/>
      <c r="J29" s="153"/>
      <c r="K29" s="153"/>
      <c r="L29" s="153"/>
      <c r="X29" s="155"/>
      <c r="AD29" s="139"/>
      <c r="AF29" s="139"/>
      <c r="AG29" s="196"/>
      <c r="AH29" s="54"/>
      <c r="AI29" s="144"/>
      <c r="AJ29" s="144"/>
      <c r="AK29" s="144"/>
      <c r="AL29" s="144"/>
      <c r="AM29" s="144"/>
      <c r="AN29" s="75"/>
      <c r="AO29" s="144"/>
      <c r="AP29" s="75"/>
      <c r="AQ29" s="144"/>
      <c r="AR29" s="81"/>
      <c r="AS29" s="82"/>
      <c r="AT29" s="82"/>
      <c r="AU29" s="82"/>
      <c r="AV29" s="82"/>
      <c r="AW29" s="82"/>
      <c r="AX29" s="83"/>
      <c r="AY29" s="82"/>
      <c r="AZ29" s="83"/>
      <c r="BA29" s="82"/>
      <c r="BB29" s="25"/>
      <c r="BC29" s="143"/>
      <c r="BD29" s="143"/>
      <c r="BE29" s="143"/>
      <c r="BF29" s="143"/>
      <c r="BG29" s="143"/>
      <c r="BH29" s="143"/>
      <c r="BI29" s="143"/>
      <c r="BJ29" s="199"/>
      <c r="BK29" s="21"/>
      <c r="BL29" s="204"/>
      <c r="BM29" s="199"/>
      <c r="BN29" s="199"/>
      <c r="BO29" s="199"/>
      <c r="BP29" s="199"/>
      <c r="BQ29" s="199"/>
      <c r="BR29" s="152"/>
      <c r="BS29" s="199"/>
      <c r="BT29" s="152"/>
      <c r="BU29" s="21"/>
    </row>
    <row r="30" spans="1:83" ht="18" x14ac:dyDescent="0.35">
      <c r="A30" s="60" t="s">
        <v>472</v>
      </c>
      <c r="D30" s="117"/>
      <c r="F30" s="143"/>
      <c r="I30" s="78"/>
      <c r="J30" s="24"/>
      <c r="K30" s="24"/>
      <c r="L30" s="24"/>
      <c r="M30" s="83"/>
      <c r="N30" s="83"/>
      <c r="O30" s="272"/>
      <c r="P30" s="81"/>
      <c r="Q30" s="82"/>
      <c r="R30" s="82"/>
      <c r="S30" s="82"/>
      <c r="T30" s="82"/>
      <c r="U30" s="82"/>
      <c r="V30" s="82"/>
      <c r="W30" s="82"/>
      <c r="X30" s="54">
        <f>AVERAGE(X4:X28)</f>
        <v>1</v>
      </c>
      <c r="Y30" s="144">
        <f t="shared" ref="Y30:AG30" si="82">AVERAGE(Y4:Y28)</f>
        <v>0.7</v>
      </c>
      <c r="Z30" s="144">
        <f t="shared" si="82"/>
        <v>1</v>
      </c>
      <c r="AA30" s="144">
        <f t="shared" si="82"/>
        <v>0.43181818181818182</v>
      </c>
      <c r="AB30" s="144">
        <f t="shared" si="82"/>
        <v>0.39999999999999997</v>
      </c>
      <c r="AC30" s="144">
        <f t="shared" si="82"/>
        <v>0.95833333333333337</v>
      </c>
      <c r="AD30" s="75">
        <f t="shared" si="82"/>
        <v>0.75</v>
      </c>
      <c r="AE30" s="144">
        <f t="shared" si="82"/>
        <v>0.9285714285714286</v>
      </c>
      <c r="AF30" s="75">
        <f t="shared" si="82"/>
        <v>1</v>
      </c>
      <c r="AG30" s="144">
        <f t="shared" si="82"/>
        <v>1</v>
      </c>
      <c r="AH30" s="58">
        <f>SUM(AH4:AH28)-AH31</f>
        <v>228</v>
      </c>
      <c r="AI30" s="60">
        <f t="shared" ref="AI30:AQ30" si="83">SUM(AI4:AI28)-AI31</f>
        <v>95</v>
      </c>
      <c r="AJ30" s="60">
        <f t="shared" si="83"/>
        <v>114</v>
      </c>
      <c r="AK30" s="60">
        <f t="shared" si="83"/>
        <v>209</v>
      </c>
      <c r="AL30" s="60">
        <f t="shared" si="83"/>
        <v>228</v>
      </c>
      <c r="AM30" s="60">
        <f t="shared" si="83"/>
        <v>228</v>
      </c>
      <c r="AN30" s="75">
        <f t="shared" si="83"/>
        <v>38</v>
      </c>
      <c r="AO30" s="60">
        <f t="shared" si="83"/>
        <v>133</v>
      </c>
      <c r="AP30" s="75">
        <f t="shared" si="83"/>
        <v>19</v>
      </c>
      <c r="AQ30" s="60">
        <f t="shared" si="83"/>
        <v>95</v>
      </c>
      <c r="AR30" s="56">
        <f>(1/X31)*SUM(AR4:AR28)</f>
        <v>0.28013164386382106</v>
      </c>
      <c r="AS30" s="74">
        <f t="shared" ref="AS30:BA30" si="84">(1/Y31)*SUM(AS4:AS28)</f>
        <v>0.34942930262360217</v>
      </c>
      <c r="AT30" s="74">
        <f t="shared" si="84"/>
        <v>0.1885859716652013</v>
      </c>
      <c r="AU30" s="74">
        <f t="shared" si="84"/>
        <v>0.2709402995633125</v>
      </c>
      <c r="AV30" s="74">
        <f t="shared" si="84"/>
        <v>0.32399987791467838</v>
      </c>
      <c r="AW30" s="74">
        <f t="shared" si="84"/>
        <v>0.2650339389314153</v>
      </c>
      <c r="AX30" s="345">
        <f t="shared" si="84"/>
        <v>0.29799942183371519</v>
      </c>
      <c r="AY30" s="74">
        <f t="shared" si="84"/>
        <v>0.24003471726449624</v>
      </c>
      <c r="AZ30" s="345">
        <f t="shared" si="84"/>
        <v>1.5468212509208695E-2</v>
      </c>
      <c r="BA30" s="385">
        <f t="shared" si="84"/>
        <v>0.148654375597669</v>
      </c>
      <c r="BB30" s="105"/>
      <c r="BC30" s="143"/>
      <c r="BD30" s="143"/>
      <c r="BE30" s="143"/>
      <c r="BF30" s="143"/>
      <c r="BG30" s="143"/>
      <c r="BH30" s="143"/>
      <c r="BI30" s="143"/>
      <c r="BJ30" s="199"/>
      <c r="BK30" s="199"/>
      <c r="BL30" s="78">
        <f>SQRT((SUM(BL4:BL28)+SUM(BV4:BV28))/AH30)</f>
        <v>1.0619329588122519</v>
      </c>
      <c r="BM30" s="205">
        <f t="shared" ref="BM30:BU30" si="85">SQRT((SUM(BM4:BM28)+SUM(BW4:BW28))/AI30)</f>
        <v>1.3729650110027052</v>
      </c>
      <c r="BN30" s="205">
        <f t="shared" si="85"/>
        <v>0.8966648940913825</v>
      </c>
      <c r="BO30" s="205">
        <f t="shared" si="85"/>
        <v>1.2070471934311773</v>
      </c>
      <c r="BP30" s="205">
        <f t="shared" si="85"/>
        <v>1.7055200418399556</v>
      </c>
      <c r="BQ30" s="205">
        <f t="shared" si="85"/>
        <v>1.0091133819268938</v>
      </c>
      <c r="BR30" s="373">
        <f t="shared" si="85"/>
        <v>1.0806029465152558</v>
      </c>
      <c r="BS30" s="205">
        <f t="shared" si="85"/>
        <v>0.95792202301705931</v>
      </c>
      <c r="BT30" s="373">
        <f t="shared" si="85"/>
        <v>0.28272396953666429</v>
      </c>
      <c r="BU30" s="371">
        <f t="shared" si="85"/>
        <v>0.79885904017429143</v>
      </c>
    </row>
    <row r="31" spans="1:83" x14ac:dyDescent="0.25">
      <c r="A31" s="199" t="s">
        <v>60</v>
      </c>
      <c r="B31" s="54">
        <f>COUNTIF(B4:B28,"&gt;0")</f>
        <v>12</v>
      </c>
      <c r="C31" s="144">
        <f>COUNTIF(C4:C28,"&gt;0")</f>
        <v>12</v>
      </c>
      <c r="D31" s="120"/>
      <c r="E31" s="120"/>
      <c r="F31" s="149"/>
      <c r="I31" s="78"/>
      <c r="J31" s="153"/>
      <c r="K31" s="153"/>
      <c r="L31" s="153"/>
      <c r="M31" s="83"/>
      <c r="N31" s="83"/>
      <c r="O31" s="272"/>
      <c r="P31" s="81"/>
      <c r="Q31" s="82"/>
      <c r="R31" s="82"/>
      <c r="S31" s="82"/>
      <c r="T31" s="82"/>
      <c r="U31" s="82"/>
      <c r="V31" s="82"/>
      <c r="W31" s="82"/>
      <c r="X31" s="149">
        <f>COUNTIF(X4:X28,"&gt;0")</f>
        <v>12</v>
      </c>
      <c r="Y31" s="143">
        <f t="shared" ref="Y31:AG31" si="86">COUNTIF(Y4:Y28,"&gt;0")</f>
        <v>5</v>
      </c>
      <c r="Z31" s="143">
        <f t="shared" si="86"/>
        <v>6</v>
      </c>
      <c r="AA31" s="143">
        <f t="shared" si="86"/>
        <v>11</v>
      </c>
      <c r="AB31" s="143">
        <f t="shared" si="86"/>
        <v>12</v>
      </c>
      <c r="AC31" s="143">
        <f t="shared" si="86"/>
        <v>12</v>
      </c>
      <c r="AD31" s="152">
        <f t="shared" si="86"/>
        <v>2</v>
      </c>
      <c r="AE31" s="143">
        <f t="shared" si="86"/>
        <v>7</v>
      </c>
      <c r="AF31" s="152">
        <f t="shared" si="86"/>
        <v>1</v>
      </c>
      <c r="AG31" s="198">
        <f t="shared" si="86"/>
        <v>5</v>
      </c>
      <c r="AH31" s="202">
        <f>COUNTIF(AH4:AH28,"&gt;0")</f>
        <v>12</v>
      </c>
      <c r="AI31" s="198">
        <f t="shared" ref="AI31:AQ31" si="87">COUNTIF(AI4:AI28,"&gt;0")</f>
        <v>5</v>
      </c>
      <c r="AJ31" s="198">
        <f t="shared" si="87"/>
        <v>6</v>
      </c>
      <c r="AK31" s="198">
        <f t="shared" si="87"/>
        <v>11</v>
      </c>
      <c r="AL31" s="198">
        <f t="shared" si="87"/>
        <v>12</v>
      </c>
      <c r="AM31" s="198">
        <f t="shared" si="87"/>
        <v>12</v>
      </c>
      <c r="AN31" s="152">
        <f t="shared" si="87"/>
        <v>2</v>
      </c>
      <c r="AO31" s="198">
        <f t="shared" si="87"/>
        <v>7</v>
      </c>
      <c r="AP31" s="152">
        <f t="shared" si="87"/>
        <v>1</v>
      </c>
      <c r="AQ31" s="198">
        <f t="shared" si="87"/>
        <v>5</v>
      </c>
      <c r="AR31" s="81"/>
      <c r="AS31" s="82"/>
      <c r="AT31" s="82"/>
      <c r="AU31" s="82"/>
      <c r="AV31" s="82"/>
      <c r="AW31" s="82"/>
      <c r="AX31" s="83"/>
      <c r="AY31" s="82"/>
      <c r="AZ31" s="83"/>
      <c r="BA31" s="82"/>
      <c r="BB31" s="25"/>
      <c r="BC31" s="143"/>
      <c r="BD31" s="143"/>
      <c r="BE31" s="143"/>
      <c r="BF31" s="143"/>
      <c r="BG31" s="143"/>
      <c r="BH31" s="143"/>
      <c r="BI31" s="143"/>
      <c r="BJ31" s="199"/>
      <c r="BK31" s="199"/>
      <c r="BL31" s="202"/>
      <c r="BM31" s="198"/>
      <c r="BN31" s="198"/>
      <c r="BO31" s="198"/>
      <c r="BP31" s="198"/>
      <c r="BQ31" s="198"/>
      <c r="BR31" s="152"/>
      <c r="BS31" s="198"/>
      <c r="BT31" s="152"/>
      <c r="BU31" s="203"/>
    </row>
    <row r="32" spans="1:83" ht="24" x14ac:dyDescent="0.45">
      <c r="A32" s="27" t="s">
        <v>483</v>
      </c>
      <c r="B32" s="117"/>
      <c r="C32" s="142"/>
      <c r="D32" s="117"/>
      <c r="I32" s="78"/>
      <c r="J32" s="153"/>
      <c r="K32" s="153"/>
      <c r="L32" s="153"/>
      <c r="M32" s="83"/>
      <c r="N32" s="83"/>
      <c r="O32" s="272"/>
      <c r="P32" s="81"/>
      <c r="Q32" s="82"/>
      <c r="R32" s="82"/>
      <c r="S32" s="82"/>
      <c r="T32" s="82"/>
      <c r="U32" s="82"/>
      <c r="V32" s="82"/>
      <c r="W32" s="82"/>
      <c r="X32" s="82"/>
      <c r="AC32" s="142"/>
      <c r="AD32" s="146"/>
      <c r="AE32" s="142"/>
      <c r="AF32" s="146"/>
      <c r="AG32" s="142"/>
      <c r="AH32" s="207"/>
      <c r="AI32" s="207"/>
      <c r="AJ32" s="207"/>
      <c r="AK32" s="207"/>
      <c r="AL32" s="207"/>
      <c r="AM32" s="207"/>
      <c r="AN32" s="207"/>
      <c r="AO32" s="207"/>
      <c r="AP32" s="207"/>
      <c r="AQ32" s="207"/>
      <c r="AR32" s="87">
        <f>EXP((1/X31)*(SUM(AR4:AR28)-X31))</f>
        <v>0.48681633812558928</v>
      </c>
      <c r="AS32" s="88">
        <f t="shared" ref="AS32:BA32" si="88">EXP((1/Y31)*(SUM(AS4:AS28)-Y31))</f>
        <v>0.52174793160366773</v>
      </c>
      <c r="AT32" s="88">
        <f t="shared" si="88"/>
        <v>0.44422946884432918</v>
      </c>
      <c r="AU32" s="88">
        <f t="shared" si="88"/>
        <v>0.48236234201304501</v>
      </c>
      <c r="AV32" s="88">
        <f t="shared" si="88"/>
        <v>0.50864745658192168</v>
      </c>
      <c r="AW32" s="88">
        <f t="shared" si="88"/>
        <v>0.47952173315394209</v>
      </c>
      <c r="AX32" s="94">
        <f t="shared" si="88"/>
        <v>0.49559283915749802</v>
      </c>
      <c r="AY32" s="88">
        <f t="shared" si="88"/>
        <v>0.46768266339079151</v>
      </c>
      <c r="AZ32" s="94">
        <f t="shared" si="88"/>
        <v>0.37361411679375633</v>
      </c>
      <c r="BA32" s="106">
        <f t="shared" si="88"/>
        <v>0.42684017877405012</v>
      </c>
      <c r="BB32" s="103"/>
      <c r="BC32" s="103"/>
      <c r="BD32" s="103"/>
      <c r="BE32" s="103"/>
      <c r="BF32" s="103"/>
      <c r="BG32" s="103"/>
      <c r="BH32" s="103"/>
      <c r="BI32" s="103"/>
      <c r="BJ32" s="82"/>
      <c r="BK32" s="103"/>
      <c r="BL32" s="81">
        <f>EXP((1/X31)*(BL30-X31))</f>
        <v>0.40191864487945267</v>
      </c>
      <c r="BM32" s="82">
        <f t="shared" ref="BM32:BU32" si="89">EXP((1/Y31)*(BM30-Y31))</f>
        <v>0.48412749002963867</v>
      </c>
      <c r="BN32" s="82">
        <f t="shared" si="89"/>
        <v>0.42717741895492889</v>
      </c>
      <c r="BO32" s="82">
        <f t="shared" si="89"/>
        <v>0.4105455323644156</v>
      </c>
      <c r="BP32" s="82">
        <f t="shared" si="89"/>
        <v>0.42406296609001237</v>
      </c>
      <c r="BQ32" s="82">
        <f t="shared" si="89"/>
        <v>0.40015343490087124</v>
      </c>
      <c r="BR32" s="83">
        <f t="shared" si="89"/>
        <v>0.63147398933436938</v>
      </c>
      <c r="BS32" s="82">
        <f t="shared" si="89"/>
        <v>0.42182953303421827</v>
      </c>
      <c r="BT32" s="83">
        <f t="shared" si="89"/>
        <v>0.48807996177123525</v>
      </c>
      <c r="BU32" s="114">
        <f t="shared" si="89"/>
        <v>0.43161202179543412</v>
      </c>
    </row>
    <row r="33" spans="1:83" ht="15" customHeight="1" x14ac:dyDescent="0.35">
      <c r="A33" s="30" t="s">
        <v>473</v>
      </c>
      <c r="B33" s="117"/>
      <c r="C33" s="142"/>
      <c r="D33" s="117"/>
      <c r="I33" s="78"/>
      <c r="J33" s="153"/>
      <c r="K33" s="153"/>
      <c r="L33" s="153"/>
      <c r="M33" s="83"/>
      <c r="N33" s="83"/>
      <c r="O33" s="272"/>
      <c r="P33" s="81"/>
      <c r="Q33" s="82"/>
      <c r="R33" s="82"/>
      <c r="S33" s="82"/>
      <c r="T33" s="82"/>
      <c r="U33" s="82"/>
      <c r="V33" s="82"/>
      <c r="W33" s="82"/>
      <c r="X33" s="82"/>
      <c r="BJ33" s="146"/>
    </row>
    <row r="34" spans="1:83" s="207" customFormat="1" ht="15" customHeight="1" x14ac:dyDescent="0.35">
      <c r="B34" s="54"/>
      <c r="C34" s="198"/>
      <c r="D34" s="144"/>
      <c r="E34" s="69"/>
      <c r="I34" s="390" t="s">
        <v>206</v>
      </c>
      <c r="J34" s="391"/>
      <c r="K34" s="391"/>
      <c r="L34" s="391"/>
      <c r="M34" s="391"/>
      <c r="N34" s="391"/>
      <c r="O34" s="392"/>
      <c r="P34" s="227"/>
      <c r="Q34" s="228"/>
      <c r="R34" s="227"/>
      <c r="S34" s="230"/>
      <c r="T34" s="230"/>
      <c r="U34" s="230"/>
      <c r="V34" s="230"/>
      <c r="W34" s="230"/>
      <c r="X34" s="393" t="s">
        <v>471</v>
      </c>
      <c r="Y34" s="389"/>
      <c r="Z34" s="389"/>
      <c r="AA34" s="389"/>
      <c r="AB34" s="389"/>
      <c r="AC34" s="389"/>
      <c r="AD34" s="389"/>
      <c r="AE34" s="389"/>
      <c r="AF34" s="389"/>
      <c r="AG34" s="389"/>
      <c r="AH34" s="393" t="s">
        <v>465</v>
      </c>
      <c r="AI34" s="389"/>
      <c r="AJ34" s="389"/>
      <c r="AK34" s="389"/>
      <c r="AL34" s="389"/>
      <c r="AM34" s="389"/>
      <c r="AN34" s="389"/>
      <c r="AO34" s="389"/>
      <c r="AP34" s="389"/>
      <c r="AQ34" s="389"/>
      <c r="AR34" s="394" t="s">
        <v>481</v>
      </c>
      <c r="AS34" s="395"/>
      <c r="AT34" s="395"/>
      <c r="AU34" s="395"/>
      <c r="AV34" s="395"/>
      <c r="AW34" s="395"/>
      <c r="AX34" s="395"/>
      <c r="AY34" s="395"/>
      <c r="AZ34" s="395"/>
      <c r="BA34" s="395"/>
      <c r="BB34" s="387" t="s">
        <v>474</v>
      </c>
      <c r="BC34" s="388"/>
      <c r="BD34" s="388"/>
      <c r="BE34" s="388"/>
      <c r="BF34" s="388"/>
      <c r="BG34" s="388"/>
      <c r="BH34" s="388"/>
      <c r="BI34" s="388"/>
      <c r="BJ34" s="388"/>
      <c r="BK34" s="388"/>
      <c r="BL34" s="387" t="s">
        <v>478</v>
      </c>
      <c r="BM34" s="388"/>
      <c r="BN34" s="388"/>
      <c r="BO34" s="388"/>
      <c r="BP34" s="388"/>
      <c r="BQ34" s="388"/>
      <c r="BR34" s="388"/>
      <c r="BS34" s="388"/>
      <c r="BT34" s="388"/>
      <c r="BU34" s="388"/>
      <c r="BV34" s="387" t="s">
        <v>466</v>
      </c>
      <c r="BW34" s="388"/>
      <c r="BX34" s="388"/>
      <c r="BY34" s="388"/>
      <c r="BZ34" s="388"/>
      <c r="CA34" s="388"/>
      <c r="CB34" s="388"/>
      <c r="CC34" s="388"/>
      <c r="CD34" s="388"/>
      <c r="CE34" s="403"/>
    </row>
    <row r="35" spans="1:83" s="207" customFormat="1" ht="76.5" customHeight="1" x14ac:dyDescent="0.35">
      <c r="A35" s="44" t="s">
        <v>375</v>
      </c>
      <c r="B35" s="393" t="s">
        <v>182</v>
      </c>
      <c r="C35" s="389"/>
      <c r="D35" s="389"/>
      <c r="E35" s="396"/>
      <c r="F35" s="389" t="s">
        <v>183</v>
      </c>
      <c r="G35" s="389"/>
      <c r="H35" s="389"/>
      <c r="I35" s="111" t="s">
        <v>313</v>
      </c>
      <c r="J35" s="112" t="s">
        <v>312</v>
      </c>
      <c r="K35" s="407" t="s">
        <v>373</v>
      </c>
      <c r="L35" s="407"/>
      <c r="M35" s="407" t="s">
        <v>372</v>
      </c>
      <c r="N35" s="407"/>
      <c r="O35" s="290"/>
      <c r="P35" s="401" t="s">
        <v>208</v>
      </c>
      <c r="Q35" s="402"/>
      <c r="R35" s="50" t="s">
        <v>258</v>
      </c>
      <c r="S35" s="71" t="s">
        <v>0</v>
      </c>
      <c r="T35" s="72" t="s">
        <v>259</v>
      </c>
      <c r="U35" s="72" t="s">
        <v>72</v>
      </c>
      <c r="V35" s="71" t="s">
        <v>0</v>
      </c>
      <c r="W35" s="96" t="s">
        <v>78</v>
      </c>
      <c r="X35" s="49"/>
      <c r="Y35" s="389" t="s">
        <v>216</v>
      </c>
      <c r="Z35" s="389"/>
      <c r="AA35" s="389"/>
      <c r="AB35" s="389"/>
      <c r="AC35" s="5" t="s">
        <v>217</v>
      </c>
      <c r="AD35" s="112" t="s">
        <v>218</v>
      </c>
      <c r="AE35" s="389" t="s">
        <v>219</v>
      </c>
      <c r="AF35" s="389"/>
      <c r="AG35" s="389"/>
      <c r="AH35" s="49"/>
      <c r="AI35" s="389" t="s">
        <v>216</v>
      </c>
      <c r="AJ35" s="389"/>
      <c r="AK35" s="389"/>
      <c r="AL35" s="389"/>
      <c r="AM35" s="5" t="s">
        <v>217</v>
      </c>
      <c r="AN35" s="112" t="s">
        <v>218</v>
      </c>
      <c r="AO35" s="389" t="s">
        <v>219</v>
      </c>
      <c r="AP35" s="389"/>
      <c r="AQ35" s="389"/>
      <c r="AR35" s="49"/>
      <c r="AS35" s="389" t="s">
        <v>216</v>
      </c>
      <c r="AT35" s="389"/>
      <c r="AU35" s="389"/>
      <c r="AV35" s="389"/>
      <c r="AW35" s="5" t="s">
        <v>217</v>
      </c>
      <c r="AX35" s="112" t="s">
        <v>218</v>
      </c>
      <c r="AY35" s="389" t="s">
        <v>219</v>
      </c>
      <c r="AZ35" s="389"/>
      <c r="BA35" s="389"/>
      <c r="BB35" s="49"/>
      <c r="BC35" s="389" t="s">
        <v>216</v>
      </c>
      <c r="BD35" s="389"/>
      <c r="BE35" s="389"/>
      <c r="BF35" s="389"/>
      <c r="BG35" s="5" t="s">
        <v>217</v>
      </c>
      <c r="BH35" s="5" t="s">
        <v>218</v>
      </c>
      <c r="BI35" s="389" t="s">
        <v>219</v>
      </c>
      <c r="BJ35" s="389"/>
      <c r="BK35" s="389"/>
      <c r="BL35" s="49"/>
      <c r="BM35" s="389" t="s">
        <v>216</v>
      </c>
      <c r="BN35" s="389"/>
      <c r="BO35" s="389"/>
      <c r="BP35" s="389"/>
      <c r="BQ35" s="5" t="s">
        <v>217</v>
      </c>
      <c r="BR35" s="5" t="s">
        <v>218</v>
      </c>
      <c r="BS35" s="389" t="s">
        <v>219</v>
      </c>
      <c r="BT35" s="389"/>
      <c r="BU35" s="389"/>
      <c r="BV35" s="49"/>
      <c r="BW35" s="389" t="s">
        <v>216</v>
      </c>
      <c r="BX35" s="389"/>
      <c r="BY35" s="389"/>
      <c r="BZ35" s="389"/>
      <c r="CA35" s="5" t="s">
        <v>217</v>
      </c>
      <c r="CB35" s="112" t="s">
        <v>218</v>
      </c>
      <c r="CC35" s="389" t="s">
        <v>219</v>
      </c>
      <c r="CD35" s="389"/>
      <c r="CE35" s="396"/>
    </row>
    <row r="36" spans="1:83" s="207" customFormat="1" ht="96" customHeight="1" x14ac:dyDescent="0.3">
      <c r="A36" s="4" t="s">
        <v>178</v>
      </c>
      <c r="B36" s="187" t="s">
        <v>1</v>
      </c>
      <c r="C36" s="291" t="s">
        <v>103</v>
      </c>
      <c r="D36" s="291" t="s">
        <v>307</v>
      </c>
      <c r="E36" s="188" t="s">
        <v>104</v>
      </c>
      <c r="F36" s="168" t="s">
        <v>36</v>
      </c>
      <c r="G36" s="273" t="s">
        <v>184</v>
      </c>
      <c r="H36" s="274" t="s">
        <v>185</v>
      </c>
      <c r="I36" s="189" t="s">
        <v>308</v>
      </c>
      <c r="J36" s="260" t="s">
        <v>308</v>
      </c>
      <c r="K36" s="260" t="s">
        <v>308</v>
      </c>
      <c r="L36" s="261" t="s">
        <v>56</v>
      </c>
      <c r="M36" s="260" t="s">
        <v>308</v>
      </c>
      <c r="N36" s="261" t="s">
        <v>56</v>
      </c>
      <c r="O36" s="254" t="s">
        <v>479</v>
      </c>
      <c r="P36" s="53" t="s">
        <v>324</v>
      </c>
      <c r="Q36" s="284" t="s">
        <v>325</v>
      </c>
      <c r="R36" s="398" t="s">
        <v>374</v>
      </c>
      <c r="S36" s="399"/>
      <c r="T36" s="399"/>
      <c r="U36" s="399"/>
      <c r="V36" s="399"/>
      <c r="W36" s="399"/>
      <c r="X36" s="212" t="s">
        <v>61</v>
      </c>
      <c r="Y36" s="120" t="s">
        <v>71</v>
      </c>
      <c r="Z36" s="120" t="s">
        <v>62</v>
      </c>
      <c r="AA36" s="120" t="s">
        <v>63</v>
      </c>
      <c r="AB36" s="120" t="s">
        <v>64</v>
      </c>
      <c r="AC36" s="120" t="s">
        <v>65</v>
      </c>
      <c r="AD36" s="76" t="s">
        <v>66</v>
      </c>
      <c r="AE36" s="120" t="s">
        <v>67</v>
      </c>
      <c r="AF36" s="76" t="s">
        <v>68</v>
      </c>
      <c r="AG36" s="36" t="s">
        <v>69</v>
      </c>
      <c r="AH36" s="212" t="s">
        <v>61</v>
      </c>
      <c r="AI36" s="120" t="s">
        <v>71</v>
      </c>
      <c r="AJ36" s="120" t="s">
        <v>62</v>
      </c>
      <c r="AK36" s="120" t="s">
        <v>63</v>
      </c>
      <c r="AL36" s="120" t="s">
        <v>64</v>
      </c>
      <c r="AM36" s="120" t="s">
        <v>65</v>
      </c>
      <c r="AN36" s="76" t="s">
        <v>66</v>
      </c>
      <c r="AO36" s="120" t="s">
        <v>67</v>
      </c>
      <c r="AP36" s="76" t="s">
        <v>68</v>
      </c>
      <c r="AQ36" s="36" t="s">
        <v>69</v>
      </c>
      <c r="AR36" s="212" t="s">
        <v>61</v>
      </c>
      <c r="AS36" s="36" t="s">
        <v>71</v>
      </c>
      <c r="AT36" s="36" t="s">
        <v>62</v>
      </c>
      <c r="AU36" s="36" t="s">
        <v>63</v>
      </c>
      <c r="AV36" s="36" t="s">
        <v>64</v>
      </c>
      <c r="AW36" s="36" t="s">
        <v>65</v>
      </c>
      <c r="AX36" s="76" t="s">
        <v>66</v>
      </c>
      <c r="AY36" s="36" t="s">
        <v>67</v>
      </c>
      <c r="AZ36" s="76" t="s">
        <v>68</v>
      </c>
      <c r="BA36" s="36" t="s">
        <v>69</v>
      </c>
      <c r="BB36" s="98" t="s">
        <v>61</v>
      </c>
      <c r="BC36" s="99" t="s">
        <v>71</v>
      </c>
      <c r="BD36" s="99" t="s">
        <v>62</v>
      </c>
      <c r="BE36" s="99" t="s">
        <v>63</v>
      </c>
      <c r="BF36" s="99" t="s">
        <v>64</v>
      </c>
      <c r="BG36" s="99" t="s">
        <v>65</v>
      </c>
      <c r="BH36" s="100" t="s">
        <v>66</v>
      </c>
      <c r="BI36" s="99" t="s">
        <v>67</v>
      </c>
      <c r="BJ36" s="100" t="s">
        <v>68</v>
      </c>
      <c r="BK36" s="101" t="s">
        <v>69</v>
      </c>
      <c r="BL36" s="98" t="s">
        <v>61</v>
      </c>
      <c r="BM36" s="99" t="s">
        <v>71</v>
      </c>
      <c r="BN36" s="99" t="s">
        <v>62</v>
      </c>
      <c r="BO36" s="99" t="s">
        <v>63</v>
      </c>
      <c r="BP36" s="99" t="s">
        <v>64</v>
      </c>
      <c r="BQ36" s="99" t="s">
        <v>65</v>
      </c>
      <c r="BR36" s="100" t="s">
        <v>66</v>
      </c>
      <c r="BS36" s="99" t="s">
        <v>67</v>
      </c>
      <c r="BT36" s="100" t="s">
        <v>68</v>
      </c>
      <c r="BU36" s="101" t="s">
        <v>69</v>
      </c>
      <c r="BV36" s="98" t="s">
        <v>61</v>
      </c>
      <c r="BW36" s="99" t="s">
        <v>71</v>
      </c>
      <c r="BX36" s="99" t="s">
        <v>62</v>
      </c>
      <c r="BY36" s="99" t="s">
        <v>63</v>
      </c>
      <c r="BZ36" s="99" t="s">
        <v>64</v>
      </c>
      <c r="CA36" s="99" t="s">
        <v>65</v>
      </c>
      <c r="CB36" s="100" t="s">
        <v>66</v>
      </c>
      <c r="CC36" s="99" t="s">
        <v>67</v>
      </c>
      <c r="CD36" s="100" t="s">
        <v>68</v>
      </c>
      <c r="CE36" s="101" t="s">
        <v>69</v>
      </c>
    </row>
    <row r="37" spans="1:83" ht="15" customHeight="1" x14ac:dyDescent="0.25">
      <c r="A37" s="298" t="s">
        <v>4</v>
      </c>
      <c r="B37" s="120">
        <v>29</v>
      </c>
      <c r="C37" s="120">
        <v>0</v>
      </c>
      <c r="D37" s="120"/>
      <c r="E37" s="95"/>
      <c r="F37" s="120"/>
      <c r="G37" s="120"/>
      <c r="H37" s="120">
        <v>1</v>
      </c>
      <c r="I37" s="123">
        <v>49.667000000000002</v>
      </c>
      <c r="J37" s="125">
        <v>64.010000000000005</v>
      </c>
      <c r="K37" s="122"/>
      <c r="L37" s="141"/>
      <c r="M37" s="159"/>
      <c r="N37" s="160"/>
      <c r="O37" s="305" t="s">
        <v>271</v>
      </c>
      <c r="P37" s="66">
        <v>64.010000000000005</v>
      </c>
      <c r="Q37" s="36"/>
      <c r="R37" s="162">
        <v>15.448</v>
      </c>
      <c r="S37" s="163">
        <v>49.012999999999998</v>
      </c>
      <c r="T37" s="154">
        <f t="shared" ref="T37" si="90">R37/P37</f>
        <v>0.2413372910482737</v>
      </c>
      <c r="U37" s="154">
        <f t="shared" ref="U37" si="91">IF(R37&lt;0.01*P37,0.01,IF(R37&gt;100*P37,100,T37))</f>
        <v>0.2413372910482737</v>
      </c>
      <c r="V37" s="205">
        <f t="shared" ref="V37:V40" si="92">IF(S37&gt;0,((((1/P37)^2)*((S37^2)+(R37^2))-((1/P37)^2)*(R37^2))^0.5),0)</f>
        <v>0.76570848304952344</v>
      </c>
      <c r="W37" s="153">
        <f t="shared" ref="W37:W51" si="93">IF(V37=0,U37,V37)</f>
        <v>0.76570848304952344</v>
      </c>
      <c r="X37" s="78">
        <v>1</v>
      </c>
      <c r="Y37" s="143">
        <v>1</v>
      </c>
      <c r="Z37" s="142"/>
      <c r="AA37" s="142">
        <v>0.5</v>
      </c>
      <c r="AB37" s="142">
        <v>0.3</v>
      </c>
      <c r="AC37" s="142">
        <v>1</v>
      </c>
      <c r="AD37" s="201"/>
      <c r="AE37" s="142"/>
      <c r="AF37" s="201"/>
      <c r="AG37" s="142"/>
      <c r="AH37" s="357">
        <f>IF(X37&gt;0,SUM($B37:$C37),"na")</f>
        <v>29</v>
      </c>
      <c r="AI37" s="178">
        <f t="shared" ref="AI37:AI61" si="94">IF(Y37&gt;0,SUM($B37:$C37),"na")</f>
        <v>29</v>
      </c>
      <c r="AJ37" s="178" t="str">
        <f t="shared" ref="AJ37:AJ61" si="95">IF(Z37&gt;0,SUM($B37:$C37),"na")</f>
        <v>na</v>
      </c>
      <c r="AK37" s="178">
        <f t="shared" ref="AK37:AK61" si="96">IF(AA37&gt;0,SUM($B37:$C37),"na")</f>
        <v>29</v>
      </c>
      <c r="AL37" s="178">
        <f t="shared" ref="AL37:AL61" si="97">IF(AB37&gt;0,SUM($B37:$C37),"na")</f>
        <v>29</v>
      </c>
      <c r="AM37" s="178">
        <f t="shared" ref="AM37:AM61" si="98">IF(AC37&gt;0,SUM($B37:$C37),"na")</f>
        <v>29</v>
      </c>
      <c r="AN37" s="352" t="str">
        <f t="shared" ref="AN37:AN61" si="99">IF(AD37&gt;0,SUM($B37:$C37),"na")</f>
        <v>na</v>
      </c>
      <c r="AO37" s="178" t="str">
        <f t="shared" ref="AO37:AO61" si="100">IF(AE37&gt;0,SUM($B37:$C37),"na")</f>
        <v>na</v>
      </c>
      <c r="AP37" s="352" t="str">
        <f t="shared" ref="AP37:AP61" si="101">IF(AF37&gt;0,SUM($B37:$C37),"na")</f>
        <v>na</v>
      </c>
      <c r="AQ37" s="178" t="str">
        <f t="shared" ref="AQ37:AQ61" si="102">IF(AG37&gt;0,SUM($B37:$C37),"na")</f>
        <v>na</v>
      </c>
      <c r="AR37" s="356">
        <f>IF(X37&gt;0,(X37/X$63)*LN($U37+1),"na")</f>
        <v>0.21618925901897021</v>
      </c>
      <c r="AS37" s="332">
        <f t="shared" ref="AS37:BA37" si="103">IF(Y37&gt;0,(Y37/Y$63)*LN($U37+1),"na")</f>
        <v>0.30884179859852889</v>
      </c>
      <c r="AT37" s="332" t="str">
        <f t="shared" si="103"/>
        <v>na</v>
      </c>
      <c r="AU37" s="332">
        <f t="shared" si="103"/>
        <v>0.25032440517986027</v>
      </c>
      <c r="AV37" s="332">
        <f t="shared" si="103"/>
        <v>0.16214194426422765</v>
      </c>
      <c r="AW37" s="332">
        <f t="shared" si="103"/>
        <v>0.22558879201979498</v>
      </c>
      <c r="AX37" s="372" t="str">
        <f t="shared" si="103"/>
        <v>na</v>
      </c>
      <c r="AY37" s="332" t="str">
        <f t="shared" si="103"/>
        <v>na</v>
      </c>
      <c r="AZ37" s="372" t="str">
        <f t="shared" si="103"/>
        <v>na</v>
      </c>
      <c r="BA37" s="332" t="str">
        <f t="shared" si="103"/>
        <v>na</v>
      </c>
      <c r="BB37" s="358">
        <f>IF(X37&gt;0,((X37/X$63)^2)*LN((($W37+1)^2)),"na")</f>
        <v>1.137104033340036</v>
      </c>
      <c r="BC37" s="344">
        <f t="shared" ref="BC37:BK37" si="104">IF(Y37&gt;0,((Y37/Y$63)^2)*LN((($W37+1)^2)),"na")</f>
        <v>2.3206204762041551</v>
      </c>
      <c r="BD37" s="344" t="str">
        <f t="shared" si="104"/>
        <v>na</v>
      </c>
      <c r="BE37" s="344">
        <f t="shared" si="104"/>
        <v>1.5245383715694665</v>
      </c>
      <c r="BF37" s="344">
        <f t="shared" si="104"/>
        <v>0.6396210187537702</v>
      </c>
      <c r="BG37" s="344">
        <f t="shared" si="104"/>
        <v>1.2381321799694909</v>
      </c>
      <c r="BH37" s="347" t="str">
        <f t="shared" si="104"/>
        <v>na</v>
      </c>
      <c r="BI37" s="344" t="str">
        <f t="shared" si="104"/>
        <v>na</v>
      </c>
      <c r="BJ37" s="347" t="str">
        <f t="shared" si="104"/>
        <v>na</v>
      </c>
      <c r="BK37" s="359" t="str">
        <f t="shared" si="104"/>
        <v>na</v>
      </c>
      <c r="BL37" s="358">
        <f>IF(X37&gt;0,(AH37-1)*BB37,"na")</f>
        <v>31.838912933521009</v>
      </c>
      <c r="BM37" s="344">
        <f t="shared" ref="BM37:BM61" si="105">IF(Y37&gt;0,(AI37-1)*BC37,"na")</f>
        <v>64.977373333716343</v>
      </c>
      <c r="BN37" s="344" t="str">
        <f t="shared" ref="BN37:BN61" si="106">IF(Z37&gt;0,(AJ37-1)*BD37,"na")</f>
        <v>na</v>
      </c>
      <c r="BO37" s="344">
        <f t="shared" ref="BO37:BO61" si="107">IF(AA37&gt;0,(AK37-1)*BE37,"na")</f>
        <v>42.687074403945061</v>
      </c>
      <c r="BP37" s="344">
        <f t="shared" ref="BP37:BP61" si="108">IF(AB37&gt;0,(AL37-1)*BF37,"na")</f>
        <v>17.909388525105566</v>
      </c>
      <c r="BQ37" s="344">
        <f t="shared" ref="BQ37:BQ61" si="109">IF(AC37&gt;0,(AM37-1)*BG37,"na")</f>
        <v>34.667701039145747</v>
      </c>
      <c r="BR37" s="347" t="str">
        <f t="shared" ref="BR37:BR61" si="110">IF(AD37&gt;0,(AN37-1)*BH37,"na")</f>
        <v>na</v>
      </c>
      <c r="BS37" s="344" t="str">
        <f t="shared" ref="BS37:BS61" si="111">IF(AE37&gt;0,(AO37-1)*BI37,"na")</f>
        <v>na</v>
      </c>
      <c r="BT37" s="347" t="str">
        <f t="shared" ref="BT37:BT61" si="112">IF(AF37&gt;0,(AP37-1)*BJ37,"na")</f>
        <v>na</v>
      </c>
      <c r="BU37" s="359" t="str">
        <f t="shared" ref="BU37:BU61" si="113">IF(AG37&gt;0,(AQ37-1)*BK37,"na")</f>
        <v>na</v>
      </c>
      <c r="BV37" s="358">
        <f>IF(X37&gt;0,AH37*(AR37-AR$63)^2,"na")</f>
        <v>1.1699636600053964E-2</v>
      </c>
      <c r="BW37" s="344">
        <f t="shared" ref="BW37:CE37" si="114">IF(Y37&gt;0,AI37*(AS37-AS$63)^2,"na")</f>
        <v>0.32710468345999028</v>
      </c>
      <c r="BX37" s="344" t="str">
        <f t="shared" si="114"/>
        <v>na</v>
      </c>
      <c r="BY37" s="344">
        <f t="shared" si="114"/>
        <v>3.7000227619168727E-2</v>
      </c>
      <c r="BZ37" s="344">
        <f t="shared" si="114"/>
        <v>1.2949817902352473E-2</v>
      </c>
      <c r="CA37" s="344">
        <f t="shared" si="114"/>
        <v>2.8424127242466456E-3</v>
      </c>
      <c r="CB37" s="347" t="str">
        <f t="shared" si="114"/>
        <v>na</v>
      </c>
      <c r="CC37" s="344" t="str">
        <f t="shared" si="114"/>
        <v>na</v>
      </c>
      <c r="CD37" s="347" t="str">
        <f t="shared" si="114"/>
        <v>na</v>
      </c>
      <c r="CE37" s="359" t="str">
        <f t="shared" si="114"/>
        <v>na</v>
      </c>
    </row>
    <row r="38" spans="1:83" ht="15" customHeight="1" x14ac:dyDescent="0.25">
      <c r="A38" s="298" t="s">
        <v>6</v>
      </c>
      <c r="B38" s="120"/>
      <c r="C38" s="120"/>
      <c r="D38" s="120"/>
      <c r="E38" s="95"/>
      <c r="F38" s="120"/>
      <c r="G38" s="120"/>
      <c r="H38" s="120"/>
      <c r="I38" s="123">
        <v>6.7080000000000002</v>
      </c>
      <c r="J38" s="125">
        <v>6.78</v>
      </c>
      <c r="K38" s="122">
        <v>4.1249999999999993E-3</v>
      </c>
      <c r="L38" s="141"/>
      <c r="M38" s="159"/>
      <c r="N38" s="160"/>
      <c r="O38" s="305"/>
      <c r="P38" s="66"/>
      <c r="Q38" s="36"/>
      <c r="R38" s="162"/>
      <c r="S38" s="163"/>
      <c r="T38" s="73"/>
      <c r="U38" s="73"/>
      <c r="V38" s="205"/>
      <c r="W38" s="153"/>
      <c r="X38" s="78"/>
      <c r="Y38" s="143"/>
      <c r="Z38" s="142"/>
      <c r="AA38" s="142"/>
      <c r="AB38" s="142"/>
      <c r="AC38" s="142"/>
      <c r="AD38" s="201"/>
      <c r="AE38" s="142"/>
      <c r="AF38" s="201"/>
      <c r="AG38" s="142"/>
      <c r="AH38" s="54" t="str">
        <f t="shared" ref="AH38:AH61" si="115">IF(X38&gt;0,SUM($B38:$C38),"na")</f>
        <v>na</v>
      </c>
      <c r="AI38" s="144" t="str">
        <f t="shared" si="94"/>
        <v>na</v>
      </c>
      <c r="AJ38" s="144" t="str">
        <f t="shared" si="95"/>
        <v>na</v>
      </c>
      <c r="AK38" s="144" t="str">
        <f t="shared" si="96"/>
        <v>na</v>
      </c>
      <c r="AL38" s="144" t="str">
        <f t="shared" si="97"/>
        <v>na</v>
      </c>
      <c r="AM38" s="144" t="str">
        <f t="shared" si="98"/>
        <v>na</v>
      </c>
      <c r="AN38" s="75" t="str">
        <f t="shared" si="99"/>
        <v>na</v>
      </c>
      <c r="AO38" s="144" t="str">
        <f t="shared" si="100"/>
        <v>na</v>
      </c>
      <c r="AP38" s="75" t="str">
        <f t="shared" si="101"/>
        <v>na</v>
      </c>
      <c r="AQ38" s="144" t="str">
        <f t="shared" si="102"/>
        <v>na</v>
      </c>
      <c r="AR38" s="81" t="str">
        <f t="shared" ref="AR38:AR61" si="116">IF(X38&gt;0,(X38/X$63)*LN($U38+1),"na")</f>
        <v>na</v>
      </c>
      <c r="AS38" s="82" t="str">
        <f t="shared" ref="AS38:AS61" si="117">IF(Y38&gt;0,(Y38/Y$63)*LN($U38+1),"na")</f>
        <v>na</v>
      </c>
      <c r="AT38" s="82" t="str">
        <f t="shared" ref="AT38:AT61" si="118">IF(Z38&gt;0,(Z38/Z$63)*LN($U38+1),"na")</f>
        <v>na</v>
      </c>
      <c r="AU38" s="82" t="str">
        <f t="shared" ref="AU38:AU61" si="119">IF(AA38&gt;0,(AA38/AA$63)*LN($U38+1),"na")</f>
        <v>na</v>
      </c>
      <c r="AV38" s="82" t="str">
        <f t="shared" ref="AV38:AV61" si="120">IF(AB38&gt;0,(AB38/AB$63)*LN($U38+1),"na")</f>
        <v>na</v>
      </c>
      <c r="AW38" s="82" t="str">
        <f t="shared" ref="AW38:AW61" si="121">IF(AC38&gt;0,(AC38/AC$63)*LN($U38+1),"na")</f>
        <v>na</v>
      </c>
      <c r="AX38" s="83" t="str">
        <f t="shared" ref="AX38:AX61" si="122">IF(AD38&gt;0,(AD38/AD$63)*LN($U38+1),"na")</f>
        <v>na</v>
      </c>
      <c r="AY38" s="82" t="str">
        <f t="shared" ref="AY38:AY61" si="123">IF(AE38&gt;0,(AE38/AE$63)*LN($U38+1),"na")</f>
        <v>na</v>
      </c>
      <c r="AZ38" s="83" t="str">
        <f t="shared" ref="AZ38:AZ61" si="124">IF(AF38&gt;0,(AF38/AF$63)*LN($U38+1),"na")</f>
        <v>na</v>
      </c>
      <c r="BA38" s="82" t="str">
        <f t="shared" ref="BA38:BA61" si="125">IF(AG38&gt;0,(AG38/AG$63)*LN($U38+1),"na")</f>
        <v>na</v>
      </c>
      <c r="BB38" s="93" t="str">
        <f t="shared" ref="BB38:BB61" si="126">IF(X38&gt;0,((X38/X$63)^2)*LN((($W38+1)^2)),"na")</f>
        <v>na</v>
      </c>
      <c r="BC38" s="85" t="str">
        <f t="shared" ref="BC38:BC61" si="127">IF(Y38&gt;0,((Y38/Y$63)^2)*LN((($W38+1)^2)),"na")</f>
        <v>na</v>
      </c>
      <c r="BD38" s="85" t="str">
        <f t="shared" ref="BD38:BD61" si="128">IF(Z38&gt;0,((Z38/Z$63)^2)*LN((($W38+1)^2)),"na")</f>
        <v>na</v>
      </c>
      <c r="BE38" s="85" t="str">
        <f t="shared" ref="BE38:BE61" si="129">IF(AA38&gt;0,((AA38/AA$63)^2)*LN((($W38+1)^2)),"na")</f>
        <v>na</v>
      </c>
      <c r="BF38" s="85" t="str">
        <f t="shared" ref="BF38:BF61" si="130">IF(AB38&gt;0,((AB38/AB$63)^2)*LN((($W38+1)^2)),"na")</f>
        <v>na</v>
      </c>
      <c r="BG38" s="85" t="str">
        <f t="shared" ref="BG38:BG61" si="131">IF(AC38&gt;0,((AC38/AC$63)^2)*LN((($W38+1)^2)),"na")</f>
        <v>na</v>
      </c>
      <c r="BH38" s="86" t="str">
        <f t="shared" ref="BH38:BH61" si="132">IF(AD38&gt;0,((AD38/AD$63)^2)*LN((($W38+1)^2)),"na")</f>
        <v>na</v>
      </c>
      <c r="BI38" s="85" t="str">
        <f t="shared" ref="BI38:BI61" si="133">IF(AE38&gt;0,((AE38/AE$63)^2)*LN((($W38+1)^2)),"na")</f>
        <v>na</v>
      </c>
      <c r="BJ38" s="86" t="str">
        <f t="shared" ref="BJ38:BJ61" si="134">IF(AF38&gt;0,((AF38/AF$63)^2)*LN((($W38+1)^2)),"na")</f>
        <v>na</v>
      </c>
      <c r="BK38" s="102" t="str">
        <f t="shared" ref="BK38:BK61" si="135">IF(AG38&gt;0,((AG38/AG$63)^2)*LN((($W38+1)^2)),"na")</f>
        <v>na</v>
      </c>
      <c r="BL38" s="85" t="str">
        <f t="shared" ref="BL38:BL61" si="136">IF(X38&gt;0,(AH38-1)*BB38,"na")</f>
        <v>na</v>
      </c>
      <c r="BM38" s="85" t="str">
        <f t="shared" si="105"/>
        <v>na</v>
      </c>
      <c r="BN38" s="85" t="str">
        <f t="shared" si="106"/>
        <v>na</v>
      </c>
      <c r="BO38" s="85" t="str">
        <f t="shared" si="107"/>
        <v>na</v>
      </c>
      <c r="BP38" s="85" t="str">
        <f t="shared" si="108"/>
        <v>na</v>
      </c>
      <c r="BQ38" s="85" t="str">
        <f t="shared" si="109"/>
        <v>na</v>
      </c>
      <c r="BR38" s="86" t="str">
        <f t="shared" si="110"/>
        <v>na</v>
      </c>
      <c r="BS38" s="85" t="str">
        <f t="shared" si="111"/>
        <v>na</v>
      </c>
      <c r="BT38" s="86" t="str">
        <f t="shared" si="112"/>
        <v>na</v>
      </c>
      <c r="BU38" s="85" t="str">
        <f t="shared" si="113"/>
        <v>na</v>
      </c>
      <c r="BV38" s="93" t="str">
        <f t="shared" ref="BV38:BV61" si="137">IF(X38&gt;0,AH38*(AR38-AR$63)^2,"na")</f>
        <v>na</v>
      </c>
      <c r="BW38" s="85" t="str">
        <f t="shared" ref="BW38:BW61" si="138">IF(Y38&gt;0,AI38*(AS38-AS$63)^2,"na")</f>
        <v>na</v>
      </c>
      <c r="BX38" s="85" t="str">
        <f t="shared" ref="BX38:BX61" si="139">IF(Z38&gt;0,AJ38*(AT38-AT$63)^2,"na")</f>
        <v>na</v>
      </c>
      <c r="BY38" s="85" t="str">
        <f t="shared" ref="BY38:BY61" si="140">IF(AA38&gt;0,AK38*(AU38-AU$63)^2,"na")</f>
        <v>na</v>
      </c>
      <c r="BZ38" s="85" t="str">
        <f t="shared" ref="BZ38:BZ61" si="141">IF(AB38&gt;0,AL38*(AV38-AV$63)^2,"na")</f>
        <v>na</v>
      </c>
      <c r="CA38" s="85" t="str">
        <f t="shared" ref="CA38:CA61" si="142">IF(AC38&gt;0,AM38*(AW38-AW$63)^2,"na")</f>
        <v>na</v>
      </c>
      <c r="CB38" s="86" t="str">
        <f t="shared" ref="CB38:CB61" si="143">IF(AD38&gt;0,AN38*(AX38-AX$63)^2,"na")</f>
        <v>na</v>
      </c>
      <c r="CC38" s="85" t="str">
        <f t="shared" ref="CC38:CC61" si="144">IF(AE38&gt;0,AO38*(AY38-AY$63)^2,"na")</f>
        <v>na</v>
      </c>
      <c r="CD38" s="86" t="str">
        <f t="shared" ref="CD38:CD61" si="145">IF(AF38&gt;0,AP38*(AZ38-AZ$63)^2,"na")</f>
        <v>na</v>
      </c>
      <c r="CE38" s="102" t="str">
        <f t="shared" ref="CE38:CE61" si="146">IF(AG38&gt;0,AQ38*(BA38-BA$63)^2,"na")</f>
        <v>na</v>
      </c>
    </row>
    <row r="39" spans="1:83" s="39" customFormat="1" ht="15" customHeight="1" x14ac:dyDescent="0.25">
      <c r="A39" s="306" t="s">
        <v>8</v>
      </c>
      <c r="B39" s="120">
        <v>29</v>
      </c>
      <c r="C39" s="120">
        <v>0</v>
      </c>
      <c r="D39" s="120"/>
      <c r="E39" s="95"/>
      <c r="F39" s="120"/>
      <c r="G39" s="120"/>
      <c r="H39" s="120">
        <v>1</v>
      </c>
      <c r="I39" s="123">
        <v>81.832999999999998</v>
      </c>
      <c r="J39" s="125">
        <v>100.22</v>
      </c>
      <c r="K39" s="122"/>
      <c r="L39" s="141"/>
      <c r="M39" s="159"/>
      <c r="N39" s="160"/>
      <c r="O39" s="305" t="s">
        <v>271</v>
      </c>
      <c r="P39" s="66">
        <v>100.22</v>
      </c>
      <c r="Q39" s="36"/>
      <c r="R39" s="162">
        <v>34.930999999999997</v>
      </c>
      <c r="S39" s="163">
        <v>92.872</v>
      </c>
      <c r="T39" s="154">
        <f t="shared" ref="T39:T40" si="147">R39/P39</f>
        <v>0.34854320494911195</v>
      </c>
      <c r="U39" s="154">
        <f t="shared" ref="U39:U40" si="148">IF(R39&lt;0.01*P39,0.01,IF(R39&gt;100*P39,100,T39))</f>
        <v>0.34854320494911195</v>
      </c>
      <c r="V39" s="205">
        <f t="shared" si="92"/>
        <v>0.92668130113749758</v>
      </c>
      <c r="W39" s="153">
        <f t="shared" si="93"/>
        <v>0.92668130113749758</v>
      </c>
      <c r="X39" s="78">
        <v>1</v>
      </c>
      <c r="Y39" s="143"/>
      <c r="Z39" s="142">
        <v>1</v>
      </c>
      <c r="AA39" s="142">
        <v>0.25</v>
      </c>
      <c r="AB39" s="142">
        <v>0.1</v>
      </c>
      <c r="AC39" s="142">
        <v>1</v>
      </c>
      <c r="AD39" s="201"/>
      <c r="AE39" s="142">
        <v>1</v>
      </c>
      <c r="AF39" s="201"/>
      <c r="AG39" s="142">
        <v>1</v>
      </c>
      <c r="AH39" s="54">
        <f t="shared" si="115"/>
        <v>29</v>
      </c>
      <c r="AI39" s="144" t="str">
        <f t="shared" si="94"/>
        <v>na</v>
      </c>
      <c r="AJ39" s="144">
        <f t="shared" si="95"/>
        <v>29</v>
      </c>
      <c r="AK39" s="144">
        <f t="shared" si="96"/>
        <v>29</v>
      </c>
      <c r="AL39" s="144">
        <f t="shared" si="97"/>
        <v>29</v>
      </c>
      <c r="AM39" s="144">
        <f t="shared" si="98"/>
        <v>29</v>
      </c>
      <c r="AN39" s="75" t="str">
        <f t="shared" si="99"/>
        <v>na</v>
      </c>
      <c r="AO39" s="144">
        <f t="shared" si="100"/>
        <v>29</v>
      </c>
      <c r="AP39" s="75" t="str">
        <f t="shared" si="101"/>
        <v>na</v>
      </c>
      <c r="AQ39" s="144">
        <f t="shared" si="102"/>
        <v>29</v>
      </c>
      <c r="AR39" s="81">
        <f t="shared" si="116"/>
        <v>0.29902490234959372</v>
      </c>
      <c r="AS39" s="82" t="str">
        <f t="shared" si="117"/>
        <v>na</v>
      </c>
      <c r="AT39" s="82">
        <f t="shared" si="118"/>
        <v>0.29902490234959372</v>
      </c>
      <c r="AU39" s="82">
        <f t="shared" si="119"/>
        <v>0.17311968030765953</v>
      </c>
      <c r="AV39" s="82">
        <f t="shared" si="120"/>
        <v>7.4756225587398445E-2</v>
      </c>
      <c r="AW39" s="82">
        <f t="shared" si="121"/>
        <v>0.3120259850604456</v>
      </c>
      <c r="AX39" s="83" t="str">
        <f t="shared" si="122"/>
        <v>na</v>
      </c>
      <c r="AY39" s="82">
        <f t="shared" si="123"/>
        <v>0.32202681791494708</v>
      </c>
      <c r="AZ39" s="83" t="str">
        <f t="shared" si="124"/>
        <v>na</v>
      </c>
      <c r="BA39" s="82">
        <f t="shared" si="125"/>
        <v>0.29902490234959372</v>
      </c>
      <c r="BB39" s="93">
        <f t="shared" si="126"/>
        <v>1.3115979794668697</v>
      </c>
      <c r="BC39" s="85" t="str">
        <f t="shared" si="127"/>
        <v>na</v>
      </c>
      <c r="BD39" s="85">
        <f t="shared" si="128"/>
        <v>1.3115979794668697</v>
      </c>
      <c r="BE39" s="85">
        <f t="shared" si="129"/>
        <v>0.43962148342241342</v>
      </c>
      <c r="BF39" s="85">
        <f t="shared" si="130"/>
        <v>8.19748737166794E-2</v>
      </c>
      <c r="BG39" s="85">
        <f t="shared" si="131"/>
        <v>1.428129368946913</v>
      </c>
      <c r="BH39" s="86" t="str">
        <f t="shared" si="132"/>
        <v>na</v>
      </c>
      <c r="BI39" s="85">
        <f t="shared" si="133"/>
        <v>1.5211432187899789</v>
      </c>
      <c r="BJ39" s="86" t="str">
        <f t="shared" si="134"/>
        <v>na</v>
      </c>
      <c r="BK39" s="102">
        <f t="shared" si="135"/>
        <v>1.3115979794668697</v>
      </c>
      <c r="BL39" s="85">
        <f t="shared" si="136"/>
        <v>36.724743425072354</v>
      </c>
      <c r="BM39" s="85" t="str">
        <f t="shared" si="105"/>
        <v>na</v>
      </c>
      <c r="BN39" s="85">
        <f t="shared" si="106"/>
        <v>36.724743425072354</v>
      </c>
      <c r="BO39" s="85">
        <f t="shared" si="107"/>
        <v>12.309401535827575</v>
      </c>
      <c r="BP39" s="85">
        <f t="shared" si="108"/>
        <v>2.295296464067023</v>
      </c>
      <c r="BQ39" s="85">
        <f t="shared" si="109"/>
        <v>39.987622330513567</v>
      </c>
      <c r="BR39" s="86" t="str">
        <f t="shared" si="110"/>
        <v>na</v>
      </c>
      <c r="BS39" s="85">
        <f t="shared" si="111"/>
        <v>42.592010126119412</v>
      </c>
      <c r="BT39" s="86" t="str">
        <f t="shared" si="112"/>
        <v>na</v>
      </c>
      <c r="BU39" s="85">
        <f t="shared" si="113"/>
        <v>36.724743425072354</v>
      </c>
      <c r="BV39" s="93">
        <f t="shared" si="137"/>
        <v>0.11418906998147557</v>
      </c>
      <c r="BW39" s="85" t="str">
        <f t="shared" si="138"/>
        <v>na</v>
      </c>
      <c r="BX39" s="85">
        <f t="shared" si="139"/>
        <v>0.22430311214219092</v>
      </c>
      <c r="BY39" s="85">
        <f t="shared" si="140"/>
        <v>4.9910122449932599E-2</v>
      </c>
      <c r="BZ39" s="85">
        <f t="shared" si="141"/>
        <v>0.34150438308693681</v>
      </c>
      <c r="CA39" s="85">
        <f t="shared" si="142"/>
        <v>0.16987936686449537</v>
      </c>
      <c r="CB39" s="86" t="str">
        <f t="shared" si="143"/>
        <v>na</v>
      </c>
      <c r="CC39" s="85">
        <f t="shared" si="144"/>
        <v>8.677521913812794E-2</v>
      </c>
      <c r="CD39" s="86" t="str">
        <f t="shared" si="145"/>
        <v>na</v>
      </c>
      <c r="CE39" s="102">
        <f t="shared" si="146"/>
        <v>0.28664976207091636</v>
      </c>
    </row>
    <row r="40" spans="1:83" s="39" customFormat="1" ht="15" customHeight="1" x14ac:dyDescent="0.25">
      <c r="A40" s="298" t="s">
        <v>10</v>
      </c>
      <c r="B40" s="120">
        <v>29</v>
      </c>
      <c r="C40" s="120">
        <v>0</v>
      </c>
      <c r="D40" s="120"/>
      <c r="E40" s="95"/>
      <c r="F40" s="120"/>
      <c r="G40" s="120"/>
      <c r="H40" s="120">
        <v>1</v>
      </c>
      <c r="I40" s="123">
        <v>19.625</v>
      </c>
      <c r="J40" s="125">
        <v>89.613</v>
      </c>
      <c r="K40" s="122"/>
      <c r="L40" s="141"/>
      <c r="M40" s="159"/>
      <c r="N40" s="160"/>
      <c r="O40" s="305" t="s">
        <v>271</v>
      </c>
      <c r="P40" s="66">
        <v>89.613</v>
      </c>
      <c r="Q40" s="36"/>
      <c r="R40" s="162">
        <v>54.896999999999998</v>
      </c>
      <c r="S40" s="163">
        <v>192.613</v>
      </c>
      <c r="T40" s="154">
        <f t="shared" si="147"/>
        <v>0.61260085032305578</v>
      </c>
      <c r="U40" s="154">
        <f t="shared" si="148"/>
        <v>0.61260085032305578</v>
      </c>
      <c r="V40" s="205">
        <f t="shared" si="92"/>
        <v>2.1493868077176304</v>
      </c>
      <c r="W40" s="153">
        <f t="shared" si="93"/>
        <v>2.1493868077176304</v>
      </c>
      <c r="X40" s="78">
        <v>1</v>
      </c>
      <c r="Y40" s="143"/>
      <c r="Z40" s="142">
        <v>1</v>
      </c>
      <c r="AA40" s="142">
        <v>0.25</v>
      </c>
      <c r="AB40" s="142">
        <v>0.1</v>
      </c>
      <c r="AC40" s="142">
        <v>1</v>
      </c>
      <c r="AD40" s="201"/>
      <c r="AE40" s="142">
        <v>1</v>
      </c>
      <c r="AF40" s="201"/>
      <c r="AG40" s="142">
        <v>1</v>
      </c>
      <c r="AH40" s="54">
        <f t="shared" si="115"/>
        <v>29</v>
      </c>
      <c r="AI40" s="144" t="str">
        <f t="shared" si="94"/>
        <v>na</v>
      </c>
      <c r="AJ40" s="144">
        <f t="shared" si="95"/>
        <v>29</v>
      </c>
      <c r="AK40" s="144">
        <f t="shared" si="96"/>
        <v>29</v>
      </c>
      <c r="AL40" s="144">
        <f t="shared" si="97"/>
        <v>29</v>
      </c>
      <c r="AM40" s="144">
        <f t="shared" si="98"/>
        <v>29</v>
      </c>
      <c r="AN40" s="75" t="str">
        <f t="shared" si="99"/>
        <v>na</v>
      </c>
      <c r="AO40" s="144">
        <f t="shared" si="100"/>
        <v>29</v>
      </c>
      <c r="AP40" s="75" t="str">
        <f t="shared" si="101"/>
        <v>na</v>
      </c>
      <c r="AQ40" s="144">
        <f t="shared" si="102"/>
        <v>29</v>
      </c>
      <c r="AR40" s="81">
        <f t="shared" si="116"/>
        <v>0.47784831056807248</v>
      </c>
      <c r="AS40" s="82" t="str">
        <f t="shared" si="117"/>
        <v>na</v>
      </c>
      <c r="AT40" s="82">
        <f t="shared" si="118"/>
        <v>0.47784831056807248</v>
      </c>
      <c r="AU40" s="82">
        <f t="shared" si="119"/>
        <v>0.27664902190783147</v>
      </c>
      <c r="AV40" s="82">
        <f t="shared" si="120"/>
        <v>0.11946207764201815</v>
      </c>
      <c r="AW40" s="82">
        <f t="shared" si="121"/>
        <v>0.49862432407103213</v>
      </c>
      <c r="AX40" s="83" t="str">
        <f t="shared" si="122"/>
        <v>na</v>
      </c>
      <c r="AY40" s="82">
        <f t="shared" si="123"/>
        <v>0.51460587291946269</v>
      </c>
      <c r="AZ40" s="83" t="str">
        <f t="shared" si="124"/>
        <v>na</v>
      </c>
      <c r="BA40" s="82">
        <f t="shared" si="125"/>
        <v>0.47784831056807248</v>
      </c>
      <c r="BB40" s="93">
        <f t="shared" si="126"/>
        <v>2.294415539342757</v>
      </c>
      <c r="BC40" s="85" t="str">
        <f t="shared" si="127"/>
        <v>na</v>
      </c>
      <c r="BD40" s="85">
        <f t="shared" si="128"/>
        <v>2.294415539342757</v>
      </c>
      <c r="BE40" s="85">
        <f t="shared" si="129"/>
        <v>0.76904232759133961</v>
      </c>
      <c r="BF40" s="85">
        <f t="shared" si="130"/>
        <v>0.14340097120892237</v>
      </c>
      <c r="BG40" s="85">
        <f t="shared" si="131"/>
        <v>2.4982672035187674</v>
      </c>
      <c r="BH40" s="86" t="str">
        <f t="shared" si="132"/>
        <v>na</v>
      </c>
      <c r="BI40" s="85">
        <f t="shared" si="133"/>
        <v>2.660978968705209</v>
      </c>
      <c r="BJ40" s="86" t="str">
        <f t="shared" si="134"/>
        <v>na</v>
      </c>
      <c r="BK40" s="102">
        <f t="shared" si="135"/>
        <v>2.294415539342757</v>
      </c>
      <c r="BL40" s="85">
        <f t="shared" si="136"/>
        <v>64.243635101597192</v>
      </c>
      <c r="BM40" s="85" t="str">
        <f t="shared" si="105"/>
        <v>na</v>
      </c>
      <c r="BN40" s="85">
        <f t="shared" si="106"/>
        <v>64.243635101597192</v>
      </c>
      <c r="BO40" s="85">
        <f t="shared" si="107"/>
        <v>21.533185172557509</v>
      </c>
      <c r="BP40" s="85">
        <f t="shared" si="108"/>
        <v>4.0152271938498263</v>
      </c>
      <c r="BQ40" s="85">
        <f t="shared" si="109"/>
        <v>69.951481698525484</v>
      </c>
      <c r="BR40" s="86" t="str">
        <f t="shared" si="110"/>
        <v>na</v>
      </c>
      <c r="BS40" s="85">
        <f t="shared" si="111"/>
        <v>74.507411123745854</v>
      </c>
      <c r="BT40" s="86" t="str">
        <f t="shared" si="112"/>
        <v>na</v>
      </c>
      <c r="BU40" s="85">
        <f t="shared" si="113"/>
        <v>64.243635101597192</v>
      </c>
      <c r="BV40" s="93">
        <f t="shared" si="137"/>
        <v>1.6923727015482379</v>
      </c>
      <c r="BW40" s="85" t="str">
        <f t="shared" si="138"/>
        <v>na</v>
      </c>
      <c r="BX40" s="85">
        <f t="shared" si="139"/>
        <v>2.0638196165101301</v>
      </c>
      <c r="BY40" s="85">
        <f t="shared" si="140"/>
        <v>0.11163405732443454</v>
      </c>
      <c r="BZ40" s="85">
        <f t="shared" si="141"/>
        <v>0.11808527602385124</v>
      </c>
      <c r="CA40" s="85">
        <f t="shared" si="142"/>
        <v>2.0079656767149801</v>
      </c>
      <c r="CB40" s="86" t="str">
        <f t="shared" si="143"/>
        <v>na</v>
      </c>
      <c r="CC40" s="85">
        <f t="shared" si="144"/>
        <v>1.7732818363165239</v>
      </c>
      <c r="CD40" s="86" t="str">
        <f t="shared" si="145"/>
        <v>na</v>
      </c>
      <c r="CE40" s="102">
        <f t="shared" si="146"/>
        <v>2.2451736450441588</v>
      </c>
    </row>
    <row r="41" spans="1:83" x14ac:dyDescent="0.25">
      <c r="A41" s="299" t="s">
        <v>97</v>
      </c>
      <c r="B41" s="144"/>
      <c r="C41" s="144"/>
      <c r="D41" s="120"/>
      <c r="E41" s="95"/>
      <c r="F41" s="144"/>
      <c r="G41" s="144"/>
      <c r="H41" s="117"/>
      <c r="I41" s="78">
        <v>0.75</v>
      </c>
      <c r="J41" s="153">
        <v>5.1180000000000003</v>
      </c>
      <c r="K41" s="205">
        <v>2.9165000000000003E-2</v>
      </c>
      <c r="L41" s="205"/>
      <c r="M41" s="83"/>
      <c r="N41" s="83"/>
      <c r="O41" s="266"/>
      <c r="P41" s="81"/>
      <c r="Q41" s="82"/>
      <c r="R41" s="81"/>
      <c r="S41" s="82"/>
      <c r="T41" s="73"/>
      <c r="U41" s="73"/>
      <c r="V41" s="205"/>
      <c r="W41" s="153"/>
      <c r="X41" s="78"/>
      <c r="Y41" s="143"/>
      <c r="Z41" s="142"/>
      <c r="AA41" s="142"/>
      <c r="AB41" s="142"/>
      <c r="AC41" s="142"/>
      <c r="AD41" s="201"/>
      <c r="AE41" s="142"/>
      <c r="AF41" s="201"/>
      <c r="AG41" s="142"/>
      <c r="AH41" s="54" t="str">
        <f t="shared" si="115"/>
        <v>na</v>
      </c>
      <c r="AI41" s="144" t="str">
        <f t="shared" si="94"/>
        <v>na</v>
      </c>
      <c r="AJ41" s="144" t="str">
        <f t="shared" si="95"/>
        <v>na</v>
      </c>
      <c r="AK41" s="144" t="str">
        <f t="shared" si="96"/>
        <v>na</v>
      </c>
      <c r="AL41" s="144" t="str">
        <f t="shared" si="97"/>
        <v>na</v>
      </c>
      <c r="AM41" s="144" t="str">
        <f t="shared" si="98"/>
        <v>na</v>
      </c>
      <c r="AN41" s="75" t="str">
        <f t="shared" si="99"/>
        <v>na</v>
      </c>
      <c r="AO41" s="144" t="str">
        <f t="shared" si="100"/>
        <v>na</v>
      </c>
      <c r="AP41" s="75" t="str">
        <f t="shared" si="101"/>
        <v>na</v>
      </c>
      <c r="AQ41" s="144" t="str">
        <f t="shared" si="102"/>
        <v>na</v>
      </c>
      <c r="AR41" s="81" t="str">
        <f t="shared" si="116"/>
        <v>na</v>
      </c>
      <c r="AS41" s="82" t="str">
        <f t="shared" si="117"/>
        <v>na</v>
      </c>
      <c r="AT41" s="82" t="str">
        <f t="shared" si="118"/>
        <v>na</v>
      </c>
      <c r="AU41" s="82" t="str">
        <f t="shared" si="119"/>
        <v>na</v>
      </c>
      <c r="AV41" s="82" t="str">
        <f t="shared" si="120"/>
        <v>na</v>
      </c>
      <c r="AW41" s="82" t="str">
        <f t="shared" si="121"/>
        <v>na</v>
      </c>
      <c r="AX41" s="83" t="str">
        <f t="shared" si="122"/>
        <v>na</v>
      </c>
      <c r="AY41" s="82" t="str">
        <f t="shared" si="123"/>
        <v>na</v>
      </c>
      <c r="AZ41" s="83" t="str">
        <f t="shared" si="124"/>
        <v>na</v>
      </c>
      <c r="BA41" s="82" t="str">
        <f t="shared" si="125"/>
        <v>na</v>
      </c>
      <c r="BB41" s="93" t="str">
        <f t="shared" si="126"/>
        <v>na</v>
      </c>
      <c r="BC41" s="85" t="str">
        <f t="shared" si="127"/>
        <v>na</v>
      </c>
      <c r="BD41" s="85" t="str">
        <f t="shared" si="128"/>
        <v>na</v>
      </c>
      <c r="BE41" s="85" t="str">
        <f t="shared" si="129"/>
        <v>na</v>
      </c>
      <c r="BF41" s="85" t="str">
        <f t="shared" si="130"/>
        <v>na</v>
      </c>
      <c r="BG41" s="85" t="str">
        <f t="shared" si="131"/>
        <v>na</v>
      </c>
      <c r="BH41" s="86" t="str">
        <f t="shared" si="132"/>
        <v>na</v>
      </c>
      <c r="BI41" s="85" t="str">
        <f t="shared" si="133"/>
        <v>na</v>
      </c>
      <c r="BJ41" s="86" t="str">
        <f t="shared" si="134"/>
        <v>na</v>
      </c>
      <c r="BK41" s="102" t="str">
        <f t="shared" si="135"/>
        <v>na</v>
      </c>
      <c r="BL41" s="85" t="str">
        <f t="shared" si="136"/>
        <v>na</v>
      </c>
      <c r="BM41" s="85" t="str">
        <f t="shared" si="105"/>
        <v>na</v>
      </c>
      <c r="BN41" s="85" t="str">
        <f t="shared" si="106"/>
        <v>na</v>
      </c>
      <c r="BO41" s="85" t="str">
        <f t="shared" si="107"/>
        <v>na</v>
      </c>
      <c r="BP41" s="85" t="str">
        <f t="shared" si="108"/>
        <v>na</v>
      </c>
      <c r="BQ41" s="85" t="str">
        <f t="shared" si="109"/>
        <v>na</v>
      </c>
      <c r="BR41" s="86" t="str">
        <f t="shared" si="110"/>
        <v>na</v>
      </c>
      <c r="BS41" s="85" t="str">
        <f t="shared" si="111"/>
        <v>na</v>
      </c>
      <c r="BT41" s="86" t="str">
        <f t="shared" si="112"/>
        <v>na</v>
      </c>
      <c r="BU41" s="85" t="str">
        <f t="shared" si="113"/>
        <v>na</v>
      </c>
      <c r="BV41" s="93" t="str">
        <f t="shared" si="137"/>
        <v>na</v>
      </c>
      <c r="BW41" s="85" t="str">
        <f t="shared" si="138"/>
        <v>na</v>
      </c>
      <c r="BX41" s="85" t="str">
        <f t="shared" si="139"/>
        <v>na</v>
      </c>
      <c r="BY41" s="85" t="str">
        <f t="shared" si="140"/>
        <v>na</v>
      </c>
      <c r="BZ41" s="85" t="str">
        <f t="shared" si="141"/>
        <v>na</v>
      </c>
      <c r="CA41" s="85" t="str">
        <f t="shared" si="142"/>
        <v>na</v>
      </c>
      <c r="CB41" s="86" t="str">
        <f t="shared" si="143"/>
        <v>na</v>
      </c>
      <c r="CC41" s="85" t="str">
        <f t="shared" si="144"/>
        <v>na</v>
      </c>
      <c r="CD41" s="86" t="str">
        <f t="shared" si="145"/>
        <v>na</v>
      </c>
      <c r="CE41" s="102" t="str">
        <f t="shared" si="146"/>
        <v>na</v>
      </c>
    </row>
    <row r="42" spans="1:83" s="146" customFormat="1" x14ac:dyDescent="0.25">
      <c r="A42" s="299" t="s">
        <v>106</v>
      </c>
      <c r="B42" s="60"/>
      <c r="C42" s="60"/>
      <c r="D42" s="120"/>
      <c r="E42" s="95"/>
      <c r="F42" s="60"/>
      <c r="G42" s="60"/>
      <c r="H42" s="67"/>
      <c r="I42" s="78">
        <v>8.75</v>
      </c>
      <c r="J42" s="153">
        <v>6.8760000000000003</v>
      </c>
      <c r="K42" s="205"/>
      <c r="L42" s="205"/>
      <c r="M42" s="83">
        <v>3.7825000000000004E-2</v>
      </c>
      <c r="N42" s="83">
        <v>3.8175000000000001E-2</v>
      </c>
      <c r="O42" s="266"/>
      <c r="P42" s="81"/>
      <c r="Q42" s="82"/>
      <c r="R42" s="81"/>
      <c r="S42" s="82"/>
      <c r="T42" s="73"/>
      <c r="U42" s="73"/>
      <c r="V42" s="205"/>
      <c r="W42" s="153"/>
      <c r="X42" s="78"/>
      <c r="Y42" s="143"/>
      <c r="Z42" s="142"/>
      <c r="AA42" s="142"/>
      <c r="AB42" s="142"/>
      <c r="AC42" s="142"/>
      <c r="AD42" s="201"/>
      <c r="AE42" s="142"/>
      <c r="AF42" s="201"/>
      <c r="AG42" s="142"/>
      <c r="AH42" s="54" t="str">
        <f t="shared" si="115"/>
        <v>na</v>
      </c>
      <c r="AI42" s="144" t="str">
        <f t="shared" si="94"/>
        <v>na</v>
      </c>
      <c r="AJ42" s="144" t="str">
        <f t="shared" si="95"/>
        <v>na</v>
      </c>
      <c r="AK42" s="144" t="str">
        <f t="shared" si="96"/>
        <v>na</v>
      </c>
      <c r="AL42" s="144" t="str">
        <f t="shared" si="97"/>
        <v>na</v>
      </c>
      <c r="AM42" s="144" t="str">
        <f t="shared" si="98"/>
        <v>na</v>
      </c>
      <c r="AN42" s="75" t="str">
        <f t="shared" si="99"/>
        <v>na</v>
      </c>
      <c r="AO42" s="144" t="str">
        <f t="shared" si="100"/>
        <v>na</v>
      </c>
      <c r="AP42" s="75" t="str">
        <f t="shared" si="101"/>
        <v>na</v>
      </c>
      <c r="AQ42" s="144" t="str">
        <f t="shared" si="102"/>
        <v>na</v>
      </c>
      <c r="AR42" s="81" t="str">
        <f t="shared" si="116"/>
        <v>na</v>
      </c>
      <c r="AS42" s="82" t="str">
        <f t="shared" si="117"/>
        <v>na</v>
      </c>
      <c r="AT42" s="82" t="str">
        <f t="shared" si="118"/>
        <v>na</v>
      </c>
      <c r="AU42" s="82" t="str">
        <f t="shared" si="119"/>
        <v>na</v>
      </c>
      <c r="AV42" s="82" t="str">
        <f t="shared" si="120"/>
        <v>na</v>
      </c>
      <c r="AW42" s="82" t="str">
        <f t="shared" si="121"/>
        <v>na</v>
      </c>
      <c r="AX42" s="83" t="str">
        <f t="shared" si="122"/>
        <v>na</v>
      </c>
      <c r="AY42" s="82" t="str">
        <f t="shared" si="123"/>
        <v>na</v>
      </c>
      <c r="AZ42" s="83" t="str">
        <f t="shared" si="124"/>
        <v>na</v>
      </c>
      <c r="BA42" s="82" t="str">
        <f t="shared" si="125"/>
        <v>na</v>
      </c>
      <c r="BB42" s="93" t="str">
        <f t="shared" si="126"/>
        <v>na</v>
      </c>
      <c r="BC42" s="85" t="str">
        <f t="shared" si="127"/>
        <v>na</v>
      </c>
      <c r="BD42" s="85" t="str">
        <f t="shared" si="128"/>
        <v>na</v>
      </c>
      <c r="BE42" s="85" t="str">
        <f t="shared" si="129"/>
        <v>na</v>
      </c>
      <c r="BF42" s="85" t="str">
        <f t="shared" si="130"/>
        <v>na</v>
      </c>
      <c r="BG42" s="85" t="str">
        <f t="shared" si="131"/>
        <v>na</v>
      </c>
      <c r="BH42" s="86" t="str">
        <f t="shared" si="132"/>
        <v>na</v>
      </c>
      <c r="BI42" s="85" t="str">
        <f t="shared" si="133"/>
        <v>na</v>
      </c>
      <c r="BJ42" s="86" t="str">
        <f t="shared" si="134"/>
        <v>na</v>
      </c>
      <c r="BK42" s="102" t="str">
        <f t="shared" si="135"/>
        <v>na</v>
      </c>
      <c r="BL42" s="85" t="str">
        <f t="shared" si="136"/>
        <v>na</v>
      </c>
      <c r="BM42" s="85" t="str">
        <f t="shared" si="105"/>
        <v>na</v>
      </c>
      <c r="BN42" s="85" t="str">
        <f t="shared" si="106"/>
        <v>na</v>
      </c>
      <c r="BO42" s="85" t="str">
        <f t="shared" si="107"/>
        <v>na</v>
      </c>
      <c r="BP42" s="85" t="str">
        <f t="shared" si="108"/>
        <v>na</v>
      </c>
      <c r="BQ42" s="85" t="str">
        <f t="shared" si="109"/>
        <v>na</v>
      </c>
      <c r="BR42" s="86" t="str">
        <f t="shared" si="110"/>
        <v>na</v>
      </c>
      <c r="BS42" s="85" t="str">
        <f t="shared" si="111"/>
        <v>na</v>
      </c>
      <c r="BT42" s="86" t="str">
        <f t="shared" si="112"/>
        <v>na</v>
      </c>
      <c r="BU42" s="85" t="str">
        <f t="shared" si="113"/>
        <v>na</v>
      </c>
      <c r="BV42" s="93" t="str">
        <f t="shared" si="137"/>
        <v>na</v>
      </c>
      <c r="BW42" s="85" t="str">
        <f t="shared" si="138"/>
        <v>na</v>
      </c>
      <c r="BX42" s="85" t="str">
        <f t="shared" si="139"/>
        <v>na</v>
      </c>
      <c r="BY42" s="85" t="str">
        <f t="shared" si="140"/>
        <v>na</v>
      </c>
      <c r="BZ42" s="85" t="str">
        <f t="shared" si="141"/>
        <v>na</v>
      </c>
      <c r="CA42" s="85" t="str">
        <f t="shared" si="142"/>
        <v>na</v>
      </c>
      <c r="CB42" s="86" t="str">
        <f t="shared" si="143"/>
        <v>na</v>
      </c>
      <c r="CC42" s="85" t="str">
        <f t="shared" si="144"/>
        <v>na</v>
      </c>
      <c r="CD42" s="86" t="str">
        <f t="shared" si="145"/>
        <v>na</v>
      </c>
      <c r="CE42" s="102" t="str">
        <f t="shared" si="146"/>
        <v>na</v>
      </c>
    </row>
    <row r="43" spans="1:83" s="146" customFormat="1" x14ac:dyDescent="0.25">
      <c r="A43" s="299" t="s">
        <v>86</v>
      </c>
      <c r="B43" s="120">
        <v>29</v>
      </c>
      <c r="C43" s="120">
        <v>0</v>
      </c>
      <c r="D43" s="120"/>
      <c r="E43" s="95"/>
      <c r="F43" s="60"/>
      <c r="G43" s="60"/>
      <c r="H43" s="36">
        <v>1</v>
      </c>
      <c r="I43" s="78">
        <v>9.1669999999999998</v>
      </c>
      <c r="J43" s="153">
        <v>4.6849999999999996</v>
      </c>
      <c r="K43" s="205">
        <v>1.7932500000000001E-2</v>
      </c>
      <c r="L43" s="205"/>
      <c r="M43" s="83"/>
      <c r="N43" s="83"/>
      <c r="O43" s="266" t="s">
        <v>271</v>
      </c>
      <c r="P43" s="81">
        <v>9.1669999999999998</v>
      </c>
      <c r="Q43" s="82"/>
      <c r="R43" s="81">
        <v>2.6549999999999998</v>
      </c>
      <c r="S43" s="82">
        <v>8.6280000000000001</v>
      </c>
      <c r="T43" s="154">
        <f t="shared" ref="T43:T45" si="149">R43/P43</f>
        <v>0.289625831787935</v>
      </c>
      <c r="U43" s="154">
        <f t="shared" ref="U43:U45" si="150">IF(R43&lt;0.01*P43,0.01,IF(R43&gt;100*P43,100,T43))</f>
        <v>0.289625831787935</v>
      </c>
      <c r="V43" s="205">
        <f t="shared" ref="V43:V45" si="151">IF(S43&gt;0,((((1/P43)^2)*((S43^2)+(R43^2))-((1/P43)^2)*(R43^2))^0.5),0)</f>
        <v>0.94120213810406894</v>
      </c>
      <c r="W43" s="153">
        <f t="shared" si="93"/>
        <v>0.94120213810406894</v>
      </c>
      <c r="X43" s="78">
        <v>1</v>
      </c>
      <c r="Y43" s="36">
        <v>1</v>
      </c>
      <c r="Z43" s="35"/>
      <c r="AA43" s="35">
        <v>0.75</v>
      </c>
      <c r="AB43" s="35">
        <v>1</v>
      </c>
      <c r="AC43" s="35">
        <v>0.5</v>
      </c>
      <c r="AD43" s="164">
        <v>0.5</v>
      </c>
      <c r="AE43" s="35"/>
      <c r="AF43" s="201"/>
      <c r="AG43" s="35"/>
      <c r="AH43" s="54">
        <f t="shared" si="115"/>
        <v>29</v>
      </c>
      <c r="AI43" s="144">
        <f t="shared" si="94"/>
        <v>29</v>
      </c>
      <c r="AJ43" s="144" t="str">
        <f t="shared" si="95"/>
        <v>na</v>
      </c>
      <c r="AK43" s="144">
        <f t="shared" si="96"/>
        <v>29</v>
      </c>
      <c r="AL43" s="144">
        <f t="shared" si="97"/>
        <v>29</v>
      </c>
      <c r="AM43" s="144">
        <f t="shared" si="98"/>
        <v>29</v>
      </c>
      <c r="AN43" s="75">
        <f t="shared" si="99"/>
        <v>29</v>
      </c>
      <c r="AO43" s="144" t="str">
        <f t="shared" si="100"/>
        <v>na</v>
      </c>
      <c r="AP43" s="75" t="str">
        <f t="shared" si="101"/>
        <v>na</v>
      </c>
      <c r="AQ43" s="144" t="str">
        <f t="shared" si="102"/>
        <v>na</v>
      </c>
      <c r="AR43" s="81">
        <f t="shared" si="116"/>
        <v>0.25435212342253921</v>
      </c>
      <c r="AS43" s="82">
        <f t="shared" si="117"/>
        <v>0.36336017631791317</v>
      </c>
      <c r="AT43" s="82" t="str">
        <f t="shared" si="118"/>
        <v>na</v>
      </c>
      <c r="AU43" s="82">
        <f t="shared" si="119"/>
        <v>0.4417694775233576</v>
      </c>
      <c r="AV43" s="82">
        <f t="shared" si="120"/>
        <v>0.63588030855634803</v>
      </c>
      <c r="AW43" s="82">
        <f t="shared" si="121"/>
        <v>0.13270545569871611</v>
      </c>
      <c r="AX43" s="83">
        <f t="shared" si="122"/>
        <v>0.16956808228169279</v>
      </c>
      <c r="AY43" s="82" t="str">
        <f t="shared" si="123"/>
        <v>na</v>
      </c>
      <c r="AZ43" s="83" t="str">
        <f t="shared" si="124"/>
        <v>na</v>
      </c>
      <c r="BA43" s="82" t="str">
        <f t="shared" si="125"/>
        <v>na</v>
      </c>
      <c r="BB43" s="93">
        <f t="shared" si="126"/>
        <v>1.3266148799650348</v>
      </c>
      <c r="BC43" s="85">
        <f t="shared" si="127"/>
        <v>2.7073773060510913</v>
      </c>
      <c r="BD43" s="85" t="str">
        <f t="shared" si="128"/>
        <v>na</v>
      </c>
      <c r="BE43" s="85">
        <f t="shared" si="129"/>
        <v>4.0018936406701471</v>
      </c>
      <c r="BF43" s="85">
        <f t="shared" si="130"/>
        <v>8.2913429997814667</v>
      </c>
      <c r="BG43" s="85">
        <f t="shared" si="131"/>
        <v>0.3611201185538091</v>
      </c>
      <c r="BH43" s="86">
        <f t="shared" si="132"/>
        <v>0.58960661331779318</v>
      </c>
      <c r="BI43" s="85" t="str">
        <f t="shared" si="133"/>
        <v>na</v>
      </c>
      <c r="BJ43" s="86" t="str">
        <f t="shared" si="134"/>
        <v>na</v>
      </c>
      <c r="BK43" s="102" t="str">
        <f t="shared" si="135"/>
        <v>na</v>
      </c>
      <c r="BL43" s="85">
        <f t="shared" si="136"/>
        <v>37.145216639020973</v>
      </c>
      <c r="BM43" s="85">
        <f t="shared" si="105"/>
        <v>75.806564569430549</v>
      </c>
      <c r="BN43" s="85" t="str">
        <f t="shared" si="106"/>
        <v>na</v>
      </c>
      <c r="BO43" s="85">
        <f t="shared" si="107"/>
        <v>112.05302193876412</v>
      </c>
      <c r="BP43" s="85">
        <f t="shared" si="108"/>
        <v>232.15760399388108</v>
      </c>
      <c r="BQ43" s="85">
        <f t="shared" si="109"/>
        <v>10.111363319506655</v>
      </c>
      <c r="BR43" s="86">
        <f t="shared" si="110"/>
        <v>16.50898517289821</v>
      </c>
      <c r="BS43" s="85" t="str">
        <f t="shared" si="111"/>
        <v>na</v>
      </c>
      <c r="BT43" s="86" t="str">
        <f t="shared" si="112"/>
        <v>na</v>
      </c>
      <c r="BU43" s="85" t="str">
        <f t="shared" si="113"/>
        <v>na</v>
      </c>
      <c r="BV43" s="93">
        <f t="shared" si="137"/>
        <v>9.4767218644622245E-3</v>
      </c>
      <c r="BW43" s="85">
        <f t="shared" si="138"/>
        <v>0.7491267956538501</v>
      </c>
      <c r="BX43" s="85" t="str">
        <f t="shared" si="139"/>
        <v>na</v>
      </c>
      <c r="BY43" s="85">
        <f t="shared" si="140"/>
        <v>1.4965061911383746</v>
      </c>
      <c r="BZ43" s="85">
        <f t="shared" si="141"/>
        <v>5.9407330340183488</v>
      </c>
      <c r="CA43" s="85">
        <f t="shared" si="142"/>
        <v>0.30636928666321311</v>
      </c>
      <c r="CB43" s="86">
        <f t="shared" si="143"/>
        <v>0.31151727764147236</v>
      </c>
      <c r="CC43" s="85" t="str">
        <f t="shared" si="144"/>
        <v>na</v>
      </c>
      <c r="CD43" s="86" t="str">
        <f t="shared" si="145"/>
        <v>na</v>
      </c>
      <c r="CE43" s="102" t="str">
        <f t="shared" si="146"/>
        <v>na</v>
      </c>
    </row>
    <row r="44" spans="1:83" s="146" customFormat="1" x14ac:dyDescent="0.25">
      <c r="A44" s="299" t="s">
        <v>85</v>
      </c>
      <c r="B44" s="120">
        <v>29</v>
      </c>
      <c r="C44" s="120">
        <v>0</v>
      </c>
      <c r="D44" s="120"/>
      <c r="E44" s="95"/>
      <c r="F44" s="60"/>
      <c r="G44" s="60"/>
      <c r="H44" s="67">
        <v>1</v>
      </c>
      <c r="I44" s="78">
        <v>21.792000000000002</v>
      </c>
      <c r="J44" s="153">
        <v>45.154000000000003</v>
      </c>
      <c r="K44" s="205">
        <v>0.1256825</v>
      </c>
      <c r="L44" s="205"/>
      <c r="M44" s="83"/>
      <c r="N44" s="83"/>
      <c r="O44" s="266" t="s">
        <v>271</v>
      </c>
      <c r="P44" s="81">
        <v>45.154000000000003</v>
      </c>
      <c r="Q44" s="82"/>
      <c r="R44" s="81">
        <v>8.4480000000000004</v>
      </c>
      <c r="S44" s="82">
        <v>14.645</v>
      </c>
      <c r="T44" s="154">
        <f t="shared" si="149"/>
        <v>0.18709305930814546</v>
      </c>
      <c r="U44" s="154">
        <f t="shared" si="150"/>
        <v>0.18709305930814546</v>
      </c>
      <c r="V44" s="205">
        <f t="shared" si="151"/>
        <v>0.32433449971209632</v>
      </c>
      <c r="W44" s="153">
        <f t="shared" si="93"/>
        <v>0.32433449971209632</v>
      </c>
      <c r="X44" s="78">
        <v>1</v>
      </c>
      <c r="Y44" s="127"/>
      <c r="Z44" s="129">
        <v>1</v>
      </c>
      <c r="AA44" s="129">
        <v>0.75</v>
      </c>
      <c r="AB44" s="129">
        <v>1</v>
      </c>
      <c r="AC44" s="129">
        <v>1</v>
      </c>
      <c r="AD44" s="139"/>
      <c r="AE44" s="129">
        <v>1</v>
      </c>
      <c r="AF44" s="139"/>
      <c r="AG44" s="129">
        <v>1</v>
      </c>
      <c r="AH44" s="54">
        <f t="shared" si="115"/>
        <v>29</v>
      </c>
      <c r="AI44" s="144" t="str">
        <f t="shared" si="94"/>
        <v>na</v>
      </c>
      <c r="AJ44" s="144">
        <f t="shared" si="95"/>
        <v>29</v>
      </c>
      <c r="AK44" s="144">
        <f t="shared" si="96"/>
        <v>29</v>
      </c>
      <c r="AL44" s="144">
        <f t="shared" si="97"/>
        <v>29</v>
      </c>
      <c r="AM44" s="144">
        <f t="shared" si="98"/>
        <v>29</v>
      </c>
      <c r="AN44" s="75" t="str">
        <f t="shared" si="99"/>
        <v>na</v>
      </c>
      <c r="AO44" s="144">
        <f t="shared" si="100"/>
        <v>29</v>
      </c>
      <c r="AP44" s="75" t="str">
        <f t="shared" si="101"/>
        <v>na</v>
      </c>
      <c r="AQ44" s="144">
        <f t="shared" si="102"/>
        <v>29</v>
      </c>
      <c r="AR44" s="81">
        <f t="shared" si="116"/>
        <v>0.17150751129768238</v>
      </c>
      <c r="AS44" s="82" t="str">
        <f t="shared" si="117"/>
        <v>na</v>
      </c>
      <c r="AT44" s="82">
        <f t="shared" si="118"/>
        <v>0.17150751129768238</v>
      </c>
      <c r="AU44" s="82">
        <f t="shared" si="119"/>
        <v>0.2978814669907115</v>
      </c>
      <c r="AV44" s="82">
        <f t="shared" si="120"/>
        <v>0.42876877824420595</v>
      </c>
      <c r="AW44" s="82">
        <f t="shared" si="121"/>
        <v>0.17896435961497292</v>
      </c>
      <c r="AX44" s="83" t="str">
        <f t="shared" si="122"/>
        <v>na</v>
      </c>
      <c r="AY44" s="82">
        <f t="shared" si="123"/>
        <v>0.18470039678211947</v>
      </c>
      <c r="AZ44" s="83" t="str">
        <f t="shared" si="124"/>
        <v>na</v>
      </c>
      <c r="BA44" s="82">
        <f t="shared" si="125"/>
        <v>0.17150751129768238</v>
      </c>
      <c r="BB44" s="93">
        <f t="shared" si="126"/>
        <v>0.56182013778591444</v>
      </c>
      <c r="BC44" s="85" t="str">
        <f t="shared" si="127"/>
        <v>na</v>
      </c>
      <c r="BD44" s="85">
        <f t="shared" si="128"/>
        <v>0.56182013778591444</v>
      </c>
      <c r="BE44" s="85">
        <f t="shared" si="129"/>
        <v>1.69479814417967</v>
      </c>
      <c r="BF44" s="85">
        <f t="shared" si="130"/>
        <v>3.5113758611619654</v>
      </c>
      <c r="BG44" s="85">
        <f t="shared" si="131"/>
        <v>0.61173610465914308</v>
      </c>
      <c r="BH44" s="86" t="str">
        <f t="shared" si="132"/>
        <v>na</v>
      </c>
      <c r="BI44" s="85">
        <f t="shared" si="133"/>
        <v>0.65157838465111961</v>
      </c>
      <c r="BJ44" s="86" t="str">
        <f t="shared" si="134"/>
        <v>na</v>
      </c>
      <c r="BK44" s="102">
        <f t="shared" si="135"/>
        <v>0.56182013778591444</v>
      </c>
      <c r="BL44" s="85">
        <f t="shared" si="136"/>
        <v>15.730963858005605</v>
      </c>
      <c r="BM44" s="85" t="str">
        <f t="shared" si="105"/>
        <v>na</v>
      </c>
      <c r="BN44" s="85">
        <f t="shared" si="106"/>
        <v>15.730963858005605</v>
      </c>
      <c r="BO44" s="85">
        <f t="shared" si="107"/>
        <v>47.454348037030762</v>
      </c>
      <c r="BP44" s="85">
        <f t="shared" si="108"/>
        <v>98.31852411253503</v>
      </c>
      <c r="BQ44" s="85">
        <f t="shared" si="109"/>
        <v>17.128610930456006</v>
      </c>
      <c r="BR44" s="86" t="str">
        <f t="shared" si="110"/>
        <v>na</v>
      </c>
      <c r="BS44" s="85">
        <f t="shared" si="111"/>
        <v>18.244194770231349</v>
      </c>
      <c r="BT44" s="86" t="str">
        <f t="shared" si="112"/>
        <v>na</v>
      </c>
      <c r="BU44" s="85">
        <f t="shared" si="113"/>
        <v>15.730963858005605</v>
      </c>
      <c r="BV44" s="93">
        <f t="shared" si="137"/>
        <v>0.12164988368213875</v>
      </c>
      <c r="BW44" s="85" t="str">
        <f t="shared" si="138"/>
        <v>na</v>
      </c>
      <c r="BX44" s="85">
        <f t="shared" si="139"/>
        <v>4.5409765234346519E-2</v>
      </c>
      <c r="BY44" s="85">
        <f t="shared" si="140"/>
        <v>0.201113723791608</v>
      </c>
      <c r="BZ44" s="85">
        <f t="shared" si="141"/>
        <v>1.7477690752074289</v>
      </c>
      <c r="CA44" s="85">
        <f t="shared" si="142"/>
        <v>9.2656032994519494E-2</v>
      </c>
      <c r="CB44" s="86" t="str">
        <f t="shared" si="143"/>
        <v>na</v>
      </c>
      <c r="CC44" s="85">
        <f t="shared" si="144"/>
        <v>0.1979796764833622</v>
      </c>
      <c r="CD44" s="86" t="str">
        <f t="shared" si="145"/>
        <v>na</v>
      </c>
      <c r="CE44" s="102">
        <f t="shared" si="146"/>
        <v>2.2893305870722146E-2</v>
      </c>
    </row>
    <row r="45" spans="1:83" s="146" customFormat="1" x14ac:dyDescent="0.25">
      <c r="A45" s="299" t="s">
        <v>13</v>
      </c>
      <c r="B45" s="120">
        <v>29</v>
      </c>
      <c r="C45" s="120">
        <v>0</v>
      </c>
      <c r="D45" s="144"/>
      <c r="E45" s="69"/>
      <c r="F45" s="60"/>
      <c r="G45" s="60"/>
      <c r="H45" s="67">
        <v>1</v>
      </c>
      <c r="I45" s="78">
        <v>16.542000000000002</v>
      </c>
      <c r="J45" s="153">
        <v>20.114999999999998</v>
      </c>
      <c r="K45" s="205">
        <v>7.1750000000000008E-3</v>
      </c>
      <c r="L45" s="205"/>
      <c r="M45" s="83"/>
      <c r="N45" s="83"/>
      <c r="O45" s="266" t="s">
        <v>278</v>
      </c>
      <c r="P45" s="81">
        <v>158</v>
      </c>
      <c r="R45" s="81">
        <v>3.1030000000000002</v>
      </c>
      <c r="S45" s="82">
        <v>16.713000000000001</v>
      </c>
      <c r="T45" s="154">
        <f t="shared" si="149"/>
        <v>1.9639240506329116E-2</v>
      </c>
      <c r="U45" s="154">
        <f t="shared" si="150"/>
        <v>1.9639240506329116E-2</v>
      </c>
      <c r="V45" s="205">
        <f t="shared" si="151"/>
        <v>0.10577848101265824</v>
      </c>
      <c r="W45" s="153">
        <f t="shared" si="93"/>
        <v>0.10577848101265824</v>
      </c>
      <c r="X45" s="78">
        <v>1</v>
      </c>
      <c r="Y45" s="143"/>
      <c r="Z45" s="142">
        <v>1</v>
      </c>
      <c r="AA45" s="142">
        <v>0.25</v>
      </c>
      <c r="AB45" s="142">
        <v>1</v>
      </c>
      <c r="AC45" s="142">
        <v>1</v>
      </c>
      <c r="AD45" s="201"/>
      <c r="AE45" s="142"/>
      <c r="AF45" s="201"/>
      <c r="AG45" s="142"/>
      <c r="AH45" s="54">
        <f t="shared" si="115"/>
        <v>29</v>
      </c>
      <c r="AI45" s="144" t="str">
        <f t="shared" si="94"/>
        <v>na</v>
      </c>
      <c r="AJ45" s="144">
        <f t="shared" si="95"/>
        <v>29</v>
      </c>
      <c r="AK45" s="144">
        <f t="shared" si="96"/>
        <v>29</v>
      </c>
      <c r="AL45" s="144">
        <f t="shared" si="97"/>
        <v>29</v>
      </c>
      <c r="AM45" s="144">
        <f t="shared" si="98"/>
        <v>29</v>
      </c>
      <c r="AN45" s="75" t="str">
        <f t="shared" si="99"/>
        <v>na</v>
      </c>
      <c r="AO45" s="144" t="str">
        <f t="shared" si="100"/>
        <v>na</v>
      </c>
      <c r="AP45" s="75" t="str">
        <f t="shared" si="101"/>
        <v>na</v>
      </c>
      <c r="AQ45" s="144" t="str">
        <f t="shared" si="102"/>
        <v>na</v>
      </c>
      <c r="AR45" s="81">
        <f t="shared" si="116"/>
        <v>1.9448878956504247E-2</v>
      </c>
      <c r="AS45" s="82" t="str">
        <f t="shared" si="117"/>
        <v>na</v>
      </c>
      <c r="AT45" s="82">
        <f t="shared" si="118"/>
        <v>1.9448878956504247E-2</v>
      </c>
      <c r="AU45" s="82">
        <f t="shared" si="119"/>
        <v>1.1259877290607722E-2</v>
      </c>
      <c r="AV45" s="82">
        <f t="shared" si="120"/>
        <v>4.8622197391260613E-2</v>
      </c>
      <c r="AW45" s="82">
        <f t="shared" si="121"/>
        <v>2.0294482389395734E-2</v>
      </c>
      <c r="AX45" s="83" t="str">
        <f t="shared" si="122"/>
        <v>na</v>
      </c>
      <c r="AY45" s="82" t="str">
        <f t="shared" si="123"/>
        <v>na</v>
      </c>
      <c r="AZ45" s="83" t="str">
        <f t="shared" si="124"/>
        <v>na</v>
      </c>
      <c r="BA45" s="82" t="str">
        <f t="shared" si="125"/>
        <v>na</v>
      </c>
      <c r="BB45" s="93">
        <f t="shared" si="126"/>
        <v>0.20109918924884354</v>
      </c>
      <c r="BC45" s="85" t="str">
        <f t="shared" si="127"/>
        <v>na</v>
      </c>
      <c r="BD45" s="85">
        <f t="shared" si="128"/>
        <v>0.20109918924884354</v>
      </c>
      <c r="BE45" s="85">
        <f t="shared" si="129"/>
        <v>6.7404437393656702E-2</v>
      </c>
      <c r="BF45" s="85">
        <f t="shared" si="130"/>
        <v>1.2568699328052721</v>
      </c>
      <c r="BG45" s="85">
        <f t="shared" si="131"/>
        <v>0.21896622496660467</v>
      </c>
      <c r="BH45" s="86" t="str">
        <f t="shared" si="132"/>
        <v>na</v>
      </c>
      <c r="BI45" s="85" t="str">
        <f t="shared" si="133"/>
        <v>na</v>
      </c>
      <c r="BJ45" s="86" t="str">
        <f t="shared" si="134"/>
        <v>na</v>
      </c>
      <c r="BK45" s="102" t="str">
        <f t="shared" si="135"/>
        <v>na</v>
      </c>
      <c r="BL45" s="85">
        <f t="shared" si="136"/>
        <v>5.6307772989676188</v>
      </c>
      <c r="BM45" s="85" t="str">
        <f t="shared" si="105"/>
        <v>na</v>
      </c>
      <c r="BN45" s="85">
        <f t="shared" si="106"/>
        <v>5.6307772989676188</v>
      </c>
      <c r="BO45" s="85">
        <f t="shared" si="107"/>
        <v>1.8873242470223877</v>
      </c>
      <c r="BP45" s="85">
        <f t="shared" si="108"/>
        <v>35.192358118547617</v>
      </c>
      <c r="BQ45" s="85">
        <f t="shared" si="109"/>
        <v>6.1310542990649308</v>
      </c>
      <c r="BR45" s="86" t="str">
        <f t="shared" si="110"/>
        <v>na</v>
      </c>
      <c r="BS45" s="85" t="str">
        <f t="shared" si="111"/>
        <v>na</v>
      </c>
      <c r="BT45" s="86" t="str">
        <f t="shared" si="112"/>
        <v>na</v>
      </c>
      <c r="BU45" s="85" t="str">
        <f t="shared" si="113"/>
        <v>na</v>
      </c>
      <c r="BV45" s="93">
        <f t="shared" si="137"/>
        <v>1.3633930461911778</v>
      </c>
      <c r="BW45" s="85" t="str">
        <f t="shared" si="138"/>
        <v>na</v>
      </c>
      <c r="BX45" s="85">
        <f t="shared" si="139"/>
        <v>1.0649341499009011</v>
      </c>
      <c r="BY45" s="85">
        <f t="shared" si="140"/>
        <v>1.1991289176195907</v>
      </c>
      <c r="BZ45" s="85">
        <f t="shared" si="141"/>
        <v>0.52579874240547486</v>
      </c>
      <c r="CA45" s="85">
        <f t="shared" si="142"/>
        <v>1.3429518036266257</v>
      </c>
      <c r="CB45" s="86" t="str">
        <f t="shared" si="143"/>
        <v>na</v>
      </c>
      <c r="CC45" s="85" t="str">
        <f t="shared" si="144"/>
        <v>na</v>
      </c>
      <c r="CD45" s="86" t="str">
        <f t="shared" si="145"/>
        <v>na</v>
      </c>
      <c r="CE45" s="102" t="str">
        <f t="shared" si="146"/>
        <v>na</v>
      </c>
    </row>
    <row r="46" spans="1:83" s="146" customFormat="1" x14ac:dyDescent="0.25">
      <c r="A46" s="299" t="s">
        <v>14</v>
      </c>
      <c r="B46" s="60"/>
      <c r="C46" s="60"/>
      <c r="D46" s="120"/>
      <c r="E46" s="95"/>
      <c r="F46" s="60"/>
      <c r="G46" s="60"/>
      <c r="H46" s="67"/>
      <c r="I46" s="78"/>
      <c r="J46" s="153">
        <v>2.9249999999999998</v>
      </c>
      <c r="K46" s="205">
        <v>9.8700000000000003E-3</v>
      </c>
      <c r="L46" s="205"/>
      <c r="M46" s="83">
        <v>1.7175000000000003E-2</v>
      </c>
      <c r="N46" s="83">
        <v>3.175E-2</v>
      </c>
      <c r="O46" s="266"/>
      <c r="P46" s="81"/>
      <c r="Q46" s="82"/>
      <c r="R46" s="155"/>
      <c r="S46" s="82"/>
      <c r="T46" s="73"/>
      <c r="U46" s="73"/>
      <c r="V46" s="205"/>
      <c r="W46" s="153"/>
      <c r="X46" s="78"/>
      <c r="Y46" s="143"/>
      <c r="Z46" s="142"/>
      <c r="AA46" s="142"/>
      <c r="AB46" s="142"/>
      <c r="AC46" s="142"/>
      <c r="AD46" s="201"/>
      <c r="AE46" s="142"/>
      <c r="AF46" s="201"/>
      <c r="AG46" s="142"/>
      <c r="AH46" s="54" t="str">
        <f t="shared" si="115"/>
        <v>na</v>
      </c>
      <c r="AI46" s="144" t="str">
        <f t="shared" si="94"/>
        <v>na</v>
      </c>
      <c r="AJ46" s="144" t="str">
        <f t="shared" si="95"/>
        <v>na</v>
      </c>
      <c r="AK46" s="144" t="str">
        <f t="shared" si="96"/>
        <v>na</v>
      </c>
      <c r="AL46" s="144" t="str">
        <f t="shared" si="97"/>
        <v>na</v>
      </c>
      <c r="AM46" s="144" t="str">
        <f t="shared" si="98"/>
        <v>na</v>
      </c>
      <c r="AN46" s="75" t="str">
        <f t="shared" si="99"/>
        <v>na</v>
      </c>
      <c r="AO46" s="144" t="str">
        <f t="shared" si="100"/>
        <v>na</v>
      </c>
      <c r="AP46" s="75" t="str">
        <f t="shared" si="101"/>
        <v>na</v>
      </c>
      <c r="AQ46" s="144" t="str">
        <f t="shared" si="102"/>
        <v>na</v>
      </c>
      <c r="AR46" s="81" t="str">
        <f t="shared" si="116"/>
        <v>na</v>
      </c>
      <c r="AS46" s="82" t="str">
        <f t="shared" si="117"/>
        <v>na</v>
      </c>
      <c r="AT46" s="82" t="str">
        <f t="shared" si="118"/>
        <v>na</v>
      </c>
      <c r="AU46" s="82" t="str">
        <f t="shared" si="119"/>
        <v>na</v>
      </c>
      <c r="AV46" s="82" t="str">
        <f t="shared" si="120"/>
        <v>na</v>
      </c>
      <c r="AW46" s="82" t="str">
        <f t="shared" si="121"/>
        <v>na</v>
      </c>
      <c r="AX46" s="83" t="str">
        <f t="shared" si="122"/>
        <v>na</v>
      </c>
      <c r="AY46" s="82" t="str">
        <f t="shared" si="123"/>
        <v>na</v>
      </c>
      <c r="AZ46" s="83" t="str">
        <f t="shared" si="124"/>
        <v>na</v>
      </c>
      <c r="BA46" s="82" t="str">
        <f t="shared" si="125"/>
        <v>na</v>
      </c>
      <c r="BB46" s="93" t="str">
        <f t="shared" si="126"/>
        <v>na</v>
      </c>
      <c r="BC46" s="85" t="str">
        <f t="shared" si="127"/>
        <v>na</v>
      </c>
      <c r="BD46" s="85" t="str">
        <f t="shared" si="128"/>
        <v>na</v>
      </c>
      <c r="BE46" s="85" t="str">
        <f t="shared" si="129"/>
        <v>na</v>
      </c>
      <c r="BF46" s="85" t="str">
        <f t="shared" si="130"/>
        <v>na</v>
      </c>
      <c r="BG46" s="85" t="str">
        <f t="shared" si="131"/>
        <v>na</v>
      </c>
      <c r="BH46" s="86" t="str">
        <f t="shared" si="132"/>
        <v>na</v>
      </c>
      <c r="BI46" s="85" t="str">
        <f t="shared" si="133"/>
        <v>na</v>
      </c>
      <c r="BJ46" s="86" t="str">
        <f t="shared" si="134"/>
        <v>na</v>
      </c>
      <c r="BK46" s="102" t="str">
        <f t="shared" si="135"/>
        <v>na</v>
      </c>
      <c r="BL46" s="85" t="str">
        <f t="shared" si="136"/>
        <v>na</v>
      </c>
      <c r="BM46" s="85" t="str">
        <f t="shared" si="105"/>
        <v>na</v>
      </c>
      <c r="BN46" s="85" t="str">
        <f t="shared" si="106"/>
        <v>na</v>
      </c>
      <c r="BO46" s="85" t="str">
        <f t="shared" si="107"/>
        <v>na</v>
      </c>
      <c r="BP46" s="85" t="str">
        <f t="shared" si="108"/>
        <v>na</v>
      </c>
      <c r="BQ46" s="85" t="str">
        <f t="shared" si="109"/>
        <v>na</v>
      </c>
      <c r="BR46" s="86" t="str">
        <f t="shared" si="110"/>
        <v>na</v>
      </c>
      <c r="BS46" s="85" t="str">
        <f t="shared" si="111"/>
        <v>na</v>
      </c>
      <c r="BT46" s="86" t="str">
        <f t="shared" si="112"/>
        <v>na</v>
      </c>
      <c r="BU46" s="85" t="str">
        <f t="shared" si="113"/>
        <v>na</v>
      </c>
      <c r="BV46" s="93" t="str">
        <f t="shared" si="137"/>
        <v>na</v>
      </c>
      <c r="BW46" s="85" t="str">
        <f t="shared" si="138"/>
        <v>na</v>
      </c>
      <c r="BX46" s="85" t="str">
        <f t="shared" si="139"/>
        <v>na</v>
      </c>
      <c r="BY46" s="85" t="str">
        <f t="shared" si="140"/>
        <v>na</v>
      </c>
      <c r="BZ46" s="85" t="str">
        <f t="shared" si="141"/>
        <v>na</v>
      </c>
      <c r="CA46" s="85" t="str">
        <f t="shared" si="142"/>
        <v>na</v>
      </c>
      <c r="CB46" s="86" t="str">
        <f t="shared" si="143"/>
        <v>na</v>
      </c>
      <c r="CC46" s="85" t="str">
        <f t="shared" si="144"/>
        <v>na</v>
      </c>
      <c r="CD46" s="86" t="str">
        <f t="shared" si="145"/>
        <v>na</v>
      </c>
      <c r="CE46" s="102" t="str">
        <f t="shared" si="146"/>
        <v>na</v>
      </c>
    </row>
    <row r="47" spans="1:83" s="146" customFormat="1" x14ac:dyDescent="0.25">
      <c r="A47" s="299" t="s">
        <v>15</v>
      </c>
      <c r="B47" s="60"/>
      <c r="C47" s="60"/>
      <c r="D47" s="120"/>
      <c r="E47" s="95"/>
      <c r="F47" s="60"/>
      <c r="G47" s="60"/>
      <c r="H47" s="67"/>
      <c r="I47" s="78"/>
      <c r="J47" s="153">
        <v>0.312</v>
      </c>
      <c r="K47" s="205">
        <v>1.09675E-2</v>
      </c>
      <c r="L47" s="205"/>
      <c r="M47" s="83"/>
      <c r="N47" s="83"/>
      <c r="O47" s="266"/>
      <c r="P47" s="81"/>
      <c r="Q47" s="82"/>
      <c r="R47" s="155"/>
      <c r="S47" s="82"/>
      <c r="T47" s="73"/>
      <c r="U47" s="73"/>
      <c r="V47" s="205"/>
      <c r="W47" s="153"/>
      <c r="X47" s="78"/>
      <c r="Y47" s="143"/>
      <c r="Z47" s="142"/>
      <c r="AA47" s="142"/>
      <c r="AB47" s="142"/>
      <c r="AC47" s="142"/>
      <c r="AD47" s="201"/>
      <c r="AE47" s="142"/>
      <c r="AF47" s="201"/>
      <c r="AG47" s="142"/>
      <c r="AH47" s="54" t="str">
        <f t="shared" si="115"/>
        <v>na</v>
      </c>
      <c r="AI47" s="144" t="str">
        <f t="shared" si="94"/>
        <v>na</v>
      </c>
      <c r="AJ47" s="144" t="str">
        <f t="shared" si="95"/>
        <v>na</v>
      </c>
      <c r="AK47" s="144" t="str">
        <f t="shared" si="96"/>
        <v>na</v>
      </c>
      <c r="AL47" s="144" t="str">
        <f t="shared" si="97"/>
        <v>na</v>
      </c>
      <c r="AM47" s="144" t="str">
        <f t="shared" si="98"/>
        <v>na</v>
      </c>
      <c r="AN47" s="75" t="str">
        <f t="shared" si="99"/>
        <v>na</v>
      </c>
      <c r="AO47" s="144" t="str">
        <f t="shared" si="100"/>
        <v>na</v>
      </c>
      <c r="AP47" s="75" t="str">
        <f t="shared" si="101"/>
        <v>na</v>
      </c>
      <c r="AQ47" s="144" t="str">
        <f t="shared" si="102"/>
        <v>na</v>
      </c>
      <c r="AR47" s="81" t="str">
        <f t="shared" si="116"/>
        <v>na</v>
      </c>
      <c r="AS47" s="82" t="str">
        <f t="shared" si="117"/>
        <v>na</v>
      </c>
      <c r="AT47" s="82" t="str">
        <f t="shared" si="118"/>
        <v>na</v>
      </c>
      <c r="AU47" s="82" t="str">
        <f t="shared" si="119"/>
        <v>na</v>
      </c>
      <c r="AV47" s="82" t="str">
        <f t="shared" si="120"/>
        <v>na</v>
      </c>
      <c r="AW47" s="82" t="str">
        <f t="shared" si="121"/>
        <v>na</v>
      </c>
      <c r="AX47" s="83" t="str">
        <f t="shared" si="122"/>
        <v>na</v>
      </c>
      <c r="AY47" s="82" t="str">
        <f t="shared" si="123"/>
        <v>na</v>
      </c>
      <c r="AZ47" s="83" t="str">
        <f t="shared" si="124"/>
        <v>na</v>
      </c>
      <c r="BA47" s="82" t="str">
        <f t="shared" si="125"/>
        <v>na</v>
      </c>
      <c r="BB47" s="93" t="str">
        <f t="shared" si="126"/>
        <v>na</v>
      </c>
      <c r="BC47" s="85" t="str">
        <f t="shared" si="127"/>
        <v>na</v>
      </c>
      <c r="BD47" s="85" t="str">
        <f t="shared" si="128"/>
        <v>na</v>
      </c>
      <c r="BE47" s="85" t="str">
        <f t="shared" si="129"/>
        <v>na</v>
      </c>
      <c r="BF47" s="85" t="str">
        <f t="shared" si="130"/>
        <v>na</v>
      </c>
      <c r="BG47" s="85" t="str">
        <f t="shared" si="131"/>
        <v>na</v>
      </c>
      <c r="BH47" s="86" t="str">
        <f t="shared" si="132"/>
        <v>na</v>
      </c>
      <c r="BI47" s="85" t="str">
        <f t="shared" si="133"/>
        <v>na</v>
      </c>
      <c r="BJ47" s="86" t="str">
        <f t="shared" si="134"/>
        <v>na</v>
      </c>
      <c r="BK47" s="102" t="str">
        <f t="shared" si="135"/>
        <v>na</v>
      </c>
      <c r="BL47" s="85" t="str">
        <f t="shared" si="136"/>
        <v>na</v>
      </c>
      <c r="BM47" s="85" t="str">
        <f t="shared" si="105"/>
        <v>na</v>
      </c>
      <c r="BN47" s="85" t="str">
        <f t="shared" si="106"/>
        <v>na</v>
      </c>
      <c r="BO47" s="85" t="str">
        <f t="shared" si="107"/>
        <v>na</v>
      </c>
      <c r="BP47" s="85" t="str">
        <f t="shared" si="108"/>
        <v>na</v>
      </c>
      <c r="BQ47" s="85" t="str">
        <f t="shared" si="109"/>
        <v>na</v>
      </c>
      <c r="BR47" s="86" t="str">
        <f t="shared" si="110"/>
        <v>na</v>
      </c>
      <c r="BS47" s="85" t="str">
        <f t="shared" si="111"/>
        <v>na</v>
      </c>
      <c r="BT47" s="86" t="str">
        <f t="shared" si="112"/>
        <v>na</v>
      </c>
      <c r="BU47" s="85" t="str">
        <f t="shared" si="113"/>
        <v>na</v>
      </c>
      <c r="BV47" s="93" t="str">
        <f t="shared" si="137"/>
        <v>na</v>
      </c>
      <c r="BW47" s="85" t="str">
        <f t="shared" si="138"/>
        <v>na</v>
      </c>
      <c r="BX47" s="85" t="str">
        <f t="shared" si="139"/>
        <v>na</v>
      </c>
      <c r="BY47" s="85" t="str">
        <f t="shared" si="140"/>
        <v>na</v>
      </c>
      <c r="BZ47" s="85" t="str">
        <f t="shared" si="141"/>
        <v>na</v>
      </c>
      <c r="CA47" s="85" t="str">
        <f t="shared" si="142"/>
        <v>na</v>
      </c>
      <c r="CB47" s="86" t="str">
        <f t="shared" si="143"/>
        <v>na</v>
      </c>
      <c r="CC47" s="85" t="str">
        <f t="shared" si="144"/>
        <v>na</v>
      </c>
      <c r="CD47" s="86" t="str">
        <f t="shared" si="145"/>
        <v>na</v>
      </c>
      <c r="CE47" s="102" t="str">
        <f t="shared" si="146"/>
        <v>na</v>
      </c>
    </row>
    <row r="48" spans="1:83" s="146" customFormat="1" x14ac:dyDescent="0.25">
      <c r="A48" s="299" t="s">
        <v>16</v>
      </c>
      <c r="B48" s="120">
        <v>29</v>
      </c>
      <c r="C48" s="120">
        <v>0</v>
      </c>
      <c r="D48" s="60"/>
      <c r="E48" s="59"/>
      <c r="F48" s="60"/>
      <c r="G48" s="60"/>
      <c r="H48" s="67">
        <v>1</v>
      </c>
      <c r="I48" s="78">
        <v>11.833</v>
      </c>
      <c r="J48" s="153">
        <v>31.89</v>
      </c>
      <c r="K48" s="205">
        <v>4.8250000000000002E-4</v>
      </c>
      <c r="L48" s="205"/>
      <c r="M48" s="83"/>
      <c r="N48" s="83"/>
      <c r="O48" s="266" t="s">
        <v>271</v>
      </c>
      <c r="P48" s="81">
        <v>31.89</v>
      </c>
      <c r="Q48" s="82"/>
      <c r="R48" s="155">
        <v>6.2409999999999997</v>
      </c>
      <c r="S48" s="82">
        <v>11.221</v>
      </c>
      <c r="T48" s="154">
        <f t="shared" ref="T48" si="152">R48/P48</f>
        <v>0.19570398243963624</v>
      </c>
      <c r="U48" s="154">
        <f t="shared" ref="U48" si="153">IF(R48&lt;0.01*P48,0.01,IF(R48&gt;100*P48,100,T48))</f>
        <v>0.19570398243963624</v>
      </c>
      <c r="V48" s="205">
        <f t="shared" ref="V48" si="154">IF(S48&gt;0,((((1/P48)^2)*((S48^2)+(R48^2))-((1/P48)^2)*(R48^2))^0.5),0)</f>
        <v>0.35186578864847923</v>
      </c>
      <c r="W48" s="153">
        <f t="shared" si="93"/>
        <v>0.35186578864847923</v>
      </c>
      <c r="X48" s="78">
        <v>1</v>
      </c>
      <c r="Y48" s="143">
        <v>0.5</v>
      </c>
      <c r="Z48" s="142"/>
      <c r="AA48" s="142">
        <v>0.5</v>
      </c>
      <c r="AB48" s="142">
        <v>0.3</v>
      </c>
      <c r="AC48" s="142">
        <v>1</v>
      </c>
      <c r="AD48" s="201"/>
      <c r="AE48" s="142">
        <v>1</v>
      </c>
      <c r="AF48" s="201"/>
      <c r="AG48" s="142"/>
      <c r="AH48" s="54">
        <f t="shared" si="115"/>
        <v>29</v>
      </c>
      <c r="AI48" s="144">
        <f t="shared" si="94"/>
        <v>29</v>
      </c>
      <c r="AJ48" s="144" t="str">
        <f t="shared" si="95"/>
        <v>na</v>
      </c>
      <c r="AK48" s="144">
        <f t="shared" si="96"/>
        <v>29</v>
      </c>
      <c r="AL48" s="144">
        <f t="shared" si="97"/>
        <v>29</v>
      </c>
      <c r="AM48" s="144">
        <f t="shared" si="98"/>
        <v>29</v>
      </c>
      <c r="AN48" s="75" t="str">
        <f t="shared" si="99"/>
        <v>na</v>
      </c>
      <c r="AO48" s="144">
        <f t="shared" si="100"/>
        <v>29</v>
      </c>
      <c r="AP48" s="75" t="str">
        <f t="shared" si="101"/>
        <v>na</v>
      </c>
      <c r="AQ48" s="144" t="str">
        <f t="shared" si="102"/>
        <v>na</v>
      </c>
      <c r="AR48" s="81">
        <f t="shared" si="116"/>
        <v>0.17873511857232111</v>
      </c>
      <c r="AS48" s="82">
        <f t="shared" si="117"/>
        <v>0.12766794183737223</v>
      </c>
      <c r="AT48" s="82" t="str">
        <f t="shared" si="118"/>
        <v>na</v>
      </c>
      <c r="AU48" s="82">
        <f t="shared" si="119"/>
        <v>0.20695645308374025</v>
      </c>
      <c r="AV48" s="82">
        <f t="shared" si="120"/>
        <v>0.13405133892924082</v>
      </c>
      <c r="AW48" s="82">
        <f t="shared" si="121"/>
        <v>0.18650621068416115</v>
      </c>
      <c r="AX48" s="83" t="str">
        <f t="shared" si="122"/>
        <v>na</v>
      </c>
      <c r="AY48" s="82">
        <f t="shared" si="123"/>
        <v>0.19248397384711502</v>
      </c>
      <c r="AZ48" s="83" t="str">
        <f t="shared" si="124"/>
        <v>na</v>
      </c>
      <c r="BA48" s="82" t="str">
        <f t="shared" si="125"/>
        <v>na</v>
      </c>
      <c r="BB48" s="93">
        <f t="shared" si="126"/>
        <v>0.60297140788435799</v>
      </c>
      <c r="BC48" s="85">
        <f t="shared" si="127"/>
        <v>0.30763847341038675</v>
      </c>
      <c r="BD48" s="85" t="str">
        <f t="shared" si="128"/>
        <v>na</v>
      </c>
      <c r="BE48" s="85">
        <f t="shared" si="129"/>
        <v>0.80841595960118917</v>
      </c>
      <c r="BF48" s="85">
        <f t="shared" si="130"/>
        <v>0.33917141693495134</v>
      </c>
      <c r="BG48" s="85">
        <f t="shared" si="131"/>
        <v>0.65654353675121024</v>
      </c>
      <c r="BH48" s="86" t="str">
        <f t="shared" si="132"/>
        <v>na</v>
      </c>
      <c r="BI48" s="85">
        <f t="shared" si="133"/>
        <v>0.6993041180197288</v>
      </c>
      <c r="BJ48" s="86" t="str">
        <f t="shared" si="134"/>
        <v>na</v>
      </c>
      <c r="BK48" s="102" t="str">
        <f t="shared" si="135"/>
        <v>na</v>
      </c>
      <c r="BL48" s="85">
        <f t="shared" si="136"/>
        <v>16.883199420762026</v>
      </c>
      <c r="BM48" s="85">
        <f t="shared" si="105"/>
        <v>8.6138772554908289</v>
      </c>
      <c r="BN48" s="85" t="str">
        <f t="shared" si="106"/>
        <v>na</v>
      </c>
      <c r="BO48" s="85">
        <f t="shared" si="107"/>
        <v>22.635646868833298</v>
      </c>
      <c r="BP48" s="85">
        <f t="shared" si="108"/>
        <v>9.4967996741786376</v>
      </c>
      <c r="BQ48" s="85">
        <f t="shared" si="109"/>
        <v>18.383219029033889</v>
      </c>
      <c r="BR48" s="86" t="str">
        <f t="shared" si="110"/>
        <v>na</v>
      </c>
      <c r="BS48" s="85">
        <f t="shared" si="111"/>
        <v>19.580515304552407</v>
      </c>
      <c r="BT48" s="86" t="str">
        <f t="shared" si="112"/>
        <v>na</v>
      </c>
      <c r="BU48" s="85" t="str">
        <f t="shared" si="113"/>
        <v>na</v>
      </c>
      <c r="BV48" s="93">
        <f t="shared" si="137"/>
        <v>9.6014197179057903E-2</v>
      </c>
      <c r="BW48" s="85">
        <f t="shared" si="138"/>
        <v>0.16299017287841491</v>
      </c>
      <c r="BX48" s="85" t="str">
        <f t="shared" si="139"/>
        <v>na</v>
      </c>
      <c r="BY48" s="85">
        <f t="shared" si="140"/>
        <v>1.6965450151959537E-3</v>
      </c>
      <c r="BZ48" s="85">
        <f t="shared" si="141"/>
        <v>7.0262002018176922E-2</v>
      </c>
      <c r="CA48" s="85">
        <f t="shared" si="142"/>
        <v>6.9580112156638313E-2</v>
      </c>
      <c r="CB48" s="86" t="str">
        <f t="shared" si="143"/>
        <v>na</v>
      </c>
      <c r="CC48" s="85">
        <f t="shared" si="144"/>
        <v>0.16243578166471168</v>
      </c>
      <c r="CD48" s="86" t="str">
        <f t="shared" si="145"/>
        <v>na</v>
      </c>
      <c r="CE48" s="102" t="str">
        <f t="shared" si="146"/>
        <v>na</v>
      </c>
    </row>
    <row r="49" spans="1:83" s="146" customFormat="1" x14ac:dyDescent="0.25">
      <c r="A49" s="299" t="s">
        <v>17</v>
      </c>
      <c r="B49" s="60"/>
      <c r="C49" s="60"/>
      <c r="D49" s="120"/>
      <c r="E49" s="95"/>
      <c r="F49" s="60"/>
      <c r="G49" s="60"/>
      <c r="H49" s="67"/>
      <c r="I49" s="78">
        <v>0.45800000000000002</v>
      </c>
      <c r="J49" s="153">
        <v>2.1930000000000001</v>
      </c>
      <c r="K49" s="205">
        <v>1.3167500000000002E-2</v>
      </c>
      <c r="L49" s="205"/>
      <c r="M49" s="83"/>
      <c r="N49" s="83"/>
      <c r="O49" s="266"/>
      <c r="P49" s="81"/>
      <c r="Q49" s="82"/>
      <c r="R49" s="155"/>
      <c r="S49" s="82"/>
      <c r="T49" s="73"/>
      <c r="U49" s="73"/>
      <c r="V49" s="205"/>
      <c r="W49" s="153"/>
      <c r="X49" s="78"/>
      <c r="Y49" s="143"/>
      <c r="Z49" s="142"/>
      <c r="AA49" s="142"/>
      <c r="AB49" s="142"/>
      <c r="AC49" s="142"/>
      <c r="AD49" s="201"/>
      <c r="AE49" s="142"/>
      <c r="AF49" s="201"/>
      <c r="AG49" s="142"/>
      <c r="AH49" s="54" t="str">
        <f t="shared" si="115"/>
        <v>na</v>
      </c>
      <c r="AI49" s="144" t="str">
        <f t="shared" si="94"/>
        <v>na</v>
      </c>
      <c r="AJ49" s="144" t="str">
        <f t="shared" si="95"/>
        <v>na</v>
      </c>
      <c r="AK49" s="144" t="str">
        <f t="shared" si="96"/>
        <v>na</v>
      </c>
      <c r="AL49" s="144" t="str">
        <f t="shared" si="97"/>
        <v>na</v>
      </c>
      <c r="AM49" s="144" t="str">
        <f t="shared" si="98"/>
        <v>na</v>
      </c>
      <c r="AN49" s="75" t="str">
        <f t="shared" si="99"/>
        <v>na</v>
      </c>
      <c r="AO49" s="144" t="str">
        <f t="shared" si="100"/>
        <v>na</v>
      </c>
      <c r="AP49" s="75" t="str">
        <f t="shared" si="101"/>
        <v>na</v>
      </c>
      <c r="AQ49" s="144" t="str">
        <f t="shared" si="102"/>
        <v>na</v>
      </c>
      <c r="AR49" s="81" t="str">
        <f t="shared" si="116"/>
        <v>na</v>
      </c>
      <c r="AS49" s="82" t="str">
        <f t="shared" si="117"/>
        <v>na</v>
      </c>
      <c r="AT49" s="82" t="str">
        <f t="shared" si="118"/>
        <v>na</v>
      </c>
      <c r="AU49" s="82" t="str">
        <f t="shared" si="119"/>
        <v>na</v>
      </c>
      <c r="AV49" s="82" t="str">
        <f t="shared" si="120"/>
        <v>na</v>
      </c>
      <c r="AW49" s="82" t="str">
        <f t="shared" si="121"/>
        <v>na</v>
      </c>
      <c r="AX49" s="83" t="str">
        <f t="shared" si="122"/>
        <v>na</v>
      </c>
      <c r="AY49" s="82" t="str">
        <f t="shared" si="123"/>
        <v>na</v>
      </c>
      <c r="AZ49" s="83" t="str">
        <f t="shared" si="124"/>
        <v>na</v>
      </c>
      <c r="BA49" s="82" t="str">
        <f t="shared" si="125"/>
        <v>na</v>
      </c>
      <c r="BB49" s="93" t="str">
        <f t="shared" si="126"/>
        <v>na</v>
      </c>
      <c r="BC49" s="85" t="str">
        <f t="shared" si="127"/>
        <v>na</v>
      </c>
      <c r="BD49" s="85" t="str">
        <f t="shared" si="128"/>
        <v>na</v>
      </c>
      <c r="BE49" s="85" t="str">
        <f t="shared" si="129"/>
        <v>na</v>
      </c>
      <c r="BF49" s="85" t="str">
        <f t="shared" si="130"/>
        <v>na</v>
      </c>
      <c r="BG49" s="85" t="str">
        <f t="shared" si="131"/>
        <v>na</v>
      </c>
      <c r="BH49" s="86" t="str">
        <f t="shared" si="132"/>
        <v>na</v>
      </c>
      <c r="BI49" s="85" t="str">
        <f t="shared" si="133"/>
        <v>na</v>
      </c>
      <c r="BJ49" s="86" t="str">
        <f t="shared" si="134"/>
        <v>na</v>
      </c>
      <c r="BK49" s="102" t="str">
        <f t="shared" si="135"/>
        <v>na</v>
      </c>
      <c r="BL49" s="85" t="str">
        <f t="shared" si="136"/>
        <v>na</v>
      </c>
      <c r="BM49" s="85" t="str">
        <f t="shared" si="105"/>
        <v>na</v>
      </c>
      <c r="BN49" s="85" t="str">
        <f t="shared" si="106"/>
        <v>na</v>
      </c>
      <c r="BO49" s="85" t="str">
        <f t="shared" si="107"/>
        <v>na</v>
      </c>
      <c r="BP49" s="85" t="str">
        <f t="shared" si="108"/>
        <v>na</v>
      </c>
      <c r="BQ49" s="85" t="str">
        <f t="shared" si="109"/>
        <v>na</v>
      </c>
      <c r="BR49" s="86" t="str">
        <f t="shared" si="110"/>
        <v>na</v>
      </c>
      <c r="BS49" s="85" t="str">
        <f t="shared" si="111"/>
        <v>na</v>
      </c>
      <c r="BT49" s="86" t="str">
        <f t="shared" si="112"/>
        <v>na</v>
      </c>
      <c r="BU49" s="85" t="str">
        <f t="shared" si="113"/>
        <v>na</v>
      </c>
      <c r="BV49" s="93" t="str">
        <f t="shared" si="137"/>
        <v>na</v>
      </c>
      <c r="BW49" s="85" t="str">
        <f t="shared" si="138"/>
        <v>na</v>
      </c>
      <c r="BX49" s="85" t="str">
        <f t="shared" si="139"/>
        <v>na</v>
      </c>
      <c r="BY49" s="85" t="str">
        <f t="shared" si="140"/>
        <v>na</v>
      </c>
      <c r="BZ49" s="85" t="str">
        <f t="shared" si="141"/>
        <v>na</v>
      </c>
      <c r="CA49" s="85" t="str">
        <f t="shared" si="142"/>
        <v>na</v>
      </c>
      <c r="CB49" s="86" t="str">
        <f t="shared" si="143"/>
        <v>na</v>
      </c>
      <c r="CC49" s="85" t="str">
        <f t="shared" si="144"/>
        <v>na</v>
      </c>
      <c r="CD49" s="86" t="str">
        <f t="shared" si="145"/>
        <v>na</v>
      </c>
      <c r="CE49" s="102" t="str">
        <f t="shared" si="146"/>
        <v>na</v>
      </c>
    </row>
    <row r="50" spans="1:83" s="146" customFormat="1" x14ac:dyDescent="0.25">
      <c r="A50" s="299" t="s">
        <v>18</v>
      </c>
      <c r="B50" s="120">
        <v>29</v>
      </c>
      <c r="C50" s="120">
        <v>0</v>
      </c>
      <c r="D50" s="60"/>
      <c r="E50" s="59"/>
      <c r="F50" s="60"/>
      <c r="G50" s="60"/>
      <c r="H50" s="67">
        <v>1</v>
      </c>
      <c r="I50" s="78">
        <v>9.0830000000000002</v>
      </c>
      <c r="J50" s="153">
        <v>26.297000000000001</v>
      </c>
      <c r="K50" s="205"/>
      <c r="L50" s="205"/>
      <c r="M50" s="83"/>
      <c r="N50" s="83"/>
      <c r="O50" s="266" t="s">
        <v>271</v>
      </c>
      <c r="P50" s="81">
        <v>26.297000000000001</v>
      </c>
      <c r="Q50" s="82"/>
      <c r="R50" s="155">
        <v>9.31</v>
      </c>
      <c r="S50" s="82">
        <v>15.978</v>
      </c>
      <c r="T50" s="154">
        <f t="shared" ref="T50:T51" si="155">R50/P50</f>
        <v>0.35403277940449485</v>
      </c>
      <c r="U50" s="154">
        <f t="shared" ref="U50:U51" si="156">IF(R50&lt;0.01*P50,0.01,IF(R50&gt;100*P50,100,T50))</f>
        <v>0.35403277940449485</v>
      </c>
      <c r="V50" s="205">
        <f t="shared" ref="V50:V51" si="157">IF(S50&gt;0,((((1/P50)^2)*((S50^2)+(R50^2))-((1/P50)^2)*(R50^2))^0.5),0)</f>
        <v>0.60759782484694069</v>
      </c>
      <c r="W50" s="153">
        <f t="shared" si="93"/>
        <v>0.60759782484694069</v>
      </c>
      <c r="X50" s="78">
        <v>1</v>
      </c>
      <c r="Y50" s="143"/>
      <c r="Z50" s="142"/>
      <c r="AA50" s="142"/>
      <c r="AB50" s="142">
        <v>0.1</v>
      </c>
      <c r="AC50" s="142">
        <v>1</v>
      </c>
      <c r="AD50" s="201"/>
      <c r="AE50" s="142">
        <v>1</v>
      </c>
      <c r="AF50" s="201"/>
      <c r="AG50" s="142"/>
      <c r="AH50" s="54">
        <f t="shared" si="115"/>
        <v>29</v>
      </c>
      <c r="AI50" s="144" t="str">
        <f t="shared" si="94"/>
        <v>na</v>
      </c>
      <c r="AJ50" s="144" t="str">
        <f t="shared" si="95"/>
        <v>na</v>
      </c>
      <c r="AK50" s="144" t="str">
        <f t="shared" si="96"/>
        <v>na</v>
      </c>
      <c r="AL50" s="144">
        <f t="shared" si="97"/>
        <v>29</v>
      </c>
      <c r="AM50" s="144">
        <f t="shared" si="98"/>
        <v>29</v>
      </c>
      <c r="AN50" s="75" t="str">
        <f t="shared" si="99"/>
        <v>na</v>
      </c>
      <c r="AO50" s="144">
        <f t="shared" si="100"/>
        <v>29</v>
      </c>
      <c r="AP50" s="75" t="str">
        <f t="shared" si="101"/>
        <v>na</v>
      </c>
      <c r="AQ50" s="144" t="str">
        <f t="shared" si="102"/>
        <v>na</v>
      </c>
      <c r="AR50" s="81">
        <f t="shared" si="116"/>
        <v>0.30308738350612302</v>
      </c>
      <c r="AS50" s="82" t="str">
        <f t="shared" si="117"/>
        <v>na</v>
      </c>
      <c r="AT50" s="82" t="str">
        <f t="shared" si="118"/>
        <v>na</v>
      </c>
      <c r="AU50" s="82" t="str">
        <f t="shared" si="119"/>
        <v>na</v>
      </c>
      <c r="AV50" s="82">
        <f t="shared" si="120"/>
        <v>7.5771845876530769E-2</v>
      </c>
      <c r="AW50" s="82">
        <f t="shared" si="121"/>
        <v>0.3162650958324762</v>
      </c>
      <c r="AX50" s="83" t="str">
        <f t="shared" si="122"/>
        <v>na</v>
      </c>
      <c r="AY50" s="82">
        <f t="shared" si="123"/>
        <v>0.32640179762197863</v>
      </c>
      <c r="AZ50" s="83" t="str">
        <f t="shared" si="124"/>
        <v>na</v>
      </c>
      <c r="BA50" s="82" t="str">
        <f t="shared" si="125"/>
        <v>na</v>
      </c>
      <c r="BB50" s="93">
        <f t="shared" si="126"/>
        <v>0.94948206109657829</v>
      </c>
      <c r="BC50" s="85" t="str">
        <f t="shared" si="127"/>
        <v>na</v>
      </c>
      <c r="BD50" s="85" t="str">
        <f t="shared" si="128"/>
        <v>na</v>
      </c>
      <c r="BE50" s="85" t="str">
        <f t="shared" si="129"/>
        <v>na</v>
      </c>
      <c r="BF50" s="85">
        <f t="shared" si="130"/>
        <v>5.9342628818536171E-2</v>
      </c>
      <c r="BG50" s="85">
        <f t="shared" si="131"/>
        <v>1.0338405807025124</v>
      </c>
      <c r="BH50" s="86" t="str">
        <f t="shared" si="132"/>
        <v>na</v>
      </c>
      <c r="BI50" s="85">
        <f t="shared" si="133"/>
        <v>1.1011744613901144</v>
      </c>
      <c r="BJ50" s="86" t="str">
        <f t="shared" si="134"/>
        <v>na</v>
      </c>
      <c r="BK50" s="102" t="str">
        <f t="shared" si="135"/>
        <v>na</v>
      </c>
      <c r="BL50" s="85">
        <f t="shared" si="136"/>
        <v>26.585497710704193</v>
      </c>
      <c r="BM50" s="85" t="str">
        <f t="shared" si="105"/>
        <v>na</v>
      </c>
      <c r="BN50" s="85" t="str">
        <f t="shared" si="106"/>
        <v>na</v>
      </c>
      <c r="BO50" s="85" t="str">
        <f t="shared" si="107"/>
        <v>na</v>
      </c>
      <c r="BP50" s="85">
        <f t="shared" si="108"/>
        <v>1.6615936069190127</v>
      </c>
      <c r="BQ50" s="85">
        <f t="shared" si="109"/>
        <v>28.947536259670347</v>
      </c>
      <c r="BR50" s="86" t="str">
        <f t="shared" si="110"/>
        <v>na</v>
      </c>
      <c r="BS50" s="85">
        <f t="shared" si="111"/>
        <v>30.832884918923206</v>
      </c>
      <c r="BT50" s="86" t="str">
        <f t="shared" si="112"/>
        <v>na</v>
      </c>
      <c r="BU50" s="85" t="str">
        <f t="shared" si="113"/>
        <v>na</v>
      </c>
      <c r="BV50" s="93">
        <f t="shared" si="137"/>
        <v>0.12945306329109546</v>
      </c>
      <c r="BW50" s="85" t="str">
        <f t="shared" si="138"/>
        <v>na</v>
      </c>
      <c r="BX50" s="85" t="str">
        <f t="shared" si="139"/>
        <v>na</v>
      </c>
      <c r="BY50" s="85" t="str">
        <f t="shared" si="140"/>
        <v>na</v>
      </c>
      <c r="BZ50" s="85">
        <f t="shared" si="141"/>
        <v>0.33514197619529751</v>
      </c>
      <c r="CA50" s="85">
        <f t="shared" si="142"/>
        <v>0.18921852514920443</v>
      </c>
      <c r="CB50" s="86" t="str">
        <f t="shared" si="143"/>
        <v>na</v>
      </c>
      <c r="CC50" s="85">
        <f t="shared" si="144"/>
        <v>0.10121072137251026</v>
      </c>
      <c r="CD50" s="86" t="str">
        <f t="shared" si="145"/>
        <v>na</v>
      </c>
      <c r="CE50" s="102" t="str">
        <f t="shared" si="146"/>
        <v>na</v>
      </c>
    </row>
    <row r="51" spans="1:83" s="146" customFormat="1" x14ac:dyDescent="0.25">
      <c r="A51" s="298" t="s">
        <v>21</v>
      </c>
      <c r="B51" s="120">
        <v>29</v>
      </c>
      <c r="C51" s="120">
        <v>0</v>
      </c>
      <c r="D51" s="60"/>
      <c r="E51" s="59"/>
      <c r="F51" s="60"/>
      <c r="G51" s="60"/>
      <c r="H51" s="67">
        <v>1</v>
      </c>
      <c r="I51" s="146">
        <v>10.333</v>
      </c>
      <c r="J51" s="153">
        <v>166.79</v>
      </c>
      <c r="K51" s="205"/>
      <c r="L51" s="205"/>
      <c r="M51" s="83"/>
      <c r="N51" s="83"/>
      <c r="O51" s="266" t="s">
        <v>271</v>
      </c>
      <c r="P51" s="81">
        <v>166.79</v>
      </c>
      <c r="Q51" s="82"/>
      <c r="R51" s="155">
        <v>2.69</v>
      </c>
      <c r="S51" s="82">
        <v>6.3869999999999996</v>
      </c>
      <c r="T51" s="154">
        <f t="shared" si="155"/>
        <v>1.6128065231728522E-2</v>
      </c>
      <c r="U51" s="154">
        <f t="shared" si="156"/>
        <v>1.6128065231728522E-2</v>
      </c>
      <c r="V51" s="205">
        <f t="shared" si="157"/>
        <v>3.8293662689609688E-2</v>
      </c>
      <c r="W51" s="153">
        <f t="shared" si="93"/>
        <v>3.8293662689609688E-2</v>
      </c>
      <c r="X51" s="78">
        <v>1</v>
      </c>
      <c r="Y51" s="143">
        <v>0.5</v>
      </c>
      <c r="Z51" s="142">
        <v>1</v>
      </c>
      <c r="AA51" s="142">
        <v>0.5</v>
      </c>
      <c r="AB51" s="142">
        <v>0.1</v>
      </c>
      <c r="AC51" s="142">
        <v>1</v>
      </c>
      <c r="AD51" s="201"/>
      <c r="AE51" s="142">
        <v>1</v>
      </c>
      <c r="AF51" s="201">
        <v>1</v>
      </c>
      <c r="AG51" s="142">
        <v>1</v>
      </c>
      <c r="AH51" s="54">
        <f t="shared" si="115"/>
        <v>29</v>
      </c>
      <c r="AI51" s="144">
        <f t="shared" si="94"/>
        <v>29</v>
      </c>
      <c r="AJ51" s="144">
        <f t="shared" si="95"/>
        <v>29</v>
      </c>
      <c r="AK51" s="144">
        <f t="shared" si="96"/>
        <v>29</v>
      </c>
      <c r="AL51" s="144">
        <f t="shared" si="97"/>
        <v>29</v>
      </c>
      <c r="AM51" s="144">
        <f t="shared" si="98"/>
        <v>29</v>
      </c>
      <c r="AN51" s="75" t="str">
        <f t="shared" si="99"/>
        <v>na</v>
      </c>
      <c r="AO51" s="144">
        <f t="shared" si="100"/>
        <v>29</v>
      </c>
      <c r="AP51" s="75">
        <f t="shared" si="101"/>
        <v>29</v>
      </c>
      <c r="AQ51" s="144">
        <f t="shared" si="102"/>
        <v>29</v>
      </c>
      <c r="AR51" s="81">
        <f t="shared" si="116"/>
        <v>1.5999389669276758E-2</v>
      </c>
      <c r="AS51" s="82">
        <f t="shared" si="117"/>
        <v>1.1428135478054827E-2</v>
      </c>
      <c r="AT51" s="82">
        <f t="shared" si="118"/>
        <v>1.5999389669276758E-2</v>
      </c>
      <c r="AU51" s="82">
        <f t="shared" si="119"/>
        <v>1.852560909074151E-2</v>
      </c>
      <c r="AV51" s="82">
        <f t="shared" si="120"/>
        <v>3.9998474173191904E-3</v>
      </c>
      <c r="AW51" s="82">
        <f t="shared" si="121"/>
        <v>1.66950153070714E-2</v>
      </c>
      <c r="AX51" s="83" t="str">
        <f t="shared" si="122"/>
        <v>na</v>
      </c>
      <c r="AY51" s="82">
        <f t="shared" si="123"/>
        <v>1.7230111951528817E-2</v>
      </c>
      <c r="AZ51" s="83">
        <f t="shared" si="124"/>
        <v>1.5999389669276758E-2</v>
      </c>
      <c r="BA51" s="82">
        <f t="shared" si="125"/>
        <v>1.5999389669276758E-2</v>
      </c>
      <c r="BB51" s="93">
        <f t="shared" si="126"/>
        <v>7.5157313528027153E-2</v>
      </c>
      <c r="BC51" s="85">
        <f t="shared" si="127"/>
        <v>3.8345568126544466E-2</v>
      </c>
      <c r="BD51" s="85">
        <f t="shared" si="128"/>
        <v>7.5157313528027153E-2</v>
      </c>
      <c r="BE51" s="85">
        <f t="shared" si="129"/>
        <v>0.10076493004865691</v>
      </c>
      <c r="BF51" s="85">
        <f t="shared" si="130"/>
        <v>4.6973320955016988E-3</v>
      </c>
      <c r="BG51" s="85">
        <f t="shared" si="131"/>
        <v>8.1834806412369829E-2</v>
      </c>
      <c r="BH51" s="86" t="str">
        <f t="shared" si="132"/>
        <v>na</v>
      </c>
      <c r="BI51" s="85">
        <f t="shared" si="133"/>
        <v>8.7164694979250418E-2</v>
      </c>
      <c r="BJ51" s="86">
        <f t="shared" si="134"/>
        <v>7.5157313528027153E-2</v>
      </c>
      <c r="BK51" s="102">
        <f t="shared" si="135"/>
        <v>7.5157313528027153E-2</v>
      </c>
      <c r="BL51" s="85">
        <f t="shared" si="136"/>
        <v>2.1044047787847604</v>
      </c>
      <c r="BM51" s="85">
        <f t="shared" si="105"/>
        <v>1.0736759075432452</v>
      </c>
      <c r="BN51" s="85">
        <f t="shared" si="106"/>
        <v>2.1044047787847604</v>
      </c>
      <c r="BO51" s="85">
        <f t="shared" si="107"/>
        <v>2.8214180413623935</v>
      </c>
      <c r="BP51" s="85">
        <f t="shared" si="108"/>
        <v>0.13152529867404755</v>
      </c>
      <c r="BQ51" s="85">
        <f t="shared" si="109"/>
        <v>2.2913745795463552</v>
      </c>
      <c r="BR51" s="86" t="str">
        <f t="shared" si="110"/>
        <v>na</v>
      </c>
      <c r="BS51" s="85">
        <f t="shared" si="111"/>
        <v>2.4406114594190118</v>
      </c>
      <c r="BT51" s="86">
        <f t="shared" si="112"/>
        <v>2.1044047787847604</v>
      </c>
      <c r="BU51" s="85">
        <f t="shared" si="113"/>
        <v>2.1044047787847604</v>
      </c>
      <c r="BV51" s="93">
        <f t="shared" si="137"/>
        <v>1.4071185944402598</v>
      </c>
      <c r="BW51" s="85">
        <f t="shared" si="138"/>
        <v>1.0602634085227813</v>
      </c>
      <c r="BX51" s="85">
        <f t="shared" si="139"/>
        <v>1.1036186078693042</v>
      </c>
      <c r="BY51" s="85">
        <f t="shared" si="140"/>
        <v>1.1149676519736036</v>
      </c>
      <c r="BZ51" s="85">
        <f t="shared" si="141"/>
        <v>0.93203292095994428</v>
      </c>
      <c r="CA51" s="85">
        <f t="shared" si="142"/>
        <v>1.3882534973430136</v>
      </c>
      <c r="CB51" s="86" t="str">
        <f t="shared" si="143"/>
        <v>na</v>
      </c>
      <c r="CC51" s="85">
        <f t="shared" si="144"/>
        <v>1.8138814343404739</v>
      </c>
      <c r="CD51" s="86">
        <f t="shared" si="145"/>
        <v>0</v>
      </c>
      <c r="CE51" s="102">
        <f t="shared" si="146"/>
        <v>0.97761114533555504</v>
      </c>
    </row>
    <row r="52" spans="1:83" s="146" customFormat="1" x14ac:dyDescent="0.25">
      <c r="A52" s="299" t="s">
        <v>22</v>
      </c>
      <c r="B52" s="60"/>
      <c r="C52" s="60"/>
      <c r="D52" s="120"/>
      <c r="E52" s="95"/>
      <c r="F52" s="60"/>
      <c r="G52" s="60"/>
      <c r="H52" s="67"/>
      <c r="I52" s="78"/>
      <c r="J52" s="153">
        <v>0.32800000000000001</v>
      </c>
      <c r="K52" s="205">
        <v>2.7000000000000001E-3</v>
      </c>
      <c r="L52" s="205"/>
      <c r="M52" s="83"/>
      <c r="N52" s="83"/>
      <c r="O52" s="266"/>
      <c r="P52" s="151"/>
      <c r="Q52" s="82"/>
      <c r="R52" s="81"/>
      <c r="S52" s="82"/>
      <c r="T52" s="73"/>
      <c r="U52" s="73"/>
      <c r="V52" s="205"/>
      <c r="W52" s="153"/>
      <c r="X52" s="78"/>
      <c r="Y52" s="143"/>
      <c r="Z52" s="142"/>
      <c r="AA52" s="142"/>
      <c r="AB52" s="142"/>
      <c r="AC52" s="142"/>
      <c r="AD52" s="201"/>
      <c r="AE52" s="142"/>
      <c r="AF52" s="201"/>
      <c r="AG52" s="142"/>
      <c r="AH52" s="54" t="str">
        <f t="shared" si="115"/>
        <v>na</v>
      </c>
      <c r="AI52" s="144" t="str">
        <f t="shared" si="94"/>
        <v>na</v>
      </c>
      <c r="AJ52" s="144" t="str">
        <f t="shared" si="95"/>
        <v>na</v>
      </c>
      <c r="AK52" s="144" t="str">
        <f t="shared" si="96"/>
        <v>na</v>
      </c>
      <c r="AL52" s="144" t="str">
        <f t="shared" si="97"/>
        <v>na</v>
      </c>
      <c r="AM52" s="144" t="str">
        <f t="shared" si="98"/>
        <v>na</v>
      </c>
      <c r="AN52" s="75" t="str">
        <f t="shared" si="99"/>
        <v>na</v>
      </c>
      <c r="AO52" s="144" t="str">
        <f t="shared" si="100"/>
        <v>na</v>
      </c>
      <c r="AP52" s="75" t="str">
        <f t="shared" si="101"/>
        <v>na</v>
      </c>
      <c r="AQ52" s="144" t="str">
        <f t="shared" si="102"/>
        <v>na</v>
      </c>
      <c r="AR52" s="81" t="str">
        <f t="shared" si="116"/>
        <v>na</v>
      </c>
      <c r="AS52" s="82" t="str">
        <f t="shared" si="117"/>
        <v>na</v>
      </c>
      <c r="AT52" s="82" t="str">
        <f t="shared" si="118"/>
        <v>na</v>
      </c>
      <c r="AU52" s="82" t="str">
        <f t="shared" si="119"/>
        <v>na</v>
      </c>
      <c r="AV52" s="82" t="str">
        <f t="shared" si="120"/>
        <v>na</v>
      </c>
      <c r="AW52" s="82" t="str">
        <f t="shared" si="121"/>
        <v>na</v>
      </c>
      <c r="AX52" s="83" t="str">
        <f t="shared" si="122"/>
        <v>na</v>
      </c>
      <c r="AY52" s="82" t="str">
        <f t="shared" si="123"/>
        <v>na</v>
      </c>
      <c r="AZ52" s="83" t="str">
        <f t="shared" si="124"/>
        <v>na</v>
      </c>
      <c r="BA52" s="82" t="str">
        <f t="shared" si="125"/>
        <v>na</v>
      </c>
      <c r="BB52" s="93" t="str">
        <f t="shared" si="126"/>
        <v>na</v>
      </c>
      <c r="BC52" s="85" t="str">
        <f t="shared" si="127"/>
        <v>na</v>
      </c>
      <c r="BD52" s="85" t="str">
        <f t="shared" si="128"/>
        <v>na</v>
      </c>
      <c r="BE52" s="85" t="str">
        <f t="shared" si="129"/>
        <v>na</v>
      </c>
      <c r="BF52" s="85" t="str">
        <f t="shared" si="130"/>
        <v>na</v>
      </c>
      <c r="BG52" s="85" t="str">
        <f t="shared" si="131"/>
        <v>na</v>
      </c>
      <c r="BH52" s="86" t="str">
        <f t="shared" si="132"/>
        <v>na</v>
      </c>
      <c r="BI52" s="85" t="str">
        <f t="shared" si="133"/>
        <v>na</v>
      </c>
      <c r="BJ52" s="86" t="str">
        <f t="shared" si="134"/>
        <v>na</v>
      </c>
      <c r="BK52" s="102" t="str">
        <f t="shared" si="135"/>
        <v>na</v>
      </c>
      <c r="BL52" s="85" t="str">
        <f t="shared" si="136"/>
        <v>na</v>
      </c>
      <c r="BM52" s="85" t="str">
        <f t="shared" si="105"/>
        <v>na</v>
      </c>
      <c r="BN52" s="85" t="str">
        <f t="shared" si="106"/>
        <v>na</v>
      </c>
      <c r="BO52" s="85" t="str">
        <f t="shared" si="107"/>
        <v>na</v>
      </c>
      <c r="BP52" s="85" t="str">
        <f t="shared" si="108"/>
        <v>na</v>
      </c>
      <c r="BQ52" s="85" t="str">
        <f t="shared" si="109"/>
        <v>na</v>
      </c>
      <c r="BR52" s="86" t="str">
        <f t="shared" si="110"/>
        <v>na</v>
      </c>
      <c r="BS52" s="85" t="str">
        <f t="shared" si="111"/>
        <v>na</v>
      </c>
      <c r="BT52" s="86" t="str">
        <f t="shared" si="112"/>
        <v>na</v>
      </c>
      <c r="BU52" s="85" t="str">
        <f t="shared" si="113"/>
        <v>na</v>
      </c>
      <c r="BV52" s="93" t="str">
        <f t="shared" si="137"/>
        <v>na</v>
      </c>
      <c r="BW52" s="85" t="str">
        <f t="shared" si="138"/>
        <v>na</v>
      </c>
      <c r="BX52" s="85" t="str">
        <f t="shared" si="139"/>
        <v>na</v>
      </c>
      <c r="BY52" s="85" t="str">
        <f t="shared" si="140"/>
        <v>na</v>
      </c>
      <c r="BZ52" s="85" t="str">
        <f t="shared" si="141"/>
        <v>na</v>
      </c>
      <c r="CA52" s="85" t="str">
        <f t="shared" si="142"/>
        <v>na</v>
      </c>
      <c r="CB52" s="86" t="str">
        <f t="shared" si="143"/>
        <v>na</v>
      </c>
      <c r="CC52" s="85" t="str">
        <f t="shared" si="144"/>
        <v>na</v>
      </c>
      <c r="CD52" s="86" t="str">
        <f t="shared" si="145"/>
        <v>na</v>
      </c>
      <c r="CE52" s="102" t="str">
        <f t="shared" si="146"/>
        <v>na</v>
      </c>
    </row>
    <row r="53" spans="1:83" s="146" customFormat="1" x14ac:dyDescent="0.25">
      <c r="A53" s="299" t="s">
        <v>25</v>
      </c>
      <c r="B53" s="120">
        <v>29</v>
      </c>
      <c r="C53" s="120">
        <v>0</v>
      </c>
      <c r="D53" s="117"/>
      <c r="E53" s="69"/>
      <c r="F53" s="60"/>
      <c r="G53" s="67"/>
      <c r="H53" s="60">
        <v>1</v>
      </c>
      <c r="I53" s="78">
        <v>20.332999999999998</v>
      </c>
      <c r="J53" s="153">
        <v>67.67</v>
      </c>
      <c r="K53" s="205"/>
      <c r="L53" s="205"/>
      <c r="M53" s="161"/>
      <c r="N53" s="161"/>
      <c r="O53" s="267" t="s">
        <v>271</v>
      </c>
      <c r="P53" s="28">
        <v>67.67</v>
      </c>
      <c r="Q53" s="29"/>
      <c r="R53" s="151">
        <v>22.103000000000002</v>
      </c>
      <c r="S53" s="82">
        <v>38.634999999999998</v>
      </c>
      <c r="T53" s="154">
        <f>R53/P53</f>
        <v>0.32662923008718786</v>
      </c>
      <c r="U53" s="154">
        <f>IF(R53&lt;0.01*P53,0.01,IF(R53&gt;100*P53,100,T53))</f>
        <v>0.32662923008718786</v>
      </c>
      <c r="V53" s="205">
        <f t="shared" ref="V53" si="158">IF(S53&gt;0,((((1/P53)^2)*((S53^2)+(R53^2))-((1/P53)^2)*(R53^2))^0.5),0)</f>
        <v>0.57093246638096629</v>
      </c>
      <c r="W53" s="153">
        <f>IF(V53=0,U53,V53)</f>
        <v>0.57093246638096629</v>
      </c>
      <c r="X53" s="78">
        <v>1</v>
      </c>
      <c r="Y53" s="145">
        <v>0.5</v>
      </c>
      <c r="Z53" s="142">
        <v>1</v>
      </c>
      <c r="AA53" s="142">
        <v>0.5</v>
      </c>
      <c r="AB53" s="142">
        <v>0.5</v>
      </c>
      <c r="AC53" s="142">
        <v>1</v>
      </c>
      <c r="AD53" s="201">
        <v>1</v>
      </c>
      <c r="AE53" s="142"/>
      <c r="AF53" s="201"/>
      <c r="AG53" s="142"/>
      <c r="AH53" s="54">
        <f t="shared" si="115"/>
        <v>29</v>
      </c>
      <c r="AI53" s="144">
        <f t="shared" si="94"/>
        <v>29</v>
      </c>
      <c r="AJ53" s="144">
        <f t="shared" si="95"/>
        <v>29</v>
      </c>
      <c r="AK53" s="144">
        <f t="shared" si="96"/>
        <v>29</v>
      </c>
      <c r="AL53" s="144">
        <f t="shared" si="97"/>
        <v>29</v>
      </c>
      <c r="AM53" s="144">
        <f t="shared" si="98"/>
        <v>29</v>
      </c>
      <c r="AN53" s="75">
        <f t="shared" si="99"/>
        <v>29</v>
      </c>
      <c r="AO53" s="144" t="str">
        <f t="shared" si="100"/>
        <v>na</v>
      </c>
      <c r="AP53" s="75" t="str">
        <f t="shared" si="101"/>
        <v>na</v>
      </c>
      <c r="AQ53" s="144" t="str">
        <f t="shared" si="102"/>
        <v>na</v>
      </c>
      <c r="AR53" s="81">
        <f t="shared" si="116"/>
        <v>0.28264131170284112</v>
      </c>
      <c r="AS53" s="82">
        <f t="shared" si="117"/>
        <v>0.20188665121631511</v>
      </c>
      <c r="AT53" s="82">
        <f t="shared" si="118"/>
        <v>0.28264131170284112</v>
      </c>
      <c r="AU53" s="82">
        <f t="shared" si="119"/>
        <v>0.32726888723486869</v>
      </c>
      <c r="AV53" s="82">
        <f t="shared" si="120"/>
        <v>0.35330163962855143</v>
      </c>
      <c r="AW53" s="82">
        <f t="shared" si="121"/>
        <v>0.29493006438557334</v>
      </c>
      <c r="AX53" s="83">
        <f t="shared" si="122"/>
        <v>0.37685508227045483</v>
      </c>
      <c r="AY53" s="82" t="str">
        <f t="shared" si="123"/>
        <v>na</v>
      </c>
      <c r="AZ53" s="83" t="str">
        <f t="shared" si="124"/>
        <v>na</v>
      </c>
      <c r="BA53" s="82" t="str">
        <f t="shared" si="125"/>
        <v>na</v>
      </c>
      <c r="BB53" s="93">
        <f t="shared" si="126"/>
        <v>0.90333874137238945</v>
      </c>
      <c r="BC53" s="85">
        <f t="shared" si="127"/>
        <v>0.46088711294509666</v>
      </c>
      <c r="BD53" s="85">
        <f t="shared" si="128"/>
        <v>0.90333874137238945</v>
      </c>
      <c r="BE53" s="85">
        <f t="shared" si="129"/>
        <v>1.2111245175186607</v>
      </c>
      <c r="BF53" s="85">
        <f t="shared" si="130"/>
        <v>1.4114667833943586</v>
      </c>
      <c r="BG53" s="85">
        <f t="shared" si="131"/>
        <v>0.98359757094611777</v>
      </c>
      <c r="BH53" s="86">
        <f t="shared" si="132"/>
        <v>1.6059355402175812</v>
      </c>
      <c r="BI53" s="85" t="str">
        <f t="shared" si="133"/>
        <v>na</v>
      </c>
      <c r="BJ53" s="86" t="str">
        <f t="shared" si="134"/>
        <v>na</v>
      </c>
      <c r="BK53" s="102" t="str">
        <f t="shared" si="135"/>
        <v>na</v>
      </c>
      <c r="BL53" s="85">
        <f t="shared" si="136"/>
        <v>25.293484758426906</v>
      </c>
      <c r="BM53" s="85">
        <f t="shared" si="105"/>
        <v>12.904839162462707</v>
      </c>
      <c r="BN53" s="85">
        <f t="shared" si="106"/>
        <v>25.293484758426906</v>
      </c>
      <c r="BO53" s="85">
        <f t="shared" si="107"/>
        <v>33.911486490522499</v>
      </c>
      <c r="BP53" s="85">
        <f t="shared" si="108"/>
        <v>39.521069935042043</v>
      </c>
      <c r="BQ53" s="85">
        <f t="shared" si="109"/>
        <v>27.540731986491298</v>
      </c>
      <c r="BR53" s="86">
        <f t="shared" si="110"/>
        <v>44.966195126092273</v>
      </c>
      <c r="BS53" s="85" t="str">
        <f t="shared" si="111"/>
        <v>na</v>
      </c>
      <c r="BT53" s="86" t="str">
        <f t="shared" si="112"/>
        <v>na</v>
      </c>
      <c r="BU53" s="85" t="str">
        <f t="shared" si="113"/>
        <v>na</v>
      </c>
      <c r="BV53" s="93">
        <f t="shared" si="137"/>
        <v>6.2345294374491537E-2</v>
      </c>
      <c r="BW53" s="85">
        <f t="shared" si="138"/>
        <v>1.6325094519546999E-5</v>
      </c>
      <c r="BX53" s="85">
        <f t="shared" si="139"/>
        <v>0.14851632564435466</v>
      </c>
      <c r="BY53" s="85">
        <f t="shared" si="140"/>
        <v>0.36810084535088239</v>
      </c>
      <c r="BZ53" s="85">
        <f t="shared" si="141"/>
        <v>0.8383768270307238</v>
      </c>
      <c r="CA53" s="85">
        <f t="shared" si="142"/>
        <v>0.10246394410558712</v>
      </c>
      <c r="CB53" s="86">
        <f t="shared" si="143"/>
        <v>0.31151727764147269</v>
      </c>
      <c r="CC53" s="85" t="str">
        <f t="shared" si="144"/>
        <v>na</v>
      </c>
      <c r="CD53" s="86" t="str">
        <f t="shared" si="145"/>
        <v>na</v>
      </c>
      <c r="CE53" s="102" t="str">
        <f t="shared" si="146"/>
        <v>na</v>
      </c>
    </row>
    <row r="54" spans="1:83" s="146" customFormat="1" x14ac:dyDescent="0.25">
      <c r="A54" s="299" t="s">
        <v>100</v>
      </c>
      <c r="B54" s="60"/>
      <c r="C54" s="60"/>
      <c r="D54" s="120"/>
      <c r="E54" s="95"/>
      <c r="F54" s="60"/>
      <c r="G54" s="60"/>
      <c r="H54" s="67"/>
      <c r="I54" s="78">
        <v>9.75</v>
      </c>
      <c r="J54" s="153">
        <v>11.337999999999999</v>
      </c>
      <c r="K54" s="199">
        <v>6.0085E-2</v>
      </c>
      <c r="L54" s="205"/>
      <c r="M54" s="83"/>
      <c r="N54" s="83"/>
      <c r="O54" s="266"/>
      <c r="P54" s="81"/>
      <c r="Q54" s="82"/>
      <c r="R54" s="81"/>
      <c r="S54" s="82"/>
      <c r="T54" s="73"/>
      <c r="U54" s="73"/>
      <c r="V54" s="205"/>
      <c r="W54" s="153"/>
      <c r="X54" s="78"/>
      <c r="Y54" s="127"/>
      <c r="Z54" s="129"/>
      <c r="AA54" s="129"/>
      <c r="AB54" s="129"/>
      <c r="AC54" s="129"/>
      <c r="AD54" s="139"/>
      <c r="AE54" s="129"/>
      <c r="AF54" s="139"/>
      <c r="AG54" s="129"/>
      <c r="AH54" s="54" t="str">
        <f t="shared" si="115"/>
        <v>na</v>
      </c>
      <c r="AI54" s="144" t="str">
        <f t="shared" si="94"/>
        <v>na</v>
      </c>
      <c r="AJ54" s="144" t="str">
        <f t="shared" si="95"/>
        <v>na</v>
      </c>
      <c r="AK54" s="144" t="str">
        <f t="shared" si="96"/>
        <v>na</v>
      </c>
      <c r="AL54" s="144" t="str">
        <f t="shared" si="97"/>
        <v>na</v>
      </c>
      <c r="AM54" s="144" t="str">
        <f t="shared" si="98"/>
        <v>na</v>
      </c>
      <c r="AN54" s="75" t="str">
        <f t="shared" si="99"/>
        <v>na</v>
      </c>
      <c r="AO54" s="144" t="str">
        <f t="shared" si="100"/>
        <v>na</v>
      </c>
      <c r="AP54" s="75" t="str">
        <f t="shared" si="101"/>
        <v>na</v>
      </c>
      <c r="AQ54" s="144" t="str">
        <f t="shared" si="102"/>
        <v>na</v>
      </c>
      <c r="AR54" s="81" t="str">
        <f t="shared" si="116"/>
        <v>na</v>
      </c>
      <c r="AS54" s="82" t="str">
        <f t="shared" si="117"/>
        <v>na</v>
      </c>
      <c r="AT54" s="82" t="str">
        <f t="shared" si="118"/>
        <v>na</v>
      </c>
      <c r="AU54" s="82" t="str">
        <f t="shared" si="119"/>
        <v>na</v>
      </c>
      <c r="AV54" s="82" t="str">
        <f t="shared" si="120"/>
        <v>na</v>
      </c>
      <c r="AW54" s="82" t="str">
        <f t="shared" si="121"/>
        <v>na</v>
      </c>
      <c r="AX54" s="83" t="str">
        <f t="shared" si="122"/>
        <v>na</v>
      </c>
      <c r="AY54" s="82" t="str">
        <f t="shared" si="123"/>
        <v>na</v>
      </c>
      <c r="AZ54" s="83" t="str">
        <f t="shared" si="124"/>
        <v>na</v>
      </c>
      <c r="BA54" s="82" t="str">
        <f t="shared" si="125"/>
        <v>na</v>
      </c>
      <c r="BB54" s="93" t="str">
        <f t="shared" si="126"/>
        <v>na</v>
      </c>
      <c r="BC54" s="85" t="str">
        <f t="shared" si="127"/>
        <v>na</v>
      </c>
      <c r="BD54" s="85" t="str">
        <f t="shared" si="128"/>
        <v>na</v>
      </c>
      <c r="BE54" s="85" t="str">
        <f t="shared" si="129"/>
        <v>na</v>
      </c>
      <c r="BF54" s="85" t="str">
        <f t="shared" si="130"/>
        <v>na</v>
      </c>
      <c r="BG54" s="85" t="str">
        <f t="shared" si="131"/>
        <v>na</v>
      </c>
      <c r="BH54" s="86" t="str">
        <f t="shared" si="132"/>
        <v>na</v>
      </c>
      <c r="BI54" s="85" t="str">
        <f t="shared" si="133"/>
        <v>na</v>
      </c>
      <c r="BJ54" s="86" t="str">
        <f t="shared" si="134"/>
        <v>na</v>
      </c>
      <c r="BK54" s="102" t="str">
        <f t="shared" si="135"/>
        <v>na</v>
      </c>
      <c r="BL54" s="85" t="str">
        <f t="shared" si="136"/>
        <v>na</v>
      </c>
      <c r="BM54" s="85" t="str">
        <f t="shared" si="105"/>
        <v>na</v>
      </c>
      <c r="BN54" s="85" t="str">
        <f t="shared" si="106"/>
        <v>na</v>
      </c>
      <c r="BO54" s="85" t="str">
        <f t="shared" si="107"/>
        <v>na</v>
      </c>
      <c r="BP54" s="85" t="str">
        <f t="shared" si="108"/>
        <v>na</v>
      </c>
      <c r="BQ54" s="85" t="str">
        <f t="shared" si="109"/>
        <v>na</v>
      </c>
      <c r="BR54" s="86" t="str">
        <f t="shared" si="110"/>
        <v>na</v>
      </c>
      <c r="BS54" s="85" t="str">
        <f t="shared" si="111"/>
        <v>na</v>
      </c>
      <c r="BT54" s="86" t="str">
        <f t="shared" si="112"/>
        <v>na</v>
      </c>
      <c r="BU54" s="85" t="str">
        <f t="shared" si="113"/>
        <v>na</v>
      </c>
      <c r="BV54" s="93" t="str">
        <f t="shared" si="137"/>
        <v>na</v>
      </c>
      <c r="BW54" s="85" t="str">
        <f t="shared" si="138"/>
        <v>na</v>
      </c>
      <c r="BX54" s="85" t="str">
        <f t="shared" si="139"/>
        <v>na</v>
      </c>
      <c r="BY54" s="85" t="str">
        <f t="shared" si="140"/>
        <v>na</v>
      </c>
      <c r="BZ54" s="85" t="str">
        <f t="shared" si="141"/>
        <v>na</v>
      </c>
      <c r="CA54" s="85" t="str">
        <f t="shared" si="142"/>
        <v>na</v>
      </c>
      <c r="CB54" s="86" t="str">
        <f t="shared" si="143"/>
        <v>na</v>
      </c>
      <c r="CC54" s="85" t="str">
        <f t="shared" si="144"/>
        <v>na</v>
      </c>
      <c r="CD54" s="86" t="str">
        <f t="shared" si="145"/>
        <v>na</v>
      </c>
      <c r="CE54" s="102" t="str">
        <f t="shared" si="146"/>
        <v>na</v>
      </c>
    </row>
    <row r="55" spans="1:83" s="146" customFormat="1" x14ac:dyDescent="0.25">
      <c r="A55" s="299" t="s">
        <v>29</v>
      </c>
      <c r="B55" s="60"/>
      <c r="C55" s="60"/>
      <c r="D55" s="120"/>
      <c r="E55" s="95"/>
      <c r="F55" s="60"/>
      <c r="G55" s="60"/>
      <c r="H55" s="67"/>
      <c r="I55" s="78">
        <v>0.20799999999999999</v>
      </c>
      <c r="J55" s="153">
        <v>2.8540000000000001</v>
      </c>
      <c r="K55" s="205">
        <v>1.1100000000000001E-3</v>
      </c>
      <c r="L55" s="205"/>
      <c r="M55" s="83">
        <v>3.0425000000000001E-2</v>
      </c>
      <c r="N55" s="83">
        <v>1.7425E-2</v>
      </c>
      <c r="O55" s="266"/>
      <c r="P55" s="81"/>
      <c r="Q55" s="82"/>
      <c r="R55" s="81"/>
      <c r="S55" s="82"/>
      <c r="T55" s="73"/>
      <c r="U55" s="73"/>
      <c r="V55" s="205"/>
      <c r="W55" s="153"/>
      <c r="X55" s="78"/>
      <c r="Y55" s="145"/>
      <c r="Z55" s="142"/>
      <c r="AA55" s="142"/>
      <c r="AB55" s="142"/>
      <c r="AC55" s="142"/>
      <c r="AD55" s="201"/>
      <c r="AE55" s="142"/>
      <c r="AF55" s="201"/>
      <c r="AG55" s="142"/>
      <c r="AH55" s="54" t="str">
        <f t="shared" si="115"/>
        <v>na</v>
      </c>
      <c r="AI55" s="144" t="str">
        <f t="shared" si="94"/>
        <v>na</v>
      </c>
      <c r="AJ55" s="144" t="str">
        <f t="shared" si="95"/>
        <v>na</v>
      </c>
      <c r="AK55" s="144" t="str">
        <f t="shared" si="96"/>
        <v>na</v>
      </c>
      <c r="AL55" s="144" t="str">
        <f t="shared" si="97"/>
        <v>na</v>
      </c>
      <c r="AM55" s="144" t="str">
        <f t="shared" si="98"/>
        <v>na</v>
      </c>
      <c r="AN55" s="75" t="str">
        <f t="shared" si="99"/>
        <v>na</v>
      </c>
      <c r="AO55" s="144" t="str">
        <f t="shared" si="100"/>
        <v>na</v>
      </c>
      <c r="AP55" s="75" t="str">
        <f t="shared" si="101"/>
        <v>na</v>
      </c>
      <c r="AQ55" s="144" t="str">
        <f t="shared" si="102"/>
        <v>na</v>
      </c>
      <c r="AR55" s="81" t="str">
        <f t="shared" si="116"/>
        <v>na</v>
      </c>
      <c r="AS55" s="82" t="str">
        <f t="shared" si="117"/>
        <v>na</v>
      </c>
      <c r="AT55" s="82" t="str">
        <f t="shared" si="118"/>
        <v>na</v>
      </c>
      <c r="AU55" s="82" t="str">
        <f t="shared" si="119"/>
        <v>na</v>
      </c>
      <c r="AV55" s="82" t="str">
        <f t="shared" si="120"/>
        <v>na</v>
      </c>
      <c r="AW55" s="82" t="str">
        <f t="shared" si="121"/>
        <v>na</v>
      </c>
      <c r="AX55" s="83" t="str">
        <f t="shared" si="122"/>
        <v>na</v>
      </c>
      <c r="AY55" s="82" t="str">
        <f t="shared" si="123"/>
        <v>na</v>
      </c>
      <c r="AZ55" s="83" t="str">
        <f t="shared" si="124"/>
        <v>na</v>
      </c>
      <c r="BA55" s="82" t="str">
        <f t="shared" si="125"/>
        <v>na</v>
      </c>
      <c r="BB55" s="93" t="str">
        <f t="shared" si="126"/>
        <v>na</v>
      </c>
      <c r="BC55" s="85" t="str">
        <f t="shared" si="127"/>
        <v>na</v>
      </c>
      <c r="BD55" s="85" t="str">
        <f t="shared" si="128"/>
        <v>na</v>
      </c>
      <c r="BE55" s="85" t="str">
        <f t="shared" si="129"/>
        <v>na</v>
      </c>
      <c r="BF55" s="85" t="str">
        <f t="shared" si="130"/>
        <v>na</v>
      </c>
      <c r="BG55" s="85" t="str">
        <f t="shared" si="131"/>
        <v>na</v>
      </c>
      <c r="BH55" s="86" t="str">
        <f t="shared" si="132"/>
        <v>na</v>
      </c>
      <c r="BI55" s="85" t="str">
        <f t="shared" si="133"/>
        <v>na</v>
      </c>
      <c r="BJ55" s="86" t="str">
        <f t="shared" si="134"/>
        <v>na</v>
      </c>
      <c r="BK55" s="102" t="str">
        <f t="shared" si="135"/>
        <v>na</v>
      </c>
      <c r="BL55" s="85" t="str">
        <f t="shared" si="136"/>
        <v>na</v>
      </c>
      <c r="BM55" s="85" t="str">
        <f t="shared" si="105"/>
        <v>na</v>
      </c>
      <c r="BN55" s="85" t="str">
        <f t="shared" si="106"/>
        <v>na</v>
      </c>
      <c r="BO55" s="85" t="str">
        <f t="shared" si="107"/>
        <v>na</v>
      </c>
      <c r="BP55" s="85" t="str">
        <f t="shared" si="108"/>
        <v>na</v>
      </c>
      <c r="BQ55" s="85" t="str">
        <f t="shared" si="109"/>
        <v>na</v>
      </c>
      <c r="BR55" s="86" t="str">
        <f t="shared" si="110"/>
        <v>na</v>
      </c>
      <c r="BS55" s="85" t="str">
        <f t="shared" si="111"/>
        <v>na</v>
      </c>
      <c r="BT55" s="86" t="str">
        <f t="shared" si="112"/>
        <v>na</v>
      </c>
      <c r="BU55" s="85" t="str">
        <f t="shared" si="113"/>
        <v>na</v>
      </c>
      <c r="BV55" s="93" t="str">
        <f t="shared" si="137"/>
        <v>na</v>
      </c>
      <c r="BW55" s="85" t="str">
        <f t="shared" si="138"/>
        <v>na</v>
      </c>
      <c r="BX55" s="85" t="str">
        <f t="shared" si="139"/>
        <v>na</v>
      </c>
      <c r="BY55" s="85" t="str">
        <f t="shared" si="140"/>
        <v>na</v>
      </c>
      <c r="BZ55" s="85" t="str">
        <f t="shared" si="141"/>
        <v>na</v>
      </c>
      <c r="CA55" s="85" t="str">
        <f t="shared" si="142"/>
        <v>na</v>
      </c>
      <c r="CB55" s="86" t="str">
        <f t="shared" si="143"/>
        <v>na</v>
      </c>
      <c r="CC55" s="85" t="str">
        <f t="shared" si="144"/>
        <v>na</v>
      </c>
      <c r="CD55" s="86" t="str">
        <f t="shared" si="145"/>
        <v>na</v>
      </c>
      <c r="CE55" s="102" t="str">
        <f t="shared" si="146"/>
        <v>na</v>
      </c>
    </row>
    <row r="56" spans="1:83" s="146" customFormat="1" x14ac:dyDescent="0.25">
      <c r="A56" s="299" t="s">
        <v>30</v>
      </c>
      <c r="B56" s="60"/>
      <c r="C56" s="60"/>
      <c r="D56" s="120"/>
      <c r="E56" s="95"/>
      <c r="F56" s="60"/>
      <c r="G56" s="67"/>
      <c r="H56" s="60"/>
      <c r="I56" s="78"/>
      <c r="J56" s="153">
        <v>0.32800000000000001</v>
      </c>
      <c r="K56" s="205">
        <v>6.2949999999999994E-3</v>
      </c>
      <c r="L56" s="205"/>
      <c r="M56" s="83"/>
      <c r="N56" s="83"/>
      <c r="O56" s="266"/>
      <c r="P56" s="81"/>
      <c r="Q56" s="82"/>
      <c r="R56" s="81"/>
      <c r="S56" s="82"/>
      <c r="T56" s="73"/>
      <c r="U56" s="73"/>
      <c r="V56" s="205"/>
      <c r="W56" s="153"/>
      <c r="X56" s="78"/>
      <c r="Y56" s="143"/>
      <c r="Z56" s="142"/>
      <c r="AA56" s="142"/>
      <c r="AB56" s="142"/>
      <c r="AC56" s="142"/>
      <c r="AD56" s="201"/>
      <c r="AE56" s="142"/>
      <c r="AF56" s="201"/>
      <c r="AG56" s="142"/>
      <c r="AH56" s="54" t="str">
        <f t="shared" si="115"/>
        <v>na</v>
      </c>
      <c r="AI56" s="144" t="str">
        <f t="shared" si="94"/>
        <v>na</v>
      </c>
      <c r="AJ56" s="144" t="str">
        <f t="shared" si="95"/>
        <v>na</v>
      </c>
      <c r="AK56" s="144" t="str">
        <f t="shared" si="96"/>
        <v>na</v>
      </c>
      <c r="AL56" s="144" t="str">
        <f t="shared" si="97"/>
        <v>na</v>
      </c>
      <c r="AM56" s="144" t="str">
        <f t="shared" si="98"/>
        <v>na</v>
      </c>
      <c r="AN56" s="75" t="str">
        <f t="shared" si="99"/>
        <v>na</v>
      </c>
      <c r="AO56" s="144" t="str">
        <f t="shared" si="100"/>
        <v>na</v>
      </c>
      <c r="AP56" s="75" t="str">
        <f t="shared" si="101"/>
        <v>na</v>
      </c>
      <c r="AQ56" s="144" t="str">
        <f t="shared" si="102"/>
        <v>na</v>
      </c>
      <c r="AR56" s="81" t="str">
        <f t="shared" si="116"/>
        <v>na</v>
      </c>
      <c r="AS56" s="82" t="str">
        <f t="shared" si="117"/>
        <v>na</v>
      </c>
      <c r="AT56" s="82" t="str">
        <f t="shared" si="118"/>
        <v>na</v>
      </c>
      <c r="AU56" s="82" t="str">
        <f t="shared" si="119"/>
        <v>na</v>
      </c>
      <c r="AV56" s="82" t="str">
        <f t="shared" si="120"/>
        <v>na</v>
      </c>
      <c r="AW56" s="82" t="str">
        <f t="shared" si="121"/>
        <v>na</v>
      </c>
      <c r="AX56" s="83" t="str">
        <f t="shared" si="122"/>
        <v>na</v>
      </c>
      <c r="AY56" s="82" t="str">
        <f t="shared" si="123"/>
        <v>na</v>
      </c>
      <c r="AZ56" s="83" t="str">
        <f t="shared" si="124"/>
        <v>na</v>
      </c>
      <c r="BA56" s="82" t="str">
        <f t="shared" si="125"/>
        <v>na</v>
      </c>
      <c r="BB56" s="93" t="str">
        <f t="shared" si="126"/>
        <v>na</v>
      </c>
      <c r="BC56" s="85" t="str">
        <f t="shared" si="127"/>
        <v>na</v>
      </c>
      <c r="BD56" s="85" t="str">
        <f t="shared" si="128"/>
        <v>na</v>
      </c>
      <c r="BE56" s="85" t="str">
        <f t="shared" si="129"/>
        <v>na</v>
      </c>
      <c r="BF56" s="85" t="str">
        <f t="shared" si="130"/>
        <v>na</v>
      </c>
      <c r="BG56" s="85" t="str">
        <f t="shared" si="131"/>
        <v>na</v>
      </c>
      <c r="BH56" s="86" t="str">
        <f t="shared" si="132"/>
        <v>na</v>
      </c>
      <c r="BI56" s="85" t="str">
        <f t="shared" si="133"/>
        <v>na</v>
      </c>
      <c r="BJ56" s="86" t="str">
        <f t="shared" si="134"/>
        <v>na</v>
      </c>
      <c r="BK56" s="102" t="str">
        <f t="shared" si="135"/>
        <v>na</v>
      </c>
      <c r="BL56" s="85" t="str">
        <f t="shared" si="136"/>
        <v>na</v>
      </c>
      <c r="BM56" s="85" t="str">
        <f t="shared" si="105"/>
        <v>na</v>
      </c>
      <c r="BN56" s="85" t="str">
        <f t="shared" si="106"/>
        <v>na</v>
      </c>
      <c r="BO56" s="85" t="str">
        <f t="shared" si="107"/>
        <v>na</v>
      </c>
      <c r="BP56" s="85" t="str">
        <f t="shared" si="108"/>
        <v>na</v>
      </c>
      <c r="BQ56" s="85" t="str">
        <f t="shared" si="109"/>
        <v>na</v>
      </c>
      <c r="BR56" s="86" t="str">
        <f t="shared" si="110"/>
        <v>na</v>
      </c>
      <c r="BS56" s="85" t="str">
        <f t="shared" si="111"/>
        <v>na</v>
      </c>
      <c r="BT56" s="86" t="str">
        <f t="shared" si="112"/>
        <v>na</v>
      </c>
      <c r="BU56" s="85" t="str">
        <f t="shared" si="113"/>
        <v>na</v>
      </c>
      <c r="BV56" s="93" t="str">
        <f t="shared" si="137"/>
        <v>na</v>
      </c>
      <c r="BW56" s="85" t="str">
        <f t="shared" si="138"/>
        <v>na</v>
      </c>
      <c r="BX56" s="85" t="str">
        <f t="shared" si="139"/>
        <v>na</v>
      </c>
      <c r="BY56" s="85" t="str">
        <f t="shared" si="140"/>
        <v>na</v>
      </c>
      <c r="BZ56" s="85" t="str">
        <f t="shared" si="141"/>
        <v>na</v>
      </c>
      <c r="CA56" s="85" t="str">
        <f t="shared" si="142"/>
        <v>na</v>
      </c>
      <c r="CB56" s="86" t="str">
        <f t="shared" si="143"/>
        <v>na</v>
      </c>
      <c r="CC56" s="85" t="str">
        <f t="shared" si="144"/>
        <v>na</v>
      </c>
      <c r="CD56" s="86" t="str">
        <f t="shared" si="145"/>
        <v>na</v>
      </c>
      <c r="CE56" s="102" t="str">
        <f t="shared" si="146"/>
        <v>na</v>
      </c>
    </row>
    <row r="57" spans="1:83" s="146" customFormat="1" x14ac:dyDescent="0.25">
      <c r="A57" s="299" t="s">
        <v>31</v>
      </c>
      <c r="B57" s="60"/>
      <c r="C57" s="60"/>
      <c r="D57" s="120"/>
      <c r="E57" s="95"/>
      <c r="F57" s="60"/>
      <c r="G57" s="67"/>
      <c r="H57" s="60"/>
      <c r="I57" s="78"/>
      <c r="J57" s="153"/>
      <c r="K57" s="205">
        <v>1.1949999999999999E-3</v>
      </c>
      <c r="L57" s="205"/>
      <c r="M57" s="83"/>
      <c r="N57" s="83"/>
      <c r="O57" s="266"/>
      <c r="P57" s="81"/>
      <c r="Q57" s="82"/>
      <c r="R57" s="81"/>
      <c r="S57" s="82"/>
      <c r="T57" s="73"/>
      <c r="U57" s="73"/>
      <c r="V57" s="205"/>
      <c r="W57" s="153"/>
      <c r="X57" s="78"/>
      <c r="Y57" s="143"/>
      <c r="Z57" s="142"/>
      <c r="AA57" s="142"/>
      <c r="AB57" s="142"/>
      <c r="AC57" s="142"/>
      <c r="AD57" s="201"/>
      <c r="AE57" s="142"/>
      <c r="AF57" s="201"/>
      <c r="AG57" s="142"/>
      <c r="AH57" s="54" t="str">
        <f t="shared" si="115"/>
        <v>na</v>
      </c>
      <c r="AI57" s="144" t="str">
        <f t="shared" si="94"/>
        <v>na</v>
      </c>
      <c r="AJ57" s="144" t="str">
        <f t="shared" si="95"/>
        <v>na</v>
      </c>
      <c r="AK57" s="144" t="str">
        <f t="shared" si="96"/>
        <v>na</v>
      </c>
      <c r="AL57" s="144" t="str">
        <f t="shared" si="97"/>
        <v>na</v>
      </c>
      <c r="AM57" s="144" t="str">
        <f t="shared" si="98"/>
        <v>na</v>
      </c>
      <c r="AN57" s="75" t="str">
        <f t="shared" si="99"/>
        <v>na</v>
      </c>
      <c r="AO57" s="144" t="str">
        <f t="shared" si="100"/>
        <v>na</v>
      </c>
      <c r="AP57" s="75" t="str">
        <f t="shared" si="101"/>
        <v>na</v>
      </c>
      <c r="AQ57" s="144" t="str">
        <f t="shared" si="102"/>
        <v>na</v>
      </c>
      <c r="AR57" s="81" t="str">
        <f t="shared" si="116"/>
        <v>na</v>
      </c>
      <c r="AS57" s="82" t="str">
        <f t="shared" si="117"/>
        <v>na</v>
      </c>
      <c r="AT57" s="82" t="str">
        <f t="shared" si="118"/>
        <v>na</v>
      </c>
      <c r="AU57" s="82" t="str">
        <f t="shared" si="119"/>
        <v>na</v>
      </c>
      <c r="AV57" s="82" t="str">
        <f t="shared" si="120"/>
        <v>na</v>
      </c>
      <c r="AW57" s="82" t="str">
        <f t="shared" si="121"/>
        <v>na</v>
      </c>
      <c r="AX57" s="83" t="str">
        <f t="shared" si="122"/>
        <v>na</v>
      </c>
      <c r="AY57" s="82" t="str">
        <f t="shared" si="123"/>
        <v>na</v>
      </c>
      <c r="AZ57" s="83" t="str">
        <f t="shared" si="124"/>
        <v>na</v>
      </c>
      <c r="BA57" s="82" t="str">
        <f t="shared" si="125"/>
        <v>na</v>
      </c>
      <c r="BB57" s="93" t="str">
        <f t="shared" si="126"/>
        <v>na</v>
      </c>
      <c r="BC57" s="85" t="str">
        <f t="shared" si="127"/>
        <v>na</v>
      </c>
      <c r="BD57" s="85" t="str">
        <f t="shared" si="128"/>
        <v>na</v>
      </c>
      <c r="BE57" s="85" t="str">
        <f t="shared" si="129"/>
        <v>na</v>
      </c>
      <c r="BF57" s="85" t="str">
        <f t="shared" si="130"/>
        <v>na</v>
      </c>
      <c r="BG57" s="85" t="str">
        <f t="shared" si="131"/>
        <v>na</v>
      </c>
      <c r="BH57" s="86" t="str">
        <f t="shared" si="132"/>
        <v>na</v>
      </c>
      <c r="BI57" s="85" t="str">
        <f t="shared" si="133"/>
        <v>na</v>
      </c>
      <c r="BJ57" s="86" t="str">
        <f t="shared" si="134"/>
        <v>na</v>
      </c>
      <c r="BK57" s="102" t="str">
        <f t="shared" si="135"/>
        <v>na</v>
      </c>
      <c r="BL57" s="85" t="str">
        <f t="shared" si="136"/>
        <v>na</v>
      </c>
      <c r="BM57" s="85" t="str">
        <f t="shared" si="105"/>
        <v>na</v>
      </c>
      <c r="BN57" s="85" t="str">
        <f t="shared" si="106"/>
        <v>na</v>
      </c>
      <c r="BO57" s="85" t="str">
        <f t="shared" si="107"/>
        <v>na</v>
      </c>
      <c r="BP57" s="85" t="str">
        <f t="shared" si="108"/>
        <v>na</v>
      </c>
      <c r="BQ57" s="85" t="str">
        <f t="shared" si="109"/>
        <v>na</v>
      </c>
      <c r="BR57" s="86" t="str">
        <f t="shared" si="110"/>
        <v>na</v>
      </c>
      <c r="BS57" s="85" t="str">
        <f t="shared" si="111"/>
        <v>na</v>
      </c>
      <c r="BT57" s="86" t="str">
        <f t="shared" si="112"/>
        <v>na</v>
      </c>
      <c r="BU57" s="85" t="str">
        <f t="shared" si="113"/>
        <v>na</v>
      </c>
      <c r="BV57" s="93" t="str">
        <f t="shared" si="137"/>
        <v>na</v>
      </c>
      <c r="BW57" s="85" t="str">
        <f t="shared" si="138"/>
        <v>na</v>
      </c>
      <c r="BX57" s="85" t="str">
        <f t="shared" si="139"/>
        <v>na</v>
      </c>
      <c r="BY57" s="85" t="str">
        <f t="shared" si="140"/>
        <v>na</v>
      </c>
      <c r="BZ57" s="85" t="str">
        <f t="shared" si="141"/>
        <v>na</v>
      </c>
      <c r="CA57" s="85" t="str">
        <f t="shared" si="142"/>
        <v>na</v>
      </c>
      <c r="CB57" s="86" t="str">
        <f t="shared" si="143"/>
        <v>na</v>
      </c>
      <c r="CC57" s="85" t="str">
        <f t="shared" si="144"/>
        <v>na</v>
      </c>
      <c r="CD57" s="86" t="str">
        <f t="shared" si="145"/>
        <v>na</v>
      </c>
      <c r="CE57" s="102" t="str">
        <f t="shared" si="146"/>
        <v>na</v>
      </c>
    </row>
    <row r="58" spans="1:83" s="146" customFormat="1" x14ac:dyDescent="0.25">
      <c r="A58" s="299" t="s">
        <v>33</v>
      </c>
      <c r="B58" s="120">
        <v>29</v>
      </c>
      <c r="C58" s="120">
        <v>0</v>
      </c>
      <c r="D58" s="144"/>
      <c r="E58" s="69"/>
      <c r="F58" s="60"/>
      <c r="G58" s="67"/>
      <c r="H58" s="60">
        <v>1</v>
      </c>
      <c r="I58" s="78">
        <v>35.520000000000003</v>
      </c>
      <c r="J58" s="153">
        <v>634.96</v>
      </c>
      <c r="K58" s="205"/>
      <c r="L58" s="205"/>
      <c r="M58" s="83"/>
      <c r="N58" s="83"/>
      <c r="O58" s="266" t="s">
        <v>271</v>
      </c>
      <c r="P58" s="81">
        <v>634.96</v>
      </c>
      <c r="Q58" s="82"/>
      <c r="R58" s="81">
        <v>21.724</v>
      </c>
      <c r="S58" s="82">
        <v>36.357999999999997</v>
      </c>
      <c r="T58" s="154">
        <f>R58/P58</f>
        <v>3.4213178782915458E-2</v>
      </c>
      <c r="U58" s="154">
        <f>IF(R58&lt;0.01*P58,0.01,IF(R58&gt;100*P58,100,T58))</f>
        <v>3.4213178782915458E-2</v>
      </c>
      <c r="V58" s="205">
        <f t="shared" ref="V58" si="159">IF(S58&gt;0,((((1/P58)^2)*((S58^2)+(R58^2))-((1/P58)^2)*(R58^2))^0.5),0)</f>
        <v>5.7260299861408591E-2</v>
      </c>
      <c r="W58" s="153">
        <f>IF(V58=0,U58,V58)</f>
        <v>5.7260299861408591E-2</v>
      </c>
      <c r="X58" s="78">
        <v>1</v>
      </c>
      <c r="Y58" s="143"/>
      <c r="Z58" s="142"/>
      <c r="AA58" s="142">
        <v>0.25</v>
      </c>
      <c r="AB58" s="142">
        <v>0.2</v>
      </c>
      <c r="AC58" s="142">
        <v>1</v>
      </c>
      <c r="AD58" s="201"/>
      <c r="AE58" s="142"/>
      <c r="AF58" s="201"/>
      <c r="AG58" s="142">
        <v>1</v>
      </c>
      <c r="AH58" s="54">
        <f t="shared" si="115"/>
        <v>29</v>
      </c>
      <c r="AI58" s="144" t="str">
        <f t="shared" si="94"/>
        <v>na</v>
      </c>
      <c r="AJ58" s="144" t="str">
        <f t="shared" si="95"/>
        <v>na</v>
      </c>
      <c r="AK58" s="144">
        <f t="shared" si="96"/>
        <v>29</v>
      </c>
      <c r="AL58" s="144">
        <f t="shared" si="97"/>
        <v>29</v>
      </c>
      <c r="AM58" s="144">
        <f t="shared" si="98"/>
        <v>29</v>
      </c>
      <c r="AN58" s="75" t="str">
        <f t="shared" si="99"/>
        <v>na</v>
      </c>
      <c r="AO58" s="144" t="str">
        <f t="shared" si="100"/>
        <v>na</v>
      </c>
      <c r="AP58" s="75" t="str">
        <f t="shared" si="101"/>
        <v>na</v>
      </c>
      <c r="AQ58" s="144">
        <f t="shared" si="102"/>
        <v>29</v>
      </c>
      <c r="AR58" s="81">
        <f t="shared" si="116"/>
        <v>3.364092387202397E-2</v>
      </c>
      <c r="AS58" s="82" t="str">
        <f t="shared" si="117"/>
        <v>na</v>
      </c>
      <c r="AT58" s="82" t="str">
        <f t="shared" si="118"/>
        <v>na</v>
      </c>
      <c r="AU58" s="82">
        <f t="shared" si="119"/>
        <v>1.9476324346961248E-2</v>
      </c>
      <c r="AV58" s="82">
        <f t="shared" si="120"/>
        <v>1.6820461936011988E-2</v>
      </c>
      <c r="AW58" s="82">
        <f t="shared" si="121"/>
        <v>3.5103572736025011E-2</v>
      </c>
      <c r="AX58" s="83" t="str">
        <f t="shared" si="122"/>
        <v>na</v>
      </c>
      <c r="AY58" s="82" t="str">
        <f t="shared" si="123"/>
        <v>na</v>
      </c>
      <c r="AZ58" s="83" t="str">
        <f t="shared" si="124"/>
        <v>na</v>
      </c>
      <c r="BA58" s="82">
        <f t="shared" si="125"/>
        <v>3.364092387202397E-2</v>
      </c>
      <c r="BB58" s="93">
        <f t="shared" si="126"/>
        <v>0.11136187889554516</v>
      </c>
      <c r="BC58" s="85" t="str">
        <f t="shared" si="127"/>
        <v>na</v>
      </c>
      <c r="BD58" s="85" t="str">
        <f t="shared" si="128"/>
        <v>na</v>
      </c>
      <c r="BE58" s="85">
        <f t="shared" si="129"/>
        <v>3.7326280737842013E-2</v>
      </c>
      <c r="BF58" s="85">
        <f t="shared" si="130"/>
        <v>2.7840469723886305E-2</v>
      </c>
      <c r="BG58" s="85">
        <f t="shared" si="131"/>
        <v>0.12125603448739888</v>
      </c>
      <c r="BH58" s="86" t="str">
        <f t="shared" si="132"/>
        <v>na</v>
      </c>
      <c r="BI58" s="85" t="str">
        <f t="shared" si="133"/>
        <v>na</v>
      </c>
      <c r="BJ58" s="86" t="str">
        <f t="shared" si="134"/>
        <v>na</v>
      </c>
      <c r="BK58" s="102">
        <f t="shared" si="135"/>
        <v>0.11136187889554516</v>
      </c>
      <c r="BL58" s="85">
        <f t="shared" si="136"/>
        <v>3.1181326090752646</v>
      </c>
      <c r="BM58" s="85" t="str">
        <f t="shared" si="105"/>
        <v>na</v>
      </c>
      <c r="BN58" s="85" t="str">
        <f t="shared" si="106"/>
        <v>na</v>
      </c>
      <c r="BO58" s="85">
        <f t="shared" si="107"/>
        <v>1.0451358606595764</v>
      </c>
      <c r="BP58" s="85">
        <f t="shared" si="108"/>
        <v>0.77953315226881648</v>
      </c>
      <c r="BQ58" s="85">
        <f t="shared" si="109"/>
        <v>3.3951689656471689</v>
      </c>
      <c r="BR58" s="86" t="str">
        <f t="shared" si="110"/>
        <v>na</v>
      </c>
      <c r="BS58" s="85" t="str">
        <f t="shared" si="111"/>
        <v>na</v>
      </c>
      <c r="BT58" s="86" t="str">
        <f t="shared" si="112"/>
        <v>na</v>
      </c>
      <c r="BU58" s="85">
        <f t="shared" si="113"/>
        <v>3.1181326090752646</v>
      </c>
      <c r="BV58" s="93">
        <f t="shared" si="137"/>
        <v>1.1907561309236487</v>
      </c>
      <c r="BW58" s="85" t="str">
        <f t="shared" si="138"/>
        <v>na</v>
      </c>
      <c r="BX58" s="85" t="str">
        <f t="shared" si="139"/>
        <v>na</v>
      </c>
      <c r="BY58" s="85">
        <f t="shared" si="140"/>
        <v>1.1041817505113798</v>
      </c>
      <c r="BZ58" s="85">
        <f t="shared" si="141"/>
        <v>0.80349244148819166</v>
      </c>
      <c r="CA58" s="85">
        <f t="shared" si="142"/>
        <v>1.1644753311422817</v>
      </c>
      <c r="CB58" s="86" t="str">
        <f t="shared" si="143"/>
        <v>na</v>
      </c>
      <c r="CC58" s="85" t="str">
        <f t="shared" si="144"/>
        <v>na</v>
      </c>
      <c r="CD58" s="86" t="str">
        <f t="shared" si="145"/>
        <v>na</v>
      </c>
      <c r="CE58" s="102">
        <f t="shared" si="146"/>
        <v>0.79877053435891532</v>
      </c>
    </row>
    <row r="59" spans="1:83" s="146" customFormat="1" x14ac:dyDescent="0.25">
      <c r="A59" s="299" t="s">
        <v>108</v>
      </c>
      <c r="B59" s="60"/>
      <c r="C59" s="60"/>
      <c r="D59" s="120"/>
      <c r="E59" s="95"/>
      <c r="F59" s="60"/>
      <c r="G59" s="67"/>
      <c r="H59" s="60"/>
      <c r="I59" s="78">
        <v>0.91700000000000004</v>
      </c>
      <c r="J59" s="153">
        <v>3.2930000000000001</v>
      </c>
      <c r="K59" s="205">
        <v>2.2682500000000001E-2</v>
      </c>
      <c r="L59" s="205"/>
      <c r="M59" s="83"/>
      <c r="N59" s="83"/>
      <c r="O59" s="266"/>
      <c r="P59" s="81"/>
      <c r="Q59" s="82"/>
      <c r="R59" s="81"/>
      <c r="S59" s="82"/>
      <c r="T59" s="73"/>
      <c r="U59" s="73"/>
      <c r="V59" s="205"/>
      <c r="W59" s="153"/>
      <c r="X59" s="78"/>
      <c r="Y59" s="145"/>
      <c r="Z59" s="142"/>
      <c r="AA59" s="142"/>
      <c r="AB59" s="142"/>
      <c r="AC59" s="142"/>
      <c r="AD59" s="201"/>
      <c r="AE59" s="142"/>
      <c r="AF59" s="201"/>
      <c r="AG59" s="142"/>
      <c r="AH59" s="54" t="str">
        <f t="shared" si="115"/>
        <v>na</v>
      </c>
      <c r="AI59" s="144" t="str">
        <f t="shared" si="94"/>
        <v>na</v>
      </c>
      <c r="AJ59" s="144" t="str">
        <f t="shared" si="95"/>
        <v>na</v>
      </c>
      <c r="AK59" s="144" t="str">
        <f t="shared" si="96"/>
        <v>na</v>
      </c>
      <c r="AL59" s="144" t="str">
        <f t="shared" si="97"/>
        <v>na</v>
      </c>
      <c r="AM59" s="144" t="str">
        <f t="shared" si="98"/>
        <v>na</v>
      </c>
      <c r="AN59" s="75" t="str">
        <f t="shared" si="99"/>
        <v>na</v>
      </c>
      <c r="AO59" s="144" t="str">
        <f t="shared" si="100"/>
        <v>na</v>
      </c>
      <c r="AP59" s="75" t="str">
        <f t="shared" si="101"/>
        <v>na</v>
      </c>
      <c r="AQ59" s="144" t="str">
        <f t="shared" si="102"/>
        <v>na</v>
      </c>
      <c r="AR59" s="81" t="str">
        <f t="shared" si="116"/>
        <v>na</v>
      </c>
      <c r="AS59" s="82" t="str">
        <f t="shared" si="117"/>
        <v>na</v>
      </c>
      <c r="AT59" s="82" t="str">
        <f t="shared" si="118"/>
        <v>na</v>
      </c>
      <c r="AU59" s="82" t="str">
        <f t="shared" si="119"/>
        <v>na</v>
      </c>
      <c r="AV59" s="82" t="str">
        <f t="shared" si="120"/>
        <v>na</v>
      </c>
      <c r="AW59" s="82" t="str">
        <f t="shared" si="121"/>
        <v>na</v>
      </c>
      <c r="AX59" s="83" t="str">
        <f t="shared" si="122"/>
        <v>na</v>
      </c>
      <c r="AY59" s="82" t="str">
        <f t="shared" si="123"/>
        <v>na</v>
      </c>
      <c r="AZ59" s="83" t="str">
        <f t="shared" si="124"/>
        <v>na</v>
      </c>
      <c r="BA59" s="82" t="str">
        <f t="shared" si="125"/>
        <v>na</v>
      </c>
      <c r="BB59" s="93" t="str">
        <f t="shared" si="126"/>
        <v>na</v>
      </c>
      <c r="BC59" s="85" t="str">
        <f t="shared" si="127"/>
        <v>na</v>
      </c>
      <c r="BD59" s="85" t="str">
        <f t="shared" si="128"/>
        <v>na</v>
      </c>
      <c r="BE59" s="85" t="str">
        <f t="shared" si="129"/>
        <v>na</v>
      </c>
      <c r="BF59" s="85" t="str">
        <f t="shared" si="130"/>
        <v>na</v>
      </c>
      <c r="BG59" s="85" t="str">
        <f t="shared" si="131"/>
        <v>na</v>
      </c>
      <c r="BH59" s="86" t="str">
        <f t="shared" si="132"/>
        <v>na</v>
      </c>
      <c r="BI59" s="85" t="str">
        <f t="shared" si="133"/>
        <v>na</v>
      </c>
      <c r="BJ59" s="86" t="str">
        <f t="shared" si="134"/>
        <v>na</v>
      </c>
      <c r="BK59" s="102" t="str">
        <f t="shared" si="135"/>
        <v>na</v>
      </c>
      <c r="BL59" s="85" t="str">
        <f t="shared" si="136"/>
        <v>na</v>
      </c>
      <c r="BM59" s="85" t="str">
        <f t="shared" si="105"/>
        <v>na</v>
      </c>
      <c r="BN59" s="85" t="str">
        <f t="shared" si="106"/>
        <v>na</v>
      </c>
      <c r="BO59" s="85" t="str">
        <f t="shared" si="107"/>
        <v>na</v>
      </c>
      <c r="BP59" s="85" t="str">
        <f t="shared" si="108"/>
        <v>na</v>
      </c>
      <c r="BQ59" s="85" t="str">
        <f t="shared" si="109"/>
        <v>na</v>
      </c>
      <c r="BR59" s="86" t="str">
        <f t="shared" si="110"/>
        <v>na</v>
      </c>
      <c r="BS59" s="85" t="str">
        <f t="shared" si="111"/>
        <v>na</v>
      </c>
      <c r="BT59" s="86" t="str">
        <f t="shared" si="112"/>
        <v>na</v>
      </c>
      <c r="BU59" s="85" t="str">
        <f t="shared" si="113"/>
        <v>na</v>
      </c>
      <c r="BV59" s="93" t="str">
        <f t="shared" si="137"/>
        <v>na</v>
      </c>
      <c r="BW59" s="85" t="str">
        <f t="shared" si="138"/>
        <v>na</v>
      </c>
      <c r="BX59" s="85" t="str">
        <f t="shared" si="139"/>
        <v>na</v>
      </c>
      <c r="BY59" s="85" t="str">
        <f t="shared" si="140"/>
        <v>na</v>
      </c>
      <c r="BZ59" s="85" t="str">
        <f t="shared" si="141"/>
        <v>na</v>
      </c>
      <c r="CA59" s="85" t="str">
        <f t="shared" si="142"/>
        <v>na</v>
      </c>
      <c r="CB59" s="86" t="str">
        <f t="shared" si="143"/>
        <v>na</v>
      </c>
      <c r="CC59" s="85" t="str">
        <f t="shared" si="144"/>
        <v>na</v>
      </c>
      <c r="CD59" s="86" t="str">
        <f t="shared" si="145"/>
        <v>na</v>
      </c>
      <c r="CE59" s="102" t="str">
        <f t="shared" si="146"/>
        <v>na</v>
      </c>
    </row>
    <row r="60" spans="1:83" s="146" customFormat="1" x14ac:dyDescent="0.25">
      <c r="A60" s="299" t="s">
        <v>107</v>
      </c>
      <c r="B60" s="60"/>
      <c r="C60" s="60"/>
      <c r="D60" s="120"/>
      <c r="E60" s="95"/>
      <c r="F60" s="60"/>
      <c r="G60" s="67"/>
      <c r="H60" s="60"/>
      <c r="I60" s="78"/>
      <c r="J60" s="153">
        <v>3.2850000000000001</v>
      </c>
      <c r="K60" s="205">
        <v>1.1339999999999999E-2</v>
      </c>
      <c r="L60" s="205"/>
      <c r="M60" s="83">
        <v>2.9674999999999997E-2</v>
      </c>
      <c r="N60" s="83">
        <v>3.2974999999999997E-2</v>
      </c>
      <c r="O60" s="266"/>
      <c r="P60" s="81"/>
      <c r="Q60" s="82"/>
      <c r="R60" s="81"/>
      <c r="S60" s="82"/>
      <c r="T60" s="73"/>
      <c r="U60" s="73"/>
      <c r="V60" s="205"/>
      <c r="W60" s="153"/>
      <c r="X60" s="78"/>
      <c r="Y60" s="145"/>
      <c r="Z60" s="142"/>
      <c r="AA60" s="142"/>
      <c r="AB60" s="142"/>
      <c r="AC60" s="142"/>
      <c r="AD60" s="201"/>
      <c r="AE60" s="142"/>
      <c r="AF60" s="201"/>
      <c r="AG60" s="142"/>
      <c r="AH60" s="54" t="str">
        <f t="shared" si="115"/>
        <v>na</v>
      </c>
      <c r="AI60" s="144" t="str">
        <f t="shared" si="94"/>
        <v>na</v>
      </c>
      <c r="AJ60" s="144" t="str">
        <f t="shared" si="95"/>
        <v>na</v>
      </c>
      <c r="AK60" s="144" t="str">
        <f t="shared" si="96"/>
        <v>na</v>
      </c>
      <c r="AL60" s="144" t="str">
        <f t="shared" si="97"/>
        <v>na</v>
      </c>
      <c r="AM60" s="144" t="str">
        <f t="shared" si="98"/>
        <v>na</v>
      </c>
      <c r="AN60" s="75" t="str">
        <f t="shared" si="99"/>
        <v>na</v>
      </c>
      <c r="AO60" s="144" t="str">
        <f t="shared" si="100"/>
        <v>na</v>
      </c>
      <c r="AP60" s="75" t="str">
        <f t="shared" si="101"/>
        <v>na</v>
      </c>
      <c r="AQ60" s="144" t="str">
        <f t="shared" si="102"/>
        <v>na</v>
      </c>
      <c r="AR60" s="81" t="str">
        <f t="shared" si="116"/>
        <v>na</v>
      </c>
      <c r="AS60" s="82" t="str">
        <f t="shared" si="117"/>
        <v>na</v>
      </c>
      <c r="AT60" s="82" t="str">
        <f t="shared" si="118"/>
        <v>na</v>
      </c>
      <c r="AU60" s="82" t="str">
        <f t="shared" si="119"/>
        <v>na</v>
      </c>
      <c r="AV60" s="82" t="str">
        <f t="shared" si="120"/>
        <v>na</v>
      </c>
      <c r="AW60" s="82" t="str">
        <f t="shared" si="121"/>
        <v>na</v>
      </c>
      <c r="AX60" s="83" t="str">
        <f t="shared" si="122"/>
        <v>na</v>
      </c>
      <c r="AY60" s="82" t="str">
        <f t="shared" si="123"/>
        <v>na</v>
      </c>
      <c r="AZ60" s="83" t="str">
        <f t="shared" si="124"/>
        <v>na</v>
      </c>
      <c r="BA60" s="82" t="str">
        <f t="shared" si="125"/>
        <v>na</v>
      </c>
      <c r="BB60" s="93" t="str">
        <f t="shared" si="126"/>
        <v>na</v>
      </c>
      <c r="BC60" s="85" t="str">
        <f t="shared" si="127"/>
        <v>na</v>
      </c>
      <c r="BD60" s="85" t="str">
        <f t="shared" si="128"/>
        <v>na</v>
      </c>
      <c r="BE60" s="85" t="str">
        <f t="shared" si="129"/>
        <v>na</v>
      </c>
      <c r="BF60" s="85" t="str">
        <f t="shared" si="130"/>
        <v>na</v>
      </c>
      <c r="BG60" s="85" t="str">
        <f t="shared" si="131"/>
        <v>na</v>
      </c>
      <c r="BH60" s="86" t="str">
        <f t="shared" si="132"/>
        <v>na</v>
      </c>
      <c r="BI60" s="85" t="str">
        <f t="shared" si="133"/>
        <v>na</v>
      </c>
      <c r="BJ60" s="86" t="str">
        <f t="shared" si="134"/>
        <v>na</v>
      </c>
      <c r="BK60" s="102" t="str">
        <f t="shared" si="135"/>
        <v>na</v>
      </c>
      <c r="BL60" s="85" t="str">
        <f t="shared" si="136"/>
        <v>na</v>
      </c>
      <c r="BM60" s="85" t="str">
        <f t="shared" si="105"/>
        <v>na</v>
      </c>
      <c r="BN60" s="85" t="str">
        <f t="shared" si="106"/>
        <v>na</v>
      </c>
      <c r="BO60" s="85" t="str">
        <f t="shared" si="107"/>
        <v>na</v>
      </c>
      <c r="BP60" s="85" t="str">
        <f t="shared" si="108"/>
        <v>na</v>
      </c>
      <c r="BQ60" s="85" t="str">
        <f t="shared" si="109"/>
        <v>na</v>
      </c>
      <c r="BR60" s="86" t="str">
        <f t="shared" si="110"/>
        <v>na</v>
      </c>
      <c r="BS60" s="85" t="str">
        <f t="shared" si="111"/>
        <v>na</v>
      </c>
      <c r="BT60" s="86" t="str">
        <f t="shared" si="112"/>
        <v>na</v>
      </c>
      <c r="BU60" s="85" t="str">
        <f t="shared" si="113"/>
        <v>na</v>
      </c>
      <c r="BV60" s="93" t="str">
        <f t="shared" si="137"/>
        <v>na</v>
      </c>
      <c r="BW60" s="85" t="str">
        <f t="shared" si="138"/>
        <v>na</v>
      </c>
      <c r="BX60" s="85" t="str">
        <f t="shared" si="139"/>
        <v>na</v>
      </c>
      <c r="BY60" s="85" t="str">
        <f t="shared" si="140"/>
        <v>na</v>
      </c>
      <c r="BZ60" s="85" t="str">
        <f t="shared" si="141"/>
        <v>na</v>
      </c>
      <c r="CA60" s="85" t="str">
        <f t="shared" si="142"/>
        <v>na</v>
      </c>
      <c r="CB60" s="86" t="str">
        <f t="shared" si="143"/>
        <v>na</v>
      </c>
      <c r="CC60" s="85" t="str">
        <f t="shared" si="144"/>
        <v>na</v>
      </c>
      <c r="CD60" s="86" t="str">
        <f t="shared" si="145"/>
        <v>na</v>
      </c>
      <c r="CE60" s="102" t="str">
        <f t="shared" si="146"/>
        <v>na</v>
      </c>
    </row>
    <row r="61" spans="1:83" s="146" customFormat="1" x14ac:dyDescent="0.25">
      <c r="A61" s="299" t="s">
        <v>34</v>
      </c>
      <c r="B61" s="120">
        <v>29</v>
      </c>
      <c r="C61" s="120">
        <v>0</v>
      </c>
      <c r="D61" s="117"/>
      <c r="E61" s="69"/>
      <c r="F61" s="60"/>
      <c r="G61" s="60"/>
      <c r="H61" s="60">
        <v>1</v>
      </c>
      <c r="I61" s="78">
        <v>22.917000000000002</v>
      </c>
      <c r="J61" s="153">
        <v>89.924000000000007</v>
      </c>
      <c r="K61" s="205"/>
      <c r="L61" s="205"/>
      <c r="M61" s="83"/>
      <c r="N61" s="83"/>
      <c r="O61" s="266" t="s">
        <v>271</v>
      </c>
      <c r="P61" s="81">
        <v>89.924000000000007</v>
      </c>
      <c r="Q61" s="82"/>
      <c r="R61" s="81">
        <v>71.138000000000005</v>
      </c>
      <c r="S61" s="82">
        <v>258.58199999999999</v>
      </c>
      <c r="T61" s="154">
        <f t="shared" ref="T61" si="160">R61/P61</f>
        <v>0.79109025399226018</v>
      </c>
      <c r="U61" s="154">
        <f t="shared" ref="U61" si="161">IF(R61&lt;0.01*P61,0.01,IF(R61&gt;100*P61,100,T61))</f>
        <v>0.79109025399226018</v>
      </c>
      <c r="V61" s="205">
        <f t="shared" ref="V61" si="162">IF(S61&gt;0,((((1/P61)^2)*((S61^2)+(R61^2))-((1/P61)^2)*(R61^2))^0.5),0)</f>
        <v>2.8755615853387302</v>
      </c>
      <c r="W61" s="153">
        <f t="shared" ref="W61" si="163">IF(V61=0,U61,V61)</f>
        <v>2.8755615853387302</v>
      </c>
      <c r="X61" s="78">
        <v>1</v>
      </c>
      <c r="Y61" s="143"/>
      <c r="Z61" s="142"/>
      <c r="AA61" s="142">
        <v>0.25</v>
      </c>
      <c r="AB61" s="142">
        <v>0.1</v>
      </c>
      <c r="AC61" s="142">
        <v>1</v>
      </c>
      <c r="AD61" s="201"/>
      <c r="AE61" s="142">
        <v>0.5</v>
      </c>
      <c r="AF61" s="201"/>
      <c r="AG61" s="142"/>
      <c r="AH61" s="54">
        <f t="shared" si="115"/>
        <v>29</v>
      </c>
      <c r="AI61" s="144" t="str">
        <f t="shared" si="94"/>
        <v>na</v>
      </c>
      <c r="AJ61" s="144" t="str">
        <f t="shared" si="95"/>
        <v>na</v>
      </c>
      <c r="AK61" s="144">
        <f t="shared" si="96"/>
        <v>29</v>
      </c>
      <c r="AL61" s="144">
        <f t="shared" si="97"/>
        <v>29</v>
      </c>
      <c r="AM61" s="144">
        <f t="shared" si="98"/>
        <v>29</v>
      </c>
      <c r="AN61" s="75" t="str">
        <f t="shared" si="99"/>
        <v>na</v>
      </c>
      <c r="AO61" s="144">
        <f t="shared" si="100"/>
        <v>29</v>
      </c>
      <c r="AP61" s="75" t="str">
        <f t="shared" si="101"/>
        <v>na</v>
      </c>
      <c r="AQ61" s="144" t="str">
        <f t="shared" si="102"/>
        <v>na</v>
      </c>
      <c r="AR61" s="81">
        <f t="shared" si="116"/>
        <v>0.58282451488105858</v>
      </c>
      <c r="AS61" s="82" t="str">
        <f t="shared" si="117"/>
        <v>na</v>
      </c>
      <c r="AT61" s="82" t="str">
        <f t="shared" si="118"/>
        <v>na</v>
      </c>
      <c r="AU61" s="82">
        <f t="shared" si="119"/>
        <v>0.3374247191416655</v>
      </c>
      <c r="AV61" s="82">
        <f t="shared" si="120"/>
        <v>0.14570612872026467</v>
      </c>
      <c r="AW61" s="82">
        <f t="shared" si="121"/>
        <v>0.60816471118023507</v>
      </c>
      <c r="AX61" s="83" t="str">
        <f t="shared" si="122"/>
        <v>na</v>
      </c>
      <c r="AY61" s="82">
        <f t="shared" si="123"/>
        <v>0.31382858493595461</v>
      </c>
      <c r="AZ61" s="83" t="str">
        <f t="shared" si="124"/>
        <v>na</v>
      </c>
      <c r="BA61" s="82" t="str">
        <f t="shared" si="125"/>
        <v>na</v>
      </c>
      <c r="BB61" s="93">
        <f t="shared" si="126"/>
        <v>2.7093811551067311</v>
      </c>
      <c r="BC61" s="85" t="str">
        <f t="shared" si="127"/>
        <v>na</v>
      </c>
      <c r="BD61" s="85" t="str">
        <f t="shared" si="128"/>
        <v>na</v>
      </c>
      <c r="BE61" s="85">
        <f t="shared" si="129"/>
        <v>0.90813052567289332</v>
      </c>
      <c r="BF61" s="85">
        <f t="shared" si="130"/>
        <v>0.16933632219417077</v>
      </c>
      <c r="BG61" s="85">
        <f t="shared" si="131"/>
        <v>2.9501012199271779</v>
      </c>
      <c r="BH61" s="86" t="str">
        <f t="shared" si="132"/>
        <v>na</v>
      </c>
      <c r="BI61" s="85">
        <f t="shared" si="133"/>
        <v>0.78556021656940722</v>
      </c>
      <c r="BJ61" s="86" t="str">
        <f t="shared" si="134"/>
        <v>na</v>
      </c>
      <c r="BK61" s="102" t="str">
        <f t="shared" si="135"/>
        <v>na</v>
      </c>
      <c r="BL61" s="85">
        <f t="shared" si="136"/>
        <v>75.862672342988475</v>
      </c>
      <c r="BM61" s="85" t="str">
        <f t="shared" si="105"/>
        <v>na</v>
      </c>
      <c r="BN61" s="85" t="str">
        <f t="shared" si="106"/>
        <v>na</v>
      </c>
      <c r="BO61" s="85">
        <f t="shared" si="107"/>
        <v>25.427654718841012</v>
      </c>
      <c r="BP61" s="85">
        <f t="shared" si="108"/>
        <v>4.7414170214367815</v>
      </c>
      <c r="BQ61" s="85">
        <f t="shared" si="109"/>
        <v>82.602834157960984</v>
      </c>
      <c r="BR61" s="86" t="str">
        <f t="shared" si="110"/>
        <v>na</v>
      </c>
      <c r="BS61" s="85">
        <f t="shared" si="111"/>
        <v>21.995686063943403</v>
      </c>
      <c r="BT61" s="86" t="str">
        <f t="shared" si="112"/>
        <v>na</v>
      </c>
      <c r="BU61" s="85" t="str">
        <f t="shared" si="113"/>
        <v>na</v>
      </c>
      <c r="BV61" s="93">
        <f t="shared" si="137"/>
        <v>3.4828010450671822</v>
      </c>
      <c r="BW61" s="85" t="str">
        <f t="shared" si="138"/>
        <v>na</v>
      </c>
      <c r="BX61" s="85" t="str">
        <f t="shared" si="139"/>
        <v>na</v>
      </c>
      <c r="BY61" s="85">
        <f t="shared" si="140"/>
        <v>0.43745522174534435</v>
      </c>
      <c r="BZ61" s="85">
        <f t="shared" si="141"/>
        <v>4.0928058367503295E-2</v>
      </c>
      <c r="CA61" s="85">
        <f t="shared" si="142"/>
        <v>4.0277282611559828</v>
      </c>
      <c r="CB61" s="86" t="str">
        <f t="shared" si="143"/>
        <v>na</v>
      </c>
      <c r="CC61" s="85">
        <f t="shared" si="144"/>
        <v>6.2713934092991502E-2</v>
      </c>
      <c r="CD61" s="86" t="str">
        <f t="shared" si="145"/>
        <v>na</v>
      </c>
      <c r="CE61" s="102" t="str">
        <f t="shared" si="146"/>
        <v>na</v>
      </c>
    </row>
    <row r="62" spans="1:83" x14ac:dyDescent="0.25">
      <c r="F62" s="143"/>
      <c r="I62" s="78"/>
      <c r="J62" s="153"/>
      <c r="K62" s="153"/>
      <c r="L62" s="153"/>
      <c r="X62" s="155"/>
      <c r="AD62" s="139"/>
      <c r="AF62" s="139"/>
      <c r="AG62" s="45"/>
      <c r="AH62" s="54"/>
      <c r="AI62" s="144"/>
      <c r="AJ62" s="144"/>
      <c r="AK62" s="144"/>
      <c r="AL62" s="144"/>
      <c r="AM62" s="144"/>
      <c r="AN62" s="75"/>
      <c r="AO62" s="144"/>
      <c r="AP62" s="75"/>
      <c r="AQ62" s="144"/>
      <c r="AR62" s="81"/>
      <c r="AS62" s="82"/>
      <c r="AT62" s="82"/>
      <c r="AU62" s="82"/>
      <c r="AV62" s="82"/>
      <c r="AW62" s="82"/>
      <c r="AX62" s="83"/>
      <c r="AY62" s="82"/>
      <c r="AZ62" s="83"/>
      <c r="BA62" s="82"/>
      <c r="BB62" s="25"/>
      <c r="BC62" s="143"/>
      <c r="BD62" s="143"/>
      <c r="BE62" s="143"/>
      <c r="BF62" s="143"/>
      <c r="BG62" s="143"/>
      <c r="BH62" s="143"/>
      <c r="BI62" s="143"/>
      <c r="BJ62" s="199"/>
      <c r="BK62" s="21"/>
      <c r="BL62" s="204"/>
      <c r="BM62" s="199"/>
      <c r="BN62" s="199"/>
      <c r="BO62" s="199"/>
      <c r="BP62" s="199"/>
      <c r="BQ62" s="199"/>
      <c r="BR62" s="152"/>
      <c r="BS62" s="199"/>
      <c r="BT62" s="152"/>
      <c r="BU62" s="21"/>
      <c r="CB62" s="146"/>
      <c r="CC62" s="146"/>
      <c r="CD62" s="146"/>
    </row>
    <row r="63" spans="1:83" ht="18" x14ac:dyDescent="0.35">
      <c r="A63" s="60" t="s">
        <v>472</v>
      </c>
      <c r="D63" s="117"/>
      <c r="F63" s="143"/>
      <c r="I63" s="78"/>
      <c r="J63" s="24"/>
      <c r="K63" s="24"/>
      <c r="L63" s="24"/>
      <c r="M63" s="83"/>
      <c r="N63" s="83"/>
      <c r="O63" s="272"/>
      <c r="P63" s="81"/>
      <c r="Q63" s="82"/>
      <c r="R63" s="82"/>
      <c r="S63" s="82"/>
      <c r="T63" s="82"/>
      <c r="U63" s="82"/>
      <c r="V63" s="82"/>
      <c r="W63" s="82"/>
      <c r="X63" s="54">
        <f>AVERAGE(X37:X61)</f>
        <v>1</v>
      </c>
      <c r="Y63" s="144">
        <f t="shared" ref="Y63:AG63" si="164">AVERAGE(Y37:Y61)</f>
        <v>0.7</v>
      </c>
      <c r="Z63" s="144">
        <f t="shared" si="164"/>
        <v>1</v>
      </c>
      <c r="AA63" s="144">
        <f t="shared" si="164"/>
        <v>0.43181818181818182</v>
      </c>
      <c r="AB63" s="144">
        <f t="shared" si="164"/>
        <v>0.39999999999999997</v>
      </c>
      <c r="AC63" s="144">
        <f t="shared" si="164"/>
        <v>0.95833333333333337</v>
      </c>
      <c r="AD63" s="75">
        <f t="shared" si="164"/>
        <v>0.75</v>
      </c>
      <c r="AE63" s="144">
        <f t="shared" si="164"/>
        <v>0.9285714285714286</v>
      </c>
      <c r="AF63" s="75">
        <f t="shared" si="164"/>
        <v>1</v>
      </c>
      <c r="AG63" s="69">
        <f t="shared" si="164"/>
        <v>1</v>
      </c>
      <c r="AH63" s="58">
        <f>SUM(AH37:AH61)-AH64</f>
        <v>336</v>
      </c>
      <c r="AI63" s="60">
        <f t="shared" ref="AI63" si="165">SUM(AI37:AI61)-AI64</f>
        <v>140</v>
      </c>
      <c r="AJ63" s="60">
        <f t="shared" ref="AJ63" si="166">SUM(AJ37:AJ61)-AJ64</f>
        <v>168</v>
      </c>
      <c r="AK63" s="60">
        <f t="shared" ref="AK63" si="167">SUM(AK37:AK61)-AK64</f>
        <v>308</v>
      </c>
      <c r="AL63" s="60">
        <f t="shared" ref="AL63" si="168">SUM(AL37:AL61)-AL64</f>
        <v>336</v>
      </c>
      <c r="AM63" s="60">
        <f t="shared" ref="AM63" si="169">SUM(AM37:AM61)-AM64</f>
        <v>336</v>
      </c>
      <c r="AN63" s="75">
        <f t="shared" ref="AN63" si="170">SUM(AN37:AN61)-AN64</f>
        <v>56</v>
      </c>
      <c r="AO63" s="60">
        <f t="shared" ref="AO63" si="171">SUM(AO37:AO61)-AO64</f>
        <v>196</v>
      </c>
      <c r="AP63" s="75">
        <f t="shared" ref="AP63" si="172">SUM(AP37:AP61)-AP64</f>
        <v>28</v>
      </c>
      <c r="AQ63" s="60">
        <f t="shared" ref="AQ63" si="173">SUM(AQ37:AQ61)-AQ64</f>
        <v>140</v>
      </c>
      <c r="AR63" s="56">
        <f>(1/X64)*SUM(AR37:AR61)</f>
        <v>0.23627496898475053</v>
      </c>
      <c r="AS63" s="74">
        <f t="shared" ref="AS63" si="174">(1/Y64)*SUM(AS37:AS61)</f>
        <v>0.20263694068963689</v>
      </c>
      <c r="AT63" s="74">
        <f t="shared" ref="AT63" si="175">(1/Z64)*SUM(AT37:AT61)</f>
        <v>0.21107838409066176</v>
      </c>
      <c r="AU63" s="74">
        <f t="shared" ref="AU63" si="176">(1/AA64)*SUM(AU37:AU61)</f>
        <v>0.2146050838270914</v>
      </c>
      <c r="AV63" s="74">
        <f t="shared" ref="AV63" si="177">(1/AB64)*SUM(AV37:AV61)</f>
        <v>0.18327356618278151</v>
      </c>
      <c r="AW63" s="74">
        <f t="shared" ref="AW63" si="178">(1/AC64)*SUM(AW37:AW61)</f>
        <v>0.23548900574832499</v>
      </c>
      <c r="AX63" s="345">
        <f t="shared" ref="AX63" si="179">(1/AD64)*SUM(AX37:AX61)</f>
        <v>0.27321158227607378</v>
      </c>
      <c r="AY63" s="74">
        <f t="shared" ref="AY63" si="180">(1/AE64)*SUM(AY37:AY61)</f>
        <v>0.26732536513901511</v>
      </c>
      <c r="AZ63" s="345">
        <f t="shared" ref="AZ63" si="181">(1/AF64)*SUM(AZ37:AZ61)</f>
        <v>1.5999389669276758E-2</v>
      </c>
      <c r="BA63" s="385">
        <f t="shared" ref="BA63" si="182">(1/AG64)*SUM(BA37:BA61)</f>
        <v>0.19960420755132988</v>
      </c>
      <c r="BB63" s="25"/>
      <c r="BC63" s="143"/>
      <c r="BD63" s="143"/>
      <c r="BE63" s="143"/>
      <c r="BF63" s="143"/>
      <c r="BG63" s="143"/>
      <c r="BH63" s="143"/>
      <c r="BI63" s="143"/>
      <c r="BJ63" s="199"/>
      <c r="BK63" s="199"/>
      <c r="BL63" s="78">
        <f>SQRT((SUM(BL37:BL61)+SUM(BV37:BV61))/AH63)</f>
        <v>1.0218489752213491</v>
      </c>
      <c r="BM63" s="205">
        <f t="shared" ref="BM63:BU63" si="183">SQRT((SUM(BM37:BM61)+SUM(BW37:BW61))/AI63)</f>
        <v>1.0878413474604951</v>
      </c>
      <c r="BN63" s="205">
        <f t="shared" si="183"/>
        <v>0.95860330813636052</v>
      </c>
      <c r="BO63" s="205">
        <f t="shared" si="183"/>
        <v>1.0349217182421597</v>
      </c>
      <c r="BP63" s="205">
        <f t="shared" si="183"/>
        <v>1.1674241737016096</v>
      </c>
      <c r="BQ63" s="205">
        <f t="shared" si="183"/>
        <v>1.0235371135218094</v>
      </c>
      <c r="BR63" s="373">
        <f t="shared" si="183"/>
        <v>1.0530416391702235</v>
      </c>
      <c r="BS63" s="205">
        <f t="shared" si="183"/>
        <v>1.0458655051921024</v>
      </c>
      <c r="BT63" s="373">
        <f t="shared" si="183"/>
        <v>0.27414834219456291</v>
      </c>
      <c r="BU63" s="371">
        <f t="shared" si="183"/>
        <v>0.94963518621331422</v>
      </c>
      <c r="CB63" s="146"/>
      <c r="CC63" s="146"/>
      <c r="CD63" s="146"/>
    </row>
    <row r="64" spans="1:83" x14ac:dyDescent="0.25">
      <c r="A64" s="199" t="s">
        <v>60</v>
      </c>
      <c r="B64" s="54">
        <f>COUNTIF(B37:B61,"&gt;0")</f>
        <v>12</v>
      </c>
      <c r="C64" s="144">
        <f>COUNTIF(C37:C61,"&gt;0")</f>
        <v>0</v>
      </c>
      <c r="D64" s="120"/>
      <c r="E64" s="120"/>
      <c r="F64" s="149"/>
      <c r="I64" s="78"/>
      <c r="J64" s="153"/>
      <c r="K64" s="153"/>
      <c r="L64" s="153"/>
      <c r="M64" s="83"/>
      <c r="N64" s="83"/>
      <c r="O64" s="272"/>
      <c r="P64" s="81"/>
      <c r="Q64" s="82"/>
      <c r="R64" s="82"/>
      <c r="S64" s="82"/>
      <c r="T64" s="82"/>
      <c r="U64" s="82"/>
      <c r="V64" s="82"/>
      <c r="W64" s="82"/>
      <c r="X64" s="149">
        <f>COUNTIF(X37:X61,"&gt;0")</f>
        <v>12</v>
      </c>
      <c r="Y64" s="143">
        <f t="shared" ref="Y64:AG64" si="184">COUNTIF(Y37:Y61,"&gt;0")</f>
        <v>5</v>
      </c>
      <c r="Z64" s="143">
        <f t="shared" si="184"/>
        <v>6</v>
      </c>
      <c r="AA64" s="143">
        <f t="shared" si="184"/>
        <v>11</v>
      </c>
      <c r="AB64" s="143">
        <f t="shared" si="184"/>
        <v>12</v>
      </c>
      <c r="AC64" s="143">
        <f t="shared" si="184"/>
        <v>12</v>
      </c>
      <c r="AD64" s="152">
        <f t="shared" si="184"/>
        <v>2</v>
      </c>
      <c r="AE64" s="143">
        <f t="shared" si="184"/>
        <v>7</v>
      </c>
      <c r="AF64" s="152">
        <f t="shared" si="184"/>
        <v>1</v>
      </c>
      <c r="AG64" s="150">
        <f t="shared" si="184"/>
        <v>5</v>
      </c>
      <c r="AH64" s="202">
        <f>COUNTIF(AH37:AH61,"&gt;0")</f>
        <v>12</v>
      </c>
      <c r="AI64" s="198">
        <f t="shared" ref="AI64:AQ64" si="185">COUNTIF(AI37:AI61,"&gt;0")</f>
        <v>5</v>
      </c>
      <c r="AJ64" s="198">
        <f t="shared" si="185"/>
        <v>6</v>
      </c>
      <c r="AK64" s="198">
        <f t="shared" si="185"/>
        <v>11</v>
      </c>
      <c r="AL64" s="198">
        <f t="shared" si="185"/>
        <v>12</v>
      </c>
      <c r="AM64" s="198">
        <f t="shared" si="185"/>
        <v>12</v>
      </c>
      <c r="AN64" s="152">
        <f t="shared" si="185"/>
        <v>2</v>
      </c>
      <c r="AO64" s="198">
        <f t="shared" si="185"/>
        <v>7</v>
      </c>
      <c r="AP64" s="152">
        <f t="shared" si="185"/>
        <v>1</v>
      </c>
      <c r="AQ64" s="198">
        <f t="shared" si="185"/>
        <v>5</v>
      </c>
      <c r="AR64" s="82"/>
      <c r="AS64" s="82"/>
      <c r="AT64" s="82"/>
      <c r="AU64" s="82"/>
      <c r="AV64" s="82"/>
      <c r="AW64" s="82"/>
      <c r="AX64" s="83"/>
      <c r="AY64" s="82"/>
      <c r="AZ64" s="83"/>
      <c r="BA64" s="82"/>
      <c r="BB64" s="25"/>
      <c r="BC64" s="143"/>
      <c r="BD64" s="143"/>
      <c r="BE64" s="143"/>
      <c r="BF64" s="143"/>
      <c r="BG64" s="143"/>
      <c r="BH64" s="143"/>
      <c r="BI64" s="143"/>
      <c r="BJ64" s="199"/>
      <c r="BK64" s="199"/>
      <c r="BL64" s="202"/>
      <c r="BM64" s="198"/>
      <c r="BN64" s="198"/>
      <c r="BO64" s="198"/>
      <c r="BP64" s="198"/>
      <c r="BQ64" s="198"/>
      <c r="BR64" s="152"/>
      <c r="BS64" s="198"/>
      <c r="BT64" s="152"/>
      <c r="BU64" s="203"/>
      <c r="CB64" s="146"/>
      <c r="CC64" s="146"/>
      <c r="CD64" s="146"/>
    </row>
    <row r="65" spans="1:83" ht="24" x14ac:dyDescent="0.45">
      <c r="A65" s="27" t="s">
        <v>483</v>
      </c>
      <c r="B65" s="117"/>
      <c r="C65" s="142"/>
      <c r="D65" s="117"/>
      <c r="I65" s="78"/>
      <c r="J65" s="153"/>
      <c r="K65" s="153"/>
      <c r="L65" s="153"/>
      <c r="M65" s="83"/>
      <c r="N65" s="83"/>
      <c r="O65" s="272"/>
      <c r="P65" s="81"/>
      <c r="Q65" s="82"/>
      <c r="R65" s="82"/>
      <c r="S65" s="82"/>
      <c r="T65" s="82"/>
      <c r="U65" s="82"/>
      <c r="V65" s="82"/>
      <c r="W65" s="82"/>
      <c r="X65" s="82"/>
      <c r="AC65" s="142"/>
      <c r="AD65" s="146"/>
      <c r="AE65" s="142"/>
      <c r="AF65" s="146"/>
      <c r="AG65" s="142"/>
      <c r="AH65" s="207"/>
      <c r="AI65" s="207"/>
      <c r="AJ65" s="207"/>
      <c r="AK65" s="207"/>
      <c r="AL65" s="207"/>
      <c r="AM65" s="207"/>
      <c r="AN65" s="207"/>
      <c r="AO65" s="207"/>
      <c r="AP65" s="207"/>
      <c r="AQ65" s="207"/>
      <c r="AR65" s="87">
        <f>EXP((1/X64)*(SUM(AR37:AR61)-X64))</f>
        <v>0.46592759567547926</v>
      </c>
      <c r="AS65" s="88">
        <f t="shared" ref="AS65:BA65" si="186">EXP((1/Y64)*(SUM(AS37:AS61)-Y64))</f>
        <v>0.45051538151441445</v>
      </c>
      <c r="AT65" s="88">
        <f t="shared" si="186"/>
        <v>0.45433447827493745</v>
      </c>
      <c r="AU65" s="88">
        <f t="shared" si="186"/>
        <v>0.45593960830187708</v>
      </c>
      <c r="AV65" s="88">
        <f t="shared" si="186"/>
        <v>0.44187579913788233</v>
      </c>
      <c r="AW65" s="88">
        <f t="shared" si="186"/>
        <v>0.46556153758738605</v>
      </c>
      <c r="AX65" s="94">
        <f t="shared" si="186"/>
        <v>0.48345916839162384</v>
      </c>
      <c r="AY65" s="88">
        <f t="shared" si="186"/>
        <v>0.48062178167908548</v>
      </c>
      <c r="AZ65" s="94">
        <f t="shared" si="186"/>
        <v>0.37381262479606719</v>
      </c>
      <c r="BA65" s="106">
        <f t="shared" si="186"/>
        <v>0.44915115829567709</v>
      </c>
      <c r="BB65" s="103"/>
      <c r="BC65" s="103"/>
      <c r="BD65" s="103"/>
      <c r="BE65" s="103"/>
      <c r="BF65" s="103"/>
      <c r="BG65" s="103"/>
      <c r="BH65" s="103"/>
      <c r="BI65" s="103"/>
      <c r="BJ65" s="82"/>
      <c r="BK65" s="103"/>
      <c r="BL65" s="81">
        <f>EXP((1/X64)*(BL63-X64))</f>
        <v>0.4005783429551848</v>
      </c>
      <c r="BM65" s="82">
        <f t="shared" ref="BM65:BU65" si="187">EXP((1/Y64)*(BM63-Y64))</f>
        <v>0.45729264567375355</v>
      </c>
      <c r="BN65" s="82">
        <f t="shared" si="187"/>
        <v>0.43161004069556469</v>
      </c>
      <c r="BO65" s="82">
        <f t="shared" si="187"/>
        <v>0.40417141056279676</v>
      </c>
      <c r="BP65" s="82">
        <f t="shared" si="187"/>
        <v>0.40546746124243049</v>
      </c>
      <c r="BQ65" s="82">
        <f t="shared" si="187"/>
        <v>0.40063469955608733</v>
      </c>
      <c r="BR65" s="83">
        <f t="shared" si="187"/>
        <v>0.62283155097984977</v>
      </c>
      <c r="BS65" s="82">
        <f t="shared" si="187"/>
        <v>0.42716255722806734</v>
      </c>
      <c r="BT65" s="83">
        <f t="shared" si="187"/>
        <v>0.48391226575138868</v>
      </c>
      <c r="BU65" s="114">
        <f t="shared" si="187"/>
        <v>0.44482560933589216</v>
      </c>
      <c r="CB65" s="146"/>
      <c r="CC65" s="146"/>
      <c r="CD65" s="146"/>
    </row>
    <row r="66" spans="1:83" ht="15" customHeight="1" x14ac:dyDescent="0.35">
      <c r="A66" s="30" t="s">
        <v>473</v>
      </c>
      <c r="B66" s="117"/>
      <c r="C66" s="142"/>
      <c r="D66" s="117"/>
      <c r="I66" s="78"/>
      <c r="J66" s="153"/>
      <c r="K66" s="153"/>
      <c r="L66" s="153"/>
      <c r="M66" s="83"/>
      <c r="N66" s="83"/>
      <c r="O66" s="272"/>
      <c r="P66" s="81"/>
      <c r="Q66" s="82"/>
      <c r="R66" s="82"/>
      <c r="S66" s="82"/>
      <c r="T66" s="82"/>
      <c r="U66" s="82"/>
      <c r="V66" s="82"/>
      <c r="W66" s="82"/>
      <c r="X66" s="82"/>
      <c r="AC66" s="142"/>
      <c r="AD66" s="146"/>
      <c r="AE66" s="142"/>
      <c r="AF66" s="146"/>
      <c r="AG66" s="142"/>
      <c r="AH66" s="207"/>
      <c r="AI66" s="207"/>
      <c r="AJ66" s="207"/>
      <c r="AK66" s="207"/>
      <c r="AL66" s="207"/>
      <c r="AM66" s="207"/>
      <c r="AN66" s="207"/>
      <c r="AO66" s="207"/>
      <c r="AP66" s="207"/>
      <c r="AQ66" s="207"/>
      <c r="AR66" s="149"/>
      <c r="AX66" s="201"/>
      <c r="AZ66" s="201"/>
      <c r="BA66" s="21"/>
      <c r="BJ66" s="146"/>
      <c r="CB66" s="146"/>
      <c r="CC66" s="146"/>
      <c r="CD66" s="146"/>
    </row>
    <row r="67" spans="1:83" ht="15" customHeight="1" x14ac:dyDescent="0.25">
      <c r="A67" s="165" t="s">
        <v>340</v>
      </c>
      <c r="B67" s="117"/>
      <c r="C67" s="142"/>
      <c r="D67" s="117"/>
      <c r="I67" s="78"/>
      <c r="J67" s="153"/>
      <c r="K67" s="153"/>
      <c r="L67" s="153"/>
      <c r="M67" s="83"/>
      <c r="N67" s="83"/>
      <c r="O67" s="272"/>
      <c r="P67" s="81"/>
      <c r="Q67" s="82"/>
      <c r="R67" s="82"/>
      <c r="S67" s="82"/>
      <c r="T67" s="82"/>
      <c r="U67" s="82"/>
      <c r="V67" s="82"/>
      <c r="W67" s="82"/>
      <c r="X67" s="82"/>
      <c r="AC67" s="142" t="s">
        <v>73</v>
      </c>
      <c r="AD67" s="199"/>
      <c r="AE67" s="143"/>
      <c r="AF67" s="199"/>
      <c r="AG67" s="143"/>
      <c r="AH67" s="198"/>
      <c r="AI67" s="198"/>
      <c r="AJ67" s="198"/>
      <c r="AK67" s="198"/>
      <c r="AL67" s="198"/>
      <c r="AM67" s="198"/>
      <c r="AN67" s="198"/>
      <c r="AO67" s="198"/>
      <c r="AP67" s="198"/>
      <c r="AQ67" s="198"/>
      <c r="AR67" s="202">
        <f>SQRT(((BL32^2)/X31)+((BL65^2)/X64))</f>
        <v>0.16380924016124601</v>
      </c>
      <c r="AS67" s="198">
        <f t="shared" ref="AS67:BA67" si="188">SQRT(((BM32^2)/Y31)+((BM65^2)/Y64))</f>
        <v>0.29782410593828668</v>
      </c>
      <c r="AT67" s="198">
        <f t="shared" si="188"/>
        <v>0.24791388776959827</v>
      </c>
      <c r="AU67" s="198">
        <f t="shared" si="188"/>
        <v>0.17370355187154668</v>
      </c>
      <c r="AV67" s="198">
        <f t="shared" si="188"/>
        <v>0.16936972902879291</v>
      </c>
      <c r="AW67" s="198">
        <f t="shared" si="188"/>
        <v>0.16346022297778395</v>
      </c>
      <c r="AX67" s="152">
        <f t="shared" si="188"/>
        <v>0.62716765705105859</v>
      </c>
      <c r="AY67" s="198">
        <f t="shared" si="188"/>
        <v>0.22690715698511979</v>
      </c>
      <c r="AZ67" s="152">
        <f t="shared" si="188"/>
        <v>0.68730861338066551</v>
      </c>
      <c r="BA67" s="203">
        <f t="shared" si="188"/>
        <v>0.27718541090013737</v>
      </c>
      <c r="BB67" s="198"/>
      <c r="BJ67" s="146"/>
      <c r="CB67" s="146"/>
      <c r="CC67" s="146"/>
      <c r="CD67" s="146"/>
    </row>
    <row r="68" spans="1:83" ht="15" customHeight="1" x14ac:dyDescent="0.35">
      <c r="A68" s="27"/>
      <c r="B68" s="117"/>
      <c r="C68" s="142"/>
      <c r="D68" s="117"/>
      <c r="I68" s="78"/>
      <c r="J68" s="153"/>
      <c r="K68" s="153"/>
      <c r="L68" s="153"/>
      <c r="M68" s="83"/>
      <c r="N68" s="83"/>
      <c r="O68" s="272"/>
      <c r="P68" s="81"/>
      <c r="Q68" s="82"/>
      <c r="R68" s="82"/>
      <c r="S68" s="82"/>
      <c r="T68" s="82"/>
      <c r="U68" s="82"/>
      <c r="V68" s="82"/>
      <c r="W68" s="82"/>
      <c r="X68" s="82"/>
      <c r="AC68" s="142" t="s">
        <v>74</v>
      </c>
      <c r="AD68" s="199"/>
      <c r="AE68" s="143"/>
      <c r="AF68" s="199"/>
      <c r="AG68" s="143"/>
      <c r="AH68" s="198"/>
      <c r="AI68" s="198"/>
      <c r="AJ68" s="198"/>
      <c r="AK68" s="198"/>
      <c r="AL68" s="198"/>
      <c r="AM68" s="198"/>
      <c r="AN68" s="198"/>
      <c r="AO68" s="198"/>
      <c r="AP68" s="198"/>
      <c r="AQ68" s="198"/>
      <c r="AR68" s="149">
        <f>(AR33-AR65)/AR67</f>
        <v>-2.8443303638844935</v>
      </c>
      <c r="AS68" s="198">
        <f t="shared" ref="AS68:BA68" si="189">(AS33-AS65)/AS67</f>
        <v>-1.5126894449832329</v>
      </c>
      <c r="AT68" s="198">
        <f t="shared" si="189"/>
        <v>-1.8326302022143213</v>
      </c>
      <c r="AU68" s="198">
        <f t="shared" si="189"/>
        <v>-2.6248145382717518</v>
      </c>
      <c r="AV68" s="198">
        <f t="shared" si="189"/>
        <v>-2.6089419973197412</v>
      </c>
      <c r="AW68" s="198">
        <f t="shared" si="189"/>
        <v>-2.8481640921942275</v>
      </c>
      <c r="AX68" s="152">
        <f t="shared" si="189"/>
        <v>-0.77086112932680262</v>
      </c>
      <c r="AY68" s="198">
        <f t="shared" si="189"/>
        <v>-2.1181428918551206</v>
      </c>
      <c r="AZ68" s="152">
        <f t="shared" si="189"/>
        <v>-0.54387885953792237</v>
      </c>
      <c r="BA68" s="198">
        <f t="shared" si="189"/>
        <v>-1.6203997058759145</v>
      </c>
      <c r="BB68" s="202"/>
      <c r="BJ68" s="146"/>
      <c r="CB68" s="146"/>
      <c r="CC68" s="146"/>
      <c r="CD68" s="146"/>
    </row>
    <row r="69" spans="1:83" ht="15" customHeight="1" x14ac:dyDescent="0.35">
      <c r="A69" s="27"/>
      <c r="B69" s="117"/>
      <c r="C69" s="142"/>
      <c r="D69" s="117"/>
      <c r="I69" s="78"/>
      <c r="J69" s="153"/>
      <c r="K69" s="153"/>
      <c r="L69" s="153"/>
      <c r="M69" s="83"/>
      <c r="N69" s="83"/>
      <c r="O69" s="272"/>
      <c r="P69" s="81"/>
      <c r="Q69" s="82"/>
      <c r="R69" s="82"/>
      <c r="S69" s="82"/>
      <c r="T69" s="82"/>
      <c r="U69" s="82"/>
      <c r="V69" s="82"/>
      <c r="W69" s="82"/>
      <c r="X69" s="82"/>
      <c r="AC69" s="198" t="s">
        <v>265</v>
      </c>
      <c r="AD69" s="199"/>
      <c r="AE69" s="143"/>
      <c r="AF69" s="199"/>
      <c r="AG69" s="143"/>
      <c r="AH69" s="198"/>
      <c r="AI69" s="198"/>
      <c r="AJ69" s="198"/>
      <c r="AK69" s="198"/>
      <c r="AL69" s="198"/>
      <c r="AM69" s="198"/>
      <c r="AN69" s="198"/>
      <c r="AO69" s="198"/>
      <c r="AP69" s="198"/>
      <c r="AQ69" s="198"/>
      <c r="AR69" s="149">
        <f t="shared" ref="AR69:BA69" si="190">TINV(0.05,X31+X64-2)</f>
        <v>2.0738730679040258</v>
      </c>
      <c r="AS69" s="198">
        <f t="shared" si="190"/>
        <v>2.3060041352041671</v>
      </c>
      <c r="AT69" s="198">
        <f t="shared" si="190"/>
        <v>2.2281388519862744</v>
      </c>
      <c r="AU69" s="198">
        <f t="shared" si="190"/>
        <v>2.0859634472658648</v>
      </c>
      <c r="AV69" s="198">
        <f t="shared" si="190"/>
        <v>2.0738730679040258</v>
      </c>
      <c r="AW69" s="198">
        <f t="shared" si="190"/>
        <v>2.0738730679040258</v>
      </c>
      <c r="AX69" s="152">
        <f t="shared" si="190"/>
        <v>4.3026527297494637</v>
      </c>
      <c r="AY69" s="198">
        <f t="shared" si="190"/>
        <v>2.1788128296672284</v>
      </c>
      <c r="AZ69" s="152" t="e">
        <f t="shared" si="190"/>
        <v>#NUM!</v>
      </c>
      <c r="BA69" s="198">
        <f t="shared" si="190"/>
        <v>2.3060041352041671</v>
      </c>
      <c r="BB69" s="202"/>
      <c r="BJ69" s="146"/>
      <c r="CB69" s="146"/>
      <c r="CC69" s="146"/>
      <c r="CD69" s="146"/>
    </row>
    <row r="70" spans="1:83" ht="15" customHeight="1" x14ac:dyDescent="0.35">
      <c r="A70" s="27"/>
      <c r="B70" s="117"/>
      <c r="C70" s="142"/>
      <c r="D70" s="117"/>
      <c r="I70" s="78"/>
      <c r="J70" s="153"/>
      <c r="K70" s="153"/>
      <c r="L70" s="153"/>
      <c r="M70" s="83"/>
      <c r="N70" s="83"/>
      <c r="O70" s="272"/>
      <c r="P70" s="81"/>
      <c r="Q70" s="82"/>
      <c r="R70" s="82"/>
      <c r="S70" s="82"/>
      <c r="T70" s="82"/>
      <c r="U70" s="82"/>
      <c r="V70" s="82"/>
      <c r="W70" s="82"/>
      <c r="X70" s="82"/>
      <c r="AC70" s="142" t="s">
        <v>76</v>
      </c>
      <c r="AD70" s="199"/>
      <c r="AE70" s="143"/>
      <c r="AF70" s="199"/>
      <c r="AG70" s="143"/>
      <c r="AH70" s="198"/>
      <c r="AI70" s="198"/>
      <c r="AJ70" s="198"/>
      <c r="AK70" s="198"/>
      <c r="AL70" s="198"/>
      <c r="AM70" s="198"/>
      <c r="AN70" s="198"/>
      <c r="AO70" s="198"/>
      <c r="AP70" s="198"/>
      <c r="AQ70" s="198"/>
      <c r="AR70" s="149">
        <f t="shared" ref="AR70:BA70" si="191">TDIST(ABS(AR68),X31+X64-2,2)</f>
        <v>9.4339002593111648E-3</v>
      </c>
      <c r="AS70" s="198">
        <f t="shared" si="191"/>
        <v>0.16881275753312916</v>
      </c>
      <c r="AT70" s="198">
        <f t="shared" si="191"/>
        <v>9.6758641188385883E-2</v>
      </c>
      <c r="AU70" s="198">
        <f t="shared" si="191"/>
        <v>1.6230622891825003E-2</v>
      </c>
      <c r="AV70" s="198">
        <f t="shared" si="191"/>
        <v>1.6024766212761891E-2</v>
      </c>
      <c r="AW70" s="198">
        <f t="shared" si="191"/>
        <v>9.3517159633046722E-3</v>
      </c>
      <c r="AX70" s="152">
        <f t="shared" si="191"/>
        <v>0.52140057843478971</v>
      </c>
      <c r="AY70" s="198">
        <f t="shared" si="191"/>
        <v>5.5718793915106202E-2</v>
      </c>
      <c r="AZ70" s="152" t="e">
        <f t="shared" si="191"/>
        <v>#NUM!</v>
      </c>
      <c r="BA70" s="198">
        <f t="shared" si="191"/>
        <v>0.14380538709116913</v>
      </c>
      <c r="BB70" s="202"/>
      <c r="BJ70" s="146"/>
      <c r="CB70" s="146"/>
      <c r="CC70" s="146"/>
      <c r="CD70" s="146"/>
    </row>
    <row r="71" spans="1:83" ht="15" customHeight="1" x14ac:dyDescent="0.35">
      <c r="A71" s="27"/>
      <c r="B71" s="117"/>
      <c r="C71" s="142"/>
      <c r="D71" s="117"/>
      <c r="I71" s="78"/>
      <c r="J71" s="153"/>
      <c r="K71" s="153"/>
      <c r="L71" s="153"/>
      <c r="M71" s="83"/>
      <c r="N71" s="83"/>
      <c r="O71" s="272"/>
      <c r="P71" s="81"/>
      <c r="Q71" s="82"/>
      <c r="R71" s="82"/>
      <c r="S71" s="82"/>
      <c r="T71" s="82"/>
      <c r="U71" s="82"/>
      <c r="V71" s="82"/>
      <c r="W71" s="82"/>
      <c r="X71" s="82"/>
      <c r="AC71" s="142" t="s">
        <v>77</v>
      </c>
      <c r="AD71" s="199"/>
      <c r="AE71" s="143"/>
      <c r="AF71" s="199"/>
      <c r="AG71" s="143"/>
      <c r="AH71" s="198"/>
      <c r="AI71" s="198"/>
      <c r="AJ71" s="198"/>
      <c r="AK71" s="198"/>
      <c r="AL71" s="198"/>
      <c r="AM71" s="198"/>
      <c r="AN71" s="198"/>
      <c r="AO71" s="198"/>
      <c r="AP71" s="198"/>
      <c r="AQ71" s="198"/>
      <c r="AR71" s="242" t="str">
        <f t="shared" ref="AR71:BA71" si="192">IF(X64&gt;4,IF(AR70&lt;0.001,"***",IF(AR70&lt;0.01,"**",IF(AR70&lt;0.05,"*","ns"))),"na")</f>
        <v>**</v>
      </c>
      <c r="AS71" s="243" t="str">
        <f t="shared" si="192"/>
        <v>ns</v>
      </c>
      <c r="AT71" s="243" t="str">
        <f t="shared" si="192"/>
        <v>ns</v>
      </c>
      <c r="AU71" s="243" t="str">
        <f t="shared" si="192"/>
        <v>*</v>
      </c>
      <c r="AV71" s="243" t="str">
        <f t="shared" si="192"/>
        <v>*</v>
      </c>
      <c r="AW71" s="243" t="str">
        <f t="shared" si="192"/>
        <v>**</v>
      </c>
      <c r="AX71" s="245" t="str">
        <f t="shared" si="192"/>
        <v>na</v>
      </c>
      <c r="AY71" s="243" t="str">
        <f t="shared" si="192"/>
        <v>ns</v>
      </c>
      <c r="AZ71" s="245" t="str">
        <f t="shared" si="192"/>
        <v>na</v>
      </c>
      <c r="BA71" s="244" t="str">
        <f t="shared" si="192"/>
        <v>ns</v>
      </c>
      <c r="BJ71" s="146"/>
      <c r="CB71" s="146"/>
      <c r="CC71" s="146"/>
      <c r="CD71" s="146"/>
    </row>
    <row r="72" spans="1:83" ht="15" customHeight="1" x14ac:dyDescent="0.35">
      <c r="A72" s="27"/>
      <c r="B72" s="117"/>
      <c r="C72" s="142"/>
      <c r="D72" s="117"/>
      <c r="I72" s="78"/>
      <c r="J72" s="153"/>
      <c r="K72" s="153"/>
      <c r="L72" s="153"/>
      <c r="M72" s="83"/>
      <c r="N72" s="83"/>
      <c r="O72" s="272"/>
      <c r="P72" s="81"/>
      <c r="Q72" s="82"/>
      <c r="R72" s="82"/>
      <c r="S72" s="82"/>
      <c r="T72" s="82"/>
      <c r="U72" s="82"/>
      <c r="V72" s="82"/>
      <c r="W72" s="82"/>
      <c r="X72" s="82"/>
      <c r="BJ72" s="146"/>
      <c r="CB72" s="146"/>
      <c r="CC72" s="146"/>
      <c r="CD72" s="146"/>
    </row>
    <row r="73" spans="1:83" s="207" customFormat="1" ht="15" customHeight="1" x14ac:dyDescent="0.35">
      <c r="B73" s="54"/>
      <c r="C73" s="198"/>
      <c r="D73" s="144"/>
      <c r="E73" s="69"/>
      <c r="I73" s="390" t="s">
        <v>206</v>
      </c>
      <c r="J73" s="391"/>
      <c r="K73" s="391"/>
      <c r="L73" s="391"/>
      <c r="M73" s="391"/>
      <c r="N73" s="391"/>
      <c r="O73" s="392"/>
      <c r="P73" s="227"/>
      <c r="Q73" s="228"/>
      <c r="R73" s="227"/>
      <c r="S73" s="230"/>
      <c r="T73" s="230"/>
      <c r="U73" s="230"/>
      <c r="V73" s="230"/>
      <c r="W73" s="230"/>
      <c r="X73" s="393" t="s">
        <v>471</v>
      </c>
      <c r="Y73" s="389"/>
      <c r="Z73" s="389"/>
      <c r="AA73" s="389"/>
      <c r="AB73" s="389"/>
      <c r="AC73" s="389"/>
      <c r="AD73" s="389"/>
      <c r="AE73" s="389"/>
      <c r="AF73" s="389"/>
      <c r="AG73" s="389"/>
      <c r="AH73" s="393" t="s">
        <v>465</v>
      </c>
      <c r="AI73" s="389"/>
      <c r="AJ73" s="389"/>
      <c r="AK73" s="389"/>
      <c r="AL73" s="389"/>
      <c r="AM73" s="389"/>
      <c r="AN73" s="389"/>
      <c r="AO73" s="389"/>
      <c r="AP73" s="389"/>
      <c r="AQ73" s="389"/>
      <c r="AR73" s="394" t="s">
        <v>481</v>
      </c>
      <c r="AS73" s="395"/>
      <c r="AT73" s="395"/>
      <c r="AU73" s="395"/>
      <c r="AV73" s="395"/>
      <c r="AW73" s="395"/>
      <c r="AX73" s="395"/>
      <c r="AY73" s="395"/>
      <c r="AZ73" s="395"/>
      <c r="BA73" s="395"/>
      <c r="BB73" s="387" t="s">
        <v>474</v>
      </c>
      <c r="BC73" s="388"/>
      <c r="BD73" s="388"/>
      <c r="BE73" s="388"/>
      <c r="BF73" s="388"/>
      <c r="BG73" s="388"/>
      <c r="BH73" s="388"/>
      <c r="BI73" s="388"/>
      <c r="BJ73" s="388"/>
      <c r="BK73" s="388"/>
      <c r="BL73" s="387" t="s">
        <v>478</v>
      </c>
      <c r="BM73" s="388"/>
      <c r="BN73" s="388"/>
      <c r="BO73" s="388"/>
      <c r="BP73" s="388"/>
      <c r="BQ73" s="388"/>
      <c r="BR73" s="388"/>
      <c r="BS73" s="388"/>
      <c r="BT73" s="388"/>
      <c r="BU73" s="388"/>
      <c r="BV73" s="387" t="s">
        <v>466</v>
      </c>
      <c r="BW73" s="388"/>
      <c r="BX73" s="388"/>
      <c r="BY73" s="388"/>
      <c r="BZ73" s="388"/>
      <c r="CA73" s="388"/>
      <c r="CB73" s="388"/>
      <c r="CC73" s="388"/>
      <c r="CD73" s="388"/>
      <c r="CE73" s="403"/>
    </row>
    <row r="74" spans="1:83" s="207" customFormat="1" ht="76.5" customHeight="1" x14ac:dyDescent="0.35">
      <c r="A74" s="44" t="s">
        <v>378</v>
      </c>
      <c r="B74" s="393" t="s">
        <v>182</v>
      </c>
      <c r="C74" s="389"/>
      <c r="D74" s="389"/>
      <c r="E74" s="396"/>
      <c r="F74" s="389" t="s">
        <v>183</v>
      </c>
      <c r="G74" s="389"/>
      <c r="H74" s="389"/>
      <c r="I74" s="111" t="s">
        <v>313</v>
      </c>
      <c r="J74" s="112" t="s">
        <v>312</v>
      </c>
      <c r="K74" s="407" t="s">
        <v>373</v>
      </c>
      <c r="L74" s="407"/>
      <c r="M74" s="407" t="s">
        <v>372</v>
      </c>
      <c r="N74" s="407"/>
      <c r="O74" s="290"/>
      <c r="P74" s="401" t="s">
        <v>208</v>
      </c>
      <c r="Q74" s="402"/>
      <c r="R74" s="50" t="s">
        <v>258</v>
      </c>
      <c r="S74" s="71" t="s">
        <v>0</v>
      </c>
      <c r="T74" s="72" t="s">
        <v>259</v>
      </c>
      <c r="U74" s="72" t="s">
        <v>72</v>
      </c>
      <c r="V74" s="71" t="s">
        <v>0</v>
      </c>
      <c r="W74" s="96" t="s">
        <v>78</v>
      </c>
      <c r="X74" s="49"/>
      <c r="Y74" s="389" t="s">
        <v>216</v>
      </c>
      <c r="Z74" s="389"/>
      <c r="AA74" s="389"/>
      <c r="AB74" s="389"/>
      <c r="AC74" s="5" t="s">
        <v>217</v>
      </c>
      <c r="AD74" s="112" t="s">
        <v>218</v>
      </c>
      <c r="AE74" s="389" t="s">
        <v>219</v>
      </c>
      <c r="AF74" s="389"/>
      <c r="AG74" s="389"/>
      <c r="AH74" s="49"/>
      <c r="AI74" s="389" t="s">
        <v>216</v>
      </c>
      <c r="AJ74" s="389"/>
      <c r="AK74" s="389"/>
      <c r="AL74" s="389"/>
      <c r="AM74" s="5" t="s">
        <v>217</v>
      </c>
      <c r="AN74" s="112" t="s">
        <v>218</v>
      </c>
      <c r="AO74" s="389" t="s">
        <v>219</v>
      </c>
      <c r="AP74" s="389"/>
      <c r="AQ74" s="389"/>
      <c r="AR74" s="49"/>
      <c r="AS74" s="389" t="s">
        <v>216</v>
      </c>
      <c r="AT74" s="389"/>
      <c r="AU74" s="389"/>
      <c r="AV74" s="389"/>
      <c r="AW74" s="5" t="s">
        <v>217</v>
      </c>
      <c r="AX74" s="112" t="s">
        <v>218</v>
      </c>
      <c r="AY74" s="389" t="s">
        <v>219</v>
      </c>
      <c r="AZ74" s="389"/>
      <c r="BA74" s="389"/>
      <c r="BB74" s="49"/>
      <c r="BC74" s="389" t="s">
        <v>216</v>
      </c>
      <c r="BD74" s="389"/>
      <c r="BE74" s="389"/>
      <c r="BF74" s="389"/>
      <c r="BG74" s="5" t="s">
        <v>217</v>
      </c>
      <c r="BH74" s="5" t="s">
        <v>218</v>
      </c>
      <c r="BI74" s="389" t="s">
        <v>219</v>
      </c>
      <c r="BJ74" s="389"/>
      <c r="BK74" s="389"/>
      <c r="BL74" s="49"/>
      <c r="BM74" s="389" t="s">
        <v>216</v>
      </c>
      <c r="BN74" s="389"/>
      <c r="BO74" s="389"/>
      <c r="BP74" s="389"/>
      <c r="BQ74" s="5" t="s">
        <v>217</v>
      </c>
      <c r="BR74" s="5" t="s">
        <v>218</v>
      </c>
      <c r="BS74" s="389" t="s">
        <v>219</v>
      </c>
      <c r="BT74" s="389"/>
      <c r="BU74" s="389"/>
      <c r="BV74" s="49"/>
      <c r="BW74" s="389" t="s">
        <v>216</v>
      </c>
      <c r="BX74" s="389"/>
      <c r="BY74" s="389"/>
      <c r="BZ74" s="389"/>
      <c r="CA74" s="5" t="s">
        <v>217</v>
      </c>
      <c r="CB74" s="112" t="s">
        <v>218</v>
      </c>
      <c r="CC74" s="389" t="s">
        <v>219</v>
      </c>
      <c r="CD74" s="389"/>
      <c r="CE74" s="396"/>
    </row>
    <row r="75" spans="1:83" s="207" customFormat="1" ht="96" customHeight="1" x14ac:dyDescent="0.3">
      <c r="A75" s="4" t="s">
        <v>178</v>
      </c>
      <c r="B75" s="187" t="s">
        <v>1</v>
      </c>
      <c r="C75" s="291" t="s">
        <v>103</v>
      </c>
      <c r="D75" s="291" t="s">
        <v>307</v>
      </c>
      <c r="E75" s="188" t="s">
        <v>104</v>
      </c>
      <c r="F75" s="168" t="s">
        <v>36</v>
      </c>
      <c r="G75" s="273" t="s">
        <v>184</v>
      </c>
      <c r="H75" s="274" t="s">
        <v>185</v>
      </c>
      <c r="I75" s="189" t="s">
        <v>308</v>
      </c>
      <c r="J75" s="260" t="s">
        <v>308</v>
      </c>
      <c r="K75" s="260" t="s">
        <v>308</v>
      </c>
      <c r="L75" s="261" t="s">
        <v>56</v>
      </c>
      <c r="M75" s="260" t="s">
        <v>308</v>
      </c>
      <c r="N75" s="261" t="s">
        <v>56</v>
      </c>
      <c r="O75" s="254" t="s">
        <v>479</v>
      </c>
      <c r="P75" s="53" t="s">
        <v>324</v>
      </c>
      <c r="Q75" s="284" t="s">
        <v>325</v>
      </c>
      <c r="R75" s="398" t="s">
        <v>374</v>
      </c>
      <c r="S75" s="399"/>
      <c r="T75" s="399"/>
      <c r="U75" s="399"/>
      <c r="V75" s="399"/>
      <c r="W75" s="399"/>
      <c r="X75" s="212" t="s">
        <v>61</v>
      </c>
      <c r="Y75" s="120" t="s">
        <v>71</v>
      </c>
      <c r="Z75" s="120" t="s">
        <v>62</v>
      </c>
      <c r="AA75" s="120" t="s">
        <v>63</v>
      </c>
      <c r="AB75" s="120" t="s">
        <v>64</v>
      </c>
      <c r="AC75" s="120" t="s">
        <v>65</v>
      </c>
      <c r="AD75" s="36" t="s">
        <v>66</v>
      </c>
      <c r="AE75" s="120" t="s">
        <v>67</v>
      </c>
      <c r="AF75" s="76" t="s">
        <v>68</v>
      </c>
      <c r="AG75" s="36" t="s">
        <v>69</v>
      </c>
      <c r="AH75" s="212" t="s">
        <v>61</v>
      </c>
      <c r="AI75" s="120" t="s">
        <v>71</v>
      </c>
      <c r="AJ75" s="120" t="s">
        <v>62</v>
      </c>
      <c r="AK75" s="120" t="s">
        <v>63</v>
      </c>
      <c r="AL75" s="120" t="s">
        <v>64</v>
      </c>
      <c r="AM75" s="120" t="s">
        <v>65</v>
      </c>
      <c r="AN75" s="76" t="s">
        <v>66</v>
      </c>
      <c r="AO75" s="120" t="s">
        <v>67</v>
      </c>
      <c r="AP75" s="76" t="s">
        <v>68</v>
      </c>
      <c r="AQ75" s="36" t="s">
        <v>69</v>
      </c>
      <c r="AR75" s="212" t="s">
        <v>61</v>
      </c>
      <c r="AS75" s="36" t="s">
        <v>71</v>
      </c>
      <c r="AT75" s="36" t="s">
        <v>62</v>
      </c>
      <c r="AU75" s="36" t="s">
        <v>63</v>
      </c>
      <c r="AV75" s="36" t="s">
        <v>64</v>
      </c>
      <c r="AW75" s="36" t="s">
        <v>65</v>
      </c>
      <c r="AX75" s="76" t="s">
        <v>66</v>
      </c>
      <c r="AY75" s="36" t="s">
        <v>67</v>
      </c>
      <c r="AZ75" s="76" t="s">
        <v>68</v>
      </c>
      <c r="BA75" s="36" t="s">
        <v>69</v>
      </c>
      <c r="BB75" s="98" t="s">
        <v>61</v>
      </c>
      <c r="BC75" s="99" t="s">
        <v>71</v>
      </c>
      <c r="BD75" s="99" t="s">
        <v>62</v>
      </c>
      <c r="BE75" s="99" t="s">
        <v>63</v>
      </c>
      <c r="BF75" s="99" t="s">
        <v>64</v>
      </c>
      <c r="BG75" s="99" t="s">
        <v>65</v>
      </c>
      <c r="BH75" s="100" t="s">
        <v>66</v>
      </c>
      <c r="BI75" s="99" t="s">
        <v>67</v>
      </c>
      <c r="BJ75" s="100" t="s">
        <v>68</v>
      </c>
      <c r="BK75" s="101" t="s">
        <v>69</v>
      </c>
      <c r="BL75" s="98" t="s">
        <v>61</v>
      </c>
      <c r="BM75" s="99" t="s">
        <v>71</v>
      </c>
      <c r="BN75" s="99" t="s">
        <v>62</v>
      </c>
      <c r="BO75" s="99" t="s">
        <v>63</v>
      </c>
      <c r="BP75" s="99" t="s">
        <v>64</v>
      </c>
      <c r="BQ75" s="99" t="s">
        <v>65</v>
      </c>
      <c r="BR75" s="100" t="s">
        <v>66</v>
      </c>
      <c r="BS75" s="99" t="s">
        <v>67</v>
      </c>
      <c r="BT75" s="100" t="s">
        <v>68</v>
      </c>
      <c r="BU75" s="101" t="s">
        <v>69</v>
      </c>
      <c r="BV75" s="98" t="s">
        <v>61</v>
      </c>
      <c r="BW75" s="99" t="s">
        <v>71</v>
      </c>
      <c r="BX75" s="99" t="s">
        <v>62</v>
      </c>
      <c r="BY75" s="99" t="s">
        <v>63</v>
      </c>
      <c r="BZ75" s="99" t="s">
        <v>64</v>
      </c>
      <c r="CA75" s="99" t="s">
        <v>65</v>
      </c>
      <c r="CB75" s="100" t="s">
        <v>66</v>
      </c>
      <c r="CC75" s="99" t="s">
        <v>67</v>
      </c>
      <c r="CD75" s="100" t="s">
        <v>68</v>
      </c>
      <c r="CE75" s="101" t="s">
        <v>69</v>
      </c>
    </row>
    <row r="76" spans="1:83" ht="15" customHeight="1" x14ac:dyDescent="0.25">
      <c r="A76" s="298" t="s">
        <v>4</v>
      </c>
      <c r="B76" s="120">
        <v>45</v>
      </c>
      <c r="C76" s="156">
        <v>4</v>
      </c>
      <c r="D76" s="120"/>
      <c r="E76" s="95"/>
      <c r="F76" s="120"/>
      <c r="G76" s="120"/>
      <c r="H76" s="120">
        <v>1</v>
      </c>
      <c r="I76" s="123">
        <v>49.667000000000002</v>
      </c>
      <c r="J76" s="125">
        <v>64.010000000000005</v>
      </c>
      <c r="K76" s="122"/>
      <c r="L76" s="141"/>
      <c r="M76" s="159"/>
      <c r="N76" s="160"/>
      <c r="O76" s="305" t="s">
        <v>271</v>
      </c>
      <c r="P76" s="208">
        <v>64.010000000000005</v>
      </c>
      <c r="Q76" s="340"/>
      <c r="R76" s="162">
        <v>20.122</v>
      </c>
      <c r="S76" s="163">
        <v>47.887999999999998</v>
      </c>
      <c r="T76" s="154">
        <f t="shared" ref="T76" si="193">R76/P76</f>
        <v>0.31435713169817214</v>
      </c>
      <c r="U76" s="154">
        <f t="shared" ref="U76" si="194">IF(R76&lt;0.01*P76,0.01,IF(R76&gt;100*P76,100,T76))</f>
        <v>0.31435713169817214</v>
      </c>
      <c r="V76" s="205">
        <f t="shared" ref="V76:V79" si="195">IF(S76&gt;0,((((1/P76)^2)*((S76^2)+(R76^2))-((1/P76)^2)*(R76^2))^0.5),0)</f>
        <v>0.74813310420246815</v>
      </c>
      <c r="W76" s="153">
        <f t="shared" ref="W76:W91" si="196">IF(V76=0,U76,V76)</f>
        <v>0.74813310420246815</v>
      </c>
      <c r="X76" s="78">
        <v>1</v>
      </c>
      <c r="Y76" s="143">
        <v>1</v>
      </c>
      <c r="Z76" s="142"/>
      <c r="AA76" s="142">
        <v>0.5</v>
      </c>
      <c r="AB76" s="142">
        <v>0.3</v>
      </c>
      <c r="AC76" s="142">
        <v>1</v>
      </c>
      <c r="AD76" s="146"/>
      <c r="AE76" s="142"/>
      <c r="AF76" s="201"/>
      <c r="AG76" s="142"/>
      <c r="AH76" s="357">
        <f>IF(X76&gt;0,SUM($B76:$C76),"na")</f>
        <v>49</v>
      </c>
      <c r="AI76" s="178">
        <f t="shared" ref="AI76:AI100" si="197">IF(Y76&gt;0,SUM($B76:$C76),"na")</f>
        <v>49</v>
      </c>
      <c r="AJ76" s="178" t="str">
        <f t="shared" ref="AJ76:AJ100" si="198">IF(Z76&gt;0,SUM($B76:$C76),"na")</f>
        <v>na</v>
      </c>
      <c r="AK76" s="178">
        <f t="shared" ref="AK76:AK100" si="199">IF(AA76&gt;0,SUM($B76:$C76),"na")</f>
        <v>49</v>
      </c>
      <c r="AL76" s="178">
        <f t="shared" ref="AL76:AL100" si="200">IF(AB76&gt;0,SUM($B76:$C76),"na")</f>
        <v>49</v>
      </c>
      <c r="AM76" s="178">
        <f t="shared" ref="AM76:AM100" si="201">IF(AC76&gt;0,SUM($B76:$C76),"na")</f>
        <v>49</v>
      </c>
      <c r="AN76" s="352" t="str">
        <f t="shared" ref="AN76:AN100" si="202">IF(AD76&gt;0,SUM($B76:$C76),"na")</f>
        <v>na</v>
      </c>
      <c r="AO76" s="178" t="str">
        <f t="shared" ref="AO76:AO100" si="203">IF(AE76&gt;0,SUM($B76:$C76),"na")</f>
        <v>na</v>
      </c>
      <c r="AP76" s="352" t="str">
        <f t="shared" ref="AP76:AP100" si="204">IF(AF76&gt;0,SUM($B76:$C76),"na")</f>
        <v>na</v>
      </c>
      <c r="AQ76" s="178" t="str">
        <f t="shared" ref="AQ76:AQ100" si="205">IF(AG76&gt;0,SUM($B76:$C76),"na")</f>
        <v>na</v>
      </c>
      <c r="AR76" s="356">
        <f>IF(X76&gt;0,(X76/X$102)*LN($U76+1),"na")</f>
        <v>0.27334767285891887</v>
      </c>
      <c r="AS76" s="332">
        <f t="shared" ref="AS76:BA76" si="206">IF(Y76&gt;0,(Y76/Y$102)*LN($U76+1),"na")</f>
        <v>0.35745464912320157</v>
      </c>
      <c r="AT76" s="332" t="str">
        <f t="shared" si="206"/>
        <v>na</v>
      </c>
      <c r="AU76" s="332">
        <f t="shared" si="206"/>
        <v>0.21867813828713512</v>
      </c>
      <c r="AV76" s="332">
        <f t="shared" si="206"/>
        <v>0.13946309839740759</v>
      </c>
      <c r="AW76" s="332">
        <f t="shared" si="206"/>
        <v>0.32083060194708796</v>
      </c>
      <c r="AX76" s="372" t="str">
        <f t="shared" si="206"/>
        <v>na</v>
      </c>
      <c r="AY76" s="332" t="str">
        <f t="shared" si="206"/>
        <v>na</v>
      </c>
      <c r="AZ76" s="372" t="str">
        <f t="shared" si="206"/>
        <v>na</v>
      </c>
      <c r="BA76" s="332" t="str">
        <f t="shared" si="206"/>
        <v>na</v>
      </c>
      <c r="BB76" s="358">
        <f t="shared" ref="BB76:BB81" si="207">IF(X76&gt;0,((X76/X$102)^2)*LN((($W76+1)^2)),"na")</f>
        <v>1.1170968418065172</v>
      </c>
      <c r="BC76" s="344">
        <f t="shared" ref="BC76:BC81" si="208">IF(Y76&gt;0,((Y76/Y$102)^2)*LN((($W76+1)^2)),"na")</f>
        <v>1.9103016998939852</v>
      </c>
      <c r="BD76" s="344" t="str">
        <f t="shared" ref="BD76:BD81" si="209">IF(Z76&gt;0,((Z76/Z$102)^2)*LN((($W76+1)^2)),"na")</f>
        <v>na</v>
      </c>
      <c r="BE76" s="344">
        <f t="shared" ref="BE76:BE81" si="210">IF(AA76&gt;0,((AA76/AA$102)^2)*LN((($W76+1)^2)),"na")</f>
        <v>0.71494197875617116</v>
      </c>
      <c r="BF76" s="344">
        <f t="shared" ref="BF76:BF81" si="211">IF(AB76&gt;0,((AB76/AB$102)^2)*LN((($W76+1)^2)),"na")</f>
        <v>0.29078947360644453</v>
      </c>
      <c r="BG76" s="344">
        <f t="shared" ref="BG76:BG81" si="212">IF(AC76&gt;0,((AC76/AC$102)^2)*LN((($W76+1)^2)),"na")</f>
        <v>1.538904375518688</v>
      </c>
      <c r="BH76" s="347" t="str">
        <f t="shared" ref="BH76:BH81" si="213">IF(AD76&gt;0,((AD76/AD$102)^2)*LN((($W76+1)^2)),"na")</f>
        <v>na</v>
      </c>
      <c r="BI76" s="344" t="str">
        <f t="shared" ref="BI76:BI81" si="214">IF(AE76&gt;0,((AE76/AE$102)^2)*LN((($W76+1)^2)),"na")</f>
        <v>na</v>
      </c>
      <c r="BJ76" s="347" t="str">
        <f t="shared" ref="BJ76:BJ81" si="215">IF(AF76&gt;0,((AF76/AF$102)^2)*LN((($W76+1)^2)),"na")</f>
        <v>na</v>
      </c>
      <c r="BK76" s="359" t="str">
        <f t="shared" ref="BK76:BK81" si="216">IF(AG76&gt;0,((AG76/AG$102)^2)*LN((($W76+1)^2)),"na")</f>
        <v>na</v>
      </c>
      <c r="BL76" s="358">
        <f>IF(X76&gt;0,(AH76-1)*BB76,"na")</f>
        <v>53.620648406712832</v>
      </c>
      <c r="BM76" s="344">
        <f t="shared" ref="BM76:BM100" si="217">IF(Y76&gt;0,(AI76-1)*BC76,"na")</f>
        <v>91.694481594911295</v>
      </c>
      <c r="BN76" s="344" t="str">
        <f t="shared" ref="BN76:BN100" si="218">IF(Z76&gt;0,(AJ76-1)*BD76,"na")</f>
        <v>na</v>
      </c>
      <c r="BO76" s="344">
        <f t="shared" ref="BO76:BO100" si="219">IF(AA76&gt;0,(AK76-1)*BE76,"na")</f>
        <v>34.317214980296214</v>
      </c>
      <c r="BP76" s="344">
        <f t="shared" ref="BP76:BP100" si="220">IF(AB76&gt;0,(AL76-1)*BF76,"na")</f>
        <v>13.957894733109338</v>
      </c>
      <c r="BQ76" s="344">
        <f t="shared" ref="BQ76:BQ100" si="221">IF(AC76&gt;0,(AM76-1)*BG76,"na")</f>
        <v>73.867410024897026</v>
      </c>
      <c r="BR76" s="347" t="str">
        <f t="shared" ref="BR76:BR100" si="222">IF(AD76&gt;0,(AN76-1)*BH76,"na")</f>
        <v>na</v>
      </c>
      <c r="BS76" s="344" t="str">
        <f t="shared" ref="BS76:BS100" si="223">IF(AE76&gt;0,(AO76-1)*BI76,"na")</f>
        <v>na</v>
      </c>
      <c r="BT76" s="347" t="str">
        <f t="shared" ref="BT76:BT100" si="224">IF(AF76&gt;0,(AP76-1)*BJ76,"na")</f>
        <v>na</v>
      </c>
      <c r="BU76" s="359" t="str">
        <f t="shared" ref="BU76:BU100" si="225">IF(AG76&gt;0,(AQ76-1)*BK76,"na")</f>
        <v>na</v>
      </c>
      <c r="BV76" s="358">
        <f>IF(X76&gt;0,AH76*(AR76-AR$102)^2,"na")</f>
        <v>0.35743656397604145</v>
      </c>
      <c r="BW76" s="344">
        <f t="shared" ref="BW76:CE76" si="226">IF(Y76&gt;0,AI76*(AS76-AS$102)^2,"na")</f>
        <v>1.5406911743930811</v>
      </c>
      <c r="BX76" s="344" t="str">
        <f t="shared" si="226"/>
        <v>na</v>
      </c>
      <c r="BY76" s="344">
        <f t="shared" si="226"/>
        <v>0.18226458627987654</v>
      </c>
      <c r="BZ76" s="344">
        <f t="shared" si="226"/>
        <v>1.3725543499151897E-2</v>
      </c>
      <c r="CA76" s="344">
        <f t="shared" si="226"/>
        <v>0.86809821931736952</v>
      </c>
      <c r="CB76" s="347" t="str">
        <f t="shared" si="226"/>
        <v>na</v>
      </c>
      <c r="CC76" s="344" t="str">
        <f t="shared" si="226"/>
        <v>na</v>
      </c>
      <c r="CD76" s="347" t="str">
        <f t="shared" si="226"/>
        <v>na</v>
      </c>
      <c r="CE76" s="359" t="str">
        <f t="shared" si="226"/>
        <v>na</v>
      </c>
    </row>
    <row r="77" spans="1:83" ht="15" customHeight="1" x14ac:dyDescent="0.25">
      <c r="A77" s="298" t="s">
        <v>6</v>
      </c>
      <c r="B77" s="120"/>
      <c r="C77" s="156"/>
      <c r="D77" s="120">
        <v>12</v>
      </c>
      <c r="E77" s="95">
        <v>9</v>
      </c>
      <c r="F77" s="120"/>
      <c r="G77" s="120"/>
      <c r="H77" s="120">
        <v>1</v>
      </c>
      <c r="I77" s="123">
        <v>6.7080000000000002</v>
      </c>
      <c r="J77" s="125">
        <v>6.78</v>
      </c>
      <c r="K77" s="122">
        <v>4.1249999999999993E-3</v>
      </c>
      <c r="L77" s="141"/>
      <c r="M77" s="159"/>
      <c r="N77" s="160"/>
      <c r="O77" s="305" t="s">
        <v>278</v>
      </c>
      <c r="P77" s="208"/>
      <c r="Q77" s="340">
        <v>2.4400000000000002E-2</v>
      </c>
      <c r="R77" s="162">
        <v>1.2199999999999999E-2</v>
      </c>
      <c r="S77" s="163">
        <v>2.4399999999999998E-2</v>
      </c>
      <c r="T77" s="73">
        <f t="shared" ref="T77" si="227">R77/Q77</f>
        <v>0.49999999999999994</v>
      </c>
      <c r="U77" s="73">
        <f t="shared" ref="U77" si="228">IF(R77&lt;0.01*Q77,0.01,IF(R77&gt;100*Q77,100,T77))</f>
        <v>0.49999999999999994</v>
      </c>
      <c r="V77" s="205">
        <f>IF(S77&gt;0,((((1/Q77)^2)*((S77^2)+(R77^2))-((1/Q77)^2)*(R77^2))^0.5),0)</f>
        <v>0.99999999999999956</v>
      </c>
      <c r="W77" s="153">
        <f t="shared" si="196"/>
        <v>0.99999999999999956</v>
      </c>
      <c r="X77" s="78">
        <v>1</v>
      </c>
      <c r="Y77" s="143">
        <v>1</v>
      </c>
      <c r="Z77" s="142">
        <v>0.5</v>
      </c>
      <c r="AA77" s="142">
        <v>1</v>
      </c>
      <c r="AB77" s="142">
        <v>1</v>
      </c>
      <c r="AC77" s="142">
        <v>0.1</v>
      </c>
      <c r="AD77" s="146"/>
      <c r="AE77" s="142"/>
      <c r="AF77" s="201"/>
      <c r="AG77" s="142"/>
      <c r="AH77" s="54">
        <f>IF(X77&gt;0,SUM($D77:$E77),"na")</f>
        <v>21</v>
      </c>
      <c r="AI77" s="144">
        <f t="shared" ref="AI77:AQ77" si="229">IF(Y77&gt;0,SUM($D77:$E77),"na")</f>
        <v>21</v>
      </c>
      <c r="AJ77" s="144">
        <f t="shared" si="229"/>
        <v>21</v>
      </c>
      <c r="AK77" s="144">
        <f t="shared" si="229"/>
        <v>21</v>
      </c>
      <c r="AL77" s="144">
        <f t="shared" si="229"/>
        <v>21</v>
      </c>
      <c r="AM77" s="144">
        <f t="shared" si="229"/>
        <v>21</v>
      </c>
      <c r="AN77" s="75" t="str">
        <f t="shared" si="229"/>
        <v>na</v>
      </c>
      <c r="AO77" s="144" t="str">
        <f t="shared" si="229"/>
        <v>na</v>
      </c>
      <c r="AP77" s="75" t="str">
        <f t="shared" si="229"/>
        <v>na</v>
      </c>
      <c r="AQ77" s="144" t="str">
        <f t="shared" si="229"/>
        <v>na</v>
      </c>
      <c r="AR77" s="81">
        <f t="shared" ref="AR77:AR100" si="230">IF(X77&gt;0,(X77/X$102)*LN($U77+1),"na")</f>
        <v>0.40546510810816438</v>
      </c>
      <c r="AS77" s="82">
        <f t="shared" ref="AS77:AS100" si="231">IF(Y77&gt;0,(Y77/Y$102)*LN($U77+1),"na")</f>
        <v>0.53022360291067649</v>
      </c>
      <c r="AT77" s="82">
        <f t="shared" ref="AT77:AT100" si="232">IF(Z77&gt;0,(Z77/Z$102)*LN($U77+1),"na")</f>
        <v>0.2123864851995147</v>
      </c>
      <c r="AU77" s="82">
        <f t="shared" ref="AU77:AU100" si="233">IF(AA77&gt;0,(AA77/AA$102)*LN($U77+1),"na")</f>
        <v>0.64874417297306308</v>
      </c>
      <c r="AV77" s="82">
        <f t="shared" ref="AV77:AV100" si="234">IF(AB77&gt;0,(AB77/AB$102)*LN($U77+1),"na")</f>
        <v>0.68956651038803474</v>
      </c>
      <c r="AW77" s="82">
        <f t="shared" ref="AW77:AW100" si="235">IF(AC77&gt;0,(AC77/AC$102)*LN($U77+1),"na")</f>
        <v>4.7589801421146063E-2</v>
      </c>
      <c r="AX77" s="83" t="str">
        <f t="shared" ref="AX77:AX100" si="236">IF(AD77&gt;0,(AD77/AD$102)*LN($U77+1),"na")</f>
        <v>na</v>
      </c>
      <c r="AY77" s="82" t="str">
        <f t="shared" ref="AY77:AY100" si="237">IF(AE77&gt;0,(AE77/AE$102)*LN($U77+1),"na")</f>
        <v>na</v>
      </c>
      <c r="AZ77" s="83" t="str">
        <f t="shared" ref="AZ77:AZ100" si="238">IF(AF77&gt;0,(AF77/AF$102)*LN($U77+1),"na")</f>
        <v>na</v>
      </c>
      <c r="BA77" s="82" t="str">
        <f t="shared" ref="BA77:BA100" si="239">IF(AG77&gt;0,(AG77/AG$102)*LN($U77+1),"na")</f>
        <v>na</v>
      </c>
      <c r="BB77" s="93">
        <f t="shared" si="207"/>
        <v>1.3862943611198901</v>
      </c>
      <c r="BC77" s="85">
        <f t="shared" si="208"/>
        <v>2.3706453867671495</v>
      </c>
      <c r="BD77" s="85">
        <f t="shared" si="209"/>
        <v>0.3803664800351626</v>
      </c>
      <c r="BE77" s="85">
        <f t="shared" si="210"/>
        <v>3.5489135644669196</v>
      </c>
      <c r="BF77" s="85">
        <f t="shared" si="211"/>
        <v>4.0095977402930787</v>
      </c>
      <c r="BG77" s="85">
        <f t="shared" si="212"/>
        <v>1.9097488939582793E-2</v>
      </c>
      <c r="BH77" s="86" t="str">
        <f t="shared" si="213"/>
        <v>na</v>
      </c>
      <c r="BI77" s="85" t="str">
        <f t="shared" si="214"/>
        <v>na</v>
      </c>
      <c r="BJ77" s="86" t="str">
        <f t="shared" si="215"/>
        <v>na</v>
      </c>
      <c r="BK77" s="102" t="str">
        <f t="shared" si="216"/>
        <v>na</v>
      </c>
      <c r="BL77" s="85">
        <f t="shared" ref="BL77:BL100" si="240">IF(X77&gt;0,(AH77-1)*BB77,"na")</f>
        <v>27.725887222397802</v>
      </c>
      <c r="BM77" s="85">
        <f t="shared" si="217"/>
        <v>47.412907735342991</v>
      </c>
      <c r="BN77" s="85">
        <f t="shared" si="218"/>
        <v>7.6073296007032525</v>
      </c>
      <c r="BO77" s="85">
        <f t="shared" si="219"/>
        <v>70.978271289338394</v>
      </c>
      <c r="BP77" s="85">
        <f t="shared" si="220"/>
        <v>80.19195480586157</v>
      </c>
      <c r="BQ77" s="85">
        <f t="shared" si="221"/>
        <v>0.38194977879165587</v>
      </c>
      <c r="BR77" s="86" t="str">
        <f t="shared" si="222"/>
        <v>na</v>
      </c>
      <c r="BS77" s="85" t="str">
        <f t="shared" si="223"/>
        <v>na</v>
      </c>
      <c r="BT77" s="86" t="str">
        <f t="shared" si="224"/>
        <v>na</v>
      </c>
      <c r="BU77" s="85" t="str">
        <f t="shared" si="225"/>
        <v>na</v>
      </c>
      <c r="BV77" s="93">
        <f t="shared" ref="BV77:BV100" si="241">IF(X77&gt;0,AH77*(AR77-AR$102)^2,"na")</f>
        <v>0.99366881815123853</v>
      </c>
      <c r="BW77" s="85">
        <f t="shared" ref="BW77:BW100" si="242">IF(Y77&gt;0,AI77*(AS77-AS$102)^2,"na")</f>
        <v>2.5738200024252387</v>
      </c>
      <c r="BX77" s="85">
        <f t="shared" ref="BX77:BX100" si="243">IF(Z77&gt;0,AJ77*(AT77-AT$102)^2,"na")</f>
        <v>4.6482393381355396E-2</v>
      </c>
      <c r="BY77" s="85">
        <f t="shared" ref="BY77:BY100" si="244">IF(AA77&gt;0,AK77*(AU77-AU$102)^2,"na")</f>
        <v>5.0638406070815849</v>
      </c>
      <c r="BZ77" s="85">
        <f t="shared" ref="BZ77:BZ100" si="245">IF(AB77&gt;0,AL77*(AV77-AV$102)^2,"na")</f>
        <v>5.9740837117379542</v>
      </c>
      <c r="CA77" s="85">
        <f t="shared" ref="CA77:CA100" si="246">IF(AC77&gt;0,AM77*(AW77-AW$102)^2,"na")</f>
        <v>0.41241328409849015</v>
      </c>
      <c r="CB77" s="86" t="str">
        <f t="shared" ref="CB77:CB100" si="247">IF(AD77&gt;0,AN77*(AX77-AX$102)^2,"na")</f>
        <v>na</v>
      </c>
      <c r="CC77" s="85" t="str">
        <f t="shared" ref="CC77:CC100" si="248">IF(AE77&gt;0,AO77*(AY77-AY$102)^2,"na")</f>
        <v>na</v>
      </c>
      <c r="CD77" s="86" t="str">
        <f t="shared" ref="CD77:CD100" si="249">IF(AF77&gt;0,AP77*(AZ77-AZ$102)^2,"na")</f>
        <v>na</v>
      </c>
      <c r="CE77" s="102" t="str">
        <f t="shared" ref="CE77:CE100" si="250">IF(AG77&gt;0,AQ77*(BA77-BA$102)^2,"na")</f>
        <v>na</v>
      </c>
    </row>
    <row r="78" spans="1:83" s="39" customFormat="1" ht="15" customHeight="1" x14ac:dyDescent="0.25">
      <c r="A78" s="306" t="s">
        <v>8</v>
      </c>
      <c r="B78" s="120">
        <v>45</v>
      </c>
      <c r="C78" s="156">
        <v>4</v>
      </c>
      <c r="D78" s="120"/>
      <c r="E78" s="95"/>
      <c r="F78" s="120"/>
      <c r="G78" s="120"/>
      <c r="H78" s="120">
        <v>1</v>
      </c>
      <c r="I78" s="123">
        <v>81.832999999999998</v>
      </c>
      <c r="J78" s="125">
        <v>100.22</v>
      </c>
      <c r="K78" s="122"/>
      <c r="L78" s="141"/>
      <c r="M78" s="159"/>
      <c r="N78" s="160"/>
      <c r="O78" s="305" t="s">
        <v>271</v>
      </c>
      <c r="P78" s="208">
        <v>100.22</v>
      </c>
      <c r="Q78" s="340"/>
      <c r="R78" s="162">
        <v>41.347000000000001</v>
      </c>
      <c r="S78" s="163">
        <v>117.672</v>
      </c>
      <c r="T78" s="154">
        <f t="shared" ref="T78:T79" si="251">R78/P78</f>
        <v>0.412562362801836</v>
      </c>
      <c r="U78" s="154">
        <f t="shared" ref="U78:U79" si="252">IF(R78&lt;0.01*P78,0.01,IF(R78&gt;100*P78,100,T78))</f>
        <v>0.412562362801836</v>
      </c>
      <c r="V78" s="205">
        <f t="shared" si="195"/>
        <v>1.1741368988225902</v>
      </c>
      <c r="W78" s="153">
        <f t="shared" si="196"/>
        <v>1.1741368988225902</v>
      </c>
      <c r="X78" s="78">
        <v>1</v>
      </c>
      <c r="Y78" s="143"/>
      <c r="Z78" s="142">
        <v>1</v>
      </c>
      <c r="AA78" s="142">
        <v>0.25</v>
      </c>
      <c r="AB78" s="142">
        <v>0.1</v>
      </c>
      <c r="AC78" s="142">
        <v>1</v>
      </c>
      <c r="AD78" s="146"/>
      <c r="AE78" s="142">
        <v>1</v>
      </c>
      <c r="AF78" s="201"/>
      <c r="AG78" s="142">
        <v>1</v>
      </c>
      <c r="AH78" s="54">
        <f t="shared" ref="AH78:AH100" si="253">IF(X78&gt;0,SUM($B78:$C78),"na")</f>
        <v>49</v>
      </c>
      <c r="AI78" s="144" t="str">
        <f t="shared" si="197"/>
        <v>na</v>
      </c>
      <c r="AJ78" s="144">
        <f t="shared" si="198"/>
        <v>49</v>
      </c>
      <c r="AK78" s="144">
        <f t="shared" si="199"/>
        <v>49</v>
      </c>
      <c r="AL78" s="144">
        <f t="shared" si="200"/>
        <v>49</v>
      </c>
      <c r="AM78" s="144">
        <f t="shared" si="201"/>
        <v>49</v>
      </c>
      <c r="AN78" s="75" t="str">
        <f t="shared" si="202"/>
        <v>na</v>
      </c>
      <c r="AO78" s="144">
        <f t="shared" si="203"/>
        <v>49</v>
      </c>
      <c r="AP78" s="75" t="str">
        <f t="shared" si="204"/>
        <v>na</v>
      </c>
      <c r="AQ78" s="144">
        <f t="shared" si="205"/>
        <v>49</v>
      </c>
      <c r="AR78" s="81">
        <f t="shared" si="230"/>
        <v>0.34540533372001453</v>
      </c>
      <c r="AS78" s="82" t="str">
        <f t="shared" si="231"/>
        <v>na</v>
      </c>
      <c r="AT78" s="82">
        <f t="shared" si="232"/>
        <v>0.36185320675430094</v>
      </c>
      <c r="AU78" s="82">
        <f t="shared" si="233"/>
        <v>0.13816213348800582</v>
      </c>
      <c r="AV78" s="82">
        <f t="shared" si="234"/>
        <v>5.8742403693880028E-2</v>
      </c>
      <c r="AW78" s="82">
        <f t="shared" si="235"/>
        <v>0.4054053212676228</v>
      </c>
      <c r="AX78" s="83" t="str">
        <f t="shared" si="236"/>
        <v>na</v>
      </c>
      <c r="AY78" s="82">
        <f t="shared" si="237"/>
        <v>0.35731586246898056</v>
      </c>
      <c r="AZ78" s="83" t="str">
        <f t="shared" si="238"/>
        <v>na</v>
      </c>
      <c r="BA78" s="82">
        <f t="shared" si="239"/>
        <v>0.36843235596801549</v>
      </c>
      <c r="BB78" s="93">
        <f t="shared" si="207"/>
        <v>1.5532635153119707</v>
      </c>
      <c r="BC78" s="85" t="str">
        <f t="shared" si="208"/>
        <v>na</v>
      </c>
      <c r="BD78" s="85">
        <f t="shared" si="209"/>
        <v>1.7047155134036143</v>
      </c>
      <c r="BE78" s="85">
        <f t="shared" si="210"/>
        <v>0.24852216244991537</v>
      </c>
      <c r="BF78" s="85">
        <f t="shared" si="211"/>
        <v>4.4925248603358871E-2</v>
      </c>
      <c r="BG78" s="85">
        <f t="shared" si="212"/>
        <v>2.1397643700984861</v>
      </c>
      <c r="BH78" s="86" t="str">
        <f t="shared" si="213"/>
        <v>na</v>
      </c>
      <c r="BI78" s="85">
        <f t="shared" si="214"/>
        <v>1.6622320615704802</v>
      </c>
      <c r="BJ78" s="86" t="str">
        <f t="shared" si="215"/>
        <v>na</v>
      </c>
      <c r="BK78" s="102">
        <f t="shared" si="216"/>
        <v>1.7672687107549534</v>
      </c>
      <c r="BL78" s="85">
        <f t="shared" si="240"/>
        <v>74.556648734974601</v>
      </c>
      <c r="BM78" s="85" t="str">
        <f t="shared" si="217"/>
        <v>na</v>
      </c>
      <c r="BN78" s="85">
        <f t="shared" si="218"/>
        <v>81.826344643373488</v>
      </c>
      <c r="BO78" s="85">
        <f t="shared" si="219"/>
        <v>11.929063797595937</v>
      </c>
      <c r="BP78" s="85">
        <f t="shared" si="220"/>
        <v>2.1564119329612259</v>
      </c>
      <c r="BQ78" s="85">
        <f t="shared" si="221"/>
        <v>102.70868976472732</v>
      </c>
      <c r="BR78" s="86" t="str">
        <f t="shared" si="222"/>
        <v>na</v>
      </c>
      <c r="BS78" s="85">
        <f t="shared" si="223"/>
        <v>79.787138955383057</v>
      </c>
      <c r="BT78" s="86" t="str">
        <f t="shared" si="224"/>
        <v>na</v>
      </c>
      <c r="BU78" s="85">
        <f t="shared" si="225"/>
        <v>84.828898116237767</v>
      </c>
      <c r="BV78" s="93">
        <f t="shared" si="241"/>
        <v>1.2149850724580575</v>
      </c>
      <c r="BW78" s="85" t="str">
        <f t="shared" si="242"/>
        <v>na</v>
      </c>
      <c r="BX78" s="85">
        <f t="shared" si="243"/>
        <v>1.8922700407374635</v>
      </c>
      <c r="BY78" s="85">
        <f t="shared" si="244"/>
        <v>1.8683463404841061E-2</v>
      </c>
      <c r="BZ78" s="85">
        <f t="shared" si="245"/>
        <v>0.46539810567039974</v>
      </c>
      <c r="CA78" s="85">
        <f t="shared" si="246"/>
        <v>2.3217863954407996</v>
      </c>
      <c r="CB78" s="86" t="str">
        <f t="shared" si="247"/>
        <v>na</v>
      </c>
      <c r="CC78" s="85">
        <f t="shared" si="248"/>
        <v>1.536848994142461</v>
      </c>
      <c r="CD78" s="86" t="str">
        <f t="shared" si="249"/>
        <v>na</v>
      </c>
      <c r="CE78" s="102">
        <f t="shared" si="250"/>
        <v>2.0535436238907208</v>
      </c>
    </row>
    <row r="79" spans="1:83" s="39" customFormat="1" ht="15" customHeight="1" x14ac:dyDescent="0.25">
      <c r="A79" s="298" t="s">
        <v>10</v>
      </c>
      <c r="B79" s="120">
        <v>45</v>
      </c>
      <c r="C79" s="156">
        <v>4</v>
      </c>
      <c r="D79" s="120"/>
      <c r="E79" s="95"/>
      <c r="F79" s="120"/>
      <c r="G79" s="120"/>
      <c r="H79" s="120">
        <v>1</v>
      </c>
      <c r="I79" s="123">
        <v>19.625</v>
      </c>
      <c r="J79" s="125">
        <v>89.613</v>
      </c>
      <c r="K79" s="122"/>
      <c r="L79" s="141"/>
      <c r="M79" s="159"/>
      <c r="N79" s="160"/>
      <c r="O79" s="305" t="s">
        <v>271</v>
      </c>
      <c r="P79" s="208">
        <v>89.613</v>
      </c>
      <c r="Q79" s="340"/>
      <c r="R79" s="162">
        <v>35.387999999999998</v>
      </c>
      <c r="S79" s="163">
        <v>149.32300000000001</v>
      </c>
      <c r="T79" s="154">
        <f t="shared" si="251"/>
        <v>0.39489806166516017</v>
      </c>
      <c r="U79" s="154">
        <f t="shared" si="252"/>
        <v>0.39489806166516017</v>
      </c>
      <c r="V79" s="205">
        <f t="shared" si="195"/>
        <v>1.6663095756196091</v>
      </c>
      <c r="W79" s="153">
        <f t="shared" si="196"/>
        <v>1.6663095756196091</v>
      </c>
      <c r="X79" s="78">
        <v>1</v>
      </c>
      <c r="Y79" s="143"/>
      <c r="Z79" s="142">
        <v>1</v>
      </c>
      <c r="AA79" s="142">
        <v>0.25</v>
      </c>
      <c r="AB79" s="142">
        <v>0.1</v>
      </c>
      <c r="AC79" s="142">
        <v>1</v>
      </c>
      <c r="AD79" s="146"/>
      <c r="AE79" s="142">
        <v>1</v>
      </c>
      <c r="AF79" s="201"/>
      <c r="AG79" s="142">
        <v>1</v>
      </c>
      <c r="AH79" s="54">
        <f t="shared" si="253"/>
        <v>49</v>
      </c>
      <c r="AI79" s="144" t="str">
        <f t="shared" si="197"/>
        <v>na</v>
      </c>
      <c r="AJ79" s="144">
        <f t="shared" si="198"/>
        <v>49</v>
      </c>
      <c r="AK79" s="144">
        <f t="shared" si="199"/>
        <v>49</v>
      </c>
      <c r="AL79" s="144">
        <f t="shared" si="200"/>
        <v>49</v>
      </c>
      <c r="AM79" s="144">
        <f t="shared" si="201"/>
        <v>49</v>
      </c>
      <c r="AN79" s="75" t="str">
        <f t="shared" si="202"/>
        <v>na</v>
      </c>
      <c r="AO79" s="144">
        <f t="shared" si="203"/>
        <v>49</v>
      </c>
      <c r="AP79" s="75" t="str">
        <f t="shared" si="204"/>
        <v>na</v>
      </c>
      <c r="AQ79" s="144">
        <f t="shared" si="205"/>
        <v>49</v>
      </c>
      <c r="AR79" s="81">
        <f t="shared" si="230"/>
        <v>0.33282133852813456</v>
      </c>
      <c r="AS79" s="82" t="str">
        <f t="shared" si="231"/>
        <v>na</v>
      </c>
      <c r="AT79" s="82">
        <f t="shared" si="232"/>
        <v>0.348669973696141</v>
      </c>
      <c r="AU79" s="82">
        <f t="shared" si="233"/>
        <v>0.13312853541125383</v>
      </c>
      <c r="AV79" s="82">
        <f t="shared" si="234"/>
        <v>5.6602268457165747E-2</v>
      </c>
      <c r="AW79" s="82">
        <f t="shared" si="235"/>
        <v>0.39063537385931296</v>
      </c>
      <c r="AX79" s="83" t="str">
        <f t="shared" si="236"/>
        <v>na</v>
      </c>
      <c r="AY79" s="82">
        <f t="shared" si="237"/>
        <v>0.34429793640841511</v>
      </c>
      <c r="AZ79" s="83" t="str">
        <f t="shared" si="238"/>
        <v>na</v>
      </c>
      <c r="BA79" s="82">
        <f t="shared" si="239"/>
        <v>0.35500942776334354</v>
      </c>
      <c r="BB79" s="93">
        <f t="shared" si="207"/>
        <v>1.9613906698048997</v>
      </c>
      <c r="BC79" s="85" t="str">
        <f t="shared" si="208"/>
        <v>na</v>
      </c>
      <c r="BD79" s="85">
        <f t="shared" si="209"/>
        <v>2.1526373791056042</v>
      </c>
      <c r="BE79" s="85">
        <f t="shared" si="210"/>
        <v>0.31382250716878402</v>
      </c>
      <c r="BF79" s="85">
        <f t="shared" si="211"/>
        <v>5.6729564932577289E-2</v>
      </c>
      <c r="BG79" s="85">
        <f t="shared" si="212"/>
        <v>2.701997329956717</v>
      </c>
      <c r="BH79" s="86" t="str">
        <f t="shared" si="213"/>
        <v>na</v>
      </c>
      <c r="BI79" s="85">
        <f t="shared" si="214"/>
        <v>2.0989912043096433</v>
      </c>
      <c r="BJ79" s="86" t="str">
        <f t="shared" si="215"/>
        <v>na</v>
      </c>
      <c r="BK79" s="102">
        <f t="shared" si="216"/>
        <v>2.2316267176446858</v>
      </c>
      <c r="BL79" s="85">
        <f t="shared" si="240"/>
        <v>94.146752150635194</v>
      </c>
      <c r="BM79" s="85" t="str">
        <f t="shared" si="217"/>
        <v>na</v>
      </c>
      <c r="BN79" s="85">
        <f t="shared" si="218"/>
        <v>103.326594197069</v>
      </c>
      <c r="BO79" s="85">
        <f t="shared" si="219"/>
        <v>15.063480344101633</v>
      </c>
      <c r="BP79" s="85">
        <f t="shared" si="220"/>
        <v>2.7230191167637097</v>
      </c>
      <c r="BQ79" s="85">
        <f t="shared" si="221"/>
        <v>129.69587183792243</v>
      </c>
      <c r="BR79" s="86" t="str">
        <f t="shared" si="222"/>
        <v>na</v>
      </c>
      <c r="BS79" s="85">
        <f t="shared" si="223"/>
        <v>100.75157780686288</v>
      </c>
      <c r="BT79" s="86" t="str">
        <f t="shared" si="224"/>
        <v>na</v>
      </c>
      <c r="BU79" s="85">
        <f t="shared" si="225"/>
        <v>107.11808244694492</v>
      </c>
      <c r="BV79" s="93">
        <f t="shared" si="241"/>
        <v>1.028552242192917</v>
      </c>
      <c r="BW79" s="85" t="str">
        <f t="shared" si="242"/>
        <v>na</v>
      </c>
      <c r="BX79" s="85">
        <f t="shared" si="243"/>
        <v>1.6468985061145509</v>
      </c>
      <c r="BY79" s="85">
        <f t="shared" si="244"/>
        <v>2.9557398509960826E-2</v>
      </c>
      <c r="BZ79" s="85">
        <f t="shared" si="245"/>
        <v>0.48606256584574681</v>
      </c>
      <c r="CA79" s="85">
        <f t="shared" si="246"/>
        <v>2.0173977856023577</v>
      </c>
      <c r="CB79" s="86" t="str">
        <f t="shared" si="247"/>
        <v>na</v>
      </c>
      <c r="CC79" s="85">
        <f t="shared" si="248"/>
        <v>1.3192168481567437</v>
      </c>
      <c r="CD79" s="86" t="str">
        <f t="shared" si="249"/>
        <v>na</v>
      </c>
      <c r="CE79" s="102">
        <f t="shared" si="250"/>
        <v>1.7930778317117302</v>
      </c>
    </row>
    <row r="80" spans="1:83" x14ac:dyDescent="0.25">
      <c r="A80" s="299" t="s">
        <v>97</v>
      </c>
      <c r="B80" s="144"/>
      <c r="D80" s="120">
        <v>12</v>
      </c>
      <c r="E80" s="95">
        <v>9</v>
      </c>
      <c r="F80" s="144"/>
      <c r="G80" s="144"/>
      <c r="H80" s="117">
        <v>1</v>
      </c>
      <c r="I80" s="78">
        <v>0.75</v>
      </c>
      <c r="J80" s="153">
        <v>5.1180000000000003</v>
      </c>
      <c r="K80" s="205">
        <v>2.9165000000000003E-2</v>
      </c>
      <c r="L80" s="205"/>
      <c r="M80" s="83"/>
      <c r="N80" s="83"/>
      <c r="O80" s="266" t="s">
        <v>379</v>
      </c>
      <c r="P80" s="81"/>
      <c r="Q80" s="82">
        <v>0.48449999999999999</v>
      </c>
      <c r="R80" s="81">
        <v>0.1166</v>
      </c>
      <c r="S80" s="82">
        <v>0.11799999999999999</v>
      </c>
      <c r="T80" s="73">
        <f t="shared" ref="T80:T81" si="254">R80/Q80</f>
        <v>0.24066047471620228</v>
      </c>
      <c r="U80" s="73">
        <f t="shared" ref="U80:U81" si="255">IF(R80&lt;0.01*Q80,0.01,IF(R80&gt;100*Q80,100,T80))</f>
        <v>0.24066047471620228</v>
      </c>
      <c r="V80" s="205">
        <f t="shared" ref="V80:V81" si="256">IF(S80&gt;0,((((1/Q80)^2)*((S80^2)+(R80^2))-((1/Q80)^2)*(R80^2))^0.5),0)</f>
        <v>0.24355005159958718</v>
      </c>
      <c r="W80" s="153">
        <f t="shared" si="196"/>
        <v>0.24355005159958718</v>
      </c>
      <c r="X80" s="78">
        <v>1</v>
      </c>
      <c r="Y80" s="143">
        <v>1</v>
      </c>
      <c r="Z80" s="142">
        <v>1</v>
      </c>
      <c r="AA80" s="142">
        <v>1</v>
      </c>
      <c r="AB80" s="142">
        <v>1</v>
      </c>
      <c r="AC80" s="142">
        <v>1</v>
      </c>
      <c r="AD80" s="146">
        <v>0.5</v>
      </c>
      <c r="AE80" s="142">
        <v>1</v>
      </c>
      <c r="AF80" s="201"/>
      <c r="AG80" s="142">
        <v>1</v>
      </c>
      <c r="AH80" s="54">
        <f t="shared" ref="AH80:AH81" si="257">IF(X80&gt;0,SUM($D80:$E80),"na")</f>
        <v>21</v>
      </c>
      <c r="AI80" s="144">
        <f t="shared" ref="AI80:AI81" si="258">IF(Y80&gt;0,SUM($D80:$E80),"na")</f>
        <v>21</v>
      </c>
      <c r="AJ80" s="144">
        <f t="shared" ref="AJ80:AJ81" si="259">IF(Z80&gt;0,SUM($D80:$E80),"na")</f>
        <v>21</v>
      </c>
      <c r="AK80" s="144">
        <f t="shared" ref="AK80:AK81" si="260">IF(AA80&gt;0,SUM($D80:$E80),"na")</f>
        <v>21</v>
      </c>
      <c r="AL80" s="144">
        <f t="shared" ref="AL80:AL81" si="261">IF(AB80&gt;0,SUM($D80:$E80),"na")</f>
        <v>21</v>
      </c>
      <c r="AM80" s="144">
        <f t="shared" ref="AM80:AM81" si="262">IF(AC80&gt;0,SUM($D80:$E80),"na")</f>
        <v>21</v>
      </c>
      <c r="AN80" s="75">
        <f t="shared" ref="AN80:AN81" si="263">IF(AD80&gt;0,SUM($D80:$E80),"na")</f>
        <v>21</v>
      </c>
      <c r="AO80" s="144">
        <f t="shared" ref="AO80:AO81" si="264">IF(AE80&gt;0,SUM($D80:$E80),"na")</f>
        <v>21</v>
      </c>
      <c r="AP80" s="75" t="str">
        <f t="shared" ref="AP80:AP81" si="265">IF(AF80&gt;0,SUM($D80:$E80),"na")</f>
        <v>na</v>
      </c>
      <c r="AQ80" s="144">
        <f t="shared" ref="AQ80:AQ81" si="266">IF(AG80&gt;0,SUM($D80:$E80),"na")</f>
        <v>21</v>
      </c>
      <c r="AR80" s="81">
        <f t="shared" si="230"/>
        <v>0.21564387871429541</v>
      </c>
      <c r="AS80" s="82">
        <f t="shared" si="231"/>
        <v>0.28199584139561706</v>
      </c>
      <c r="AT80" s="82">
        <f t="shared" si="232"/>
        <v>0.22591263484354759</v>
      </c>
      <c r="AU80" s="82">
        <f t="shared" si="233"/>
        <v>0.3450302059428727</v>
      </c>
      <c r="AV80" s="82">
        <f t="shared" si="234"/>
        <v>0.3667412903304344</v>
      </c>
      <c r="AW80" s="82">
        <f t="shared" si="235"/>
        <v>0.2531031440308632</v>
      </c>
      <c r="AX80" s="83">
        <f t="shared" si="236"/>
        <v>0.14376258580953027</v>
      </c>
      <c r="AY80" s="82">
        <f t="shared" si="237"/>
        <v>0.22307987453202976</v>
      </c>
      <c r="AZ80" s="83" t="str">
        <f t="shared" si="238"/>
        <v>na</v>
      </c>
      <c r="BA80" s="82">
        <f t="shared" si="239"/>
        <v>0.23002013729524842</v>
      </c>
      <c r="BB80" s="93">
        <f t="shared" si="207"/>
        <v>0.43594046806797832</v>
      </c>
      <c r="BC80" s="85">
        <f t="shared" si="208"/>
        <v>0.74548399569021151</v>
      </c>
      <c r="BD80" s="85">
        <f t="shared" si="209"/>
        <v>0.4784471350224524</v>
      </c>
      <c r="BE80" s="85">
        <f t="shared" si="210"/>
        <v>1.1160075982540247</v>
      </c>
      <c r="BF80" s="85">
        <f t="shared" si="211"/>
        <v>1.2608764521379354</v>
      </c>
      <c r="BG80" s="85">
        <f t="shared" si="212"/>
        <v>0.60054837563641816</v>
      </c>
      <c r="BH80" s="86">
        <f t="shared" si="213"/>
        <v>0.19375131914132368</v>
      </c>
      <c r="BI80" s="85">
        <f t="shared" si="214"/>
        <v>0.46652368758761065</v>
      </c>
      <c r="BJ80" s="86" t="str">
        <f t="shared" si="215"/>
        <v>na</v>
      </c>
      <c r="BK80" s="102">
        <f t="shared" si="216"/>
        <v>0.49600337700178865</v>
      </c>
      <c r="BL80" s="85">
        <f t="shared" si="240"/>
        <v>8.7188093613595665</v>
      </c>
      <c r="BM80" s="85">
        <f t="shared" si="217"/>
        <v>14.909679913804229</v>
      </c>
      <c r="BN80" s="85">
        <f t="shared" si="218"/>
        <v>9.5689427004490479</v>
      </c>
      <c r="BO80" s="85">
        <f t="shared" si="219"/>
        <v>22.320151965080495</v>
      </c>
      <c r="BP80" s="85">
        <f t="shared" si="220"/>
        <v>25.217529042758709</v>
      </c>
      <c r="BQ80" s="85">
        <f t="shared" si="221"/>
        <v>12.010967512728364</v>
      </c>
      <c r="BR80" s="86">
        <f t="shared" si="222"/>
        <v>3.8750263828264737</v>
      </c>
      <c r="BS80" s="85">
        <f t="shared" si="223"/>
        <v>9.3304737517522121</v>
      </c>
      <c r="BT80" s="86" t="str">
        <f t="shared" si="224"/>
        <v>na</v>
      </c>
      <c r="BU80" s="85">
        <f t="shared" si="225"/>
        <v>9.9200675400357738</v>
      </c>
      <c r="BV80" s="93">
        <f t="shared" si="241"/>
        <v>1.6118646199378004E-2</v>
      </c>
      <c r="BW80" s="85">
        <f t="shared" si="242"/>
        <v>0.21789330654599226</v>
      </c>
      <c r="BX80" s="85">
        <f t="shared" si="243"/>
        <v>7.7051968192582046E-2</v>
      </c>
      <c r="BY80" s="85">
        <f t="shared" si="244"/>
        <v>0.73703195010937017</v>
      </c>
      <c r="BZ80" s="85">
        <f t="shared" si="245"/>
        <v>0.93088317150818545</v>
      </c>
      <c r="CA80" s="85">
        <f t="shared" si="246"/>
        <v>8.9751970132599307E-2</v>
      </c>
      <c r="CB80" s="86">
        <f t="shared" si="247"/>
        <v>7.7725628217564736E-4</v>
      </c>
      <c r="CC80" s="85">
        <f t="shared" si="248"/>
        <v>3.8583058094028108E-2</v>
      </c>
      <c r="CD80" s="86" t="str">
        <f t="shared" si="249"/>
        <v>na</v>
      </c>
      <c r="CE80" s="102">
        <f t="shared" si="250"/>
        <v>9.2322828095959597E-2</v>
      </c>
    </row>
    <row r="81" spans="1:83" s="146" customFormat="1" x14ac:dyDescent="0.25">
      <c r="A81" s="299" t="s">
        <v>106</v>
      </c>
      <c r="B81" s="60"/>
      <c r="C81" s="145"/>
      <c r="D81" s="120">
        <v>12</v>
      </c>
      <c r="E81" s="95">
        <v>9</v>
      </c>
      <c r="F81" s="60"/>
      <c r="G81" s="60"/>
      <c r="H81" s="67">
        <v>1</v>
      </c>
      <c r="I81" s="78">
        <v>8.75</v>
      </c>
      <c r="J81" s="153">
        <v>6.8760000000000003</v>
      </c>
      <c r="K81" s="205"/>
      <c r="L81" s="205"/>
      <c r="M81" s="83">
        <v>3.7825000000000004E-2</v>
      </c>
      <c r="N81" s="83">
        <v>3.8175000000000001E-2</v>
      </c>
      <c r="O81" s="266" t="s">
        <v>379</v>
      </c>
      <c r="P81" s="81"/>
      <c r="Q81" s="82">
        <v>1.52</v>
      </c>
      <c r="R81" s="81">
        <v>0.76934999999999998</v>
      </c>
      <c r="S81" s="82">
        <v>0.92705000000000004</v>
      </c>
      <c r="T81" s="73">
        <f t="shared" si="254"/>
        <v>0.5061513157894737</v>
      </c>
      <c r="U81" s="73">
        <f t="shared" si="255"/>
        <v>0.5061513157894737</v>
      </c>
      <c r="V81" s="205">
        <f t="shared" si="256"/>
        <v>0.60990131578947382</v>
      </c>
      <c r="W81" s="153">
        <f t="shared" si="196"/>
        <v>0.60990131578947382</v>
      </c>
      <c r="X81" s="78">
        <v>1</v>
      </c>
      <c r="Y81" s="143">
        <v>1</v>
      </c>
      <c r="Z81" s="142"/>
      <c r="AA81" s="142">
        <v>0.5</v>
      </c>
      <c r="AB81" s="142">
        <v>0.3</v>
      </c>
      <c r="AC81" s="142">
        <v>1</v>
      </c>
      <c r="AD81" s="146">
        <v>1</v>
      </c>
      <c r="AE81" s="142">
        <v>1</v>
      </c>
      <c r="AF81" s="201"/>
      <c r="AG81" s="142"/>
      <c r="AH81" s="54">
        <f t="shared" si="257"/>
        <v>21</v>
      </c>
      <c r="AI81" s="144">
        <f t="shared" si="258"/>
        <v>21</v>
      </c>
      <c r="AJ81" s="144" t="str">
        <f t="shared" si="259"/>
        <v>na</v>
      </c>
      <c r="AK81" s="144">
        <f t="shared" si="260"/>
        <v>21</v>
      </c>
      <c r="AL81" s="144">
        <f t="shared" si="261"/>
        <v>21</v>
      </c>
      <c r="AM81" s="144">
        <f t="shared" si="262"/>
        <v>21</v>
      </c>
      <c r="AN81" s="75">
        <f t="shared" si="263"/>
        <v>21</v>
      </c>
      <c r="AO81" s="144">
        <f t="shared" si="264"/>
        <v>21</v>
      </c>
      <c r="AP81" s="75" t="str">
        <f t="shared" si="265"/>
        <v>na</v>
      </c>
      <c r="AQ81" s="144" t="str">
        <f t="shared" si="266"/>
        <v>na</v>
      </c>
      <c r="AR81" s="81">
        <f t="shared" si="230"/>
        <v>0.409557599622213</v>
      </c>
      <c r="AS81" s="82">
        <f t="shared" si="231"/>
        <v>0.53557532258289398</v>
      </c>
      <c r="AT81" s="82" t="str">
        <f t="shared" si="232"/>
        <v>na</v>
      </c>
      <c r="AU81" s="82">
        <f t="shared" si="233"/>
        <v>0.32764607969777043</v>
      </c>
      <c r="AV81" s="82">
        <f t="shared" si="234"/>
        <v>0.20895795899092501</v>
      </c>
      <c r="AW81" s="82">
        <f t="shared" si="235"/>
        <v>0.48070140800729239</v>
      </c>
      <c r="AX81" s="83">
        <f t="shared" si="236"/>
        <v>0.54607679949628396</v>
      </c>
      <c r="AY81" s="82">
        <f t="shared" si="237"/>
        <v>0.42368027547125486</v>
      </c>
      <c r="AZ81" s="83" t="str">
        <f t="shared" si="238"/>
        <v>na</v>
      </c>
      <c r="BA81" s="82" t="str">
        <f t="shared" si="239"/>
        <v>na</v>
      </c>
      <c r="BB81" s="93">
        <f t="shared" si="207"/>
        <v>0.95234576515417024</v>
      </c>
      <c r="BC81" s="85">
        <f t="shared" si="208"/>
        <v>1.6285676102340545</v>
      </c>
      <c r="BD81" s="85" t="str">
        <f t="shared" si="209"/>
        <v>na</v>
      </c>
      <c r="BE81" s="85">
        <f t="shared" si="210"/>
        <v>0.60950128969866912</v>
      </c>
      <c r="BF81" s="85">
        <f t="shared" si="211"/>
        <v>0.24790341658532131</v>
      </c>
      <c r="BG81" s="85">
        <f t="shared" si="212"/>
        <v>1.3119445066484972</v>
      </c>
      <c r="BH81" s="86">
        <f t="shared" si="213"/>
        <v>1.693059138051858</v>
      </c>
      <c r="BI81" s="85">
        <f t="shared" si="214"/>
        <v>1.0191571803076735</v>
      </c>
      <c r="BJ81" s="86" t="str">
        <f t="shared" si="215"/>
        <v>na</v>
      </c>
      <c r="BK81" s="102" t="str">
        <f t="shared" si="216"/>
        <v>na</v>
      </c>
      <c r="BL81" s="85">
        <f t="shared" si="240"/>
        <v>19.046915303083406</v>
      </c>
      <c r="BM81" s="85">
        <f t="shared" si="217"/>
        <v>32.571352204681091</v>
      </c>
      <c r="BN81" s="85" t="str">
        <f t="shared" si="218"/>
        <v>na</v>
      </c>
      <c r="BO81" s="85">
        <f t="shared" si="219"/>
        <v>12.190025793973383</v>
      </c>
      <c r="BP81" s="85">
        <f t="shared" si="220"/>
        <v>4.9580683317064258</v>
      </c>
      <c r="BQ81" s="85">
        <f t="shared" si="221"/>
        <v>26.238890132969942</v>
      </c>
      <c r="BR81" s="86">
        <f t="shared" si="222"/>
        <v>33.861182761037163</v>
      </c>
      <c r="BS81" s="85">
        <f t="shared" si="223"/>
        <v>20.383143606153471</v>
      </c>
      <c r="BT81" s="86" t="str">
        <f t="shared" si="224"/>
        <v>na</v>
      </c>
      <c r="BU81" s="85" t="str">
        <f t="shared" si="225"/>
        <v>na</v>
      </c>
      <c r="BV81" s="93">
        <f t="shared" si="241"/>
        <v>1.0314099161824151</v>
      </c>
      <c r="BW81" s="85">
        <f t="shared" si="242"/>
        <v>2.6531119216563486</v>
      </c>
      <c r="BX81" s="85" t="str">
        <f t="shared" si="243"/>
        <v>na</v>
      </c>
      <c r="BY81" s="85">
        <f t="shared" si="244"/>
        <v>0.60659419898700018</v>
      </c>
      <c r="BZ81" s="85">
        <f t="shared" si="245"/>
        <v>5.8452158102816301E-2</v>
      </c>
      <c r="CA81" s="85">
        <f t="shared" si="246"/>
        <v>1.8025011980793184</v>
      </c>
      <c r="CB81" s="86">
        <f t="shared" si="247"/>
        <v>3.2969699277604931</v>
      </c>
      <c r="CC81" s="85">
        <f t="shared" si="248"/>
        <v>1.2447691477063163</v>
      </c>
      <c r="CD81" s="86" t="str">
        <f t="shared" si="249"/>
        <v>na</v>
      </c>
      <c r="CE81" s="102" t="str">
        <f t="shared" si="250"/>
        <v>na</v>
      </c>
    </row>
    <row r="82" spans="1:83" s="146" customFormat="1" x14ac:dyDescent="0.25">
      <c r="A82" s="299" t="s">
        <v>86</v>
      </c>
      <c r="B82" s="60">
        <v>45</v>
      </c>
      <c r="C82" s="145">
        <v>4</v>
      </c>
      <c r="D82" s="120"/>
      <c r="E82" s="95"/>
      <c r="F82" s="60"/>
      <c r="G82" s="60"/>
      <c r="H82" s="36">
        <v>1</v>
      </c>
      <c r="I82" s="78">
        <v>9.1669999999999998</v>
      </c>
      <c r="J82" s="153">
        <v>4.6849999999999996</v>
      </c>
      <c r="K82" s="205">
        <v>1.7932500000000001E-2</v>
      </c>
      <c r="L82" s="205"/>
      <c r="M82" s="83"/>
      <c r="N82" s="83"/>
      <c r="O82" s="266" t="s">
        <v>271</v>
      </c>
      <c r="P82" s="81">
        <v>9.1669999999999998</v>
      </c>
      <c r="Q82" s="82"/>
      <c r="R82" s="81">
        <v>4.8369999999999997</v>
      </c>
      <c r="S82" s="82">
        <v>20.123000000000001</v>
      </c>
      <c r="T82" s="154">
        <f t="shared" ref="T82:T84" si="267">R82/P82</f>
        <v>0.52765353987127739</v>
      </c>
      <c r="U82" s="154">
        <f t="shared" ref="U82:U84" si="268">IF(R82&lt;0.01*P82,0.01,IF(R82&gt;100*P82,100,T82))</f>
        <v>0.52765353987127739</v>
      </c>
      <c r="V82" s="205">
        <f t="shared" ref="V82:V84" si="269">IF(S82&gt;0,((((1/P82)^2)*((S82^2)+(R82^2))-((1/P82)^2)*(R82^2))^0.5),0)</f>
        <v>2.1951565397621904</v>
      </c>
      <c r="W82" s="153">
        <f t="shared" si="196"/>
        <v>2.1951565397621904</v>
      </c>
      <c r="X82" s="78">
        <v>1</v>
      </c>
      <c r="Y82" s="36">
        <v>1</v>
      </c>
      <c r="Z82" s="35"/>
      <c r="AA82" s="35">
        <v>0.75</v>
      </c>
      <c r="AB82" s="35">
        <v>1</v>
      </c>
      <c r="AC82" s="35">
        <v>0.5</v>
      </c>
      <c r="AD82" s="35">
        <v>0.5</v>
      </c>
      <c r="AE82" s="35"/>
      <c r="AF82" s="201"/>
      <c r="AG82" s="35"/>
      <c r="AH82" s="54">
        <f t="shared" si="253"/>
        <v>49</v>
      </c>
      <c r="AI82" s="144">
        <f t="shared" si="197"/>
        <v>49</v>
      </c>
      <c r="AJ82" s="144" t="str">
        <f t="shared" si="198"/>
        <v>na</v>
      </c>
      <c r="AK82" s="144">
        <f t="shared" si="199"/>
        <v>49</v>
      </c>
      <c r="AL82" s="144">
        <f t="shared" si="200"/>
        <v>49</v>
      </c>
      <c r="AM82" s="144">
        <f t="shared" si="201"/>
        <v>49</v>
      </c>
      <c r="AN82" s="75">
        <f t="shared" si="202"/>
        <v>49</v>
      </c>
      <c r="AO82" s="144" t="str">
        <f t="shared" si="203"/>
        <v>na</v>
      </c>
      <c r="AP82" s="75" t="str">
        <f t="shared" si="204"/>
        <v>na</v>
      </c>
      <c r="AQ82" s="144" t="str">
        <f t="shared" si="205"/>
        <v>na</v>
      </c>
      <c r="AR82" s="81">
        <f t="shared" si="230"/>
        <v>0.42373292411278068</v>
      </c>
      <c r="AS82" s="82">
        <f t="shared" si="231"/>
        <v>0.55411228537825163</v>
      </c>
      <c r="AT82" s="82" t="str">
        <f t="shared" si="232"/>
        <v>na</v>
      </c>
      <c r="AU82" s="82">
        <f t="shared" si="233"/>
        <v>0.50847950893533678</v>
      </c>
      <c r="AV82" s="82">
        <f t="shared" si="234"/>
        <v>0.72063422468159988</v>
      </c>
      <c r="AW82" s="82">
        <f t="shared" si="235"/>
        <v>0.24866955640421406</v>
      </c>
      <c r="AX82" s="83">
        <f t="shared" si="236"/>
        <v>0.2824886160751871</v>
      </c>
      <c r="AY82" s="82" t="str">
        <f t="shared" si="237"/>
        <v>na</v>
      </c>
      <c r="AZ82" s="83" t="str">
        <f t="shared" si="238"/>
        <v>na</v>
      </c>
      <c r="BA82" s="82" t="str">
        <f t="shared" si="239"/>
        <v>na</v>
      </c>
      <c r="BB82" s="93">
        <f>IF(X82&gt;0,((X82/X$102)^2)*LN((($W82+1)^2)),"na")</f>
        <v>2.3232721637200071</v>
      </c>
      <c r="BC82" s="85">
        <f t="shared" ref="BC82:BK88" si="270">IF(Y82&gt;0,((Y82/Y$102)^2)*LN((($W82+1)^2)),"na")</f>
        <v>3.9729328716868761</v>
      </c>
      <c r="BD82" s="85" t="str">
        <f t="shared" si="270"/>
        <v>na</v>
      </c>
      <c r="BE82" s="85">
        <f t="shared" si="270"/>
        <v>3.3455119157568101</v>
      </c>
      <c r="BF82" s="85">
        <f t="shared" si="270"/>
        <v>6.7196311829561965</v>
      </c>
      <c r="BG82" s="85">
        <f t="shared" si="270"/>
        <v>0.80013065216612944</v>
      </c>
      <c r="BH82" s="86">
        <f t="shared" si="270"/>
        <v>1.0325654060977809</v>
      </c>
      <c r="BI82" s="85" t="str">
        <f t="shared" si="270"/>
        <v>na</v>
      </c>
      <c r="BJ82" s="86" t="str">
        <f t="shared" si="270"/>
        <v>na</v>
      </c>
      <c r="BK82" s="102" t="str">
        <f t="shared" si="270"/>
        <v>na</v>
      </c>
      <c r="BL82" s="85">
        <f t="shared" si="240"/>
        <v>111.51706385856033</v>
      </c>
      <c r="BM82" s="85">
        <f t="shared" si="217"/>
        <v>190.70077784097006</v>
      </c>
      <c r="BN82" s="85" t="str">
        <f t="shared" si="218"/>
        <v>na</v>
      </c>
      <c r="BO82" s="85">
        <f t="shared" si="219"/>
        <v>160.5845719563269</v>
      </c>
      <c r="BP82" s="85">
        <f t="shared" si="220"/>
        <v>322.54229678189745</v>
      </c>
      <c r="BQ82" s="85">
        <f t="shared" si="221"/>
        <v>38.406271303974215</v>
      </c>
      <c r="BR82" s="86">
        <f t="shared" si="222"/>
        <v>49.56313949269348</v>
      </c>
      <c r="BS82" s="85" t="str">
        <f t="shared" si="223"/>
        <v>na</v>
      </c>
      <c r="BT82" s="86" t="str">
        <f t="shared" si="224"/>
        <v>na</v>
      </c>
      <c r="BU82" s="85" t="str">
        <f t="shared" si="225"/>
        <v>na</v>
      </c>
      <c r="BV82" s="93">
        <f t="shared" si="241"/>
        <v>2.7243375708103144</v>
      </c>
      <c r="BW82" s="85">
        <f t="shared" si="242"/>
        <v>6.8531347964802336</v>
      </c>
      <c r="BX82" s="85" t="str">
        <f t="shared" si="243"/>
        <v>na</v>
      </c>
      <c r="BY82" s="85">
        <f t="shared" si="244"/>
        <v>6.0296480206153644</v>
      </c>
      <c r="BZ82" s="85">
        <f t="shared" si="245"/>
        <v>15.610731457666651</v>
      </c>
      <c r="CA82" s="85">
        <f t="shared" si="246"/>
        <v>0.18197951212696245</v>
      </c>
      <c r="CB82" s="86">
        <f t="shared" si="247"/>
        <v>0.86210454836613659</v>
      </c>
      <c r="CC82" s="85" t="str">
        <f t="shared" si="248"/>
        <v>na</v>
      </c>
      <c r="CD82" s="86" t="str">
        <f t="shared" si="249"/>
        <v>na</v>
      </c>
      <c r="CE82" s="102" t="str">
        <f t="shared" si="250"/>
        <v>na</v>
      </c>
    </row>
    <row r="83" spans="1:83" s="146" customFormat="1" x14ac:dyDescent="0.25">
      <c r="A83" s="299" t="s">
        <v>85</v>
      </c>
      <c r="B83" s="60">
        <v>45</v>
      </c>
      <c r="C83" s="145">
        <v>4</v>
      </c>
      <c r="D83" s="120"/>
      <c r="E83" s="95"/>
      <c r="F83" s="60"/>
      <c r="G83" s="60"/>
      <c r="H83" s="67">
        <v>1</v>
      </c>
      <c r="I83" s="78">
        <v>21.792000000000002</v>
      </c>
      <c r="J83" s="153">
        <v>45.154000000000003</v>
      </c>
      <c r="K83" s="205">
        <v>0.1256825</v>
      </c>
      <c r="L83" s="205"/>
      <c r="M83" s="83"/>
      <c r="N83" s="83"/>
      <c r="O83" s="266" t="s">
        <v>271</v>
      </c>
      <c r="P83" s="81">
        <v>45.154000000000003</v>
      </c>
      <c r="Q83" s="82"/>
      <c r="R83" s="81">
        <v>6.7759999999999998</v>
      </c>
      <c r="S83" s="82">
        <v>12.494</v>
      </c>
      <c r="T83" s="154">
        <f t="shared" si="267"/>
        <v>0.15006422465340832</v>
      </c>
      <c r="U83" s="154">
        <f t="shared" si="268"/>
        <v>0.15006422465340832</v>
      </c>
      <c r="V83" s="205">
        <f t="shared" si="269"/>
        <v>0.27669752402887893</v>
      </c>
      <c r="W83" s="153">
        <f t="shared" si="196"/>
        <v>0.27669752402887893</v>
      </c>
      <c r="X83" s="78">
        <v>1</v>
      </c>
      <c r="Y83" s="127"/>
      <c r="Z83" s="129">
        <v>1</v>
      </c>
      <c r="AA83" s="129">
        <v>0.75</v>
      </c>
      <c r="AB83" s="129">
        <v>1</v>
      </c>
      <c r="AC83" s="129">
        <v>1</v>
      </c>
      <c r="AD83" s="133"/>
      <c r="AE83" s="129">
        <v>1</v>
      </c>
      <c r="AF83" s="139"/>
      <c r="AG83" s="129">
        <v>1</v>
      </c>
      <c r="AH83" s="54">
        <f t="shared" si="253"/>
        <v>49</v>
      </c>
      <c r="AI83" s="144" t="str">
        <f t="shared" si="197"/>
        <v>na</v>
      </c>
      <c r="AJ83" s="144">
        <f t="shared" si="198"/>
        <v>49</v>
      </c>
      <c r="AK83" s="144">
        <f t="shared" si="199"/>
        <v>49</v>
      </c>
      <c r="AL83" s="144">
        <f t="shared" si="200"/>
        <v>49</v>
      </c>
      <c r="AM83" s="144">
        <f t="shared" si="201"/>
        <v>49</v>
      </c>
      <c r="AN83" s="75" t="str">
        <f t="shared" si="202"/>
        <v>na</v>
      </c>
      <c r="AO83" s="144">
        <f t="shared" si="203"/>
        <v>49</v>
      </c>
      <c r="AP83" s="75" t="str">
        <f t="shared" si="204"/>
        <v>na</v>
      </c>
      <c r="AQ83" s="144">
        <f t="shared" si="205"/>
        <v>49</v>
      </c>
      <c r="AR83" s="81">
        <f t="shared" si="230"/>
        <v>0.13981778834044661</v>
      </c>
      <c r="AS83" s="82" t="str">
        <f t="shared" si="231"/>
        <v>na</v>
      </c>
      <c r="AT83" s="82">
        <f t="shared" si="232"/>
        <v>0.14647577826142028</v>
      </c>
      <c r="AU83" s="82">
        <f t="shared" si="233"/>
        <v>0.16778134600853592</v>
      </c>
      <c r="AV83" s="82">
        <f t="shared" si="234"/>
        <v>0.23778535432048745</v>
      </c>
      <c r="AW83" s="82">
        <f t="shared" si="235"/>
        <v>0.16410538537611108</v>
      </c>
      <c r="AX83" s="83" t="str">
        <f t="shared" si="236"/>
        <v>na</v>
      </c>
      <c r="AY83" s="82">
        <f t="shared" si="237"/>
        <v>0.14463909138666892</v>
      </c>
      <c r="AZ83" s="83" t="str">
        <f t="shared" si="238"/>
        <v>na</v>
      </c>
      <c r="BA83" s="82">
        <f t="shared" si="239"/>
        <v>0.14913897422980971</v>
      </c>
      <c r="BB83" s="93">
        <f t="shared" ref="BB83:BB100" si="271">IF(X83&gt;0,((X83/X$102)^2)*LN((($W83+1)^2)),"na")</f>
        <v>0.48855336897991292</v>
      </c>
      <c r="BC83" s="85" t="str">
        <f t="shared" si="270"/>
        <v>na</v>
      </c>
      <c r="BD83" s="85">
        <f t="shared" si="270"/>
        <v>0.53619009203237611</v>
      </c>
      <c r="BE83" s="85">
        <f t="shared" si="270"/>
        <v>0.70351685133107456</v>
      </c>
      <c r="BF83" s="85">
        <f t="shared" si="270"/>
        <v>1.4130494498238957</v>
      </c>
      <c r="BG83" s="85">
        <f t="shared" si="270"/>
        <v>0.67302752014028455</v>
      </c>
      <c r="BH83" s="86" t="str">
        <f t="shared" si="270"/>
        <v>na</v>
      </c>
      <c r="BI83" s="85">
        <f t="shared" si="270"/>
        <v>0.52282762435424701</v>
      </c>
      <c r="BJ83" s="86" t="str">
        <f t="shared" si="270"/>
        <v>na</v>
      </c>
      <c r="BK83" s="102">
        <f t="shared" si="270"/>
        <v>0.55586516648381201</v>
      </c>
      <c r="BL83" s="85">
        <f t="shared" si="240"/>
        <v>23.450561711035821</v>
      </c>
      <c r="BM83" s="85" t="str">
        <f t="shared" si="217"/>
        <v>na</v>
      </c>
      <c r="BN83" s="85">
        <f t="shared" si="218"/>
        <v>25.737124417554053</v>
      </c>
      <c r="BO83" s="85">
        <f t="shared" si="219"/>
        <v>33.768808863891579</v>
      </c>
      <c r="BP83" s="85">
        <f t="shared" si="220"/>
        <v>67.826373591546997</v>
      </c>
      <c r="BQ83" s="85">
        <f t="shared" si="221"/>
        <v>32.30532096673366</v>
      </c>
      <c r="BR83" s="86" t="str">
        <f t="shared" si="222"/>
        <v>na</v>
      </c>
      <c r="BS83" s="85">
        <f t="shared" si="223"/>
        <v>25.095725969003858</v>
      </c>
      <c r="BT83" s="86" t="str">
        <f t="shared" si="224"/>
        <v>na</v>
      </c>
      <c r="BU83" s="85">
        <f t="shared" si="225"/>
        <v>26.681527991222978</v>
      </c>
      <c r="BV83" s="93">
        <f t="shared" si="241"/>
        <v>0.11346738670424382</v>
      </c>
      <c r="BW83" s="85" t="str">
        <f t="shared" si="242"/>
        <v>na</v>
      </c>
      <c r="BX83" s="85">
        <f t="shared" si="243"/>
        <v>1.7435600211772526E-2</v>
      </c>
      <c r="BY83" s="85">
        <f t="shared" si="244"/>
        <v>4.9910016447266628E-3</v>
      </c>
      <c r="BZ83" s="85">
        <f t="shared" si="245"/>
        <v>0.32615489789171692</v>
      </c>
      <c r="CA83" s="85">
        <f t="shared" si="246"/>
        <v>2.7343476474488138E-2</v>
      </c>
      <c r="CB83" s="86" t="str">
        <f t="shared" si="247"/>
        <v>na</v>
      </c>
      <c r="CC83" s="85">
        <f t="shared" si="248"/>
        <v>6.2021050854200663E-2</v>
      </c>
      <c r="CD83" s="86" t="str">
        <f t="shared" si="249"/>
        <v>na</v>
      </c>
      <c r="CE83" s="102">
        <f t="shared" si="250"/>
        <v>1.0411062253364668E-2</v>
      </c>
    </row>
    <row r="84" spans="1:83" s="146" customFormat="1" x14ac:dyDescent="0.25">
      <c r="A84" s="299" t="s">
        <v>13</v>
      </c>
      <c r="B84" s="120">
        <v>45</v>
      </c>
      <c r="C84" s="145">
        <v>4</v>
      </c>
      <c r="D84" s="144"/>
      <c r="E84" s="69"/>
      <c r="F84" s="60"/>
      <c r="G84" s="60"/>
      <c r="H84" s="67">
        <v>1</v>
      </c>
      <c r="I84" s="78">
        <v>16.542000000000002</v>
      </c>
      <c r="J84" s="153">
        <v>20.114999999999998</v>
      </c>
      <c r="K84" s="205">
        <v>7.1750000000000008E-3</v>
      </c>
      <c r="L84" s="205"/>
      <c r="M84" s="83"/>
      <c r="N84" s="83"/>
      <c r="O84" s="266" t="s">
        <v>278</v>
      </c>
      <c r="P84" s="81">
        <v>158</v>
      </c>
      <c r="Q84" s="209"/>
      <c r="R84" s="81">
        <v>35.082000000000001</v>
      </c>
      <c r="S84" s="82">
        <v>122.416</v>
      </c>
      <c r="T84" s="154">
        <f t="shared" si="267"/>
        <v>0.2220379746835443</v>
      </c>
      <c r="U84" s="154">
        <f t="shared" si="268"/>
        <v>0.2220379746835443</v>
      </c>
      <c r="V84" s="205">
        <f t="shared" si="269"/>
        <v>0.77478481012658218</v>
      </c>
      <c r="W84" s="153">
        <f t="shared" si="196"/>
        <v>0.77478481012658218</v>
      </c>
      <c r="X84" s="78">
        <v>1</v>
      </c>
      <c r="Y84" s="143"/>
      <c r="Z84" s="142">
        <v>1</v>
      </c>
      <c r="AA84" s="142">
        <v>0.25</v>
      </c>
      <c r="AB84" s="142">
        <v>1</v>
      </c>
      <c r="AC84" s="142">
        <v>1</v>
      </c>
      <c r="AE84" s="142"/>
      <c r="AF84" s="201"/>
      <c r="AG84" s="142"/>
      <c r="AH84" s="54">
        <f t="shared" si="253"/>
        <v>49</v>
      </c>
      <c r="AI84" s="144" t="str">
        <f t="shared" si="197"/>
        <v>na</v>
      </c>
      <c r="AJ84" s="144">
        <f t="shared" si="198"/>
        <v>49</v>
      </c>
      <c r="AK84" s="144">
        <f t="shared" si="199"/>
        <v>49</v>
      </c>
      <c r="AL84" s="144">
        <f t="shared" si="200"/>
        <v>49</v>
      </c>
      <c r="AM84" s="144">
        <f t="shared" si="201"/>
        <v>49</v>
      </c>
      <c r="AN84" s="75" t="str">
        <f t="shared" si="202"/>
        <v>na</v>
      </c>
      <c r="AO84" s="144" t="str">
        <f t="shared" si="203"/>
        <v>na</v>
      </c>
      <c r="AP84" s="75" t="str">
        <f t="shared" si="204"/>
        <v>na</v>
      </c>
      <c r="AQ84" s="144" t="str">
        <f t="shared" si="205"/>
        <v>na</v>
      </c>
      <c r="AR84" s="81">
        <f t="shared" si="230"/>
        <v>0.20051993611234048</v>
      </c>
      <c r="AS84" s="82" t="str">
        <f t="shared" si="231"/>
        <v>na</v>
      </c>
      <c r="AT84" s="82">
        <f t="shared" si="232"/>
        <v>0.21006850449864242</v>
      </c>
      <c r="AU84" s="82">
        <f t="shared" si="233"/>
        <v>8.02079744449362E-2</v>
      </c>
      <c r="AV84" s="82">
        <f t="shared" si="234"/>
        <v>0.34102029951078316</v>
      </c>
      <c r="AW84" s="82">
        <f t="shared" si="235"/>
        <v>0.23535203769054053</v>
      </c>
      <c r="AX84" s="83" t="str">
        <f t="shared" si="236"/>
        <v>na</v>
      </c>
      <c r="AY84" s="82" t="str">
        <f t="shared" si="237"/>
        <v>na</v>
      </c>
      <c r="AZ84" s="83" t="str">
        <f t="shared" si="238"/>
        <v>na</v>
      </c>
      <c r="BA84" s="82" t="str">
        <f t="shared" si="239"/>
        <v>na</v>
      </c>
      <c r="BB84" s="93">
        <f t="shared" si="271"/>
        <v>1.1473583636929465</v>
      </c>
      <c r="BC84" s="85" t="str">
        <f t="shared" si="270"/>
        <v>na</v>
      </c>
      <c r="BD84" s="85">
        <f t="shared" si="270"/>
        <v>1.2592323084521229</v>
      </c>
      <c r="BE84" s="85">
        <f t="shared" si="270"/>
        <v>0.18357733819087149</v>
      </c>
      <c r="BF84" s="85">
        <f t="shared" si="270"/>
        <v>3.3185199560742822</v>
      </c>
      <c r="BG84" s="85">
        <f t="shared" si="270"/>
        <v>1.5805924250216929</v>
      </c>
      <c r="BH84" s="86" t="str">
        <f t="shared" si="270"/>
        <v>na</v>
      </c>
      <c r="BI84" s="85" t="str">
        <f t="shared" si="270"/>
        <v>na</v>
      </c>
      <c r="BJ84" s="86" t="str">
        <f t="shared" si="270"/>
        <v>na</v>
      </c>
      <c r="BK84" s="102" t="str">
        <f t="shared" si="270"/>
        <v>na</v>
      </c>
      <c r="BL84" s="85">
        <f t="shared" si="240"/>
        <v>55.073201457261433</v>
      </c>
      <c r="BM84" s="85" t="str">
        <f t="shared" si="217"/>
        <v>na</v>
      </c>
      <c r="BN84" s="85">
        <f t="shared" si="218"/>
        <v>60.443150805701897</v>
      </c>
      <c r="BO84" s="85">
        <f t="shared" si="219"/>
        <v>8.8117122331618312</v>
      </c>
      <c r="BP84" s="85">
        <f t="shared" si="220"/>
        <v>159.28895789156553</v>
      </c>
      <c r="BQ84" s="85">
        <f t="shared" si="221"/>
        <v>75.868436401041265</v>
      </c>
      <c r="BR84" s="86" t="str">
        <f t="shared" si="222"/>
        <v>na</v>
      </c>
      <c r="BS84" s="85" t="str">
        <f t="shared" si="223"/>
        <v>na</v>
      </c>
      <c r="BT84" s="86" t="str">
        <f t="shared" si="224"/>
        <v>na</v>
      </c>
      <c r="BU84" s="85" t="str">
        <f t="shared" si="225"/>
        <v>na</v>
      </c>
      <c r="BV84" s="93">
        <f t="shared" si="241"/>
        <v>7.7555903620495324E-3</v>
      </c>
      <c r="BW84" s="85" t="str">
        <f t="shared" si="242"/>
        <v>na</v>
      </c>
      <c r="BX84" s="85">
        <f t="shared" si="243"/>
        <v>9.8034835442102092E-2</v>
      </c>
      <c r="BY84" s="85">
        <f t="shared" si="244"/>
        <v>0.29416150651516637</v>
      </c>
      <c r="BZ84" s="85">
        <f t="shared" si="245"/>
        <v>1.6737744252518558</v>
      </c>
      <c r="CA84" s="85">
        <f t="shared" si="246"/>
        <v>0.11113418096955267</v>
      </c>
      <c r="CB84" s="86" t="str">
        <f t="shared" si="247"/>
        <v>na</v>
      </c>
      <c r="CC84" s="85" t="str">
        <f t="shared" si="248"/>
        <v>na</v>
      </c>
      <c r="CD84" s="86" t="str">
        <f t="shared" si="249"/>
        <v>na</v>
      </c>
      <c r="CE84" s="102" t="str">
        <f t="shared" si="250"/>
        <v>na</v>
      </c>
    </row>
    <row r="85" spans="1:83" s="146" customFormat="1" ht="15.75" x14ac:dyDescent="0.25">
      <c r="A85" s="299" t="s">
        <v>14</v>
      </c>
      <c r="B85" s="60"/>
      <c r="C85" s="147"/>
      <c r="D85" s="120">
        <v>12</v>
      </c>
      <c r="E85" s="95">
        <v>9</v>
      </c>
      <c r="F85" s="60"/>
      <c r="G85" s="60"/>
      <c r="H85" s="67">
        <v>1</v>
      </c>
      <c r="I85" s="78"/>
      <c r="J85" s="153">
        <v>2.9249999999999998</v>
      </c>
      <c r="K85" s="205">
        <v>9.8700000000000003E-3</v>
      </c>
      <c r="L85" s="205"/>
      <c r="M85" s="83">
        <v>1.7175000000000003E-2</v>
      </c>
      <c r="N85" s="83">
        <v>3.175E-2</v>
      </c>
      <c r="O85" s="266" t="s">
        <v>379</v>
      </c>
      <c r="P85" s="81"/>
      <c r="Q85" s="82">
        <v>1.1716</v>
      </c>
      <c r="R85" s="155">
        <v>8.6900000000000005E-2</v>
      </c>
      <c r="S85" s="82">
        <v>0.10615000000000001</v>
      </c>
      <c r="T85" s="73">
        <f t="shared" ref="T85:T86" si="272">R85/Q85</f>
        <v>7.417207237965176E-2</v>
      </c>
      <c r="U85" s="73">
        <f t="shared" ref="U85:U86" si="273">IF(R85&lt;0.01*Q85,0.01,IF(R85&gt;100*Q85,100,T85))</f>
        <v>7.417207237965176E-2</v>
      </c>
      <c r="V85" s="205">
        <f t="shared" ref="V85:V86" si="274">IF(S85&gt;0,((((1/Q85)^2)*((S85^2)+(R85^2))-((1/Q85)^2)*(R85^2))^0.5),0)</f>
        <v>9.0602594742232853E-2</v>
      </c>
      <c r="W85" s="153">
        <f t="shared" si="196"/>
        <v>9.0602594742232853E-2</v>
      </c>
      <c r="X85" s="78">
        <v>1</v>
      </c>
      <c r="Y85" s="143">
        <v>1</v>
      </c>
      <c r="Z85" s="142"/>
      <c r="AA85" s="142">
        <v>1</v>
      </c>
      <c r="AB85" s="142">
        <v>1</v>
      </c>
      <c r="AC85" s="142">
        <v>0.1</v>
      </c>
      <c r="AD85" s="146">
        <v>1</v>
      </c>
      <c r="AE85" s="142">
        <v>1</v>
      </c>
      <c r="AF85" s="201"/>
      <c r="AG85" s="142"/>
      <c r="AH85" s="54">
        <f t="shared" ref="AH85:AH86" si="275">IF(X85&gt;0,SUM($D85:$E85),"na")</f>
        <v>21</v>
      </c>
      <c r="AI85" s="144">
        <f t="shared" ref="AI85:AI86" si="276">IF(Y85&gt;0,SUM($D85:$E85),"na")</f>
        <v>21</v>
      </c>
      <c r="AJ85" s="144" t="str">
        <f t="shared" ref="AJ85:AJ86" si="277">IF(Z85&gt;0,SUM($D85:$E85),"na")</f>
        <v>na</v>
      </c>
      <c r="AK85" s="144">
        <f t="shared" ref="AK85:AK86" si="278">IF(AA85&gt;0,SUM($D85:$E85),"na")</f>
        <v>21</v>
      </c>
      <c r="AL85" s="144">
        <f t="shared" ref="AL85:AL86" si="279">IF(AB85&gt;0,SUM($D85:$E85),"na")</f>
        <v>21</v>
      </c>
      <c r="AM85" s="144">
        <f t="shared" ref="AM85:AM86" si="280">IF(AC85&gt;0,SUM($D85:$E85),"na")</f>
        <v>21</v>
      </c>
      <c r="AN85" s="75">
        <f t="shared" ref="AN85:AN86" si="281">IF(AD85&gt;0,SUM($D85:$E85),"na")</f>
        <v>21</v>
      </c>
      <c r="AO85" s="144">
        <f t="shared" ref="AO85:AO86" si="282">IF(AE85&gt;0,SUM($D85:$E85),"na")</f>
        <v>21</v>
      </c>
      <c r="AP85" s="75" t="str">
        <f t="shared" ref="AP85:AP86" si="283">IF(AF85&gt;0,SUM($D85:$E85),"na")</f>
        <v>na</v>
      </c>
      <c r="AQ85" s="144" t="str">
        <f t="shared" ref="AQ85:AQ86" si="284">IF(AG85&gt;0,SUM($D85:$E85),"na")</f>
        <v>na</v>
      </c>
      <c r="AR85" s="81">
        <f t="shared" si="230"/>
        <v>7.1550199621792127E-2</v>
      </c>
      <c r="AS85" s="82">
        <f t="shared" si="231"/>
        <v>9.356564565926663E-2</v>
      </c>
      <c r="AT85" s="82" t="str">
        <f t="shared" si="232"/>
        <v>na</v>
      </c>
      <c r="AU85" s="82">
        <f t="shared" si="233"/>
        <v>0.11448031939486741</v>
      </c>
      <c r="AV85" s="82">
        <f t="shared" si="234"/>
        <v>0.12168401296223151</v>
      </c>
      <c r="AW85" s="82">
        <f t="shared" si="235"/>
        <v>8.3979107537314728E-3</v>
      </c>
      <c r="AX85" s="83">
        <f t="shared" si="236"/>
        <v>9.5400266162389502E-2</v>
      </c>
      <c r="AY85" s="82">
        <f t="shared" si="237"/>
        <v>7.401744788461255E-2</v>
      </c>
      <c r="AZ85" s="83" t="str">
        <f t="shared" si="238"/>
        <v>na</v>
      </c>
      <c r="BA85" s="82" t="str">
        <f t="shared" si="239"/>
        <v>na</v>
      </c>
      <c r="BB85" s="93">
        <f t="shared" si="271"/>
        <v>0.17346076538962113</v>
      </c>
      <c r="BC85" s="85">
        <f t="shared" si="270"/>
        <v>0.29662817276686693</v>
      </c>
      <c r="BD85" s="85" t="str">
        <f t="shared" si="270"/>
        <v>na</v>
      </c>
      <c r="BE85" s="85">
        <f t="shared" si="270"/>
        <v>0.44405955939743019</v>
      </c>
      <c r="BF85" s="85">
        <f t="shared" si="270"/>
        <v>0.50170289401875712</v>
      </c>
      <c r="BG85" s="85">
        <f t="shared" si="270"/>
        <v>2.3895827187840435E-3</v>
      </c>
      <c r="BH85" s="86">
        <f t="shared" si="270"/>
        <v>0.3083746940259931</v>
      </c>
      <c r="BI85" s="85">
        <f t="shared" si="270"/>
        <v>0.185629832164874</v>
      </c>
      <c r="BJ85" s="86" t="str">
        <f t="shared" si="270"/>
        <v>na</v>
      </c>
      <c r="BK85" s="102" t="str">
        <f t="shared" si="270"/>
        <v>na</v>
      </c>
      <c r="BL85" s="85">
        <f t="shared" si="240"/>
        <v>3.4692153077924228</v>
      </c>
      <c r="BM85" s="85">
        <f t="shared" si="217"/>
        <v>5.9325634553373385</v>
      </c>
      <c r="BN85" s="85" t="str">
        <f t="shared" si="218"/>
        <v>na</v>
      </c>
      <c r="BO85" s="85">
        <f t="shared" si="219"/>
        <v>8.8811911879486036</v>
      </c>
      <c r="BP85" s="85">
        <f t="shared" si="220"/>
        <v>10.034057880375142</v>
      </c>
      <c r="BQ85" s="85">
        <f t="shared" si="221"/>
        <v>4.7791654375680871E-2</v>
      </c>
      <c r="BR85" s="86">
        <f t="shared" si="222"/>
        <v>6.1674938805198618</v>
      </c>
      <c r="BS85" s="85">
        <f t="shared" si="223"/>
        <v>3.7125966432974797</v>
      </c>
      <c r="BT85" s="86" t="str">
        <f t="shared" si="224"/>
        <v>na</v>
      </c>
      <c r="BU85" s="85" t="str">
        <f t="shared" si="225"/>
        <v>na</v>
      </c>
      <c r="BV85" s="93">
        <f t="shared" si="241"/>
        <v>0.2844739148730544</v>
      </c>
      <c r="BW85" s="85">
        <f t="shared" si="242"/>
        <v>0.15737501895935888</v>
      </c>
      <c r="BX85" s="85" t="str">
        <f t="shared" si="243"/>
        <v>na</v>
      </c>
      <c r="BY85" s="85">
        <f t="shared" si="244"/>
        <v>3.9206636270227739E-2</v>
      </c>
      <c r="BZ85" s="85">
        <f t="shared" si="245"/>
        <v>2.5017955345229038E-2</v>
      </c>
      <c r="CA85" s="85">
        <f t="shared" si="246"/>
        <v>0.67534525148374869</v>
      </c>
      <c r="CB85" s="86">
        <f t="shared" si="247"/>
        <v>6.2251900180542934E-2</v>
      </c>
      <c r="CC85" s="85">
        <f t="shared" si="248"/>
        <v>0.23684199206207904</v>
      </c>
      <c r="CD85" s="86" t="str">
        <f t="shared" si="249"/>
        <v>na</v>
      </c>
      <c r="CE85" s="102" t="str">
        <f t="shared" si="250"/>
        <v>na</v>
      </c>
    </row>
    <row r="86" spans="1:83" s="146" customFormat="1" ht="15.75" x14ac:dyDescent="0.25">
      <c r="A86" s="299" t="s">
        <v>15</v>
      </c>
      <c r="B86" s="60"/>
      <c r="C86" s="147"/>
      <c r="D86" s="120">
        <v>12</v>
      </c>
      <c r="E86" s="95">
        <v>9</v>
      </c>
      <c r="F86" s="60"/>
      <c r="G86" s="60"/>
      <c r="H86" s="67">
        <v>1</v>
      </c>
      <c r="I86" s="78"/>
      <c r="J86" s="153">
        <v>0.312</v>
      </c>
      <c r="K86" s="205">
        <v>1.09675E-2</v>
      </c>
      <c r="L86" s="205"/>
      <c r="M86" s="83"/>
      <c r="N86" s="83"/>
      <c r="O86" s="266" t="s">
        <v>379</v>
      </c>
      <c r="P86" s="81"/>
      <c r="Q86" s="82">
        <v>0.248</v>
      </c>
      <c r="R86" s="155">
        <v>1.12E-2</v>
      </c>
      <c r="S86" s="82">
        <v>1.6300000000000002E-2</v>
      </c>
      <c r="T86" s="73">
        <f t="shared" si="272"/>
        <v>4.5161290322580643E-2</v>
      </c>
      <c r="U86" s="73">
        <f t="shared" si="273"/>
        <v>4.5161290322580643E-2</v>
      </c>
      <c r="V86" s="205">
        <f t="shared" si="274"/>
        <v>6.5725806451612898E-2</v>
      </c>
      <c r="W86" s="153">
        <f t="shared" si="196"/>
        <v>6.5725806451612898E-2</v>
      </c>
      <c r="X86" s="78">
        <v>1</v>
      </c>
      <c r="Y86" s="143">
        <v>1</v>
      </c>
      <c r="Z86" s="142"/>
      <c r="AA86" s="142">
        <v>1</v>
      </c>
      <c r="AB86" s="142">
        <v>1</v>
      </c>
      <c r="AC86" s="142">
        <v>0.1</v>
      </c>
      <c r="AD86" s="146">
        <v>0.5</v>
      </c>
      <c r="AE86" s="142">
        <v>1</v>
      </c>
      <c r="AF86" s="201"/>
      <c r="AG86" s="142"/>
      <c r="AH86" s="54">
        <f t="shared" si="275"/>
        <v>21</v>
      </c>
      <c r="AI86" s="144">
        <f t="shared" si="276"/>
        <v>21</v>
      </c>
      <c r="AJ86" s="144" t="str">
        <f t="shared" si="277"/>
        <v>na</v>
      </c>
      <c r="AK86" s="144">
        <f t="shared" si="278"/>
        <v>21</v>
      </c>
      <c r="AL86" s="144">
        <f t="shared" si="279"/>
        <v>21</v>
      </c>
      <c r="AM86" s="144">
        <f t="shared" si="280"/>
        <v>21</v>
      </c>
      <c r="AN86" s="75">
        <f t="shared" si="281"/>
        <v>21</v>
      </c>
      <c r="AO86" s="144">
        <f t="shared" si="282"/>
        <v>21</v>
      </c>
      <c r="AP86" s="75" t="str">
        <f t="shared" si="283"/>
        <v>na</v>
      </c>
      <c r="AQ86" s="144" t="str">
        <f t="shared" si="284"/>
        <v>na</v>
      </c>
      <c r="AR86" s="81">
        <f t="shared" si="230"/>
        <v>4.4171218313137459E-2</v>
      </c>
      <c r="AS86" s="82">
        <f t="shared" si="231"/>
        <v>5.7762362409487449E-2</v>
      </c>
      <c r="AT86" s="82" t="str">
        <f t="shared" si="232"/>
        <v>na</v>
      </c>
      <c r="AU86" s="82">
        <f t="shared" si="233"/>
        <v>7.0673949301019931E-2</v>
      </c>
      <c r="AV86" s="82">
        <f t="shared" si="234"/>
        <v>7.5121119580165749E-2</v>
      </c>
      <c r="AW86" s="82">
        <f t="shared" si="235"/>
        <v>5.1844152949691866E-3</v>
      </c>
      <c r="AX86" s="83">
        <f t="shared" si="236"/>
        <v>2.9447478875424971E-2</v>
      </c>
      <c r="AY86" s="82">
        <f t="shared" si="237"/>
        <v>4.5694363772211165E-2</v>
      </c>
      <c r="AZ86" s="83" t="str">
        <f t="shared" si="238"/>
        <v>na</v>
      </c>
      <c r="BA86" s="82" t="str">
        <f t="shared" si="239"/>
        <v>na</v>
      </c>
      <c r="BB86" s="93">
        <f t="shared" si="271"/>
        <v>0.12731215089052261</v>
      </c>
      <c r="BC86" s="85">
        <f t="shared" si="270"/>
        <v>0.21771131128615998</v>
      </c>
      <c r="BD86" s="85" t="str">
        <f t="shared" si="270"/>
        <v>na</v>
      </c>
      <c r="BE86" s="85">
        <f t="shared" si="270"/>
        <v>0.32591910627973797</v>
      </c>
      <c r="BF86" s="85">
        <f t="shared" si="270"/>
        <v>0.3682266384681227</v>
      </c>
      <c r="BG86" s="85">
        <f t="shared" si="270"/>
        <v>1.7538428069072862E-3</v>
      </c>
      <c r="BH86" s="86">
        <f t="shared" si="270"/>
        <v>5.6583178173565604E-2</v>
      </c>
      <c r="BI86" s="85">
        <f t="shared" si="270"/>
        <v>0.13624368109568416</v>
      </c>
      <c r="BJ86" s="86" t="str">
        <f t="shared" si="270"/>
        <v>na</v>
      </c>
      <c r="BK86" s="102" t="str">
        <f t="shared" si="270"/>
        <v>na</v>
      </c>
      <c r="BL86" s="85">
        <f t="shared" si="240"/>
        <v>2.5462430178104523</v>
      </c>
      <c r="BM86" s="85">
        <f t="shared" si="217"/>
        <v>4.3542262257231998</v>
      </c>
      <c r="BN86" s="85" t="str">
        <f t="shared" si="218"/>
        <v>na</v>
      </c>
      <c r="BO86" s="85">
        <f t="shared" si="219"/>
        <v>6.5183821255947594</v>
      </c>
      <c r="BP86" s="85">
        <f t="shared" si="220"/>
        <v>7.3645327693624543</v>
      </c>
      <c r="BQ86" s="85">
        <f t="shared" si="221"/>
        <v>3.5076856138145728E-2</v>
      </c>
      <c r="BR86" s="86">
        <f t="shared" si="222"/>
        <v>1.1316635634713121</v>
      </c>
      <c r="BS86" s="85">
        <f t="shared" si="223"/>
        <v>2.7248736219136833</v>
      </c>
      <c r="BT86" s="86" t="str">
        <f t="shared" si="224"/>
        <v>na</v>
      </c>
      <c r="BU86" s="85" t="str">
        <f t="shared" si="225"/>
        <v>na</v>
      </c>
      <c r="BV86" s="93">
        <f t="shared" si="241"/>
        <v>0.43405329980739715</v>
      </c>
      <c r="BW86" s="85">
        <f t="shared" si="242"/>
        <v>0.31447023777522304</v>
      </c>
      <c r="BX86" s="85" t="str">
        <f t="shared" si="243"/>
        <v>na</v>
      </c>
      <c r="BY86" s="85">
        <f t="shared" si="244"/>
        <v>0.1590036870570202</v>
      </c>
      <c r="BZ86" s="85">
        <f t="shared" si="245"/>
        <v>0.13804838899047861</v>
      </c>
      <c r="CA86" s="85">
        <f t="shared" si="246"/>
        <v>0.69976572536408843</v>
      </c>
      <c r="CB86" s="86">
        <f t="shared" si="247"/>
        <v>0.30441365867269454</v>
      </c>
      <c r="CC86" s="85">
        <f t="shared" si="248"/>
        <v>0.38001901579316705</v>
      </c>
      <c r="CD86" s="86" t="str">
        <f t="shared" si="249"/>
        <v>na</v>
      </c>
      <c r="CE86" s="102" t="str">
        <f t="shared" si="250"/>
        <v>na</v>
      </c>
    </row>
    <row r="87" spans="1:83" s="146" customFormat="1" ht="15.75" x14ac:dyDescent="0.25">
      <c r="A87" s="299" t="s">
        <v>16</v>
      </c>
      <c r="B87" s="120">
        <v>45</v>
      </c>
      <c r="C87" s="147">
        <v>4</v>
      </c>
      <c r="D87" s="60"/>
      <c r="E87" s="59"/>
      <c r="F87" s="60"/>
      <c r="G87" s="60"/>
      <c r="H87" s="67">
        <v>1</v>
      </c>
      <c r="I87" s="78">
        <v>11.833</v>
      </c>
      <c r="J87" s="153">
        <v>31.89</v>
      </c>
      <c r="K87" s="205">
        <v>4.8250000000000002E-4</v>
      </c>
      <c r="L87" s="205"/>
      <c r="M87" s="83"/>
      <c r="N87" s="83"/>
      <c r="O87" s="266" t="s">
        <v>271</v>
      </c>
      <c r="P87" s="81">
        <v>31.89</v>
      </c>
      <c r="Q87" s="82"/>
      <c r="R87" s="155">
        <v>8.98</v>
      </c>
      <c r="S87" s="82">
        <v>13.343999999999999</v>
      </c>
      <c r="T87" s="154">
        <f t="shared" ref="T87" si="285">R87/P87</f>
        <v>0.28159297585449983</v>
      </c>
      <c r="U87" s="154">
        <f t="shared" ref="U87" si="286">IF(R87&lt;0.01*P87,0.01,IF(R87&gt;100*P87,100,T87))</f>
        <v>0.28159297585449983</v>
      </c>
      <c r="V87" s="205">
        <f t="shared" ref="V87" si="287">IF(S87&gt;0,((((1/P87)^2)*((S87^2)+(R87^2))-((1/P87)^2)*(R87^2))^0.5),0)</f>
        <v>0.41843838193791161</v>
      </c>
      <c r="W87" s="153">
        <f t="shared" si="196"/>
        <v>0.41843838193791161</v>
      </c>
      <c r="X87" s="78">
        <v>1</v>
      </c>
      <c r="Y87" s="143">
        <v>0.5</v>
      </c>
      <c r="Z87" s="142"/>
      <c r="AA87" s="142">
        <v>0.5</v>
      </c>
      <c r="AB87" s="142">
        <v>0.3</v>
      </c>
      <c r="AC87" s="142">
        <v>1</v>
      </c>
      <c r="AE87" s="142">
        <v>1</v>
      </c>
      <c r="AF87" s="201"/>
      <c r="AG87" s="142"/>
      <c r="AH87" s="54">
        <f t="shared" si="253"/>
        <v>49</v>
      </c>
      <c r="AI87" s="144">
        <f t="shared" si="197"/>
        <v>49</v>
      </c>
      <c r="AJ87" s="144" t="str">
        <f t="shared" si="198"/>
        <v>na</v>
      </c>
      <c r="AK87" s="144">
        <f t="shared" si="199"/>
        <v>49</v>
      </c>
      <c r="AL87" s="144">
        <f t="shared" si="200"/>
        <v>49</v>
      </c>
      <c r="AM87" s="144">
        <f t="shared" si="201"/>
        <v>49</v>
      </c>
      <c r="AN87" s="75" t="str">
        <f t="shared" si="202"/>
        <v>na</v>
      </c>
      <c r="AO87" s="144">
        <f t="shared" si="203"/>
        <v>49</v>
      </c>
      <c r="AP87" s="75" t="str">
        <f t="shared" si="204"/>
        <v>na</v>
      </c>
      <c r="AQ87" s="144" t="str">
        <f t="shared" si="205"/>
        <v>na</v>
      </c>
      <c r="AR87" s="81">
        <f t="shared" si="230"/>
        <v>0.24810381655421959</v>
      </c>
      <c r="AS87" s="82">
        <f t="shared" si="231"/>
        <v>0.16222172620852821</v>
      </c>
      <c r="AT87" s="82" t="str">
        <f t="shared" si="232"/>
        <v>na</v>
      </c>
      <c r="AU87" s="82">
        <f t="shared" si="233"/>
        <v>0.19848305324337567</v>
      </c>
      <c r="AV87" s="82">
        <f t="shared" si="234"/>
        <v>0.12658357987460184</v>
      </c>
      <c r="AW87" s="82">
        <f t="shared" si="235"/>
        <v>0.29120166262232355</v>
      </c>
      <c r="AX87" s="83" t="str">
        <f t="shared" si="236"/>
        <v>na</v>
      </c>
      <c r="AY87" s="82">
        <f t="shared" si="237"/>
        <v>0.25665912057333062</v>
      </c>
      <c r="AZ87" s="83" t="str">
        <f t="shared" si="238"/>
        <v>na</v>
      </c>
      <c r="BA87" s="82" t="str">
        <f t="shared" si="239"/>
        <v>na</v>
      </c>
      <c r="BB87" s="93">
        <f t="shared" si="271"/>
        <v>0.69911307087130725</v>
      </c>
      <c r="BC87" s="85">
        <f t="shared" si="270"/>
        <v>0.29888117970681627</v>
      </c>
      <c r="BD87" s="85" t="str">
        <f t="shared" si="270"/>
        <v>na</v>
      </c>
      <c r="BE87" s="85">
        <f t="shared" si="270"/>
        <v>0.44743236535763675</v>
      </c>
      <c r="BF87" s="85">
        <f t="shared" si="270"/>
        <v>0.18198486851085674</v>
      </c>
      <c r="BG87" s="85">
        <f t="shared" si="270"/>
        <v>0.96309301349945386</v>
      </c>
      <c r="BH87" s="86" t="str">
        <f t="shared" si="270"/>
        <v>na</v>
      </c>
      <c r="BI87" s="85">
        <f t="shared" si="270"/>
        <v>0.74815905325110177</v>
      </c>
      <c r="BJ87" s="86" t="str">
        <f t="shared" si="270"/>
        <v>na</v>
      </c>
      <c r="BK87" s="102" t="str">
        <f t="shared" si="270"/>
        <v>na</v>
      </c>
      <c r="BL87" s="85">
        <f t="shared" si="240"/>
        <v>33.55742740182275</v>
      </c>
      <c r="BM87" s="85">
        <f t="shared" si="217"/>
        <v>14.346296625927181</v>
      </c>
      <c r="BN87" s="85" t="str">
        <f t="shared" si="218"/>
        <v>na</v>
      </c>
      <c r="BO87" s="85">
        <f t="shared" si="219"/>
        <v>21.476753537166566</v>
      </c>
      <c r="BP87" s="85">
        <f t="shared" si="220"/>
        <v>8.735273688521124</v>
      </c>
      <c r="BQ87" s="85">
        <f t="shared" si="221"/>
        <v>46.228464647973787</v>
      </c>
      <c r="BR87" s="86" t="str">
        <f t="shared" si="222"/>
        <v>na</v>
      </c>
      <c r="BS87" s="85">
        <f t="shared" si="223"/>
        <v>35.911634556052888</v>
      </c>
      <c r="BT87" s="86" t="str">
        <f t="shared" si="224"/>
        <v>na</v>
      </c>
      <c r="BU87" s="85" t="str">
        <f t="shared" si="225"/>
        <v>na</v>
      </c>
      <c r="BV87" s="93">
        <f t="shared" si="241"/>
        <v>0.17736984334484779</v>
      </c>
      <c r="BW87" s="85">
        <f t="shared" si="242"/>
        <v>1.5721309187802228E-2</v>
      </c>
      <c r="BX87" s="85" t="str">
        <f t="shared" si="243"/>
        <v>na</v>
      </c>
      <c r="BY87" s="85">
        <f t="shared" si="244"/>
        <v>8.1543926563400954E-2</v>
      </c>
      <c r="BZ87" s="85">
        <f t="shared" si="245"/>
        <v>4.2978553248247689E-2</v>
      </c>
      <c r="CA87" s="85">
        <f t="shared" si="246"/>
        <v>0.5246326695280038</v>
      </c>
      <c r="CB87" s="86" t="str">
        <f t="shared" si="247"/>
        <v>na</v>
      </c>
      <c r="CC87" s="85">
        <f t="shared" si="248"/>
        <v>0.28633195092696112</v>
      </c>
      <c r="CD87" s="86" t="str">
        <f t="shared" si="249"/>
        <v>na</v>
      </c>
      <c r="CE87" s="102" t="str">
        <f t="shared" si="250"/>
        <v>na</v>
      </c>
    </row>
    <row r="88" spans="1:83" s="146" customFormat="1" ht="15.75" x14ac:dyDescent="0.25">
      <c r="A88" s="299" t="s">
        <v>17</v>
      </c>
      <c r="B88" s="60"/>
      <c r="C88" s="147"/>
      <c r="D88" s="120">
        <v>12</v>
      </c>
      <c r="E88" s="95">
        <v>9</v>
      </c>
      <c r="F88" s="60"/>
      <c r="G88" s="60"/>
      <c r="H88" s="67">
        <v>1</v>
      </c>
      <c r="I88" s="78">
        <v>0.45800000000000002</v>
      </c>
      <c r="J88" s="153">
        <v>2.1930000000000001</v>
      </c>
      <c r="K88" s="205">
        <v>1.3167500000000002E-2</v>
      </c>
      <c r="L88" s="205"/>
      <c r="M88" s="83"/>
      <c r="N88" s="83"/>
      <c r="O88" s="266" t="s">
        <v>380</v>
      </c>
      <c r="P88" s="81"/>
      <c r="Q88" s="82">
        <v>0.59199999999999997</v>
      </c>
      <c r="R88" s="155">
        <v>2.2850000000000002E-2</v>
      </c>
      <c r="S88" s="82">
        <v>4.2249999999999996E-2</v>
      </c>
      <c r="T88" s="73">
        <f t="shared" ref="T88" si="288">R88/Q88</f>
        <v>3.8597972972972981E-2</v>
      </c>
      <c r="U88" s="73">
        <f t="shared" ref="U88" si="289">IF(R88&lt;0.01*Q88,0.01,IF(R88&gt;100*Q88,100,T88))</f>
        <v>3.8597972972972981E-2</v>
      </c>
      <c r="V88" s="205">
        <f>IF(S88&gt;0,((((1/Q88)^2)*((S88^2)+(R88^2))-((1/Q88)^2)*(R88^2))^0.5),0)</f>
        <v>7.1368243243243243E-2</v>
      </c>
      <c r="W88" s="153">
        <f t="shared" si="196"/>
        <v>7.1368243243243243E-2</v>
      </c>
      <c r="X88" s="78">
        <v>1</v>
      </c>
      <c r="Y88" s="143">
        <v>1</v>
      </c>
      <c r="Z88" s="142"/>
      <c r="AA88" s="142">
        <v>0.75</v>
      </c>
      <c r="AB88" s="142">
        <v>1</v>
      </c>
      <c r="AC88" s="142">
        <v>0.5</v>
      </c>
      <c r="AD88" s="146">
        <v>1</v>
      </c>
      <c r="AE88" s="142"/>
      <c r="AF88" s="201"/>
      <c r="AG88" s="142"/>
      <c r="AH88" s="54">
        <f>IF(X88&gt;0,SUM($D88:$E88),"na")</f>
        <v>21</v>
      </c>
      <c r="AI88" s="144">
        <f t="shared" ref="AI88" si="290">IF(Y88&gt;0,SUM($D88:$E88),"na")</f>
        <v>21</v>
      </c>
      <c r="AJ88" s="144" t="str">
        <f t="shared" ref="AJ88" si="291">IF(Z88&gt;0,SUM($D88:$E88),"na")</f>
        <v>na</v>
      </c>
      <c r="AK88" s="144">
        <f t="shared" ref="AK88" si="292">IF(AA88&gt;0,SUM($D88:$E88),"na")</f>
        <v>21</v>
      </c>
      <c r="AL88" s="144">
        <f t="shared" ref="AL88" si="293">IF(AB88&gt;0,SUM($D88:$E88),"na")</f>
        <v>21</v>
      </c>
      <c r="AM88" s="144">
        <f t="shared" ref="AM88" si="294">IF(AC88&gt;0,SUM($D88:$E88),"na")</f>
        <v>21</v>
      </c>
      <c r="AN88" s="75">
        <f t="shared" ref="AN88" si="295">IF(AD88&gt;0,SUM($D88:$E88),"na")</f>
        <v>21</v>
      </c>
      <c r="AO88" s="144" t="str">
        <f t="shared" ref="AO88" si="296">IF(AE88&gt;0,SUM($D88:$E88),"na")</f>
        <v>na</v>
      </c>
      <c r="AP88" s="75" t="str">
        <f t="shared" ref="AP88" si="297">IF(AF88&gt;0,SUM($D88:$E88),"na")</f>
        <v>na</v>
      </c>
      <c r="AQ88" s="144" t="str">
        <f t="shared" ref="AQ88" si="298">IF(AG88&gt;0,SUM($D88:$E88),"na")</f>
        <v>na</v>
      </c>
      <c r="AR88" s="81">
        <f t="shared" si="230"/>
        <v>3.7871700734450668E-2</v>
      </c>
      <c r="AS88" s="82">
        <f t="shared" si="231"/>
        <v>4.9524531729666262E-2</v>
      </c>
      <c r="AT88" s="82" t="str">
        <f t="shared" si="232"/>
        <v>na</v>
      </c>
      <c r="AU88" s="82">
        <f t="shared" si="233"/>
        <v>4.5446040881340799E-2</v>
      </c>
      <c r="AV88" s="82">
        <f t="shared" si="234"/>
        <v>6.440765431029026E-2</v>
      </c>
      <c r="AW88" s="82">
        <f t="shared" si="235"/>
        <v>2.2225176487353684E-2</v>
      </c>
      <c r="AX88" s="83">
        <f t="shared" si="236"/>
        <v>5.0495600979267558E-2</v>
      </c>
      <c r="AY88" s="82" t="str">
        <f t="shared" si="237"/>
        <v>na</v>
      </c>
      <c r="AZ88" s="83" t="str">
        <f t="shared" si="238"/>
        <v>na</v>
      </c>
      <c r="BA88" s="82" t="str">
        <f t="shared" si="239"/>
        <v>na</v>
      </c>
      <c r="BB88" s="93">
        <f t="shared" si="271"/>
        <v>0.13787312719077097</v>
      </c>
      <c r="BC88" s="85">
        <f t="shared" si="270"/>
        <v>0.23577120566942492</v>
      </c>
      <c r="BD88" s="85" t="str">
        <f t="shared" si="270"/>
        <v>na</v>
      </c>
      <c r="BE88" s="85">
        <f t="shared" si="270"/>
        <v>0.19853730315471019</v>
      </c>
      <c r="BF88" s="85">
        <f t="shared" si="270"/>
        <v>0.39877229161105032</v>
      </c>
      <c r="BG88" s="85">
        <f t="shared" si="270"/>
        <v>4.7483250950115657E-2</v>
      </c>
      <c r="BH88" s="86">
        <f t="shared" si="270"/>
        <v>0.24510778167248171</v>
      </c>
      <c r="BI88" s="85" t="str">
        <f t="shared" si="270"/>
        <v>na</v>
      </c>
      <c r="BJ88" s="86" t="str">
        <f t="shared" si="270"/>
        <v>na</v>
      </c>
      <c r="BK88" s="102" t="str">
        <f t="shared" si="270"/>
        <v>na</v>
      </c>
      <c r="BL88" s="85">
        <f t="shared" si="240"/>
        <v>2.7574625438154192</v>
      </c>
      <c r="BM88" s="85">
        <f t="shared" si="217"/>
        <v>4.7154241133884982</v>
      </c>
      <c r="BN88" s="85" t="str">
        <f t="shared" si="218"/>
        <v>na</v>
      </c>
      <c r="BO88" s="85">
        <f t="shared" si="219"/>
        <v>3.9707460630942037</v>
      </c>
      <c r="BP88" s="85">
        <f t="shared" si="220"/>
        <v>7.9754458322210064</v>
      </c>
      <c r="BQ88" s="85">
        <f t="shared" si="221"/>
        <v>0.94966501900231315</v>
      </c>
      <c r="BR88" s="86">
        <f t="shared" si="222"/>
        <v>4.9021556334496346</v>
      </c>
      <c r="BS88" s="85" t="str">
        <f t="shared" si="223"/>
        <v>na</v>
      </c>
      <c r="BT88" s="86" t="str">
        <f t="shared" si="224"/>
        <v>na</v>
      </c>
      <c r="BU88" s="85" t="str">
        <f t="shared" si="225"/>
        <v>na</v>
      </c>
      <c r="BV88" s="93">
        <f t="shared" si="241"/>
        <v>0.47292473154927656</v>
      </c>
      <c r="BW88" s="85">
        <f t="shared" si="242"/>
        <v>0.35823450074485358</v>
      </c>
      <c r="BX88" s="85" t="str">
        <f t="shared" si="243"/>
        <v>na</v>
      </c>
      <c r="BY88" s="85">
        <f t="shared" si="244"/>
        <v>0.26456771561842768</v>
      </c>
      <c r="BZ88" s="85">
        <f t="shared" si="245"/>
        <v>0.17694129200217423</v>
      </c>
      <c r="CA88" s="85">
        <f t="shared" si="246"/>
        <v>0.57521520162569217</v>
      </c>
      <c r="CB88" s="86">
        <f t="shared" si="247"/>
        <v>0.20728200384500331</v>
      </c>
      <c r="CC88" s="85" t="str">
        <f t="shared" si="248"/>
        <v>na</v>
      </c>
      <c r="CD88" s="86" t="str">
        <f t="shared" si="249"/>
        <v>na</v>
      </c>
      <c r="CE88" s="102" t="str">
        <f t="shared" si="250"/>
        <v>na</v>
      </c>
    </row>
    <row r="89" spans="1:83" s="146" customFormat="1" ht="15.75" x14ac:dyDescent="0.25">
      <c r="A89" s="299" t="s">
        <v>18</v>
      </c>
      <c r="B89" s="120">
        <v>45</v>
      </c>
      <c r="C89" s="147">
        <v>4</v>
      </c>
      <c r="D89" s="60"/>
      <c r="E89" s="59"/>
      <c r="F89" s="60"/>
      <c r="G89" s="60"/>
      <c r="H89" s="67">
        <v>1</v>
      </c>
      <c r="I89" s="78">
        <v>9.0830000000000002</v>
      </c>
      <c r="J89" s="153">
        <v>26.297000000000001</v>
      </c>
      <c r="K89" s="205"/>
      <c r="L89" s="205"/>
      <c r="M89" s="83"/>
      <c r="N89" s="83"/>
      <c r="O89" s="266" t="s">
        <v>271</v>
      </c>
      <c r="P89" s="81">
        <v>26.297000000000001</v>
      </c>
      <c r="Q89" s="82"/>
      <c r="R89" s="155">
        <v>12.347</v>
      </c>
      <c r="S89" s="82">
        <v>22.678000000000001</v>
      </c>
      <c r="T89" s="154">
        <f t="shared" ref="T89:T90" si="299">R89/P89</f>
        <v>0.46952123816404912</v>
      </c>
      <c r="U89" s="154">
        <f t="shared" ref="U89:U90" si="300">IF(R89&lt;0.01*P89,0.01,IF(R89&gt;100*P89,100,T89))</f>
        <v>0.46952123816404912</v>
      </c>
      <c r="V89" s="205">
        <f t="shared" ref="V89:V90" si="301">IF(S89&gt;0,((((1/P89)^2)*((S89^2)+(R89^2))-((1/P89)^2)*(R89^2))^0.5),0)</f>
        <v>0.86237973913374155</v>
      </c>
      <c r="W89" s="153">
        <f t="shared" si="196"/>
        <v>0.86237973913374155</v>
      </c>
      <c r="X89" s="78">
        <v>1</v>
      </c>
      <c r="Y89" s="143"/>
      <c r="Z89" s="142"/>
      <c r="AA89" s="142"/>
      <c r="AB89" s="142">
        <v>0.1</v>
      </c>
      <c r="AC89" s="142">
        <v>1</v>
      </c>
      <c r="AE89" s="142">
        <v>1</v>
      </c>
      <c r="AF89" s="201"/>
      <c r="AG89" s="142"/>
      <c r="AH89" s="54">
        <f t="shared" si="253"/>
        <v>49</v>
      </c>
      <c r="AI89" s="144" t="str">
        <f t="shared" si="197"/>
        <v>na</v>
      </c>
      <c r="AJ89" s="144" t="str">
        <f t="shared" si="198"/>
        <v>na</v>
      </c>
      <c r="AK89" s="144" t="str">
        <f t="shared" si="199"/>
        <v>na</v>
      </c>
      <c r="AL89" s="144">
        <f t="shared" si="200"/>
        <v>49</v>
      </c>
      <c r="AM89" s="144">
        <f t="shared" si="201"/>
        <v>49</v>
      </c>
      <c r="AN89" s="75" t="str">
        <f t="shared" si="202"/>
        <v>na</v>
      </c>
      <c r="AO89" s="144">
        <f t="shared" si="203"/>
        <v>49</v>
      </c>
      <c r="AP89" s="75" t="str">
        <f t="shared" si="204"/>
        <v>na</v>
      </c>
      <c r="AQ89" s="144" t="str">
        <f t="shared" si="205"/>
        <v>na</v>
      </c>
      <c r="AR89" s="81">
        <f t="shared" si="230"/>
        <v>0.38493665941890842</v>
      </c>
      <c r="AS89" s="82" t="str">
        <f t="shared" si="231"/>
        <v>na</v>
      </c>
      <c r="AT89" s="82" t="str">
        <f t="shared" si="232"/>
        <v>na</v>
      </c>
      <c r="AU89" s="82" t="str">
        <f t="shared" si="233"/>
        <v>na</v>
      </c>
      <c r="AV89" s="82">
        <f t="shared" si="234"/>
        <v>6.5465418268521855E-2</v>
      </c>
      <c r="AW89" s="82">
        <f t="shared" si="235"/>
        <v>0.45180359086726352</v>
      </c>
      <c r="AX89" s="83" t="str">
        <f t="shared" si="236"/>
        <v>na</v>
      </c>
      <c r="AY89" s="82">
        <f t="shared" si="237"/>
        <v>0.3982103373299053</v>
      </c>
      <c r="AZ89" s="83" t="str">
        <f t="shared" si="238"/>
        <v>na</v>
      </c>
      <c r="BA89" s="82" t="str">
        <f t="shared" si="239"/>
        <v>na</v>
      </c>
      <c r="BB89" s="93">
        <f t="shared" si="271"/>
        <v>1.2437101991884993</v>
      </c>
      <c r="BC89" s="85" t="str">
        <f t="shared" ref="BC89:BC100" si="302">IF(Y89&gt;0,((Y89/Y$102)^2)*LN((($W89+1)^2)),"na")</f>
        <v>na</v>
      </c>
      <c r="BD89" s="85" t="str">
        <f t="shared" ref="BD89:BD100" si="303">IF(Z89&gt;0,((Z89/Z$102)^2)*LN((($W89+1)^2)),"na")</f>
        <v>na</v>
      </c>
      <c r="BE89" s="85" t="str">
        <f t="shared" ref="BE89:BE100" si="304">IF(AA89&gt;0,((AA89/AA$102)^2)*LN((($W89+1)^2)),"na")</f>
        <v>na</v>
      </c>
      <c r="BF89" s="85">
        <f t="shared" ref="BF89:BF100" si="305">IF(AB89&gt;0,((AB89/AB$102)^2)*LN((($W89+1)^2)),"na")</f>
        <v>3.5971996598306827E-2</v>
      </c>
      <c r="BG89" s="85">
        <f t="shared" ref="BG89:BG100" si="306">IF(AC89&gt;0,((AC89/AC$102)^2)*LN((($W89+1)^2)),"na")</f>
        <v>1.7133260034226288</v>
      </c>
      <c r="BH89" s="86" t="str">
        <f t="shared" ref="BH89:BH100" si="307">IF(AD89&gt;0,((AD89/AD$102)^2)*LN((($W89+1)^2)),"na")</f>
        <v>na</v>
      </c>
      <c r="BI89" s="85">
        <f t="shared" ref="BI89:BI100" si="308">IF(AE89&gt;0,((AE89/AE$102)^2)*LN((($W89+1)^2)),"na")</f>
        <v>1.3309621632219377</v>
      </c>
      <c r="BJ89" s="86" t="str">
        <f t="shared" ref="BJ89:BJ100" si="309">IF(AF89&gt;0,((AF89/AF$102)^2)*LN((($W89+1)^2)),"na")</f>
        <v>na</v>
      </c>
      <c r="BK89" s="102" t="str">
        <f t="shared" ref="BK89:BK100" si="310">IF(AG89&gt;0,((AG89/AG$102)^2)*LN((($W89+1)^2)),"na")</f>
        <v>na</v>
      </c>
      <c r="BL89" s="85">
        <f t="shared" si="240"/>
        <v>59.698089561047965</v>
      </c>
      <c r="BM89" s="85" t="str">
        <f t="shared" si="217"/>
        <v>na</v>
      </c>
      <c r="BN89" s="85" t="str">
        <f t="shared" si="218"/>
        <v>na</v>
      </c>
      <c r="BO89" s="85" t="str">
        <f t="shared" si="219"/>
        <v>na</v>
      </c>
      <c r="BP89" s="85">
        <f t="shared" si="220"/>
        <v>1.7266558367187277</v>
      </c>
      <c r="BQ89" s="85">
        <f t="shared" si="221"/>
        <v>82.23964816428618</v>
      </c>
      <c r="BR89" s="86" t="str">
        <f t="shared" si="222"/>
        <v>na</v>
      </c>
      <c r="BS89" s="85">
        <f t="shared" si="223"/>
        <v>63.886183834653011</v>
      </c>
      <c r="BT89" s="86" t="str">
        <f t="shared" si="224"/>
        <v>na</v>
      </c>
      <c r="BU89" s="85" t="str">
        <f t="shared" si="225"/>
        <v>na</v>
      </c>
      <c r="BV89" s="93">
        <f t="shared" si="241"/>
        <v>1.9015938187822137</v>
      </c>
      <c r="BW89" s="85" t="str">
        <f t="shared" si="242"/>
        <v>na</v>
      </c>
      <c r="BX89" s="85" t="str">
        <f t="shared" si="243"/>
        <v>na</v>
      </c>
      <c r="BY89" s="85" t="str">
        <f t="shared" si="244"/>
        <v>na</v>
      </c>
      <c r="BZ89" s="85">
        <f t="shared" si="245"/>
        <v>0.40340259808313167</v>
      </c>
      <c r="CA89" s="85">
        <f t="shared" si="246"/>
        <v>3.4170587560836689</v>
      </c>
      <c r="CB89" s="86" t="str">
        <f t="shared" si="247"/>
        <v>na</v>
      </c>
      <c r="CC89" s="85">
        <f t="shared" si="248"/>
        <v>2.328549228048157</v>
      </c>
      <c r="CD89" s="86" t="str">
        <f t="shared" si="249"/>
        <v>na</v>
      </c>
      <c r="CE89" s="102" t="str">
        <f t="shared" si="250"/>
        <v>na</v>
      </c>
    </row>
    <row r="90" spans="1:83" s="146" customFormat="1" ht="15.75" x14ac:dyDescent="0.25">
      <c r="A90" s="298" t="s">
        <v>21</v>
      </c>
      <c r="B90" s="120">
        <v>45</v>
      </c>
      <c r="C90" s="147">
        <v>4</v>
      </c>
      <c r="D90" s="60"/>
      <c r="E90" s="59"/>
      <c r="F90" s="60"/>
      <c r="G90" s="60"/>
      <c r="H90" s="67">
        <v>1</v>
      </c>
      <c r="I90" s="146">
        <v>10.333</v>
      </c>
      <c r="J90" s="153">
        <v>166.79</v>
      </c>
      <c r="K90" s="205"/>
      <c r="L90" s="205"/>
      <c r="M90" s="83"/>
      <c r="N90" s="83"/>
      <c r="O90" s="266" t="s">
        <v>271</v>
      </c>
      <c r="P90" s="81">
        <v>166.79</v>
      </c>
      <c r="Q90" s="82"/>
      <c r="R90" s="155">
        <v>2.653</v>
      </c>
      <c r="S90" s="82">
        <v>6.4889999999999999</v>
      </c>
      <c r="T90" s="154">
        <f t="shared" si="299"/>
        <v>1.5906229390251214E-2</v>
      </c>
      <c r="U90" s="154">
        <f t="shared" si="300"/>
        <v>1.5906229390251214E-2</v>
      </c>
      <c r="V90" s="205">
        <f t="shared" si="301"/>
        <v>3.890521014449308E-2</v>
      </c>
      <c r="W90" s="153">
        <f t="shared" si="196"/>
        <v>3.890521014449308E-2</v>
      </c>
      <c r="X90" s="78">
        <v>1</v>
      </c>
      <c r="Y90" s="143">
        <v>0.5</v>
      </c>
      <c r="Z90" s="142">
        <v>1</v>
      </c>
      <c r="AA90" s="142">
        <v>0.5</v>
      </c>
      <c r="AB90" s="142">
        <v>0.1</v>
      </c>
      <c r="AC90" s="142">
        <v>1</v>
      </c>
      <c r="AE90" s="142">
        <v>1</v>
      </c>
      <c r="AF90" s="201">
        <v>1</v>
      </c>
      <c r="AG90" s="142">
        <v>1</v>
      </c>
      <c r="AH90" s="54">
        <f t="shared" si="253"/>
        <v>49</v>
      </c>
      <c r="AI90" s="144">
        <f t="shared" si="197"/>
        <v>49</v>
      </c>
      <c r="AJ90" s="144">
        <f t="shared" si="198"/>
        <v>49</v>
      </c>
      <c r="AK90" s="144">
        <f t="shared" si="199"/>
        <v>49</v>
      </c>
      <c r="AL90" s="144">
        <f t="shared" si="200"/>
        <v>49</v>
      </c>
      <c r="AM90" s="144">
        <f t="shared" si="201"/>
        <v>49</v>
      </c>
      <c r="AN90" s="75" t="str">
        <f t="shared" si="202"/>
        <v>na</v>
      </c>
      <c r="AO90" s="144">
        <f t="shared" si="203"/>
        <v>49</v>
      </c>
      <c r="AP90" s="75">
        <f t="shared" si="204"/>
        <v>49</v>
      </c>
      <c r="AQ90" s="144">
        <f t="shared" si="205"/>
        <v>49</v>
      </c>
      <c r="AR90" s="81">
        <f t="shared" si="230"/>
        <v>1.5781050989712359E-2</v>
      </c>
      <c r="AS90" s="82">
        <f t="shared" si="231"/>
        <v>1.0318379493273465E-2</v>
      </c>
      <c r="AT90" s="82">
        <f t="shared" si="232"/>
        <v>1.6532529608270091E-2</v>
      </c>
      <c r="AU90" s="82">
        <f t="shared" si="233"/>
        <v>1.2624840791769888E-2</v>
      </c>
      <c r="AV90" s="82">
        <f t="shared" si="234"/>
        <v>2.6838522091347551E-3</v>
      </c>
      <c r="AW90" s="82">
        <f t="shared" si="235"/>
        <v>1.8522360316563805E-2</v>
      </c>
      <c r="AX90" s="83" t="str">
        <f t="shared" si="236"/>
        <v>na</v>
      </c>
      <c r="AY90" s="82">
        <f t="shared" si="237"/>
        <v>1.6325225161771408E-2</v>
      </c>
      <c r="AZ90" s="83">
        <f t="shared" si="238"/>
        <v>1.5781050989712359E-2</v>
      </c>
      <c r="BA90" s="82">
        <f t="shared" si="239"/>
        <v>1.6833121055693182E-2</v>
      </c>
      <c r="BB90" s="93">
        <f t="shared" si="271"/>
        <v>7.6334952280965832E-2</v>
      </c>
      <c r="BC90" s="85">
        <f t="shared" si="302"/>
        <v>3.2634321315383324E-2</v>
      </c>
      <c r="BD90" s="85">
        <f t="shared" si="303"/>
        <v>8.3778042866184718E-2</v>
      </c>
      <c r="BE90" s="85">
        <f t="shared" si="304"/>
        <v>4.8854369459818144E-2</v>
      </c>
      <c r="BF90" s="85">
        <f t="shared" si="305"/>
        <v>2.207846044500146E-3</v>
      </c>
      <c r="BG90" s="85">
        <f t="shared" si="306"/>
        <v>0.10515846762239341</v>
      </c>
      <c r="BH90" s="86" t="str">
        <f t="shared" si="307"/>
        <v>na</v>
      </c>
      <c r="BI90" s="85">
        <f t="shared" si="308"/>
        <v>8.1690198635991987E-2</v>
      </c>
      <c r="BJ90" s="86">
        <f t="shared" si="309"/>
        <v>7.6334952280965832E-2</v>
      </c>
      <c r="BK90" s="102">
        <f t="shared" si="310"/>
        <v>8.685221237301001E-2</v>
      </c>
      <c r="BL90" s="85">
        <f t="shared" si="240"/>
        <v>3.6640777094863601</v>
      </c>
      <c r="BM90" s="85">
        <f t="shared" si="217"/>
        <v>1.5664474231383996</v>
      </c>
      <c r="BN90" s="85">
        <f t="shared" si="218"/>
        <v>4.0213460575768663</v>
      </c>
      <c r="BO90" s="85">
        <f t="shared" si="219"/>
        <v>2.345009734071271</v>
      </c>
      <c r="BP90" s="85">
        <f t="shared" si="220"/>
        <v>0.10597661013600701</v>
      </c>
      <c r="BQ90" s="85">
        <f t="shared" si="221"/>
        <v>5.0476064458748837</v>
      </c>
      <c r="BR90" s="86" t="str">
        <f t="shared" si="222"/>
        <v>na</v>
      </c>
      <c r="BS90" s="85">
        <f t="shared" si="223"/>
        <v>3.9211295345276156</v>
      </c>
      <c r="BT90" s="86">
        <f t="shared" si="224"/>
        <v>3.6640777094863601</v>
      </c>
      <c r="BU90" s="85">
        <f t="shared" si="225"/>
        <v>4.1689061939044807</v>
      </c>
      <c r="BV90" s="93">
        <f t="shared" si="241"/>
        <v>1.4522813537377048</v>
      </c>
      <c r="BW90" s="85">
        <f t="shared" si="242"/>
        <v>1.4130268803216053</v>
      </c>
      <c r="BX90" s="85">
        <f t="shared" si="243"/>
        <v>1.08502779232441</v>
      </c>
      <c r="BY90" s="85">
        <f t="shared" si="244"/>
        <v>1.0311356866810757</v>
      </c>
      <c r="BZ90" s="85">
        <f t="shared" si="245"/>
        <v>1.1547883457534702</v>
      </c>
      <c r="CA90" s="85">
        <f t="shared" si="246"/>
        <v>1.4028976523622636</v>
      </c>
      <c r="CB90" s="86" t="str">
        <f t="shared" si="247"/>
        <v>na</v>
      </c>
      <c r="CC90" s="85">
        <f t="shared" si="248"/>
        <v>1.3161534754655788</v>
      </c>
      <c r="CD90" s="86">
        <f t="shared" si="249"/>
        <v>0</v>
      </c>
      <c r="CE90" s="102">
        <f t="shared" si="250"/>
        <v>1.0571450340733566</v>
      </c>
    </row>
    <row r="91" spans="1:83" s="146" customFormat="1" x14ac:dyDescent="0.25">
      <c r="A91" s="299" t="s">
        <v>22</v>
      </c>
      <c r="B91" s="60"/>
      <c r="C91" s="145"/>
      <c r="D91" s="120">
        <v>12</v>
      </c>
      <c r="E91" s="95">
        <v>9</v>
      </c>
      <c r="F91" s="60"/>
      <c r="G91" s="60"/>
      <c r="H91" s="67">
        <v>1</v>
      </c>
      <c r="I91" s="78"/>
      <c r="J91" s="153">
        <v>0.32800000000000001</v>
      </c>
      <c r="K91" s="205">
        <v>2.7000000000000001E-3</v>
      </c>
      <c r="L91" s="205"/>
      <c r="M91" s="83"/>
      <c r="N91" s="83"/>
      <c r="O91" s="266" t="s">
        <v>381</v>
      </c>
      <c r="P91" s="206"/>
      <c r="Q91" s="82">
        <v>0.126</v>
      </c>
      <c r="R91" s="81">
        <v>4.3099999999999996E-3</v>
      </c>
      <c r="S91" s="82">
        <v>1.065E-2</v>
      </c>
      <c r="T91" s="73">
        <f t="shared" ref="T91" si="311">R91/Q91</f>
        <v>3.4206349206349206E-2</v>
      </c>
      <c r="U91" s="73">
        <f t="shared" ref="U91" si="312">IF(R91&lt;0.01*Q91,0.01,IF(R91&gt;100*Q91,100,T91))</f>
        <v>3.4206349206349206E-2</v>
      </c>
      <c r="V91" s="205">
        <f>IF(S91&gt;0,((((1/Q91)^2)*((S91^2)+(R91^2))-((1/Q91)^2)*(R91^2))^0.5),0)</f>
        <v>8.4523809523809529E-2</v>
      </c>
      <c r="W91" s="153">
        <f t="shared" si="196"/>
        <v>8.4523809523809529E-2</v>
      </c>
      <c r="X91" s="78">
        <v>1</v>
      </c>
      <c r="Y91" s="143"/>
      <c r="Z91" s="142"/>
      <c r="AA91" s="142">
        <v>1</v>
      </c>
      <c r="AB91" s="142">
        <v>1</v>
      </c>
      <c r="AC91" s="142">
        <v>1</v>
      </c>
      <c r="AE91" s="142">
        <v>1</v>
      </c>
      <c r="AF91" s="201"/>
      <c r="AG91" s="142"/>
      <c r="AH91" s="54">
        <f>IF(X91&gt;0,SUM($D91:$E91),"na")</f>
        <v>21</v>
      </c>
      <c r="AI91" s="144" t="str">
        <f t="shared" ref="AI91" si="313">IF(Y91&gt;0,SUM($D91:$E91),"na")</f>
        <v>na</v>
      </c>
      <c r="AJ91" s="144" t="str">
        <f t="shared" ref="AJ91" si="314">IF(Z91&gt;0,SUM($D91:$E91),"na")</f>
        <v>na</v>
      </c>
      <c r="AK91" s="144">
        <f t="shared" ref="AK91" si="315">IF(AA91&gt;0,SUM($D91:$E91),"na")</f>
        <v>21</v>
      </c>
      <c r="AL91" s="144">
        <f t="shared" ref="AL91" si="316">IF(AB91&gt;0,SUM($D91:$E91),"na")</f>
        <v>21</v>
      </c>
      <c r="AM91" s="144">
        <f t="shared" ref="AM91" si="317">IF(AC91&gt;0,SUM($D91:$E91),"na")</f>
        <v>21</v>
      </c>
      <c r="AN91" s="75" t="str">
        <f t="shared" ref="AN91" si="318">IF(AD91&gt;0,SUM($D91:$E91),"na")</f>
        <v>na</v>
      </c>
      <c r="AO91" s="144">
        <f t="shared" ref="AO91" si="319">IF(AE91&gt;0,SUM($D91:$E91),"na")</f>
        <v>21</v>
      </c>
      <c r="AP91" s="75" t="str">
        <f t="shared" ref="AP91" si="320">IF(AF91&gt;0,SUM($D91:$E91),"na")</f>
        <v>na</v>
      </c>
      <c r="AQ91" s="144" t="str">
        <f t="shared" ref="AQ91" si="321">IF(AG91&gt;0,SUM($D91:$E91),"na")</f>
        <v>na</v>
      </c>
      <c r="AR91" s="81">
        <f t="shared" si="230"/>
        <v>3.3634320205336542E-2</v>
      </c>
      <c r="AS91" s="82" t="str">
        <f t="shared" si="231"/>
        <v>na</v>
      </c>
      <c r="AT91" s="82" t="str">
        <f t="shared" si="232"/>
        <v>na</v>
      </c>
      <c r="AU91" s="82">
        <f t="shared" si="233"/>
        <v>5.3814912328538467E-2</v>
      </c>
      <c r="AV91" s="82">
        <f t="shared" si="234"/>
        <v>5.7201224839007726E-2</v>
      </c>
      <c r="AW91" s="82">
        <f t="shared" si="235"/>
        <v>3.9476901649456046E-2</v>
      </c>
      <c r="AX91" s="83" t="str">
        <f t="shared" si="236"/>
        <v>na</v>
      </c>
      <c r="AY91" s="82">
        <f t="shared" si="237"/>
        <v>3.4794124350348149E-2</v>
      </c>
      <c r="AZ91" s="83" t="str">
        <f t="shared" si="238"/>
        <v>na</v>
      </c>
      <c r="BA91" s="82" t="str">
        <f t="shared" si="239"/>
        <v>na</v>
      </c>
      <c r="BB91" s="93">
        <f t="shared" si="271"/>
        <v>0.16228201084519786</v>
      </c>
      <c r="BC91" s="85" t="str">
        <f t="shared" si="302"/>
        <v>na</v>
      </c>
      <c r="BD91" s="85" t="str">
        <f t="shared" si="303"/>
        <v>na</v>
      </c>
      <c r="BE91" s="85">
        <f t="shared" si="304"/>
        <v>0.41544194776370658</v>
      </c>
      <c r="BF91" s="85">
        <f t="shared" si="305"/>
        <v>0.46937043258942418</v>
      </c>
      <c r="BG91" s="85">
        <f t="shared" si="306"/>
        <v>0.22355850201293551</v>
      </c>
      <c r="BH91" s="86" t="str">
        <f t="shared" si="307"/>
        <v>na</v>
      </c>
      <c r="BI91" s="85">
        <f t="shared" si="308"/>
        <v>0.17366683681412379</v>
      </c>
      <c r="BJ91" s="86" t="str">
        <f t="shared" si="309"/>
        <v>na</v>
      </c>
      <c r="BK91" s="102" t="str">
        <f t="shared" si="310"/>
        <v>na</v>
      </c>
      <c r="BL91" s="85">
        <f t="shared" si="240"/>
        <v>3.2456402169039573</v>
      </c>
      <c r="BM91" s="85" t="str">
        <f t="shared" si="217"/>
        <v>na</v>
      </c>
      <c r="BN91" s="85" t="str">
        <f t="shared" si="218"/>
        <v>na</v>
      </c>
      <c r="BO91" s="85">
        <f t="shared" si="219"/>
        <v>8.3088389552741315</v>
      </c>
      <c r="BP91" s="85">
        <f t="shared" si="220"/>
        <v>9.3874086517884834</v>
      </c>
      <c r="BQ91" s="85">
        <f t="shared" si="221"/>
        <v>4.47117004025871</v>
      </c>
      <c r="BR91" s="86" t="str">
        <f t="shared" si="222"/>
        <v>na</v>
      </c>
      <c r="BS91" s="85">
        <f t="shared" si="223"/>
        <v>3.4733367362824756</v>
      </c>
      <c r="BT91" s="86" t="str">
        <f t="shared" si="224"/>
        <v>na</v>
      </c>
      <c r="BU91" s="85" t="str">
        <f t="shared" si="225"/>
        <v>na</v>
      </c>
      <c r="BV91" s="93">
        <f t="shared" si="241"/>
        <v>0.500009287784273</v>
      </c>
      <c r="BW91" s="85" t="str">
        <f t="shared" si="242"/>
        <v>na</v>
      </c>
      <c r="BX91" s="85" t="str">
        <f t="shared" si="243"/>
        <v>na</v>
      </c>
      <c r="BY91" s="85">
        <f t="shared" si="244"/>
        <v>0.22658597429268851</v>
      </c>
      <c r="BZ91" s="85">
        <f t="shared" si="245"/>
        <v>0.20581457274581824</v>
      </c>
      <c r="CA91" s="85">
        <f t="shared" si="246"/>
        <v>0.46154644272631196</v>
      </c>
      <c r="CB91" s="86" t="str">
        <f t="shared" si="247"/>
        <v>na</v>
      </c>
      <c r="CC91" s="85">
        <f t="shared" si="248"/>
        <v>0.44409961738961035</v>
      </c>
      <c r="CD91" s="86" t="str">
        <f t="shared" si="249"/>
        <v>na</v>
      </c>
      <c r="CE91" s="102" t="str">
        <f t="shared" si="250"/>
        <v>na</v>
      </c>
    </row>
    <row r="92" spans="1:83" s="146" customFormat="1" x14ac:dyDescent="0.25">
      <c r="A92" s="299" t="s">
        <v>25</v>
      </c>
      <c r="B92" s="120">
        <v>45</v>
      </c>
      <c r="C92" s="143">
        <v>4</v>
      </c>
      <c r="D92" s="117"/>
      <c r="E92" s="69"/>
      <c r="F92" s="60"/>
      <c r="G92" s="67"/>
      <c r="H92" s="60">
        <v>1</v>
      </c>
      <c r="I92" s="78">
        <v>20.332999999999998</v>
      </c>
      <c r="J92" s="153">
        <v>67.67</v>
      </c>
      <c r="K92" s="205"/>
      <c r="L92" s="205"/>
      <c r="M92" s="161"/>
      <c r="N92" s="161"/>
      <c r="O92" s="267" t="s">
        <v>271</v>
      </c>
      <c r="P92" s="63">
        <v>67.67</v>
      </c>
      <c r="Q92" s="137"/>
      <c r="R92" s="151">
        <v>17.02</v>
      </c>
      <c r="S92" s="82">
        <v>33.274000000000001</v>
      </c>
      <c r="T92" s="154">
        <f>R92/P92</f>
        <v>0.25151470370917689</v>
      </c>
      <c r="U92" s="154">
        <f>IF(R92&lt;0.01*P92,0.01,IF(R92&gt;100*P92,100,T92))</f>
        <v>0.25151470370917689</v>
      </c>
      <c r="V92" s="205">
        <f t="shared" ref="V92" si="322">IF(S92&gt;0,((((1/P92)^2)*((S92^2)+(R92^2))-((1/P92)^2)*(R92^2))^0.5),0)</f>
        <v>0.49170976799172456</v>
      </c>
      <c r="W92" s="153">
        <f>IF(V92=0,U92,V92)</f>
        <v>0.49170976799172456</v>
      </c>
      <c r="X92" s="78">
        <v>1</v>
      </c>
      <c r="Y92" s="145">
        <v>0.5</v>
      </c>
      <c r="Z92" s="142">
        <v>1</v>
      </c>
      <c r="AA92" s="142">
        <v>0.5</v>
      </c>
      <c r="AB92" s="142">
        <v>0.5</v>
      </c>
      <c r="AC92" s="142">
        <v>1</v>
      </c>
      <c r="AD92" s="146">
        <v>1</v>
      </c>
      <c r="AE92" s="142"/>
      <c r="AF92" s="201"/>
      <c r="AG92" s="142"/>
      <c r="AH92" s="54">
        <f t="shared" si="253"/>
        <v>49</v>
      </c>
      <c r="AI92" s="144">
        <f t="shared" si="197"/>
        <v>49</v>
      </c>
      <c r="AJ92" s="144">
        <f t="shared" si="198"/>
        <v>49</v>
      </c>
      <c r="AK92" s="144">
        <f t="shared" si="199"/>
        <v>49</v>
      </c>
      <c r="AL92" s="144">
        <f t="shared" si="200"/>
        <v>49</v>
      </c>
      <c r="AM92" s="144">
        <f t="shared" si="201"/>
        <v>49</v>
      </c>
      <c r="AN92" s="75">
        <f t="shared" si="202"/>
        <v>49</v>
      </c>
      <c r="AO92" s="144" t="str">
        <f t="shared" si="203"/>
        <v>na</v>
      </c>
      <c r="AP92" s="75" t="str">
        <f t="shared" si="204"/>
        <v>na</v>
      </c>
      <c r="AQ92" s="144" t="str">
        <f t="shared" si="205"/>
        <v>na</v>
      </c>
      <c r="AR92" s="81">
        <f t="shared" si="230"/>
        <v>0.22435458068937356</v>
      </c>
      <c r="AS92" s="82">
        <f t="shared" si="231"/>
        <v>0.14669337968151347</v>
      </c>
      <c r="AT92" s="82">
        <f t="shared" si="232"/>
        <v>0.23503813215077232</v>
      </c>
      <c r="AU92" s="82">
        <f t="shared" si="233"/>
        <v>0.17948366455149886</v>
      </c>
      <c r="AV92" s="82">
        <f t="shared" si="234"/>
        <v>0.19077770466783467</v>
      </c>
      <c r="AW92" s="82">
        <f t="shared" si="235"/>
        <v>0.26332697264010985</v>
      </c>
      <c r="AX92" s="83">
        <f t="shared" si="236"/>
        <v>0.29913944091916472</v>
      </c>
      <c r="AY92" s="82" t="str">
        <f t="shared" si="237"/>
        <v>na</v>
      </c>
      <c r="AZ92" s="83" t="str">
        <f t="shared" si="238"/>
        <v>na</v>
      </c>
      <c r="BA92" s="82" t="str">
        <f t="shared" si="239"/>
        <v>na</v>
      </c>
      <c r="BB92" s="93">
        <f t="shared" si="271"/>
        <v>0.79984591476863909</v>
      </c>
      <c r="BC92" s="85">
        <f t="shared" si="302"/>
        <v>0.34194596060375254</v>
      </c>
      <c r="BD92" s="85">
        <f t="shared" si="303"/>
        <v>0.87783542573247464</v>
      </c>
      <c r="BE92" s="85">
        <f t="shared" si="304"/>
        <v>0.51190138545192909</v>
      </c>
      <c r="BF92" s="85">
        <f t="shared" si="305"/>
        <v>0.57835126189365482</v>
      </c>
      <c r="BG92" s="85">
        <f t="shared" si="306"/>
        <v>1.1018618367837061</v>
      </c>
      <c r="BH92" s="86">
        <f t="shared" si="307"/>
        <v>1.4219482929220251</v>
      </c>
      <c r="BI92" s="85" t="str">
        <f t="shared" si="308"/>
        <v>na</v>
      </c>
      <c r="BJ92" s="86" t="str">
        <f t="shared" si="309"/>
        <v>na</v>
      </c>
      <c r="BK92" s="102" t="str">
        <f t="shared" si="310"/>
        <v>na</v>
      </c>
      <c r="BL92" s="85">
        <f t="shared" si="240"/>
        <v>38.392603908894678</v>
      </c>
      <c r="BM92" s="85">
        <f t="shared" si="217"/>
        <v>16.413406108980123</v>
      </c>
      <c r="BN92" s="85">
        <f t="shared" si="218"/>
        <v>42.136100435158781</v>
      </c>
      <c r="BO92" s="85">
        <f t="shared" si="219"/>
        <v>24.571266501692598</v>
      </c>
      <c r="BP92" s="85">
        <f t="shared" si="220"/>
        <v>27.760860570895431</v>
      </c>
      <c r="BQ92" s="85">
        <f t="shared" si="221"/>
        <v>52.889368165617896</v>
      </c>
      <c r="BR92" s="86">
        <f t="shared" si="222"/>
        <v>68.253518060257207</v>
      </c>
      <c r="BS92" s="85" t="str">
        <f t="shared" si="223"/>
        <v>na</v>
      </c>
      <c r="BT92" s="86" t="str">
        <f t="shared" si="224"/>
        <v>na</v>
      </c>
      <c r="BU92" s="85" t="str">
        <f t="shared" si="225"/>
        <v>na</v>
      </c>
      <c r="BV92" s="93">
        <f t="shared" si="241"/>
        <v>6.4978262692008099E-2</v>
      </c>
      <c r="BW92" s="85">
        <f t="shared" si="242"/>
        <v>5.4794883957151708E-2</v>
      </c>
      <c r="BX92" s="85">
        <f t="shared" si="243"/>
        <v>0.2380391348228858</v>
      </c>
      <c r="BY92" s="85">
        <f t="shared" si="244"/>
        <v>2.3275545642929177E-2</v>
      </c>
      <c r="BZ92" s="85">
        <f t="shared" si="245"/>
        <v>5.8586352855393507E-2</v>
      </c>
      <c r="CA92" s="85">
        <f t="shared" si="246"/>
        <v>0.28004468191722687</v>
      </c>
      <c r="CB92" s="86">
        <f t="shared" si="247"/>
        <v>1.092132902146304</v>
      </c>
      <c r="CC92" s="85" t="str">
        <f t="shared" si="248"/>
        <v>na</v>
      </c>
      <c r="CD92" s="86" t="str">
        <f t="shared" si="249"/>
        <v>na</v>
      </c>
      <c r="CE92" s="102" t="str">
        <f t="shared" si="250"/>
        <v>na</v>
      </c>
    </row>
    <row r="93" spans="1:83" s="146" customFormat="1" x14ac:dyDescent="0.25">
      <c r="A93" s="299" t="s">
        <v>100</v>
      </c>
      <c r="B93" s="60"/>
      <c r="C93" s="145"/>
      <c r="D93" s="120">
        <v>12</v>
      </c>
      <c r="E93" s="95">
        <v>9</v>
      </c>
      <c r="F93" s="60"/>
      <c r="G93" s="60"/>
      <c r="H93" s="67">
        <v>1</v>
      </c>
      <c r="I93" s="78">
        <v>9.75</v>
      </c>
      <c r="J93" s="153">
        <v>11.337999999999999</v>
      </c>
      <c r="K93" s="199">
        <v>6.0085E-2</v>
      </c>
      <c r="L93" s="205"/>
      <c r="M93" s="83"/>
      <c r="N93" s="83"/>
      <c r="O93" s="266" t="s">
        <v>381</v>
      </c>
      <c r="P93" s="81"/>
      <c r="Q93" s="82">
        <v>4.1710000000000003</v>
      </c>
      <c r="R93" s="81">
        <v>4.7500000000000001E-2</v>
      </c>
      <c r="S93" s="82">
        <v>5.7499999999999996E-2</v>
      </c>
      <c r="T93" s="73">
        <f>R93/Q93</f>
        <v>1.1388156317429872E-2</v>
      </c>
      <c r="U93" s="73">
        <f>IF(R93&lt;0.01*Q93,0.01,IF(R93&gt;100*Q93,100,T93))</f>
        <v>1.1388156317429872E-2</v>
      </c>
      <c r="V93" s="205">
        <f t="shared" ref="V93:V96" si="323">IF(S93&gt;0,((((1/Q93)^2)*((S93^2)+(R93^2))-((1/Q93)^2)*(R93^2))^0.5),0)</f>
        <v>1.3785662910573003E-2</v>
      </c>
      <c r="W93" s="153">
        <f>IF(V93=0,U93,V93)</f>
        <v>1.3785662910573003E-2</v>
      </c>
      <c r="X93" s="78">
        <v>1</v>
      </c>
      <c r="Y93" s="127">
        <v>0.5</v>
      </c>
      <c r="Z93" s="129">
        <v>1</v>
      </c>
      <c r="AA93" s="129">
        <v>0.5</v>
      </c>
      <c r="AB93" s="129">
        <v>0.3</v>
      </c>
      <c r="AC93" s="129">
        <v>1</v>
      </c>
      <c r="AD93" s="133">
        <v>0.5</v>
      </c>
      <c r="AE93" s="129">
        <v>1</v>
      </c>
      <c r="AF93" s="139"/>
      <c r="AG93" s="129">
        <v>0.5</v>
      </c>
      <c r="AH93" s="54">
        <f t="shared" ref="AH93:AH96" si="324">IF(X93&gt;0,SUM($D93:$E93),"na")</f>
        <v>21</v>
      </c>
      <c r="AI93" s="144">
        <f t="shared" ref="AI93:AI96" si="325">IF(Y93&gt;0,SUM($D93:$E93),"na")</f>
        <v>21</v>
      </c>
      <c r="AJ93" s="144">
        <f t="shared" ref="AJ93:AJ96" si="326">IF(Z93&gt;0,SUM($D93:$E93),"na")</f>
        <v>21</v>
      </c>
      <c r="AK93" s="144">
        <f t="shared" ref="AK93:AK96" si="327">IF(AA93&gt;0,SUM($D93:$E93),"na")</f>
        <v>21</v>
      </c>
      <c r="AL93" s="144">
        <f t="shared" ref="AL93:AL96" si="328">IF(AB93&gt;0,SUM($D93:$E93),"na")</f>
        <v>21</v>
      </c>
      <c r="AM93" s="144">
        <f t="shared" ref="AM93:AM96" si="329">IF(AC93&gt;0,SUM($D93:$E93),"na")</f>
        <v>21</v>
      </c>
      <c r="AN93" s="75">
        <f t="shared" ref="AN93:AN96" si="330">IF(AD93&gt;0,SUM($D93:$E93),"na")</f>
        <v>21</v>
      </c>
      <c r="AO93" s="144">
        <f t="shared" ref="AO93:AO96" si="331">IF(AE93&gt;0,SUM($D93:$E93),"na")</f>
        <v>21</v>
      </c>
      <c r="AP93" s="75" t="str">
        <f t="shared" ref="AP93:AP96" si="332">IF(AF93&gt;0,SUM($D93:$E93),"na")</f>
        <v>na</v>
      </c>
      <c r="AQ93" s="144">
        <f t="shared" ref="AQ93:AQ96" si="333">IF(AG93&gt;0,SUM($D93:$E93),"na")</f>
        <v>21</v>
      </c>
      <c r="AR93" s="81">
        <f t="shared" si="230"/>
        <v>1.1323799408736146E-2</v>
      </c>
      <c r="AS93" s="82">
        <f t="shared" si="231"/>
        <v>7.4040226903274806E-3</v>
      </c>
      <c r="AT93" s="82">
        <f t="shared" si="232"/>
        <v>1.1863027952009296E-2</v>
      </c>
      <c r="AU93" s="82">
        <f t="shared" si="233"/>
        <v>9.0590395269889174E-3</v>
      </c>
      <c r="AV93" s="82">
        <f t="shared" si="234"/>
        <v>5.7774486779266056E-3</v>
      </c>
      <c r="AW93" s="82">
        <f t="shared" si="235"/>
        <v>1.3290844376450879E-2</v>
      </c>
      <c r="AX93" s="83">
        <f t="shared" si="236"/>
        <v>7.549199605824097E-3</v>
      </c>
      <c r="AY93" s="82">
        <f t="shared" si="237"/>
        <v>1.1714275250416704E-2</v>
      </c>
      <c r="AZ93" s="83" t="str">
        <f t="shared" si="238"/>
        <v>na</v>
      </c>
      <c r="BA93" s="82">
        <f t="shared" si="239"/>
        <v>6.0393596846592783E-3</v>
      </c>
      <c r="BB93" s="93">
        <f t="shared" si="271"/>
        <v>2.7383010050663358E-2</v>
      </c>
      <c r="BC93" s="85">
        <f t="shared" si="302"/>
        <v>1.1706641870771762E-2</v>
      </c>
      <c r="BD93" s="85">
        <f t="shared" si="303"/>
        <v>3.0053008763086315E-2</v>
      </c>
      <c r="BE93" s="85">
        <f t="shared" si="304"/>
        <v>1.7525126432424553E-2</v>
      </c>
      <c r="BF93" s="85">
        <f t="shared" si="305"/>
        <v>7.1280221914471467E-3</v>
      </c>
      <c r="BG93" s="85">
        <f t="shared" si="306"/>
        <v>3.7722632814619246E-2</v>
      </c>
      <c r="BH93" s="86">
        <f t="shared" si="307"/>
        <v>1.2170226689183715E-2</v>
      </c>
      <c r="BI93" s="85">
        <f t="shared" si="308"/>
        <v>2.9304053561946524E-2</v>
      </c>
      <c r="BJ93" s="86" t="str">
        <f t="shared" si="309"/>
        <v>na</v>
      </c>
      <c r="BK93" s="102">
        <f t="shared" si="310"/>
        <v>7.7889450810775772E-3</v>
      </c>
      <c r="BL93" s="85">
        <f t="shared" si="240"/>
        <v>0.54766020101326718</v>
      </c>
      <c r="BM93" s="85">
        <f t="shared" si="217"/>
        <v>0.23413283741543525</v>
      </c>
      <c r="BN93" s="85">
        <f t="shared" si="218"/>
        <v>0.60106017526172628</v>
      </c>
      <c r="BO93" s="85">
        <f t="shared" si="219"/>
        <v>0.35050252864849107</v>
      </c>
      <c r="BP93" s="85">
        <f t="shared" si="220"/>
        <v>0.14256044382894292</v>
      </c>
      <c r="BQ93" s="85">
        <f t="shared" si="221"/>
        <v>0.75445265629238489</v>
      </c>
      <c r="BR93" s="86">
        <f t="shared" si="222"/>
        <v>0.2434045337836743</v>
      </c>
      <c r="BS93" s="85">
        <f t="shared" si="223"/>
        <v>0.5860810712389305</v>
      </c>
      <c r="BT93" s="86" t="str">
        <f t="shared" si="224"/>
        <v>na</v>
      </c>
      <c r="BU93" s="85">
        <f t="shared" si="225"/>
        <v>0.15577890162155156</v>
      </c>
      <c r="BV93" s="93">
        <f t="shared" si="241"/>
        <v>0.65505227691842138</v>
      </c>
      <c r="BW93" s="85">
        <f t="shared" si="242"/>
        <v>0.62654722843357613</v>
      </c>
      <c r="BX93" s="85">
        <f t="shared" si="243"/>
        <v>0.49465362535793111</v>
      </c>
      <c r="BY93" s="85">
        <f t="shared" si="244"/>
        <v>0.46390763359907822</v>
      </c>
      <c r="BZ93" s="85">
        <f t="shared" si="245"/>
        <v>0.47516379532347031</v>
      </c>
      <c r="CA93" s="85">
        <f t="shared" si="246"/>
        <v>0.63899508928102766</v>
      </c>
      <c r="CB93" s="86">
        <f t="shared" si="247"/>
        <v>0.42521806765874881</v>
      </c>
      <c r="CC93" s="85">
        <f t="shared" si="248"/>
        <v>0.59625137623924396</v>
      </c>
      <c r="CD93" s="86" t="str">
        <f t="shared" si="249"/>
        <v>na</v>
      </c>
      <c r="CE93" s="102">
        <f t="shared" si="250"/>
        <v>0.52209605992254038</v>
      </c>
    </row>
    <row r="94" spans="1:83" s="146" customFormat="1" x14ac:dyDescent="0.25">
      <c r="A94" s="299" t="s">
        <v>29</v>
      </c>
      <c r="B94" s="60"/>
      <c r="C94" s="145"/>
      <c r="D94" s="120">
        <v>12</v>
      </c>
      <c r="E94" s="95">
        <v>9</v>
      </c>
      <c r="F94" s="60"/>
      <c r="G94" s="60"/>
      <c r="H94" s="67">
        <v>1</v>
      </c>
      <c r="I94" s="78">
        <v>0.20799999999999999</v>
      </c>
      <c r="J94" s="153">
        <v>2.8540000000000001</v>
      </c>
      <c r="K94" s="205">
        <v>1.1100000000000001E-3</v>
      </c>
      <c r="L94" s="205"/>
      <c r="M94" s="83">
        <v>3.0425000000000001E-2</v>
      </c>
      <c r="N94" s="83">
        <v>1.7425E-2</v>
      </c>
      <c r="O94" s="266" t="s">
        <v>381</v>
      </c>
      <c r="P94" s="81"/>
      <c r="Q94" s="82">
        <v>1.262</v>
      </c>
      <c r="R94" s="81">
        <v>4.8500000000000001E-2</v>
      </c>
      <c r="S94" s="82">
        <v>7.6899999999999996E-2</v>
      </c>
      <c r="T94" s="73">
        <f t="shared" ref="T94:T96" si="334">R94/Q94</f>
        <v>3.8431061806656105E-2</v>
      </c>
      <c r="U94" s="73">
        <f t="shared" ref="U94:U96" si="335">IF(R94&lt;0.01*Q94,0.01,IF(R94&gt;100*Q94,100,T94))</f>
        <v>3.8431061806656105E-2</v>
      </c>
      <c r="V94" s="205">
        <f t="shared" si="323"/>
        <v>6.0935023771790803E-2</v>
      </c>
      <c r="W94" s="153">
        <f t="shared" ref="W94:W96" si="336">IF(V94=0,U94,V94)</f>
        <v>6.0935023771790803E-2</v>
      </c>
      <c r="X94" s="78">
        <v>1</v>
      </c>
      <c r="Y94" s="145">
        <v>0.5</v>
      </c>
      <c r="Z94" s="142">
        <v>1</v>
      </c>
      <c r="AA94" s="142">
        <v>0.5</v>
      </c>
      <c r="AB94" s="142">
        <v>0.5</v>
      </c>
      <c r="AC94" s="142">
        <v>1</v>
      </c>
      <c r="AD94" s="146">
        <v>0.5</v>
      </c>
      <c r="AE94" s="142">
        <v>1</v>
      </c>
      <c r="AF94" s="201"/>
      <c r="AG94" s="142"/>
      <c r="AH94" s="54">
        <f t="shared" si="324"/>
        <v>21</v>
      </c>
      <c r="AI94" s="144">
        <f t="shared" si="325"/>
        <v>21</v>
      </c>
      <c r="AJ94" s="144">
        <f t="shared" si="326"/>
        <v>21</v>
      </c>
      <c r="AK94" s="144">
        <f t="shared" si="327"/>
        <v>21</v>
      </c>
      <c r="AL94" s="144">
        <f t="shared" si="328"/>
        <v>21</v>
      </c>
      <c r="AM94" s="144">
        <f t="shared" si="329"/>
        <v>21</v>
      </c>
      <c r="AN94" s="75">
        <f t="shared" si="330"/>
        <v>21</v>
      </c>
      <c r="AO94" s="144">
        <f t="shared" si="331"/>
        <v>21</v>
      </c>
      <c r="AP94" s="75" t="str">
        <f t="shared" si="332"/>
        <v>na</v>
      </c>
      <c r="AQ94" s="144" t="str">
        <f t="shared" si="333"/>
        <v>na</v>
      </c>
      <c r="AR94" s="81">
        <f t="shared" si="230"/>
        <v>3.7710979662302579E-2</v>
      </c>
      <c r="AS94" s="82">
        <f t="shared" si="231"/>
        <v>2.465717900996707E-2</v>
      </c>
      <c r="AT94" s="82">
        <f t="shared" si="232"/>
        <v>3.9506740598602708E-2</v>
      </c>
      <c r="AU94" s="82">
        <f t="shared" si="233"/>
        <v>3.0168783729842066E-2</v>
      </c>
      <c r="AV94" s="82">
        <f t="shared" si="234"/>
        <v>3.2067159576787907E-2</v>
      </c>
      <c r="AW94" s="82">
        <f t="shared" si="235"/>
        <v>4.4261713218665011E-2</v>
      </c>
      <c r="AX94" s="83">
        <f t="shared" si="236"/>
        <v>2.5140653108201717E-2</v>
      </c>
      <c r="AY94" s="82">
        <f t="shared" si="237"/>
        <v>3.9011358271347496E-2</v>
      </c>
      <c r="AZ94" s="83" t="str">
        <f t="shared" si="238"/>
        <v>na</v>
      </c>
      <c r="BA94" s="82" t="str">
        <f t="shared" si="239"/>
        <v>na</v>
      </c>
      <c r="BB94" s="93">
        <f t="shared" si="271"/>
        <v>0.11830123440435082</v>
      </c>
      <c r="BC94" s="85">
        <f t="shared" si="302"/>
        <v>5.0575527726120395E-2</v>
      </c>
      <c r="BD94" s="85">
        <f t="shared" si="303"/>
        <v>0.12983627540069342</v>
      </c>
      <c r="BE94" s="85">
        <f t="shared" si="304"/>
        <v>7.5712790018784545E-2</v>
      </c>
      <c r="BF94" s="85">
        <f t="shared" si="305"/>
        <v>8.5541061019389228E-2</v>
      </c>
      <c r="BG94" s="85">
        <f t="shared" si="306"/>
        <v>0.16297090855588461</v>
      </c>
      <c r="BH94" s="86">
        <f t="shared" si="307"/>
        <v>5.2578326401933696E-2</v>
      </c>
      <c r="BI94" s="85">
        <f t="shared" si="308"/>
        <v>0.12660060756708175</v>
      </c>
      <c r="BJ94" s="86" t="str">
        <f t="shared" si="309"/>
        <v>na</v>
      </c>
      <c r="BK94" s="102" t="str">
        <f t="shared" si="310"/>
        <v>na</v>
      </c>
      <c r="BL94" s="85">
        <f t="shared" si="240"/>
        <v>2.3660246880870166</v>
      </c>
      <c r="BM94" s="85">
        <f t="shared" si="217"/>
        <v>1.0115105545224079</v>
      </c>
      <c r="BN94" s="85">
        <f t="shared" si="218"/>
        <v>2.5967255080138685</v>
      </c>
      <c r="BO94" s="85">
        <f t="shared" si="219"/>
        <v>1.514255800375691</v>
      </c>
      <c r="BP94" s="85">
        <f t="shared" si="220"/>
        <v>1.7108212203877846</v>
      </c>
      <c r="BQ94" s="85">
        <f t="shared" si="221"/>
        <v>3.2594181711176922</v>
      </c>
      <c r="BR94" s="86">
        <f t="shared" si="222"/>
        <v>1.0515665280386739</v>
      </c>
      <c r="BS94" s="85">
        <f t="shared" si="223"/>
        <v>2.5320121513416352</v>
      </c>
      <c r="BT94" s="86" t="str">
        <f t="shared" si="224"/>
        <v>na</v>
      </c>
      <c r="BU94" s="85" t="str">
        <f t="shared" si="225"/>
        <v>na</v>
      </c>
      <c r="BV94" s="93">
        <f t="shared" si="241"/>
        <v>0.47393827174684217</v>
      </c>
      <c r="BW94" s="85">
        <f t="shared" si="242"/>
        <v>0.50763269294694802</v>
      </c>
      <c r="BX94" s="85">
        <f t="shared" si="243"/>
        <v>0.33250995005907025</v>
      </c>
      <c r="BY94" s="85">
        <f t="shared" si="244"/>
        <v>0.34148905807634167</v>
      </c>
      <c r="BZ94" s="85">
        <f t="shared" si="245"/>
        <v>0.32358653031436724</v>
      </c>
      <c r="CA94" s="85">
        <f t="shared" si="246"/>
        <v>0.43223436621821704</v>
      </c>
      <c r="CB94" s="86">
        <f t="shared" si="247"/>
        <v>0.3265817349813534</v>
      </c>
      <c r="CC94" s="85">
        <f t="shared" si="248"/>
        <v>0.41871537682643717</v>
      </c>
      <c r="CD94" s="86" t="str">
        <f t="shared" si="249"/>
        <v>na</v>
      </c>
      <c r="CE94" s="102" t="str">
        <f t="shared" si="250"/>
        <v>na</v>
      </c>
    </row>
    <row r="95" spans="1:83" s="146" customFormat="1" x14ac:dyDescent="0.25">
      <c r="A95" s="299" t="s">
        <v>30</v>
      </c>
      <c r="B95" s="60"/>
      <c r="C95" s="145"/>
      <c r="D95" s="120">
        <v>12</v>
      </c>
      <c r="E95" s="95">
        <v>9</v>
      </c>
      <c r="F95" s="60"/>
      <c r="G95" s="67"/>
      <c r="H95" s="60">
        <v>1</v>
      </c>
      <c r="I95" s="78"/>
      <c r="J95" s="153">
        <v>0.32800000000000001</v>
      </c>
      <c r="K95" s="205">
        <v>6.2949999999999994E-3</v>
      </c>
      <c r="L95" s="205"/>
      <c r="M95" s="83"/>
      <c r="N95" s="83"/>
      <c r="O95" s="266" t="s">
        <v>379</v>
      </c>
      <c r="P95" s="81"/>
      <c r="Q95" s="82">
        <v>0.48819999999999997</v>
      </c>
      <c r="R95" s="81">
        <v>4.4999999999999997E-3</v>
      </c>
      <c r="S95" s="82">
        <v>7.000000000000001E-3</v>
      </c>
      <c r="T95" s="73">
        <f t="shared" si="334"/>
        <v>9.2175337976239252E-3</v>
      </c>
      <c r="U95" s="73">
        <f t="shared" si="335"/>
        <v>0.01</v>
      </c>
      <c r="V95" s="205">
        <f t="shared" si="323"/>
        <v>1.4338385907414996E-2</v>
      </c>
      <c r="W95" s="153">
        <f t="shared" si="336"/>
        <v>1.4338385907414996E-2</v>
      </c>
      <c r="X95" s="78">
        <v>1</v>
      </c>
      <c r="Y95" s="143">
        <v>0.5</v>
      </c>
      <c r="Z95" s="142"/>
      <c r="AA95" s="142">
        <v>1</v>
      </c>
      <c r="AB95" s="142">
        <v>1</v>
      </c>
      <c r="AC95" s="142">
        <v>1</v>
      </c>
      <c r="AE95" s="142"/>
      <c r="AF95" s="201"/>
      <c r="AG95" s="142"/>
      <c r="AH95" s="54">
        <f t="shared" si="324"/>
        <v>21</v>
      </c>
      <c r="AI95" s="144">
        <f t="shared" si="325"/>
        <v>21</v>
      </c>
      <c r="AJ95" s="144" t="str">
        <f t="shared" si="326"/>
        <v>na</v>
      </c>
      <c r="AK95" s="144">
        <f t="shared" si="327"/>
        <v>21</v>
      </c>
      <c r="AL95" s="144">
        <f t="shared" si="328"/>
        <v>21</v>
      </c>
      <c r="AM95" s="144">
        <f t="shared" si="329"/>
        <v>21</v>
      </c>
      <c r="AN95" s="75" t="str">
        <f t="shared" si="330"/>
        <v>na</v>
      </c>
      <c r="AO95" s="144" t="str">
        <f t="shared" si="331"/>
        <v>na</v>
      </c>
      <c r="AP95" s="75" t="str">
        <f t="shared" si="332"/>
        <v>na</v>
      </c>
      <c r="AQ95" s="144" t="str">
        <f t="shared" si="333"/>
        <v>na</v>
      </c>
      <c r="AR95" s="81">
        <f t="shared" si="230"/>
        <v>9.950330853168092E-3</v>
      </c>
      <c r="AS95" s="82">
        <f t="shared" si="231"/>
        <v>6.5059855578406753E-3</v>
      </c>
      <c r="AT95" s="82" t="str">
        <f t="shared" si="232"/>
        <v>na</v>
      </c>
      <c r="AU95" s="82">
        <f t="shared" si="233"/>
        <v>1.5920529365068947E-2</v>
      </c>
      <c r="AV95" s="82">
        <f t="shared" si="234"/>
        <v>1.6922331382938933E-2</v>
      </c>
      <c r="AW95" s="82">
        <f t="shared" si="235"/>
        <v>1.167879208118321E-2</v>
      </c>
      <c r="AX95" s="83" t="str">
        <f t="shared" si="236"/>
        <v>na</v>
      </c>
      <c r="AY95" s="82" t="str">
        <f t="shared" si="237"/>
        <v>na</v>
      </c>
      <c r="AZ95" s="83" t="str">
        <f t="shared" si="238"/>
        <v>na</v>
      </c>
      <c r="BA95" s="82" t="str">
        <f t="shared" si="239"/>
        <v>na</v>
      </c>
      <c r="BB95" s="93">
        <f t="shared" si="271"/>
        <v>2.8473126823053564E-2</v>
      </c>
      <c r="BC95" s="85">
        <f t="shared" si="302"/>
        <v>1.2172682916956333E-2</v>
      </c>
      <c r="BD95" s="85" t="str">
        <f t="shared" si="303"/>
        <v>na</v>
      </c>
      <c r="BE95" s="85">
        <f t="shared" si="304"/>
        <v>7.2891204667017137E-2</v>
      </c>
      <c r="BF95" s="85">
        <f t="shared" si="305"/>
        <v>8.2353205906837326E-2</v>
      </c>
      <c r="BG95" s="85">
        <f t="shared" si="306"/>
        <v>3.9224369645371258E-2</v>
      </c>
      <c r="BH95" s="86" t="str">
        <f t="shared" si="307"/>
        <v>na</v>
      </c>
      <c r="BI95" s="85" t="str">
        <f t="shared" si="308"/>
        <v>na</v>
      </c>
      <c r="BJ95" s="86" t="str">
        <f t="shared" si="309"/>
        <v>na</v>
      </c>
      <c r="BK95" s="102" t="str">
        <f t="shared" si="310"/>
        <v>na</v>
      </c>
      <c r="BL95" s="85">
        <f t="shared" si="240"/>
        <v>0.56946253646107126</v>
      </c>
      <c r="BM95" s="85">
        <f t="shared" si="217"/>
        <v>0.24345365833912666</v>
      </c>
      <c r="BN95" s="85" t="str">
        <f t="shared" si="218"/>
        <v>na</v>
      </c>
      <c r="BO95" s="85">
        <f t="shared" si="219"/>
        <v>1.4578240933403428</v>
      </c>
      <c r="BP95" s="85">
        <f t="shared" si="220"/>
        <v>1.6470641181367465</v>
      </c>
      <c r="BQ95" s="85">
        <f t="shared" si="221"/>
        <v>0.7844873929074252</v>
      </c>
      <c r="BR95" s="86" t="str">
        <f t="shared" si="222"/>
        <v>na</v>
      </c>
      <c r="BS95" s="85" t="str">
        <f t="shared" si="223"/>
        <v>na</v>
      </c>
      <c r="BT95" s="86" t="str">
        <f t="shared" si="224"/>
        <v>na</v>
      </c>
      <c r="BU95" s="85" t="str">
        <f t="shared" si="225"/>
        <v>na</v>
      </c>
      <c r="BV95" s="93">
        <f t="shared" si="241"/>
        <v>0.66528006543730756</v>
      </c>
      <c r="BW95" s="85">
        <f t="shared" si="242"/>
        <v>0.63307911067419409</v>
      </c>
      <c r="BX95" s="85" t="str">
        <f t="shared" si="243"/>
        <v>na</v>
      </c>
      <c r="BY95" s="85">
        <f t="shared" si="244"/>
        <v>0.42206377471191486</v>
      </c>
      <c r="BZ95" s="85">
        <f t="shared" si="245"/>
        <v>0.40736177115805894</v>
      </c>
      <c r="CA95" s="85">
        <f t="shared" si="246"/>
        <v>0.65086014173177409</v>
      </c>
      <c r="CB95" s="86" t="str">
        <f t="shared" si="247"/>
        <v>na</v>
      </c>
      <c r="CC95" s="85" t="str">
        <f t="shared" si="248"/>
        <v>na</v>
      </c>
      <c r="CD95" s="86" t="str">
        <f t="shared" si="249"/>
        <v>na</v>
      </c>
      <c r="CE95" s="102" t="str">
        <f t="shared" si="250"/>
        <v>na</v>
      </c>
    </row>
    <row r="96" spans="1:83" s="146" customFormat="1" x14ac:dyDescent="0.25">
      <c r="A96" s="299" t="s">
        <v>31</v>
      </c>
      <c r="B96" s="60"/>
      <c r="C96" s="145"/>
      <c r="D96" s="120">
        <v>12</v>
      </c>
      <c r="E96" s="95">
        <v>9</v>
      </c>
      <c r="F96" s="60"/>
      <c r="G96" s="67"/>
      <c r="H96" s="60">
        <v>1</v>
      </c>
      <c r="I96" s="78"/>
      <c r="J96" s="153"/>
      <c r="K96" s="205">
        <v>1.1949999999999999E-3</v>
      </c>
      <c r="L96" s="205"/>
      <c r="M96" s="83"/>
      <c r="N96" s="83"/>
      <c r="O96" s="266" t="s">
        <v>382</v>
      </c>
      <c r="P96" s="81"/>
      <c r="Q96" s="82">
        <v>0.21099999999999999</v>
      </c>
      <c r="R96" s="81">
        <v>0</v>
      </c>
      <c r="S96" s="82">
        <v>0</v>
      </c>
      <c r="T96" s="73">
        <f t="shared" si="334"/>
        <v>0</v>
      </c>
      <c r="U96" s="73">
        <f t="shared" si="335"/>
        <v>0.01</v>
      </c>
      <c r="V96" s="205">
        <f t="shared" si="323"/>
        <v>0</v>
      </c>
      <c r="W96" s="153">
        <f t="shared" si="336"/>
        <v>0.01</v>
      </c>
      <c r="X96" s="78">
        <v>1</v>
      </c>
      <c r="Y96" s="143">
        <v>0.5</v>
      </c>
      <c r="Z96" s="142">
        <v>1</v>
      </c>
      <c r="AA96" s="142">
        <v>0.75</v>
      </c>
      <c r="AB96" s="142">
        <v>1</v>
      </c>
      <c r="AC96" s="142">
        <v>1</v>
      </c>
      <c r="AD96" s="146">
        <v>1</v>
      </c>
      <c r="AE96" s="142"/>
      <c r="AF96" s="201"/>
      <c r="AG96" s="142"/>
      <c r="AH96" s="54">
        <f t="shared" si="324"/>
        <v>21</v>
      </c>
      <c r="AI96" s="144">
        <f t="shared" si="325"/>
        <v>21</v>
      </c>
      <c r="AJ96" s="144">
        <f t="shared" si="326"/>
        <v>21</v>
      </c>
      <c r="AK96" s="144">
        <f t="shared" si="327"/>
        <v>21</v>
      </c>
      <c r="AL96" s="144">
        <f t="shared" si="328"/>
        <v>21</v>
      </c>
      <c r="AM96" s="144">
        <f t="shared" si="329"/>
        <v>21</v>
      </c>
      <c r="AN96" s="75">
        <f t="shared" si="330"/>
        <v>21</v>
      </c>
      <c r="AO96" s="144" t="str">
        <f t="shared" si="331"/>
        <v>na</v>
      </c>
      <c r="AP96" s="75" t="str">
        <f t="shared" si="332"/>
        <v>na</v>
      </c>
      <c r="AQ96" s="144" t="str">
        <f t="shared" si="333"/>
        <v>na</v>
      </c>
      <c r="AR96" s="81">
        <f t="shared" si="230"/>
        <v>9.950330853168092E-3</v>
      </c>
      <c r="AS96" s="82">
        <f t="shared" si="231"/>
        <v>6.5059855578406753E-3</v>
      </c>
      <c r="AT96" s="82">
        <f t="shared" si="232"/>
        <v>1.0424156131890383E-2</v>
      </c>
      <c r="AU96" s="82">
        <f t="shared" si="233"/>
        <v>1.1940397023801711E-2</v>
      </c>
      <c r="AV96" s="82">
        <f t="shared" si="234"/>
        <v>1.6922331382938933E-2</v>
      </c>
      <c r="AW96" s="82">
        <f t="shared" si="235"/>
        <v>1.167879208118321E-2</v>
      </c>
      <c r="AX96" s="83">
        <f t="shared" si="236"/>
        <v>1.3267107804224122E-2</v>
      </c>
      <c r="AY96" s="82" t="str">
        <f t="shared" si="237"/>
        <v>na</v>
      </c>
      <c r="AZ96" s="83" t="str">
        <f t="shared" si="238"/>
        <v>na</v>
      </c>
      <c r="BA96" s="82" t="str">
        <f t="shared" si="239"/>
        <v>na</v>
      </c>
      <c r="BB96" s="93">
        <f t="shared" si="271"/>
        <v>1.9900661706336174E-2</v>
      </c>
      <c r="BC96" s="85">
        <f t="shared" si="302"/>
        <v>8.5078272679454947E-3</v>
      </c>
      <c r="BD96" s="85">
        <f t="shared" si="303"/>
        <v>2.1841089038246504E-2</v>
      </c>
      <c r="BE96" s="85">
        <f t="shared" si="304"/>
        <v>2.865695285712409E-2</v>
      </c>
      <c r="BF96" s="85">
        <f t="shared" si="305"/>
        <v>5.7558950282105184E-2</v>
      </c>
      <c r="BG96" s="85">
        <f t="shared" si="306"/>
        <v>2.7415004885406585E-2</v>
      </c>
      <c r="BH96" s="86">
        <f t="shared" si="307"/>
        <v>3.5378954144597637E-2</v>
      </c>
      <c r="BI96" s="85" t="str">
        <f t="shared" si="308"/>
        <v>na</v>
      </c>
      <c r="BJ96" s="86" t="str">
        <f t="shared" si="309"/>
        <v>na</v>
      </c>
      <c r="BK96" s="102" t="str">
        <f t="shared" si="310"/>
        <v>na</v>
      </c>
      <c r="BL96" s="85">
        <f t="shared" si="240"/>
        <v>0.39801323412672346</v>
      </c>
      <c r="BM96" s="85">
        <f t="shared" si="217"/>
        <v>0.17015654535890989</v>
      </c>
      <c r="BN96" s="85">
        <f t="shared" si="218"/>
        <v>0.43682178076493006</v>
      </c>
      <c r="BO96" s="85">
        <f t="shared" si="219"/>
        <v>0.57313905714248181</v>
      </c>
      <c r="BP96" s="85">
        <f t="shared" si="220"/>
        <v>1.1511790056421036</v>
      </c>
      <c r="BQ96" s="85">
        <f t="shared" si="221"/>
        <v>0.54830009770813171</v>
      </c>
      <c r="BR96" s="86">
        <f t="shared" si="222"/>
        <v>0.7075790828919527</v>
      </c>
      <c r="BS96" s="85" t="str">
        <f t="shared" si="223"/>
        <v>na</v>
      </c>
      <c r="BT96" s="86" t="str">
        <f t="shared" si="224"/>
        <v>na</v>
      </c>
      <c r="BU96" s="85" t="str">
        <f t="shared" si="225"/>
        <v>na</v>
      </c>
      <c r="BV96" s="93">
        <f t="shared" si="241"/>
        <v>0.66528006543730756</v>
      </c>
      <c r="BW96" s="85">
        <f t="shared" si="242"/>
        <v>0.63307911067419409</v>
      </c>
      <c r="BX96" s="85">
        <f t="shared" si="243"/>
        <v>0.50397206922467153</v>
      </c>
      <c r="BY96" s="85">
        <f t="shared" si="244"/>
        <v>0.44609523646742932</v>
      </c>
      <c r="BZ96" s="85">
        <f t="shared" si="245"/>
        <v>0.40736177115805894</v>
      </c>
      <c r="CA96" s="85">
        <f t="shared" si="246"/>
        <v>0.65086014173177409</v>
      </c>
      <c r="CB96" s="86">
        <f t="shared" si="247"/>
        <v>0.39173168547737264</v>
      </c>
      <c r="CC96" s="85" t="str">
        <f t="shared" si="248"/>
        <v>na</v>
      </c>
      <c r="CD96" s="86" t="str">
        <f t="shared" si="249"/>
        <v>na</v>
      </c>
      <c r="CE96" s="102" t="str">
        <f t="shared" si="250"/>
        <v>na</v>
      </c>
    </row>
    <row r="97" spans="1:83" s="146" customFormat="1" x14ac:dyDescent="0.25">
      <c r="A97" s="299" t="s">
        <v>33</v>
      </c>
      <c r="B97" s="120">
        <v>45</v>
      </c>
      <c r="C97" s="145">
        <v>4</v>
      </c>
      <c r="D97" s="144"/>
      <c r="E97" s="69"/>
      <c r="F97" s="60"/>
      <c r="G97" s="67"/>
      <c r="H97" s="60">
        <v>1</v>
      </c>
      <c r="I97" s="78">
        <v>35.520000000000003</v>
      </c>
      <c r="J97" s="153">
        <v>634.96</v>
      </c>
      <c r="K97" s="205"/>
      <c r="L97" s="205"/>
      <c r="M97" s="83"/>
      <c r="N97" s="83"/>
      <c r="O97" s="266" t="s">
        <v>271</v>
      </c>
      <c r="P97" s="81">
        <v>634.96</v>
      </c>
      <c r="Q97" s="82"/>
      <c r="R97" s="81">
        <v>54.959000000000003</v>
      </c>
      <c r="S97" s="82">
        <v>133.749</v>
      </c>
      <c r="T97" s="154">
        <f>R97/P97</f>
        <v>8.6555058586367639E-2</v>
      </c>
      <c r="U97" s="154">
        <f>IF(R97&lt;0.01*P97,0.01,IF(R97&gt;100*P97,100,T97))</f>
        <v>8.6555058586367639E-2</v>
      </c>
      <c r="V97" s="205">
        <f t="shared" ref="V97" si="337">IF(S97&gt;0,((((1/P97)^2)*((S97^2)+(R97^2))-((1/P97)^2)*(R97^2))^0.5),0)</f>
        <v>0.21064161521985636</v>
      </c>
      <c r="W97" s="153">
        <f>IF(V97=0,U97,V97)</f>
        <v>0.21064161521985636</v>
      </c>
      <c r="X97" s="78">
        <v>1</v>
      </c>
      <c r="Y97" s="143"/>
      <c r="Z97" s="142"/>
      <c r="AA97" s="142">
        <v>0.25</v>
      </c>
      <c r="AB97" s="142">
        <v>0.2</v>
      </c>
      <c r="AC97" s="142">
        <v>1</v>
      </c>
      <c r="AE97" s="142"/>
      <c r="AF97" s="201"/>
      <c r="AG97" s="142">
        <v>1</v>
      </c>
      <c r="AH97" s="54">
        <f t="shared" si="253"/>
        <v>49</v>
      </c>
      <c r="AI97" s="144" t="str">
        <f t="shared" si="197"/>
        <v>na</v>
      </c>
      <c r="AJ97" s="144" t="str">
        <f t="shared" si="198"/>
        <v>na</v>
      </c>
      <c r="AK97" s="144">
        <f t="shared" si="199"/>
        <v>49</v>
      </c>
      <c r="AL97" s="144">
        <f t="shared" si="200"/>
        <v>49</v>
      </c>
      <c r="AM97" s="144">
        <f t="shared" si="201"/>
        <v>49</v>
      </c>
      <c r="AN97" s="75" t="str">
        <f t="shared" si="202"/>
        <v>na</v>
      </c>
      <c r="AO97" s="144" t="str">
        <f t="shared" si="203"/>
        <v>na</v>
      </c>
      <c r="AP97" s="75" t="str">
        <f t="shared" si="204"/>
        <v>na</v>
      </c>
      <c r="AQ97" s="144">
        <f t="shared" si="205"/>
        <v>49</v>
      </c>
      <c r="AR97" s="81">
        <f t="shared" si="230"/>
        <v>8.3012194613438714E-2</v>
      </c>
      <c r="AS97" s="82" t="str">
        <f t="shared" si="231"/>
        <v>na</v>
      </c>
      <c r="AT97" s="82" t="str">
        <f t="shared" si="232"/>
        <v>na</v>
      </c>
      <c r="AU97" s="82">
        <f t="shared" si="233"/>
        <v>3.3204877845375486E-2</v>
      </c>
      <c r="AV97" s="82">
        <f t="shared" si="234"/>
        <v>2.8235440344707048E-2</v>
      </c>
      <c r="AW97" s="82">
        <f t="shared" si="235"/>
        <v>9.7432153302158139E-2</v>
      </c>
      <c r="AX97" s="83" t="str">
        <f t="shared" si="236"/>
        <v>na</v>
      </c>
      <c r="AY97" s="82" t="str">
        <f t="shared" si="237"/>
        <v>na</v>
      </c>
      <c r="AZ97" s="83" t="str">
        <f t="shared" si="238"/>
        <v>na</v>
      </c>
      <c r="BA97" s="82">
        <f t="shared" si="239"/>
        <v>8.854634092100129E-2</v>
      </c>
      <c r="BB97" s="93">
        <f t="shared" si="271"/>
        <v>0.38230095916500267</v>
      </c>
      <c r="BC97" s="85" t="str">
        <f t="shared" si="302"/>
        <v>na</v>
      </c>
      <c r="BD97" s="85" t="str">
        <f t="shared" si="303"/>
        <v>na</v>
      </c>
      <c r="BE97" s="85">
        <f t="shared" si="304"/>
        <v>6.1168153466400442E-2</v>
      </c>
      <c r="BF97" s="85">
        <f t="shared" si="305"/>
        <v>4.4229367296612844E-2</v>
      </c>
      <c r="BG97" s="85">
        <f t="shared" si="306"/>
        <v>0.52665498353088402</v>
      </c>
      <c r="BH97" s="86" t="str">
        <f t="shared" si="307"/>
        <v>na</v>
      </c>
      <c r="BI97" s="85" t="str">
        <f t="shared" si="308"/>
        <v>na</v>
      </c>
      <c r="BJ97" s="86" t="str">
        <f t="shared" si="309"/>
        <v>na</v>
      </c>
      <c r="BK97" s="102">
        <f t="shared" si="310"/>
        <v>0.43497353576106973</v>
      </c>
      <c r="BL97" s="85">
        <f t="shared" si="240"/>
        <v>18.350446039920129</v>
      </c>
      <c r="BM97" s="85" t="str">
        <f t="shared" si="217"/>
        <v>na</v>
      </c>
      <c r="BN97" s="85" t="str">
        <f t="shared" si="218"/>
        <v>na</v>
      </c>
      <c r="BO97" s="85">
        <f t="shared" si="219"/>
        <v>2.9360713663872211</v>
      </c>
      <c r="BP97" s="85">
        <f t="shared" si="220"/>
        <v>2.1230096302374166</v>
      </c>
      <c r="BQ97" s="85">
        <f t="shared" si="221"/>
        <v>25.279439209482433</v>
      </c>
      <c r="BR97" s="86" t="str">
        <f t="shared" si="222"/>
        <v>na</v>
      </c>
      <c r="BS97" s="85" t="str">
        <f t="shared" si="223"/>
        <v>na</v>
      </c>
      <c r="BT97" s="86" t="str">
        <f t="shared" si="224"/>
        <v>na</v>
      </c>
      <c r="BU97" s="85">
        <f t="shared" si="225"/>
        <v>20.878729716531346</v>
      </c>
      <c r="BV97" s="93">
        <f t="shared" si="241"/>
        <v>0.53947315212853464</v>
      </c>
      <c r="BW97" s="85" t="str">
        <f t="shared" si="242"/>
        <v>na</v>
      </c>
      <c r="BX97" s="85" t="str">
        <f t="shared" si="243"/>
        <v>na</v>
      </c>
      <c r="BY97" s="85">
        <f t="shared" si="244"/>
        <v>0.75931749209686006</v>
      </c>
      <c r="BZ97" s="85">
        <f t="shared" si="245"/>
        <v>0.8023674732442202</v>
      </c>
      <c r="CA97" s="85">
        <f t="shared" si="246"/>
        <v>0.39951407063086536</v>
      </c>
      <c r="CB97" s="86" t="str">
        <f t="shared" si="247"/>
        <v>na</v>
      </c>
      <c r="CC97" s="85" t="str">
        <f t="shared" si="248"/>
        <v>na</v>
      </c>
      <c r="CD97" s="86" t="str">
        <f t="shared" si="249"/>
        <v>na</v>
      </c>
      <c r="CE97" s="102">
        <f t="shared" si="250"/>
        <v>0.27686859808500552</v>
      </c>
    </row>
    <row r="98" spans="1:83" s="146" customFormat="1" x14ac:dyDescent="0.25">
      <c r="A98" s="299" t="s">
        <v>108</v>
      </c>
      <c r="B98" s="60"/>
      <c r="C98" s="145"/>
      <c r="D98" s="120">
        <v>12</v>
      </c>
      <c r="E98" s="95">
        <v>9</v>
      </c>
      <c r="F98" s="60"/>
      <c r="G98" s="67"/>
      <c r="H98" s="60">
        <v>1</v>
      </c>
      <c r="I98" s="78">
        <v>0.91700000000000004</v>
      </c>
      <c r="J98" s="153">
        <v>3.2930000000000001</v>
      </c>
      <c r="K98" s="205">
        <v>2.2682500000000001E-2</v>
      </c>
      <c r="L98" s="205"/>
      <c r="M98" s="83"/>
      <c r="N98" s="83"/>
      <c r="O98" s="266" t="s">
        <v>381</v>
      </c>
      <c r="P98" s="81"/>
      <c r="Q98" s="82">
        <v>0.78300000000000003</v>
      </c>
      <c r="R98" s="81">
        <v>7.3499999999999996E-2</v>
      </c>
      <c r="S98" s="82">
        <v>9.5350000000000004E-2</v>
      </c>
      <c r="T98" s="73">
        <f t="shared" ref="T98:T99" si="338">R98/Q98</f>
        <v>9.3869731800766271E-2</v>
      </c>
      <c r="U98" s="73">
        <f t="shared" ref="U98:U99" si="339">IF(R98&lt;0.01*Q98,0.01,IF(R98&gt;100*Q98,100,T98))</f>
        <v>9.3869731800766271E-2</v>
      </c>
      <c r="V98" s="205">
        <f t="shared" ref="V98:V99" si="340">IF(S98&gt;0,((((1/Q98)^2)*((S98^2)+(R98^2))-((1/Q98)^2)*(R98^2))^0.5),0)</f>
        <v>0.12177522349936144</v>
      </c>
      <c r="W98" s="153">
        <f t="shared" ref="W98:W100" si="341">IF(V98=0,U98,V98)</f>
        <v>0.12177522349936144</v>
      </c>
      <c r="X98" s="78">
        <v>1</v>
      </c>
      <c r="Y98" s="145">
        <v>1</v>
      </c>
      <c r="Z98" s="142"/>
      <c r="AA98" s="142">
        <v>0.75</v>
      </c>
      <c r="AB98" s="142">
        <v>0.3</v>
      </c>
      <c r="AC98" s="142">
        <v>1</v>
      </c>
      <c r="AD98" s="146">
        <v>0.5</v>
      </c>
      <c r="AE98" s="142">
        <v>1</v>
      </c>
      <c r="AF98" s="201"/>
      <c r="AG98" s="142">
        <v>1</v>
      </c>
      <c r="AH98" s="54">
        <f t="shared" ref="AH98:AH99" si="342">IF(X98&gt;0,SUM($D98:$E98),"na")</f>
        <v>21</v>
      </c>
      <c r="AI98" s="144">
        <f t="shared" ref="AI98:AI99" si="343">IF(Y98&gt;0,SUM($D98:$E98),"na")</f>
        <v>21</v>
      </c>
      <c r="AJ98" s="144" t="str">
        <f t="shared" ref="AJ98:AJ99" si="344">IF(Z98&gt;0,SUM($D98:$E98),"na")</f>
        <v>na</v>
      </c>
      <c r="AK98" s="144">
        <f t="shared" ref="AK98:AK99" si="345">IF(AA98&gt;0,SUM($D98:$E98),"na")</f>
        <v>21</v>
      </c>
      <c r="AL98" s="144">
        <f t="shared" ref="AL98:AL99" si="346">IF(AB98&gt;0,SUM($D98:$E98),"na")</f>
        <v>21</v>
      </c>
      <c r="AM98" s="144">
        <f t="shared" ref="AM98:AM99" si="347">IF(AC98&gt;0,SUM($D98:$E98),"na")</f>
        <v>21</v>
      </c>
      <c r="AN98" s="75">
        <f t="shared" ref="AN98:AN99" si="348">IF(AD98&gt;0,SUM($D98:$E98),"na")</f>
        <v>21</v>
      </c>
      <c r="AO98" s="144">
        <f t="shared" ref="AO98:AO99" si="349">IF(AE98&gt;0,SUM($D98:$E98),"na")</f>
        <v>21</v>
      </c>
      <c r="AP98" s="75" t="str">
        <f t="shared" ref="AP98:AP99" si="350">IF(AF98&gt;0,SUM($D98:$E98),"na")</f>
        <v>na</v>
      </c>
      <c r="AQ98" s="144">
        <f t="shared" ref="AQ98:AQ99" si="351">IF(AG98&gt;0,SUM($D98:$E98),"na")</f>
        <v>21</v>
      </c>
      <c r="AR98" s="81">
        <f t="shared" si="230"/>
        <v>8.972162177337141E-2</v>
      </c>
      <c r="AS98" s="82">
        <f t="shared" si="231"/>
        <v>0.11732827462671647</v>
      </c>
      <c r="AT98" s="82" t="str">
        <f t="shared" si="232"/>
        <v>na</v>
      </c>
      <c r="AU98" s="82">
        <f t="shared" si="233"/>
        <v>0.10766594612804568</v>
      </c>
      <c r="AV98" s="82">
        <f t="shared" si="234"/>
        <v>4.5776337639475209E-2</v>
      </c>
      <c r="AW98" s="82">
        <f t="shared" si="235"/>
        <v>0.1053070678091214</v>
      </c>
      <c r="AX98" s="83">
        <f t="shared" si="236"/>
        <v>5.9814414515580935E-2</v>
      </c>
      <c r="AY98" s="82">
        <f t="shared" si="237"/>
        <v>9.2815470800039393E-2</v>
      </c>
      <c r="AZ98" s="83" t="str">
        <f t="shared" si="238"/>
        <v>na</v>
      </c>
      <c r="BA98" s="82">
        <f t="shared" si="239"/>
        <v>9.5703063224929497E-2</v>
      </c>
      <c r="BB98" s="93">
        <f t="shared" si="271"/>
        <v>0.22982490293717775</v>
      </c>
      <c r="BC98" s="85">
        <f t="shared" si="302"/>
        <v>0.39301418312925662</v>
      </c>
      <c r="BD98" s="85" t="str">
        <f t="shared" si="303"/>
        <v>na</v>
      </c>
      <c r="BE98" s="85">
        <f t="shared" si="304"/>
        <v>0.33094786022953593</v>
      </c>
      <c r="BF98" s="85">
        <f t="shared" si="305"/>
        <v>5.9825307928253267E-2</v>
      </c>
      <c r="BG98" s="85">
        <f t="shared" si="306"/>
        <v>0.31660509232237027</v>
      </c>
      <c r="BH98" s="86">
        <f t="shared" si="307"/>
        <v>0.10214440130541233</v>
      </c>
      <c r="BI98" s="85">
        <f t="shared" si="308"/>
        <v>0.24594817198984542</v>
      </c>
      <c r="BJ98" s="86" t="str">
        <f t="shared" si="309"/>
        <v>na</v>
      </c>
      <c r="BK98" s="102">
        <f t="shared" si="310"/>
        <v>0.26148966734185558</v>
      </c>
      <c r="BL98" s="85">
        <f t="shared" si="240"/>
        <v>4.5964980587435553</v>
      </c>
      <c r="BM98" s="85">
        <f t="shared" si="217"/>
        <v>7.8602836625851324</v>
      </c>
      <c r="BN98" s="85" t="str">
        <f t="shared" si="218"/>
        <v>na</v>
      </c>
      <c r="BO98" s="85">
        <f t="shared" si="219"/>
        <v>6.6189572045907186</v>
      </c>
      <c r="BP98" s="85">
        <f t="shared" si="220"/>
        <v>1.1965061585650654</v>
      </c>
      <c r="BQ98" s="85">
        <f t="shared" si="221"/>
        <v>6.3321018464474053</v>
      </c>
      <c r="BR98" s="86">
        <f t="shared" si="222"/>
        <v>2.0428880261082467</v>
      </c>
      <c r="BS98" s="85">
        <f t="shared" si="223"/>
        <v>4.918963439796908</v>
      </c>
      <c r="BT98" s="86" t="str">
        <f t="shared" si="224"/>
        <v>na</v>
      </c>
      <c r="BU98" s="85">
        <f t="shared" si="225"/>
        <v>5.2297933468371118</v>
      </c>
      <c r="BV98" s="93">
        <f t="shared" si="241"/>
        <v>0.20258014721373185</v>
      </c>
      <c r="BW98" s="85">
        <f t="shared" si="242"/>
        <v>8.2835262752578645E-2</v>
      </c>
      <c r="BX98" s="85" t="str">
        <f t="shared" si="243"/>
        <v>na</v>
      </c>
      <c r="BY98" s="85">
        <f t="shared" si="244"/>
        <v>5.2548244381818023E-2</v>
      </c>
      <c r="BZ98" s="85">
        <f t="shared" si="245"/>
        <v>0.25605960098986857</v>
      </c>
      <c r="CA98" s="85">
        <f t="shared" si="246"/>
        <v>0.1426575732890302</v>
      </c>
      <c r="CB98" s="86">
        <f t="shared" si="247"/>
        <v>0.17022074289001513</v>
      </c>
      <c r="CC98" s="85">
        <f t="shared" si="248"/>
        <v>0.16041689854715574</v>
      </c>
      <c r="CD98" s="86" t="str">
        <f t="shared" si="249"/>
        <v>na</v>
      </c>
      <c r="CE98" s="102">
        <f t="shared" si="250"/>
        <v>9.7139087109526331E-2</v>
      </c>
    </row>
    <row r="99" spans="1:83" s="146" customFormat="1" x14ac:dyDescent="0.25">
      <c r="A99" s="299" t="s">
        <v>107</v>
      </c>
      <c r="B99" s="60"/>
      <c r="C99" s="145"/>
      <c r="D99" s="120">
        <v>12</v>
      </c>
      <c r="E99" s="95">
        <v>9</v>
      </c>
      <c r="F99" s="60"/>
      <c r="G99" s="67"/>
      <c r="H99" s="60">
        <v>1</v>
      </c>
      <c r="I99" s="78"/>
      <c r="J99" s="153">
        <v>3.2850000000000001</v>
      </c>
      <c r="K99" s="205">
        <v>1.1339999999999999E-2</v>
      </c>
      <c r="L99" s="205"/>
      <c r="M99" s="83">
        <v>2.9674999999999997E-2</v>
      </c>
      <c r="N99" s="83">
        <v>3.2974999999999997E-2</v>
      </c>
      <c r="O99" s="266" t="s">
        <v>381</v>
      </c>
      <c r="P99" s="81"/>
      <c r="Q99" s="82">
        <v>0.627</v>
      </c>
      <c r="R99" s="81">
        <v>0.1268</v>
      </c>
      <c r="S99" s="82">
        <v>0.11890000000000001</v>
      </c>
      <c r="T99" s="73">
        <f t="shared" si="338"/>
        <v>0.20223285486443379</v>
      </c>
      <c r="U99" s="73">
        <f t="shared" si="339"/>
        <v>0.20223285486443379</v>
      </c>
      <c r="V99" s="205">
        <f t="shared" si="340"/>
        <v>0.18963317384370018</v>
      </c>
      <c r="W99" s="153">
        <f t="shared" si="341"/>
        <v>0.18963317384370018</v>
      </c>
      <c r="X99" s="78">
        <v>1</v>
      </c>
      <c r="Y99" s="145">
        <v>0.5</v>
      </c>
      <c r="Z99" s="142"/>
      <c r="AA99" s="142">
        <v>0.5</v>
      </c>
      <c r="AB99" s="142">
        <v>0.5</v>
      </c>
      <c r="AC99" s="142">
        <v>1</v>
      </c>
      <c r="AD99" s="146">
        <v>1</v>
      </c>
      <c r="AE99" s="142"/>
      <c r="AF99" s="201"/>
      <c r="AG99" s="142"/>
      <c r="AH99" s="54">
        <f t="shared" si="342"/>
        <v>21</v>
      </c>
      <c r="AI99" s="144">
        <f t="shared" si="343"/>
        <v>21</v>
      </c>
      <c r="AJ99" s="144" t="str">
        <f t="shared" si="344"/>
        <v>na</v>
      </c>
      <c r="AK99" s="144">
        <f t="shared" si="345"/>
        <v>21</v>
      </c>
      <c r="AL99" s="144">
        <f t="shared" si="346"/>
        <v>21</v>
      </c>
      <c r="AM99" s="144">
        <f t="shared" si="347"/>
        <v>21</v>
      </c>
      <c r="AN99" s="75">
        <f t="shared" si="348"/>
        <v>21</v>
      </c>
      <c r="AO99" s="144" t="str">
        <f t="shared" si="349"/>
        <v>na</v>
      </c>
      <c r="AP99" s="75" t="str">
        <f t="shared" si="350"/>
        <v>na</v>
      </c>
      <c r="AQ99" s="144" t="str">
        <f t="shared" si="351"/>
        <v>na</v>
      </c>
      <c r="AR99" s="81">
        <f t="shared" si="230"/>
        <v>0.1841805402001144</v>
      </c>
      <c r="AS99" s="82">
        <f t="shared" si="231"/>
        <v>0.12042573782315172</v>
      </c>
      <c r="AT99" s="82" t="str">
        <f t="shared" si="232"/>
        <v>na</v>
      </c>
      <c r="AU99" s="82">
        <f t="shared" si="233"/>
        <v>0.14734443216009152</v>
      </c>
      <c r="AV99" s="82">
        <f t="shared" si="234"/>
        <v>0.15661610561234218</v>
      </c>
      <c r="AW99" s="82">
        <f t="shared" si="235"/>
        <v>0.21617434295788079</v>
      </c>
      <c r="AX99" s="83">
        <f t="shared" si="236"/>
        <v>0.24557405360015253</v>
      </c>
      <c r="AY99" s="82" t="str">
        <f t="shared" si="237"/>
        <v>na</v>
      </c>
      <c r="AZ99" s="83" t="str">
        <f t="shared" si="238"/>
        <v>na</v>
      </c>
      <c r="BA99" s="82" t="str">
        <f t="shared" si="239"/>
        <v>na</v>
      </c>
      <c r="BB99" s="93">
        <f t="shared" si="271"/>
        <v>0.34729000465639387</v>
      </c>
      <c r="BC99" s="85">
        <f t="shared" si="302"/>
        <v>0.14847161441671278</v>
      </c>
      <c r="BD99" s="85" t="str">
        <f t="shared" si="303"/>
        <v>na</v>
      </c>
      <c r="BE99" s="85">
        <f t="shared" si="304"/>
        <v>0.22226560298009213</v>
      </c>
      <c r="BF99" s="85">
        <f t="shared" si="305"/>
        <v>0.25111788249137651</v>
      </c>
      <c r="BG99" s="85">
        <f t="shared" si="306"/>
        <v>0.47842415065407273</v>
      </c>
      <c r="BH99" s="86">
        <f t="shared" si="307"/>
        <v>0.6174044527224779</v>
      </c>
      <c r="BI99" s="85" t="str">
        <f t="shared" si="308"/>
        <v>na</v>
      </c>
      <c r="BJ99" s="86" t="str">
        <f t="shared" si="309"/>
        <v>na</v>
      </c>
      <c r="BK99" s="102" t="str">
        <f t="shared" si="310"/>
        <v>na</v>
      </c>
      <c r="BL99" s="85">
        <f t="shared" si="240"/>
        <v>6.9458000931278772</v>
      </c>
      <c r="BM99" s="85">
        <f t="shared" si="217"/>
        <v>2.9694322883342554</v>
      </c>
      <c r="BN99" s="85" t="str">
        <f t="shared" si="218"/>
        <v>na</v>
      </c>
      <c r="BO99" s="85">
        <f t="shared" si="219"/>
        <v>4.4453120596018429</v>
      </c>
      <c r="BP99" s="85">
        <f t="shared" si="220"/>
        <v>5.02235764982753</v>
      </c>
      <c r="BQ99" s="85">
        <f t="shared" si="221"/>
        <v>9.5684830130814547</v>
      </c>
      <c r="BR99" s="86">
        <f t="shared" si="222"/>
        <v>12.348089054449558</v>
      </c>
      <c r="BS99" s="85" t="str">
        <f t="shared" si="223"/>
        <v>na</v>
      </c>
      <c r="BT99" s="86" t="str">
        <f t="shared" si="224"/>
        <v>na</v>
      </c>
      <c r="BU99" s="85" t="str">
        <f t="shared" si="225"/>
        <v>na</v>
      </c>
      <c r="BV99" s="93">
        <f t="shared" si="241"/>
        <v>2.9666272761871566E-4</v>
      </c>
      <c r="BW99" s="85">
        <f t="shared" si="242"/>
        <v>7.4866152467723726E-2</v>
      </c>
      <c r="BX99" s="85" t="str">
        <f t="shared" si="243"/>
        <v>na</v>
      </c>
      <c r="BY99" s="85">
        <f t="shared" si="244"/>
        <v>2.2471745550561315E-3</v>
      </c>
      <c r="BZ99" s="85">
        <f t="shared" si="245"/>
        <v>3.6416323551536066E-6</v>
      </c>
      <c r="CA99" s="85">
        <f t="shared" si="246"/>
        <v>1.6993027082698366E-2</v>
      </c>
      <c r="CB99" s="86">
        <f t="shared" si="247"/>
        <v>0.19243965228827323</v>
      </c>
      <c r="CC99" s="85" t="str">
        <f t="shared" si="248"/>
        <v>na</v>
      </c>
      <c r="CD99" s="86" t="str">
        <f t="shared" si="249"/>
        <v>na</v>
      </c>
      <c r="CE99" s="102" t="str">
        <f t="shared" si="250"/>
        <v>na</v>
      </c>
    </row>
    <row r="100" spans="1:83" s="146" customFormat="1" x14ac:dyDescent="0.25">
      <c r="A100" s="299" t="s">
        <v>34</v>
      </c>
      <c r="B100" s="120">
        <v>45</v>
      </c>
      <c r="C100" s="143">
        <v>4</v>
      </c>
      <c r="D100" s="117"/>
      <c r="E100" s="69"/>
      <c r="F100" s="60"/>
      <c r="G100" s="60"/>
      <c r="H100" s="60">
        <v>1</v>
      </c>
      <c r="I100" s="78">
        <v>22.917000000000002</v>
      </c>
      <c r="J100" s="153">
        <v>89.924000000000007</v>
      </c>
      <c r="K100" s="205"/>
      <c r="L100" s="205"/>
      <c r="M100" s="83"/>
      <c r="N100" s="83"/>
      <c r="O100" s="266" t="s">
        <v>271</v>
      </c>
      <c r="P100" s="81">
        <v>89.924000000000007</v>
      </c>
      <c r="Q100" s="82"/>
      <c r="R100" s="81">
        <v>53.366999999999997</v>
      </c>
      <c r="S100" s="82">
        <v>209.113</v>
      </c>
      <c r="T100" s="154">
        <f t="shared" ref="T100" si="352">R100/P100</f>
        <v>0.59346781726791509</v>
      </c>
      <c r="U100" s="154">
        <f t="shared" ref="U100" si="353">IF(R100&lt;0.01*P100,0.01,IF(R100&gt;100*P100,100,T100))</f>
        <v>0.59346781726791509</v>
      </c>
      <c r="V100" s="205">
        <f t="shared" ref="V100" si="354">IF(S100&gt;0,((((1/P100)^2)*((S100^2)+(R100^2))-((1/P100)^2)*(R100^2))^0.5),0)</f>
        <v>2.3254414839197541</v>
      </c>
      <c r="W100" s="153">
        <f t="shared" si="341"/>
        <v>2.3254414839197541</v>
      </c>
      <c r="X100" s="78">
        <v>1</v>
      </c>
      <c r="Y100" s="143"/>
      <c r="Z100" s="142"/>
      <c r="AA100" s="142">
        <v>0.25</v>
      </c>
      <c r="AB100" s="142">
        <v>0.1</v>
      </c>
      <c r="AC100" s="142">
        <v>1</v>
      </c>
      <c r="AE100" s="142">
        <v>0.5</v>
      </c>
      <c r="AF100" s="201"/>
      <c r="AG100" s="142"/>
      <c r="AH100" s="54">
        <f t="shared" si="253"/>
        <v>49</v>
      </c>
      <c r="AI100" s="144" t="str">
        <f t="shared" si="197"/>
        <v>na</v>
      </c>
      <c r="AJ100" s="144" t="str">
        <f t="shared" si="198"/>
        <v>na</v>
      </c>
      <c r="AK100" s="144">
        <f t="shared" si="199"/>
        <v>49</v>
      </c>
      <c r="AL100" s="144">
        <f t="shared" si="200"/>
        <v>49</v>
      </c>
      <c r="AM100" s="144">
        <f t="shared" si="201"/>
        <v>49</v>
      </c>
      <c r="AN100" s="75" t="str">
        <f t="shared" si="202"/>
        <v>na</v>
      </c>
      <c r="AO100" s="144">
        <f t="shared" si="203"/>
        <v>49</v>
      </c>
      <c r="AP100" s="75" t="str">
        <f t="shared" si="204"/>
        <v>na</v>
      </c>
      <c r="AQ100" s="144" t="str">
        <f t="shared" si="205"/>
        <v>na</v>
      </c>
      <c r="AR100" s="81">
        <f t="shared" si="230"/>
        <v>0.46591265841646862</v>
      </c>
      <c r="AS100" s="82" t="str">
        <f t="shared" si="231"/>
        <v>na</v>
      </c>
      <c r="AT100" s="82" t="str">
        <f t="shared" si="232"/>
        <v>na</v>
      </c>
      <c r="AU100" s="82">
        <f t="shared" si="233"/>
        <v>0.18636506336658745</v>
      </c>
      <c r="AV100" s="82">
        <f t="shared" si="234"/>
        <v>7.9236846669467467E-2</v>
      </c>
      <c r="AW100" s="82">
        <f t="shared" si="235"/>
        <v>0.54684584321181773</v>
      </c>
      <c r="AX100" s="83" t="str">
        <f t="shared" si="236"/>
        <v>na</v>
      </c>
      <c r="AY100" s="82">
        <f t="shared" si="237"/>
        <v>0.24098930607748378</v>
      </c>
      <c r="AZ100" s="83" t="str">
        <f t="shared" si="238"/>
        <v>na</v>
      </c>
      <c r="BA100" s="82" t="str">
        <f t="shared" si="239"/>
        <v>na</v>
      </c>
      <c r="BB100" s="93">
        <f t="shared" si="271"/>
        <v>2.4032048848248779</v>
      </c>
      <c r="BC100" s="85" t="str">
        <f t="shared" si="302"/>
        <v>na</v>
      </c>
      <c r="BD100" s="85" t="str">
        <f t="shared" si="303"/>
        <v>na</v>
      </c>
      <c r="BE100" s="85">
        <f t="shared" si="304"/>
        <v>0.38451278157198054</v>
      </c>
      <c r="BF100" s="85">
        <f t="shared" si="305"/>
        <v>6.9508216623423061E-2</v>
      </c>
      <c r="BG100" s="85">
        <f t="shared" si="306"/>
        <v>3.3106373361007502</v>
      </c>
      <c r="BH100" s="86" t="str">
        <f t="shared" si="307"/>
        <v>na</v>
      </c>
      <c r="BI100" s="85">
        <f t="shared" si="308"/>
        <v>0.64295017727181647</v>
      </c>
      <c r="BJ100" s="86" t="str">
        <f t="shared" si="309"/>
        <v>na</v>
      </c>
      <c r="BK100" s="102" t="str">
        <f t="shared" si="310"/>
        <v>na</v>
      </c>
      <c r="BL100" s="85">
        <f t="shared" si="240"/>
        <v>115.35383447159414</v>
      </c>
      <c r="BM100" s="85" t="str">
        <f t="shared" si="217"/>
        <v>na</v>
      </c>
      <c r="BN100" s="85" t="str">
        <f t="shared" si="218"/>
        <v>na</v>
      </c>
      <c r="BO100" s="85">
        <f t="shared" si="219"/>
        <v>18.456613515455068</v>
      </c>
      <c r="BP100" s="85">
        <f t="shared" si="220"/>
        <v>3.3363943979243071</v>
      </c>
      <c r="BQ100" s="85">
        <f t="shared" si="221"/>
        <v>158.910592132836</v>
      </c>
      <c r="BR100" s="86" t="str">
        <f t="shared" si="222"/>
        <v>na</v>
      </c>
      <c r="BS100" s="85">
        <f t="shared" si="223"/>
        <v>30.861608509047191</v>
      </c>
      <c r="BT100" s="86" t="str">
        <f t="shared" si="224"/>
        <v>na</v>
      </c>
      <c r="BU100" s="85" t="str">
        <f t="shared" si="225"/>
        <v>na</v>
      </c>
      <c r="BV100" s="93">
        <f t="shared" si="241"/>
        <v>3.7861955699420498</v>
      </c>
      <c r="BW100" s="85" t="str">
        <f t="shared" si="242"/>
        <v>na</v>
      </c>
      <c r="BX100" s="85" t="str">
        <f t="shared" si="243"/>
        <v>na</v>
      </c>
      <c r="BY100" s="85">
        <f t="shared" si="244"/>
        <v>4.0293754548641397E-2</v>
      </c>
      <c r="BZ100" s="85">
        <f t="shared" si="245"/>
        <v>0.29024060099026966</v>
      </c>
      <c r="CA100" s="85">
        <f t="shared" si="246"/>
        <v>6.3193139937426359</v>
      </c>
      <c r="CB100" s="86" t="str">
        <f t="shared" si="247"/>
        <v>na</v>
      </c>
      <c r="CC100" s="85">
        <f t="shared" si="248"/>
        <v>0.18097472595237549</v>
      </c>
      <c r="CD100" s="86" t="str">
        <f t="shared" si="249"/>
        <v>na</v>
      </c>
      <c r="CE100" s="102" t="str">
        <f t="shared" si="250"/>
        <v>na</v>
      </c>
    </row>
    <row r="101" spans="1:83" x14ac:dyDescent="0.25">
      <c r="F101" s="143"/>
      <c r="I101" s="78"/>
      <c r="J101" s="153"/>
      <c r="K101" s="153"/>
      <c r="L101" s="153"/>
      <c r="X101" s="155"/>
      <c r="AF101" s="139"/>
      <c r="AG101" s="45"/>
      <c r="AH101" s="54"/>
      <c r="AI101" s="144"/>
      <c r="AJ101" s="144"/>
      <c r="AK101" s="144"/>
      <c r="AL101" s="144"/>
      <c r="AM101" s="144"/>
      <c r="AN101" s="75"/>
      <c r="AO101" s="144"/>
      <c r="AP101" s="75"/>
      <c r="AQ101" s="144"/>
      <c r="AR101" s="81"/>
      <c r="AS101" s="82"/>
      <c r="AT101" s="82"/>
      <c r="AU101" s="82"/>
      <c r="AV101" s="82"/>
      <c r="AW101" s="82"/>
      <c r="AX101" s="83"/>
      <c r="AY101" s="82"/>
      <c r="AZ101" s="83"/>
      <c r="BA101" s="82"/>
      <c r="BB101" s="25"/>
      <c r="BC101" s="143"/>
      <c r="BD101" s="143"/>
      <c r="BE101" s="143"/>
      <c r="BF101" s="143"/>
      <c r="BG101" s="143"/>
      <c r="BH101" s="143"/>
      <c r="BI101" s="143"/>
      <c r="BJ101" s="199"/>
      <c r="BK101" s="21"/>
      <c r="BL101" s="204"/>
      <c r="BM101" s="199"/>
      <c r="BN101" s="199"/>
      <c r="BO101" s="199"/>
      <c r="BP101" s="199"/>
      <c r="BQ101" s="199"/>
      <c r="BR101" s="152"/>
      <c r="BS101" s="199"/>
      <c r="BT101" s="152"/>
      <c r="BU101" s="21"/>
    </row>
    <row r="102" spans="1:83" ht="18" x14ac:dyDescent="0.35">
      <c r="A102" s="60" t="s">
        <v>472</v>
      </c>
      <c r="D102" s="117"/>
      <c r="F102" s="143"/>
      <c r="I102" s="78"/>
      <c r="J102" s="24"/>
      <c r="K102" s="24"/>
      <c r="L102" s="24"/>
      <c r="M102" s="83"/>
      <c r="N102" s="83"/>
      <c r="O102" s="272"/>
      <c r="P102" s="81"/>
      <c r="Q102" s="82"/>
      <c r="R102" s="82"/>
      <c r="S102" s="82"/>
      <c r="T102" s="82"/>
      <c r="U102" s="82"/>
      <c r="V102" s="82"/>
      <c r="W102" s="82"/>
      <c r="X102" s="54">
        <f>AVERAGE(X76:X100)</f>
        <v>1</v>
      </c>
      <c r="Y102" s="144">
        <f t="shared" ref="Y102:AG102" si="355">AVERAGE(Y76:Y100)</f>
        <v>0.76470588235294112</v>
      </c>
      <c r="Z102" s="144">
        <f t="shared" si="355"/>
        <v>0.95454545454545459</v>
      </c>
      <c r="AA102" s="144">
        <f t="shared" si="355"/>
        <v>0.625</v>
      </c>
      <c r="AB102" s="144">
        <f t="shared" si="355"/>
        <v>0.58799999999999997</v>
      </c>
      <c r="AC102" s="144">
        <f t="shared" si="355"/>
        <v>0.85199999999999987</v>
      </c>
      <c r="AD102" s="60">
        <f t="shared" si="355"/>
        <v>0.75</v>
      </c>
      <c r="AE102" s="144">
        <f t="shared" si="355"/>
        <v>0.96666666666666667</v>
      </c>
      <c r="AF102" s="75">
        <f t="shared" si="355"/>
        <v>1</v>
      </c>
      <c r="AG102" s="69">
        <f t="shared" si="355"/>
        <v>0.9375</v>
      </c>
      <c r="AH102" s="58">
        <f>SUM(AH76:AH100)-AH103</f>
        <v>836</v>
      </c>
      <c r="AI102" s="60">
        <f t="shared" ref="AI102" si="356">SUM(AI76:AI100)-AI103</f>
        <v>480</v>
      </c>
      <c r="AJ102" s="60">
        <f t="shared" ref="AJ102" si="357">SUM(AJ76:AJ100)-AJ103</f>
        <v>388</v>
      </c>
      <c r="AK102" s="60">
        <f t="shared" ref="AK102" si="358">SUM(AK76:AK100)-AK103</f>
        <v>788</v>
      </c>
      <c r="AL102" s="60">
        <f t="shared" ref="AL102" si="359">SUM(AL76:AL100)-AL103</f>
        <v>836</v>
      </c>
      <c r="AM102" s="60">
        <f t="shared" ref="AM102" si="360">SUM(AM76:AM100)-AM103</f>
        <v>836</v>
      </c>
      <c r="AN102" s="75">
        <f t="shared" ref="AN102" si="361">SUM(AN76:AN100)-AN103</f>
        <v>296</v>
      </c>
      <c r="AO102" s="60">
        <f t="shared" ref="AO102" si="362">SUM(AO76:AO100)-AO103</f>
        <v>496</v>
      </c>
      <c r="AP102" s="75">
        <f t="shared" ref="AP102" si="363">SUM(AP76:AP100)-AP103</f>
        <v>48</v>
      </c>
      <c r="AQ102" s="60">
        <f t="shared" ref="AQ102" si="364">SUM(AQ76:AQ100)-AQ103</f>
        <v>300</v>
      </c>
      <c r="AR102" s="56">
        <f>(1/X103)*SUM(AR76:AR100)</f>
        <v>0.18793910329700025</v>
      </c>
      <c r="AS102" s="74">
        <f t="shared" ref="AS102" si="365">(1/Y103)*SUM(AS76:AS100)</f>
        <v>0.18013381834342482</v>
      </c>
      <c r="AT102" s="74">
        <f t="shared" ref="AT102" si="366">(1/Z103)*SUM(AT76:AT100)</f>
        <v>0.16533919724501017</v>
      </c>
      <c r="AU102" s="74">
        <f t="shared" ref="AU102" si="367">(1/AA103)*SUM(AU76:AU100)</f>
        <v>0.15768891436779675</v>
      </c>
      <c r="AV102" s="74">
        <f t="shared" ref="AV102" si="368">(1/AB103)*SUM(AV76:AV100)</f>
        <v>0.15619967907076357</v>
      </c>
      <c r="AW102" s="74">
        <f t="shared" ref="AW102" si="369">(1/AC103)*SUM(AW76:AW100)</f>
        <v>0.18772804678697694</v>
      </c>
      <c r="AX102" s="345">
        <f t="shared" ref="AX102" si="370">(1/AD103)*SUM(AX76:AX100)</f>
        <v>0.14984635141260261</v>
      </c>
      <c r="AY102" s="74">
        <f t="shared" ref="AY102" si="371">(1/AE103)*SUM(AY76:AY100)</f>
        <v>0.18021627131592105</v>
      </c>
      <c r="AZ102" s="345">
        <f t="shared" ref="AZ102" si="372">(1/AF103)*SUM(AZ76:AZ100)</f>
        <v>1.5781050989712359E-2</v>
      </c>
      <c r="BA102" s="385">
        <f t="shared" ref="BA102" si="373">(1/AG103)*SUM(BA76:BA100)</f>
        <v>0.16371534751783756</v>
      </c>
      <c r="BB102" s="25"/>
      <c r="BC102" s="143"/>
      <c r="BD102" s="143"/>
      <c r="BE102" s="143"/>
      <c r="BF102" s="143"/>
      <c r="BG102" s="143"/>
      <c r="BH102" s="143"/>
      <c r="BI102" s="143"/>
      <c r="BJ102" s="199"/>
      <c r="BK102" s="199"/>
      <c r="BL102" s="78">
        <f>SQRT(((SUM(BL76:BL100)+SUM(BV76:BV100))/AH102))</f>
        <v>0.9684487298035801</v>
      </c>
      <c r="BM102" s="205">
        <f t="shared" ref="BM102:BU102" si="374">SQRT(((SUM(BM76:BM100)+SUM(BW76:BW100))/AI102))</f>
        <v>0.97448367351976428</v>
      </c>
      <c r="BN102" s="205">
        <f t="shared" si="374"/>
        <v>0.94259719649429607</v>
      </c>
      <c r="BO102" s="205">
        <f t="shared" si="374"/>
        <v>0.79633377821725815</v>
      </c>
      <c r="BP102" s="205">
        <f t="shared" si="374"/>
        <v>0.97761402740113623</v>
      </c>
      <c r="BQ102" s="205">
        <f t="shared" si="374"/>
        <v>1.0455820784749628</v>
      </c>
      <c r="BR102" s="373">
        <f t="shared" si="374"/>
        <v>0.80429554345182974</v>
      </c>
      <c r="BS102" s="205">
        <f t="shared" si="374"/>
        <v>0.89625820838405157</v>
      </c>
      <c r="BT102" s="373">
        <f t="shared" si="374"/>
        <v>0.27628780697121946</v>
      </c>
      <c r="BU102" s="371">
        <f t="shared" si="374"/>
        <v>0.93965310687593318</v>
      </c>
    </row>
    <row r="103" spans="1:83" x14ac:dyDescent="0.25">
      <c r="A103" s="199" t="s">
        <v>60</v>
      </c>
      <c r="B103" s="54">
        <f>COUNTIF(B76:B100,"&gt;0")</f>
        <v>12</v>
      </c>
      <c r="C103" s="144">
        <f>COUNTIF(C76:C100,"&gt;0")</f>
        <v>12</v>
      </c>
      <c r="D103" s="144">
        <f>COUNTIF(D76:D100,"&gt;0")</f>
        <v>13</v>
      </c>
      <c r="E103" s="144">
        <f>COUNTIF(E76:E100,"&gt;0")</f>
        <v>13</v>
      </c>
      <c r="F103" s="149"/>
      <c r="I103" s="78"/>
      <c r="J103" s="153"/>
      <c r="K103" s="153"/>
      <c r="L103" s="153"/>
      <c r="M103" s="83"/>
      <c r="N103" s="83"/>
      <c r="O103" s="272"/>
      <c r="P103" s="81"/>
      <c r="Q103" s="82"/>
      <c r="R103" s="82"/>
      <c r="S103" s="82"/>
      <c r="T103" s="82"/>
      <c r="U103" s="82"/>
      <c r="V103" s="82"/>
      <c r="W103" s="82"/>
      <c r="X103" s="149">
        <f>COUNTIF(X76:X100,"&gt;0")</f>
        <v>25</v>
      </c>
      <c r="Y103" s="143">
        <f t="shared" ref="Y103:AG103" si="375">COUNTIF(Y76:Y100,"&gt;0")</f>
        <v>17</v>
      </c>
      <c r="Z103" s="143">
        <f t="shared" si="375"/>
        <v>11</v>
      </c>
      <c r="AA103" s="143">
        <f t="shared" si="375"/>
        <v>24</v>
      </c>
      <c r="AB103" s="143">
        <f t="shared" si="375"/>
        <v>25</v>
      </c>
      <c r="AC103" s="143">
        <f t="shared" si="375"/>
        <v>25</v>
      </c>
      <c r="AD103" s="199">
        <f t="shared" si="375"/>
        <v>12</v>
      </c>
      <c r="AE103" s="143">
        <f t="shared" si="375"/>
        <v>15</v>
      </c>
      <c r="AF103" s="152">
        <f t="shared" si="375"/>
        <v>1</v>
      </c>
      <c r="AG103" s="150">
        <f t="shared" si="375"/>
        <v>8</v>
      </c>
      <c r="AH103" s="202">
        <f>COUNTIF(AH76:AH100,"&gt;0")</f>
        <v>25</v>
      </c>
      <c r="AI103" s="198">
        <f t="shared" ref="AI103:AQ103" si="376">COUNTIF(AI76:AI100,"&gt;0")</f>
        <v>17</v>
      </c>
      <c r="AJ103" s="198">
        <f t="shared" si="376"/>
        <v>11</v>
      </c>
      <c r="AK103" s="198">
        <f t="shared" si="376"/>
        <v>24</v>
      </c>
      <c r="AL103" s="198">
        <f t="shared" si="376"/>
        <v>25</v>
      </c>
      <c r="AM103" s="198">
        <f t="shared" si="376"/>
        <v>25</v>
      </c>
      <c r="AN103" s="152">
        <f t="shared" si="376"/>
        <v>12</v>
      </c>
      <c r="AO103" s="198">
        <f t="shared" si="376"/>
        <v>15</v>
      </c>
      <c r="AP103" s="152">
        <f t="shared" si="376"/>
        <v>1</v>
      </c>
      <c r="AQ103" s="198">
        <f t="shared" si="376"/>
        <v>8</v>
      </c>
      <c r="AR103" s="81"/>
      <c r="AS103" s="82"/>
      <c r="AT103" s="82"/>
      <c r="AU103" s="82"/>
      <c r="AV103" s="82"/>
      <c r="AW103" s="82"/>
      <c r="AX103" s="83"/>
      <c r="AY103" s="82"/>
      <c r="AZ103" s="83"/>
      <c r="BA103" s="82"/>
      <c r="BB103" s="25"/>
      <c r="BC103" s="143"/>
      <c r="BD103" s="143"/>
      <c r="BE103" s="143"/>
      <c r="BF103" s="143"/>
      <c r="BG103" s="143"/>
      <c r="BH103" s="143"/>
      <c r="BI103" s="143"/>
      <c r="BJ103" s="199"/>
      <c r="BK103" s="199"/>
      <c r="BL103" s="202"/>
      <c r="BM103" s="198"/>
      <c r="BN103" s="198"/>
      <c r="BO103" s="198"/>
      <c r="BP103" s="198"/>
      <c r="BQ103" s="198"/>
      <c r="BR103" s="152"/>
      <c r="BS103" s="198"/>
      <c r="BT103" s="152"/>
      <c r="BU103" s="203"/>
    </row>
    <row r="104" spans="1:83" ht="24" x14ac:dyDescent="0.45">
      <c r="A104" s="27" t="s">
        <v>483</v>
      </c>
      <c r="B104" s="117"/>
      <c r="C104" s="142"/>
      <c r="D104" s="117"/>
      <c r="I104" s="78"/>
      <c r="J104" s="153"/>
      <c r="K104" s="153"/>
      <c r="L104" s="153"/>
      <c r="M104" s="83"/>
      <c r="N104" s="83"/>
      <c r="O104" s="272"/>
      <c r="P104" s="81"/>
      <c r="Q104" s="82"/>
      <c r="R104" s="82"/>
      <c r="S104" s="82"/>
      <c r="T104" s="82"/>
      <c r="U104" s="82"/>
      <c r="V104" s="82"/>
      <c r="W104" s="82"/>
      <c r="X104" s="82"/>
      <c r="AC104" s="142"/>
      <c r="AD104" s="146"/>
      <c r="AE104" s="142"/>
      <c r="AF104" s="146"/>
      <c r="AG104" s="142"/>
      <c r="AH104" s="207"/>
      <c r="AI104" s="207"/>
      <c r="AJ104" s="207"/>
      <c r="AK104" s="207"/>
      <c r="AL104" s="207"/>
      <c r="AM104" s="207"/>
      <c r="AN104" s="207"/>
      <c r="AO104" s="207"/>
      <c r="AP104" s="207"/>
      <c r="AQ104" s="207"/>
      <c r="AR104" s="87">
        <f>EXP((1/X103)*(SUM(AR76:AR100)-X103))</f>
        <v>0.44394220377407156</v>
      </c>
      <c r="AS104" s="88">
        <f t="shared" ref="AS104:BA104" si="377">EXP((1/Y103)*(SUM(AS76:AS100)-Y103))</f>
        <v>0.44049059628405468</v>
      </c>
      <c r="AT104" s="88">
        <f t="shared" si="377"/>
        <v>0.43402167542426012</v>
      </c>
      <c r="AU104" s="88">
        <f t="shared" si="377"/>
        <v>0.43071395546163277</v>
      </c>
      <c r="AV104" s="88">
        <f t="shared" si="377"/>
        <v>0.43007299842261848</v>
      </c>
      <c r="AW104" s="88">
        <f t="shared" si="377"/>
        <v>0.44384851676886489</v>
      </c>
      <c r="AX104" s="94">
        <f t="shared" si="377"/>
        <v>0.42734926529312384</v>
      </c>
      <c r="AY104" s="88">
        <f t="shared" si="377"/>
        <v>0.44052691754045215</v>
      </c>
      <c r="AZ104" s="94">
        <f t="shared" si="377"/>
        <v>0.37373101595067271</v>
      </c>
      <c r="BA104" s="106">
        <f t="shared" si="377"/>
        <v>0.43331746136868088</v>
      </c>
      <c r="BB104" s="103"/>
      <c r="BC104" s="103"/>
      <c r="BD104" s="103"/>
      <c r="BE104" s="103"/>
      <c r="BF104" s="103"/>
      <c r="BG104" s="103"/>
      <c r="BH104" s="103"/>
      <c r="BI104" s="103"/>
      <c r="BJ104" s="82"/>
      <c r="BK104" s="103"/>
      <c r="BL104" s="81">
        <f>EXP((1/X103)*(BL102-X103))</f>
        <v>0.38240996050138581</v>
      </c>
      <c r="BM104" s="82">
        <f t="shared" ref="BM104:BU104" si="378">EXP((1/Y103)*(BM102-Y103))</f>
        <v>0.38958335518035864</v>
      </c>
      <c r="BN104" s="82">
        <f t="shared" si="378"/>
        <v>0.40079334013737722</v>
      </c>
      <c r="BO104" s="82">
        <f t="shared" si="378"/>
        <v>0.38029065923947314</v>
      </c>
      <c r="BP104" s="82">
        <f t="shared" si="378"/>
        <v>0.38255018224698639</v>
      </c>
      <c r="BQ104" s="82">
        <f t="shared" si="378"/>
        <v>0.38359164494229714</v>
      </c>
      <c r="BR104" s="83">
        <f t="shared" si="378"/>
        <v>0.39338151128286081</v>
      </c>
      <c r="BS104" s="82">
        <f t="shared" si="378"/>
        <v>0.3905304043139618</v>
      </c>
      <c r="BT104" s="83">
        <f t="shared" si="378"/>
        <v>0.48494868729731627</v>
      </c>
      <c r="BU104" s="114">
        <f t="shared" si="378"/>
        <v>0.41372930914895711</v>
      </c>
    </row>
    <row r="105" spans="1:83" ht="15" customHeight="1" x14ac:dyDescent="0.35">
      <c r="A105" s="30" t="s">
        <v>473</v>
      </c>
      <c r="B105" s="117"/>
      <c r="C105" s="142"/>
      <c r="D105" s="117"/>
      <c r="I105" s="78"/>
      <c r="J105" s="153"/>
      <c r="K105" s="153"/>
      <c r="L105" s="153"/>
      <c r="M105" s="83"/>
      <c r="N105" s="83"/>
      <c r="O105" s="272"/>
      <c r="P105" s="81"/>
      <c r="Q105" s="82"/>
      <c r="R105" s="82"/>
      <c r="S105" s="82"/>
      <c r="T105" s="82"/>
      <c r="U105" s="82"/>
      <c r="V105" s="82"/>
      <c r="W105" s="82"/>
      <c r="X105" s="82"/>
      <c r="AC105" s="142"/>
      <c r="AD105" s="146"/>
      <c r="AE105" s="142"/>
      <c r="AF105" s="146"/>
      <c r="AG105" s="142"/>
      <c r="AH105" s="207"/>
      <c r="AI105" s="207"/>
      <c r="AJ105" s="207"/>
      <c r="AK105" s="207"/>
      <c r="AL105" s="207"/>
      <c r="AM105" s="207"/>
      <c r="AN105" s="207"/>
      <c r="AO105" s="207"/>
      <c r="AP105" s="207"/>
      <c r="AQ105" s="207"/>
      <c r="AR105" s="149"/>
      <c r="AS105" s="146"/>
      <c r="AT105" s="146"/>
      <c r="AU105" s="146"/>
      <c r="AV105" s="146"/>
      <c r="AW105" s="146"/>
      <c r="AX105" s="201"/>
      <c r="AZ105" s="201"/>
      <c r="BA105" s="21"/>
      <c r="BJ105" s="146"/>
    </row>
    <row r="106" spans="1:83" ht="15" customHeight="1" x14ac:dyDescent="0.25">
      <c r="A106" s="30" t="s">
        <v>468</v>
      </c>
      <c r="B106" s="117"/>
      <c r="C106" s="142"/>
      <c r="D106" s="117"/>
      <c r="I106" s="78"/>
      <c r="J106" s="153"/>
      <c r="K106" s="153"/>
      <c r="L106" s="153"/>
      <c r="M106" s="83"/>
      <c r="N106" s="83"/>
      <c r="O106" s="272"/>
      <c r="P106" s="81"/>
      <c r="Q106" s="82"/>
      <c r="R106" s="82"/>
      <c r="S106" s="82"/>
      <c r="T106" s="82"/>
      <c r="U106" s="82"/>
      <c r="V106" s="82"/>
      <c r="W106" s="82"/>
      <c r="X106" s="82"/>
      <c r="AC106" s="142" t="s">
        <v>73</v>
      </c>
      <c r="AD106" s="199"/>
      <c r="AE106" s="143"/>
      <c r="AF106" s="199"/>
      <c r="AG106" s="143"/>
      <c r="AH106" s="198"/>
      <c r="AI106" s="198"/>
      <c r="AJ106" s="198"/>
      <c r="AK106" s="198"/>
      <c r="AL106" s="198"/>
      <c r="AM106" s="198"/>
      <c r="AN106" s="198"/>
      <c r="AO106" s="198"/>
      <c r="AP106" s="198"/>
      <c r="AQ106" s="198"/>
      <c r="AR106" s="202">
        <f>SQRT(2*(((BL104)^2)/X103))</f>
        <v>0.10816187050552388</v>
      </c>
      <c r="AS106" s="198">
        <f t="shared" ref="AS106:BA106" si="379">SQRT(2*(((BM104)^2)/Y103))</f>
        <v>0.13362598841700599</v>
      </c>
      <c r="AT106" s="198">
        <f t="shared" si="379"/>
        <v>0.17089885445569331</v>
      </c>
      <c r="AU106" s="198">
        <f t="shared" si="379"/>
        <v>0.10978045724110502</v>
      </c>
      <c r="AV106" s="198">
        <f t="shared" si="379"/>
        <v>0.10820153120439747</v>
      </c>
      <c r="AW106" s="198">
        <f t="shared" si="379"/>
        <v>0.1084961013380803</v>
      </c>
      <c r="AX106" s="152">
        <f t="shared" si="379"/>
        <v>0.16059732948131877</v>
      </c>
      <c r="AY106" s="198">
        <f t="shared" si="379"/>
        <v>0.14260154122291313</v>
      </c>
      <c r="AZ106" s="152">
        <f t="shared" si="379"/>
        <v>0.68582101063089373</v>
      </c>
      <c r="BA106" s="203">
        <f t="shared" si="379"/>
        <v>0.20686465457447856</v>
      </c>
      <c r="BJ106" s="146"/>
    </row>
    <row r="107" spans="1:83" ht="15" customHeight="1" x14ac:dyDescent="0.35">
      <c r="A107" s="27"/>
      <c r="B107" s="117"/>
      <c r="C107" s="142"/>
      <c r="D107" s="117"/>
      <c r="I107" s="78"/>
      <c r="J107" s="153"/>
      <c r="K107" s="153"/>
      <c r="L107" s="153"/>
      <c r="M107" s="83"/>
      <c r="N107" s="83"/>
      <c r="O107" s="272"/>
      <c r="P107" s="81"/>
      <c r="Q107" s="82"/>
      <c r="R107" s="82"/>
      <c r="S107" s="82"/>
      <c r="T107" s="82"/>
      <c r="U107" s="82"/>
      <c r="V107" s="82"/>
      <c r="W107" s="82"/>
      <c r="X107" s="82"/>
      <c r="AC107" s="142" t="s">
        <v>74</v>
      </c>
      <c r="AD107" s="199"/>
      <c r="AE107" s="143"/>
      <c r="AF107" s="199"/>
      <c r="AG107" s="143"/>
      <c r="AH107" s="198"/>
      <c r="AI107" s="198"/>
      <c r="AJ107" s="198"/>
      <c r="AK107" s="198"/>
      <c r="AL107" s="198"/>
      <c r="AM107" s="198"/>
      <c r="AN107" s="198"/>
      <c r="AO107" s="198"/>
      <c r="AP107" s="198"/>
      <c r="AQ107" s="198"/>
      <c r="AR107" s="202">
        <f>(1-AR104)/AR106</f>
        <v>5.1409779955453923</v>
      </c>
      <c r="AS107" s="198">
        <f t="shared" ref="AS107:BA107" si="380">(1-AS104)/AS106</f>
        <v>4.1871301409564659</v>
      </c>
      <c r="AT107" s="198">
        <f t="shared" si="380"/>
        <v>3.3117736592112363</v>
      </c>
      <c r="AU107" s="198">
        <f t="shared" si="380"/>
        <v>5.1856774770765828</v>
      </c>
      <c r="AV107" s="198">
        <f t="shared" si="380"/>
        <v>5.2672729787969841</v>
      </c>
      <c r="AW107" s="198">
        <f t="shared" si="380"/>
        <v>5.1260043114188418</v>
      </c>
      <c r="AX107" s="152">
        <f t="shared" si="380"/>
        <v>3.5657550256680253</v>
      </c>
      <c r="AY107" s="198">
        <f t="shared" si="380"/>
        <v>3.9233312463642016</v>
      </c>
      <c r="AZ107" s="152">
        <f t="shared" si="380"/>
        <v>0.91316680933005545</v>
      </c>
      <c r="BA107" s="203">
        <f t="shared" si="380"/>
        <v>2.7393879336080271</v>
      </c>
      <c r="BJ107" s="146"/>
    </row>
    <row r="108" spans="1:83" ht="15" customHeight="1" x14ac:dyDescent="0.35">
      <c r="A108" s="27"/>
      <c r="B108" s="117"/>
      <c r="C108" s="142"/>
      <c r="D108" s="117"/>
      <c r="I108" s="78"/>
      <c r="J108" s="153"/>
      <c r="K108" s="153"/>
      <c r="L108" s="153"/>
      <c r="M108" s="83"/>
      <c r="N108" s="83"/>
      <c r="O108" s="272"/>
      <c r="P108" s="81"/>
      <c r="Q108" s="82"/>
      <c r="R108" s="82"/>
      <c r="S108" s="82"/>
      <c r="T108" s="82"/>
      <c r="U108" s="82"/>
      <c r="V108" s="82"/>
      <c r="W108" s="82"/>
      <c r="X108" s="82"/>
      <c r="AC108" s="198" t="s">
        <v>265</v>
      </c>
      <c r="AD108" s="199"/>
      <c r="AE108" s="143"/>
      <c r="AF108" s="199"/>
      <c r="AG108" s="143"/>
      <c r="AH108" s="198"/>
      <c r="AI108" s="198"/>
      <c r="AJ108" s="198"/>
      <c r="AK108" s="198"/>
      <c r="AL108" s="198"/>
      <c r="AM108" s="198"/>
      <c r="AN108" s="198"/>
      <c r="AO108" s="198"/>
      <c r="AP108" s="198"/>
      <c r="AQ108" s="198"/>
      <c r="AR108" s="202">
        <f>TINV(0.05,X103+X103-2)</f>
        <v>2.0106347576242314</v>
      </c>
      <c r="AS108" s="198">
        <f t="shared" ref="AS108:BA108" si="381">TINV(0.05,Y103+Y103-2)</f>
        <v>2.0369333434601011</v>
      </c>
      <c r="AT108" s="198">
        <f t="shared" si="381"/>
        <v>2.0859634472658648</v>
      </c>
      <c r="AU108" s="198">
        <f t="shared" si="381"/>
        <v>2.0128955989194299</v>
      </c>
      <c r="AV108" s="198">
        <f t="shared" si="381"/>
        <v>2.0106347576242314</v>
      </c>
      <c r="AW108" s="198">
        <f t="shared" si="381"/>
        <v>2.0106347576242314</v>
      </c>
      <c r="AX108" s="152">
        <f t="shared" si="381"/>
        <v>2.0738730679040258</v>
      </c>
      <c r="AY108" s="198">
        <f t="shared" si="381"/>
        <v>2.0484071417952445</v>
      </c>
      <c r="AZ108" s="152" t="e">
        <f t="shared" si="381"/>
        <v>#NUM!</v>
      </c>
      <c r="BA108" s="203">
        <f t="shared" si="381"/>
        <v>2.1447866879178044</v>
      </c>
      <c r="BJ108" s="146"/>
    </row>
    <row r="109" spans="1:83" ht="15" customHeight="1" x14ac:dyDescent="0.35">
      <c r="A109" s="27"/>
      <c r="B109" s="117"/>
      <c r="C109" s="142"/>
      <c r="D109" s="117"/>
      <c r="I109" s="78"/>
      <c r="J109" s="153"/>
      <c r="K109" s="153"/>
      <c r="L109" s="153"/>
      <c r="M109" s="83"/>
      <c r="N109" s="83"/>
      <c r="O109" s="272"/>
      <c r="P109" s="81"/>
      <c r="Q109" s="82"/>
      <c r="R109" s="82"/>
      <c r="S109" s="82"/>
      <c r="T109" s="82"/>
      <c r="U109" s="82"/>
      <c r="V109" s="82"/>
      <c r="W109" s="82"/>
      <c r="X109" s="82"/>
      <c r="AC109" s="142" t="s">
        <v>76</v>
      </c>
      <c r="AD109" s="199"/>
      <c r="AE109" s="143"/>
      <c r="AF109" s="199"/>
      <c r="AG109" s="143"/>
      <c r="AH109" s="198"/>
      <c r="AI109" s="198"/>
      <c r="AJ109" s="198"/>
      <c r="AK109" s="198"/>
      <c r="AL109" s="198"/>
      <c r="AM109" s="198"/>
      <c r="AN109" s="198"/>
      <c r="AO109" s="198"/>
      <c r="AP109" s="198"/>
      <c r="AQ109" s="198"/>
      <c r="AR109" s="202">
        <f>TDIST(ABS(AR107),X103+X103-2,1)</f>
        <v>2.4897044725015229E-6</v>
      </c>
      <c r="AS109" s="198">
        <f t="shared" ref="AS109:BA109" si="382">TDIST(ABS(AS107),Y103+Y103-2,1)</f>
        <v>1.0322134532804668E-4</v>
      </c>
      <c r="AT109" s="198">
        <f t="shared" si="382"/>
        <v>1.7405046870543135E-3</v>
      </c>
      <c r="AU109" s="198">
        <f t="shared" si="382"/>
        <v>2.3510448490567541E-6</v>
      </c>
      <c r="AV109" s="198">
        <f t="shared" si="382"/>
        <v>1.6127896545432439E-6</v>
      </c>
      <c r="AW109" s="198">
        <f t="shared" si="382"/>
        <v>2.620821228936787E-6</v>
      </c>
      <c r="AX109" s="152">
        <f t="shared" si="382"/>
        <v>8.6414363497988437E-4</v>
      </c>
      <c r="AY109" s="198">
        <f t="shared" si="382"/>
        <v>2.5795846375596372E-4</v>
      </c>
      <c r="AZ109" s="152" t="e">
        <f t="shared" si="382"/>
        <v>#NUM!</v>
      </c>
      <c r="BA109" s="203">
        <f t="shared" si="382"/>
        <v>7.9871533882872828E-3</v>
      </c>
      <c r="BJ109" s="146"/>
    </row>
    <row r="110" spans="1:83" ht="15" customHeight="1" x14ac:dyDescent="0.35">
      <c r="A110" s="27"/>
      <c r="B110" s="117"/>
      <c r="C110" s="142"/>
      <c r="D110" s="117"/>
      <c r="I110" s="78"/>
      <c r="J110" s="153"/>
      <c r="K110" s="153"/>
      <c r="L110" s="153"/>
      <c r="M110" s="83"/>
      <c r="N110" s="83"/>
      <c r="O110" s="272"/>
      <c r="P110" s="81"/>
      <c r="Q110" s="82"/>
      <c r="R110" s="82"/>
      <c r="S110" s="82"/>
      <c r="T110" s="82"/>
      <c r="U110" s="82"/>
      <c r="V110" s="82"/>
      <c r="W110" s="82"/>
      <c r="X110" s="82"/>
      <c r="AC110" s="142" t="s">
        <v>77</v>
      </c>
      <c r="AD110" s="199"/>
      <c r="AE110" s="143"/>
      <c r="AF110" s="199"/>
      <c r="AG110" s="143"/>
      <c r="AH110" s="198"/>
      <c r="AI110" s="198"/>
      <c r="AJ110" s="198"/>
      <c r="AK110" s="198"/>
      <c r="AL110" s="198"/>
      <c r="AM110" s="198"/>
      <c r="AN110" s="198"/>
      <c r="AO110" s="198"/>
      <c r="AP110" s="198"/>
      <c r="AQ110" s="198"/>
      <c r="AR110" s="242" t="str">
        <f t="shared" ref="AR110:BA110" si="383">IF(X103&gt;4,IF(AR109&lt;0.001,"***",IF(AR109&lt;0.01,"**",IF(AR109&lt;0.05,"*","ns"))),"na")</f>
        <v>***</v>
      </c>
      <c r="AS110" s="243" t="str">
        <f t="shared" si="383"/>
        <v>***</v>
      </c>
      <c r="AT110" s="243" t="str">
        <f t="shared" si="383"/>
        <v>**</v>
      </c>
      <c r="AU110" s="243" t="str">
        <f t="shared" si="383"/>
        <v>***</v>
      </c>
      <c r="AV110" s="243" t="str">
        <f t="shared" si="383"/>
        <v>***</v>
      </c>
      <c r="AW110" s="243" t="str">
        <f t="shared" si="383"/>
        <v>***</v>
      </c>
      <c r="AX110" s="245" t="str">
        <f t="shared" si="383"/>
        <v>***</v>
      </c>
      <c r="AY110" s="243" t="str">
        <f t="shared" si="383"/>
        <v>***</v>
      </c>
      <c r="AZ110" s="245" t="str">
        <f t="shared" si="383"/>
        <v>na</v>
      </c>
      <c r="BA110" s="244" t="str">
        <f t="shared" si="383"/>
        <v>**</v>
      </c>
      <c r="BJ110" s="146"/>
    </row>
    <row r="111" spans="1:83" ht="15" customHeight="1" x14ac:dyDescent="0.35">
      <c r="A111" s="27"/>
      <c r="B111" s="117"/>
      <c r="C111" s="142"/>
      <c r="D111" s="117"/>
      <c r="I111" s="78"/>
      <c r="J111" s="153"/>
      <c r="K111" s="153"/>
      <c r="L111" s="153"/>
      <c r="M111" s="83"/>
      <c r="N111" s="83"/>
      <c r="O111" s="272"/>
      <c r="P111" s="81"/>
      <c r="Q111" s="82"/>
      <c r="R111" s="82"/>
      <c r="S111" s="82"/>
      <c r="T111" s="82"/>
      <c r="U111" s="82"/>
      <c r="V111" s="82"/>
      <c r="W111" s="82"/>
      <c r="X111" s="82"/>
      <c r="AS111" s="146"/>
      <c r="AT111" s="146"/>
      <c r="AU111" s="146"/>
      <c r="AV111" s="146"/>
      <c r="AW111" s="146"/>
      <c r="BJ111" s="146"/>
    </row>
    <row r="112" spans="1:83" s="207" customFormat="1" ht="15" customHeight="1" x14ac:dyDescent="0.35">
      <c r="B112" s="54"/>
      <c r="C112" s="198"/>
      <c r="D112" s="144"/>
      <c r="E112" s="69"/>
      <c r="I112" s="390" t="s">
        <v>206</v>
      </c>
      <c r="J112" s="391"/>
      <c r="K112" s="391"/>
      <c r="L112" s="391"/>
      <c r="M112" s="391"/>
      <c r="N112" s="391"/>
      <c r="O112" s="392"/>
      <c r="P112" s="227"/>
      <c r="Q112" s="228"/>
      <c r="R112" s="227"/>
      <c r="S112" s="230"/>
      <c r="T112" s="230"/>
      <c r="U112" s="230"/>
      <c r="V112" s="230"/>
      <c r="W112" s="230"/>
      <c r="X112" s="393" t="s">
        <v>471</v>
      </c>
      <c r="Y112" s="389"/>
      <c r="Z112" s="389"/>
      <c r="AA112" s="389"/>
      <c r="AB112" s="389"/>
      <c r="AC112" s="389"/>
      <c r="AD112" s="389"/>
      <c r="AE112" s="389"/>
      <c r="AF112" s="389"/>
      <c r="AG112" s="389"/>
      <c r="AH112" s="393" t="s">
        <v>465</v>
      </c>
      <c r="AI112" s="389"/>
      <c r="AJ112" s="389"/>
      <c r="AK112" s="389"/>
      <c r="AL112" s="389"/>
      <c r="AM112" s="389"/>
      <c r="AN112" s="389"/>
      <c r="AO112" s="389"/>
      <c r="AP112" s="389"/>
      <c r="AQ112" s="389"/>
      <c r="AR112" s="394" t="s">
        <v>481</v>
      </c>
      <c r="AS112" s="395"/>
      <c r="AT112" s="395"/>
      <c r="AU112" s="395"/>
      <c r="AV112" s="395"/>
      <c r="AW112" s="395"/>
      <c r="AX112" s="395"/>
      <c r="AY112" s="395"/>
      <c r="AZ112" s="395"/>
      <c r="BA112" s="395"/>
      <c r="BB112" s="387" t="s">
        <v>474</v>
      </c>
      <c r="BC112" s="388"/>
      <c r="BD112" s="388"/>
      <c r="BE112" s="388"/>
      <c r="BF112" s="388"/>
      <c r="BG112" s="388"/>
      <c r="BH112" s="388"/>
      <c r="BI112" s="388"/>
      <c r="BJ112" s="388"/>
      <c r="BK112" s="388"/>
      <c r="BL112" s="387" t="s">
        <v>478</v>
      </c>
      <c r="BM112" s="388"/>
      <c r="BN112" s="388"/>
      <c r="BO112" s="388"/>
      <c r="BP112" s="388"/>
      <c r="BQ112" s="388"/>
      <c r="BR112" s="388"/>
      <c r="BS112" s="388"/>
      <c r="BT112" s="388"/>
      <c r="BU112" s="388"/>
      <c r="BV112" s="387" t="s">
        <v>466</v>
      </c>
      <c r="BW112" s="388"/>
      <c r="BX112" s="388"/>
      <c r="BY112" s="388"/>
      <c r="BZ112" s="388"/>
      <c r="CA112" s="388"/>
      <c r="CB112" s="388"/>
      <c r="CC112" s="388"/>
      <c r="CD112" s="388"/>
      <c r="CE112" s="403"/>
    </row>
    <row r="113" spans="1:83" s="207" customFormat="1" ht="76.5" customHeight="1" x14ac:dyDescent="0.35">
      <c r="A113" s="44" t="s">
        <v>377</v>
      </c>
      <c r="B113" s="393" t="s">
        <v>182</v>
      </c>
      <c r="C113" s="389"/>
      <c r="D113" s="389"/>
      <c r="E113" s="396"/>
      <c r="F113" s="389" t="s">
        <v>183</v>
      </c>
      <c r="G113" s="389"/>
      <c r="H113" s="389"/>
      <c r="I113" s="111" t="s">
        <v>313</v>
      </c>
      <c r="J113" s="112" t="s">
        <v>312</v>
      </c>
      <c r="K113" s="407" t="s">
        <v>373</v>
      </c>
      <c r="L113" s="407"/>
      <c r="M113" s="407" t="s">
        <v>372</v>
      </c>
      <c r="N113" s="407"/>
      <c r="O113" s="290"/>
      <c r="P113" s="401" t="s">
        <v>208</v>
      </c>
      <c r="Q113" s="402"/>
      <c r="R113" s="50" t="s">
        <v>258</v>
      </c>
      <c r="S113" s="71" t="s">
        <v>0</v>
      </c>
      <c r="T113" s="72" t="s">
        <v>259</v>
      </c>
      <c r="U113" s="72" t="s">
        <v>72</v>
      </c>
      <c r="V113" s="71" t="s">
        <v>0</v>
      </c>
      <c r="W113" s="96" t="s">
        <v>78</v>
      </c>
      <c r="X113" s="49"/>
      <c r="Y113" s="389" t="s">
        <v>216</v>
      </c>
      <c r="Z113" s="389"/>
      <c r="AA113" s="389"/>
      <c r="AB113" s="389"/>
      <c r="AC113" s="5" t="s">
        <v>217</v>
      </c>
      <c r="AD113" s="112" t="s">
        <v>218</v>
      </c>
      <c r="AE113" s="389" t="s">
        <v>219</v>
      </c>
      <c r="AF113" s="389"/>
      <c r="AG113" s="389"/>
      <c r="AH113" s="49"/>
      <c r="AI113" s="389" t="s">
        <v>216</v>
      </c>
      <c r="AJ113" s="389"/>
      <c r="AK113" s="389"/>
      <c r="AL113" s="389"/>
      <c r="AM113" s="5" t="s">
        <v>217</v>
      </c>
      <c r="AN113" s="112" t="s">
        <v>218</v>
      </c>
      <c r="AO113" s="389" t="s">
        <v>219</v>
      </c>
      <c r="AP113" s="389"/>
      <c r="AQ113" s="389"/>
      <c r="AR113" s="49"/>
      <c r="AS113" s="389" t="s">
        <v>216</v>
      </c>
      <c r="AT113" s="389"/>
      <c r="AU113" s="389"/>
      <c r="AV113" s="389"/>
      <c r="AW113" s="5" t="s">
        <v>217</v>
      </c>
      <c r="AX113" s="112" t="s">
        <v>218</v>
      </c>
      <c r="AY113" s="389" t="s">
        <v>219</v>
      </c>
      <c r="AZ113" s="389"/>
      <c r="BA113" s="389"/>
      <c r="BB113" s="49"/>
      <c r="BC113" s="389" t="s">
        <v>216</v>
      </c>
      <c r="BD113" s="389"/>
      <c r="BE113" s="389"/>
      <c r="BF113" s="389"/>
      <c r="BG113" s="5" t="s">
        <v>217</v>
      </c>
      <c r="BH113" s="5" t="s">
        <v>218</v>
      </c>
      <c r="BI113" s="389" t="s">
        <v>219</v>
      </c>
      <c r="BJ113" s="389"/>
      <c r="BK113" s="389"/>
      <c r="BL113" s="49"/>
      <c r="BM113" s="389" t="s">
        <v>216</v>
      </c>
      <c r="BN113" s="389"/>
      <c r="BO113" s="389"/>
      <c r="BP113" s="389"/>
      <c r="BQ113" s="5" t="s">
        <v>217</v>
      </c>
      <c r="BR113" s="5" t="s">
        <v>218</v>
      </c>
      <c r="BS113" s="389" t="s">
        <v>219</v>
      </c>
      <c r="BT113" s="389"/>
      <c r="BU113" s="389"/>
      <c r="BV113" s="49"/>
      <c r="BW113" s="389" t="s">
        <v>216</v>
      </c>
      <c r="BX113" s="389"/>
      <c r="BY113" s="389"/>
      <c r="BZ113" s="389"/>
      <c r="CA113" s="5" t="s">
        <v>217</v>
      </c>
      <c r="CB113" s="112" t="s">
        <v>218</v>
      </c>
      <c r="CC113" s="389" t="s">
        <v>219</v>
      </c>
      <c r="CD113" s="389"/>
      <c r="CE113" s="396"/>
    </row>
    <row r="114" spans="1:83" s="207" customFormat="1" ht="96" customHeight="1" x14ac:dyDescent="0.3">
      <c r="A114" s="4" t="s">
        <v>178</v>
      </c>
      <c r="B114" s="187" t="s">
        <v>1</v>
      </c>
      <c r="C114" s="291" t="s">
        <v>103</v>
      </c>
      <c r="D114" s="291" t="s">
        <v>307</v>
      </c>
      <c r="E114" s="188" t="s">
        <v>104</v>
      </c>
      <c r="F114" s="168" t="s">
        <v>36</v>
      </c>
      <c r="G114" s="273" t="s">
        <v>184</v>
      </c>
      <c r="H114" s="274" t="s">
        <v>185</v>
      </c>
      <c r="I114" s="189" t="s">
        <v>308</v>
      </c>
      <c r="J114" s="260" t="s">
        <v>308</v>
      </c>
      <c r="K114" s="260" t="s">
        <v>308</v>
      </c>
      <c r="L114" s="261" t="s">
        <v>56</v>
      </c>
      <c r="M114" s="260" t="s">
        <v>308</v>
      </c>
      <c r="N114" s="261" t="s">
        <v>56</v>
      </c>
      <c r="O114" s="254" t="s">
        <v>479</v>
      </c>
      <c r="P114" s="53" t="s">
        <v>324</v>
      </c>
      <c r="Q114" s="284" t="s">
        <v>325</v>
      </c>
      <c r="R114" s="398" t="s">
        <v>374</v>
      </c>
      <c r="S114" s="399"/>
      <c r="T114" s="399"/>
      <c r="U114" s="399"/>
      <c r="V114" s="399"/>
      <c r="W114" s="399"/>
      <c r="X114" s="212" t="s">
        <v>61</v>
      </c>
      <c r="Y114" s="120" t="s">
        <v>71</v>
      </c>
      <c r="Z114" s="120" t="s">
        <v>62</v>
      </c>
      <c r="AA114" s="120" t="s">
        <v>63</v>
      </c>
      <c r="AB114" s="120" t="s">
        <v>64</v>
      </c>
      <c r="AC114" s="120" t="s">
        <v>65</v>
      </c>
      <c r="AD114" s="76" t="s">
        <v>66</v>
      </c>
      <c r="AE114" s="120" t="s">
        <v>67</v>
      </c>
      <c r="AF114" s="76" t="s">
        <v>68</v>
      </c>
      <c r="AG114" s="36" t="s">
        <v>69</v>
      </c>
      <c r="AH114" s="212" t="s">
        <v>61</v>
      </c>
      <c r="AI114" s="120" t="s">
        <v>71</v>
      </c>
      <c r="AJ114" s="120" t="s">
        <v>62</v>
      </c>
      <c r="AK114" s="120" t="s">
        <v>63</v>
      </c>
      <c r="AL114" s="120" t="s">
        <v>64</v>
      </c>
      <c r="AM114" s="120" t="s">
        <v>65</v>
      </c>
      <c r="AN114" s="76" t="s">
        <v>66</v>
      </c>
      <c r="AO114" s="120" t="s">
        <v>67</v>
      </c>
      <c r="AP114" s="76" t="s">
        <v>68</v>
      </c>
      <c r="AQ114" s="36" t="s">
        <v>69</v>
      </c>
      <c r="AR114" s="212" t="s">
        <v>61</v>
      </c>
      <c r="AS114" s="36" t="s">
        <v>71</v>
      </c>
      <c r="AT114" s="36" t="s">
        <v>62</v>
      </c>
      <c r="AU114" s="36" t="s">
        <v>63</v>
      </c>
      <c r="AV114" s="36" t="s">
        <v>64</v>
      </c>
      <c r="AW114" s="36" t="s">
        <v>65</v>
      </c>
      <c r="AX114" s="76" t="s">
        <v>66</v>
      </c>
      <c r="AY114" s="36" t="s">
        <v>67</v>
      </c>
      <c r="AZ114" s="76" t="s">
        <v>68</v>
      </c>
      <c r="BA114" s="36" t="s">
        <v>69</v>
      </c>
      <c r="BB114" s="98" t="s">
        <v>61</v>
      </c>
      <c r="BC114" s="99" t="s">
        <v>71</v>
      </c>
      <c r="BD114" s="99" t="s">
        <v>62</v>
      </c>
      <c r="BE114" s="99" t="s">
        <v>63</v>
      </c>
      <c r="BF114" s="99" t="s">
        <v>64</v>
      </c>
      <c r="BG114" s="99" t="s">
        <v>65</v>
      </c>
      <c r="BH114" s="100" t="s">
        <v>66</v>
      </c>
      <c r="BI114" s="99" t="s">
        <v>67</v>
      </c>
      <c r="BJ114" s="100" t="s">
        <v>68</v>
      </c>
      <c r="BK114" s="101" t="s">
        <v>69</v>
      </c>
      <c r="BL114" s="98" t="s">
        <v>61</v>
      </c>
      <c r="BM114" s="99" t="s">
        <v>71</v>
      </c>
      <c r="BN114" s="99" t="s">
        <v>62</v>
      </c>
      <c r="BO114" s="99" t="s">
        <v>63</v>
      </c>
      <c r="BP114" s="99" t="s">
        <v>64</v>
      </c>
      <c r="BQ114" s="99" t="s">
        <v>65</v>
      </c>
      <c r="BR114" s="100" t="s">
        <v>66</v>
      </c>
      <c r="BS114" s="99" t="s">
        <v>67</v>
      </c>
      <c r="BT114" s="100" t="s">
        <v>68</v>
      </c>
      <c r="BU114" s="101" t="s">
        <v>69</v>
      </c>
      <c r="BV114" s="98" t="s">
        <v>61</v>
      </c>
      <c r="BW114" s="99" t="s">
        <v>71</v>
      </c>
      <c r="BX114" s="99" t="s">
        <v>62</v>
      </c>
      <c r="BY114" s="99" t="s">
        <v>63</v>
      </c>
      <c r="BZ114" s="99" t="s">
        <v>64</v>
      </c>
      <c r="CA114" s="99" t="s">
        <v>65</v>
      </c>
      <c r="CB114" s="100" t="s">
        <v>66</v>
      </c>
      <c r="CC114" s="99" t="s">
        <v>67</v>
      </c>
      <c r="CD114" s="100" t="s">
        <v>68</v>
      </c>
      <c r="CE114" s="101" t="s">
        <v>69</v>
      </c>
    </row>
    <row r="115" spans="1:83" ht="15" customHeight="1" x14ac:dyDescent="0.25">
      <c r="A115" s="298" t="s">
        <v>4</v>
      </c>
      <c r="B115" s="120">
        <v>45</v>
      </c>
      <c r="C115" s="156">
        <v>4</v>
      </c>
      <c r="D115" s="120"/>
      <c r="E115" s="95"/>
      <c r="F115" s="120"/>
      <c r="G115" s="120"/>
      <c r="H115" s="120">
        <v>1</v>
      </c>
      <c r="I115" s="123">
        <v>49.667000000000002</v>
      </c>
      <c r="J115" s="125">
        <v>64.010000000000005</v>
      </c>
      <c r="K115" s="122"/>
      <c r="L115" s="141"/>
      <c r="M115" s="159"/>
      <c r="N115" s="160"/>
      <c r="O115" s="305" t="s">
        <v>271</v>
      </c>
      <c r="P115" s="66">
        <v>64.010000000000005</v>
      </c>
      <c r="Q115" s="36"/>
      <c r="R115" s="162">
        <v>20.122</v>
      </c>
      <c r="S115" s="163">
        <v>47.887999999999998</v>
      </c>
      <c r="T115" s="154">
        <f t="shared" ref="T115" si="384">R115/P115</f>
        <v>0.31435713169817214</v>
      </c>
      <c r="U115" s="154">
        <f t="shared" ref="U115" si="385">IF(R115&lt;0.01*P115,0.01,IF(R115&gt;100*P115,100,T115))</f>
        <v>0.31435713169817214</v>
      </c>
      <c r="V115" s="205">
        <f t="shared" ref="V115:V118" si="386">IF(S115&gt;0,((((1/P115)^2)*((S115^2)+(R115^2))-((1/P115)^2)*(R115^2))^0.5),0)</f>
        <v>0.74813310420246815</v>
      </c>
      <c r="W115" s="153">
        <f t="shared" ref="W115:W129" si="387">IF(V115=0,U115,V115)</f>
        <v>0.74813310420246815</v>
      </c>
      <c r="X115" s="78">
        <v>1</v>
      </c>
      <c r="Y115" s="143">
        <v>1</v>
      </c>
      <c r="Z115" s="142"/>
      <c r="AA115" s="142">
        <v>0.5</v>
      </c>
      <c r="AB115" s="142">
        <v>0.3</v>
      </c>
      <c r="AC115" s="142">
        <v>1</v>
      </c>
      <c r="AD115" s="201"/>
      <c r="AE115" s="142"/>
      <c r="AF115" s="201"/>
      <c r="AG115" s="142"/>
      <c r="AH115" s="357">
        <f>IF(X115&gt;0,SUM($B115:$C115),"na")</f>
        <v>49</v>
      </c>
      <c r="AI115" s="178">
        <f t="shared" ref="AI115:AQ115" si="388">IF(Y115&gt;0,SUM($B115:$C115),"na")</f>
        <v>49</v>
      </c>
      <c r="AJ115" s="178" t="str">
        <f t="shared" si="388"/>
        <v>na</v>
      </c>
      <c r="AK115" s="178">
        <f t="shared" si="388"/>
        <v>49</v>
      </c>
      <c r="AL115" s="178">
        <f t="shared" si="388"/>
        <v>49</v>
      </c>
      <c r="AM115" s="178">
        <f t="shared" si="388"/>
        <v>49</v>
      </c>
      <c r="AN115" s="352" t="str">
        <f t="shared" si="388"/>
        <v>na</v>
      </c>
      <c r="AO115" s="178" t="str">
        <f t="shared" si="388"/>
        <v>na</v>
      </c>
      <c r="AP115" s="352" t="str">
        <f t="shared" si="388"/>
        <v>na</v>
      </c>
      <c r="AQ115" s="178" t="str">
        <f t="shared" si="388"/>
        <v>na</v>
      </c>
      <c r="AR115" s="356">
        <f>IF(X115&gt;0,(X115/X$141)*LN($U115+1),"na")</f>
        <v>0.27334767285891887</v>
      </c>
      <c r="AS115" s="332">
        <f t="shared" ref="AS115:BA115" si="389">IF(Y115&gt;0,(Y115/Y$141)*LN($U115+1),"na")</f>
        <v>0.39049667551274125</v>
      </c>
      <c r="AT115" s="332" t="str">
        <f t="shared" si="389"/>
        <v>na</v>
      </c>
      <c r="AU115" s="332">
        <f t="shared" si="389"/>
        <v>0.31650783173137975</v>
      </c>
      <c r="AV115" s="332">
        <f t="shared" si="389"/>
        <v>0.20501075464418916</v>
      </c>
      <c r="AW115" s="332">
        <f t="shared" si="389"/>
        <v>0.28523235428756749</v>
      </c>
      <c r="AX115" s="372" t="str">
        <f t="shared" si="389"/>
        <v>na</v>
      </c>
      <c r="AY115" s="332" t="str">
        <f t="shared" si="389"/>
        <v>na</v>
      </c>
      <c r="AZ115" s="372" t="str">
        <f t="shared" si="389"/>
        <v>na</v>
      </c>
      <c r="BA115" s="332" t="str">
        <f t="shared" si="389"/>
        <v>na</v>
      </c>
      <c r="BB115" s="358">
        <f>IF(X115&gt;0,((X115/X$141)^2)*LN((($W115+1)^2)),"na")</f>
        <v>1.1170968418065172</v>
      </c>
      <c r="BC115" s="344">
        <f t="shared" ref="BC115:BK115" si="390">IF(Y115&gt;0,((Y115/Y$141)^2)*LN((($W115+1)^2)),"na")</f>
        <v>2.279789473074525</v>
      </c>
      <c r="BD115" s="344" t="str">
        <f t="shared" si="390"/>
        <v>na</v>
      </c>
      <c r="BE115" s="344">
        <f t="shared" si="390"/>
        <v>1.4977143253029208</v>
      </c>
      <c r="BF115" s="344">
        <f t="shared" si="390"/>
        <v>0.62836697351616599</v>
      </c>
      <c r="BG115" s="344">
        <f t="shared" si="390"/>
        <v>1.2163474118725026</v>
      </c>
      <c r="BH115" s="347" t="str">
        <f t="shared" si="390"/>
        <v>na</v>
      </c>
      <c r="BI115" s="344" t="str">
        <f t="shared" si="390"/>
        <v>na</v>
      </c>
      <c r="BJ115" s="347" t="str">
        <f t="shared" si="390"/>
        <v>na</v>
      </c>
      <c r="BK115" s="359" t="str">
        <f t="shared" si="390"/>
        <v>na</v>
      </c>
      <c r="BL115" s="358">
        <f>IF(X115&gt;0,(AH115-1)*BB115,"na")</f>
        <v>53.620648406712832</v>
      </c>
      <c r="BM115" s="344">
        <f t="shared" ref="BM115:BM139" si="391">IF(Y115&gt;0,(AI115-1)*BC115,"na")</f>
        <v>109.4298947075772</v>
      </c>
      <c r="BN115" s="344" t="str">
        <f t="shared" ref="BN115:BN139" si="392">IF(Z115&gt;0,(AJ115-1)*BD115,"na")</f>
        <v>na</v>
      </c>
      <c r="BO115" s="344">
        <f t="shared" ref="BO115:BO139" si="393">IF(AA115&gt;0,(AK115-1)*BE115,"na")</f>
        <v>71.890287614540199</v>
      </c>
      <c r="BP115" s="344">
        <f t="shared" ref="BP115:BP139" si="394">IF(AB115&gt;0,(AL115-1)*BF115,"na")</f>
        <v>30.161614728775966</v>
      </c>
      <c r="BQ115" s="344">
        <f t="shared" ref="BQ115:BQ139" si="395">IF(AC115&gt;0,(AM115-1)*BG115,"na")</f>
        <v>58.384675769880126</v>
      </c>
      <c r="BR115" s="347" t="str">
        <f t="shared" ref="BR115:BR139" si="396">IF(AD115&gt;0,(AN115-1)*BH115,"na")</f>
        <v>na</v>
      </c>
      <c r="BS115" s="344" t="str">
        <f t="shared" ref="BS115:BS139" si="397">IF(AE115&gt;0,(AO115-1)*BI115,"na")</f>
        <v>na</v>
      </c>
      <c r="BT115" s="347" t="str">
        <f t="shared" ref="BT115:BT139" si="398">IF(AF115&gt;0,(AP115-1)*BJ115,"na")</f>
        <v>na</v>
      </c>
      <c r="BU115" s="359" t="str">
        <f t="shared" ref="BU115:BU139" si="399">IF(AG115&gt;0,(AQ115-1)*BK115,"na")</f>
        <v>na</v>
      </c>
      <c r="BV115" s="358">
        <f>IF(X115&gt;0,AH115*(AR115-AR$141)^2,"na")</f>
        <v>6.9026026568628695E-3</v>
      </c>
      <c r="BW115" s="344">
        <f t="shared" ref="BW115:CE115" si="400">IF(Y115&gt;0,AI115*(AS115-AS$141)^2,"na")</f>
        <v>0.72433050486319062</v>
      </c>
      <c r="BX115" s="344" t="str">
        <f t="shared" si="400"/>
        <v>na</v>
      </c>
      <c r="BY115" s="344">
        <f t="shared" si="400"/>
        <v>0.25555987495348159</v>
      </c>
      <c r="BZ115" s="344">
        <f t="shared" si="400"/>
        <v>0.10267209321637577</v>
      </c>
      <c r="CA115" s="344">
        <f t="shared" si="400"/>
        <v>4.6507663135363066E-2</v>
      </c>
      <c r="CB115" s="347" t="str">
        <f t="shared" si="400"/>
        <v>na</v>
      </c>
      <c r="CC115" s="344" t="str">
        <f t="shared" si="400"/>
        <v>na</v>
      </c>
      <c r="CD115" s="347" t="str">
        <f t="shared" si="400"/>
        <v>na</v>
      </c>
      <c r="CE115" s="359" t="str">
        <f t="shared" si="400"/>
        <v>na</v>
      </c>
    </row>
    <row r="116" spans="1:83" ht="15" customHeight="1" x14ac:dyDescent="0.25">
      <c r="A116" s="298" t="s">
        <v>6</v>
      </c>
      <c r="B116" s="120"/>
      <c r="C116" s="156"/>
      <c r="D116" s="120"/>
      <c r="E116" s="95"/>
      <c r="F116" s="120"/>
      <c r="G116" s="120"/>
      <c r="H116" s="120"/>
      <c r="I116" s="123">
        <v>6.7080000000000002</v>
      </c>
      <c r="J116" s="125">
        <v>6.78</v>
      </c>
      <c r="K116" s="122">
        <v>4.1249999999999993E-3</v>
      </c>
      <c r="L116" s="141"/>
      <c r="M116" s="159"/>
      <c r="N116" s="160"/>
      <c r="O116" s="305"/>
      <c r="P116" s="66"/>
      <c r="Q116" s="36"/>
      <c r="R116" s="162"/>
      <c r="S116" s="163"/>
      <c r="T116" s="73"/>
      <c r="U116" s="73"/>
      <c r="V116" s="205"/>
      <c r="W116" s="153"/>
      <c r="X116" s="78"/>
      <c r="Y116" s="143"/>
      <c r="Z116" s="142"/>
      <c r="AA116" s="142"/>
      <c r="AB116" s="142"/>
      <c r="AC116" s="142"/>
      <c r="AD116" s="201"/>
      <c r="AE116" s="142"/>
      <c r="AF116" s="201"/>
      <c r="AG116" s="142"/>
      <c r="AH116" s="54" t="str">
        <f t="shared" ref="AH116:AH139" si="401">IF(X116&gt;0,SUM($B116:$C116),"na")</f>
        <v>na</v>
      </c>
      <c r="AI116" s="144" t="str">
        <f t="shared" ref="AI116:AI139" si="402">IF(Y116&gt;0,SUM($B116:$C116),"na")</f>
        <v>na</v>
      </c>
      <c r="AJ116" s="144" t="str">
        <f t="shared" ref="AJ116:AJ139" si="403">IF(Z116&gt;0,SUM($B116:$C116),"na")</f>
        <v>na</v>
      </c>
      <c r="AK116" s="144" t="str">
        <f t="shared" ref="AK116:AK139" si="404">IF(AA116&gt;0,SUM($B116:$C116),"na")</f>
        <v>na</v>
      </c>
      <c r="AL116" s="144" t="str">
        <f t="shared" ref="AL116:AL139" si="405">IF(AB116&gt;0,SUM($B116:$C116),"na")</f>
        <v>na</v>
      </c>
      <c r="AM116" s="144" t="str">
        <f t="shared" ref="AM116:AM139" si="406">IF(AC116&gt;0,SUM($B116:$C116),"na")</f>
        <v>na</v>
      </c>
      <c r="AN116" s="75" t="str">
        <f t="shared" ref="AN116:AN139" si="407">IF(AD116&gt;0,SUM($B116:$C116),"na")</f>
        <v>na</v>
      </c>
      <c r="AO116" s="144" t="str">
        <f t="shared" ref="AO116:AO139" si="408">IF(AE116&gt;0,SUM($B116:$C116),"na")</f>
        <v>na</v>
      </c>
      <c r="AP116" s="75" t="str">
        <f t="shared" ref="AP116:AP139" si="409">IF(AF116&gt;0,SUM($B116:$C116),"na")</f>
        <v>na</v>
      </c>
      <c r="AQ116" s="144" t="str">
        <f t="shared" ref="AQ116:AQ139" si="410">IF(AG116&gt;0,SUM($B116:$C116),"na")</f>
        <v>na</v>
      </c>
      <c r="AR116" s="81" t="str">
        <f t="shared" ref="AR116:AR139" si="411">IF(X116&gt;0,(X116/X$141)*LN($U116+1),"na")</f>
        <v>na</v>
      </c>
      <c r="AS116" s="82" t="str">
        <f t="shared" ref="AS116:AS139" si="412">IF(Y116&gt;0,(Y116/Y$141)*LN($U116+1),"na")</f>
        <v>na</v>
      </c>
      <c r="AT116" s="82" t="str">
        <f t="shared" ref="AT116:AT139" si="413">IF(Z116&gt;0,(Z116/Z$141)*LN($U116+1),"na")</f>
        <v>na</v>
      </c>
      <c r="AU116" s="82" t="str">
        <f t="shared" ref="AU116:AU139" si="414">IF(AA116&gt;0,(AA116/AA$141)*LN($U116+1),"na")</f>
        <v>na</v>
      </c>
      <c r="AV116" s="82" t="str">
        <f t="shared" ref="AV116:AV139" si="415">IF(AB116&gt;0,(AB116/AB$141)*LN($U116+1),"na")</f>
        <v>na</v>
      </c>
      <c r="AW116" s="82" t="str">
        <f t="shared" ref="AW116:AW139" si="416">IF(AC116&gt;0,(AC116/AC$141)*LN($U116+1),"na")</f>
        <v>na</v>
      </c>
      <c r="AX116" s="83" t="str">
        <f t="shared" ref="AX116:AX139" si="417">IF(AD116&gt;0,(AD116/AD$141)*LN($U116+1),"na")</f>
        <v>na</v>
      </c>
      <c r="AY116" s="82" t="str">
        <f t="shared" ref="AY116:AY139" si="418">IF(AE116&gt;0,(AE116/AE$141)*LN($U116+1),"na")</f>
        <v>na</v>
      </c>
      <c r="AZ116" s="83" t="str">
        <f t="shared" ref="AZ116:AZ139" si="419">IF(AF116&gt;0,(AF116/AF$141)*LN($U116+1),"na")</f>
        <v>na</v>
      </c>
      <c r="BA116" s="82" t="str">
        <f t="shared" ref="BA116:BA139" si="420">IF(AG116&gt;0,(AG116/AG$141)*LN($U116+1),"na")</f>
        <v>na</v>
      </c>
      <c r="BB116" s="93" t="str">
        <f t="shared" ref="BB116:BB139" si="421">IF(X116&gt;0,((X116/X$141)^2)*LN((($W116+1)^2)),"na")</f>
        <v>na</v>
      </c>
      <c r="BC116" s="85" t="str">
        <f t="shared" ref="BC116:BC139" si="422">IF(Y116&gt;0,((Y116/Y$141)^2)*LN((($W116+1)^2)),"na")</f>
        <v>na</v>
      </c>
      <c r="BD116" s="85" t="str">
        <f t="shared" ref="BD116:BD139" si="423">IF(Z116&gt;0,((Z116/Z$141)^2)*LN((($W116+1)^2)),"na")</f>
        <v>na</v>
      </c>
      <c r="BE116" s="85" t="str">
        <f t="shared" ref="BE116:BE139" si="424">IF(AA116&gt;0,((AA116/AA$141)^2)*LN((($W116+1)^2)),"na")</f>
        <v>na</v>
      </c>
      <c r="BF116" s="85" t="str">
        <f t="shared" ref="BF116:BF139" si="425">IF(AB116&gt;0,((AB116/AB$141)^2)*LN((($W116+1)^2)),"na")</f>
        <v>na</v>
      </c>
      <c r="BG116" s="85" t="str">
        <f t="shared" ref="BG116:BG139" si="426">IF(AC116&gt;0,((AC116/AC$141)^2)*LN((($W116+1)^2)),"na")</f>
        <v>na</v>
      </c>
      <c r="BH116" s="86" t="str">
        <f t="shared" ref="BH116:BH139" si="427">IF(AD116&gt;0,((AD116/AD$141)^2)*LN((($W116+1)^2)),"na")</f>
        <v>na</v>
      </c>
      <c r="BI116" s="85" t="str">
        <f t="shared" ref="BI116:BI139" si="428">IF(AE116&gt;0,((AE116/AE$141)^2)*LN((($W116+1)^2)),"na")</f>
        <v>na</v>
      </c>
      <c r="BJ116" s="86" t="str">
        <f t="shared" ref="BJ116:BJ139" si="429">IF(AF116&gt;0,((AF116/AF$141)^2)*LN((($W116+1)^2)),"na")</f>
        <v>na</v>
      </c>
      <c r="BK116" s="102" t="str">
        <f t="shared" ref="BK116:BK139" si="430">IF(AG116&gt;0,((AG116/AG$141)^2)*LN((($W116+1)^2)),"na")</f>
        <v>na</v>
      </c>
      <c r="BL116" s="85" t="str">
        <f t="shared" ref="BL116:BL139" si="431">IF(X116&gt;0,(AH116-1)*BB116,"na")</f>
        <v>na</v>
      </c>
      <c r="BM116" s="85" t="str">
        <f t="shared" si="391"/>
        <v>na</v>
      </c>
      <c r="BN116" s="85" t="str">
        <f t="shared" si="392"/>
        <v>na</v>
      </c>
      <c r="BO116" s="85" t="str">
        <f t="shared" si="393"/>
        <v>na</v>
      </c>
      <c r="BP116" s="85" t="str">
        <f t="shared" si="394"/>
        <v>na</v>
      </c>
      <c r="BQ116" s="85" t="str">
        <f t="shared" si="395"/>
        <v>na</v>
      </c>
      <c r="BR116" s="86" t="str">
        <f t="shared" si="396"/>
        <v>na</v>
      </c>
      <c r="BS116" s="85" t="str">
        <f t="shared" si="397"/>
        <v>na</v>
      </c>
      <c r="BT116" s="86" t="str">
        <f t="shared" si="398"/>
        <v>na</v>
      </c>
      <c r="BU116" s="85" t="str">
        <f t="shared" si="399"/>
        <v>na</v>
      </c>
      <c r="BV116" s="93" t="str">
        <f t="shared" ref="BV116:BV139" si="432">IF(X116&gt;0,AH116*(AR116-AR$141)^2,"na")</f>
        <v>na</v>
      </c>
      <c r="BW116" s="85" t="str">
        <f t="shared" ref="BW116:BW139" si="433">IF(Y116&gt;0,AI116*(AS116-AS$141)^2,"na")</f>
        <v>na</v>
      </c>
      <c r="BX116" s="85" t="str">
        <f t="shared" ref="BX116:BX139" si="434">IF(Z116&gt;0,AJ116*(AT116-AT$141)^2,"na")</f>
        <v>na</v>
      </c>
      <c r="BY116" s="85" t="str">
        <f t="shared" ref="BY116:BY139" si="435">IF(AA116&gt;0,AK116*(AU116-AU$141)^2,"na")</f>
        <v>na</v>
      </c>
      <c r="BZ116" s="85" t="str">
        <f t="shared" ref="BZ116:BZ139" si="436">IF(AB116&gt;0,AL116*(AV116-AV$141)^2,"na")</f>
        <v>na</v>
      </c>
      <c r="CA116" s="85" t="str">
        <f t="shared" ref="CA116:CA139" si="437">IF(AC116&gt;0,AM116*(AW116-AW$141)^2,"na")</f>
        <v>na</v>
      </c>
      <c r="CB116" s="86" t="str">
        <f t="shared" ref="CB116:CB139" si="438">IF(AD116&gt;0,AN116*(AX116-AX$141)^2,"na")</f>
        <v>na</v>
      </c>
      <c r="CC116" s="85" t="str">
        <f t="shared" ref="CC116:CC139" si="439">IF(AE116&gt;0,AO116*(AY116-AY$141)^2,"na")</f>
        <v>na</v>
      </c>
      <c r="CD116" s="86" t="str">
        <f t="shared" ref="CD116:CD139" si="440">IF(AF116&gt;0,AP116*(AZ116-AZ$141)^2,"na")</f>
        <v>na</v>
      </c>
      <c r="CE116" s="102" t="str">
        <f t="shared" ref="CE116:CE139" si="441">IF(AG116&gt;0,AQ116*(BA116-BA$141)^2,"na")</f>
        <v>na</v>
      </c>
    </row>
    <row r="117" spans="1:83" s="39" customFormat="1" ht="15" customHeight="1" x14ac:dyDescent="0.25">
      <c r="A117" s="306" t="s">
        <v>8</v>
      </c>
      <c r="B117" s="120">
        <v>45</v>
      </c>
      <c r="C117" s="156">
        <v>4</v>
      </c>
      <c r="D117" s="120"/>
      <c r="E117" s="95"/>
      <c r="F117" s="120"/>
      <c r="G117" s="120"/>
      <c r="H117" s="120">
        <v>1</v>
      </c>
      <c r="I117" s="123">
        <v>81.832999999999998</v>
      </c>
      <c r="J117" s="125">
        <v>100.22</v>
      </c>
      <c r="K117" s="122"/>
      <c r="L117" s="141"/>
      <c r="M117" s="159"/>
      <c r="N117" s="160"/>
      <c r="O117" s="305" t="s">
        <v>271</v>
      </c>
      <c r="P117" s="66">
        <v>100.22</v>
      </c>
      <c r="Q117" s="36"/>
      <c r="R117" s="162">
        <v>41.347000000000001</v>
      </c>
      <c r="S117" s="163">
        <v>117.672</v>
      </c>
      <c r="T117" s="154">
        <f t="shared" ref="T117:T118" si="442">R117/P117</f>
        <v>0.412562362801836</v>
      </c>
      <c r="U117" s="154">
        <f t="shared" ref="U117:U118" si="443">IF(R117&lt;0.01*P117,0.01,IF(R117&gt;100*P117,100,T117))</f>
        <v>0.412562362801836</v>
      </c>
      <c r="V117" s="205">
        <f t="shared" si="386"/>
        <v>1.1741368988225902</v>
      </c>
      <c r="W117" s="153">
        <f t="shared" si="387"/>
        <v>1.1741368988225902</v>
      </c>
      <c r="X117" s="78">
        <v>1</v>
      </c>
      <c r="Y117" s="143"/>
      <c r="Z117" s="142">
        <v>1</v>
      </c>
      <c r="AA117" s="142">
        <v>0.25</v>
      </c>
      <c r="AB117" s="142">
        <v>0.1</v>
      </c>
      <c r="AC117" s="142">
        <v>1</v>
      </c>
      <c r="AD117" s="201"/>
      <c r="AE117" s="142">
        <v>1</v>
      </c>
      <c r="AF117" s="201"/>
      <c r="AG117" s="142">
        <v>1</v>
      </c>
      <c r="AH117" s="54">
        <f t="shared" si="401"/>
        <v>49</v>
      </c>
      <c r="AI117" s="144" t="str">
        <f t="shared" si="402"/>
        <v>na</v>
      </c>
      <c r="AJ117" s="144">
        <f t="shared" si="403"/>
        <v>49</v>
      </c>
      <c r="AK117" s="144">
        <f t="shared" si="404"/>
        <v>49</v>
      </c>
      <c r="AL117" s="144">
        <f t="shared" si="405"/>
        <v>49</v>
      </c>
      <c r="AM117" s="144">
        <f t="shared" si="406"/>
        <v>49</v>
      </c>
      <c r="AN117" s="75" t="str">
        <f t="shared" si="407"/>
        <v>na</v>
      </c>
      <c r="AO117" s="144">
        <f t="shared" si="408"/>
        <v>49</v>
      </c>
      <c r="AP117" s="75" t="str">
        <f t="shared" si="409"/>
        <v>na</v>
      </c>
      <c r="AQ117" s="144">
        <f t="shared" si="410"/>
        <v>49</v>
      </c>
      <c r="AR117" s="81">
        <f t="shared" si="411"/>
        <v>0.34540533372001453</v>
      </c>
      <c r="AS117" s="82" t="str">
        <f t="shared" si="412"/>
        <v>na</v>
      </c>
      <c r="AT117" s="82">
        <f t="shared" si="413"/>
        <v>0.34540533372001453</v>
      </c>
      <c r="AU117" s="82">
        <f t="shared" si="414"/>
        <v>0.19997150899579788</v>
      </c>
      <c r="AV117" s="82">
        <f t="shared" si="415"/>
        <v>8.6351333430003646E-2</v>
      </c>
      <c r="AW117" s="82">
        <f t="shared" si="416"/>
        <v>0.36042295692523252</v>
      </c>
      <c r="AX117" s="83" t="str">
        <f t="shared" si="417"/>
        <v>na</v>
      </c>
      <c r="AY117" s="82">
        <f t="shared" si="418"/>
        <v>0.37197497477540026</v>
      </c>
      <c r="AZ117" s="83" t="str">
        <f t="shared" si="419"/>
        <v>na</v>
      </c>
      <c r="BA117" s="82">
        <f t="shared" si="420"/>
        <v>0.34540533372001453</v>
      </c>
      <c r="BB117" s="93">
        <f t="shared" si="421"/>
        <v>1.5532635153119707</v>
      </c>
      <c r="BC117" s="85" t="str">
        <f t="shared" si="422"/>
        <v>na</v>
      </c>
      <c r="BD117" s="85">
        <f t="shared" si="423"/>
        <v>1.5532635153119707</v>
      </c>
      <c r="BE117" s="85">
        <f t="shared" si="424"/>
        <v>0.52062295111564671</v>
      </c>
      <c r="BF117" s="85">
        <f t="shared" si="425"/>
        <v>9.7078969706998211E-2</v>
      </c>
      <c r="BG117" s="85">
        <f t="shared" si="426"/>
        <v>1.69126613387466</v>
      </c>
      <c r="BH117" s="86" t="str">
        <f t="shared" si="427"/>
        <v>na</v>
      </c>
      <c r="BI117" s="85">
        <f t="shared" si="428"/>
        <v>1.8014180414269008</v>
      </c>
      <c r="BJ117" s="86" t="str">
        <f t="shared" si="429"/>
        <v>na</v>
      </c>
      <c r="BK117" s="102">
        <f t="shared" si="430"/>
        <v>1.5532635153119707</v>
      </c>
      <c r="BL117" s="85">
        <f t="shared" si="431"/>
        <v>74.556648734974601</v>
      </c>
      <c r="BM117" s="85" t="str">
        <f t="shared" si="391"/>
        <v>na</v>
      </c>
      <c r="BN117" s="85">
        <f t="shared" si="392"/>
        <v>74.556648734974601</v>
      </c>
      <c r="BO117" s="85">
        <f t="shared" si="393"/>
        <v>24.989901653551044</v>
      </c>
      <c r="BP117" s="85">
        <f t="shared" si="394"/>
        <v>4.6597905459359144</v>
      </c>
      <c r="BQ117" s="85">
        <f t="shared" si="395"/>
        <v>81.180774425983685</v>
      </c>
      <c r="BR117" s="86" t="str">
        <f t="shared" si="396"/>
        <v>na</v>
      </c>
      <c r="BS117" s="85">
        <f t="shared" si="397"/>
        <v>86.468065988491233</v>
      </c>
      <c r="BT117" s="86" t="str">
        <f t="shared" si="398"/>
        <v>na</v>
      </c>
      <c r="BU117" s="85">
        <f t="shared" si="399"/>
        <v>74.556648734974601</v>
      </c>
      <c r="BV117" s="93">
        <f t="shared" si="432"/>
        <v>0.34513924717586331</v>
      </c>
      <c r="BW117" s="85" t="str">
        <f t="shared" si="433"/>
        <v>na</v>
      </c>
      <c r="BX117" s="85">
        <f t="shared" si="434"/>
        <v>0.90127295958909326</v>
      </c>
      <c r="BY117" s="85">
        <f t="shared" si="435"/>
        <v>9.6239524177522975E-2</v>
      </c>
      <c r="BZ117" s="85">
        <f t="shared" si="436"/>
        <v>1.3248949511300572</v>
      </c>
      <c r="CA117" s="85">
        <f t="shared" si="437"/>
        <v>0.55055001001989012</v>
      </c>
      <c r="CB117" s="86" t="str">
        <f t="shared" si="438"/>
        <v>na</v>
      </c>
      <c r="CC117" s="85">
        <f t="shared" si="439"/>
        <v>0.5979108361586184</v>
      </c>
      <c r="CD117" s="86" t="str">
        <f t="shared" si="440"/>
        <v>na</v>
      </c>
      <c r="CE117" s="102">
        <f t="shared" si="441"/>
        <v>1.2865560634242279</v>
      </c>
    </row>
    <row r="118" spans="1:83" s="39" customFormat="1" ht="15" customHeight="1" x14ac:dyDescent="0.25">
      <c r="A118" s="298" t="s">
        <v>10</v>
      </c>
      <c r="B118" s="120">
        <v>45</v>
      </c>
      <c r="C118" s="156">
        <v>4</v>
      </c>
      <c r="D118" s="120"/>
      <c r="E118" s="95"/>
      <c r="F118" s="120"/>
      <c r="G118" s="120"/>
      <c r="H118" s="120">
        <v>1</v>
      </c>
      <c r="I118" s="123">
        <v>19.625</v>
      </c>
      <c r="J118" s="125">
        <v>89.613</v>
      </c>
      <c r="K118" s="122"/>
      <c r="L118" s="141"/>
      <c r="M118" s="159"/>
      <c r="N118" s="160"/>
      <c r="O118" s="305" t="s">
        <v>271</v>
      </c>
      <c r="P118" s="66">
        <v>89.613</v>
      </c>
      <c r="Q118" s="36"/>
      <c r="R118" s="162">
        <v>35.387999999999998</v>
      </c>
      <c r="S118" s="163">
        <v>149.32300000000001</v>
      </c>
      <c r="T118" s="154">
        <f t="shared" si="442"/>
        <v>0.39489806166516017</v>
      </c>
      <c r="U118" s="154">
        <f t="shared" si="443"/>
        <v>0.39489806166516017</v>
      </c>
      <c r="V118" s="205">
        <f t="shared" si="386"/>
        <v>1.6663095756196091</v>
      </c>
      <c r="W118" s="153">
        <f t="shared" si="387"/>
        <v>1.6663095756196091</v>
      </c>
      <c r="X118" s="78">
        <v>1</v>
      </c>
      <c r="Y118" s="143"/>
      <c r="Z118" s="142">
        <v>1</v>
      </c>
      <c r="AA118" s="142">
        <v>0.25</v>
      </c>
      <c r="AB118" s="142">
        <v>0.1</v>
      </c>
      <c r="AC118" s="142">
        <v>1</v>
      </c>
      <c r="AD118" s="201"/>
      <c r="AE118" s="142">
        <v>1</v>
      </c>
      <c r="AF118" s="201"/>
      <c r="AG118" s="142">
        <v>1</v>
      </c>
      <c r="AH118" s="54">
        <f t="shared" si="401"/>
        <v>49</v>
      </c>
      <c r="AI118" s="144" t="str">
        <f t="shared" si="402"/>
        <v>na</v>
      </c>
      <c r="AJ118" s="144">
        <f t="shared" si="403"/>
        <v>49</v>
      </c>
      <c r="AK118" s="144">
        <f t="shared" si="404"/>
        <v>49</v>
      </c>
      <c r="AL118" s="144">
        <f t="shared" si="405"/>
        <v>49</v>
      </c>
      <c r="AM118" s="144">
        <f t="shared" si="406"/>
        <v>49</v>
      </c>
      <c r="AN118" s="75" t="str">
        <f t="shared" si="407"/>
        <v>na</v>
      </c>
      <c r="AO118" s="144">
        <f t="shared" si="408"/>
        <v>49</v>
      </c>
      <c r="AP118" s="75" t="str">
        <f t="shared" si="409"/>
        <v>na</v>
      </c>
      <c r="AQ118" s="144">
        <f t="shared" si="410"/>
        <v>49</v>
      </c>
      <c r="AR118" s="81">
        <f t="shared" si="411"/>
        <v>0.33282133852813456</v>
      </c>
      <c r="AS118" s="82" t="str">
        <f t="shared" si="412"/>
        <v>na</v>
      </c>
      <c r="AT118" s="82">
        <f t="shared" si="413"/>
        <v>0.33282133852813456</v>
      </c>
      <c r="AU118" s="82">
        <f t="shared" si="414"/>
        <v>0.1926860380952358</v>
      </c>
      <c r="AV118" s="82">
        <f t="shared" si="415"/>
        <v>8.3205334632033653E-2</v>
      </c>
      <c r="AW118" s="82">
        <f t="shared" si="416"/>
        <v>0.34729183150761866</v>
      </c>
      <c r="AX118" s="83" t="str">
        <f t="shared" si="417"/>
        <v>na</v>
      </c>
      <c r="AY118" s="82">
        <f t="shared" si="418"/>
        <v>0.35842297995337569</v>
      </c>
      <c r="AZ118" s="83" t="str">
        <f t="shared" si="419"/>
        <v>na</v>
      </c>
      <c r="BA118" s="82">
        <f t="shared" si="420"/>
        <v>0.33282133852813456</v>
      </c>
      <c r="BB118" s="93">
        <f t="shared" si="421"/>
        <v>1.9613906698048997</v>
      </c>
      <c r="BC118" s="85" t="str">
        <f t="shared" si="422"/>
        <v>na</v>
      </c>
      <c r="BD118" s="85">
        <f t="shared" si="423"/>
        <v>1.9613906698048997</v>
      </c>
      <c r="BE118" s="85">
        <f t="shared" si="424"/>
        <v>0.65741903336950935</v>
      </c>
      <c r="BF118" s="85">
        <f t="shared" si="425"/>
        <v>0.12258691686280629</v>
      </c>
      <c r="BG118" s="85">
        <f t="shared" si="426"/>
        <v>2.1356541130578868</v>
      </c>
      <c r="BH118" s="86" t="str">
        <f t="shared" si="427"/>
        <v>na</v>
      </c>
      <c r="BI118" s="85">
        <f t="shared" si="428"/>
        <v>2.2747489424956231</v>
      </c>
      <c r="BJ118" s="86" t="str">
        <f t="shared" si="429"/>
        <v>na</v>
      </c>
      <c r="BK118" s="102">
        <f t="shared" si="430"/>
        <v>1.9613906698048997</v>
      </c>
      <c r="BL118" s="85">
        <f t="shared" si="431"/>
        <v>94.146752150635194</v>
      </c>
      <c r="BM118" s="85" t="str">
        <f t="shared" si="391"/>
        <v>na</v>
      </c>
      <c r="BN118" s="85">
        <f t="shared" si="392"/>
        <v>94.146752150635194</v>
      </c>
      <c r="BO118" s="85">
        <f t="shared" si="393"/>
        <v>31.556113601736449</v>
      </c>
      <c r="BP118" s="85">
        <f t="shared" si="394"/>
        <v>5.8841720094147014</v>
      </c>
      <c r="BQ118" s="85">
        <f t="shared" si="395"/>
        <v>102.51139742677856</v>
      </c>
      <c r="BR118" s="86" t="str">
        <f t="shared" si="396"/>
        <v>na</v>
      </c>
      <c r="BS118" s="85">
        <f t="shared" si="397"/>
        <v>109.1879492397899</v>
      </c>
      <c r="BT118" s="86" t="str">
        <f t="shared" si="398"/>
        <v>na</v>
      </c>
      <c r="BU118" s="85">
        <f t="shared" si="399"/>
        <v>94.146752150635194</v>
      </c>
      <c r="BV118" s="93">
        <f t="shared" si="432"/>
        <v>0.24939792592035134</v>
      </c>
      <c r="BW118" s="85" t="str">
        <f t="shared" si="433"/>
        <v>na</v>
      </c>
      <c r="BX118" s="85">
        <f t="shared" si="434"/>
        <v>0.74177912836040083</v>
      </c>
      <c r="BY118" s="85">
        <f t="shared" si="435"/>
        <v>0.13048223899746722</v>
      </c>
      <c r="BZ118" s="85">
        <f t="shared" si="436"/>
        <v>1.3760763414015913</v>
      </c>
      <c r="CA118" s="85">
        <f t="shared" si="437"/>
        <v>0.42259450853298319</v>
      </c>
      <c r="CB118" s="86" t="str">
        <f t="shared" si="438"/>
        <v>na</v>
      </c>
      <c r="CC118" s="85">
        <f t="shared" si="439"/>
        <v>0.46020346767075904</v>
      </c>
      <c r="CD118" s="86" t="str">
        <f t="shared" si="440"/>
        <v>na</v>
      </c>
      <c r="CE118" s="102">
        <f t="shared" si="441"/>
        <v>1.0944854386924741</v>
      </c>
    </row>
    <row r="119" spans="1:83" x14ac:dyDescent="0.25">
      <c r="A119" s="299" t="s">
        <v>97</v>
      </c>
      <c r="B119" s="144"/>
      <c r="D119" s="120"/>
      <c r="E119" s="95"/>
      <c r="F119" s="144"/>
      <c r="G119" s="144"/>
      <c r="H119" s="117"/>
      <c r="I119" s="78">
        <v>0.75</v>
      </c>
      <c r="J119" s="153">
        <v>5.1180000000000003</v>
      </c>
      <c r="K119" s="205">
        <v>2.9165000000000003E-2</v>
      </c>
      <c r="L119" s="205"/>
      <c r="M119" s="83"/>
      <c r="N119" s="83"/>
      <c r="O119" s="266"/>
      <c r="P119" s="81"/>
      <c r="Q119" s="82"/>
      <c r="R119" s="81"/>
      <c r="S119" s="82"/>
      <c r="T119" s="73"/>
      <c r="U119" s="73"/>
      <c r="V119" s="205"/>
      <c r="W119" s="153"/>
      <c r="X119" s="78"/>
      <c r="Y119" s="143"/>
      <c r="Z119" s="142"/>
      <c r="AA119" s="142"/>
      <c r="AB119" s="142"/>
      <c r="AC119" s="142"/>
      <c r="AD119" s="201"/>
      <c r="AE119" s="142"/>
      <c r="AF119" s="201"/>
      <c r="AG119" s="142"/>
      <c r="AH119" s="54" t="str">
        <f t="shared" si="401"/>
        <v>na</v>
      </c>
      <c r="AI119" s="144" t="str">
        <f t="shared" si="402"/>
        <v>na</v>
      </c>
      <c r="AJ119" s="144" t="str">
        <f t="shared" si="403"/>
        <v>na</v>
      </c>
      <c r="AK119" s="144" t="str">
        <f t="shared" si="404"/>
        <v>na</v>
      </c>
      <c r="AL119" s="144" t="str">
        <f t="shared" si="405"/>
        <v>na</v>
      </c>
      <c r="AM119" s="144" t="str">
        <f t="shared" si="406"/>
        <v>na</v>
      </c>
      <c r="AN119" s="75" t="str">
        <f t="shared" si="407"/>
        <v>na</v>
      </c>
      <c r="AO119" s="144" t="str">
        <f t="shared" si="408"/>
        <v>na</v>
      </c>
      <c r="AP119" s="75" t="str">
        <f t="shared" si="409"/>
        <v>na</v>
      </c>
      <c r="AQ119" s="144" t="str">
        <f t="shared" si="410"/>
        <v>na</v>
      </c>
      <c r="AR119" s="81" t="str">
        <f t="shared" si="411"/>
        <v>na</v>
      </c>
      <c r="AS119" s="82" t="str">
        <f t="shared" si="412"/>
        <v>na</v>
      </c>
      <c r="AT119" s="82" t="str">
        <f t="shared" si="413"/>
        <v>na</v>
      </c>
      <c r="AU119" s="82" t="str">
        <f t="shared" si="414"/>
        <v>na</v>
      </c>
      <c r="AV119" s="82" t="str">
        <f t="shared" si="415"/>
        <v>na</v>
      </c>
      <c r="AW119" s="82" t="str">
        <f t="shared" si="416"/>
        <v>na</v>
      </c>
      <c r="AX119" s="83" t="str">
        <f t="shared" si="417"/>
        <v>na</v>
      </c>
      <c r="AY119" s="82" t="str">
        <f t="shared" si="418"/>
        <v>na</v>
      </c>
      <c r="AZ119" s="83" t="str">
        <f t="shared" si="419"/>
        <v>na</v>
      </c>
      <c r="BA119" s="82" t="str">
        <f t="shared" si="420"/>
        <v>na</v>
      </c>
      <c r="BB119" s="93" t="str">
        <f t="shared" si="421"/>
        <v>na</v>
      </c>
      <c r="BC119" s="85" t="str">
        <f t="shared" si="422"/>
        <v>na</v>
      </c>
      <c r="BD119" s="85" t="str">
        <f t="shared" si="423"/>
        <v>na</v>
      </c>
      <c r="BE119" s="85" t="str">
        <f t="shared" si="424"/>
        <v>na</v>
      </c>
      <c r="BF119" s="85" t="str">
        <f t="shared" si="425"/>
        <v>na</v>
      </c>
      <c r="BG119" s="85" t="str">
        <f t="shared" si="426"/>
        <v>na</v>
      </c>
      <c r="BH119" s="86" t="str">
        <f t="shared" si="427"/>
        <v>na</v>
      </c>
      <c r="BI119" s="85" t="str">
        <f t="shared" si="428"/>
        <v>na</v>
      </c>
      <c r="BJ119" s="86" t="str">
        <f t="shared" si="429"/>
        <v>na</v>
      </c>
      <c r="BK119" s="102" t="str">
        <f t="shared" si="430"/>
        <v>na</v>
      </c>
      <c r="BL119" s="85" t="str">
        <f t="shared" si="431"/>
        <v>na</v>
      </c>
      <c r="BM119" s="85" t="str">
        <f t="shared" si="391"/>
        <v>na</v>
      </c>
      <c r="BN119" s="85" t="str">
        <f t="shared" si="392"/>
        <v>na</v>
      </c>
      <c r="BO119" s="85" t="str">
        <f t="shared" si="393"/>
        <v>na</v>
      </c>
      <c r="BP119" s="85" t="str">
        <f t="shared" si="394"/>
        <v>na</v>
      </c>
      <c r="BQ119" s="85" t="str">
        <f t="shared" si="395"/>
        <v>na</v>
      </c>
      <c r="BR119" s="86" t="str">
        <f t="shared" si="396"/>
        <v>na</v>
      </c>
      <c r="BS119" s="85" t="str">
        <f t="shared" si="397"/>
        <v>na</v>
      </c>
      <c r="BT119" s="86" t="str">
        <f t="shared" si="398"/>
        <v>na</v>
      </c>
      <c r="BU119" s="85" t="str">
        <f t="shared" si="399"/>
        <v>na</v>
      </c>
      <c r="BV119" s="93" t="str">
        <f t="shared" si="432"/>
        <v>na</v>
      </c>
      <c r="BW119" s="85" t="str">
        <f t="shared" si="433"/>
        <v>na</v>
      </c>
      <c r="BX119" s="85" t="str">
        <f t="shared" si="434"/>
        <v>na</v>
      </c>
      <c r="BY119" s="85" t="str">
        <f t="shared" si="435"/>
        <v>na</v>
      </c>
      <c r="BZ119" s="85" t="str">
        <f t="shared" si="436"/>
        <v>na</v>
      </c>
      <c r="CA119" s="85" t="str">
        <f t="shared" si="437"/>
        <v>na</v>
      </c>
      <c r="CB119" s="86" t="str">
        <f t="shared" si="438"/>
        <v>na</v>
      </c>
      <c r="CC119" s="85" t="str">
        <f t="shared" si="439"/>
        <v>na</v>
      </c>
      <c r="CD119" s="86" t="str">
        <f t="shared" si="440"/>
        <v>na</v>
      </c>
      <c r="CE119" s="102" t="str">
        <f t="shared" si="441"/>
        <v>na</v>
      </c>
    </row>
    <row r="120" spans="1:83" s="146" customFormat="1" x14ac:dyDescent="0.25">
      <c r="A120" s="299" t="s">
        <v>106</v>
      </c>
      <c r="B120" s="60"/>
      <c r="C120" s="145"/>
      <c r="D120" s="120"/>
      <c r="E120" s="95"/>
      <c r="F120" s="60"/>
      <c r="G120" s="60"/>
      <c r="H120" s="67"/>
      <c r="I120" s="78">
        <v>8.75</v>
      </c>
      <c r="J120" s="153">
        <v>6.8760000000000003</v>
      </c>
      <c r="K120" s="205"/>
      <c r="L120" s="205"/>
      <c r="M120" s="83">
        <v>3.7825000000000004E-2</v>
      </c>
      <c r="N120" s="83">
        <v>3.8175000000000001E-2</v>
      </c>
      <c r="O120" s="266"/>
      <c r="P120" s="81"/>
      <c r="Q120" s="82"/>
      <c r="R120" s="81"/>
      <c r="S120" s="82"/>
      <c r="T120" s="73"/>
      <c r="U120" s="73"/>
      <c r="V120" s="205"/>
      <c r="W120" s="153"/>
      <c r="X120" s="78"/>
      <c r="Y120" s="143"/>
      <c r="Z120" s="142"/>
      <c r="AA120" s="142"/>
      <c r="AB120" s="142"/>
      <c r="AC120" s="142"/>
      <c r="AD120" s="201"/>
      <c r="AE120" s="142"/>
      <c r="AF120" s="201"/>
      <c r="AG120" s="142"/>
      <c r="AH120" s="54" t="str">
        <f t="shared" si="401"/>
        <v>na</v>
      </c>
      <c r="AI120" s="144" t="str">
        <f t="shared" si="402"/>
        <v>na</v>
      </c>
      <c r="AJ120" s="144" t="str">
        <f t="shared" si="403"/>
        <v>na</v>
      </c>
      <c r="AK120" s="144" t="str">
        <f t="shared" si="404"/>
        <v>na</v>
      </c>
      <c r="AL120" s="144" t="str">
        <f t="shared" si="405"/>
        <v>na</v>
      </c>
      <c r="AM120" s="144" t="str">
        <f t="shared" si="406"/>
        <v>na</v>
      </c>
      <c r="AN120" s="75" t="str">
        <f t="shared" si="407"/>
        <v>na</v>
      </c>
      <c r="AO120" s="144" t="str">
        <f t="shared" si="408"/>
        <v>na</v>
      </c>
      <c r="AP120" s="75" t="str">
        <f t="shared" si="409"/>
        <v>na</v>
      </c>
      <c r="AQ120" s="144" t="str">
        <f t="shared" si="410"/>
        <v>na</v>
      </c>
      <c r="AR120" s="81" t="str">
        <f t="shared" si="411"/>
        <v>na</v>
      </c>
      <c r="AS120" s="82" t="str">
        <f t="shared" si="412"/>
        <v>na</v>
      </c>
      <c r="AT120" s="82" t="str">
        <f t="shared" si="413"/>
        <v>na</v>
      </c>
      <c r="AU120" s="82" t="str">
        <f t="shared" si="414"/>
        <v>na</v>
      </c>
      <c r="AV120" s="82" t="str">
        <f t="shared" si="415"/>
        <v>na</v>
      </c>
      <c r="AW120" s="82" t="str">
        <f t="shared" si="416"/>
        <v>na</v>
      </c>
      <c r="AX120" s="83" t="str">
        <f t="shared" si="417"/>
        <v>na</v>
      </c>
      <c r="AY120" s="82" t="str">
        <f t="shared" si="418"/>
        <v>na</v>
      </c>
      <c r="AZ120" s="83" t="str">
        <f t="shared" si="419"/>
        <v>na</v>
      </c>
      <c r="BA120" s="82" t="str">
        <f t="shared" si="420"/>
        <v>na</v>
      </c>
      <c r="BB120" s="93" t="str">
        <f t="shared" si="421"/>
        <v>na</v>
      </c>
      <c r="BC120" s="85" t="str">
        <f t="shared" si="422"/>
        <v>na</v>
      </c>
      <c r="BD120" s="85" t="str">
        <f t="shared" si="423"/>
        <v>na</v>
      </c>
      <c r="BE120" s="85" t="str">
        <f t="shared" si="424"/>
        <v>na</v>
      </c>
      <c r="BF120" s="85" t="str">
        <f t="shared" si="425"/>
        <v>na</v>
      </c>
      <c r="BG120" s="85" t="str">
        <f t="shared" si="426"/>
        <v>na</v>
      </c>
      <c r="BH120" s="86" t="str">
        <f t="shared" si="427"/>
        <v>na</v>
      </c>
      <c r="BI120" s="85" t="str">
        <f t="shared" si="428"/>
        <v>na</v>
      </c>
      <c r="BJ120" s="86" t="str">
        <f t="shared" si="429"/>
        <v>na</v>
      </c>
      <c r="BK120" s="102" t="str">
        <f t="shared" si="430"/>
        <v>na</v>
      </c>
      <c r="BL120" s="85" t="str">
        <f t="shared" si="431"/>
        <v>na</v>
      </c>
      <c r="BM120" s="85" t="str">
        <f t="shared" si="391"/>
        <v>na</v>
      </c>
      <c r="BN120" s="85" t="str">
        <f t="shared" si="392"/>
        <v>na</v>
      </c>
      <c r="BO120" s="85" t="str">
        <f t="shared" si="393"/>
        <v>na</v>
      </c>
      <c r="BP120" s="85" t="str">
        <f t="shared" si="394"/>
        <v>na</v>
      </c>
      <c r="BQ120" s="85" t="str">
        <f t="shared" si="395"/>
        <v>na</v>
      </c>
      <c r="BR120" s="86" t="str">
        <f t="shared" si="396"/>
        <v>na</v>
      </c>
      <c r="BS120" s="85" t="str">
        <f t="shared" si="397"/>
        <v>na</v>
      </c>
      <c r="BT120" s="86" t="str">
        <f t="shared" si="398"/>
        <v>na</v>
      </c>
      <c r="BU120" s="85" t="str">
        <f t="shared" si="399"/>
        <v>na</v>
      </c>
      <c r="BV120" s="93" t="str">
        <f t="shared" si="432"/>
        <v>na</v>
      </c>
      <c r="BW120" s="85" t="str">
        <f t="shared" si="433"/>
        <v>na</v>
      </c>
      <c r="BX120" s="85" t="str">
        <f t="shared" si="434"/>
        <v>na</v>
      </c>
      <c r="BY120" s="85" t="str">
        <f t="shared" si="435"/>
        <v>na</v>
      </c>
      <c r="BZ120" s="85" t="str">
        <f t="shared" si="436"/>
        <v>na</v>
      </c>
      <c r="CA120" s="85" t="str">
        <f t="shared" si="437"/>
        <v>na</v>
      </c>
      <c r="CB120" s="86" t="str">
        <f t="shared" si="438"/>
        <v>na</v>
      </c>
      <c r="CC120" s="85" t="str">
        <f t="shared" si="439"/>
        <v>na</v>
      </c>
      <c r="CD120" s="86" t="str">
        <f t="shared" si="440"/>
        <v>na</v>
      </c>
      <c r="CE120" s="102" t="str">
        <f t="shared" si="441"/>
        <v>na</v>
      </c>
    </row>
    <row r="121" spans="1:83" s="146" customFormat="1" x14ac:dyDescent="0.25">
      <c r="A121" s="299" t="s">
        <v>86</v>
      </c>
      <c r="B121" s="60">
        <v>45</v>
      </c>
      <c r="C121" s="145">
        <v>4</v>
      </c>
      <c r="D121" s="120"/>
      <c r="E121" s="95"/>
      <c r="F121" s="60"/>
      <c r="G121" s="60"/>
      <c r="H121" s="36">
        <v>1</v>
      </c>
      <c r="I121" s="78">
        <v>9.1669999999999998</v>
      </c>
      <c r="J121" s="153">
        <v>4.6849999999999996</v>
      </c>
      <c r="K121" s="205">
        <v>1.7932500000000001E-2</v>
      </c>
      <c r="L121" s="205"/>
      <c r="M121" s="83"/>
      <c r="N121" s="83"/>
      <c r="O121" s="266" t="s">
        <v>271</v>
      </c>
      <c r="P121" s="81">
        <v>9.1669999999999998</v>
      </c>
      <c r="Q121" s="82"/>
      <c r="R121" s="81">
        <v>4.8369999999999997</v>
      </c>
      <c r="S121" s="82">
        <v>20.123000000000001</v>
      </c>
      <c r="T121" s="154">
        <f t="shared" ref="T121:T123" si="444">R121/P121</f>
        <v>0.52765353987127739</v>
      </c>
      <c r="U121" s="154">
        <f t="shared" ref="U121:U123" si="445">IF(R121&lt;0.01*P121,0.01,IF(R121&gt;100*P121,100,T121))</f>
        <v>0.52765353987127739</v>
      </c>
      <c r="V121" s="205">
        <f t="shared" ref="V121:V123" si="446">IF(S121&gt;0,((((1/P121)^2)*((S121^2)+(R121^2))-((1/P121)^2)*(R121^2))^0.5),0)</f>
        <v>2.1951565397621904</v>
      </c>
      <c r="W121" s="153">
        <f t="shared" si="387"/>
        <v>2.1951565397621904</v>
      </c>
      <c r="X121" s="78">
        <v>1</v>
      </c>
      <c r="Y121" s="36">
        <v>1</v>
      </c>
      <c r="Z121" s="35"/>
      <c r="AA121" s="35">
        <v>0.75</v>
      </c>
      <c r="AB121" s="35">
        <v>1</v>
      </c>
      <c r="AC121" s="35">
        <v>0.5</v>
      </c>
      <c r="AD121" s="164">
        <v>0.5</v>
      </c>
      <c r="AE121" s="35"/>
      <c r="AF121" s="201"/>
      <c r="AG121" s="35"/>
      <c r="AH121" s="54">
        <f t="shared" si="401"/>
        <v>49</v>
      </c>
      <c r="AI121" s="144">
        <f t="shared" si="402"/>
        <v>49</v>
      </c>
      <c r="AJ121" s="144" t="str">
        <f t="shared" si="403"/>
        <v>na</v>
      </c>
      <c r="AK121" s="144">
        <f t="shared" si="404"/>
        <v>49</v>
      </c>
      <c r="AL121" s="144">
        <f t="shared" si="405"/>
        <v>49</v>
      </c>
      <c r="AM121" s="144">
        <f t="shared" si="406"/>
        <v>49</v>
      </c>
      <c r="AN121" s="75">
        <f t="shared" si="407"/>
        <v>49</v>
      </c>
      <c r="AO121" s="144" t="str">
        <f t="shared" si="408"/>
        <v>na</v>
      </c>
      <c r="AP121" s="75" t="str">
        <f t="shared" si="409"/>
        <v>na</v>
      </c>
      <c r="AQ121" s="144" t="str">
        <f t="shared" si="410"/>
        <v>na</v>
      </c>
      <c r="AR121" s="81">
        <f t="shared" si="411"/>
        <v>0.42373292411278068</v>
      </c>
      <c r="AS121" s="82">
        <f t="shared" si="412"/>
        <v>0.60533274873254383</v>
      </c>
      <c r="AT121" s="82" t="str">
        <f t="shared" si="413"/>
        <v>na</v>
      </c>
      <c r="AU121" s="82">
        <f t="shared" si="414"/>
        <v>0.73595718398535592</v>
      </c>
      <c r="AV121" s="82">
        <f t="shared" si="415"/>
        <v>1.0593323102819516</v>
      </c>
      <c r="AW121" s="82">
        <f t="shared" si="416"/>
        <v>0.22107804736318992</v>
      </c>
      <c r="AX121" s="83">
        <f t="shared" si="417"/>
        <v>0.2824886160751871</v>
      </c>
      <c r="AY121" s="82" t="str">
        <f t="shared" si="418"/>
        <v>na</v>
      </c>
      <c r="AZ121" s="83" t="str">
        <f t="shared" si="419"/>
        <v>na</v>
      </c>
      <c r="BA121" s="82" t="str">
        <f t="shared" si="420"/>
        <v>na</v>
      </c>
      <c r="BB121" s="93">
        <f t="shared" si="421"/>
        <v>2.3232721637200071</v>
      </c>
      <c r="BC121" s="85">
        <f t="shared" si="422"/>
        <v>4.741371762693892</v>
      </c>
      <c r="BD121" s="85" t="str">
        <f t="shared" si="423"/>
        <v>na</v>
      </c>
      <c r="BE121" s="85">
        <f t="shared" si="424"/>
        <v>7.0084304329393019</v>
      </c>
      <c r="BF121" s="85">
        <f t="shared" si="425"/>
        <v>14.520451023250045</v>
      </c>
      <c r="BG121" s="85">
        <f t="shared" si="426"/>
        <v>0.63242191224136302</v>
      </c>
      <c r="BH121" s="86">
        <f t="shared" si="427"/>
        <v>1.0325654060977809</v>
      </c>
      <c r="BI121" s="85" t="str">
        <f t="shared" si="428"/>
        <v>na</v>
      </c>
      <c r="BJ121" s="86" t="str">
        <f t="shared" si="429"/>
        <v>na</v>
      </c>
      <c r="BK121" s="102" t="str">
        <f t="shared" si="430"/>
        <v>na</v>
      </c>
      <c r="BL121" s="85">
        <f t="shared" si="431"/>
        <v>111.51706385856033</v>
      </c>
      <c r="BM121" s="85">
        <f t="shared" si="391"/>
        <v>227.58584460930683</v>
      </c>
      <c r="BN121" s="85" t="str">
        <f t="shared" si="392"/>
        <v>na</v>
      </c>
      <c r="BO121" s="85">
        <f t="shared" si="393"/>
        <v>336.40466078108648</v>
      </c>
      <c r="BP121" s="85">
        <f t="shared" si="394"/>
        <v>696.98164911600213</v>
      </c>
      <c r="BQ121" s="85">
        <f t="shared" si="395"/>
        <v>30.356251787585425</v>
      </c>
      <c r="BR121" s="86">
        <f t="shared" si="396"/>
        <v>49.56313949269348</v>
      </c>
      <c r="BS121" s="85" t="str">
        <f t="shared" si="397"/>
        <v>na</v>
      </c>
      <c r="BT121" s="86" t="str">
        <f t="shared" si="398"/>
        <v>na</v>
      </c>
      <c r="BU121" s="85" t="str">
        <f t="shared" si="399"/>
        <v>na</v>
      </c>
      <c r="BV121" s="93">
        <f t="shared" si="432"/>
        <v>1.2899931692419664</v>
      </c>
      <c r="BW121" s="85">
        <f t="shared" si="433"/>
        <v>5.5456887061578026</v>
      </c>
      <c r="BX121" s="85" t="str">
        <f t="shared" si="434"/>
        <v>na</v>
      </c>
      <c r="BY121" s="85">
        <f t="shared" si="435"/>
        <v>11.845125205612316</v>
      </c>
      <c r="BZ121" s="85">
        <f t="shared" si="436"/>
        <v>32.03363064299306</v>
      </c>
      <c r="CA121" s="85">
        <f t="shared" si="437"/>
        <v>5.4486667700825948E-2</v>
      </c>
      <c r="CB121" s="86">
        <f t="shared" si="438"/>
        <v>3.3963121078140726E-3</v>
      </c>
      <c r="CC121" s="85" t="str">
        <f t="shared" si="439"/>
        <v>na</v>
      </c>
      <c r="CD121" s="86" t="str">
        <f t="shared" si="440"/>
        <v>na</v>
      </c>
      <c r="CE121" s="102" t="str">
        <f t="shared" si="441"/>
        <v>na</v>
      </c>
    </row>
    <row r="122" spans="1:83" s="146" customFormat="1" x14ac:dyDescent="0.25">
      <c r="A122" s="299" t="s">
        <v>85</v>
      </c>
      <c r="B122" s="60">
        <v>45</v>
      </c>
      <c r="C122" s="145">
        <v>4</v>
      </c>
      <c r="D122" s="120"/>
      <c r="E122" s="95"/>
      <c r="F122" s="60"/>
      <c r="G122" s="60"/>
      <c r="H122" s="67">
        <v>1</v>
      </c>
      <c r="I122" s="78">
        <v>21.792000000000002</v>
      </c>
      <c r="J122" s="153">
        <v>45.154000000000003</v>
      </c>
      <c r="K122" s="205">
        <v>0.1256825</v>
      </c>
      <c r="L122" s="205"/>
      <c r="M122" s="83"/>
      <c r="N122" s="83"/>
      <c r="O122" s="266" t="s">
        <v>271</v>
      </c>
      <c r="P122" s="81">
        <v>45.154000000000003</v>
      </c>
      <c r="Q122" s="82"/>
      <c r="R122" s="81">
        <v>6.7759999999999998</v>
      </c>
      <c r="S122" s="82">
        <v>12.494</v>
      </c>
      <c r="T122" s="154">
        <f t="shared" si="444"/>
        <v>0.15006422465340832</v>
      </c>
      <c r="U122" s="154">
        <f t="shared" si="445"/>
        <v>0.15006422465340832</v>
      </c>
      <c r="V122" s="205">
        <f t="shared" si="446"/>
        <v>0.27669752402887893</v>
      </c>
      <c r="W122" s="153">
        <f t="shared" si="387"/>
        <v>0.27669752402887893</v>
      </c>
      <c r="X122" s="78">
        <v>1</v>
      </c>
      <c r="Y122" s="127"/>
      <c r="Z122" s="129">
        <v>1</v>
      </c>
      <c r="AA122" s="129">
        <v>0.75</v>
      </c>
      <c r="AB122" s="129">
        <v>1</v>
      </c>
      <c r="AC122" s="129">
        <v>1</v>
      </c>
      <c r="AD122" s="139"/>
      <c r="AE122" s="129">
        <v>1</v>
      </c>
      <c r="AF122" s="139"/>
      <c r="AG122" s="129">
        <v>1</v>
      </c>
      <c r="AH122" s="54">
        <f t="shared" si="401"/>
        <v>49</v>
      </c>
      <c r="AI122" s="144" t="str">
        <f t="shared" si="402"/>
        <v>na</v>
      </c>
      <c r="AJ122" s="144">
        <f t="shared" si="403"/>
        <v>49</v>
      </c>
      <c r="AK122" s="144">
        <f t="shared" si="404"/>
        <v>49</v>
      </c>
      <c r="AL122" s="144">
        <f t="shared" si="405"/>
        <v>49</v>
      </c>
      <c r="AM122" s="144">
        <f t="shared" si="406"/>
        <v>49</v>
      </c>
      <c r="AN122" s="75" t="str">
        <f t="shared" si="407"/>
        <v>na</v>
      </c>
      <c r="AO122" s="144">
        <f t="shared" si="408"/>
        <v>49</v>
      </c>
      <c r="AP122" s="75" t="str">
        <f t="shared" si="409"/>
        <v>na</v>
      </c>
      <c r="AQ122" s="144">
        <f t="shared" si="410"/>
        <v>49</v>
      </c>
      <c r="AR122" s="81">
        <f t="shared" si="411"/>
        <v>0.13981778834044661</v>
      </c>
      <c r="AS122" s="82" t="str">
        <f t="shared" si="412"/>
        <v>na</v>
      </c>
      <c r="AT122" s="82">
        <f t="shared" si="413"/>
        <v>0.13981778834044661</v>
      </c>
      <c r="AU122" s="82">
        <f t="shared" si="414"/>
        <v>0.24284142185445992</v>
      </c>
      <c r="AV122" s="82">
        <f t="shared" si="415"/>
        <v>0.34954447085111651</v>
      </c>
      <c r="AW122" s="82">
        <f t="shared" si="416"/>
        <v>0.14589682261611819</v>
      </c>
      <c r="AX122" s="83" t="str">
        <f t="shared" si="417"/>
        <v>na</v>
      </c>
      <c r="AY122" s="82">
        <f t="shared" si="418"/>
        <v>0.15057300282817326</v>
      </c>
      <c r="AZ122" s="83" t="str">
        <f t="shared" si="419"/>
        <v>na</v>
      </c>
      <c r="BA122" s="82">
        <f t="shared" si="420"/>
        <v>0.13981778834044661</v>
      </c>
      <c r="BB122" s="93">
        <f t="shared" si="421"/>
        <v>0.48855336897991292</v>
      </c>
      <c r="BC122" s="85" t="str">
        <f t="shared" si="422"/>
        <v>na</v>
      </c>
      <c r="BD122" s="85">
        <f t="shared" si="423"/>
        <v>0.48855336897991292</v>
      </c>
      <c r="BE122" s="85">
        <f t="shared" si="424"/>
        <v>1.4737801075322028</v>
      </c>
      <c r="BF122" s="85">
        <f t="shared" si="425"/>
        <v>3.0534585561244558</v>
      </c>
      <c r="BG122" s="85">
        <f t="shared" si="426"/>
        <v>0.53195981197056674</v>
      </c>
      <c r="BH122" s="86" t="str">
        <f t="shared" si="427"/>
        <v>na</v>
      </c>
      <c r="BI122" s="85">
        <f t="shared" si="428"/>
        <v>0.56660627408321262</v>
      </c>
      <c r="BJ122" s="86" t="str">
        <f t="shared" si="429"/>
        <v>na</v>
      </c>
      <c r="BK122" s="102">
        <f t="shared" si="430"/>
        <v>0.48855336897991292</v>
      </c>
      <c r="BL122" s="85">
        <f t="shared" si="431"/>
        <v>23.450561711035821</v>
      </c>
      <c r="BM122" s="85" t="str">
        <f t="shared" si="391"/>
        <v>na</v>
      </c>
      <c r="BN122" s="85">
        <f t="shared" si="392"/>
        <v>23.450561711035821</v>
      </c>
      <c r="BO122" s="85">
        <f t="shared" si="393"/>
        <v>70.741445161545727</v>
      </c>
      <c r="BP122" s="85">
        <f t="shared" si="394"/>
        <v>146.56601069397388</v>
      </c>
      <c r="BQ122" s="85">
        <f t="shared" si="395"/>
        <v>25.534070974587202</v>
      </c>
      <c r="BR122" s="86" t="str">
        <f t="shared" si="396"/>
        <v>na</v>
      </c>
      <c r="BS122" s="85">
        <f t="shared" si="397"/>
        <v>27.197101155994204</v>
      </c>
      <c r="BT122" s="86" t="str">
        <f t="shared" si="398"/>
        <v>na</v>
      </c>
      <c r="BU122" s="85">
        <f t="shared" si="399"/>
        <v>23.450561711035821</v>
      </c>
      <c r="BV122" s="93">
        <f t="shared" si="432"/>
        <v>0.72526903821777489</v>
      </c>
      <c r="BW122" s="85" t="str">
        <f t="shared" si="433"/>
        <v>na</v>
      </c>
      <c r="BX122" s="85">
        <f t="shared" si="434"/>
        <v>0.239863729253286</v>
      </c>
      <c r="BY122" s="85">
        <f t="shared" si="435"/>
        <v>1.0272972577153686E-4</v>
      </c>
      <c r="BZ122" s="85">
        <f t="shared" si="436"/>
        <v>0.47791110589772978</v>
      </c>
      <c r="CA122" s="85">
        <f t="shared" si="437"/>
        <v>0.57713249313748272</v>
      </c>
      <c r="CB122" s="86" t="str">
        <f t="shared" si="438"/>
        <v>na</v>
      </c>
      <c r="CC122" s="85">
        <f t="shared" si="439"/>
        <v>0.60305608772429498</v>
      </c>
      <c r="CD122" s="86" t="str">
        <f t="shared" si="440"/>
        <v>na</v>
      </c>
      <c r="CE122" s="102">
        <f t="shared" si="441"/>
        <v>9.2932467895951054E-2</v>
      </c>
    </row>
    <row r="123" spans="1:83" s="146" customFormat="1" x14ac:dyDescent="0.25">
      <c r="A123" s="299" t="s">
        <v>13</v>
      </c>
      <c r="B123" s="120">
        <v>45</v>
      </c>
      <c r="C123" s="145">
        <v>4</v>
      </c>
      <c r="D123" s="144"/>
      <c r="E123" s="69"/>
      <c r="F123" s="60"/>
      <c r="G123" s="60"/>
      <c r="H123" s="67">
        <v>1</v>
      </c>
      <c r="I123" s="78">
        <v>16.542000000000002</v>
      </c>
      <c r="J123" s="153">
        <v>20.114999999999998</v>
      </c>
      <c r="K123" s="205">
        <v>7.1750000000000008E-3</v>
      </c>
      <c r="L123" s="205"/>
      <c r="M123" s="83"/>
      <c r="N123" s="83"/>
      <c r="O123" s="266" t="s">
        <v>278</v>
      </c>
      <c r="P123" s="81">
        <v>158</v>
      </c>
      <c r="R123" s="81">
        <v>35.082000000000001</v>
      </c>
      <c r="S123" s="82">
        <v>122.416</v>
      </c>
      <c r="T123" s="154">
        <f t="shared" si="444"/>
        <v>0.2220379746835443</v>
      </c>
      <c r="U123" s="154">
        <f t="shared" si="445"/>
        <v>0.2220379746835443</v>
      </c>
      <c r="V123" s="205">
        <f t="shared" si="446"/>
        <v>0.77478481012658218</v>
      </c>
      <c r="W123" s="153">
        <f t="shared" si="387"/>
        <v>0.77478481012658218</v>
      </c>
      <c r="X123" s="78">
        <v>1</v>
      </c>
      <c r="Y123" s="143"/>
      <c r="Z123" s="142">
        <v>1</v>
      </c>
      <c r="AA123" s="142">
        <v>0.25</v>
      </c>
      <c r="AB123" s="142">
        <v>1</v>
      </c>
      <c r="AC123" s="142">
        <v>1</v>
      </c>
      <c r="AD123" s="201"/>
      <c r="AE123" s="142"/>
      <c r="AF123" s="201"/>
      <c r="AG123" s="142"/>
      <c r="AH123" s="54">
        <f t="shared" si="401"/>
        <v>49</v>
      </c>
      <c r="AI123" s="144" t="str">
        <f t="shared" si="402"/>
        <v>na</v>
      </c>
      <c r="AJ123" s="144">
        <f t="shared" si="403"/>
        <v>49</v>
      </c>
      <c r="AK123" s="144">
        <f t="shared" si="404"/>
        <v>49</v>
      </c>
      <c r="AL123" s="144">
        <f t="shared" si="405"/>
        <v>49</v>
      </c>
      <c r="AM123" s="144">
        <f t="shared" si="406"/>
        <v>49</v>
      </c>
      <c r="AN123" s="75" t="str">
        <f t="shared" si="407"/>
        <v>na</v>
      </c>
      <c r="AO123" s="144" t="str">
        <f t="shared" si="408"/>
        <v>na</v>
      </c>
      <c r="AP123" s="75" t="str">
        <f t="shared" si="409"/>
        <v>na</v>
      </c>
      <c r="AQ123" s="144" t="str">
        <f t="shared" si="410"/>
        <v>na</v>
      </c>
      <c r="AR123" s="81">
        <f t="shared" si="411"/>
        <v>0.20051993611234048</v>
      </c>
      <c r="AS123" s="82" t="str">
        <f t="shared" si="412"/>
        <v>na</v>
      </c>
      <c r="AT123" s="82">
        <f t="shared" si="413"/>
        <v>0.20051993611234048</v>
      </c>
      <c r="AU123" s="82">
        <f t="shared" si="414"/>
        <v>0.11609048932819713</v>
      </c>
      <c r="AV123" s="82">
        <f t="shared" si="415"/>
        <v>0.50129984028085117</v>
      </c>
      <c r="AW123" s="82">
        <f t="shared" si="416"/>
        <v>0.20923819420418135</v>
      </c>
      <c r="AX123" s="83" t="str">
        <f t="shared" si="417"/>
        <v>na</v>
      </c>
      <c r="AY123" s="82" t="str">
        <f t="shared" si="418"/>
        <v>na</v>
      </c>
      <c r="AZ123" s="83" t="str">
        <f t="shared" si="419"/>
        <v>na</v>
      </c>
      <c r="BA123" s="82" t="str">
        <f t="shared" si="420"/>
        <v>na</v>
      </c>
      <c r="BB123" s="93">
        <f t="shared" si="421"/>
        <v>1.1473583636929465</v>
      </c>
      <c r="BC123" s="85" t="str">
        <f t="shared" si="422"/>
        <v>na</v>
      </c>
      <c r="BD123" s="85">
        <f t="shared" si="423"/>
        <v>1.1473583636929465</v>
      </c>
      <c r="BE123" s="85">
        <f t="shared" si="424"/>
        <v>0.38457163990816218</v>
      </c>
      <c r="BF123" s="85">
        <f t="shared" si="425"/>
        <v>7.1709897730809153</v>
      </c>
      <c r="BG123" s="85">
        <f t="shared" si="426"/>
        <v>1.2492975755900513</v>
      </c>
      <c r="BH123" s="86" t="str">
        <f t="shared" si="427"/>
        <v>na</v>
      </c>
      <c r="BI123" s="85" t="str">
        <f t="shared" si="428"/>
        <v>na</v>
      </c>
      <c r="BJ123" s="86" t="str">
        <f t="shared" si="429"/>
        <v>na</v>
      </c>
      <c r="BK123" s="102" t="str">
        <f t="shared" si="430"/>
        <v>na</v>
      </c>
      <c r="BL123" s="85">
        <f t="shared" si="431"/>
        <v>55.073201457261433</v>
      </c>
      <c r="BM123" s="85" t="str">
        <f t="shared" si="391"/>
        <v>na</v>
      </c>
      <c r="BN123" s="85">
        <f t="shared" si="392"/>
        <v>55.073201457261433</v>
      </c>
      <c r="BO123" s="85">
        <f t="shared" si="393"/>
        <v>18.459438715591784</v>
      </c>
      <c r="BP123" s="85">
        <f t="shared" si="394"/>
        <v>344.20750910788394</v>
      </c>
      <c r="BQ123" s="85">
        <f t="shared" si="395"/>
        <v>59.966283628322458</v>
      </c>
      <c r="BR123" s="86" t="str">
        <f t="shared" si="396"/>
        <v>na</v>
      </c>
      <c r="BS123" s="85" t="str">
        <f t="shared" si="397"/>
        <v>na</v>
      </c>
      <c r="BT123" s="86" t="str">
        <f t="shared" si="398"/>
        <v>na</v>
      </c>
      <c r="BU123" s="85" t="str">
        <f t="shared" si="399"/>
        <v>na</v>
      </c>
      <c r="BV123" s="93">
        <f t="shared" si="432"/>
        <v>0.18208334764596296</v>
      </c>
      <c r="BW123" s="85" t="str">
        <f t="shared" si="433"/>
        <v>na</v>
      </c>
      <c r="BX123" s="85">
        <f t="shared" si="434"/>
        <v>4.2047201695805695E-3</v>
      </c>
      <c r="BY123" s="85">
        <f t="shared" si="435"/>
        <v>0.80531257225269992</v>
      </c>
      <c r="BZ123" s="85">
        <f t="shared" si="436"/>
        <v>3.0751085263799407</v>
      </c>
      <c r="CA123" s="85">
        <f t="shared" si="437"/>
        <v>0.10004743998014255</v>
      </c>
      <c r="CB123" s="86" t="str">
        <f t="shared" si="438"/>
        <v>na</v>
      </c>
      <c r="CC123" s="85" t="str">
        <f t="shared" si="439"/>
        <v>na</v>
      </c>
      <c r="CD123" s="86" t="str">
        <f t="shared" si="440"/>
        <v>na</v>
      </c>
      <c r="CE123" s="102" t="str">
        <f t="shared" si="441"/>
        <v>na</v>
      </c>
    </row>
    <row r="124" spans="1:83" s="146" customFormat="1" ht="15.75" x14ac:dyDescent="0.25">
      <c r="A124" s="299" t="s">
        <v>14</v>
      </c>
      <c r="B124" s="60"/>
      <c r="C124" s="147"/>
      <c r="D124" s="120"/>
      <c r="E124" s="95"/>
      <c r="F124" s="60"/>
      <c r="G124" s="60"/>
      <c r="H124" s="67"/>
      <c r="I124" s="78"/>
      <c r="J124" s="153">
        <v>2.9249999999999998</v>
      </c>
      <c r="K124" s="205">
        <v>9.8700000000000003E-3</v>
      </c>
      <c r="L124" s="205"/>
      <c r="M124" s="83">
        <v>1.7175000000000003E-2</v>
      </c>
      <c r="N124" s="83">
        <v>3.175E-2</v>
      </c>
      <c r="O124" s="266"/>
      <c r="P124" s="81"/>
      <c r="Q124" s="82"/>
      <c r="R124" s="155"/>
      <c r="S124" s="82"/>
      <c r="T124" s="73"/>
      <c r="U124" s="73"/>
      <c r="V124" s="205"/>
      <c r="W124" s="153"/>
      <c r="X124" s="78"/>
      <c r="Y124" s="143"/>
      <c r="Z124" s="142"/>
      <c r="AA124" s="142"/>
      <c r="AB124" s="142"/>
      <c r="AC124" s="142"/>
      <c r="AD124" s="201"/>
      <c r="AE124" s="142"/>
      <c r="AF124" s="201"/>
      <c r="AG124" s="142"/>
      <c r="AH124" s="54" t="str">
        <f t="shared" si="401"/>
        <v>na</v>
      </c>
      <c r="AI124" s="144" t="str">
        <f t="shared" si="402"/>
        <v>na</v>
      </c>
      <c r="AJ124" s="144" t="str">
        <f t="shared" si="403"/>
        <v>na</v>
      </c>
      <c r="AK124" s="144" t="str">
        <f t="shared" si="404"/>
        <v>na</v>
      </c>
      <c r="AL124" s="144" t="str">
        <f t="shared" si="405"/>
        <v>na</v>
      </c>
      <c r="AM124" s="144" t="str">
        <f t="shared" si="406"/>
        <v>na</v>
      </c>
      <c r="AN124" s="75" t="str">
        <f t="shared" si="407"/>
        <v>na</v>
      </c>
      <c r="AO124" s="144" t="str">
        <f t="shared" si="408"/>
        <v>na</v>
      </c>
      <c r="AP124" s="75" t="str">
        <f t="shared" si="409"/>
        <v>na</v>
      </c>
      <c r="AQ124" s="144" t="str">
        <f t="shared" si="410"/>
        <v>na</v>
      </c>
      <c r="AR124" s="81" t="str">
        <f t="shared" si="411"/>
        <v>na</v>
      </c>
      <c r="AS124" s="82" t="str">
        <f t="shared" si="412"/>
        <v>na</v>
      </c>
      <c r="AT124" s="82" t="str">
        <f t="shared" si="413"/>
        <v>na</v>
      </c>
      <c r="AU124" s="82" t="str">
        <f t="shared" si="414"/>
        <v>na</v>
      </c>
      <c r="AV124" s="82" t="str">
        <f t="shared" si="415"/>
        <v>na</v>
      </c>
      <c r="AW124" s="82" t="str">
        <f t="shared" si="416"/>
        <v>na</v>
      </c>
      <c r="AX124" s="83" t="str">
        <f t="shared" si="417"/>
        <v>na</v>
      </c>
      <c r="AY124" s="82" t="str">
        <f t="shared" si="418"/>
        <v>na</v>
      </c>
      <c r="AZ124" s="83" t="str">
        <f t="shared" si="419"/>
        <v>na</v>
      </c>
      <c r="BA124" s="82" t="str">
        <f t="shared" si="420"/>
        <v>na</v>
      </c>
      <c r="BB124" s="93" t="str">
        <f t="shared" si="421"/>
        <v>na</v>
      </c>
      <c r="BC124" s="85" t="str">
        <f t="shared" si="422"/>
        <v>na</v>
      </c>
      <c r="BD124" s="85" t="str">
        <f t="shared" si="423"/>
        <v>na</v>
      </c>
      <c r="BE124" s="85" t="str">
        <f t="shared" si="424"/>
        <v>na</v>
      </c>
      <c r="BF124" s="85" t="str">
        <f t="shared" si="425"/>
        <v>na</v>
      </c>
      <c r="BG124" s="85" t="str">
        <f t="shared" si="426"/>
        <v>na</v>
      </c>
      <c r="BH124" s="86" t="str">
        <f t="shared" si="427"/>
        <v>na</v>
      </c>
      <c r="BI124" s="85" t="str">
        <f t="shared" si="428"/>
        <v>na</v>
      </c>
      <c r="BJ124" s="86" t="str">
        <f t="shared" si="429"/>
        <v>na</v>
      </c>
      <c r="BK124" s="102" t="str">
        <f t="shared" si="430"/>
        <v>na</v>
      </c>
      <c r="BL124" s="85" t="str">
        <f t="shared" si="431"/>
        <v>na</v>
      </c>
      <c r="BM124" s="85" t="str">
        <f t="shared" si="391"/>
        <v>na</v>
      </c>
      <c r="BN124" s="85" t="str">
        <f t="shared" si="392"/>
        <v>na</v>
      </c>
      <c r="BO124" s="85" t="str">
        <f t="shared" si="393"/>
        <v>na</v>
      </c>
      <c r="BP124" s="85" t="str">
        <f t="shared" si="394"/>
        <v>na</v>
      </c>
      <c r="BQ124" s="85" t="str">
        <f t="shared" si="395"/>
        <v>na</v>
      </c>
      <c r="BR124" s="86" t="str">
        <f t="shared" si="396"/>
        <v>na</v>
      </c>
      <c r="BS124" s="85" t="str">
        <f t="shared" si="397"/>
        <v>na</v>
      </c>
      <c r="BT124" s="86" t="str">
        <f t="shared" si="398"/>
        <v>na</v>
      </c>
      <c r="BU124" s="85" t="str">
        <f t="shared" si="399"/>
        <v>na</v>
      </c>
      <c r="BV124" s="93" t="str">
        <f t="shared" si="432"/>
        <v>na</v>
      </c>
      <c r="BW124" s="85" t="str">
        <f t="shared" si="433"/>
        <v>na</v>
      </c>
      <c r="BX124" s="85" t="str">
        <f t="shared" si="434"/>
        <v>na</v>
      </c>
      <c r="BY124" s="85" t="str">
        <f t="shared" si="435"/>
        <v>na</v>
      </c>
      <c r="BZ124" s="85" t="str">
        <f t="shared" si="436"/>
        <v>na</v>
      </c>
      <c r="CA124" s="85" t="str">
        <f t="shared" si="437"/>
        <v>na</v>
      </c>
      <c r="CB124" s="86" t="str">
        <f t="shared" si="438"/>
        <v>na</v>
      </c>
      <c r="CC124" s="85" t="str">
        <f t="shared" si="439"/>
        <v>na</v>
      </c>
      <c r="CD124" s="86" t="str">
        <f t="shared" si="440"/>
        <v>na</v>
      </c>
      <c r="CE124" s="102" t="str">
        <f t="shared" si="441"/>
        <v>na</v>
      </c>
    </row>
    <row r="125" spans="1:83" s="146" customFormat="1" ht="15.75" x14ac:dyDescent="0.25">
      <c r="A125" s="299" t="s">
        <v>15</v>
      </c>
      <c r="B125" s="60"/>
      <c r="C125" s="147"/>
      <c r="D125" s="120"/>
      <c r="E125" s="95"/>
      <c r="F125" s="60"/>
      <c r="G125" s="60"/>
      <c r="H125" s="67"/>
      <c r="I125" s="78"/>
      <c r="J125" s="153">
        <v>0.312</v>
      </c>
      <c r="K125" s="205">
        <v>1.09675E-2</v>
      </c>
      <c r="L125" s="205"/>
      <c r="M125" s="83"/>
      <c r="N125" s="83"/>
      <c r="O125" s="266"/>
      <c r="P125" s="81"/>
      <c r="Q125" s="82"/>
      <c r="R125" s="155"/>
      <c r="S125" s="82"/>
      <c r="T125" s="73"/>
      <c r="U125" s="73"/>
      <c r="V125" s="205"/>
      <c r="W125" s="153"/>
      <c r="X125" s="78"/>
      <c r="Y125" s="143"/>
      <c r="Z125" s="142"/>
      <c r="AA125" s="142"/>
      <c r="AB125" s="142"/>
      <c r="AC125" s="142"/>
      <c r="AD125" s="201"/>
      <c r="AE125" s="142"/>
      <c r="AF125" s="201"/>
      <c r="AG125" s="142"/>
      <c r="AH125" s="54" t="str">
        <f t="shared" si="401"/>
        <v>na</v>
      </c>
      <c r="AI125" s="144" t="str">
        <f t="shared" si="402"/>
        <v>na</v>
      </c>
      <c r="AJ125" s="144" t="str">
        <f t="shared" si="403"/>
        <v>na</v>
      </c>
      <c r="AK125" s="144" t="str">
        <f t="shared" si="404"/>
        <v>na</v>
      </c>
      <c r="AL125" s="144" t="str">
        <f t="shared" si="405"/>
        <v>na</v>
      </c>
      <c r="AM125" s="144" t="str">
        <f t="shared" si="406"/>
        <v>na</v>
      </c>
      <c r="AN125" s="75" t="str">
        <f t="shared" si="407"/>
        <v>na</v>
      </c>
      <c r="AO125" s="144" t="str">
        <f t="shared" si="408"/>
        <v>na</v>
      </c>
      <c r="AP125" s="75" t="str">
        <f t="shared" si="409"/>
        <v>na</v>
      </c>
      <c r="AQ125" s="144" t="str">
        <f t="shared" si="410"/>
        <v>na</v>
      </c>
      <c r="AR125" s="81" t="str">
        <f t="shared" si="411"/>
        <v>na</v>
      </c>
      <c r="AS125" s="82" t="str">
        <f t="shared" si="412"/>
        <v>na</v>
      </c>
      <c r="AT125" s="82" t="str">
        <f t="shared" si="413"/>
        <v>na</v>
      </c>
      <c r="AU125" s="82" t="str">
        <f t="shared" si="414"/>
        <v>na</v>
      </c>
      <c r="AV125" s="82" t="str">
        <f t="shared" si="415"/>
        <v>na</v>
      </c>
      <c r="AW125" s="82" t="str">
        <f t="shared" si="416"/>
        <v>na</v>
      </c>
      <c r="AX125" s="83" t="str">
        <f t="shared" si="417"/>
        <v>na</v>
      </c>
      <c r="AY125" s="82" t="str">
        <f t="shared" si="418"/>
        <v>na</v>
      </c>
      <c r="AZ125" s="83" t="str">
        <f t="shared" si="419"/>
        <v>na</v>
      </c>
      <c r="BA125" s="82" t="str">
        <f t="shared" si="420"/>
        <v>na</v>
      </c>
      <c r="BB125" s="93" t="str">
        <f t="shared" si="421"/>
        <v>na</v>
      </c>
      <c r="BC125" s="85" t="str">
        <f t="shared" si="422"/>
        <v>na</v>
      </c>
      <c r="BD125" s="85" t="str">
        <f t="shared" si="423"/>
        <v>na</v>
      </c>
      <c r="BE125" s="85" t="str">
        <f t="shared" si="424"/>
        <v>na</v>
      </c>
      <c r="BF125" s="85" t="str">
        <f t="shared" si="425"/>
        <v>na</v>
      </c>
      <c r="BG125" s="85" t="str">
        <f t="shared" si="426"/>
        <v>na</v>
      </c>
      <c r="BH125" s="86" t="str">
        <f t="shared" si="427"/>
        <v>na</v>
      </c>
      <c r="BI125" s="85" t="str">
        <f t="shared" si="428"/>
        <v>na</v>
      </c>
      <c r="BJ125" s="86" t="str">
        <f t="shared" si="429"/>
        <v>na</v>
      </c>
      <c r="BK125" s="102" t="str">
        <f t="shared" si="430"/>
        <v>na</v>
      </c>
      <c r="BL125" s="85" t="str">
        <f t="shared" si="431"/>
        <v>na</v>
      </c>
      <c r="BM125" s="85" t="str">
        <f t="shared" si="391"/>
        <v>na</v>
      </c>
      <c r="BN125" s="85" t="str">
        <f t="shared" si="392"/>
        <v>na</v>
      </c>
      <c r="BO125" s="85" t="str">
        <f t="shared" si="393"/>
        <v>na</v>
      </c>
      <c r="BP125" s="85" t="str">
        <f t="shared" si="394"/>
        <v>na</v>
      </c>
      <c r="BQ125" s="85" t="str">
        <f t="shared" si="395"/>
        <v>na</v>
      </c>
      <c r="BR125" s="86" t="str">
        <f t="shared" si="396"/>
        <v>na</v>
      </c>
      <c r="BS125" s="85" t="str">
        <f t="shared" si="397"/>
        <v>na</v>
      </c>
      <c r="BT125" s="86" t="str">
        <f t="shared" si="398"/>
        <v>na</v>
      </c>
      <c r="BU125" s="85" t="str">
        <f t="shared" si="399"/>
        <v>na</v>
      </c>
      <c r="BV125" s="93" t="str">
        <f t="shared" si="432"/>
        <v>na</v>
      </c>
      <c r="BW125" s="85" t="str">
        <f t="shared" si="433"/>
        <v>na</v>
      </c>
      <c r="BX125" s="85" t="str">
        <f t="shared" si="434"/>
        <v>na</v>
      </c>
      <c r="BY125" s="85" t="str">
        <f t="shared" si="435"/>
        <v>na</v>
      </c>
      <c r="BZ125" s="85" t="str">
        <f t="shared" si="436"/>
        <v>na</v>
      </c>
      <c r="CA125" s="85" t="str">
        <f t="shared" si="437"/>
        <v>na</v>
      </c>
      <c r="CB125" s="86" t="str">
        <f t="shared" si="438"/>
        <v>na</v>
      </c>
      <c r="CC125" s="85" t="str">
        <f t="shared" si="439"/>
        <v>na</v>
      </c>
      <c r="CD125" s="86" t="str">
        <f t="shared" si="440"/>
        <v>na</v>
      </c>
      <c r="CE125" s="102" t="str">
        <f t="shared" si="441"/>
        <v>na</v>
      </c>
    </row>
    <row r="126" spans="1:83" s="146" customFormat="1" ht="15.75" x14ac:dyDescent="0.25">
      <c r="A126" s="299" t="s">
        <v>16</v>
      </c>
      <c r="B126" s="120">
        <v>45</v>
      </c>
      <c r="C126" s="147">
        <v>4</v>
      </c>
      <c r="D126" s="60"/>
      <c r="E126" s="59"/>
      <c r="F126" s="60"/>
      <c r="G126" s="60"/>
      <c r="H126" s="67">
        <v>1</v>
      </c>
      <c r="I126" s="78">
        <v>11.833</v>
      </c>
      <c r="J126" s="153">
        <v>31.89</v>
      </c>
      <c r="K126" s="205">
        <v>4.8250000000000002E-4</v>
      </c>
      <c r="L126" s="205"/>
      <c r="M126" s="83"/>
      <c r="N126" s="83"/>
      <c r="O126" s="266" t="s">
        <v>271</v>
      </c>
      <c r="P126" s="81">
        <v>31.89</v>
      </c>
      <c r="Q126" s="82"/>
      <c r="R126" s="155">
        <v>8.98</v>
      </c>
      <c r="S126" s="82">
        <v>13.343999999999999</v>
      </c>
      <c r="T126" s="154">
        <f t="shared" ref="T126" si="447">R126/P126</f>
        <v>0.28159297585449983</v>
      </c>
      <c r="U126" s="154">
        <f t="shared" ref="U126" si="448">IF(R126&lt;0.01*P126,0.01,IF(R126&gt;100*P126,100,T126))</f>
        <v>0.28159297585449983</v>
      </c>
      <c r="V126" s="205">
        <f t="shared" ref="V126" si="449">IF(S126&gt;0,((((1/P126)^2)*((S126^2)+(R126^2))-((1/P126)^2)*(R126^2))^0.5),0)</f>
        <v>0.41843838193791161</v>
      </c>
      <c r="W126" s="153">
        <f t="shared" si="387"/>
        <v>0.41843838193791161</v>
      </c>
      <c r="X126" s="78">
        <v>1</v>
      </c>
      <c r="Y126" s="143">
        <v>0.5</v>
      </c>
      <c r="Z126" s="142"/>
      <c r="AA126" s="142">
        <v>0.5</v>
      </c>
      <c r="AB126" s="142">
        <v>0.3</v>
      </c>
      <c r="AC126" s="142">
        <v>1</v>
      </c>
      <c r="AD126" s="201"/>
      <c r="AE126" s="142">
        <v>1</v>
      </c>
      <c r="AF126" s="201"/>
      <c r="AG126" s="142"/>
      <c r="AH126" s="54">
        <f t="shared" si="401"/>
        <v>49</v>
      </c>
      <c r="AI126" s="144">
        <f t="shared" si="402"/>
        <v>49</v>
      </c>
      <c r="AJ126" s="144" t="str">
        <f t="shared" si="403"/>
        <v>na</v>
      </c>
      <c r="AK126" s="144">
        <f t="shared" si="404"/>
        <v>49</v>
      </c>
      <c r="AL126" s="144">
        <f t="shared" si="405"/>
        <v>49</v>
      </c>
      <c r="AM126" s="144">
        <f t="shared" si="406"/>
        <v>49</v>
      </c>
      <c r="AN126" s="75" t="str">
        <f t="shared" si="407"/>
        <v>na</v>
      </c>
      <c r="AO126" s="144">
        <f t="shared" si="408"/>
        <v>49</v>
      </c>
      <c r="AP126" s="75" t="str">
        <f t="shared" si="409"/>
        <v>na</v>
      </c>
      <c r="AQ126" s="144" t="str">
        <f t="shared" si="410"/>
        <v>na</v>
      </c>
      <c r="AR126" s="81">
        <f t="shared" si="411"/>
        <v>0.24810381655421959</v>
      </c>
      <c r="AS126" s="82">
        <f t="shared" si="412"/>
        <v>0.17721701182444258</v>
      </c>
      <c r="AT126" s="82" t="str">
        <f t="shared" si="413"/>
        <v>na</v>
      </c>
      <c r="AU126" s="82">
        <f t="shared" si="414"/>
        <v>0.28727810337857007</v>
      </c>
      <c r="AV126" s="82">
        <f t="shared" si="415"/>
        <v>0.18607786241566471</v>
      </c>
      <c r="AW126" s="82">
        <f t="shared" si="416"/>
        <v>0.25889093901309868</v>
      </c>
      <c r="AX126" s="83" t="str">
        <f t="shared" si="417"/>
        <v>na</v>
      </c>
      <c r="AY126" s="82">
        <f t="shared" si="418"/>
        <v>0.26718872551992878</v>
      </c>
      <c r="AZ126" s="83" t="str">
        <f t="shared" si="419"/>
        <v>na</v>
      </c>
      <c r="BA126" s="82" t="str">
        <f t="shared" si="420"/>
        <v>na</v>
      </c>
      <c r="BB126" s="93">
        <f t="shared" si="421"/>
        <v>0.69911307087130725</v>
      </c>
      <c r="BC126" s="85">
        <f t="shared" si="422"/>
        <v>0.35669034228127922</v>
      </c>
      <c r="BD126" s="85" t="str">
        <f t="shared" si="423"/>
        <v>na</v>
      </c>
      <c r="BE126" s="85">
        <f t="shared" si="424"/>
        <v>0.93731503130668348</v>
      </c>
      <c r="BF126" s="85">
        <f t="shared" si="425"/>
        <v>0.39325110236511035</v>
      </c>
      <c r="BG126" s="85">
        <f t="shared" si="426"/>
        <v>0.76122708661979765</v>
      </c>
      <c r="BH126" s="86" t="str">
        <f t="shared" si="427"/>
        <v>na</v>
      </c>
      <c r="BI126" s="85">
        <f t="shared" si="428"/>
        <v>0.81080569166139771</v>
      </c>
      <c r="BJ126" s="86" t="str">
        <f t="shared" si="429"/>
        <v>na</v>
      </c>
      <c r="BK126" s="102" t="str">
        <f t="shared" si="430"/>
        <v>na</v>
      </c>
      <c r="BL126" s="85">
        <f t="shared" si="431"/>
        <v>33.55742740182275</v>
      </c>
      <c r="BM126" s="85">
        <f t="shared" si="391"/>
        <v>17.121136429501401</v>
      </c>
      <c r="BN126" s="85" t="str">
        <f t="shared" si="392"/>
        <v>na</v>
      </c>
      <c r="BO126" s="85">
        <f t="shared" si="393"/>
        <v>44.991121502720809</v>
      </c>
      <c r="BP126" s="85">
        <f t="shared" si="394"/>
        <v>18.876052913525296</v>
      </c>
      <c r="BQ126" s="85">
        <f t="shared" si="395"/>
        <v>36.538900157750291</v>
      </c>
      <c r="BR126" s="86" t="str">
        <f t="shared" si="396"/>
        <v>na</v>
      </c>
      <c r="BS126" s="85">
        <f t="shared" si="397"/>
        <v>38.91867319974709</v>
      </c>
      <c r="BT126" s="86" t="str">
        <f t="shared" si="398"/>
        <v>na</v>
      </c>
      <c r="BU126" s="85" t="str">
        <f t="shared" si="399"/>
        <v>na</v>
      </c>
      <c r="BV126" s="93">
        <f t="shared" si="432"/>
        <v>8.7656576324397321E-3</v>
      </c>
      <c r="BW126" s="85">
        <f t="shared" si="433"/>
        <v>0.41201193630497296</v>
      </c>
      <c r="BX126" s="85" t="str">
        <f t="shared" si="434"/>
        <v>na</v>
      </c>
      <c r="BY126" s="85">
        <f t="shared" si="435"/>
        <v>9.0553570598944907E-2</v>
      </c>
      <c r="BZ126" s="85">
        <f t="shared" si="436"/>
        <v>0.20516833095474696</v>
      </c>
      <c r="CA126" s="85">
        <f t="shared" si="437"/>
        <v>9.7759072956882329E-4</v>
      </c>
      <c r="CB126" s="86" t="str">
        <f t="shared" si="438"/>
        <v>na</v>
      </c>
      <c r="CC126" s="85">
        <f t="shared" si="439"/>
        <v>1.5795218708999385E-3</v>
      </c>
      <c r="CD126" s="86" t="str">
        <f t="shared" si="440"/>
        <v>na</v>
      </c>
      <c r="CE126" s="102" t="str">
        <f t="shared" si="441"/>
        <v>na</v>
      </c>
    </row>
    <row r="127" spans="1:83" s="146" customFormat="1" ht="15.75" x14ac:dyDescent="0.25">
      <c r="A127" s="299" t="s">
        <v>17</v>
      </c>
      <c r="B127" s="60"/>
      <c r="C127" s="147"/>
      <c r="D127" s="120"/>
      <c r="E127" s="95"/>
      <c r="F127" s="60"/>
      <c r="G127" s="60"/>
      <c r="H127" s="67"/>
      <c r="I127" s="78"/>
      <c r="J127" s="153"/>
      <c r="K127" s="205">
        <v>1.3167500000000002E-2</v>
      </c>
      <c r="L127" s="205"/>
      <c r="M127" s="83"/>
      <c r="N127" s="83"/>
      <c r="O127" s="266"/>
      <c r="P127" s="81"/>
      <c r="Q127" s="82"/>
      <c r="R127" s="155"/>
      <c r="S127" s="82"/>
      <c r="T127" s="73"/>
      <c r="U127" s="73"/>
      <c r="V127" s="205"/>
      <c r="W127" s="153"/>
      <c r="X127" s="78"/>
      <c r="Y127" s="143"/>
      <c r="Z127" s="142"/>
      <c r="AA127" s="142"/>
      <c r="AB127" s="142"/>
      <c r="AC127" s="142"/>
      <c r="AD127" s="201"/>
      <c r="AE127" s="142"/>
      <c r="AF127" s="201"/>
      <c r="AG127" s="142"/>
      <c r="AH127" s="54" t="str">
        <f t="shared" si="401"/>
        <v>na</v>
      </c>
      <c r="AI127" s="144" t="str">
        <f t="shared" si="402"/>
        <v>na</v>
      </c>
      <c r="AJ127" s="144" t="str">
        <f t="shared" si="403"/>
        <v>na</v>
      </c>
      <c r="AK127" s="144" t="str">
        <f t="shared" si="404"/>
        <v>na</v>
      </c>
      <c r="AL127" s="144" t="str">
        <f t="shared" si="405"/>
        <v>na</v>
      </c>
      <c r="AM127" s="144" t="str">
        <f t="shared" si="406"/>
        <v>na</v>
      </c>
      <c r="AN127" s="75" t="str">
        <f t="shared" si="407"/>
        <v>na</v>
      </c>
      <c r="AO127" s="144" t="str">
        <f t="shared" si="408"/>
        <v>na</v>
      </c>
      <c r="AP127" s="75" t="str">
        <f t="shared" si="409"/>
        <v>na</v>
      </c>
      <c r="AQ127" s="144" t="str">
        <f t="shared" si="410"/>
        <v>na</v>
      </c>
      <c r="AR127" s="81" t="str">
        <f t="shared" si="411"/>
        <v>na</v>
      </c>
      <c r="AS127" s="82" t="str">
        <f t="shared" si="412"/>
        <v>na</v>
      </c>
      <c r="AT127" s="82" t="str">
        <f t="shared" si="413"/>
        <v>na</v>
      </c>
      <c r="AU127" s="82" t="str">
        <f t="shared" si="414"/>
        <v>na</v>
      </c>
      <c r="AV127" s="82" t="str">
        <f t="shared" si="415"/>
        <v>na</v>
      </c>
      <c r="AW127" s="82" t="str">
        <f t="shared" si="416"/>
        <v>na</v>
      </c>
      <c r="AX127" s="83" t="str">
        <f t="shared" si="417"/>
        <v>na</v>
      </c>
      <c r="AY127" s="82" t="str">
        <f t="shared" si="418"/>
        <v>na</v>
      </c>
      <c r="AZ127" s="83" t="str">
        <f t="shared" si="419"/>
        <v>na</v>
      </c>
      <c r="BA127" s="82" t="str">
        <f t="shared" si="420"/>
        <v>na</v>
      </c>
      <c r="BB127" s="93" t="str">
        <f t="shared" si="421"/>
        <v>na</v>
      </c>
      <c r="BC127" s="85" t="str">
        <f t="shared" si="422"/>
        <v>na</v>
      </c>
      <c r="BD127" s="85" t="str">
        <f t="shared" si="423"/>
        <v>na</v>
      </c>
      <c r="BE127" s="85" t="str">
        <f t="shared" si="424"/>
        <v>na</v>
      </c>
      <c r="BF127" s="85" t="str">
        <f t="shared" si="425"/>
        <v>na</v>
      </c>
      <c r="BG127" s="85" t="str">
        <f t="shared" si="426"/>
        <v>na</v>
      </c>
      <c r="BH127" s="86" t="str">
        <f t="shared" si="427"/>
        <v>na</v>
      </c>
      <c r="BI127" s="85" t="str">
        <f t="shared" si="428"/>
        <v>na</v>
      </c>
      <c r="BJ127" s="86" t="str">
        <f t="shared" si="429"/>
        <v>na</v>
      </c>
      <c r="BK127" s="102" t="str">
        <f t="shared" si="430"/>
        <v>na</v>
      </c>
      <c r="BL127" s="85" t="str">
        <f t="shared" si="431"/>
        <v>na</v>
      </c>
      <c r="BM127" s="85" t="str">
        <f t="shared" si="391"/>
        <v>na</v>
      </c>
      <c r="BN127" s="85" t="str">
        <f t="shared" si="392"/>
        <v>na</v>
      </c>
      <c r="BO127" s="85" t="str">
        <f t="shared" si="393"/>
        <v>na</v>
      </c>
      <c r="BP127" s="85" t="str">
        <f t="shared" si="394"/>
        <v>na</v>
      </c>
      <c r="BQ127" s="85" t="str">
        <f t="shared" si="395"/>
        <v>na</v>
      </c>
      <c r="BR127" s="86" t="str">
        <f t="shared" si="396"/>
        <v>na</v>
      </c>
      <c r="BS127" s="85" t="str">
        <f t="shared" si="397"/>
        <v>na</v>
      </c>
      <c r="BT127" s="86" t="str">
        <f t="shared" si="398"/>
        <v>na</v>
      </c>
      <c r="BU127" s="85" t="str">
        <f t="shared" si="399"/>
        <v>na</v>
      </c>
      <c r="BV127" s="93" t="str">
        <f t="shared" si="432"/>
        <v>na</v>
      </c>
      <c r="BW127" s="85" t="str">
        <f t="shared" si="433"/>
        <v>na</v>
      </c>
      <c r="BX127" s="85" t="str">
        <f t="shared" si="434"/>
        <v>na</v>
      </c>
      <c r="BY127" s="85" t="str">
        <f t="shared" si="435"/>
        <v>na</v>
      </c>
      <c r="BZ127" s="85" t="str">
        <f t="shared" si="436"/>
        <v>na</v>
      </c>
      <c r="CA127" s="85" t="str">
        <f t="shared" si="437"/>
        <v>na</v>
      </c>
      <c r="CB127" s="86" t="str">
        <f t="shared" si="438"/>
        <v>na</v>
      </c>
      <c r="CC127" s="85" t="str">
        <f t="shared" si="439"/>
        <v>na</v>
      </c>
      <c r="CD127" s="86" t="str">
        <f t="shared" si="440"/>
        <v>na</v>
      </c>
      <c r="CE127" s="102" t="str">
        <f t="shared" si="441"/>
        <v>na</v>
      </c>
    </row>
    <row r="128" spans="1:83" s="146" customFormat="1" ht="15.75" x14ac:dyDescent="0.25">
      <c r="A128" s="299" t="s">
        <v>18</v>
      </c>
      <c r="B128" s="120">
        <v>45</v>
      </c>
      <c r="C128" s="147">
        <v>4</v>
      </c>
      <c r="D128" s="60"/>
      <c r="E128" s="59"/>
      <c r="F128" s="60"/>
      <c r="G128" s="60"/>
      <c r="H128" s="67">
        <v>1</v>
      </c>
      <c r="I128" s="78">
        <v>9.0830000000000002</v>
      </c>
      <c r="J128" s="153">
        <v>26.297000000000001</v>
      </c>
      <c r="K128" s="205"/>
      <c r="L128" s="205"/>
      <c r="M128" s="83"/>
      <c r="N128" s="83"/>
      <c r="O128" s="266" t="s">
        <v>271</v>
      </c>
      <c r="P128" s="81">
        <v>26.297000000000001</v>
      </c>
      <c r="Q128" s="82"/>
      <c r="R128" s="155">
        <v>12.347</v>
      </c>
      <c r="S128" s="82">
        <v>22.678000000000001</v>
      </c>
      <c r="T128" s="154">
        <f t="shared" ref="T128:T129" si="450">R128/P128</f>
        <v>0.46952123816404912</v>
      </c>
      <c r="U128" s="154">
        <f t="shared" ref="U128:U129" si="451">IF(R128&lt;0.01*P128,0.01,IF(R128&gt;100*P128,100,T128))</f>
        <v>0.46952123816404912</v>
      </c>
      <c r="V128" s="205">
        <f t="shared" ref="V128:V129" si="452">IF(S128&gt;0,((((1/P128)^2)*((S128^2)+(R128^2))-((1/P128)^2)*(R128^2))^0.5),0)</f>
        <v>0.86237973913374155</v>
      </c>
      <c r="W128" s="153">
        <f t="shared" si="387"/>
        <v>0.86237973913374155</v>
      </c>
      <c r="X128" s="78">
        <v>1</v>
      </c>
      <c r="Y128" s="143"/>
      <c r="Z128" s="142"/>
      <c r="AA128" s="142"/>
      <c r="AB128" s="142">
        <v>0.1</v>
      </c>
      <c r="AC128" s="142">
        <v>1</v>
      </c>
      <c r="AD128" s="201"/>
      <c r="AE128" s="142">
        <v>1</v>
      </c>
      <c r="AF128" s="201"/>
      <c r="AG128" s="142"/>
      <c r="AH128" s="54">
        <f t="shared" si="401"/>
        <v>49</v>
      </c>
      <c r="AI128" s="144" t="str">
        <f t="shared" si="402"/>
        <v>na</v>
      </c>
      <c r="AJ128" s="144" t="str">
        <f t="shared" si="403"/>
        <v>na</v>
      </c>
      <c r="AK128" s="144" t="str">
        <f t="shared" si="404"/>
        <v>na</v>
      </c>
      <c r="AL128" s="144">
        <f t="shared" si="405"/>
        <v>49</v>
      </c>
      <c r="AM128" s="144">
        <f t="shared" si="406"/>
        <v>49</v>
      </c>
      <c r="AN128" s="75" t="str">
        <f t="shared" si="407"/>
        <v>na</v>
      </c>
      <c r="AO128" s="144">
        <f t="shared" si="408"/>
        <v>49</v>
      </c>
      <c r="AP128" s="75" t="str">
        <f t="shared" si="409"/>
        <v>na</v>
      </c>
      <c r="AQ128" s="144" t="str">
        <f t="shared" si="410"/>
        <v>na</v>
      </c>
      <c r="AR128" s="81">
        <f t="shared" si="411"/>
        <v>0.38493665941890842</v>
      </c>
      <c r="AS128" s="82" t="str">
        <f t="shared" si="412"/>
        <v>na</v>
      </c>
      <c r="AT128" s="82" t="str">
        <f t="shared" si="413"/>
        <v>na</v>
      </c>
      <c r="AU128" s="82" t="str">
        <f t="shared" si="414"/>
        <v>na</v>
      </c>
      <c r="AV128" s="82">
        <f t="shared" si="415"/>
        <v>9.6234164854727133E-2</v>
      </c>
      <c r="AW128" s="82">
        <f t="shared" si="416"/>
        <v>0.40167303591538267</v>
      </c>
      <c r="AX128" s="83" t="str">
        <f t="shared" si="417"/>
        <v>na</v>
      </c>
      <c r="AY128" s="82">
        <f t="shared" si="418"/>
        <v>0.41454717168190136</v>
      </c>
      <c r="AZ128" s="83" t="str">
        <f t="shared" si="419"/>
        <v>na</v>
      </c>
      <c r="BA128" s="82" t="str">
        <f t="shared" si="420"/>
        <v>na</v>
      </c>
      <c r="BB128" s="93">
        <f t="shared" si="421"/>
        <v>1.2437101991884993</v>
      </c>
      <c r="BC128" s="85" t="str">
        <f t="shared" si="422"/>
        <v>na</v>
      </c>
      <c r="BD128" s="85" t="str">
        <f t="shared" si="423"/>
        <v>na</v>
      </c>
      <c r="BE128" s="85" t="str">
        <f t="shared" si="424"/>
        <v>na</v>
      </c>
      <c r="BF128" s="85">
        <f t="shared" si="425"/>
        <v>7.7731887449281237E-2</v>
      </c>
      <c r="BG128" s="85">
        <f t="shared" si="426"/>
        <v>1.3542099711390843</v>
      </c>
      <c r="BH128" s="86" t="str">
        <f t="shared" si="427"/>
        <v>na</v>
      </c>
      <c r="BI128" s="85">
        <f t="shared" si="428"/>
        <v>1.4424094617807448</v>
      </c>
      <c r="BJ128" s="86" t="str">
        <f t="shared" si="429"/>
        <v>na</v>
      </c>
      <c r="BK128" s="102" t="str">
        <f t="shared" si="430"/>
        <v>na</v>
      </c>
      <c r="BL128" s="85">
        <f t="shared" si="431"/>
        <v>59.698089561047965</v>
      </c>
      <c r="BM128" s="85" t="str">
        <f t="shared" si="391"/>
        <v>na</v>
      </c>
      <c r="BN128" s="85" t="str">
        <f t="shared" si="392"/>
        <v>na</v>
      </c>
      <c r="BO128" s="85" t="str">
        <f t="shared" si="393"/>
        <v>na</v>
      </c>
      <c r="BP128" s="85">
        <f t="shared" si="394"/>
        <v>3.7311305975654996</v>
      </c>
      <c r="BQ128" s="85">
        <f t="shared" si="395"/>
        <v>65.002078614676037</v>
      </c>
      <c r="BR128" s="86" t="str">
        <f t="shared" si="396"/>
        <v>na</v>
      </c>
      <c r="BS128" s="85">
        <f t="shared" si="397"/>
        <v>69.235654165475751</v>
      </c>
      <c r="BT128" s="86" t="str">
        <f t="shared" si="398"/>
        <v>na</v>
      </c>
      <c r="BU128" s="85" t="str">
        <f t="shared" si="399"/>
        <v>na</v>
      </c>
      <c r="BV128" s="93">
        <f t="shared" si="432"/>
        <v>0.74684995228834006</v>
      </c>
      <c r="BW128" s="85" t="str">
        <f t="shared" si="433"/>
        <v>na</v>
      </c>
      <c r="BX128" s="85" t="str">
        <f t="shared" si="434"/>
        <v>na</v>
      </c>
      <c r="BY128" s="85" t="str">
        <f t="shared" si="435"/>
        <v>na</v>
      </c>
      <c r="BZ128" s="85">
        <f t="shared" si="436"/>
        <v>1.170423206295492</v>
      </c>
      <c r="CA128" s="85">
        <f t="shared" si="437"/>
        <v>1.0624272681285893</v>
      </c>
      <c r="CB128" s="86" t="str">
        <f t="shared" si="438"/>
        <v>na</v>
      </c>
      <c r="CC128" s="85">
        <f t="shared" si="439"/>
        <v>1.1475815377888379</v>
      </c>
      <c r="CD128" s="86" t="str">
        <f t="shared" si="440"/>
        <v>na</v>
      </c>
      <c r="CE128" s="102" t="str">
        <f t="shared" si="441"/>
        <v>na</v>
      </c>
    </row>
    <row r="129" spans="1:83" s="146" customFormat="1" ht="15.75" x14ac:dyDescent="0.25">
      <c r="A129" s="298" t="s">
        <v>21</v>
      </c>
      <c r="B129" s="120">
        <v>45</v>
      </c>
      <c r="C129" s="147">
        <v>4</v>
      </c>
      <c r="D129" s="60"/>
      <c r="E129" s="59"/>
      <c r="F129" s="60"/>
      <c r="G129" s="60"/>
      <c r="H129" s="67">
        <v>1</v>
      </c>
      <c r="I129" s="146">
        <v>10.333</v>
      </c>
      <c r="J129" s="153">
        <v>166.79</v>
      </c>
      <c r="K129" s="205"/>
      <c r="L129" s="205"/>
      <c r="M129" s="83"/>
      <c r="N129" s="83"/>
      <c r="O129" s="266" t="s">
        <v>271</v>
      </c>
      <c r="P129" s="81">
        <v>166.79</v>
      </c>
      <c r="Q129" s="82"/>
      <c r="R129" s="155">
        <v>2.653</v>
      </c>
      <c r="S129" s="82">
        <v>6.4889999999999999</v>
      </c>
      <c r="T129" s="154">
        <f t="shared" si="450"/>
        <v>1.5906229390251214E-2</v>
      </c>
      <c r="U129" s="154">
        <f t="shared" si="451"/>
        <v>1.5906229390251214E-2</v>
      </c>
      <c r="V129" s="205">
        <f t="shared" si="452"/>
        <v>3.890521014449308E-2</v>
      </c>
      <c r="W129" s="153">
        <f t="shared" si="387"/>
        <v>3.890521014449308E-2</v>
      </c>
      <c r="X129" s="78">
        <v>1</v>
      </c>
      <c r="Y129" s="143">
        <v>0.5</v>
      </c>
      <c r="Z129" s="142">
        <v>1</v>
      </c>
      <c r="AA129" s="142">
        <v>0.5</v>
      </c>
      <c r="AB129" s="142">
        <v>0.1</v>
      </c>
      <c r="AC129" s="142">
        <v>1</v>
      </c>
      <c r="AD129" s="201"/>
      <c r="AE129" s="142">
        <v>1</v>
      </c>
      <c r="AF129" s="201">
        <v>1</v>
      </c>
      <c r="AG129" s="142">
        <v>1</v>
      </c>
      <c r="AH129" s="54">
        <f t="shared" si="401"/>
        <v>49</v>
      </c>
      <c r="AI129" s="144">
        <f t="shared" si="402"/>
        <v>49</v>
      </c>
      <c r="AJ129" s="144">
        <f t="shared" si="403"/>
        <v>49</v>
      </c>
      <c r="AK129" s="144">
        <f t="shared" si="404"/>
        <v>49</v>
      </c>
      <c r="AL129" s="144">
        <f t="shared" si="405"/>
        <v>49</v>
      </c>
      <c r="AM129" s="144">
        <f t="shared" si="406"/>
        <v>49</v>
      </c>
      <c r="AN129" s="75" t="str">
        <f t="shared" si="407"/>
        <v>na</v>
      </c>
      <c r="AO129" s="144">
        <f t="shared" si="408"/>
        <v>49</v>
      </c>
      <c r="AP129" s="75">
        <f t="shared" si="409"/>
        <v>49</v>
      </c>
      <c r="AQ129" s="144">
        <f t="shared" si="410"/>
        <v>49</v>
      </c>
      <c r="AR129" s="81">
        <f t="shared" si="411"/>
        <v>1.5781050989712359E-2</v>
      </c>
      <c r="AS129" s="82">
        <f t="shared" si="412"/>
        <v>1.1272179278365971E-2</v>
      </c>
      <c r="AT129" s="82">
        <f t="shared" si="413"/>
        <v>1.5781050989712359E-2</v>
      </c>
      <c r="AU129" s="82">
        <f t="shared" si="414"/>
        <v>1.8272795882824835E-2</v>
      </c>
      <c r="AV129" s="82">
        <f t="shared" si="415"/>
        <v>3.9452627474280905E-3</v>
      </c>
      <c r="AW129" s="82">
        <f t="shared" si="416"/>
        <v>1.6467183641438982E-2</v>
      </c>
      <c r="AX129" s="83" t="str">
        <f t="shared" si="417"/>
        <v>na</v>
      </c>
      <c r="AY129" s="82">
        <f t="shared" si="418"/>
        <v>1.6994977988921002E-2</v>
      </c>
      <c r="AZ129" s="83">
        <f t="shared" si="419"/>
        <v>1.5781050989712359E-2</v>
      </c>
      <c r="BA129" s="82">
        <f t="shared" si="420"/>
        <v>1.5781050989712359E-2</v>
      </c>
      <c r="BB129" s="93">
        <f t="shared" si="421"/>
        <v>7.6334952280965832E-2</v>
      </c>
      <c r="BC129" s="85">
        <f t="shared" si="422"/>
        <v>3.8946404224982571E-2</v>
      </c>
      <c r="BD129" s="85">
        <f t="shared" si="423"/>
        <v>7.6334952280965832E-2</v>
      </c>
      <c r="BE129" s="85">
        <f t="shared" si="424"/>
        <v>0.10234381413846944</v>
      </c>
      <c r="BF129" s="85">
        <f t="shared" si="425"/>
        <v>4.7709345175603662E-3</v>
      </c>
      <c r="BG129" s="85">
        <f t="shared" si="426"/>
        <v>8.3117074695342755E-2</v>
      </c>
      <c r="BH129" s="86" t="str">
        <f t="shared" si="427"/>
        <v>na</v>
      </c>
      <c r="BI129" s="85">
        <f t="shared" si="428"/>
        <v>8.8530477201593502E-2</v>
      </c>
      <c r="BJ129" s="86">
        <f t="shared" si="429"/>
        <v>7.6334952280965832E-2</v>
      </c>
      <c r="BK129" s="102">
        <f t="shared" si="430"/>
        <v>7.6334952280965832E-2</v>
      </c>
      <c r="BL129" s="85">
        <f t="shared" si="431"/>
        <v>3.6640777094863601</v>
      </c>
      <c r="BM129" s="85">
        <f t="shared" si="391"/>
        <v>1.8694274027991633</v>
      </c>
      <c r="BN129" s="85">
        <f t="shared" si="392"/>
        <v>3.6640777094863601</v>
      </c>
      <c r="BO129" s="85">
        <f t="shared" si="393"/>
        <v>4.9125030786465329</v>
      </c>
      <c r="BP129" s="85">
        <f t="shared" si="394"/>
        <v>0.22900485684289756</v>
      </c>
      <c r="BQ129" s="85">
        <f t="shared" si="395"/>
        <v>3.9896195853764524</v>
      </c>
      <c r="BR129" s="86" t="str">
        <f t="shared" si="396"/>
        <v>na</v>
      </c>
      <c r="BS129" s="85">
        <f t="shared" si="397"/>
        <v>4.2494629056764879</v>
      </c>
      <c r="BT129" s="86">
        <f t="shared" si="398"/>
        <v>3.6640777094863601</v>
      </c>
      <c r="BU129" s="85">
        <f t="shared" si="399"/>
        <v>3.6640777094863601</v>
      </c>
      <c r="BV129" s="93">
        <f t="shared" si="432"/>
        <v>2.9580025205914593</v>
      </c>
      <c r="BW129" s="85">
        <f t="shared" si="433"/>
        <v>3.2525956117531876</v>
      </c>
      <c r="BX129" s="85">
        <f t="shared" si="434"/>
        <v>1.844207482100056</v>
      </c>
      <c r="BY129" s="85">
        <f t="shared" si="435"/>
        <v>2.5030908766007687</v>
      </c>
      <c r="BZ129" s="85">
        <f t="shared" si="436"/>
        <v>2.9855807222031086</v>
      </c>
      <c r="CA129" s="85">
        <f t="shared" si="437"/>
        <v>2.7745559578313927</v>
      </c>
      <c r="CB129" s="86" t="str">
        <f t="shared" si="438"/>
        <v>na</v>
      </c>
      <c r="CC129" s="85">
        <f t="shared" si="439"/>
        <v>2.9296191770115292</v>
      </c>
      <c r="CD129" s="86">
        <f t="shared" si="440"/>
        <v>0</v>
      </c>
      <c r="CE129" s="102">
        <f t="shared" si="441"/>
        <v>1.3761763539789689</v>
      </c>
    </row>
    <row r="130" spans="1:83" s="146" customFormat="1" x14ac:dyDescent="0.25">
      <c r="A130" s="299" t="s">
        <v>22</v>
      </c>
      <c r="B130" s="60"/>
      <c r="C130" s="145"/>
      <c r="D130" s="120"/>
      <c r="E130" s="95"/>
      <c r="F130" s="60"/>
      <c r="G130" s="60"/>
      <c r="H130" s="67"/>
      <c r="I130" s="78"/>
      <c r="J130" s="153"/>
      <c r="K130" s="205">
        <v>2.7000000000000001E-3</v>
      </c>
      <c r="L130" s="205"/>
      <c r="M130" s="83"/>
      <c r="N130" s="83"/>
      <c r="O130" s="266"/>
      <c r="P130" s="151"/>
      <c r="Q130" s="82"/>
      <c r="R130" s="81"/>
      <c r="S130" s="82"/>
      <c r="T130" s="73"/>
      <c r="U130" s="73"/>
      <c r="V130" s="205"/>
      <c r="W130" s="153"/>
      <c r="X130" s="78"/>
      <c r="Y130" s="143"/>
      <c r="Z130" s="142"/>
      <c r="AA130" s="142"/>
      <c r="AB130" s="142"/>
      <c r="AC130" s="142"/>
      <c r="AD130" s="201"/>
      <c r="AE130" s="142"/>
      <c r="AF130" s="201"/>
      <c r="AG130" s="142"/>
      <c r="AH130" s="54" t="str">
        <f t="shared" si="401"/>
        <v>na</v>
      </c>
      <c r="AI130" s="144" t="str">
        <f t="shared" si="402"/>
        <v>na</v>
      </c>
      <c r="AJ130" s="144" t="str">
        <f t="shared" si="403"/>
        <v>na</v>
      </c>
      <c r="AK130" s="144" t="str">
        <f t="shared" si="404"/>
        <v>na</v>
      </c>
      <c r="AL130" s="144" t="str">
        <f t="shared" si="405"/>
        <v>na</v>
      </c>
      <c r="AM130" s="144" t="str">
        <f t="shared" si="406"/>
        <v>na</v>
      </c>
      <c r="AN130" s="75" t="str">
        <f t="shared" si="407"/>
        <v>na</v>
      </c>
      <c r="AO130" s="144" t="str">
        <f t="shared" si="408"/>
        <v>na</v>
      </c>
      <c r="AP130" s="75" t="str">
        <f t="shared" si="409"/>
        <v>na</v>
      </c>
      <c r="AQ130" s="144" t="str">
        <f t="shared" si="410"/>
        <v>na</v>
      </c>
      <c r="AR130" s="81" t="str">
        <f t="shared" si="411"/>
        <v>na</v>
      </c>
      <c r="AS130" s="82" t="str">
        <f t="shared" si="412"/>
        <v>na</v>
      </c>
      <c r="AT130" s="82" t="str">
        <f t="shared" si="413"/>
        <v>na</v>
      </c>
      <c r="AU130" s="82" t="str">
        <f t="shared" si="414"/>
        <v>na</v>
      </c>
      <c r="AV130" s="82" t="str">
        <f t="shared" si="415"/>
        <v>na</v>
      </c>
      <c r="AW130" s="82" t="str">
        <f t="shared" si="416"/>
        <v>na</v>
      </c>
      <c r="AX130" s="83" t="str">
        <f t="shared" si="417"/>
        <v>na</v>
      </c>
      <c r="AY130" s="82" t="str">
        <f t="shared" si="418"/>
        <v>na</v>
      </c>
      <c r="AZ130" s="83" t="str">
        <f t="shared" si="419"/>
        <v>na</v>
      </c>
      <c r="BA130" s="82" t="str">
        <f t="shared" si="420"/>
        <v>na</v>
      </c>
      <c r="BB130" s="93" t="str">
        <f t="shared" si="421"/>
        <v>na</v>
      </c>
      <c r="BC130" s="85" t="str">
        <f t="shared" si="422"/>
        <v>na</v>
      </c>
      <c r="BD130" s="85" t="str">
        <f t="shared" si="423"/>
        <v>na</v>
      </c>
      <c r="BE130" s="85" t="str">
        <f t="shared" si="424"/>
        <v>na</v>
      </c>
      <c r="BF130" s="85" t="str">
        <f t="shared" si="425"/>
        <v>na</v>
      </c>
      <c r="BG130" s="85" t="str">
        <f t="shared" si="426"/>
        <v>na</v>
      </c>
      <c r="BH130" s="86" t="str">
        <f t="shared" si="427"/>
        <v>na</v>
      </c>
      <c r="BI130" s="85" t="str">
        <f t="shared" si="428"/>
        <v>na</v>
      </c>
      <c r="BJ130" s="86" t="str">
        <f t="shared" si="429"/>
        <v>na</v>
      </c>
      <c r="BK130" s="102" t="str">
        <f t="shared" si="430"/>
        <v>na</v>
      </c>
      <c r="BL130" s="85" t="str">
        <f t="shared" si="431"/>
        <v>na</v>
      </c>
      <c r="BM130" s="85" t="str">
        <f t="shared" si="391"/>
        <v>na</v>
      </c>
      <c r="BN130" s="85" t="str">
        <f t="shared" si="392"/>
        <v>na</v>
      </c>
      <c r="BO130" s="85" t="str">
        <f t="shared" si="393"/>
        <v>na</v>
      </c>
      <c r="BP130" s="85" t="str">
        <f t="shared" si="394"/>
        <v>na</v>
      </c>
      <c r="BQ130" s="85" t="str">
        <f t="shared" si="395"/>
        <v>na</v>
      </c>
      <c r="BR130" s="86" t="str">
        <f t="shared" si="396"/>
        <v>na</v>
      </c>
      <c r="BS130" s="85" t="str">
        <f t="shared" si="397"/>
        <v>na</v>
      </c>
      <c r="BT130" s="86" t="str">
        <f t="shared" si="398"/>
        <v>na</v>
      </c>
      <c r="BU130" s="85" t="str">
        <f t="shared" si="399"/>
        <v>na</v>
      </c>
      <c r="BV130" s="93" t="str">
        <f t="shared" si="432"/>
        <v>na</v>
      </c>
      <c r="BW130" s="85" t="str">
        <f t="shared" si="433"/>
        <v>na</v>
      </c>
      <c r="BX130" s="85" t="str">
        <f t="shared" si="434"/>
        <v>na</v>
      </c>
      <c r="BY130" s="85" t="str">
        <f t="shared" si="435"/>
        <v>na</v>
      </c>
      <c r="BZ130" s="85" t="str">
        <f t="shared" si="436"/>
        <v>na</v>
      </c>
      <c r="CA130" s="85" t="str">
        <f t="shared" si="437"/>
        <v>na</v>
      </c>
      <c r="CB130" s="86" t="str">
        <f t="shared" si="438"/>
        <v>na</v>
      </c>
      <c r="CC130" s="85" t="str">
        <f t="shared" si="439"/>
        <v>na</v>
      </c>
      <c r="CD130" s="86" t="str">
        <f t="shared" si="440"/>
        <v>na</v>
      </c>
      <c r="CE130" s="102" t="str">
        <f t="shared" si="441"/>
        <v>na</v>
      </c>
    </row>
    <row r="131" spans="1:83" s="146" customFormat="1" x14ac:dyDescent="0.25">
      <c r="A131" s="299" t="s">
        <v>25</v>
      </c>
      <c r="B131" s="120">
        <v>45</v>
      </c>
      <c r="C131" s="143">
        <v>4</v>
      </c>
      <c r="D131" s="117"/>
      <c r="E131" s="69"/>
      <c r="F131" s="60"/>
      <c r="G131" s="67"/>
      <c r="H131" s="60">
        <v>1</v>
      </c>
      <c r="I131" s="78">
        <v>20.332999999999998</v>
      </c>
      <c r="J131" s="153">
        <v>67.67</v>
      </c>
      <c r="K131" s="205"/>
      <c r="L131" s="205"/>
      <c r="M131" s="161"/>
      <c r="N131" s="161"/>
      <c r="O131" s="267" t="s">
        <v>271</v>
      </c>
      <c r="P131" s="28">
        <v>67.67</v>
      </c>
      <c r="Q131" s="29"/>
      <c r="R131" s="151">
        <v>17.02</v>
      </c>
      <c r="S131" s="82">
        <v>33.274000000000001</v>
      </c>
      <c r="T131" s="154">
        <f>R131/P131</f>
        <v>0.25151470370917689</v>
      </c>
      <c r="U131" s="154">
        <f>IF(R131&lt;0.01*P131,0.01,IF(R131&gt;100*P131,100,T131))</f>
        <v>0.25151470370917689</v>
      </c>
      <c r="V131" s="205">
        <f t="shared" ref="V131" si="453">IF(S131&gt;0,((((1/P131)^2)*((S131^2)+(R131^2))-((1/P131)^2)*(R131^2))^0.5),0)</f>
        <v>0.49170976799172456</v>
      </c>
      <c r="W131" s="153">
        <f>IF(V131=0,U131,V131)</f>
        <v>0.49170976799172456</v>
      </c>
      <c r="X131" s="78">
        <v>1</v>
      </c>
      <c r="Y131" s="145">
        <v>0.5</v>
      </c>
      <c r="Z131" s="142">
        <v>1</v>
      </c>
      <c r="AA131" s="142">
        <v>0.5</v>
      </c>
      <c r="AB131" s="142">
        <v>0.5</v>
      </c>
      <c r="AC131" s="142">
        <v>1</v>
      </c>
      <c r="AD131" s="201">
        <v>1</v>
      </c>
      <c r="AE131" s="142"/>
      <c r="AF131" s="201"/>
      <c r="AG131" s="142"/>
      <c r="AH131" s="54">
        <f t="shared" si="401"/>
        <v>49</v>
      </c>
      <c r="AI131" s="144">
        <f t="shared" si="402"/>
        <v>49</v>
      </c>
      <c r="AJ131" s="144">
        <f t="shared" si="403"/>
        <v>49</v>
      </c>
      <c r="AK131" s="144">
        <f t="shared" si="404"/>
        <v>49</v>
      </c>
      <c r="AL131" s="144">
        <f t="shared" si="405"/>
        <v>49</v>
      </c>
      <c r="AM131" s="144">
        <f t="shared" si="406"/>
        <v>49</v>
      </c>
      <c r="AN131" s="75">
        <f t="shared" si="407"/>
        <v>49</v>
      </c>
      <c r="AO131" s="144" t="str">
        <f t="shared" si="408"/>
        <v>na</v>
      </c>
      <c r="AP131" s="75" t="str">
        <f t="shared" si="409"/>
        <v>na</v>
      </c>
      <c r="AQ131" s="144" t="str">
        <f t="shared" si="410"/>
        <v>na</v>
      </c>
      <c r="AR131" s="81">
        <f t="shared" si="411"/>
        <v>0.22435458068937356</v>
      </c>
      <c r="AS131" s="82">
        <f t="shared" si="412"/>
        <v>0.16025327192098113</v>
      </c>
      <c r="AT131" s="82">
        <f t="shared" si="413"/>
        <v>0.22435458068937356</v>
      </c>
      <c r="AU131" s="82">
        <f t="shared" si="414"/>
        <v>0.25977898816664308</v>
      </c>
      <c r="AV131" s="82">
        <f t="shared" si="415"/>
        <v>0.28044322586171694</v>
      </c>
      <c r="AW131" s="82">
        <f t="shared" si="416"/>
        <v>0.23410912767586806</v>
      </c>
      <c r="AX131" s="83">
        <f t="shared" si="417"/>
        <v>0.29913944091916472</v>
      </c>
      <c r="AY131" s="82" t="str">
        <f t="shared" si="418"/>
        <v>na</v>
      </c>
      <c r="AZ131" s="83" t="str">
        <f t="shared" si="419"/>
        <v>na</v>
      </c>
      <c r="BA131" s="82" t="str">
        <f t="shared" si="420"/>
        <v>na</v>
      </c>
      <c r="BB131" s="93">
        <f t="shared" si="421"/>
        <v>0.79984591476863909</v>
      </c>
      <c r="BC131" s="85">
        <f t="shared" si="422"/>
        <v>0.4080846503921628</v>
      </c>
      <c r="BD131" s="85">
        <f t="shared" si="423"/>
        <v>0.79984591476863909</v>
      </c>
      <c r="BE131" s="85">
        <f t="shared" si="424"/>
        <v>1.072369592099782</v>
      </c>
      <c r="BF131" s="85">
        <f t="shared" si="425"/>
        <v>1.2497592418259986</v>
      </c>
      <c r="BG131" s="85">
        <f t="shared" si="426"/>
        <v>0.87090972950233669</v>
      </c>
      <c r="BH131" s="86">
        <f t="shared" si="427"/>
        <v>1.4219482929220251</v>
      </c>
      <c r="BI131" s="85" t="str">
        <f t="shared" si="428"/>
        <v>na</v>
      </c>
      <c r="BJ131" s="86" t="str">
        <f t="shared" si="429"/>
        <v>na</v>
      </c>
      <c r="BK131" s="102" t="str">
        <f t="shared" si="430"/>
        <v>na</v>
      </c>
      <c r="BL131" s="85">
        <f t="shared" si="431"/>
        <v>38.392603908894678</v>
      </c>
      <c r="BM131" s="85">
        <f t="shared" si="391"/>
        <v>19.588063218823812</v>
      </c>
      <c r="BN131" s="85">
        <f t="shared" si="392"/>
        <v>38.392603908894678</v>
      </c>
      <c r="BO131" s="85">
        <f t="shared" si="393"/>
        <v>51.473740420789539</v>
      </c>
      <c r="BP131" s="85">
        <f t="shared" si="394"/>
        <v>59.988443607647937</v>
      </c>
      <c r="BQ131" s="85">
        <f t="shared" si="395"/>
        <v>41.803667016112158</v>
      </c>
      <c r="BR131" s="86">
        <f t="shared" si="396"/>
        <v>68.253518060257207</v>
      </c>
      <c r="BS131" s="85" t="str">
        <f t="shared" si="397"/>
        <v>na</v>
      </c>
      <c r="BT131" s="86" t="str">
        <f t="shared" si="398"/>
        <v>na</v>
      </c>
      <c r="BU131" s="85" t="str">
        <f t="shared" si="399"/>
        <v>na</v>
      </c>
      <c r="BV131" s="93">
        <f t="shared" si="432"/>
        <v>6.7532282745467367E-2</v>
      </c>
      <c r="BW131" s="85">
        <f t="shared" si="433"/>
        <v>0.57855455692526436</v>
      </c>
      <c r="BX131" s="85">
        <f t="shared" si="434"/>
        <v>1.0403734471674428E-2</v>
      </c>
      <c r="BY131" s="85">
        <f t="shared" si="435"/>
        <v>1.1756500381639232E-2</v>
      </c>
      <c r="BZ131" s="85">
        <f t="shared" si="436"/>
        <v>4.3098770983695349E-2</v>
      </c>
      <c r="CA131" s="85">
        <f t="shared" si="437"/>
        <v>2.0222612424118915E-2</v>
      </c>
      <c r="CB131" s="86">
        <f t="shared" si="438"/>
        <v>3.3963121078140726E-3</v>
      </c>
      <c r="CC131" s="85" t="str">
        <f t="shared" si="439"/>
        <v>na</v>
      </c>
      <c r="CD131" s="86" t="str">
        <f t="shared" si="440"/>
        <v>na</v>
      </c>
      <c r="CE131" s="102" t="str">
        <f t="shared" si="441"/>
        <v>na</v>
      </c>
    </row>
    <row r="132" spans="1:83" s="146" customFormat="1" x14ac:dyDescent="0.25">
      <c r="A132" s="299" t="s">
        <v>100</v>
      </c>
      <c r="B132" s="60"/>
      <c r="C132" s="145"/>
      <c r="D132" s="120"/>
      <c r="E132" s="95"/>
      <c r="F132" s="60"/>
      <c r="G132" s="60"/>
      <c r="H132" s="67"/>
      <c r="I132" s="78"/>
      <c r="J132" s="153"/>
      <c r="K132" s="199">
        <v>6.0085E-2</v>
      </c>
      <c r="L132" s="205"/>
      <c r="M132" s="83"/>
      <c r="N132" s="83"/>
      <c r="O132" s="266"/>
      <c r="P132" s="81"/>
      <c r="Q132" s="82"/>
      <c r="R132" s="81"/>
      <c r="S132" s="82"/>
      <c r="T132" s="73"/>
      <c r="U132" s="73"/>
      <c r="V132" s="205"/>
      <c r="W132" s="153"/>
      <c r="X132" s="78"/>
      <c r="Y132" s="127"/>
      <c r="Z132" s="129"/>
      <c r="AA132" s="129"/>
      <c r="AB132" s="129"/>
      <c r="AC132" s="129"/>
      <c r="AD132" s="139"/>
      <c r="AE132" s="129"/>
      <c r="AF132" s="139"/>
      <c r="AG132" s="129"/>
      <c r="AH132" s="54" t="str">
        <f t="shared" si="401"/>
        <v>na</v>
      </c>
      <c r="AI132" s="144" t="str">
        <f t="shared" si="402"/>
        <v>na</v>
      </c>
      <c r="AJ132" s="144" t="str">
        <f t="shared" si="403"/>
        <v>na</v>
      </c>
      <c r="AK132" s="144" t="str">
        <f t="shared" si="404"/>
        <v>na</v>
      </c>
      <c r="AL132" s="144" t="str">
        <f t="shared" si="405"/>
        <v>na</v>
      </c>
      <c r="AM132" s="144" t="str">
        <f t="shared" si="406"/>
        <v>na</v>
      </c>
      <c r="AN132" s="75" t="str">
        <f t="shared" si="407"/>
        <v>na</v>
      </c>
      <c r="AO132" s="144" t="str">
        <f t="shared" si="408"/>
        <v>na</v>
      </c>
      <c r="AP132" s="75" t="str">
        <f t="shared" si="409"/>
        <v>na</v>
      </c>
      <c r="AQ132" s="144" t="str">
        <f t="shared" si="410"/>
        <v>na</v>
      </c>
      <c r="AR132" s="81" t="str">
        <f t="shared" si="411"/>
        <v>na</v>
      </c>
      <c r="AS132" s="82" t="str">
        <f t="shared" si="412"/>
        <v>na</v>
      </c>
      <c r="AT132" s="82" t="str">
        <f t="shared" si="413"/>
        <v>na</v>
      </c>
      <c r="AU132" s="82" t="str">
        <f t="shared" si="414"/>
        <v>na</v>
      </c>
      <c r="AV132" s="82" t="str">
        <f t="shared" si="415"/>
        <v>na</v>
      </c>
      <c r="AW132" s="82" t="str">
        <f t="shared" si="416"/>
        <v>na</v>
      </c>
      <c r="AX132" s="83" t="str">
        <f t="shared" si="417"/>
        <v>na</v>
      </c>
      <c r="AY132" s="82" t="str">
        <f t="shared" si="418"/>
        <v>na</v>
      </c>
      <c r="AZ132" s="83" t="str">
        <f t="shared" si="419"/>
        <v>na</v>
      </c>
      <c r="BA132" s="82" t="str">
        <f t="shared" si="420"/>
        <v>na</v>
      </c>
      <c r="BB132" s="93" t="str">
        <f t="shared" si="421"/>
        <v>na</v>
      </c>
      <c r="BC132" s="85" t="str">
        <f t="shared" si="422"/>
        <v>na</v>
      </c>
      <c r="BD132" s="85" t="str">
        <f t="shared" si="423"/>
        <v>na</v>
      </c>
      <c r="BE132" s="85" t="str">
        <f t="shared" si="424"/>
        <v>na</v>
      </c>
      <c r="BF132" s="85" t="str">
        <f t="shared" si="425"/>
        <v>na</v>
      </c>
      <c r="BG132" s="85" t="str">
        <f t="shared" si="426"/>
        <v>na</v>
      </c>
      <c r="BH132" s="86" t="str">
        <f t="shared" si="427"/>
        <v>na</v>
      </c>
      <c r="BI132" s="85" t="str">
        <f t="shared" si="428"/>
        <v>na</v>
      </c>
      <c r="BJ132" s="86" t="str">
        <f t="shared" si="429"/>
        <v>na</v>
      </c>
      <c r="BK132" s="102" t="str">
        <f t="shared" si="430"/>
        <v>na</v>
      </c>
      <c r="BL132" s="85" t="str">
        <f t="shared" si="431"/>
        <v>na</v>
      </c>
      <c r="BM132" s="85" t="str">
        <f t="shared" si="391"/>
        <v>na</v>
      </c>
      <c r="BN132" s="85" t="str">
        <f t="shared" si="392"/>
        <v>na</v>
      </c>
      <c r="BO132" s="85" t="str">
        <f t="shared" si="393"/>
        <v>na</v>
      </c>
      <c r="BP132" s="85" t="str">
        <f t="shared" si="394"/>
        <v>na</v>
      </c>
      <c r="BQ132" s="85" t="str">
        <f t="shared" si="395"/>
        <v>na</v>
      </c>
      <c r="BR132" s="86" t="str">
        <f t="shared" si="396"/>
        <v>na</v>
      </c>
      <c r="BS132" s="85" t="str">
        <f t="shared" si="397"/>
        <v>na</v>
      </c>
      <c r="BT132" s="86" t="str">
        <f t="shared" si="398"/>
        <v>na</v>
      </c>
      <c r="BU132" s="85" t="str">
        <f t="shared" si="399"/>
        <v>na</v>
      </c>
      <c r="BV132" s="93" t="str">
        <f t="shared" si="432"/>
        <v>na</v>
      </c>
      <c r="BW132" s="85" t="str">
        <f t="shared" si="433"/>
        <v>na</v>
      </c>
      <c r="BX132" s="85" t="str">
        <f t="shared" si="434"/>
        <v>na</v>
      </c>
      <c r="BY132" s="85" t="str">
        <f t="shared" si="435"/>
        <v>na</v>
      </c>
      <c r="BZ132" s="85" t="str">
        <f t="shared" si="436"/>
        <v>na</v>
      </c>
      <c r="CA132" s="85" t="str">
        <f t="shared" si="437"/>
        <v>na</v>
      </c>
      <c r="CB132" s="86" t="str">
        <f t="shared" si="438"/>
        <v>na</v>
      </c>
      <c r="CC132" s="85" t="str">
        <f t="shared" si="439"/>
        <v>na</v>
      </c>
      <c r="CD132" s="86" t="str">
        <f t="shared" si="440"/>
        <v>na</v>
      </c>
      <c r="CE132" s="102" t="str">
        <f t="shared" si="441"/>
        <v>na</v>
      </c>
    </row>
    <row r="133" spans="1:83" s="146" customFormat="1" x14ac:dyDescent="0.25">
      <c r="A133" s="299" t="s">
        <v>29</v>
      </c>
      <c r="B133" s="60"/>
      <c r="C133" s="145"/>
      <c r="D133" s="120"/>
      <c r="E133" s="95"/>
      <c r="F133" s="60"/>
      <c r="G133" s="60"/>
      <c r="H133" s="67"/>
      <c r="I133" s="78"/>
      <c r="J133" s="153"/>
      <c r="K133" s="205">
        <v>1.1100000000000001E-3</v>
      </c>
      <c r="L133" s="205"/>
      <c r="M133" s="83">
        <v>3.0425000000000001E-2</v>
      </c>
      <c r="N133" s="83">
        <v>1.7425E-2</v>
      </c>
      <c r="O133" s="266"/>
      <c r="P133" s="81"/>
      <c r="Q133" s="82"/>
      <c r="R133" s="81"/>
      <c r="S133" s="82"/>
      <c r="T133" s="73"/>
      <c r="U133" s="73"/>
      <c r="V133" s="205"/>
      <c r="W133" s="153"/>
      <c r="X133" s="78"/>
      <c r="Y133" s="145"/>
      <c r="Z133" s="142"/>
      <c r="AA133" s="142"/>
      <c r="AB133" s="142"/>
      <c r="AC133" s="142"/>
      <c r="AD133" s="201"/>
      <c r="AE133" s="142"/>
      <c r="AF133" s="201"/>
      <c r="AG133" s="142"/>
      <c r="AH133" s="54" t="str">
        <f t="shared" si="401"/>
        <v>na</v>
      </c>
      <c r="AI133" s="144" t="str">
        <f t="shared" si="402"/>
        <v>na</v>
      </c>
      <c r="AJ133" s="144" t="str">
        <f t="shared" si="403"/>
        <v>na</v>
      </c>
      <c r="AK133" s="144" t="str">
        <f t="shared" si="404"/>
        <v>na</v>
      </c>
      <c r="AL133" s="144" t="str">
        <f t="shared" si="405"/>
        <v>na</v>
      </c>
      <c r="AM133" s="144" t="str">
        <f t="shared" si="406"/>
        <v>na</v>
      </c>
      <c r="AN133" s="75" t="str">
        <f t="shared" si="407"/>
        <v>na</v>
      </c>
      <c r="AO133" s="144" t="str">
        <f t="shared" si="408"/>
        <v>na</v>
      </c>
      <c r="AP133" s="75" t="str">
        <f t="shared" si="409"/>
        <v>na</v>
      </c>
      <c r="AQ133" s="144" t="str">
        <f t="shared" si="410"/>
        <v>na</v>
      </c>
      <c r="AR133" s="81" t="str">
        <f t="shared" si="411"/>
        <v>na</v>
      </c>
      <c r="AS133" s="82" t="str">
        <f t="shared" si="412"/>
        <v>na</v>
      </c>
      <c r="AT133" s="82" t="str">
        <f t="shared" si="413"/>
        <v>na</v>
      </c>
      <c r="AU133" s="82" t="str">
        <f t="shared" si="414"/>
        <v>na</v>
      </c>
      <c r="AV133" s="82" t="str">
        <f t="shared" si="415"/>
        <v>na</v>
      </c>
      <c r="AW133" s="82" t="str">
        <f t="shared" si="416"/>
        <v>na</v>
      </c>
      <c r="AX133" s="83" t="str">
        <f t="shared" si="417"/>
        <v>na</v>
      </c>
      <c r="AY133" s="82" t="str">
        <f t="shared" si="418"/>
        <v>na</v>
      </c>
      <c r="AZ133" s="83" t="str">
        <f t="shared" si="419"/>
        <v>na</v>
      </c>
      <c r="BA133" s="82" t="str">
        <f t="shared" si="420"/>
        <v>na</v>
      </c>
      <c r="BB133" s="93" t="str">
        <f t="shared" si="421"/>
        <v>na</v>
      </c>
      <c r="BC133" s="85" t="str">
        <f t="shared" si="422"/>
        <v>na</v>
      </c>
      <c r="BD133" s="85" t="str">
        <f t="shared" si="423"/>
        <v>na</v>
      </c>
      <c r="BE133" s="85" t="str">
        <f t="shared" si="424"/>
        <v>na</v>
      </c>
      <c r="BF133" s="85" t="str">
        <f t="shared" si="425"/>
        <v>na</v>
      </c>
      <c r="BG133" s="85" t="str">
        <f t="shared" si="426"/>
        <v>na</v>
      </c>
      <c r="BH133" s="86" t="str">
        <f t="shared" si="427"/>
        <v>na</v>
      </c>
      <c r="BI133" s="85" t="str">
        <f t="shared" si="428"/>
        <v>na</v>
      </c>
      <c r="BJ133" s="86" t="str">
        <f t="shared" si="429"/>
        <v>na</v>
      </c>
      <c r="BK133" s="102" t="str">
        <f t="shared" si="430"/>
        <v>na</v>
      </c>
      <c r="BL133" s="85" t="str">
        <f t="shared" si="431"/>
        <v>na</v>
      </c>
      <c r="BM133" s="85" t="str">
        <f t="shared" si="391"/>
        <v>na</v>
      </c>
      <c r="BN133" s="85" t="str">
        <f t="shared" si="392"/>
        <v>na</v>
      </c>
      <c r="BO133" s="85" t="str">
        <f t="shared" si="393"/>
        <v>na</v>
      </c>
      <c r="BP133" s="85" t="str">
        <f t="shared" si="394"/>
        <v>na</v>
      </c>
      <c r="BQ133" s="85" t="str">
        <f t="shared" si="395"/>
        <v>na</v>
      </c>
      <c r="BR133" s="86" t="str">
        <f t="shared" si="396"/>
        <v>na</v>
      </c>
      <c r="BS133" s="85" t="str">
        <f t="shared" si="397"/>
        <v>na</v>
      </c>
      <c r="BT133" s="86" t="str">
        <f t="shared" si="398"/>
        <v>na</v>
      </c>
      <c r="BU133" s="85" t="str">
        <f t="shared" si="399"/>
        <v>na</v>
      </c>
      <c r="BV133" s="93" t="str">
        <f t="shared" si="432"/>
        <v>na</v>
      </c>
      <c r="BW133" s="85" t="str">
        <f t="shared" si="433"/>
        <v>na</v>
      </c>
      <c r="BX133" s="85" t="str">
        <f t="shared" si="434"/>
        <v>na</v>
      </c>
      <c r="BY133" s="85" t="str">
        <f t="shared" si="435"/>
        <v>na</v>
      </c>
      <c r="BZ133" s="85" t="str">
        <f t="shared" si="436"/>
        <v>na</v>
      </c>
      <c r="CA133" s="85" t="str">
        <f t="shared" si="437"/>
        <v>na</v>
      </c>
      <c r="CB133" s="86" t="str">
        <f t="shared" si="438"/>
        <v>na</v>
      </c>
      <c r="CC133" s="85" t="str">
        <f t="shared" si="439"/>
        <v>na</v>
      </c>
      <c r="CD133" s="86" t="str">
        <f t="shared" si="440"/>
        <v>na</v>
      </c>
      <c r="CE133" s="102" t="str">
        <f t="shared" si="441"/>
        <v>na</v>
      </c>
    </row>
    <row r="134" spans="1:83" s="146" customFormat="1" x14ac:dyDescent="0.25">
      <c r="A134" s="299" t="s">
        <v>30</v>
      </c>
      <c r="B134" s="60"/>
      <c r="C134" s="145"/>
      <c r="D134" s="120"/>
      <c r="E134" s="95"/>
      <c r="F134" s="60"/>
      <c r="G134" s="67"/>
      <c r="H134" s="60"/>
      <c r="I134" s="78"/>
      <c r="J134" s="153"/>
      <c r="K134" s="205">
        <v>6.2949999999999994E-3</v>
      </c>
      <c r="L134" s="205"/>
      <c r="M134" s="83"/>
      <c r="N134" s="83"/>
      <c r="O134" s="266"/>
      <c r="P134" s="81"/>
      <c r="Q134" s="82"/>
      <c r="R134" s="81"/>
      <c r="S134" s="82"/>
      <c r="T134" s="73"/>
      <c r="U134" s="73"/>
      <c r="V134" s="205"/>
      <c r="W134" s="153"/>
      <c r="X134" s="78"/>
      <c r="Y134" s="143"/>
      <c r="Z134" s="142"/>
      <c r="AA134" s="142"/>
      <c r="AB134" s="142"/>
      <c r="AC134" s="142"/>
      <c r="AD134" s="201"/>
      <c r="AE134" s="142"/>
      <c r="AF134" s="201"/>
      <c r="AG134" s="142"/>
      <c r="AH134" s="54" t="str">
        <f t="shared" si="401"/>
        <v>na</v>
      </c>
      <c r="AI134" s="144" t="str">
        <f t="shared" si="402"/>
        <v>na</v>
      </c>
      <c r="AJ134" s="144" t="str">
        <f t="shared" si="403"/>
        <v>na</v>
      </c>
      <c r="AK134" s="144" t="str">
        <f t="shared" si="404"/>
        <v>na</v>
      </c>
      <c r="AL134" s="144" t="str">
        <f t="shared" si="405"/>
        <v>na</v>
      </c>
      <c r="AM134" s="144" t="str">
        <f t="shared" si="406"/>
        <v>na</v>
      </c>
      <c r="AN134" s="75" t="str">
        <f t="shared" si="407"/>
        <v>na</v>
      </c>
      <c r="AO134" s="144" t="str">
        <f t="shared" si="408"/>
        <v>na</v>
      </c>
      <c r="AP134" s="75" t="str">
        <f t="shared" si="409"/>
        <v>na</v>
      </c>
      <c r="AQ134" s="144" t="str">
        <f t="shared" si="410"/>
        <v>na</v>
      </c>
      <c r="AR134" s="81" t="str">
        <f t="shared" si="411"/>
        <v>na</v>
      </c>
      <c r="AS134" s="82" t="str">
        <f t="shared" si="412"/>
        <v>na</v>
      </c>
      <c r="AT134" s="82" t="str">
        <f t="shared" si="413"/>
        <v>na</v>
      </c>
      <c r="AU134" s="82" t="str">
        <f t="shared" si="414"/>
        <v>na</v>
      </c>
      <c r="AV134" s="82" t="str">
        <f t="shared" si="415"/>
        <v>na</v>
      </c>
      <c r="AW134" s="82" t="str">
        <f t="shared" si="416"/>
        <v>na</v>
      </c>
      <c r="AX134" s="83" t="str">
        <f t="shared" si="417"/>
        <v>na</v>
      </c>
      <c r="AY134" s="82" t="str">
        <f t="shared" si="418"/>
        <v>na</v>
      </c>
      <c r="AZ134" s="83" t="str">
        <f t="shared" si="419"/>
        <v>na</v>
      </c>
      <c r="BA134" s="82" t="str">
        <f t="shared" si="420"/>
        <v>na</v>
      </c>
      <c r="BB134" s="93" t="str">
        <f t="shared" si="421"/>
        <v>na</v>
      </c>
      <c r="BC134" s="85" t="str">
        <f t="shared" si="422"/>
        <v>na</v>
      </c>
      <c r="BD134" s="85" t="str">
        <f t="shared" si="423"/>
        <v>na</v>
      </c>
      <c r="BE134" s="85" t="str">
        <f t="shared" si="424"/>
        <v>na</v>
      </c>
      <c r="BF134" s="85" t="str">
        <f t="shared" si="425"/>
        <v>na</v>
      </c>
      <c r="BG134" s="85" t="str">
        <f t="shared" si="426"/>
        <v>na</v>
      </c>
      <c r="BH134" s="86" t="str">
        <f t="shared" si="427"/>
        <v>na</v>
      </c>
      <c r="BI134" s="85" t="str">
        <f t="shared" si="428"/>
        <v>na</v>
      </c>
      <c r="BJ134" s="86" t="str">
        <f t="shared" si="429"/>
        <v>na</v>
      </c>
      <c r="BK134" s="102" t="str">
        <f t="shared" si="430"/>
        <v>na</v>
      </c>
      <c r="BL134" s="85" t="str">
        <f t="shared" si="431"/>
        <v>na</v>
      </c>
      <c r="BM134" s="85" t="str">
        <f t="shared" si="391"/>
        <v>na</v>
      </c>
      <c r="BN134" s="85" t="str">
        <f t="shared" si="392"/>
        <v>na</v>
      </c>
      <c r="BO134" s="85" t="str">
        <f t="shared" si="393"/>
        <v>na</v>
      </c>
      <c r="BP134" s="85" t="str">
        <f t="shared" si="394"/>
        <v>na</v>
      </c>
      <c r="BQ134" s="85" t="str">
        <f t="shared" si="395"/>
        <v>na</v>
      </c>
      <c r="BR134" s="86" t="str">
        <f t="shared" si="396"/>
        <v>na</v>
      </c>
      <c r="BS134" s="85" t="str">
        <f t="shared" si="397"/>
        <v>na</v>
      </c>
      <c r="BT134" s="86" t="str">
        <f t="shared" si="398"/>
        <v>na</v>
      </c>
      <c r="BU134" s="85" t="str">
        <f t="shared" si="399"/>
        <v>na</v>
      </c>
      <c r="BV134" s="93" t="str">
        <f t="shared" si="432"/>
        <v>na</v>
      </c>
      <c r="BW134" s="85" t="str">
        <f t="shared" si="433"/>
        <v>na</v>
      </c>
      <c r="BX134" s="85" t="str">
        <f t="shared" si="434"/>
        <v>na</v>
      </c>
      <c r="BY134" s="85" t="str">
        <f t="shared" si="435"/>
        <v>na</v>
      </c>
      <c r="BZ134" s="85" t="str">
        <f t="shared" si="436"/>
        <v>na</v>
      </c>
      <c r="CA134" s="85" t="str">
        <f t="shared" si="437"/>
        <v>na</v>
      </c>
      <c r="CB134" s="86" t="str">
        <f t="shared" si="438"/>
        <v>na</v>
      </c>
      <c r="CC134" s="85" t="str">
        <f t="shared" si="439"/>
        <v>na</v>
      </c>
      <c r="CD134" s="86" t="str">
        <f t="shared" si="440"/>
        <v>na</v>
      </c>
      <c r="CE134" s="102" t="str">
        <f t="shared" si="441"/>
        <v>na</v>
      </c>
    </row>
    <row r="135" spans="1:83" s="146" customFormat="1" x14ac:dyDescent="0.25">
      <c r="A135" s="299" t="s">
        <v>31</v>
      </c>
      <c r="B135" s="60"/>
      <c r="C135" s="145"/>
      <c r="D135" s="120"/>
      <c r="E135" s="95"/>
      <c r="F135" s="60"/>
      <c r="G135" s="67"/>
      <c r="H135" s="60"/>
      <c r="I135" s="78"/>
      <c r="J135" s="153"/>
      <c r="K135" s="205">
        <v>1.1949999999999999E-3</v>
      </c>
      <c r="L135" s="205"/>
      <c r="M135" s="83"/>
      <c r="N135" s="83"/>
      <c r="O135" s="266"/>
      <c r="P135" s="81"/>
      <c r="Q135" s="82"/>
      <c r="R135" s="81"/>
      <c r="S135" s="82"/>
      <c r="T135" s="73"/>
      <c r="U135" s="73"/>
      <c r="V135" s="205"/>
      <c r="W135" s="153"/>
      <c r="X135" s="78"/>
      <c r="Y135" s="143"/>
      <c r="Z135" s="142"/>
      <c r="AA135" s="142"/>
      <c r="AB135" s="142"/>
      <c r="AC135" s="142"/>
      <c r="AD135" s="201"/>
      <c r="AE135" s="142"/>
      <c r="AF135" s="201"/>
      <c r="AG135" s="142"/>
      <c r="AH135" s="54" t="str">
        <f t="shared" si="401"/>
        <v>na</v>
      </c>
      <c r="AI135" s="144" t="str">
        <f t="shared" si="402"/>
        <v>na</v>
      </c>
      <c r="AJ135" s="144" t="str">
        <f t="shared" si="403"/>
        <v>na</v>
      </c>
      <c r="AK135" s="144" t="str">
        <f t="shared" si="404"/>
        <v>na</v>
      </c>
      <c r="AL135" s="144" t="str">
        <f t="shared" si="405"/>
        <v>na</v>
      </c>
      <c r="AM135" s="144" t="str">
        <f t="shared" si="406"/>
        <v>na</v>
      </c>
      <c r="AN135" s="75" t="str">
        <f t="shared" si="407"/>
        <v>na</v>
      </c>
      <c r="AO135" s="144" t="str">
        <f t="shared" si="408"/>
        <v>na</v>
      </c>
      <c r="AP135" s="75" t="str">
        <f t="shared" si="409"/>
        <v>na</v>
      </c>
      <c r="AQ135" s="144" t="str">
        <f t="shared" si="410"/>
        <v>na</v>
      </c>
      <c r="AR135" s="81" t="str">
        <f t="shared" si="411"/>
        <v>na</v>
      </c>
      <c r="AS135" s="82" t="str">
        <f t="shared" si="412"/>
        <v>na</v>
      </c>
      <c r="AT135" s="82" t="str">
        <f t="shared" si="413"/>
        <v>na</v>
      </c>
      <c r="AU135" s="82" t="str">
        <f t="shared" si="414"/>
        <v>na</v>
      </c>
      <c r="AV135" s="82" t="str">
        <f t="shared" si="415"/>
        <v>na</v>
      </c>
      <c r="AW135" s="82" t="str">
        <f t="shared" si="416"/>
        <v>na</v>
      </c>
      <c r="AX135" s="83" t="str">
        <f t="shared" si="417"/>
        <v>na</v>
      </c>
      <c r="AY135" s="82" t="str">
        <f t="shared" si="418"/>
        <v>na</v>
      </c>
      <c r="AZ135" s="83" t="str">
        <f t="shared" si="419"/>
        <v>na</v>
      </c>
      <c r="BA135" s="82" t="str">
        <f t="shared" si="420"/>
        <v>na</v>
      </c>
      <c r="BB135" s="93" t="str">
        <f t="shared" si="421"/>
        <v>na</v>
      </c>
      <c r="BC135" s="85" t="str">
        <f t="shared" si="422"/>
        <v>na</v>
      </c>
      <c r="BD135" s="85" t="str">
        <f t="shared" si="423"/>
        <v>na</v>
      </c>
      <c r="BE135" s="85" t="str">
        <f t="shared" si="424"/>
        <v>na</v>
      </c>
      <c r="BF135" s="85" t="str">
        <f t="shared" si="425"/>
        <v>na</v>
      </c>
      <c r="BG135" s="85" t="str">
        <f t="shared" si="426"/>
        <v>na</v>
      </c>
      <c r="BH135" s="86" t="str">
        <f t="shared" si="427"/>
        <v>na</v>
      </c>
      <c r="BI135" s="85" t="str">
        <f t="shared" si="428"/>
        <v>na</v>
      </c>
      <c r="BJ135" s="86" t="str">
        <f t="shared" si="429"/>
        <v>na</v>
      </c>
      <c r="BK135" s="102" t="str">
        <f t="shared" si="430"/>
        <v>na</v>
      </c>
      <c r="BL135" s="85" t="str">
        <f t="shared" si="431"/>
        <v>na</v>
      </c>
      <c r="BM135" s="85" t="str">
        <f t="shared" si="391"/>
        <v>na</v>
      </c>
      <c r="BN135" s="85" t="str">
        <f t="shared" si="392"/>
        <v>na</v>
      </c>
      <c r="BO135" s="85" t="str">
        <f t="shared" si="393"/>
        <v>na</v>
      </c>
      <c r="BP135" s="85" t="str">
        <f t="shared" si="394"/>
        <v>na</v>
      </c>
      <c r="BQ135" s="85" t="str">
        <f t="shared" si="395"/>
        <v>na</v>
      </c>
      <c r="BR135" s="86" t="str">
        <f t="shared" si="396"/>
        <v>na</v>
      </c>
      <c r="BS135" s="85" t="str">
        <f t="shared" si="397"/>
        <v>na</v>
      </c>
      <c r="BT135" s="86" t="str">
        <f t="shared" si="398"/>
        <v>na</v>
      </c>
      <c r="BU135" s="85" t="str">
        <f t="shared" si="399"/>
        <v>na</v>
      </c>
      <c r="BV135" s="93" t="str">
        <f t="shared" si="432"/>
        <v>na</v>
      </c>
      <c r="BW135" s="85" t="str">
        <f t="shared" si="433"/>
        <v>na</v>
      </c>
      <c r="BX135" s="85" t="str">
        <f t="shared" si="434"/>
        <v>na</v>
      </c>
      <c r="BY135" s="85" t="str">
        <f t="shared" si="435"/>
        <v>na</v>
      </c>
      <c r="BZ135" s="85" t="str">
        <f t="shared" si="436"/>
        <v>na</v>
      </c>
      <c r="CA135" s="85" t="str">
        <f t="shared" si="437"/>
        <v>na</v>
      </c>
      <c r="CB135" s="86" t="str">
        <f t="shared" si="438"/>
        <v>na</v>
      </c>
      <c r="CC135" s="85" t="str">
        <f t="shared" si="439"/>
        <v>na</v>
      </c>
      <c r="CD135" s="86" t="str">
        <f t="shared" si="440"/>
        <v>na</v>
      </c>
      <c r="CE135" s="102" t="str">
        <f t="shared" si="441"/>
        <v>na</v>
      </c>
    </row>
    <row r="136" spans="1:83" s="146" customFormat="1" x14ac:dyDescent="0.25">
      <c r="A136" s="299" t="s">
        <v>33</v>
      </c>
      <c r="B136" s="120">
        <v>45</v>
      </c>
      <c r="C136" s="145">
        <v>4</v>
      </c>
      <c r="D136" s="144"/>
      <c r="E136" s="69"/>
      <c r="F136" s="60"/>
      <c r="G136" s="67"/>
      <c r="H136" s="60">
        <v>1</v>
      </c>
      <c r="I136" s="78">
        <v>35.520000000000003</v>
      </c>
      <c r="J136" s="153">
        <v>634.96</v>
      </c>
      <c r="K136" s="205"/>
      <c r="L136" s="205"/>
      <c r="M136" s="83"/>
      <c r="N136" s="83"/>
      <c r="O136" s="266" t="s">
        <v>271</v>
      </c>
      <c r="P136" s="81">
        <v>634.96</v>
      </c>
      <c r="Q136" s="82"/>
      <c r="R136" s="81">
        <v>54.959000000000003</v>
      </c>
      <c r="S136" s="82">
        <v>133.749</v>
      </c>
      <c r="T136" s="154">
        <f>R136/P136</f>
        <v>8.6555058586367639E-2</v>
      </c>
      <c r="U136" s="154">
        <f>IF(R136&lt;0.01*P136,0.01,IF(R136&gt;100*P136,100,T136))</f>
        <v>8.6555058586367639E-2</v>
      </c>
      <c r="V136" s="205">
        <f t="shared" ref="V136" si="454">IF(S136&gt;0,((((1/P136)^2)*((S136^2)+(R136^2))-((1/P136)^2)*(R136^2))^0.5),0)</f>
        <v>0.21064161521985636</v>
      </c>
      <c r="W136" s="153">
        <f>IF(V136=0,U136,V136)</f>
        <v>0.21064161521985636</v>
      </c>
      <c r="X136" s="78">
        <v>1</v>
      </c>
      <c r="Y136" s="143"/>
      <c r="Z136" s="142"/>
      <c r="AA136" s="142">
        <v>0.25</v>
      </c>
      <c r="AB136" s="142">
        <v>0.2</v>
      </c>
      <c r="AC136" s="142">
        <v>1</v>
      </c>
      <c r="AD136" s="201"/>
      <c r="AE136" s="142"/>
      <c r="AF136" s="201"/>
      <c r="AG136" s="142">
        <v>1</v>
      </c>
      <c r="AH136" s="54">
        <f t="shared" si="401"/>
        <v>49</v>
      </c>
      <c r="AI136" s="144" t="str">
        <f t="shared" si="402"/>
        <v>na</v>
      </c>
      <c r="AJ136" s="144" t="str">
        <f t="shared" si="403"/>
        <v>na</v>
      </c>
      <c r="AK136" s="144">
        <f t="shared" si="404"/>
        <v>49</v>
      </c>
      <c r="AL136" s="144">
        <f t="shared" si="405"/>
        <v>49</v>
      </c>
      <c r="AM136" s="144">
        <f t="shared" si="406"/>
        <v>49</v>
      </c>
      <c r="AN136" s="75" t="str">
        <f t="shared" si="407"/>
        <v>na</v>
      </c>
      <c r="AO136" s="144" t="str">
        <f t="shared" si="408"/>
        <v>na</v>
      </c>
      <c r="AP136" s="75" t="str">
        <f t="shared" si="409"/>
        <v>na</v>
      </c>
      <c r="AQ136" s="144">
        <f t="shared" si="410"/>
        <v>49</v>
      </c>
      <c r="AR136" s="81">
        <f t="shared" si="411"/>
        <v>8.3012194613438714E-2</v>
      </c>
      <c r="AS136" s="82" t="str">
        <f t="shared" si="412"/>
        <v>na</v>
      </c>
      <c r="AT136" s="82" t="str">
        <f t="shared" si="413"/>
        <v>na</v>
      </c>
      <c r="AU136" s="82">
        <f t="shared" si="414"/>
        <v>4.8059691618306623E-2</v>
      </c>
      <c r="AV136" s="82">
        <f t="shared" si="415"/>
        <v>4.1506097306719364E-2</v>
      </c>
      <c r="AW136" s="82">
        <f t="shared" si="416"/>
        <v>8.6621420466196919E-2</v>
      </c>
      <c r="AX136" s="83" t="str">
        <f t="shared" si="417"/>
        <v>na</v>
      </c>
      <c r="AY136" s="82" t="str">
        <f t="shared" si="418"/>
        <v>na</v>
      </c>
      <c r="AZ136" s="83" t="str">
        <f t="shared" si="419"/>
        <v>na</v>
      </c>
      <c r="BA136" s="82">
        <f t="shared" si="420"/>
        <v>8.3012194613438714E-2</v>
      </c>
      <c r="BB136" s="93">
        <f t="shared" si="421"/>
        <v>0.38230095916500267</v>
      </c>
      <c r="BC136" s="85" t="str">
        <f t="shared" si="422"/>
        <v>na</v>
      </c>
      <c r="BD136" s="85" t="str">
        <f t="shared" si="423"/>
        <v>na</v>
      </c>
      <c r="BE136" s="85">
        <f t="shared" si="424"/>
        <v>0.12813965667303415</v>
      </c>
      <c r="BF136" s="85">
        <f t="shared" si="425"/>
        <v>9.557523979125071E-2</v>
      </c>
      <c r="BG136" s="85">
        <f t="shared" si="426"/>
        <v>0.41626720695470987</v>
      </c>
      <c r="BH136" s="86" t="str">
        <f t="shared" si="427"/>
        <v>na</v>
      </c>
      <c r="BI136" s="85" t="str">
        <f t="shared" si="428"/>
        <v>na</v>
      </c>
      <c r="BJ136" s="86" t="str">
        <f t="shared" si="429"/>
        <v>na</v>
      </c>
      <c r="BK136" s="102">
        <f t="shared" si="430"/>
        <v>0.38230095916500267</v>
      </c>
      <c r="BL136" s="85">
        <f t="shared" si="431"/>
        <v>18.350446039920129</v>
      </c>
      <c r="BM136" s="85" t="str">
        <f t="shared" si="391"/>
        <v>na</v>
      </c>
      <c r="BN136" s="85" t="str">
        <f t="shared" si="392"/>
        <v>na</v>
      </c>
      <c r="BO136" s="85">
        <f t="shared" si="393"/>
        <v>6.1507035203056386</v>
      </c>
      <c r="BP136" s="85">
        <f t="shared" si="394"/>
        <v>4.5876115099800341</v>
      </c>
      <c r="BQ136" s="85">
        <f t="shared" si="395"/>
        <v>19.980825933826075</v>
      </c>
      <c r="BR136" s="86" t="str">
        <f t="shared" si="396"/>
        <v>na</v>
      </c>
      <c r="BS136" s="85" t="str">
        <f t="shared" si="397"/>
        <v>na</v>
      </c>
      <c r="BT136" s="86" t="str">
        <f t="shared" si="398"/>
        <v>na</v>
      </c>
      <c r="BU136" s="85">
        <f t="shared" si="399"/>
        <v>18.350446039920129</v>
      </c>
      <c r="BV136" s="93">
        <f t="shared" si="432"/>
        <v>1.5606666491359757</v>
      </c>
      <c r="BW136" s="85" t="str">
        <f t="shared" si="433"/>
        <v>na</v>
      </c>
      <c r="BX136" s="85" t="str">
        <f t="shared" si="434"/>
        <v>na</v>
      </c>
      <c r="BY136" s="85">
        <f t="shared" si="435"/>
        <v>1.886798055852144</v>
      </c>
      <c r="BZ136" s="85">
        <f t="shared" si="436"/>
        <v>2.1461003741638094</v>
      </c>
      <c r="CA136" s="85">
        <f t="shared" si="437"/>
        <v>1.3797325730974617</v>
      </c>
      <c r="CB136" s="86" t="str">
        <f t="shared" si="438"/>
        <v>na</v>
      </c>
      <c r="CC136" s="85" t="str">
        <f t="shared" si="439"/>
        <v>na</v>
      </c>
      <c r="CD136" s="86" t="str">
        <f t="shared" si="440"/>
        <v>na</v>
      </c>
      <c r="CE136" s="102">
        <f t="shared" si="441"/>
        <v>0.49348858421409225</v>
      </c>
    </row>
    <row r="137" spans="1:83" s="146" customFormat="1" x14ac:dyDescent="0.25">
      <c r="A137" s="299" t="s">
        <v>108</v>
      </c>
      <c r="B137" s="60"/>
      <c r="C137" s="145"/>
      <c r="D137" s="120"/>
      <c r="E137" s="95"/>
      <c r="F137" s="60"/>
      <c r="G137" s="67"/>
      <c r="H137" s="60"/>
      <c r="I137" s="78"/>
      <c r="J137" s="153"/>
      <c r="K137" s="205">
        <v>2.2682500000000001E-2</v>
      </c>
      <c r="L137" s="205"/>
      <c r="M137" s="83"/>
      <c r="N137" s="83"/>
      <c r="O137" s="266"/>
      <c r="P137" s="81"/>
      <c r="Q137" s="82"/>
      <c r="R137" s="81"/>
      <c r="S137" s="82"/>
      <c r="T137" s="73"/>
      <c r="U137" s="73"/>
      <c r="V137" s="205"/>
      <c r="W137" s="153"/>
      <c r="X137" s="78"/>
      <c r="Y137" s="145"/>
      <c r="Z137" s="142"/>
      <c r="AA137" s="142"/>
      <c r="AB137" s="142"/>
      <c r="AC137" s="142"/>
      <c r="AD137" s="201"/>
      <c r="AE137" s="142"/>
      <c r="AF137" s="201"/>
      <c r="AG137" s="142"/>
      <c r="AH137" s="54" t="str">
        <f t="shared" si="401"/>
        <v>na</v>
      </c>
      <c r="AI137" s="144" t="str">
        <f t="shared" si="402"/>
        <v>na</v>
      </c>
      <c r="AJ137" s="144" t="str">
        <f t="shared" si="403"/>
        <v>na</v>
      </c>
      <c r="AK137" s="144" t="str">
        <f t="shared" si="404"/>
        <v>na</v>
      </c>
      <c r="AL137" s="144" t="str">
        <f t="shared" si="405"/>
        <v>na</v>
      </c>
      <c r="AM137" s="144" t="str">
        <f t="shared" si="406"/>
        <v>na</v>
      </c>
      <c r="AN137" s="75" t="str">
        <f t="shared" si="407"/>
        <v>na</v>
      </c>
      <c r="AO137" s="144" t="str">
        <f t="shared" si="408"/>
        <v>na</v>
      </c>
      <c r="AP137" s="75" t="str">
        <f t="shared" si="409"/>
        <v>na</v>
      </c>
      <c r="AQ137" s="144" t="str">
        <f t="shared" si="410"/>
        <v>na</v>
      </c>
      <c r="AR137" s="81" t="str">
        <f t="shared" si="411"/>
        <v>na</v>
      </c>
      <c r="AS137" s="82" t="str">
        <f t="shared" si="412"/>
        <v>na</v>
      </c>
      <c r="AT137" s="82" t="str">
        <f t="shared" si="413"/>
        <v>na</v>
      </c>
      <c r="AU137" s="82" t="str">
        <f t="shared" si="414"/>
        <v>na</v>
      </c>
      <c r="AV137" s="82" t="str">
        <f t="shared" si="415"/>
        <v>na</v>
      </c>
      <c r="AW137" s="82" t="str">
        <f t="shared" si="416"/>
        <v>na</v>
      </c>
      <c r="AX137" s="83" t="str">
        <f t="shared" si="417"/>
        <v>na</v>
      </c>
      <c r="AY137" s="82" t="str">
        <f t="shared" si="418"/>
        <v>na</v>
      </c>
      <c r="AZ137" s="83" t="str">
        <f t="shared" si="419"/>
        <v>na</v>
      </c>
      <c r="BA137" s="82" t="str">
        <f t="shared" si="420"/>
        <v>na</v>
      </c>
      <c r="BB137" s="93" t="str">
        <f t="shared" si="421"/>
        <v>na</v>
      </c>
      <c r="BC137" s="85" t="str">
        <f t="shared" si="422"/>
        <v>na</v>
      </c>
      <c r="BD137" s="85" t="str">
        <f t="shared" si="423"/>
        <v>na</v>
      </c>
      <c r="BE137" s="85" t="str">
        <f t="shared" si="424"/>
        <v>na</v>
      </c>
      <c r="BF137" s="85" t="str">
        <f t="shared" si="425"/>
        <v>na</v>
      </c>
      <c r="BG137" s="85" t="str">
        <f t="shared" si="426"/>
        <v>na</v>
      </c>
      <c r="BH137" s="86" t="str">
        <f t="shared" si="427"/>
        <v>na</v>
      </c>
      <c r="BI137" s="85" t="str">
        <f t="shared" si="428"/>
        <v>na</v>
      </c>
      <c r="BJ137" s="86" t="str">
        <f t="shared" si="429"/>
        <v>na</v>
      </c>
      <c r="BK137" s="102" t="str">
        <f t="shared" si="430"/>
        <v>na</v>
      </c>
      <c r="BL137" s="85" t="str">
        <f t="shared" si="431"/>
        <v>na</v>
      </c>
      <c r="BM137" s="85" t="str">
        <f t="shared" si="391"/>
        <v>na</v>
      </c>
      <c r="BN137" s="85" t="str">
        <f t="shared" si="392"/>
        <v>na</v>
      </c>
      <c r="BO137" s="85" t="str">
        <f t="shared" si="393"/>
        <v>na</v>
      </c>
      <c r="BP137" s="85" t="str">
        <f t="shared" si="394"/>
        <v>na</v>
      </c>
      <c r="BQ137" s="85" t="str">
        <f t="shared" si="395"/>
        <v>na</v>
      </c>
      <c r="BR137" s="86" t="str">
        <f t="shared" si="396"/>
        <v>na</v>
      </c>
      <c r="BS137" s="85" t="str">
        <f t="shared" si="397"/>
        <v>na</v>
      </c>
      <c r="BT137" s="86" t="str">
        <f t="shared" si="398"/>
        <v>na</v>
      </c>
      <c r="BU137" s="85" t="str">
        <f t="shared" si="399"/>
        <v>na</v>
      </c>
      <c r="BV137" s="93" t="str">
        <f t="shared" si="432"/>
        <v>na</v>
      </c>
      <c r="BW137" s="85" t="str">
        <f t="shared" si="433"/>
        <v>na</v>
      </c>
      <c r="BX137" s="85" t="str">
        <f t="shared" si="434"/>
        <v>na</v>
      </c>
      <c r="BY137" s="85" t="str">
        <f t="shared" si="435"/>
        <v>na</v>
      </c>
      <c r="BZ137" s="85" t="str">
        <f t="shared" si="436"/>
        <v>na</v>
      </c>
      <c r="CA137" s="85" t="str">
        <f t="shared" si="437"/>
        <v>na</v>
      </c>
      <c r="CB137" s="86" t="str">
        <f t="shared" si="438"/>
        <v>na</v>
      </c>
      <c r="CC137" s="85" t="str">
        <f t="shared" si="439"/>
        <v>na</v>
      </c>
      <c r="CD137" s="86" t="str">
        <f t="shared" si="440"/>
        <v>na</v>
      </c>
      <c r="CE137" s="102" t="str">
        <f t="shared" si="441"/>
        <v>na</v>
      </c>
    </row>
    <row r="138" spans="1:83" s="146" customFormat="1" x14ac:dyDescent="0.25">
      <c r="A138" s="299" t="s">
        <v>107</v>
      </c>
      <c r="B138" s="60"/>
      <c r="C138" s="145"/>
      <c r="D138" s="120"/>
      <c r="E138" s="95"/>
      <c r="F138" s="60"/>
      <c r="G138" s="67"/>
      <c r="H138" s="60"/>
      <c r="I138" s="78"/>
      <c r="J138" s="153"/>
      <c r="K138" s="205">
        <v>1.1339999999999999E-2</v>
      </c>
      <c r="L138" s="205"/>
      <c r="M138" s="83">
        <v>2.9674999999999997E-2</v>
      </c>
      <c r="N138" s="83">
        <v>3.2974999999999997E-2</v>
      </c>
      <c r="O138" s="266"/>
      <c r="P138" s="81"/>
      <c r="Q138" s="82"/>
      <c r="R138" s="81"/>
      <c r="S138" s="82"/>
      <c r="T138" s="73"/>
      <c r="U138" s="73"/>
      <c r="V138" s="205"/>
      <c r="W138" s="153"/>
      <c r="X138" s="78"/>
      <c r="Y138" s="145"/>
      <c r="Z138" s="142"/>
      <c r="AA138" s="142"/>
      <c r="AB138" s="142"/>
      <c r="AC138" s="142"/>
      <c r="AD138" s="201"/>
      <c r="AE138" s="142"/>
      <c r="AF138" s="201"/>
      <c r="AG138" s="142"/>
      <c r="AH138" s="54" t="str">
        <f t="shared" si="401"/>
        <v>na</v>
      </c>
      <c r="AI138" s="144" t="str">
        <f t="shared" si="402"/>
        <v>na</v>
      </c>
      <c r="AJ138" s="144" t="str">
        <f t="shared" si="403"/>
        <v>na</v>
      </c>
      <c r="AK138" s="144" t="str">
        <f t="shared" si="404"/>
        <v>na</v>
      </c>
      <c r="AL138" s="144" t="str">
        <f t="shared" si="405"/>
        <v>na</v>
      </c>
      <c r="AM138" s="144" t="str">
        <f t="shared" si="406"/>
        <v>na</v>
      </c>
      <c r="AN138" s="75" t="str">
        <f t="shared" si="407"/>
        <v>na</v>
      </c>
      <c r="AO138" s="144" t="str">
        <f t="shared" si="408"/>
        <v>na</v>
      </c>
      <c r="AP138" s="75" t="str">
        <f t="shared" si="409"/>
        <v>na</v>
      </c>
      <c r="AQ138" s="144" t="str">
        <f t="shared" si="410"/>
        <v>na</v>
      </c>
      <c r="AR138" s="81" t="str">
        <f t="shared" si="411"/>
        <v>na</v>
      </c>
      <c r="AS138" s="82" t="str">
        <f t="shared" si="412"/>
        <v>na</v>
      </c>
      <c r="AT138" s="82" t="str">
        <f t="shared" si="413"/>
        <v>na</v>
      </c>
      <c r="AU138" s="82" t="str">
        <f t="shared" si="414"/>
        <v>na</v>
      </c>
      <c r="AV138" s="82" t="str">
        <f t="shared" si="415"/>
        <v>na</v>
      </c>
      <c r="AW138" s="82" t="str">
        <f t="shared" si="416"/>
        <v>na</v>
      </c>
      <c r="AX138" s="83" t="str">
        <f t="shared" si="417"/>
        <v>na</v>
      </c>
      <c r="AY138" s="82" t="str">
        <f t="shared" si="418"/>
        <v>na</v>
      </c>
      <c r="AZ138" s="83" t="str">
        <f t="shared" si="419"/>
        <v>na</v>
      </c>
      <c r="BA138" s="82" t="str">
        <f t="shared" si="420"/>
        <v>na</v>
      </c>
      <c r="BB138" s="93" t="str">
        <f t="shared" si="421"/>
        <v>na</v>
      </c>
      <c r="BC138" s="85" t="str">
        <f t="shared" si="422"/>
        <v>na</v>
      </c>
      <c r="BD138" s="85" t="str">
        <f t="shared" si="423"/>
        <v>na</v>
      </c>
      <c r="BE138" s="85" t="str">
        <f t="shared" si="424"/>
        <v>na</v>
      </c>
      <c r="BF138" s="85" t="str">
        <f t="shared" si="425"/>
        <v>na</v>
      </c>
      <c r="BG138" s="85" t="str">
        <f t="shared" si="426"/>
        <v>na</v>
      </c>
      <c r="BH138" s="86" t="str">
        <f t="shared" si="427"/>
        <v>na</v>
      </c>
      <c r="BI138" s="85" t="str">
        <f t="shared" si="428"/>
        <v>na</v>
      </c>
      <c r="BJ138" s="86" t="str">
        <f t="shared" si="429"/>
        <v>na</v>
      </c>
      <c r="BK138" s="102" t="str">
        <f t="shared" si="430"/>
        <v>na</v>
      </c>
      <c r="BL138" s="85" t="str">
        <f t="shared" si="431"/>
        <v>na</v>
      </c>
      <c r="BM138" s="85" t="str">
        <f t="shared" si="391"/>
        <v>na</v>
      </c>
      <c r="BN138" s="85" t="str">
        <f t="shared" si="392"/>
        <v>na</v>
      </c>
      <c r="BO138" s="85" t="str">
        <f t="shared" si="393"/>
        <v>na</v>
      </c>
      <c r="BP138" s="85" t="str">
        <f t="shared" si="394"/>
        <v>na</v>
      </c>
      <c r="BQ138" s="85" t="str">
        <f t="shared" si="395"/>
        <v>na</v>
      </c>
      <c r="BR138" s="86" t="str">
        <f t="shared" si="396"/>
        <v>na</v>
      </c>
      <c r="BS138" s="85" t="str">
        <f t="shared" si="397"/>
        <v>na</v>
      </c>
      <c r="BT138" s="86" t="str">
        <f t="shared" si="398"/>
        <v>na</v>
      </c>
      <c r="BU138" s="85" t="str">
        <f t="shared" si="399"/>
        <v>na</v>
      </c>
      <c r="BV138" s="93" t="str">
        <f t="shared" si="432"/>
        <v>na</v>
      </c>
      <c r="BW138" s="85" t="str">
        <f t="shared" si="433"/>
        <v>na</v>
      </c>
      <c r="BX138" s="85" t="str">
        <f t="shared" si="434"/>
        <v>na</v>
      </c>
      <c r="BY138" s="85" t="str">
        <f t="shared" si="435"/>
        <v>na</v>
      </c>
      <c r="BZ138" s="85" t="str">
        <f t="shared" si="436"/>
        <v>na</v>
      </c>
      <c r="CA138" s="85" t="str">
        <f t="shared" si="437"/>
        <v>na</v>
      </c>
      <c r="CB138" s="86" t="str">
        <f t="shared" si="438"/>
        <v>na</v>
      </c>
      <c r="CC138" s="85" t="str">
        <f t="shared" si="439"/>
        <v>na</v>
      </c>
      <c r="CD138" s="86" t="str">
        <f t="shared" si="440"/>
        <v>na</v>
      </c>
      <c r="CE138" s="102" t="str">
        <f t="shared" si="441"/>
        <v>na</v>
      </c>
    </row>
    <row r="139" spans="1:83" s="146" customFormat="1" x14ac:dyDescent="0.25">
      <c r="A139" s="299" t="s">
        <v>34</v>
      </c>
      <c r="B139" s="120">
        <v>45</v>
      </c>
      <c r="C139" s="143">
        <v>4</v>
      </c>
      <c r="D139" s="117"/>
      <c r="E139" s="69"/>
      <c r="F139" s="60"/>
      <c r="G139" s="60"/>
      <c r="H139" s="60">
        <v>1</v>
      </c>
      <c r="I139" s="78">
        <v>22.917000000000002</v>
      </c>
      <c r="J139" s="153">
        <v>89.924000000000007</v>
      </c>
      <c r="K139" s="205"/>
      <c r="L139" s="205"/>
      <c r="M139" s="83"/>
      <c r="N139" s="83"/>
      <c r="O139" s="266" t="s">
        <v>271</v>
      </c>
      <c r="P139" s="81">
        <v>89.924000000000007</v>
      </c>
      <c r="Q139" s="82"/>
      <c r="R139" s="81">
        <v>53.366999999999997</v>
      </c>
      <c r="S139" s="82">
        <v>209.113</v>
      </c>
      <c r="T139" s="154">
        <f t="shared" ref="T139" si="455">R139/P139</f>
        <v>0.59346781726791509</v>
      </c>
      <c r="U139" s="154">
        <f t="shared" ref="U139" si="456">IF(R139&lt;0.01*P139,0.01,IF(R139&gt;100*P139,100,T139))</f>
        <v>0.59346781726791509</v>
      </c>
      <c r="V139" s="205">
        <f t="shared" ref="V139" si="457">IF(S139&gt;0,((((1/P139)^2)*((S139^2)+(R139^2))-((1/P139)^2)*(R139^2))^0.5),0)</f>
        <v>2.3254414839197541</v>
      </c>
      <c r="W139" s="153">
        <f t="shared" ref="W139" si="458">IF(V139=0,U139,V139)</f>
        <v>2.3254414839197541</v>
      </c>
      <c r="X139" s="78">
        <v>1</v>
      </c>
      <c r="Y139" s="143"/>
      <c r="Z139" s="142"/>
      <c r="AA139" s="142">
        <v>0.25</v>
      </c>
      <c r="AB139" s="142">
        <v>0.1</v>
      </c>
      <c r="AC139" s="142">
        <v>1</v>
      </c>
      <c r="AD139" s="201"/>
      <c r="AE139" s="142">
        <v>0.5</v>
      </c>
      <c r="AF139" s="201"/>
      <c r="AG139" s="142"/>
      <c r="AH139" s="54">
        <f t="shared" si="401"/>
        <v>49</v>
      </c>
      <c r="AI139" s="144" t="str">
        <f t="shared" si="402"/>
        <v>na</v>
      </c>
      <c r="AJ139" s="144" t="str">
        <f t="shared" si="403"/>
        <v>na</v>
      </c>
      <c r="AK139" s="144">
        <f t="shared" si="404"/>
        <v>49</v>
      </c>
      <c r="AL139" s="144">
        <f t="shared" si="405"/>
        <v>49</v>
      </c>
      <c r="AM139" s="144">
        <f t="shared" si="406"/>
        <v>49</v>
      </c>
      <c r="AN139" s="75" t="str">
        <f t="shared" si="407"/>
        <v>na</v>
      </c>
      <c r="AO139" s="144">
        <f t="shared" si="408"/>
        <v>49</v>
      </c>
      <c r="AP139" s="75" t="str">
        <f t="shared" si="409"/>
        <v>na</v>
      </c>
      <c r="AQ139" s="144" t="str">
        <f t="shared" si="410"/>
        <v>na</v>
      </c>
      <c r="AR139" s="81">
        <f t="shared" si="411"/>
        <v>0.46591265841646862</v>
      </c>
      <c r="AS139" s="82" t="str">
        <f t="shared" si="412"/>
        <v>na</v>
      </c>
      <c r="AT139" s="82" t="str">
        <f t="shared" si="413"/>
        <v>na</v>
      </c>
      <c r="AU139" s="82">
        <f t="shared" si="414"/>
        <v>0.26973890750427132</v>
      </c>
      <c r="AV139" s="82">
        <f t="shared" si="415"/>
        <v>0.11647816460411718</v>
      </c>
      <c r="AW139" s="82">
        <f t="shared" si="416"/>
        <v>0.48616973052153245</v>
      </c>
      <c r="AX139" s="83" t="str">
        <f t="shared" si="417"/>
        <v>na</v>
      </c>
      <c r="AY139" s="82">
        <f t="shared" si="418"/>
        <v>0.25087604683963693</v>
      </c>
      <c r="AZ139" s="83" t="str">
        <f t="shared" si="419"/>
        <v>na</v>
      </c>
      <c r="BA139" s="82" t="str">
        <f t="shared" si="420"/>
        <v>na</v>
      </c>
      <c r="BB139" s="93">
        <f t="shared" si="421"/>
        <v>2.4032048848248779</v>
      </c>
      <c r="BC139" s="85" t="str">
        <f t="shared" si="422"/>
        <v>na</v>
      </c>
      <c r="BD139" s="85" t="str">
        <f t="shared" si="423"/>
        <v>na</v>
      </c>
      <c r="BE139" s="85">
        <f t="shared" si="424"/>
        <v>0.80550634643714747</v>
      </c>
      <c r="BF139" s="85">
        <f t="shared" si="425"/>
        <v>0.15020030530155493</v>
      </c>
      <c r="BG139" s="85">
        <f t="shared" si="426"/>
        <v>2.6167221430229293</v>
      </c>
      <c r="BH139" s="86" t="str">
        <f t="shared" si="427"/>
        <v>na</v>
      </c>
      <c r="BI139" s="85">
        <f t="shared" si="428"/>
        <v>0.69678721512673969</v>
      </c>
      <c r="BJ139" s="86" t="str">
        <f t="shared" si="429"/>
        <v>na</v>
      </c>
      <c r="BK139" s="102" t="str">
        <f t="shared" si="430"/>
        <v>na</v>
      </c>
      <c r="BL139" s="85">
        <f t="shared" si="431"/>
        <v>115.35383447159414</v>
      </c>
      <c r="BM139" s="85" t="str">
        <f t="shared" si="391"/>
        <v>na</v>
      </c>
      <c r="BN139" s="85" t="str">
        <f t="shared" si="392"/>
        <v>na</v>
      </c>
      <c r="BO139" s="85">
        <f t="shared" si="393"/>
        <v>38.664304628983075</v>
      </c>
      <c r="BP139" s="85">
        <f t="shared" si="394"/>
        <v>7.2096146544746365</v>
      </c>
      <c r="BQ139" s="85">
        <f t="shared" si="395"/>
        <v>125.6026628651006</v>
      </c>
      <c r="BR139" s="86" t="str">
        <f t="shared" si="396"/>
        <v>na</v>
      </c>
      <c r="BS139" s="85">
        <f t="shared" si="397"/>
        <v>33.445786326083507</v>
      </c>
      <c r="BT139" s="86" t="str">
        <f t="shared" si="398"/>
        <v>na</v>
      </c>
      <c r="BU139" s="85" t="str">
        <f t="shared" si="399"/>
        <v>na</v>
      </c>
      <c r="BV139" s="93">
        <f t="shared" si="432"/>
        <v>2.0478663292746679</v>
      </c>
      <c r="BW139" s="85" t="str">
        <f t="shared" si="433"/>
        <v>na</v>
      </c>
      <c r="BX139" s="85" t="str">
        <f t="shared" si="434"/>
        <v>na</v>
      </c>
      <c r="BY139" s="85">
        <f t="shared" si="435"/>
        <v>3.1736293817764175E-2</v>
      </c>
      <c r="BZ139" s="85">
        <f t="shared" si="436"/>
        <v>0.8838876519121488</v>
      </c>
      <c r="CA139" s="85">
        <f t="shared" si="437"/>
        <v>2.6315912002789621</v>
      </c>
      <c r="CB139" s="86" t="str">
        <f t="shared" si="438"/>
        <v>na</v>
      </c>
      <c r="CC139" s="85">
        <f t="shared" si="439"/>
        <v>5.5421401693882414E-3</v>
      </c>
      <c r="CD139" s="86" t="str">
        <f t="shared" si="440"/>
        <v>na</v>
      </c>
      <c r="CE139" s="102" t="str">
        <f t="shared" si="441"/>
        <v>na</v>
      </c>
    </row>
    <row r="140" spans="1:83" x14ac:dyDescent="0.25">
      <c r="F140" s="143"/>
      <c r="I140" s="78"/>
      <c r="J140" s="153"/>
      <c r="K140" s="153"/>
      <c r="L140" s="153"/>
      <c r="X140" s="155"/>
      <c r="AD140" s="139"/>
      <c r="AF140" s="139"/>
      <c r="AG140" s="45"/>
      <c r="AH140" s="196"/>
      <c r="AI140" s="196"/>
      <c r="AJ140" s="196"/>
      <c r="AK140" s="196"/>
      <c r="AL140" s="196"/>
      <c r="AM140" s="196"/>
      <c r="AN140" s="174"/>
      <c r="AO140" s="196"/>
      <c r="AP140" s="174"/>
      <c r="AQ140" s="196"/>
      <c r="AR140" s="81"/>
      <c r="AS140" s="82"/>
      <c r="AT140" s="82"/>
      <c r="AU140" s="82"/>
      <c r="AV140" s="82"/>
      <c r="AW140" s="82"/>
      <c r="AX140" s="83"/>
      <c r="AY140" s="82"/>
      <c r="AZ140" s="83"/>
      <c r="BA140" s="82"/>
      <c r="BB140" s="25"/>
      <c r="BC140" s="143"/>
      <c r="BD140" s="143"/>
      <c r="BE140" s="143"/>
      <c r="BF140" s="143"/>
      <c r="BG140" s="143"/>
      <c r="BH140" s="143"/>
      <c r="BI140" s="143"/>
      <c r="BJ140" s="199"/>
      <c r="BK140" s="21"/>
      <c r="BL140" s="204"/>
      <c r="BM140" s="199"/>
      <c r="BN140" s="199"/>
      <c r="BO140" s="199"/>
      <c r="BP140" s="199"/>
      <c r="BQ140" s="199"/>
      <c r="BR140" s="152"/>
      <c r="BS140" s="199"/>
      <c r="BT140" s="152"/>
      <c r="BU140" s="21"/>
    </row>
    <row r="141" spans="1:83" ht="18" x14ac:dyDescent="0.35">
      <c r="A141" s="60" t="s">
        <v>472</v>
      </c>
      <c r="D141" s="117"/>
      <c r="F141" s="143"/>
      <c r="I141" s="78"/>
      <c r="J141" s="24"/>
      <c r="K141" s="205"/>
      <c r="L141" s="205"/>
      <c r="M141" s="205"/>
      <c r="N141" s="205"/>
      <c r="O141" s="269"/>
      <c r="P141" s="81"/>
      <c r="Q141" s="205"/>
      <c r="R141" s="82"/>
      <c r="S141" s="82"/>
      <c r="T141" s="82"/>
      <c r="U141" s="82"/>
      <c r="V141" s="82"/>
      <c r="W141" s="82"/>
      <c r="X141" s="54">
        <f>AVERAGE(X115:X139)</f>
        <v>1</v>
      </c>
      <c r="Y141" s="144">
        <f t="shared" ref="Y141:AG141" si="459">AVERAGE(Y115:Y139)</f>
        <v>0.7</v>
      </c>
      <c r="Z141" s="144">
        <f t="shared" si="459"/>
        <v>1</v>
      </c>
      <c r="AA141" s="144">
        <f t="shared" si="459"/>
        <v>0.43181818181818182</v>
      </c>
      <c r="AB141" s="144">
        <f t="shared" si="459"/>
        <v>0.39999999999999997</v>
      </c>
      <c r="AC141" s="144">
        <f t="shared" si="459"/>
        <v>0.95833333333333337</v>
      </c>
      <c r="AD141" s="75">
        <f t="shared" si="459"/>
        <v>0.75</v>
      </c>
      <c r="AE141" s="144">
        <f t="shared" si="459"/>
        <v>0.9285714285714286</v>
      </c>
      <c r="AF141" s="75">
        <f t="shared" si="459"/>
        <v>1</v>
      </c>
      <c r="AG141" s="144">
        <f t="shared" si="459"/>
        <v>1</v>
      </c>
      <c r="AH141" s="58">
        <f>SUM(AH115:AH139)-AH142</f>
        <v>576</v>
      </c>
      <c r="AI141" s="60">
        <f t="shared" ref="AI141:AQ141" si="460">SUM(AI115:AI139)-AI142</f>
        <v>240</v>
      </c>
      <c r="AJ141" s="60">
        <f t="shared" si="460"/>
        <v>288</v>
      </c>
      <c r="AK141" s="60">
        <f t="shared" si="460"/>
        <v>528</v>
      </c>
      <c r="AL141" s="60">
        <f t="shared" si="460"/>
        <v>576</v>
      </c>
      <c r="AM141" s="60">
        <f t="shared" si="460"/>
        <v>576</v>
      </c>
      <c r="AN141" s="75">
        <f t="shared" si="460"/>
        <v>96</v>
      </c>
      <c r="AO141" s="60">
        <f t="shared" si="460"/>
        <v>336</v>
      </c>
      <c r="AP141" s="75">
        <f t="shared" si="460"/>
        <v>48</v>
      </c>
      <c r="AQ141" s="59">
        <f t="shared" si="460"/>
        <v>240</v>
      </c>
      <c r="AR141" s="56">
        <f>(1/X142)*SUM(AR115:AR139)</f>
        <v>0.26147882952956308</v>
      </c>
      <c r="AS141" s="74">
        <f t="shared" ref="AS141" si="461">(1/Y142)*SUM(AS115:AS139)</f>
        <v>0.26891437745381491</v>
      </c>
      <c r="AT141" s="74">
        <f t="shared" ref="AT141" si="462">(1/Z142)*SUM(AT115:AT139)</f>
        <v>0.20978333806333699</v>
      </c>
      <c r="AU141" s="74">
        <f t="shared" ref="AU141" si="463">(1/AA142)*SUM(AU115:AU139)</f>
        <v>0.24428936004918567</v>
      </c>
      <c r="AV141" s="74">
        <f t="shared" ref="AV141" si="464">(1/AB142)*SUM(AV115:AV139)</f>
        <v>0.25078573515920988</v>
      </c>
      <c r="AW141" s="74">
        <f t="shared" ref="AW141" si="465">(1/AC142)*SUM(AW115:AW139)</f>
        <v>0.25442430367811886</v>
      </c>
      <c r="AX141" s="345">
        <f t="shared" ref="AX141" si="466">(1/AD142)*SUM(AX115:AX139)</f>
        <v>0.29081402849717591</v>
      </c>
      <c r="AY141" s="74">
        <f t="shared" ref="AY141" si="467">(1/AE142)*SUM(AY115:AY139)</f>
        <v>0.26151112565533391</v>
      </c>
      <c r="AZ141" s="345">
        <f t="shared" ref="AZ141" si="468">(1/AF142)*SUM(AZ115:AZ139)</f>
        <v>1.5781050989712359E-2</v>
      </c>
      <c r="BA141" s="385">
        <f t="shared" ref="BA141" si="469">(1/AG142)*SUM(BA115:BA139)</f>
        <v>0.18336754123834936</v>
      </c>
      <c r="BB141" s="25"/>
      <c r="BC141" s="143"/>
      <c r="BD141" s="143"/>
      <c r="BE141" s="143"/>
      <c r="BF141" s="143"/>
      <c r="BG141" s="143"/>
      <c r="BH141" s="143"/>
      <c r="BI141" s="143"/>
      <c r="BJ141" s="199"/>
      <c r="BK141" s="199"/>
      <c r="BL141" s="78">
        <f>SQRT(((SUM(BL115:BL139)+SUM(BV115:BV139))/AH141))</f>
        <v>1.0957381328533822</v>
      </c>
      <c r="BM141" s="205">
        <f t="shared" ref="BM141:BU141" si="470">SQRT(((SUM(BM115:BM139)+SUM(BW115:BW139))/AI141))</f>
        <v>1.2683774866668782</v>
      </c>
      <c r="BN141" s="205">
        <f t="shared" si="470"/>
        <v>1.0086872268542224</v>
      </c>
      <c r="BO141" s="205">
        <f t="shared" si="470"/>
        <v>1.1660368793566633</v>
      </c>
      <c r="BP141" s="205">
        <f t="shared" si="470"/>
        <v>1.5416143893498837</v>
      </c>
      <c r="BQ141" s="205">
        <f t="shared" si="470"/>
        <v>1.0708187694948144</v>
      </c>
      <c r="BR141" s="373">
        <f t="shared" si="470"/>
        <v>1.1078481872585924</v>
      </c>
      <c r="BS141" s="205">
        <f t="shared" si="470"/>
        <v>1.0556652519880145</v>
      </c>
      <c r="BT141" s="373">
        <f t="shared" si="470"/>
        <v>0.27628780697121946</v>
      </c>
      <c r="BU141" s="371">
        <f t="shared" si="470"/>
        <v>0.95418404333724183</v>
      </c>
    </row>
    <row r="142" spans="1:83" x14ac:dyDescent="0.25">
      <c r="A142" s="199" t="s">
        <v>60</v>
      </c>
      <c r="B142" s="54">
        <f>COUNTIF(B115:B139,"&gt;0")</f>
        <v>12</v>
      </c>
      <c r="C142" s="144">
        <f>COUNTIF(C115:C139,"&gt;0")</f>
        <v>12</v>
      </c>
      <c r="D142" s="120"/>
      <c r="E142" s="120"/>
      <c r="F142" s="149"/>
      <c r="I142" s="78"/>
      <c r="J142" s="153"/>
      <c r="K142" s="205"/>
      <c r="L142" s="205"/>
      <c r="M142" s="205"/>
      <c r="N142" s="205"/>
      <c r="O142" s="269"/>
      <c r="P142" s="81"/>
      <c r="Q142" s="205"/>
      <c r="R142" s="205"/>
      <c r="S142" s="205"/>
      <c r="T142" s="82"/>
      <c r="U142" s="82"/>
      <c r="V142" s="82"/>
      <c r="W142" s="82"/>
      <c r="X142" s="149">
        <f>COUNTIF(X115:X139,"&gt;0")</f>
        <v>12</v>
      </c>
      <c r="Y142" s="143">
        <f t="shared" ref="Y142:AG142" si="471">COUNTIF(Y115:Y139,"&gt;0")</f>
        <v>5</v>
      </c>
      <c r="Z142" s="143">
        <f t="shared" si="471"/>
        <v>6</v>
      </c>
      <c r="AA142" s="143">
        <f t="shared" si="471"/>
        <v>11</v>
      </c>
      <c r="AB142" s="143">
        <f t="shared" si="471"/>
        <v>12</v>
      </c>
      <c r="AC142" s="143">
        <f t="shared" si="471"/>
        <v>12</v>
      </c>
      <c r="AD142" s="152">
        <f t="shared" si="471"/>
        <v>2</v>
      </c>
      <c r="AE142" s="143">
        <f t="shared" si="471"/>
        <v>7</v>
      </c>
      <c r="AF142" s="152">
        <f t="shared" si="471"/>
        <v>1</v>
      </c>
      <c r="AG142" s="198">
        <f t="shared" si="471"/>
        <v>5</v>
      </c>
      <c r="AH142" s="202">
        <f>COUNTIF(AH115:AH139,"&gt;0")</f>
        <v>12</v>
      </c>
      <c r="AI142" s="198">
        <f t="shared" ref="AI142:AQ142" si="472">COUNTIF(AI115:AI139,"&gt;0")</f>
        <v>5</v>
      </c>
      <c r="AJ142" s="198">
        <f t="shared" si="472"/>
        <v>6</v>
      </c>
      <c r="AK142" s="198">
        <f t="shared" si="472"/>
        <v>11</v>
      </c>
      <c r="AL142" s="198">
        <f t="shared" si="472"/>
        <v>12</v>
      </c>
      <c r="AM142" s="198">
        <f t="shared" si="472"/>
        <v>12</v>
      </c>
      <c r="AN142" s="152">
        <f t="shared" si="472"/>
        <v>2</v>
      </c>
      <c r="AO142" s="198">
        <f t="shared" si="472"/>
        <v>7</v>
      </c>
      <c r="AP142" s="152">
        <f t="shared" si="472"/>
        <v>1</v>
      </c>
      <c r="AQ142" s="203">
        <f t="shared" si="472"/>
        <v>5</v>
      </c>
      <c r="AR142" s="82"/>
      <c r="AS142" s="82"/>
      <c r="AT142" s="82"/>
      <c r="AU142" s="82"/>
      <c r="AV142" s="82"/>
      <c r="AW142" s="82"/>
      <c r="AX142" s="83"/>
      <c r="AY142" s="82"/>
      <c r="AZ142" s="83"/>
      <c r="BA142" s="82"/>
      <c r="BB142" s="25"/>
      <c r="BC142" s="143"/>
      <c r="BD142" s="143"/>
      <c r="BE142" s="143"/>
      <c r="BF142" s="143"/>
      <c r="BG142" s="143"/>
      <c r="BH142" s="143"/>
      <c r="BI142" s="143"/>
      <c r="BJ142" s="199"/>
      <c r="BK142" s="199"/>
      <c r="BL142" s="202"/>
      <c r="BM142" s="198"/>
      <c r="BN142" s="198"/>
      <c r="BO142" s="198"/>
      <c r="BP142" s="198"/>
      <c r="BQ142" s="198"/>
      <c r="BR142" s="152"/>
      <c r="BS142" s="198"/>
      <c r="BT142" s="152"/>
      <c r="BU142" s="203"/>
    </row>
    <row r="143" spans="1:83" ht="24" x14ac:dyDescent="0.45">
      <c r="A143" s="27" t="s">
        <v>483</v>
      </c>
      <c r="B143" s="117"/>
      <c r="C143" s="142"/>
      <c r="D143" s="117"/>
      <c r="I143" s="78"/>
      <c r="J143" s="153"/>
      <c r="K143" s="205"/>
      <c r="L143" s="205"/>
      <c r="M143" s="205"/>
      <c r="N143" s="205"/>
      <c r="O143" s="269"/>
      <c r="P143" s="81"/>
      <c r="Q143" s="205"/>
      <c r="R143" s="82"/>
      <c r="S143" s="82"/>
      <c r="T143" s="82"/>
      <c r="U143" s="82"/>
      <c r="V143" s="82"/>
      <c r="W143" s="82"/>
      <c r="X143" s="82"/>
      <c r="AC143" s="142"/>
      <c r="AD143" s="146"/>
      <c r="AE143" s="142"/>
      <c r="AF143" s="146"/>
      <c r="AG143" s="142"/>
      <c r="AH143" s="207"/>
      <c r="AI143" s="207"/>
      <c r="AJ143" s="207"/>
      <c r="AK143" s="207"/>
      <c r="AL143" s="207"/>
      <c r="AM143" s="207"/>
      <c r="AN143" s="207"/>
      <c r="AO143" s="207"/>
      <c r="AP143" s="207"/>
      <c r="AQ143" s="207"/>
      <c r="AR143" s="87">
        <f>EXP((1/X142)*(SUM(AR115:AR139)-X142))</f>
        <v>0.47782000763452481</v>
      </c>
      <c r="AS143" s="88">
        <f t="shared" ref="AS143:BA143" si="473">EXP((1/Y142)*(SUM(AS115:AS139)-Y142))</f>
        <v>0.48138610270587318</v>
      </c>
      <c r="AT143" s="88">
        <f t="shared" si="473"/>
        <v>0.45374647504157706</v>
      </c>
      <c r="AU143" s="88">
        <f t="shared" si="473"/>
        <v>0.46967672506212388</v>
      </c>
      <c r="AV143" s="88">
        <f t="shared" si="473"/>
        <v>0.47273785360250603</v>
      </c>
      <c r="AW143" s="88">
        <f t="shared" si="473"/>
        <v>0.47446107580417735</v>
      </c>
      <c r="AX143" s="94">
        <f t="shared" si="473"/>
        <v>0.49204457278452213</v>
      </c>
      <c r="AY143" s="88">
        <f t="shared" si="473"/>
        <v>0.47783543961878255</v>
      </c>
      <c r="AZ143" s="94">
        <f t="shared" si="473"/>
        <v>0.37373101595067271</v>
      </c>
      <c r="BA143" s="106">
        <f t="shared" si="473"/>
        <v>0.4419173263918928</v>
      </c>
      <c r="BB143" s="103"/>
      <c r="BC143" s="103"/>
      <c r="BD143" s="103"/>
      <c r="BE143" s="103"/>
      <c r="BF143" s="103"/>
      <c r="BG143" s="103"/>
      <c r="BH143" s="103"/>
      <c r="BI143" s="103"/>
      <c r="BJ143" s="82"/>
      <c r="BK143" s="103"/>
      <c r="BL143" s="81">
        <f>EXP((1/X142)*(BL141-X142))</f>
        <v>0.40305248534440674</v>
      </c>
      <c r="BM143" s="82">
        <f t="shared" ref="BM143:BU143" si="474">EXP((1/Y142)*(BM141-Y142))</f>
        <v>0.47410592932484452</v>
      </c>
      <c r="BN143" s="82">
        <f t="shared" si="474"/>
        <v>0.43522790646244591</v>
      </c>
      <c r="BO143" s="82">
        <f t="shared" si="474"/>
        <v>0.40901778191025912</v>
      </c>
      <c r="BP143" s="82">
        <f t="shared" si="474"/>
        <v>0.41831015072194677</v>
      </c>
      <c r="BQ143" s="82">
        <f t="shared" si="474"/>
        <v>0.40221636951172784</v>
      </c>
      <c r="BR143" s="83">
        <f t="shared" si="474"/>
        <v>0.6401351798791779</v>
      </c>
      <c r="BS143" s="82">
        <f t="shared" si="474"/>
        <v>0.42776098814994068</v>
      </c>
      <c r="BT143" s="83">
        <f t="shared" si="474"/>
        <v>0.48494868729731627</v>
      </c>
      <c r="BU143" s="114">
        <f t="shared" si="474"/>
        <v>0.44523048310764729</v>
      </c>
    </row>
    <row r="144" spans="1:83" ht="15" customHeight="1" x14ac:dyDescent="0.35">
      <c r="A144" s="30" t="s">
        <v>473</v>
      </c>
      <c r="B144" s="117"/>
      <c r="C144" s="142"/>
      <c r="D144" s="117"/>
      <c r="I144" s="78"/>
      <c r="J144" s="153"/>
      <c r="K144" s="205"/>
      <c r="L144" s="205"/>
      <c r="M144" s="205"/>
      <c r="N144" s="205"/>
      <c r="O144" s="269"/>
      <c r="P144" s="81"/>
      <c r="Q144" s="205"/>
      <c r="R144" s="82"/>
      <c r="S144" s="82"/>
      <c r="T144" s="82"/>
      <c r="U144" s="82"/>
      <c r="V144" s="82"/>
      <c r="W144" s="82"/>
      <c r="X144" s="82"/>
      <c r="AC144" s="142"/>
      <c r="AD144" s="146"/>
      <c r="AE144" s="142"/>
      <c r="AF144" s="146"/>
      <c r="AG144" s="142"/>
      <c r="AH144" s="207"/>
      <c r="AI144" s="207"/>
      <c r="AJ144" s="207"/>
      <c r="AK144" s="207"/>
      <c r="AL144" s="207"/>
      <c r="AM144" s="207"/>
      <c r="AN144" s="207"/>
      <c r="AO144" s="207"/>
      <c r="AP144" s="207"/>
      <c r="AQ144" s="207"/>
      <c r="AR144" s="149"/>
      <c r="AX144" s="201"/>
      <c r="AZ144" s="201"/>
      <c r="BA144" s="21"/>
      <c r="BJ144" s="146"/>
    </row>
    <row r="145" spans="1:62" ht="15" customHeight="1" x14ac:dyDescent="0.25">
      <c r="A145" s="30" t="s">
        <v>198</v>
      </c>
      <c r="B145" s="117"/>
      <c r="C145" s="142"/>
      <c r="D145" s="117"/>
      <c r="I145" s="78"/>
      <c r="J145" s="153"/>
      <c r="K145" s="205"/>
      <c r="L145" s="205"/>
      <c r="M145" s="205"/>
      <c r="N145" s="205"/>
      <c r="O145" s="269"/>
      <c r="P145" s="81"/>
      <c r="Q145" s="205"/>
      <c r="R145" s="205"/>
      <c r="S145" s="205"/>
      <c r="T145" s="82"/>
      <c r="U145" s="82"/>
      <c r="V145" s="82"/>
      <c r="W145" s="82"/>
      <c r="X145" s="82"/>
      <c r="AC145" s="142" t="s">
        <v>73</v>
      </c>
      <c r="AD145" s="199"/>
      <c r="AE145" s="143"/>
      <c r="AF145" s="199"/>
      <c r="AG145" s="143"/>
      <c r="AH145" s="198"/>
      <c r="AI145" s="198"/>
      <c r="AJ145" s="198"/>
      <c r="AK145" s="198"/>
      <c r="AL145" s="198"/>
      <c r="AM145" s="198"/>
      <c r="AN145" s="198"/>
      <c r="AO145" s="198"/>
      <c r="AP145" s="198"/>
      <c r="AQ145" s="198"/>
      <c r="AR145" s="204">
        <f>SQRT(2*(((BL143)^2)/X142))</f>
        <v>0.16454548810906525</v>
      </c>
      <c r="AS145" s="199">
        <f t="shared" ref="AS145:BA145" si="475">SQRT(2*(((BM143)^2)/Y142))</f>
        <v>0.29985091777146489</v>
      </c>
      <c r="AT145" s="199">
        <f t="shared" si="475"/>
        <v>0.25127894895493041</v>
      </c>
      <c r="AU145" s="199">
        <f t="shared" si="475"/>
        <v>0.17440576821090015</v>
      </c>
      <c r="AV145" s="199">
        <f t="shared" si="475"/>
        <v>0.17077440391591564</v>
      </c>
      <c r="AW145" s="199">
        <f t="shared" si="475"/>
        <v>0.16420414524974433</v>
      </c>
      <c r="AX145" s="152">
        <f t="shared" si="475"/>
        <v>0.6401351798791779</v>
      </c>
      <c r="AY145" s="199">
        <f t="shared" si="475"/>
        <v>0.22864786586927799</v>
      </c>
      <c r="AZ145" s="152">
        <f t="shared" si="475"/>
        <v>0.68582101063089373</v>
      </c>
      <c r="BA145" s="21">
        <f t="shared" si="475"/>
        <v>0.28158848207145759</v>
      </c>
      <c r="BJ145" s="146"/>
    </row>
    <row r="146" spans="1:62" ht="15" customHeight="1" x14ac:dyDescent="0.35">
      <c r="A146" s="27"/>
      <c r="B146" s="117"/>
      <c r="C146" s="142"/>
      <c r="D146" s="117"/>
      <c r="I146" s="78"/>
      <c r="J146" s="153"/>
      <c r="K146" s="205"/>
      <c r="L146" s="205"/>
      <c r="M146" s="205"/>
      <c r="N146" s="205"/>
      <c r="O146" s="269"/>
      <c r="P146" s="81"/>
      <c r="Q146" s="205"/>
      <c r="R146" s="205"/>
      <c r="S146" s="205"/>
      <c r="T146" s="82"/>
      <c r="U146" s="82"/>
      <c r="V146" s="82"/>
      <c r="W146" s="82"/>
      <c r="X146" s="82"/>
      <c r="AC146" s="142" t="s">
        <v>74</v>
      </c>
      <c r="AD146" s="199"/>
      <c r="AE146" s="143"/>
      <c r="AF146" s="199"/>
      <c r="AG146" s="143"/>
      <c r="AH146" s="198"/>
      <c r="AI146" s="198"/>
      <c r="AJ146" s="198"/>
      <c r="AK146" s="198"/>
      <c r="AL146" s="198"/>
      <c r="AM146" s="198"/>
      <c r="AN146" s="198"/>
      <c r="AO146" s="198"/>
      <c r="AP146" s="198"/>
      <c r="AQ146" s="198"/>
      <c r="AR146" s="204">
        <f>(0.736-AR143)/AR145</f>
        <v>1.5690493573080924</v>
      </c>
      <c r="AS146" s="199">
        <f t="shared" ref="AS146:BA146" si="476">(0.736-AS143)/AS145</f>
        <v>0.84913496075467731</v>
      </c>
      <c r="AT146" s="199">
        <f t="shared" si="476"/>
        <v>1.1232676916722066</v>
      </c>
      <c r="AU146" s="199">
        <f t="shared" si="476"/>
        <v>1.5270324925023393</v>
      </c>
      <c r="AV146" s="199">
        <f t="shared" si="476"/>
        <v>1.5415784822596517</v>
      </c>
      <c r="AW146" s="199">
        <f t="shared" si="476"/>
        <v>1.5927668805074204</v>
      </c>
      <c r="AX146" s="152">
        <f t="shared" si="476"/>
        <v>0.38109985966014731</v>
      </c>
      <c r="AY146" s="199">
        <f t="shared" si="476"/>
        <v>1.1290923683005845</v>
      </c>
      <c r="AZ146" s="152">
        <f t="shared" si="476"/>
        <v>0.52822672159908368</v>
      </c>
      <c r="BA146" s="21">
        <f t="shared" si="476"/>
        <v>1.0443703927260739</v>
      </c>
      <c r="BJ146" s="146"/>
    </row>
    <row r="147" spans="1:62" ht="15" customHeight="1" x14ac:dyDescent="0.35">
      <c r="A147" s="27"/>
      <c r="B147" s="117"/>
      <c r="C147" s="142"/>
      <c r="D147" s="117"/>
      <c r="I147" s="78"/>
      <c r="J147" s="153"/>
      <c r="K147" s="205"/>
      <c r="L147" s="205"/>
      <c r="M147" s="205"/>
      <c r="N147" s="205"/>
      <c r="O147" s="269"/>
      <c r="P147" s="81"/>
      <c r="Q147" s="205"/>
      <c r="R147" s="82"/>
      <c r="S147" s="82"/>
      <c r="T147" s="82"/>
      <c r="U147" s="82"/>
      <c r="V147" s="82"/>
      <c r="W147" s="82"/>
      <c r="X147" s="82"/>
      <c r="AC147" s="198" t="s">
        <v>265</v>
      </c>
      <c r="AD147" s="199"/>
      <c r="AE147" s="143"/>
      <c r="AF147" s="199"/>
      <c r="AG147" s="143"/>
      <c r="AH147" s="198"/>
      <c r="AI147" s="198"/>
      <c r="AJ147" s="198"/>
      <c r="AK147" s="198"/>
      <c r="AL147" s="198"/>
      <c r="AM147" s="198"/>
      <c r="AN147" s="198"/>
      <c r="AO147" s="198"/>
      <c r="AP147" s="198"/>
      <c r="AQ147" s="198"/>
      <c r="AR147" s="204">
        <f>TINV(0.05,X142+X142-2)</f>
        <v>2.0738730679040258</v>
      </c>
      <c r="AS147" s="199">
        <f t="shared" ref="AS147:BA147" si="477">TINV(0.05,Y142+Y142-2)</f>
        <v>2.3060041352041671</v>
      </c>
      <c r="AT147" s="199">
        <f t="shared" si="477"/>
        <v>2.2281388519862744</v>
      </c>
      <c r="AU147" s="199">
        <f t="shared" si="477"/>
        <v>2.0859634472658648</v>
      </c>
      <c r="AV147" s="199">
        <f t="shared" si="477"/>
        <v>2.0738730679040258</v>
      </c>
      <c r="AW147" s="199">
        <f t="shared" si="477"/>
        <v>2.0738730679040258</v>
      </c>
      <c r="AX147" s="152">
        <f t="shared" si="477"/>
        <v>4.3026527297494637</v>
      </c>
      <c r="AY147" s="199">
        <f t="shared" si="477"/>
        <v>2.1788128296672284</v>
      </c>
      <c r="AZ147" s="152" t="e">
        <f t="shared" si="477"/>
        <v>#NUM!</v>
      </c>
      <c r="BA147" s="21">
        <f t="shared" si="477"/>
        <v>2.3060041352041671</v>
      </c>
      <c r="BJ147" s="146"/>
    </row>
    <row r="148" spans="1:62" ht="15" customHeight="1" x14ac:dyDescent="0.35">
      <c r="A148" s="27"/>
      <c r="B148" s="117"/>
      <c r="C148" s="142"/>
      <c r="D148" s="117"/>
      <c r="I148" s="78"/>
      <c r="J148" s="153"/>
      <c r="K148" s="205"/>
      <c r="L148" s="205"/>
      <c r="M148" s="205"/>
      <c r="N148" s="205"/>
      <c r="O148" s="269"/>
      <c r="P148" s="81"/>
      <c r="Q148" s="205"/>
      <c r="R148" s="82"/>
      <c r="S148" s="82"/>
      <c r="T148" s="82"/>
      <c r="U148" s="82"/>
      <c r="V148" s="82"/>
      <c r="W148" s="82"/>
      <c r="X148" s="82"/>
      <c r="AC148" s="142" t="s">
        <v>76</v>
      </c>
      <c r="AD148" s="199"/>
      <c r="AE148" s="143"/>
      <c r="AF148" s="199"/>
      <c r="AG148" s="143"/>
      <c r="AH148" s="198"/>
      <c r="AI148" s="198"/>
      <c r="AJ148" s="198"/>
      <c r="AK148" s="198"/>
      <c r="AL148" s="198"/>
      <c r="AM148" s="198"/>
      <c r="AN148" s="198"/>
      <c r="AO148" s="198"/>
      <c r="AP148" s="198"/>
      <c r="AQ148" s="198"/>
      <c r="AR148" s="204">
        <f>TDIST(ABS(AR146),X142+X142-2,2)</f>
        <v>0.13090859298942736</v>
      </c>
      <c r="AS148" s="199">
        <f t="shared" ref="AS148:BA148" si="478">TDIST(ABS(AS146),Y142+Y142-2,2)</f>
        <v>0.42048802321766121</v>
      </c>
      <c r="AT148" s="199">
        <f t="shared" si="478"/>
        <v>0.28756676597926895</v>
      </c>
      <c r="AU148" s="199">
        <f t="shared" si="478"/>
        <v>0.14241354181244939</v>
      </c>
      <c r="AV148" s="199">
        <f t="shared" si="478"/>
        <v>0.13743821529273526</v>
      </c>
      <c r="AW148" s="199">
        <f t="shared" si="478"/>
        <v>0.12547996205685125</v>
      </c>
      <c r="AX148" s="152">
        <f t="shared" si="478"/>
        <v>0.73980368658009144</v>
      </c>
      <c r="AY148" s="199">
        <f t="shared" si="478"/>
        <v>0.28092517553413443</v>
      </c>
      <c r="AZ148" s="152" t="e">
        <f t="shared" si="478"/>
        <v>#NUM!</v>
      </c>
      <c r="BA148" s="21">
        <f t="shared" si="478"/>
        <v>0.32684191999768969</v>
      </c>
      <c r="BJ148" s="146"/>
    </row>
    <row r="149" spans="1:62" ht="15" customHeight="1" x14ac:dyDescent="0.35">
      <c r="A149" s="27"/>
      <c r="B149" s="117"/>
      <c r="C149" s="142"/>
      <c r="D149" s="117"/>
      <c r="I149" s="78"/>
      <c r="J149" s="153"/>
      <c r="K149" s="205"/>
      <c r="L149" s="205"/>
      <c r="M149" s="205"/>
      <c r="N149" s="205"/>
      <c r="O149" s="269"/>
      <c r="P149" s="81"/>
      <c r="Q149" s="205"/>
      <c r="R149" s="82"/>
      <c r="S149" s="82"/>
      <c r="T149" s="82"/>
      <c r="U149" s="82"/>
      <c r="V149" s="82"/>
      <c r="W149" s="82"/>
      <c r="X149" s="82"/>
      <c r="AC149" s="142" t="s">
        <v>77</v>
      </c>
      <c r="AD149" s="199"/>
      <c r="AE149" s="143"/>
      <c r="AF149" s="199"/>
      <c r="AG149" s="143"/>
      <c r="AH149" s="198"/>
      <c r="AI149" s="198"/>
      <c r="AJ149" s="198"/>
      <c r="AK149" s="198"/>
      <c r="AL149" s="198"/>
      <c r="AM149" s="198"/>
      <c r="AN149" s="198"/>
      <c r="AO149" s="198"/>
      <c r="AP149" s="198"/>
      <c r="AQ149" s="198"/>
      <c r="AR149" s="242" t="str">
        <f t="shared" ref="AR149:BA149" si="479">IF(X142&gt;4,IF(AR148&lt;0.001,"***",IF(AR148&lt;0.01,"**",IF(AR148&lt;0.05,"*","ns"))),"na")</f>
        <v>ns</v>
      </c>
      <c r="AS149" s="243" t="str">
        <f t="shared" si="479"/>
        <v>ns</v>
      </c>
      <c r="AT149" s="243" t="str">
        <f t="shared" si="479"/>
        <v>ns</v>
      </c>
      <c r="AU149" s="243" t="str">
        <f t="shared" si="479"/>
        <v>ns</v>
      </c>
      <c r="AV149" s="243" t="str">
        <f t="shared" si="479"/>
        <v>ns</v>
      </c>
      <c r="AW149" s="243" t="str">
        <f t="shared" si="479"/>
        <v>ns</v>
      </c>
      <c r="AX149" s="245" t="str">
        <f t="shared" si="479"/>
        <v>na</v>
      </c>
      <c r="AY149" s="243" t="str">
        <f t="shared" si="479"/>
        <v>ns</v>
      </c>
      <c r="AZ149" s="245" t="str">
        <f t="shared" si="479"/>
        <v>na</v>
      </c>
      <c r="BA149" s="244" t="str">
        <f t="shared" si="479"/>
        <v>ns</v>
      </c>
      <c r="BJ149" s="146"/>
    </row>
    <row r="150" spans="1:62" ht="15" customHeight="1" x14ac:dyDescent="0.35">
      <c r="A150" s="27"/>
      <c r="B150" s="117"/>
      <c r="C150" s="142"/>
      <c r="D150" s="117"/>
      <c r="I150" s="78"/>
      <c r="J150" s="153"/>
      <c r="K150" s="205"/>
      <c r="L150" s="205"/>
      <c r="M150" s="205"/>
      <c r="N150" s="205"/>
      <c r="O150" s="269"/>
      <c r="P150" s="81"/>
      <c r="Q150" s="205"/>
      <c r="R150" s="205"/>
      <c r="S150" s="205"/>
      <c r="T150" s="82"/>
      <c r="U150" s="82"/>
      <c r="V150" s="82"/>
      <c r="W150" s="82"/>
      <c r="X150" s="82"/>
      <c r="BJ150" s="146"/>
    </row>
    <row r="151" spans="1:62" x14ac:dyDescent="0.25">
      <c r="A151" s="217" t="s">
        <v>349</v>
      </c>
      <c r="I151" s="78"/>
      <c r="J151" s="153"/>
      <c r="K151" s="205"/>
      <c r="L151" s="205"/>
      <c r="M151" s="205"/>
      <c r="N151" s="205"/>
      <c r="O151" s="269"/>
      <c r="P151" s="81"/>
      <c r="Q151" s="205"/>
      <c r="R151" s="205"/>
      <c r="S151" s="205"/>
      <c r="T151" s="82"/>
      <c r="U151" s="82"/>
      <c r="V151" s="82"/>
      <c r="W151" s="82"/>
      <c r="X151" s="82"/>
      <c r="Y151" s="143" t="s">
        <v>9</v>
      </c>
      <c r="Z151" s="199" t="s">
        <v>220</v>
      </c>
      <c r="AA151" s="142"/>
      <c r="BJ151" s="146"/>
    </row>
    <row r="152" spans="1:62" x14ac:dyDescent="0.25">
      <c r="A152" s="217" t="s">
        <v>369</v>
      </c>
      <c r="I152" s="78"/>
      <c r="J152" s="153"/>
      <c r="K152" s="205"/>
      <c r="L152" s="205"/>
      <c r="M152" s="205"/>
      <c r="N152" s="205"/>
      <c r="O152" s="269"/>
      <c r="P152" s="81"/>
      <c r="Q152" s="205"/>
      <c r="R152" s="205"/>
      <c r="S152" s="205"/>
      <c r="T152" s="82"/>
      <c r="U152" s="82"/>
      <c r="V152" s="82"/>
      <c r="W152" s="82"/>
      <c r="X152" s="82"/>
      <c r="Y152" s="143" t="s">
        <v>62</v>
      </c>
      <c r="Z152" s="199" t="s">
        <v>221</v>
      </c>
      <c r="AA152" s="142"/>
      <c r="BJ152" s="146"/>
    </row>
    <row r="153" spans="1:62" x14ac:dyDescent="0.25">
      <c r="A153" s="217" t="s">
        <v>330</v>
      </c>
      <c r="I153" s="78"/>
      <c r="J153" s="153"/>
      <c r="K153" s="205"/>
      <c r="L153" s="205"/>
      <c r="M153" s="205"/>
      <c r="N153" s="205"/>
      <c r="O153" s="269"/>
      <c r="P153" s="81"/>
      <c r="Q153" s="205"/>
      <c r="R153" s="205"/>
      <c r="S153" s="205"/>
      <c r="T153" s="82"/>
      <c r="U153" s="82"/>
      <c r="V153" s="82"/>
      <c r="W153" s="82"/>
      <c r="X153" s="82"/>
      <c r="Y153" s="143" t="s">
        <v>63</v>
      </c>
      <c r="Z153" s="199" t="s">
        <v>222</v>
      </c>
      <c r="AA153" s="142"/>
      <c r="BJ153" s="146"/>
    </row>
    <row r="154" spans="1:62" ht="15.75" x14ac:dyDescent="0.25">
      <c r="A154" s="217" t="s">
        <v>331</v>
      </c>
      <c r="I154" s="113"/>
      <c r="J154" s="24"/>
      <c r="K154" s="205"/>
      <c r="L154" s="205"/>
      <c r="M154" s="205"/>
      <c r="N154" s="205"/>
      <c r="O154" s="269"/>
      <c r="P154" s="81"/>
      <c r="Q154" s="205"/>
      <c r="R154" s="205"/>
      <c r="S154" s="205"/>
      <c r="T154" s="82"/>
      <c r="U154" s="82"/>
      <c r="V154" s="82"/>
      <c r="W154" s="82"/>
      <c r="X154" s="82"/>
      <c r="Y154" s="145" t="s">
        <v>64</v>
      </c>
      <c r="Z154" s="199" t="s">
        <v>223</v>
      </c>
      <c r="AA154" s="142"/>
      <c r="BJ154" s="146"/>
    </row>
    <row r="155" spans="1:62" ht="15.75" x14ac:dyDescent="0.25">
      <c r="A155" s="217" t="s">
        <v>332</v>
      </c>
      <c r="I155" s="113"/>
      <c r="J155" s="24"/>
      <c r="K155" s="205"/>
      <c r="L155" s="205"/>
      <c r="M155" s="205"/>
      <c r="N155" s="205"/>
      <c r="O155" s="269"/>
      <c r="P155" s="81"/>
      <c r="Q155" s="205"/>
      <c r="R155" s="205"/>
      <c r="S155" s="205"/>
      <c r="T155" s="82"/>
      <c r="U155" s="82"/>
      <c r="V155" s="82"/>
      <c r="W155" s="82"/>
      <c r="X155" s="82"/>
      <c r="Y155" s="145" t="s">
        <v>65</v>
      </c>
      <c r="Z155" s="199" t="s">
        <v>224</v>
      </c>
      <c r="AA155" s="142"/>
      <c r="BJ155" s="146"/>
    </row>
    <row r="156" spans="1:62" x14ac:dyDescent="0.25">
      <c r="A156" s="217" t="s">
        <v>351</v>
      </c>
      <c r="I156" s="78"/>
      <c r="J156" s="153"/>
      <c r="K156" s="205"/>
      <c r="L156" s="205"/>
      <c r="M156" s="205"/>
      <c r="N156" s="205"/>
      <c r="O156" s="269"/>
      <c r="P156" s="81"/>
      <c r="Q156" s="205"/>
      <c r="R156" s="205"/>
      <c r="S156" s="205"/>
      <c r="T156" s="82"/>
      <c r="U156" s="82"/>
      <c r="V156" s="82"/>
      <c r="W156" s="82"/>
      <c r="X156" s="82"/>
      <c r="Y156" s="145" t="s">
        <v>66</v>
      </c>
      <c r="Z156" s="199" t="s">
        <v>225</v>
      </c>
      <c r="AA156" s="142"/>
      <c r="BJ156" s="146"/>
    </row>
    <row r="157" spans="1:62" x14ac:dyDescent="0.25">
      <c r="A157" s="217" t="s">
        <v>354</v>
      </c>
      <c r="I157" s="78"/>
      <c r="J157" s="153"/>
      <c r="K157" s="205"/>
      <c r="L157" s="205"/>
      <c r="M157" s="205"/>
      <c r="N157" s="205"/>
      <c r="O157" s="269"/>
      <c r="P157" s="81"/>
      <c r="Q157" s="205"/>
      <c r="R157" s="205"/>
      <c r="S157" s="205"/>
      <c r="T157" s="82"/>
      <c r="U157" s="82"/>
      <c r="V157" s="82"/>
      <c r="W157" s="82"/>
      <c r="X157" s="82"/>
      <c r="Y157" s="145" t="s">
        <v>67</v>
      </c>
      <c r="Z157" s="199" t="s">
        <v>250</v>
      </c>
      <c r="AA157" s="142"/>
      <c r="BJ157" s="146"/>
    </row>
    <row r="158" spans="1:62" ht="15.75" x14ac:dyDescent="0.25">
      <c r="I158" s="78"/>
      <c r="J158" s="24"/>
      <c r="K158" s="205"/>
      <c r="L158" s="205"/>
      <c r="M158" s="205"/>
      <c r="N158" s="205"/>
      <c r="O158" s="269"/>
      <c r="P158" s="81"/>
      <c r="Q158" s="205"/>
      <c r="R158" s="205"/>
      <c r="S158" s="205"/>
      <c r="T158" s="82"/>
      <c r="U158" s="82"/>
      <c r="V158" s="82"/>
      <c r="W158" s="82"/>
      <c r="X158" s="82"/>
      <c r="Y158" s="145" t="s">
        <v>68</v>
      </c>
      <c r="Z158" s="199" t="s">
        <v>226</v>
      </c>
      <c r="AA158" s="142"/>
      <c r="BJ158" s="146"/>
    </row>
    <row r="159" spans="1:62" x14ac:dyDescent="0.25">
      <c r="A159" s="143" t="s">
        <v>386</v>
      </c>
      <c r="I159" s="78"/>
      <c r="J159" s="153"/>
      <c r="K159" s="205"/>
      <c r="L159" s="205"/>
      <c r="M159" s="205"/>
      <c r="N159" s="205"/>
      <c r="O159" s="269"/>
      <c r="P159" s="81"/>
      <c r="Q159" s="205"/>
      <c r="R159" s="205"/>
      <c r="S159" s="205"/>
      <c r="T159" s="82"/>
      <c r="U159" s="82"/>
      <c r="V159" s="82"/>
      <c r="W159" s="82"/>
      <c r="X159" s="82"/>
      <c r="Y159" s="145" t="s">
        <v>69</v>
      </c>
      <c r="Z159" s="199" t="s">
        <v>227</v>
      </c>
      <c r="AA159" s="142"/>
      <c r="BJ159" s="146"/>
    </row>
    <row r="160" spans="1:62" x14ac:dyDescent="0.25">
      <c r="A160" s="143" t="s">
        <v>387</v>
      </c>
      <c r="I160" s="78"/>
      <c r="J160" s="153"/>
      <c r="K160" s="205"/>
      <c r="L160" s="205"/>
      <c r="M160" s="205"/>
      <c r="N160" s="205"/>
      <c r="O160" s="269"/>
      <c r="P160" s="81"/>
      <c r="Q160" s="205"/>
      <c r="R160" s="205"/>
      <c r="S160" s="205"/>
      <c r="T160" s="82"/>
      <c r="U160" s="82"/>
      <c r="V160" s="82"/>
      <c r="W160" s="82"/>
      <c r="X160" s="82"/>
      <c r="Y160" s="145"/>
      <c r="Z160" s="145"/>
      <c r="AA160" s="142"/>
      <c r="BJ160" s="146"/>
    </row>
    <row r="161" spans="1:82" s="146" customFormat="1" x14ac:dyDescent="0.25">
      <c r="A161" s="199" t="s">
        <v>345</v>
      </c>
      <c r="B161" s="58"/>
      <c r="C161" s="145"/>
      <c r="D161" s="60"/>
      <c r="E161" s="59"/>
      <c r="I161" s="78"/>
      <c r="J161" s="153"/>
      <c r="K161" s="205"/>
      <c r="L161" s="205"/>
      <c r="M161" s="205"/>
      <c r="N161" s="205"/>
      <c r="O161" s="269"/>
      <c r="P161" s="81"/>
      <c r="Q161" s="205"/>
      <c r="R161" s="205"/>
      <c r="S161" s="205"/>
      <c r="T161" s="82"/>
      <c r="U161" s="82"/>
      <c r="V161" s="82"/>
      <c r="W161" s="82"/>
      <c r="X161" s="82"/>
      <c r="Y161" s="145"/>
      <c r="Z161" s="145"/>
      <c r="AB161" s="133"/>
      <c r="AC161" s="133"/>
      <c r="AD161" s="133"/>
      <c r="AE161" s="133"/>
      <c r="AF161" s="133"/>
      <c r="AG161" s="133"/>
      <c r="AH161" s="133"/>
      <c r="AI161" s="133"/>
      <c r="AJ161" s="133"/>
      <c r="AK161" s="133"/>
      <c r="AL161" s="133"/>
      <c r="AM161" s="133"/>
      <c r="AN161" s="133"/>
      <c r="AO161" s="133"/>
      <c r="AP161" s="133"/>
      <c r="AQ161" s="133"/>
      <c r="CB161" s="201"/>
      <c r="CD161" s="201"/>
    </row>
    <row r="162" spans="1:82" x14ac:dyDescent="0.25">
      <c r="A162" s="199" t="s">
        <v>463</v>
      </c>
      <c r="K162" s="205"/>
      <c r="L162" s="205"/>
      <c r="M162" s="205"/>
      <c r="N162" s="205"/>
      <c r="O162" s="269"/>
      <c r="Q162" s="205"/>
      <c r="R162" s="205"/>
      <c r="S162" s="205"/>
      <c r="BJ162" s="146"/>
    </row>
    <row r="163" spans="1:82" x14ac:dyDescent="0.25">
      <c r="K163" s="205"/>
      <c r="L163" s="205"/>
      <c r="M163" s="205"/>
      <c r="N163" s="205"/>
      <c r="O163" s="269"/>
      <c r="Q163" s="205"/>
      <c r="R163" s="205"/>
      <c r="S163" s="205"/>
      <c r="BJ163" s="146"/>
    </row>
    <row r="164" spans="1:82" x14ac:dyDescent="0.25">
      <c r="K164" s="205"/>
      <c r="L164" s="205"/>
      <c r="M164" s="205"/>
      <c r="N164" s="205"/>
      <c r="O164" s="269"/>
      <c r="Q164" s="205"/>
      <c r="R164" s="205"/>
      <c r="S164" s="205"/>
      <c r="BJ164" s="146"/>
    </row>
    <row r="165" spans="1:82" x14ac:dyDescent="0.25">
      <c r="K165" s="205"/>
      <c r="L165" s="205"/>
      <c r="M165" s="205"/>
      <c r="N165" s="205"/>
      <c r="O165" s="269"/>
      <c r="BJ165" s="146"/>
    </row>
    <row r="166" spans="1:82" x14ac:dyDescent="0.25">
      <c r="BJ166" s="146"/>
    </row>
    <row r="167" spans="1:82" x14ac:dyDescent="0.25">
      <c r="BJ167" s="146"/>
    </row>
    <row r="168" spans="1:82" x14ac:dyDescent="0.25">
      <c r="BJ168" s="146"/>
    </row>
    <row r="169" spans="1:82" x14ac:dyDescent="0.25">
      <c r="BJ169" s="146"/>
    </row>
    <row r="170" spans="1:82" x14ac:dyDescent="0.25">
      <c r="BJ170" s="146"/>
    </row>
    <row r="171" spans="1:82" x14ac:dyDescent="0.25">
      <c r="BJ171" s="146"/>
    </row>
    <row r="172" spans="1:82" x14ac:dyDescent="0.25">
      <c r="BJ172" s="146"/>
    </row>
    <row r="173" spans="1:82" x14ac:dyDescent="0.25">
      <c r="BJ173" s="146"/>
    </row>
    <row r="174" spans="1:82" x14ac:dyDescent="0.25">
      <c r="BJ174" s="146"/>
    </row>
    <row r="175" spans="1:82" x14ac:dyDescent="0.25">
      <c r="BJ175" s="146"/>
    </row>
    <row r="176" spans="1:82" x14ac:dyDescent="0.25">
      <c r="BJ176" s="146"/>
    </row>
    <row r="177" spans="62:62" x14ac:dyDescent="0.25">
      <c r="BJ177" s="146"/>
    </row>
    <row r="178" spans="62:62" x14ac:dyDescent="0.25">
      <c r="BJ178" s="146"/>
    </row>
    <row r="179" spans="62:62" x14ac:dyDescent="0.25">
      <c r="BJ179" s="146"/>
    </row>
    <row r="180" spans="62:62" x14ac:dyDescent="0.25">
      <c r="BJ180" s="146"/>
    </row>
    <row r="181" spans="62:62" x14ac:dyDescent="0.25">
      <c r="BJ181" s="146"/>
    </row>
    <row r="182" spans="62:62" x14ac:dyDescent="0.25">
      <c r="BJ182" s="146"/>
    </row>
    <row r="183" spans="62:62" x14ac:dyDescent="0.25">
      <c r="BJ183" s="146"/>
    </row>
    <row r="184" spans="62:62" x14ac:dyDescent="0.25">
      <c r="BJ184" s="146"/>
    </row>
    <row r="185" spans="62:62" x14ac:dyDescent="0.25">
      <c r="BJ185" s="146"/>
    </row>
    <row r="186" spans="62:62" x14ac:dyDescent="0.25">
      <c r="BJ186" s="146"/>
    </row>
    <row r="187" spans="62:62" x14ac:dyDescent="0.25">
      <c r="BJ187" s="146"/>
    </row>
    <row r="188" spans="62:62" x14ac:dyDescent="0.25">
      <c r="BJ188" s="146"/>
    </row>
    <row r="189" spans="62:62" x14ac:dyDescent="0.25">
      <c r="BJ189" s="146"/>
    </row>
    <row r="190" spans="62:62" x14ac:dyDescent="0.25">
      <c r="BJ190" s="146"/>
    </row>
    <row r="191" spans="62:62" x14ac:dyDescent="0.25">
      <c r="BJ191" s="146"/>
    </row>
    <row r="192" spans="62:62" x14ac:dyDescent="0.25">
      <c r="BJ192" s="146"/>
    </row>
    <row r="193" spans="62:62" x14ac:dyDescent="0.25">
      <c r="BJ193" s="146"/>
    </row>
    <row r="194" spans="62:62" x14ac:dyDescent="0.25">
      <c r="BJ194" s="146"/>
    </row>
    <row r="195" spans="62:62" x14ac:dyDescent="0.25">
      <c r="BJ195" s="146"/>
    </row>
    <row r="196" spans="62:62" x14ac:dyDescent="0.25">
      <c r="BJ196" s="146"/>
    </row>
    <row r="197" spans="62:62" x14ac:dyDescent="0.25">
      <c r="BJ197" s="146"/>
    </row>
    <row r="198" spans="62:62" x14ac:dyDescent="0.25">
      <c r="BJ198" s="146"/>
    </row>
    <row r="199" spans="62:62" x14ac:dyDescent="0.25">
      <c r="BJ199" s="146"/>
    </row>
    <row r="200" spans="62:62" x14ac:dyDescent="0.25">
      <c r="BJ200" s="146"/>
    </row>
    <row r="201" spans="62:62" x14ac:dyDescent="0.25">
      <c r="BJ201" s="146"/>
    </row>
    <row r="202" spans="62:62" x14ac:dyDescent="0.25">
      <c r="BJ202" s="146"/>
    </row>
    <row r="203" spans="62:62" x14ac:dyDescent="0.25">
      <c r="BJ203" s="146"/>
    </row>
    <row r="204" spans="62:62" x14ac:dyDescent="0.25">
      <c r="BJ204" s="146"/>
    </row>
    <row r="205" spans="62:62" x14ac:dyDescent="0.25">
      <c r="BJ205" s="146"/>
    </row>
    <row r="206" spans="62:62" x14ac:dyDescent="0.25">
      <c r="BJ206" s="146"/>
    </row>
    <row r="207" spans="62:62" x14ac:dyDescent="0.25">
      <c r="BJ207" s="146"/>
    </row>
    <row r="208" spans="62:62" x14ac:dyDescent="0.25">
      <c r="BJ208" s="146"/>
    </row>
    <row r="209" spans="62:62" x14ac:dyDescent="0.25">
      <c r="BJ209" s="146"/>
    </row>
    <row r="210" spans="62:62" x14ac:dyDescent="0.25">
      <c r="BJ210" s="146"/>
    </row>
    <row r="211" spans="62:62" x14ac:dyDescent="0.25">
      <c r="BJ211" s="146"/>
    </row>
    <row r="212" spans="62:62" x14ac:dyDescent="0.25">
      <c r="BJ212" s="146"/>
    </row>
    <row r="213" spans="62:62" x14ac:dyDescent="0.25">
      <c r="BJ213" s="146"/>
    </row>
    <row r="214" spans="62:62" x14ac:dyDescent="0.25">
      <c r="BJ214" s="146"/>
    </row>
    <row r="215" spans="62:62" x14ac:dyDescent="0.25">
      <c r="BJ215" s="146"/>
    </row>
    <row r="216" spans="62:62" x14ac:dyDescent="0.25">
      <c r="BJ216" s="146"/>
    </row>
    <row r="217" spans="62:62" x14ac:dyDescent="0.25">
      <c r="BJ217" s="146"/>
    </row>
    <row r="218" spans="62:62" x14ac:dyDescent="0.25">
      <c r="BJ218" s="146"/>
    </row>
    <row r="219" spans="62:62" x14ac:dyDescent="0.25">
      <c r="BJ219" s="146"/>
    </row>
    <row r="220" spans="62:62" x14ac:dyDescent="0.25">
      <c r="BJ220" s="146"/>
    </row>
    <row r="221" spans="62:62" x14ac:dyDescent="0.25">
      <c r="BJ221" s="146"/>
    </row>
    <row r="222" spans="62:62" x14ac:dyDescent="0.25">
      <c r="BJ222" s="146"/>
    </row>
    <row r="223" spans="62:62" x14ac:dyDescent="0.25">
      <c r="BJ223" s="146"/>
    </row>
    <row r="224" spans="62:62" x14ac:dyDescent="0.25">
      <c r="BJ224" s="146"/>
    </row>
    <row r="225" spans="62:62" x14ac:dyDescent="0.25">
      <c r="BJ225" s="146"/>
    </row>
    <row r="226" spans="62:62" x14ac:dyDescent="0.25">
      <c r="BJ226" s="146"/>
    </row>
    <row r="227" spans="62:62" x14ac:dyDescent="0.25">
      <c r="BJ227" s="146"/>
    </row>
    <row r="228" spans="62:62" x14ac:dyDescent="0.25">
      <c r="BJ228" s="146"/>
    </row>
    <row r="229" spans="62:62" x14ac:dyDescent="0.25">
      <c r="BJ229" s="146"/>
    </row>
    <row r="230" spans="62:62" x14ac:dyDescent="0.25">
      <c r="BJ230" s="146"/>
    </row>
    <row r="231" spans="62:62" x14ac:dyDescent="0.25">
      <c r="BJ231" s="146"/>
    </row>
    <row r="232" spans="62:62" x14ac:dyDescent="0.25">
      <c r="BJ232" s="146"/>
    </row>
    <row r="233" spans="62:62" x14ac:dyDescent="0.25">
      <c r="BJ233" s="146"/>
    </row>
    <row r="234" spans="62:62" x14ac:dyDescent="0.25">
      <c r="BJ234" s="146"/>
    </row>
    <row r="235" spans="62:62" x14ac:dyDescent="0.25">
      <c r="BJ235" s="146"/>
    </row>
    <row r="236" spans="62:62" x14ac:dyDescent="0.25">
      <c r="BJ236" s="146"/>
    </row>
    <row r="237" spans="62:62" x14ac:dyDescent="0.25">
      <c r="BJ237" s="146"/>
    </row>
    <row r="238" spans="62:62" x14ac:dyDescent="0.25">
      <c r="BJ238" s="146"/>
    </row>
    <row r="239" spans="62:62" x14ac:dyDescent="0.25">
      <c r="BJ239" s="146"/>
    </row>
    <row r="240" spans="62:62" x14ac:dyDescent="0.25">
      <c r="BJ240" s="146"/>
    </row>
    <row r="241" spans="62:62" x14ac:dyDescent="0.25">
      <c r="BJ241" s="146"/>
    </row>
    <row r="242" spans="62:62" x14ac:dyDescent="0.25">
      <c r="BJ242" s="146"/>
    </row>
    <row r="243" spans="62:62" x14ac:dyDescent="0.25">
      <c r="BJ243" s="146"/>
    </row>
    <row r="244" spans="62:62" x14ac:dyDescent="0.25">
      <c r="BJ244" s="146"/>
    </row>
    <row r="245" spans="62:62" x14ac:dyDescent="0.25">
      <c r="BJ245" s="146"/>
    </row>
    <row r="246" spans="62:62" x14ac:dyDescent="0.25">
      <c r="BJ246" s="146"/>
    </row>
    <row r="247" spans="62:62" x14ac:dyDescent="0.25">
      <c r="BJ247" s="146"/>
    </row>
    <row r="248" spans="62:62" x14ac:dyDescent="0.25">
      <c r="BJ248" s="146"/>
    </row>
    <row r="249" spans="62:62" x14ac:dyDescent="0.25">
      <c r="BJ249" s="146"/>
    </row>
    <row r="250" spans="62:62" x14ac:dyDescent="0.25">
      <c r="BJ250" s="146"/>
    </row>
    <row r="251" spans="62:62" x14ac:dyDescent="0.25">
      <c r="BJ251" s="146"/>
    </row>
    <row r="252" spans="62:62" x14ac:dyDescent="0.25">
      <c r="BJ252" s="146"/>
    </row>
    <row r="253" spans="62:62" x14ac:dyDescent="0.25">
      <c r="BJ253" s="146"/>
    </row>
    <row r="254" spans="62:62" x14ac:dyDescent="0.25">
      <c r="BJ254" s="146"/>
    </row>
    <row r="255" spans="62:62" x14ac:dyDescent="0.25">
      <c r="BJ255" s="146"/>
    </row>
    <row r="256" spans="62:62" x14ac:dyDescent="0.25">
      <c r="BJ256" s="146"/>
    </row>
    <row r="257" spans="62:62" x14ac:dyDescent="0.25">
      <c r="BJ257" s="146"/>
    </row>
    <row r="258" spans="62:62" x14ac:dyDescent="0.25">
      <c r="BJ258" s="146"/>
    </row>
    <row r="259" spans="62:62" x14ac:dyDescent="0.25">
      <c r="BJ259" s="146"/>
    </row>
    <row r="260" spans="62:62" x14ac:dyDescent="0.25">
      <c r="BJ260" s="146"/>
    </row>
    <row r="261" spans="62:62" x14ac:dyDescent="0.25">
      <c r="BJ261" s="146"/>
    </row>
    <row r="262" spans="62:62" x14ac:dyDescent="0.25">
      <c r="BJ262" s="146"/>
    </row>
    <row r="263" spans="62:62" x14ac:dyDescent="0.25">
      <c r="BJ263" s="146"/>
    </row>
    <row r="264" spans="62:62" x14ac:dyDescent="0.25">
      <c r="BJ264" s="146"/>
    </row>
    <row r="265" spans="62:62" x14ac:dyDescent="0.25">
      <c r="BJ265" s="146"/>
    </row>
    <row r="266" spans="62:62" x14ac:dyDescent="0.25">
      <c r="BJ266" s="146"/>
    </row>
    <row r="267" spans="62:62" x14ac:dyDescent="0.25">
      <c r="BJ267" s="146"/>
    </row>
    <row r="268" spans="62:62" x14ac:dyDescent="0.25">
      <c r="BJ268" s="146"/>
    </row>
    <row r="269" spans="62:62" x14ac:dyDescent="0.25">
      <c r="BJ269" s="146"/>
    </row>
    <row r="270" spans="62:62" x14ac:dyDescent="0.25">
      <c r="BJ270" s="146"/>
    </row>
    <row r="271" spans="62:62" x14ac:dyDescent="0.25">
      <c r="BJ271" s="146"/>
    </row>
    <row r="272" spans="62:62" x14ac:dyDescent="0.25">
      <c r="BJ272" s="146"/>
    </row>
    <row r="273" spans="62:62" x14ac:dyDescent="0.25">
      <c r="BJ273" s="146"/>
    </row>
    <row r="274" spans="62:62" x14ac:dyDescent="0.25">
      <c r="BJ274" s="146"/>
    </row>
    <row r="275" spans="62:62" x14ac:dyDescent="0.25">
      <c r="BJ275" s="146"/>
    </row>
    <row r="276" spans="62:62" x14ac:dyDescent="0.25">
      <c r="BJ276" s="146"/>
    </row>
    <row r="277" spans="62:62" x14ac:dyDescent="0.25">
      <c r="BJ277" s="146"/>
    </row>
    <row r="278" spans="62:62" x14ac:dyDescent="0.25">
      <c r="BJ278" s="146"/>
    </row>
    <row r="279" spans="62:62" x14ac:dyDescent="0.25">
      <c r="BJ279" s="146"/>
    </row>
    <row r="280" spans="62:62" x14ac:dyDescent="0.25">
      <c r="BJ280" s="146"/>
    </row>
    <row r="281" spans="62:62" x14ac:dyDescent="0.25">
      <c r="BJ281" s="146"/>
    </row>
    <row r="282" spans="62:62" x14ac:dyDescent="0.25">
      <c r="BJ282" s="146"/>
    </row>
    <row r="283" spans="62:62" x14ac:dyDescent="0.25">
      <c r="BJ283" s="146"/>
    </row>
    <row r="284" spans="62:62" x14ac:dyDescent="0.25">
      <c r="BJ284" s="146"/>
    </row>
    <row r="285" spans="62:62" x14ac:dyDescent="0.25">
      <c r="BJ285" s="146"/>
    </row>
    <row r="286" spans="62:62" x14ac:dyDescent="0.25">
      <c r="BJ286" s="146"/>
    </row>
    <row r="287" spans="62:62" x14ac:dyDescent="0.25">
      <c r="BJ287" s="146"/>
    </row>
    <row r="288" spans="62:62" x14ac:dyDescent="0.25">
      <c r="BJ288" s="146"/>
    </row>
    <row r="289" spans="62:62" x14ac:dyDescent="0.25">
      <c r="BJ289" s="146"/>
    </row>
    <row r="290" spans="62:62" x14ac:dyDescent="0.25">
      <c r="BJ290" s="146"/>
    </row>
    <row r="291" spans="62:62" x14ac:dyDescent="0.25">
      <c r="BJ291" s="146"/>
    </row>
    <row r="292" spans="62:62" x14ac:dyDescent="0.25">
      <c r="BJ292" s="146"/>
    </row>
    <row r="293" spans="62:62" x14ac:dyDescent="0.25">
      <c r="BJ293" s="146"/>
    </row>
    <row r="294" spans="62:62" x14ac:dyDescent="0.25">
      <c r="BJ294" s="146"/>
    </row>
    <row r="295" spans="62:62" x14ac:dyDescent="0.25">
      <c r="BJ295" s="146"/>
    </row>
    <row r="296" spans="62:62" x14ac:dyDescent="0.25">
      <c r="BJ296" s="146"/>
    </row>
    <row r="297" spans="62:62" x14ac:dyDescent="0.25">
      <c r="BJ297" s="146"/>
    </row>
    <row r="298" spans="62:62" x14ac:dyDescent="0.25">
      <c r="BJ298" s="146"/>
    </row>
    <row r="299" spans="62:62" x14ac:dyDescent="0.25">
      <c r="BJ299" s="146"/>
    </row>
    <row r="300" spans="62:62" x14ac:dyDescent="0.25">
      <c r="BJ300" s="146"/>
    </row>
    <row r="301" spans="62:62" x14ac:dyDescent="0.25">
      <c r="BJ301" s="146"/>
    </row>
    <row r="302" spans="62:62" x14ac:dyDescent="0.25">
      <c r="BJ302" s="146"/>
    </row>
    <row r="303" spans="62:62" x14ac:dyDescent="0.25">
      <c r="BJ303" s="146"/>
    </row>
    <row r="304" spans="62:62" x14ac:dyDescent="0.25">
      <c r="BJ304" s="146"/>
    </row>
    <row r="305" spans="62:62" x14ac:dyDescent="0.25">
      <c r="BJ305" s="146"/>
    </row>
    <row r="306" spans="62:62" x14ac:dyDescent="0.25">
      <c r="BJ306" s="146"/>
    </row>
    <row r="307" spans="62:62" x14ac:dyDescent="0.25">
      <c r="BJ307" s="146"/>
    </row>
    <row r="308" spans="62:62" x14ac:dyDescent="0.25">
      <c r="BJ308" s="146"/>
    </row>
    <row r="309" spans="62:62" x14ac:dyDescent="0.25">
      <c r="BJ309" s="146"/>
    </row>
    <row r="310" spans="62:62" x14ac:dyDescent="0.25">
      <c r="BJ310" s="146"/>
    </row>
    <row r="311" spans="62:62" x14ac:dyDescent="0.25">
      <c r="BJ311" s="146"/>
    </row>
    <row r="312" spans="62:62" x14ac:dyDescent="0.25">
      <c r="BJ312" s="146"/>
    </row>
    <row r="313" spans="62:62" x14ac:dyDescent="0.25">
      <c r="BJ313" s="146"/>
    </row>
    <row r="314" spans="62:62" x14ac:dyDescent="0.25">
      <c r="BJ314" s="146"/>
    </row>
    <row r="315" spans="62:62" x14ac:dyDescent="0.25">
      <c r="BJ315" s="146"/>
    </row>
    <row r="316" spans="62:62" x14ac:dyDescent="0.25">
      <c r="BJ316" s="146"/>
    </row>
    <row r="317" spans="62:62" x14ac:dyDescent="0.25">
      <c r="BJ317" s="146"/>
    </row>
    <row r="318" spans="62:62" x14ac:dyDescent="0.25">
      <c r="BJ318" s="146"/>
    </row>
    <row r="319" spans="62:62" x14ac:dyDescent="0.25">
      <c r="BJ319" s="146"/>
    </row>
    <row r="320" spans="62:62" x14ac:dyDescent="0.25">
      <c r="BJ320" s="146"/>
    </row>
    <row r="321" spans="62:62" x14ac:dyDescent="0.25">
      <c r="BJ321" s="146"/>
    </row>
    <row r="322" spans="62:62" x14ac:dyDescent="0.25">
      <c r="BJ322" s="146"/>
    </row>
    <row r="323" spans="62:62" x14ac:dyDescent="0.25">
      <c r="BJ323" s="146"/>
    </row>
    <row r="324" spans="62:62" x14ac:dyDescent="0.25">
      <c r="BJ324" s="146"/>
    </row>
    <row r="325" spans="62:62" x14ac:dyDescent="0.25">
      <c r="BJ325" s="146"/>
    </row>
    <row r="326" spans="62:62" x14ac:dyDescent="0.25">
      <c r="BJ326" s="146"/>
    </row>
    <row r="327" spans="62:62" x14ac:dyDescent="0.25">
      <c r="BJ327" s="146"/>
    </row>
    <row r="328" spans="62:62" x14ac:dyDescent="0.25">
      <c r="BJ328" s="146"/>
    </row>
    <row r="329" spans="62:62" x14ac:dyDescent="0.25">
      <c r="BJ329" s="146"/>
    </row>
    <row r="330" spans="62:62" x14ac:dyDescent="0.25">
      <c r="BJ330" s="146"/>
    </row>
    <row r="331" spans="62:62" x14ac:dyDescent="0.25">
      <c r="BJ331" s="146"/>
    </row>
    <row r="332" spans="62:62" x14ac:dyDescent="0.25">
      <c r="BJ332" s="146"/>
    </row>
    <row r="333" spans="62:62" x14ac:dyDescent="0.25">
      <c r="BJ333" s="146"/>
    </row>
    <row r="334" spans="62:62" x14ac:dyDescent="0.25">
      <c r="BJ334" s="146"/>
    </row>
    <row r="335" spans="62:62" x14ac:dyDescent="0.25">
      <c r="BJ335" s="146"/>
    </row>
    <row r="336" spans="62:62" x14ac:dyDescent="0.25">
      <c r="BJ336" s="146"/>
    </row>
    <row r="337" spans="62:62" x14ac:dyDescent="0.25">
      <c r="BJ337" s="146"/>
    </row>
    <row r="338" spans="62:62" x14ac:dyDescent="0.25">
      <c r="BJ338" s="146"/>
    </row>
    <row r="339" spans="62:62" x14ac:dyDescent="0.25">
      <c r="BJ339" s="146"/>
    </row>
    <row r="340" spans="62:62" x14ac:dyDescent="0.25">
      <c r="BJ340" s="146"/>
    </row>
    <row r="341" spans="62:62" x14ac:dyDescent="0.25">
      <c r="BJ341" s="146"/>
    </row>
    <row r="342" spans="62:62" x14ac:dyDescent="0.25">
      <c r="BJ342" s="146"/>
    </row>
    <row r="343" spans="62:62" x14ac:dyDescent="0.25">
      <c r="BJ343" s="146"/>
    </row>
    <row r="344" spans="62:62" x14ac:dyDescent="0.25">
      <c r="BJ344" s="146"/>
    </row>
    <row r="345" spans="62:62" x14ac:dyDescent="0.25">
      <c r="BJ345" s="146"/>
    </row>
    <row r="346" spans="62:62" x14ac:dyDescent="0.25">
      <c r="BJ346" s="146"/>
    </row>
  </sheetData>
  <mergeCells count="100">
    <mergeCell ref="X34:AG34"/>
    <mergeCell ref="AR34:BA34"/>
    <mergeCell ref="BB34:BK34"/>
    <mergeCell ref="X1:AG1"/>
    <mergeCell ref="AR1:BA1"/>
    <mergeCell ref="BB1:BK1"/>
    <mergeCell ref="Y2:AB2"/>
    <mergeCell ref="AE2:AG2"/>
    <mergeCell ref="AS2:AV2"/>
    <mergeCell ref="AY2:BA2"/>
    <mergeCell ref="AH34:AQ34"/>
    <mergeCell ref="P2:Q2"/>
    <mergeCell ref="R3:W3"/>
    <mergeCell ref="BC2:BF2"/>
    <mergeCell ref="BI2:BK2"/>
    <mergeCell ref="I1:O1"/>
    <mergeCell ref="AH1:AQ1"/>
    <mergeCell ref="AI2:AL2"/>
    <mergeCell ref="AO2:AQ2"/>
    <mergeCell ref="B2:E2"/>
    <mergeCell ref="I34:O34"/>
    <mergeCell ref="F35:H35"/>
    <mergeCell ref="K35:L35"/>
    <mergeCell ref="M35:N35"/>
    <mergeCell ref="F2:H2"/>
    <mergeCell ref="K2:L2"/>
    <mergeCell ref="M2:N2"/>
    <mergeCell ref="P35:Q35"/>
    <mergeCell ref="B35:E35"/>
    <mergeCell ref="BI35:BK35"/>
    <mergeCell ref="R36:W36"/>
    <mergeCell ref="X73:AG73"/>
    <mergeCell ref="AR73:BA73"/>
    <mergeCell ref="BB73:BK73"/>
    <mergeCell ref="Y35:AB35"/>
    <mergeCell ref="AE35:AG35"/>
    <mergeCell ref="AS35:AV35"/>
    <mergeCell ref="AY35:BA35"/>
    <mergeCell ref="BC35:BF35"/>
    <mergeCell ref="I73:O73"/>
    <mergeCell ref="AI35:AL35"/>
    <mergeCell ref="AO35:AQ35"/>
    <mergeCell ref="AH73:AQ73"/>
    <mergeCell ref="F74:H74"/>
    <mergeCell ref="K74:L74"/>
    <mergeCell ref="M74:N74"/>
    <mergeCell ref="P74:Q74"/>
    <mergeCell ref="B74:E74"/>
    <mergeCell ref="BI74:BK74"/>
    <mergeCell ref="R75:W75"/>
    <mergeCell ref="X112:AG112"/>
    <mergeCell ref="AR112:BA112"/>
    <mergeCell ref="BB112:BK112"/>
    <mergeCell ref="Y74:AB74"/>
    <mergeCell ref="AE74:AG74"/>
    <mergeCell ref="AS74:AV74"/>
    <mergeCell ref="AY74:BA74"/>
    <mergeCell ref="BC74:BF74"/>
    <mergeCell ref="AI74:AL74"/>
    <mergeCell ref="AO74:AQ74"/>
    <mergeCell ref="AH112:AQ112"/>
    <mergeCell ref="I112:O112"/>
    <mergeCell ref="F113:H113"/>
    <mergeCell ref="K113:L113"/>
    <mergeCell ref="M113:N113"/>
    <mergeCell ref="P113:Q113"/>
    <mergeCell ref="B113:E113"/>
    <mergeCell ref="BI113:BK113"/>
    <mergeCell ref="R114:W114"/>
    <mergeCell ref="Y113:AB113"/>
    <mergeCell ref="AE113:AG113"/>
    <mergeCell ref="AS113:AV113"/>
    <mergeCell ref="AY113:BA113"/>
    <mergeCell ref="BC113:BF113"/>
    <mergeCell ref="AI113:AL113"/>
    <mergeCell ref="AO113:AQ113"/>
    <mergeCell ref="BL1:BU1"/>
    <mergeCell ref="BV1:CE1"/>
    <mergeCell ref="BM2:BP2"/>
    <mergeCell ref="BS2:BU2"/>
    <mergeCell ref="BW2:BZ2"/>
    <mergeCell ref="CC2:CE2"/>
    <mergeCell ref="BL34:BU34"/>
    <mergeCell ref="BV34:CE34"/>
    <mergeCell ref="BM35:BP35"/>
    <mergeCell ref="BS35:BU35"/>
    <mergeCell ref="BW35:BZ35"/>
    <mergeCell ref="CC35:CE35"/>
    <mergeCell ref="BL73:BU73"/>
    <mergeCell ref="BV73:CE73"/>
    <mergeCell ref="BM74:BP74"/>
    <mergeCell ref="BS74:BU74"/>
    <mergeCell ref="BW74:BZ74"/>
    <mergeCell ref="CC74:CE74"/>
    <mergeCell ref="BL112:BU112"/>
    <mergeCell ref="BV112:CE112"/>
    <mergeCell ref="BM113:BP113"/>
    <mergeCell ref="BS113:BU113"/>
    <mergeCell ref="BW113:BZ113"/>
    <mergeCell ref="CC113:CE113"/>
  </mergeCells>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4"/>
  <sheetViews>
    <sheetView topLeftCell="AK1" workbookViewId="0">
      <selection activeCell="AL17" sqref="AL17"/>
    </sheetView>
  </sheetViews>
  <sheetFormatPr defaultRowHeight="15" x14ac:dyDescent="0.25"/>
  <cols>
    <col min="1" max="1" width="23.140625" style="207" customWidth="1"/>
    <col min="2" max="3" width="7" style="207" customWidth="1"/>
    <col min="4" max="5" width="5.42578125" style="207" customWidth="1"/>
    <col min="6" max="6" width="11.28515625" style="204" customWidth="1"/>
    <col min="7" max="8" width="9.140625" style="205" customWidth="1"/>
    <col min="9" max="9" width="10.5703125" style="269" customWidth="1"/>
    <col min="10" max="10" width="9.140625" style="206"/>
    <col min="11" max="12" width="9.140625" style="15"/>
    <col min="13" max="13" width="10.5703125" style="15" bestFit="1" customWidth="1"/>
    <col min="14" max="17" width="9.140625" style="15"/>
    <col min="18" max="23" width="7.85546875" style="207" customWidth="1"/>
    <col min="24" max="37" width="7.85546875" style="146" customWidth="1"/>
    <col min="38" max="47" width="9.140625" style="146"/>
    <col min="48" max="53" width="7" style="207" customWidth="1"/>
    <col min="54" max="56" width="7" style="146" customWidth="1"/>
    <col min="57" max="57" width="7" style="207" customWidth="1"/>
    <col min="58" max="77" width="7.5703125" style="207" customWidth="1"/>
    <col min="78" max="16384" width="9.140625" style="207"/>
  </cols>
  <sheetData>
    <row r="1" spans="1:77" ht="15" customHeight="1" x14ac:dyDescent="0.35">
      <c r="A1" s="146"/>
      <c r="B1" s="202"/>
      <c r="C1" s="203"/>
      <c r="F1" s="390" t="s">
        <v>206</v>
      </c>
      <c r="G1" s="391"/>
      <c r="H1" s="391"/>
      <c r="I1" s="392"/>
      <c r="J1" s="262"/>
      <c r="K1" s="264"/>
      <c r="L1" s="262"/>
      <c r="M1" s="263"/>
      <c r="N1" s="263"/>
      <c r="O1" s="263"/>
      <c r="P1" s="263"/>
      <c r="Q1" s="263"/>
      <c r="R1" s="393" t="s">
        <v>471</v>
      </c>
      <c r="S1" s="389"/>
      <c r="T1" s="389"/>
      <c r="U1" s="389"/>
      <c r="V1" s="389"/>
      <c r="W1" s="389"/>
      <c r="X1" s="389"/>
      <c r="Y1" s="389"/>
      <c r="Z1" s="389"/>
      <c r="AA1" s="389"/>
      <c r="AB1" s="393" t="s">
        <v>465</v>
      </c>
      <c r="AC1" s="389"/>
      <c r="AD1" s="389"/>
      <c r="AE1" s="389"/>
      <c r="AF1" s="389"/>
      <c r="AG1" s="389"/>
      <c r="AH1" s="389"/>
      <c r="AI1" s="389"/>
      <c r="AJ1" s="389"/>
      <c r="AK1" s="389"/>
      <c r="AL1" s="394" t="s">
        <v>481</v>
      </c>
      <c r="AM1" s="395"/>
      <c r="AN1" s="395"/>
      <c r="AO1" s="395"/>
      <c r="AP1" s="395"/>
      <c r="AQ1" s="395"/>
      <c r="AR1" s="395"/>
      <c r="AS1" s="395"/>
      <c r="AT1" s="395"/>
      <c r="AU1" s="395"/>
      <c r="AV1" s="387" t="s">
        <v>474</v>
      </c>
      <c r="AW1" s="388"/>
      <c r="AX1" s="388"/>
      <c r="AY1" s="388"/>
      <c r="AZ1" s="388"/>
      <c r="BA1" s="388"/>
      <c r="BB1" s="388"/>
      <c r="BC1" s="388"/>
      <c r="BD1" s="388"/>
      <c r="BE1" s="388"/>
      <c r="BF1" s="387" t="s">
        <v>478</v>
      </c>
      <c r="BG1" s="388"/>
      <c r="BH1" s="388"/>
      <c r="BI1" s="388"/>
      <c r="BJ1" s="388"/>
      <c r="BK1" s="388"/>
      <c r="BL1" s="388"/>
      <c r="BM1" s="388"/>
      <c r="BN1" s="388"/>
      <c r="BO1" s="388"/>
      <c r="BP1" s="387" t="s">
        <v>466</v>
      </c>
      <c r="BQ1" s="388"/>
      <c r="BR1" s="388"/>
      <c r="BS1" s="388"/>
      <c r="BT1" s="388"/>
      <c r="BU1" s="388"/>
      <c r="BV1" s="388"/>
      <c r="BW1" s="388"/>
      <c r="BX1" s="388"/>
      <c r="BY1" s="403"/>
    </row>
    <row r="2" spans="1:77" ht="76.5" customHeight="1" x14ac:dyDescent="0.35">
      <c r="A2" s="44" t="s">
        <v>436</v>
      </c>
      <c r="B2" s="393" t="s">
        <v>182</v>
      </c>
      <c r="C2" s="396"/>
      <c r="D2" s="397" t="s">
        <v>183</v>
      </c>
      <c r="E2" s="397"/>
      <c r="F2" s="210" t="s">
        <v>437</v>
      </c>
      <c r="G2" s="414" t="s">
        <v>439</v>
      </c>
      <c r="H2" s="414"/>
      <c r="I2" s="315"/>
      <c r="J2" s="401" t="s">
        <v>208</v>
      </c>
      <c r="K2" s="402"/>
      <c r="L2" s="50" t="s">
        <v>258</v>
      </c>
      <c r="M2" s="71" t="s">
        <v>0</v>
      </c>
      <c r="N2" s="72" t="s">
        <v>259</v>
      </c>
      <c r="O2" s="72" t="s">
        <v>72</v>
      </c>
      <c r="P2" s="71" t="s">
        <v>0</v>
      </c>
      <c r="Q2" s="96" t="s">
        <v>78</v>
      </c>
      <c r="R2" s="49"/>
      <c r="S2" s="389" t="s">
        <v>216</v>
      </c>
      <c r="T2" s="389"/>
      <c r="U2" s="389"/>
      <c r="V2" s="389"/>
      <c r="W2" s="5" t="s">
        <v>217</v>
      </c>
      <c r="X2" s="112" t="s">
        <v>218</v>
      </c>
      <c r="Y2" s="410" t="s">
        <v>219</v>
      </c>
      <c r="Z2" s="410"/>
      <c r="AA2" s="410"/>
      <c r="AB2" s="49"/>
      <c r="AC2" s="389" t="s">
        <v>216</v>
      </c>
      <c r="AD2" s="389"/>
      <c r="AE2" s="389"/>
      <c r="AF2" s="389"/>
      <c r="AG2" s="5" t="s">
        <v>217</v>
      </c>
      <c r="AH2" s="112" t="s">
        <v>218</v>
      </c>
      <c r="AI2" s="410" t="s">
        <v>219</v>
      </c>
      <c r="AJ2" s="410"/>
      <c r="AK2" s="410"/>
      <c r="AL2" s="50"/>
      <c r="AM2" s="410" t="s">
        <v>216</v>
      </c>
      <c r="AN2" s="410"/>
      <c r="AO2" s="410"/>
      <c r="AP2" s="410"/>
      <c r="AQ2" s="112" t="s">
        <v>217</v>
      </c>
      <c r="AR2" s="112" t="s">
        <v>218</v>
      </c>
      <c r="AS2" s="410" t="s">
        <v>219</v>
      </c>
      <c r="AT2" s="410"/>
      <c r="AU2" s="410"/>
      <c r="AV2" s="49"/>
      <c r="AW2" s="389" t="s">
        <v>216</v>
      </c>
      <c r="AX2" s="389"/>
      <c r="AY2" s="389"/>
      <c r="AZ2" s="389"/>
      <c r="BA2" s="5" t="s">
        <v>217</v>
      </c>
      <c r="BB2" s="112" t="s">
        <v>218</v>
      </c>
      <c r="BC2" s="389" t="s">
        <v>219</v>
      </c>
      <c r="BD2" s="389"/>
      <c r="BE2" s="389"/>
      <c r="BF2" s="49"/>
      <c r="BG2" s="389" t="s">
        <v>216</v>
      </c>
      <c r="BH2" s="389"/>
      <c r="BI2" s="389"/>
      <c r="BJ2" s="389"/>
      <c r="BK2" s="5" t="s">
        <v>217</v>
      </c>
      <c r="BL2" s="5" t="s">
        <v>218</v>
      </c>
      <c r="BM2" s="389" t="s">
        <v>219</v>
      </c>
      <c r="BN2" s="389"/>
      <c r="BO2" s="389"/>
      <c r="BP2" s="49"/>
      <c r="BQ2" s="389" t="s">
        <v>216</v>
      </c>
      <c r="BR2" s="389"/>
      <c r="BS2" s="389"/>
      <c r="BT2" s="389"/>
      <c r="BU2" s="5" t="s">
        <v>217</v>
      </c>
      <c r="BV2" s="5" t="s">
        <v>218</v>
      </c>
      <c r="BW2" s="389" t="s">
        <v>219</v>
      </c>
      <c r="BX2" s="389"/>
      <c r="BY2" s="396"/>
    </row>
    <row r="3" spans="1:77" ht="96" customHeight="1" x14ac:dyDescent="0.3">
      <c r="A3" s="4" t="s">
        <v>178</v>
      </c>
      <c r="B3" s="187" t="s">
        <v>1</v>
      </c>
      <c r="C3" s="188" t="s">
        <v>405</v>
      </c>
      <c r="D3" s="168" t="s">
        <v>184</v>
      </c>
      <c r="E3" s="274" t="s">
        <v>185</v>
      </c>
      <c r="F3" s="260" t="s">
        <v>308</v>
      </c>
      <c r="G3" s="260" t="s">
        <v>308</v>
      </c>
      <c r="H3" s="261" t="s">
        <v>56</v>
      </c>
      <c r="I3" s="276" t="s">
        <v>479</v>
      </c>
      <c r="J3" s="53" t="s">
        <v>462</v>
      </c>
      <c r="K3" s="284" t="s">
        <v>401</v>
      </c>
      <c r="L3" s="398" t="s">
        <v>402</v>
      </c>
      <c r="M3" s="399"/>
      <c r="N3" s="399"/>
      <c r="O3" s="399"/>
      <c r="P3" s="399"/>
      <c r="Q3" s="399"/>
      <c r="R3" s="212" t="s">
        <v>61</v>
      </c>
      <c r="S3" s="120" t="s">
        <v>71</v>
      </c>
      <c r="T3" s="120" t="s">
        <v>62</v>
      </c>
      <c r="U3" s="120" t="s">
        <v>63</v>
      </c>
      <c r="V3" s="120" t="s">
        <v>64</v>
      </c>
      <c r="W3" s="120" t="s">
        <v>65</v>
      </c>
      <c r="X3" s="76" t="s">
        <v>66</v>
      </c>
      <c r="Y3" s="36" t="s">
        <v>67</v>
      </c>
      <c r="Z3" s="76" t="s">
        <v>68</v>
      </c>
      <c r="AA3" s="36" t="s">
        <v>69</v>
      </c>
      <c r="AB3" s="212" t="s">
        <v>61</v>
      </c>
      <c r="AC3" s="120" t="s">
        <v>71</v>
      </c>
      <c r="AD3" s="120" t="s">
        <v>62</v>
      </c>
      <c r="AE3" s="120" t="s">
        <v>63</v>
      </c>
      <c r="AF3" s="120" t="s">
        <v>64</v>
      </c>
      <c r="AG3" s="120" t="s">
        <v>65</v>
      </c>
      <c r="AH3" s="76" t="s">
        <v>66</v>
      </c>
      <c r="AI3" s="36" t="s">
        <v>67</v>
      </c>
      <c r="AJ3" s="76" t="s">
        <v>68</v>
      </c>
      <c r="AK3" s="36" t="s">
        <v>69</v>
      </c>
      <c r="AL3" s="212" t="s">
        <v>61</v>
      </c>
      <c r="AM3" s="36" t="s">
        <v>71</v>
      </c>
      <c r="AN3" s="36" t="s">
        <v>62</v>
      </c>
      <c r="AO3" s="36" t="s">
        <v>63</v>
      </c>
      <c r="AP3" s="36" t="s">
        <v>64</v>
      </c>
      <c r="AQ3" s="36" t="s">
        <v>65</v>
      </c>
      <c r="AR3" s="76" t="s">
        <v>66</v>
      </c>
      <c r="AS3" s="36" t="s">
        <v>67</v>
      </c>
      <c r="AT3" s="76" t="s">
        <v>68</v>
      </c>
      <c r="AU3" s="36" t="s">
        <v>69</v>
      </c>
      <c r="AV3" s="98" t="s">
        <v>61</v>
      </c>
      <c r="AW3" s="99" t="s">
        <v>71</v>
      </c>
      <c r="AX3" s="99" t="s">
        <v>62</v>
      </c>
      <c r="AY3" s="99" t="s">
        <v>63</v>
      </c>
      <c r="AZ3" s="99" t="s">
        <v>64</v>
      </c>
      <c r="BA3" s="99" t="s">
        <v>65</v>
      </c>
      <c r="BB3" s="100" t="s">
        <v>66</v>
      </c>
      <c r="BC3" s="138" t="s">
        <v>67</v>
      </c>
      <c r="BD3" s="100" t="s">
        <v>68</v>
      </c>
      <c r="BE3" s="101" t="s">
        <v>69</v>
      </c>
      <c r="BF3" s="98" t="s">
        <v>61</v>
      </c>
      <c r="BG3" s="99" t="s">
        <v>71</v>
      </c>
      <c r="BH3" s="99" t="s">
        <v>62</v>
      </c>
      <c r="BI3" s="99" t="s">
        <v>63</v>
      </c>
      <c r="BJ3" s="99" t="s">
        <v>64</v>
      </c>
      <c r="BK3" s="99" t="s">
        <v>65</v>
      </c>
      <c r="BL3" s="100" t="s">
        <v>66</v>
      </c>
      <c r="BM3" s="99" t="s">
        <v>67</v>
      </c>
      <c r="BN3" s="100" t="s">
        <v>68</v>
      </c>
      <c r="BO3" s="101" t="s">
        <v>69</v>
      </c>
      <c r="BP3" s="98" t="s">
        <v>61</v>
      </c>
      <c r="BQ3" s="99" t="s">
        <v>71</v>
      </c>
      <c r="BR3" s="99" t="s">
        <v>62</v>
      </c>
      <c r="BS3" s="99" t="s">
        <v>63</v>
      </c>
      <c r="BT3" s="99" t="s">
        <v>64</v>
      </c>
      <c r="BU3" s="99" t="s">
        <v>65</v>
      </c>
      <c r="BV3" s="100" t="s">
        <v>66</v>
      </c>
      <c r="BW3" s="99" t="s">
        <v>67</v>
      </c>
      <c r="BX3" s="100" t="s">
        <v>68</v>
      </c>
      <c r="BY3" s="101" t="s">
        <v>69</v>
      </c>
    </row>
    <row r="4" spans="1:77" ht="15.75" x14ac:dyDescent="0.25">
      <c r="A4" s="217" t="s">
        <v>116</v>
      </c>
      <c r="B4" s="181"/>
      <c r="C4" s="180">
        <v>14</v>
      </c>
      <c r="D4" s="181"/>
      <c r="E4" s="146">
        <v>1</v>
      </c>
      <c r="F4" s="78">
        <v>128.19999999999999</v>
      </c>
      <c r="G4" s="205">
        <v>76.272000000000006</v>
      </c>
      <c r="H4" s="205">
        <v>283.48099999999999</v>
      </c>
      <c r="I4" s="313" t="s">
        <v>270</v>
      </c>
      <c r="J4" s="376"/>
      <c r="K4" s="332">
        <v>152.54400000000001</v>
      </c>
      <c r="L4" s="356">
        <v>4.6630000000000003</v>
      </c>
      <c r="M4" s="332">
        <v>10.484999999999999</v>
      </c>
      <c r="N4" s="377">
        <f t="shared" ref="N4" si="0">L4/K4</f>
        <v>3.0568229494440949E-2</v>
      </c>
      <c r="O4" s="377">
        <f t="shared" ref="O4" si="1">IF(L4&lt;0.01*K4,0.01,IF(L4&gt;100*K4,100,N4))</f>
        <v>3.0568229494440949E-2</v>
      </c>
      <c r="P4" s="378">
        <f t="shared" ref="P4:P9" si="2">IF(M4&gt;0,((((1/K4)^2)*((M4^2)+(L4^2))-((1/K4)^2)*(L4^2))^0.5),0)</f>
        <v>6.8734266834487093E-2</v>
      </c>
      <c r="Q4" s="378">
        <f t="shared" ref="Q4:Q15" si="3">IF(P4=0,O4,P4)</f>
        <v>6.8734266834487093E-2</v>
      </c>
      <c r="R4" s="379">
        <v>1</v>
      </c>
      <c r="S4" s="380">
        <v>1</v>
      </c>
      <c r="T4" s="380">
        <v>1</v>
      </c>
      <c r="U4" s="380">
        <v>1</v>
      </c>
      <c r="V4" s="380">
        <v>1</v>
      </c>
      <c r="W4" s="380">
        <v>1</v>
      </c>
      <c r="X4" s="381">
        <v>0.5</v>
      </c>
      <c r="Y4" s="382">
        <v>1</v>
      </c>
      <c r="Z4" s="381"/>
      <c r="AA4" s="383">
        <v>1</v>
      </c>
      <c r="AB4" s="357">
        <f t="shared" ref="AB4:AB6" si="4">IF(R4&gt;0,$C4,"na")</f>
        <v>14</v>
      </c>
      <c r="AC4" s="178">
        <f t="shared" ref="AC4:AC6" si="5">IF(S4&gt;0,$C4,"na")</f>
        <v>14</v>
      </c>
      <c r="AD4" s="178">
        <f t="shared" ref="AD4:AD6" si="6">IF(T4&gt;0,$C4,"na")</f>
        <v>14</v>
      </c>
      <c r="AE4" s="178">
        <f t="shared" ref="AE4:AE6" si="7">IF(U4&gt;0,$C4,"na")</f>
        <v>14</v>
      </c>
      <c r="AF4" s="178">
        <f t="shared" ref="AF4:AF6" si="8">IF(V4&gt;0,$C4,"na")</f>
        <v>14</v>
      </c>
      <c r="AG4" s="178">
        <f t="shared" ref="AG4:AG6" si="9">IF(W4&gt;0,$C4,"na")</f>
        <v>14</v>
      </c>
      <c r="AH4" s="352">
        <f t="shared" ref="AH4:AH6" si="10">IF(X4&gt;0,$C4,"na")</f>
        <v>14</v>
      </c>
      <c r="AI4" s="178">
        <f t="shared" ref="AI4:AI6" si="11">IF(Y4&gt;0,$C4,"na")</f>
        <v>14</v>
      </c>
      <c r="AJ4" s="352" t="str">
        <f t="shared" ref="AJ4:AJ6" si="12">IF(Z4&gt;0,$C4,"na")</f>
        <v>na</v>
      </c>
      <c r="AK4" s="178">
        <f t="shared" ref="AK4:AK6" si="13">IF(AA4&gt;0,$C4,"na")</f>
        <v>14</v>
      </c>
      <c r="AL4" s="356">
        <f>IF(R4&gt;0,(R4/R$17)*LN($O4+1),"na")</f>
        <v>3.0110329243379346E-2</v>
      </c>
      <c r="AM4" s="332">
        <f t="shared" ref="AM4:AU4" si="14">IF(S4&gt;0,(S4/S$17)*LN($O4+1),"na")</f>
        <v>3.5128717450609241E-2</v>
      </c>
      <c r="AN4" s="332">
        <f t="shared" si="14"/>
        <v>3.0110329243379346E-2</v>
      </c>
      <c r="AO4" s="332">
        <f t="shared" si="14"/>
        <v>5.5588300141623415E-2</v>
      </c>
      <c r="AP4" s="332">
        <f t="shared" si="14"/>
        <v>6.0220658486758692E-2</v>
      </c>
      <c r="AQ4" s="332">
        <f t="shared" si="14"/>
        <v>3.0110329243379346E-2</v>
      </c>
      <c r="AR4" s="372">
        <f t="shared" si="14"/>
        <v>2.4088263394703477E-2</v>
      </c>
      <c r="AS4" s="332">
        <f t="shared" si="14"/>
        <v>3.0110329243379346E-2</v>
      </c>
      <c r="AT4" s="372" t="str">
        <f t="shared" si="14"/>
        <v>na</v>
      </c>
      <c r="AU4" s="332">
        <f t="shared" si="14"/>
        <v>3.0110329243379346E-2</v>
      </c>
      <c r="AV4" s="358">
        <f>IF(R4&gt;0,((R4/R$17)^2)*LN((($Q4+1)^2)),"na")</f>
        <v>0.13295004013987635</v>
      </c>
      <c r="AW4" s="344">
        <f t="shared" ref="AW4:BE4" si="15">IF(S4&gt;0,((S4/S$17)^2)*LN((($Q4+1)^2)),"na")</f>
        <v>0.18095977685705397</v>
      </c>
      <c r="AX4" s="344">
        <f t="shared" si="15"/>
        <v>0.13295004013987635</v>
      </c>
      <c r="AY4" s="344">
        <f t="shared" si="15"/>
        <v>0.4531314977548449</v>
      </c>
      <c r="AZ4" s="344">
        <f t="shared" si="15"/>
        <v>0.53180016055950541</v>
      </c>
      <c r="BA4" s="344">
        <f t="shared" si="15"/>
        <v>0.13295004013987635</v>
      </c>
      <c r="BB4" s="347">
        <f t="shared" si="15"/>
        <v>8.5088025689520883E-2</v>
      </c>
      <c r="BC4" s="344">
        <f t="shared" si="15"/>
        <v>0.13295004013987635</v>
      </c>
      <c r="BD4" s="347" t="str">
        <f t="shared" si="15"/>
        <v>na</v>
      </c>
      <c r="BE4" s="359">
        <f t="shared" si="15"/>
        <v>0.13295004013987635</v>
      </c>
      <c r="BF4" s="344">
        <f>IF(R4&gt;0,(AB4-1)*AV4,"na")</f>
        <v>1.7283505218183925</v>
      </c>
      <c r="BG4" s="344">
        <f t="shared" ref="BG4:BO4" si="16">IF(S4&gt;0,(AC4-1)*AW4,"na")</f>
        <v>2.3524770991417014</v>
      </c>
      <c r="BH4" s="344">
        <f t="shared" si="16"/>
        <v>1.7283505218183925</v>
      </c>
      <c r="BI4" s="344">
        <f t="shared" si="16"/>
        <v>5.8907094708129835</v>
      </c>
      <c r="BJ4" s="344">
        <f t="shared" si="16"/>
        <v>6.9134020872735702</v>
      </c>
      <c r="BK4" s="344">
        <f t="shared" si="16"/>
        <v>1.7283505218183925</v>
      </c>
      <c r="BL4" s="347">
        <f t="shared" si="16"/>
        <v>1.1061443339637715</v>
      </c>
      <c r="BM4" s="344">
        <f t="shared" si="16"/>
        <v>1.7283505218183925</v>
      </c>
      <c r="BN4" s="347" t="str">
        <f t="shared" si="16"/>
        <v>na</v>
      </c>
      <c r="BO4" s="359">
        <f t="shared" si="16"/>
        <v>1.7283505218183925</v>
      </c>
      <c r="BP4" s="358">
        <f>IF(R4&gt;0,AB4*(AL4-AL$17)^2,"na")</f>
        <v>0.45093726934308626</v>
      </c>
      <c r="BQ4" s="344">
        <f t="shared" ref="BQ4:BY4" si="17">IF(S4&gt;0,AC4*(AM4-AM$17)^2,"na")</f>
        <v>0.51779104906562079</v>
      </c>
      <c r="BR4" s="344">
        <f t="shared" si="17"/>
        <v>0.85730924598549096</v>
      </c>
      <c r="BS4" s="344">
        <f t="shared" si="17"/>
        <v>0.22262585724282044</v>
      </c>
      <c r="BT4" s="344">
        <f t="shared" si="17"/>
        <v>0.16517218940115472</v>
      </c>
      <c r="BU4" s="344">
        <f t="shared" si="17"/>
        <v>0.45093726934308626</v>
      </c>
      <c r="BV4" s="347">
        <f t="shared" si="17"/>
        <v>0.13859313489390779</v>
      </c>
      <c r="BW4" s="344">
        <f t="shared" si="17"/>
        <v>0.52143865868026884</v>
      </c>
      <c r="BX4" s="347" t="str">
        <f t="shared" si="17"/>
        <v>na</v>
      </c>
      <c r="BY4" s="359">
        <f t="shared" si="17"/>
        <v>0.5197544394832283</v>
      </c>
    </row>
    <row r="5" spans="1:77" x14ac:dyDescent="0.25">
      <c r="A5" s="217" t="s">
        <v>4</v>
      </c>
      <c r="B5" s="202"/>
      <c r="C5" s="203">
        <v>14</v>
      </c>
      <c r="E5" s="207">
        <v>1</v>
      </c>
      <c r="G5" s="205">
        <v>90.94</v>
      </c>
      <c r="H5" s="205">
        <v>362.94900000000001</v>
      </c>
      <c r="I5" s="314" t="s">
        <v>271</v>
      </c>
      <c r="J5" s="208"/>
      <c r="K5" s="340">
        <v>90.944000000000003</v>
      </c>
      <c r="L5" s="78">
        <v>1.3740000000000001</v>
      </c>
      <c r="M5" s="205">
        <v>3.6659999999999999</v>
      </c>
      <c r="N5" s="73">
        <f t="shared" ref="N5" si="18">L5/K5</f>
        <v>1.5108198451794511E-2</v>
      </c>
      <c r="O5" s="73">
        <f t="shared" ref="O5" si="19">IF(L5&lt;0.01*K5,0.01,IF(L5&gt;100*K5,100,N5))</f>
        <v>1.5108198451794511E-2</v>
      </c>
      <c r="P5" s="205">
        <f t="shared" si="2"/>
        <v>4.0310520760028147E-2</v>
      </c>
      <c r="Q5" s="205">
        <f t="shared" ref="Q5" si="20">IF(P5=0,O5,P5)</f>
        <v>4.0310520760028147E-2</v>
      </c>
      <c r="R5" s="202">
        <v>1</v>
      </c>
      <c r="S5" s="198">
        <v>1</v>
      </c>
      <c r="T5" s="198"/>
      <c r="U5" s="198">
        <v>0.5</v>
      </c>
      <c r="V5" s="198">
        <v>0.3</v>
      </c>
      <c r="W5" s="198">
        <v>1</v>
      </c>
      <c r="X5" s="152">
        <v>0.5</v>
      </c>
      <c r="Y5" s="199"/>
      <c r="Z5" s="152"/>
      <c r="AA5" s="21"/>
      <c r="AB5" s="54">
        <f t="shared" si="4"/>
        <v>14</v>
      </c>
      <c r="AC5" s="144">
        <f t="shared" si="5"/>
        <v>14</v>
      </c>
      <c r="AD5" s="144" t="str">
        <f t="shared" si="6"/>
        <v>na</v>
      </c>
      <c r="AE5" s="144">
        <f t="shared" si="7"/>
        <v>14</v>
      </c>
      <c r="AF5" s="144">
        <f t="shared" si="8"/>
        <v>14</v>
      </c>
      <c r="AG5" s="144">
        <f t="shared" si="9"/>
        <v>14</v>
      </c>
      <c r="AH5" s="75">
        <f t="shared" si="10"/>
        <v>14</v>
      </c>
      <c r="AI5" s="144" t="str">
        <f t="shared" si="11"/>
        <v>na</v>
      </c>
      <c r="AJ5" s="75" t="str">
        <f t="shared" si="12"/>
        <v>na</v>
      </c>
      <c r="AK5" s="144" t="str">
        <f t="shared" si="13"/>
        <v>na</v>
      </c>
      <c r="AL5" s="81">
        <f t="shared" ref="AL5:AL15" si="21">IF(R5&gt;0,(R5/R$17)*LN($O5+1),"na")</f>
        <v>1.4995206272327989E-2</v>
      </c>
      <c r="AM5" s="82">
        <f t="shared" ref="AM5:AM15" si="22">IF(S5&gt;0,(S5/S$17)*LN($O5+1),"na")</f>
        <v>1.7494407317715989E-2</v>
      </c>
      <c r="AN5" s="82" t="str">
        <f t="shared" ref="AN5:AN15" si="23">IF(T5&gt;0,(T5/T$17)*LN($O5+1),"na")</f>
        <v>na</v>
      </c>
      <c r="AO5" s="82">
        <f t="shared" ref="AO5:AO15" si="24">IF(U5&gt;0,(U5/U$17)*LN($O5+1),"na")</f>
        <v>1.3841728866764299E-2</v>
      </c>
      <c r="AP5" s="82">
        <f t="shared" ref="AP5:AP15" si="25">IF(V5&gt;0,(V5/V$17)*LN($O5+1),"na")</f>
        <v>8.9971237633967929E-3</v>
      </c>
      <c r="AQ5" s="82">
        <f t="shared" ref="AQ5:AQ15" si="26">IF(W5&gt;0,(W5/W$17)*LN($O5+1),"na")</f>
        <v>1.4995206272327989E-2</v>
      </c>
      <c r="AR5" s="83">
        <f t="shared" ref="AR5:AR15" si="27">IF(X5&gt;0,(X5/X$17)*LN($O5+1),"na")</f>
        <v>1.1996165017862392E-2</v>
      </c>
      <c r="AS5" s="82" t="str">
        <f t="shared" ref="AS5:AS15" si="28">IF(Y5&gt;0,(Y5/Y$17)*LN($O5+1),"na")</f>
        <v>na</v>
      </c>
      <c r="AT5" s="83" t="str">
        <f t="shared" ref="AT5:AT15" si="29">IF(Z5&gt;0,(Z5/Z$17)*LN($O5+1),"na")</f>
        <v>na</v>
      </c>
      <c r="AU5" s="82" t="str">
        <f t="shared" ref="AU5:AU15" si="30">IF(AA5&gt;0,(AA5/AA$17)*LN($O5+1),"na")</f>
        <v>na</v>
      </c>
      <c r="AV5" s="93">
        <f t="shared" ref="AV5:AV15" si="31">IF(R5&gt;0,((R5/R$17)^2)*LN((($Q5+1)^2)),"na")</f>
        <v>7.9038492483434628E-2</v>
      </c>
      <c r="AW5" s="85">
        <f t="shared" ref="AW5:AW15" si="32">IF(S5&gt;0,((S5/S$17)^2)*LN((($Q5+1)^2)),"na")</f>
        <v>0.10758017032467493</v>
      </c>
      <c r="AX5" s="85" t="str">
        <f t="shared" ref="AX5:AX15" si="33">IF(T5&gt;0,((T5/T$17)^2)*LN((($Q5+1)^2)),"na")</f>
        <v>na</v>
      </c>
      <c r="AY5" s="85">
        <f t="shared" ref="AY5:AY15" si="34">IF(U5&gt;0,((U5/U$17)^2)*LN((($Q5+1)^2)),"na")</f>
        <v>6.7346407796536029E-2</v>
      </c>
      <c r="AZ5" s="85">
        <f t="shared" ref="AZ5:AZ15" si="35">IF(V5&gt;0,((V5/V$17)^2)*LN((($Q5+1)^2)),"na")</f>
        <v>2.8453857294036464E-2</v>
      </c>
      <c r="BA5" s="85">
        <f t="shared" ref="BA5:BA15" si="36">IF(W5&gt;0,((W5/W$17)^2)*LN((($Q5+1)^2)),"na")</f>
        <v>7.9038492483434628E-2</v>
      </c>
      <c r="BB5" s="86">
        <f t="shared" ref="BB5:BB15" si="37">IF(X5&gt;0,((X5/X$17)^2)*LN((($Q5+1)^2)),"na")</f>
        <v>5.0584635189398174E-2</v>
      </c>
      <c r="BC5" s="85" t="str">
        <f t="shared" ref="BC5:BC15" si="38">IF(Y5&gt;0,((Y5/Y$17)^2)*LN((($Q5+1)^2)),"na")</f>
        <v>na</v>
      </c>
      <c r="BD5" s="86" t="str">
        <f t="shared" ref="BD5:BD15" si="39">IF(Z5&gt;0,((Z5/Z$17)^2)*LN((($Q5+1)^2)),"na")</f>
        <v>na</v>
      </c>
      <c r="BE5" s="102" t="str">
        <f t="shared" ref="BE5:BE15" si="40">IF(AA5&gt;0,((AA5/AA$17)^2)*LN((($Q5+1)^2)),"na")</f>
        <v>na</v>
      </c>
      <c r="BF5" s="85">
        <f t="shared" ref="BF5:BF15" si="41">IF(R5&gt;0,(AB5-1)*AV5,"na")</f>
        <v>1.0275004022846501</v>
      </c>
      <c r="BG5" s="85">
        <f t="shared" ref="BG5:BG15" si="42">IF(S5&gt;0,(AC5-1)*AW5,"na")</f>
        <v>1.398542214220774</v>
      </c>
      <c r="BH5" s="85" t="str">
        <f t="shared" ref="BH5:BH15" si="43">IF(T5&gt;0,(AD5-1)*AX5,"na")</f>
        <v>na</v>
      </c>
      <c r="BI5" s="85">
        <f t="shared" ref="BI5:BI15" si="44">IF(U5&gt;0,(AE5-1)*AY5,"na")</f>
        <v>0.87550330135496834</v>
      </c>
      <c r="BJ5" s="85">
        <f t="shared" ref="BJ5:BJ15" si="45">IF(V5&gt;0,(AF5-1)*AZ5,"na")</f>
        <v>0.36990014482247402</v>
      </c>
      <c r="BK5" s="85">
        <f t="shared" ref="BK5:BK15" si="46">IF(W5&gt;0,(AG5-1)*BA5,"na")</f>
        <v>1.0275004022846501</v>
      </c>
      <c r="BL5" s="86">
        <f t="shared" ref="BL5:BL15" si="47">IF(X5&gt;0,(AH5-1)*BB5,"na")</f>
        <v>0.65760025746217621</v>
      </c>
      <c r="BM5" s="85" t="str">
        <f t="shared" ref="BM5:BM15" si="48">IF(Y5&gt;0,(AI5-1)*BC5,"na")</f>
        <v>na</v>
      </c>
      <c r="BN5" s="86" t="str">
        <f t="shared" ref="BN5:BN15" si="49">IF(Z5&gt;0,(AJ5-1)*BD5,"na")</f>
        <v>na</v>
      </c>
      <c r="BO5" s="85" t="str">
        <f t="shared" ref="BO5:BO15" si="50">IF(AA5&gt;0,(AK5-1)*BE5,"na")</f>
        <v>na</v>
      </c>
      <c r="BP5" s="93">
        <f t="shared" ref="BP5:BP15" si="51">IF(R5&gt;0,AB5*(AL5-AL$17)^2,"na")</f>
        <v>0.53009209997389017</v>
      </c>
      <c r="BQ5" s="85">
        <f t="shared" ref="BQ5:BQ15" si="52">IF(S5&gt;0,AC5*(AM5-AM$17)^2,"na")</f>
        <v>0.61710221963465495</v>
      </c>
      <c r="BR5" s="85" t="str">
        <f t="shared" ref="BR5:BR15" si="53">IF(T5&gt;0,AD5*(AN5-AN$17)^2,"na")</f>
        <v>na</v>
      </c>
      <c r="BS5" s="85">
        <f t="shared" ref="BS5:BS15" si="54">IF(U5&gt;0,AE5*(AO5-AO$17)^2,"na")</f>
        <v>0.39442647019113669</v>
      </c>
      <c r="BT5" s="85">
        <f t="shared" ref="BT5:BT15" si="55">IF(V5&gt;0,AF5*(AP5-AP$17)^2,"na")</f>
        <v>0.35769338570249531</v>
      </c>
      <c r="BU5" s="85">
        <f t="shared" ref="BU5:BU15" si="56">IF(W5&gt;0,AG5*(AQ5-AQ$17)^2,"na")</f>
        <v>0.53009209997389017</v>
      </c>
      <c r="BV5" s="86">
        <f t="shared" ref="BV5:BV15" si="57">IF(X5&gt;0,AH5*(AR5-AR$17)^2,"na")</f>
        <v>0.17432752509529784</v>
      </c>
      <c r="BW5" s="85" t="str">
        <f t="shared" ref="BW5:BW15" si="58">IF(Y5&gt;0,AI5*(AS5-AS$17)^2,"na")</f>
        <v>na</v>
      </c>
      <c r="BX5" s="86" t="str">
        <f t="shared" ref="BX5:BX15" si="59">IF(Z5&gt;0,AJ5*(AT5-AT$17)^2,"na")</f>
        <v>na</v>
      </c>
      <c r="BY5" s="102" t="str">
        <f t="shared" ref="BY5:BY15" si="60">IF(AA5&gt;0,AK5*(AU5-AU$17)^2,"na")</f>
        <v>na</v>
      </c>
    </row>
    <row r="6" spans="1:77" x14ac:dyDescent="0.25">
      <c r="A6" s="217" t="s">
        <v>106</v>
      </c>
      <c r="B6" s="202"/>
      <c r="C6" s="203">
        <v>14</v>
      </c>
      <c r="E6" s="207">
        <v>1</v>
      </c>
      <c r="F6" s="78">
        <v>12.8</v>
      </c>
      <c r="G6" s="205">
        <v>0.29899999999999999</v>
      </c>
      <c r="H6" s="205">
        <v>0.89900000000000002</v>
      </c>
      <c r="I6" s="314" t="s">
        <v>270</v>
      </c>
      <c r="J6" s="81"/>
      <c r="K6" s="82">
        <v>0.59799999999999998</v>
      </c>
      <c r="L6" s="81">
        <v>0.29899999999999999</v>
      </c>
      <c r="M6" s="82">
        <v>0.89900000000000002</v>
      </c>
      <c r="N6" s="73">
        <f t="shared" ref="N6" si="61">L6/K6</f>
        <v>0.5</v>
      </c>
      <c r="O6" s="73">
        <f t="shared" ref="O6" si="62">IF(L6&lt;0.01*K6,0.01,IF(L6&gt;100*K6,100,N6))</f>
        <v>0.5</v>
      </c>
      <c r="P6" s="205">
        <f t="shared" si="2"/>
        <v>1.5033444816053512</v>
      </c>
      <c r="Q6" s="205">
        <f t="shared" si="3"/>
        <v>1.5033444816053512</v>
      </c>
      <c r="R6" s="202">
        <v>1</v>
      </c>
      <c r="S6" s="198">
        <v>1</v>
      </c>
      <c r="U6" s="207">
        <v>0.5</v>
      </c>
      <c r="V6" s="207">
        <v>0.3</v>
      </c>
      <c r="W6" s="207">
        <v>1</v>
      </c>
      <c r="X6" s="201"/>
      <c r="Y6" s="146">
        <v>1</v>
      </c>
      <c r="Z6" s="201"/>
      <c r="AB6" s="54">
        <f t="shared" si="4"/>
        <v>14</v>
      </c>
      <c r="AC6" s="144">
        <f t="shared" si="5"/>
        <v>14</v>
      </c>
      <c r="AD6" s="144" t="str">
        <f t="shared" si="6"/>
        <v>na</v>
      </c>
      <c r="AE6" s="144">
        <f t="shared" si="7"/>
        <v>14</v>
      </c>
      <c r="AF6" s="144">
        <f t="shared" si="8"/>
        <v>14</v>
      </c>
      <c r="AG6" s="144">
        <f t="shared" si="9"/>
        <v>14</v>
      </c>
      <c r="AH6" s="75" t="str">
        <f t="shared" si="10"/>
        <v>na</v>
      </c>
      <c r="AI6" s="144">
        <f t="shared" si="11"/>
        <v>14</v>
      </c>
      <c r="AJ6" s="75" t="str">
        <f t="shared" si="12"/>
        <v>na</v>
      </c>
      <c r="AK6" s="144" t="str">
        <f t="shared" si="13"/>
        <v>na</v>
      </c>
      <c r="AL6" s="81">
        <f t="shared" si="21"/>
        <v>0.40546510810816438</v>
      </c>
      <c r="AM6" s="82">
        <f t="shared" si="22"/>
        <v>0.4730426261261918</v>
      </c>
      <c r="AN6" s="82" t="str">
        <f t="shared" si="23"/>
        <v>na</v>
      </c>
      <c r="AO6" s="82">
        <f t="shared" si="24"/>
        <v>0.37427548440753639</v>
      </c>
      <c r="AP6" s="82">
        <f t="shared" si="25"/>
        <v>0.24327906486489861</v>
      </c>
      <c r="AQ6" s="82">
        <f t="shared" si="26"/>
        <v>0.40546510810816438</v>
      </c>
      <c r="AR6" s="83" t="str">
        <f t="shared" si="27"/>
        <v>na</v>
      </c>
      <c r="AS6" s="82">
        <f t="shared" si="28"/>
        <v>0.40546510810816438</v>
      </c>
      <c r="AT6" s="83" t="str">
        <f t="shared" si="29"/>
        <v>na</v>
      </c>
      <c r="AU6" s="82" t="str">
        <f t="shared" si="30"/>
        <v>na</v>
      </c>
      <c r="AV6" s="93">
        <f t="shared" si="31"/>
        <v>1.8352552609379935</v>
      </c>
      <c r="AW6" s="85">
        <f t="shared" si="32"/>
        <v>2.4979863273878249</v>
      </c>
      <c r="AX6" s="85" t="str">
        <f t="shared" si="33"/>
        <v>na</v>
      </c>
      <c r="AY6" s="85">
        <f t="shared" si="34"/>
        <v>1.5637677963021959</v>
      </c>
      <c r="AZ6" s="85">
        <f t="shared" si="35"/>
        <v>0.66069189393767769</v>
      </c>
      <c r="BA6" s="85">
        <f t="shared" si="36"/>
        <v>1.8352552609379935</v>
      </c>
      <c r="BB6" s="86" t="str">
        <f t="shared" si="37"/>
        <v>na</v>
      </c>
      <c r="BC6" s="85">
        <f t="shared" si="38"/>
        <v>1.8352552609379935</v>
      </c>
      <c r="BD6" s="86" t="str">
        <f t="shared" si="39"/>
        <v>na</v>
      </c>
      <c r="BE6" s="102" t="str">
        <f t="shared" si="40"/>
        <v>na</v>
      </c>
      <c r="BF6" s="85">
        <f t="shared" si="41"/>
        <v>23.858318392193915</v>
      </c>
      <c r="BG6" s="85">
        <f t="shared" si="42"/>
        <v>32.473822256041721</v>
      </c>
      <c r="BH6" s="85" t="str">
        <f t="shared" si="43"/>
        <v>na</v>
      </c>
      <c r="BI6" s="85">
        <f t="shared" si="44"/>
        <v>20.328981351928547</v>
      </c>
      <c r="BJ6" s="85">
        <f t="shared" si="45"/>
        <v>8.5889946211898103</v>
      </c>
      <c r="BK6" s="85">
        <f t="shared" si="46"/>
        <v>23.858318392193915</v>
      </c>
      <c r="BL6" s="86" t="str">
        <f t="shared" si="47"/>
        <v>na</v>
      </c>
      <c r="BM6" s="85">
        <f t="shared" si="48"/>
        <v>23.858318392193915</v>
      </c>
      <c r="BN6" s="86" t="str">
        <f t="shared" si="49"/>
        <v>na</v>
      </c>
      <c r="BO6" s="85" t="str">
        <f t="shared" si="50"/>
        <v>na</v>
      </c>
      <c r="BP6" s="93">
        <f t="shared" si="51"/>
        <v>0.53718690061149377</v>
      </c>
      <c r="BQ6" s="85">
        <f t="shared" si="52"/>
        <v>0.84446325435025571</v>
      </c>
      <c r="BR6" s="85" t="str">
        <f t="shared" si="53"/>
        <v>na</v>
      </c>
      <c r="BS6" s="85">
        <f t="shared" si="54"/>
        <v>0.51924391090736055</v>
      </c>
      <c r="BT6" s="85">
        <f t="shared" si="55"/>
        <v>7.7577859579810948E-2</v>
      </c>
      <c r="BU6" s="85">
        <f t="shared" si="56"/>
        <v>0.53718690061149377</v>
      </c>
      <c r="BV6" s="86" t="str">
        <f t="shared" si="57"/>
        <v>na</v>
      </c>
      <c r="BW6" s="85">
        <f t="shared" si="58"/>
        <v>0.46559044747138678</v>
      </c>
      <c r="BX6" s="86" t="str">
        <f t="shared" si="59"/>
        <v>na</v>
      </c>
      <c r="BY6" s="102" t="str">
        <f t="shared" si="60"/>
        <v>na</v>
      </c>
    </row>
    <row r="7" spans="1:77" ht="15.75" x14ac:dyDescent="0.25">
      <c r="A7" s="310" t="s">
        <v>21</v>
      </c>
      <c r="B7" s="198">
        <v>3</v>
      </c>
      <c r="C7" s="203"/>
      <c r="E7" s="207">
        <v>1</v>
      </c>
      <c r="F7" s="78">
        <v>248.7</v>
      </c>
      <c r="I7" s="314" t="s">
        <v>271</v>
      </c>
      <c r="J7" s="206">
        <v>248.7</v>
      </c>
      <c r="K7" s="211"/>
      <c r="L7" s="15">
        <v>115.333</v>
      </c>
      <c r="M7" s="82">
        <v>157.672</v>
      </c>
      <c r="N7" s="154">
        <f t="shared" ref="N7" si="63">L7/J7</f>
        <v>0.46374346602332128</v>
      </c>
      <c r="O7" s="154">
        <f t="shared" ref="O7" si="64">IF(L7&lt;0.01*J7,0.01,IF(L7&gt;100*J7,100,N7))</f>
        <v>0.46374346602332128</v>
      </c>
      <c r="P7" s="205">
        <f t="shared" ref="P7" si="65">IF(M7&gt;0,((((1/J7)^2)*((M7^2)+(L7^2))-((1/J7)^2)*(L7^2))^0.5),0)</f>
        <v>0.63398472054684363</v>
      </c>
      <c r="Q7" s="205">
        <f t="shared" ref="Q7" si="66">IF(P7=0,O7,P7)</f>
        <v>0.63398472054684363</v>
      </c>
      <c r="R7" s="202">
        <v>1</v>
      </c>
      <c r="S7" s="198">
        <v>0.5</v>
      </c>
      <c r="T7" s="207">
        <v>1</v>
      </c>
      <c r="U7" s="207">
        <v>0.5</v>
      </c>
      <c r="V7" s="207">
        <v>0.1</v>
      </c>
      <c r="W7" s="207">
        <v>1</v>
      </c>
      <c r="X7" s="201"/>
      <c r="Y7" s="146">
        <v>1</v>
      </c>
      <c r="Z7" s="201">
        <v>1</v>
      </c>
      <c r="AA7" s="146">
        <v>1</v>
      </c>
      <c r="AB7" s="54">
        <f>IF(R7&gt;0,$B7,"na")</f>
        <v>3</v>
      </c>
      <c r="AC7" s="144">
        <f t="shared" ref="AC7:AK7" si="67">IF(S7&gt;0,$B7,"na")</f>
        <v>3</v>
      </c>
      <c r="AD7" s="144">
        <f t="shared" si="67"/>
        <v>3</v>
      </c>
      <c r="AE7" s="144">
        <f t="shared" si="67"/>
        <v>3</v>
      </c>
      <c r="AF7" s="144">
        <f t="shared" si="67"/>
        <v>3</v>
      </c>
      <c r="AG7" s="144">
        <f t="shared" si="67"/>
        <v>3</v>
      </c>
      <c r="AH7" s="75" t="str">
        <f t="shared" si="67"/>
        <v>na</v>
      </c>
      <c r="AI7" s="144">
        <f t="shared" si="67"/>
        <v>3</v>
      </c>
      <c r="AJ7" s="75">
        <f t="shared" si="67"/>
        <v>3</v>
      </c>
      <c r="AK7" s="144">
        <f t="shared" si="67"/>
        <v>3</v>
      </c>
      <c r="AL7" s="81">
        <f t="shared" si="21"/>
        <v>0.38099717205873135</v>
      </c>
      <c r="AM7" s="82">
        <f t="shared" si="22"/>
        <v>0.2222483503675933</v>
      </c>
      <c r="AN7" s="82">
        <f t="shared" si="23"/>
        <v>0.38099717205873135</v>
      </c>
      <c r="AO7" s="82">
        <f t="shared" si="24"/>
        <v>0.35168969728498278</v>
      </c>
      <c r="AP7" s="82">
        <f t="shared" si="25"/>
        <v>7.6199434411746272E-2</v>
      </c>
      <c r="AQ7" s="82">
        <f t="shared" si="26"/>
        <v>0.38099717205873135</v>
      </c>
      <c r="AR7" s="83" t="str">
        <f t="shared" si="27"/>
        <v>na</v>
      </c>
      <c r="AS7" s="82">
        <f t="shared" si="28"/>
        <v>0.38099717205873135</v>
      </c>
      <c r="AT7" s="83">
        <f t="shared" si="29"/>
        <v>0.38099717205873135</v>
      </c>
      <c r="AU7" s="82">
        <f t="shared" si="30"/>
        <v>0.38099717205873135</v>
      </c>
      <c r="AV7" s="93">
        <f t="shared" si="31"/>
        <v>0.98204329088713327</v>
      </c>
      <c r="AW7" s="85">
        <f t="shared" si="32"/>
        <v>0.33416750870464956</v>
      </c>
      <c r="AX7" s="85">
        <f t="shared" si="33"/>
        <v>0.98204329088713327</v>
      </c>
      <c r="AY7" s="85">
        <f t="shared" si="34"/>
        <v>0.83677061472039771</v>
      </c>
      <c r="AZ7" s="85">
        <f t="shared" si="35"/>
        <v>3.9281731635485338E-2</v>
      </c>
      <c r="BA7" s="85">
        <f t="shared" si="36"/>
        <v>0.98204329088713327</v>
      </c>
      <c r="BB7" s="86" t="str">
        <f t="shared" si="37"/>
        <v>na</v>
      </c>
      <c r="BC7" s="85">
        <f t="shared" si="38"/>
        <v>0.98204329088713327</v>
      </c>
      <c r="BD7" s="86">
        <f t="shared" si="39"/>
        <v>0.98204329088713327</v>
      </c>
      <c r="BE7" s="102">
        <f t="shared" si="40"/>
        <v>0.98204329088713327</v>
      </c>
      <c r="BF7" s="85">
        <f t="shared" si="41"/>
        <v>1.9640865817742665</v>
      </c>
      <c r="BG7" s="85">
        <f t="shared" si="42"/>
        <v>0.66833501740929913</v>
      </c>
      <c r="BH7" s="85">
        <f t="shared" si="43"/>
        <v>1.9640865817742665</v>
      </c>
      <c r="BI7" s="85">
        <f t="shared" si="44"/>
        <v>1.6735412294407954</v>
      </c>
      <c r="BJ7" s="85">
        <f t="shared" si="45"/>
        <v>7.8563463270970676E-2</v>
      </c>
      <c r="BK7" s="85">
        <f t="shared" si="46"/>
        <v>1.9640865817742665</v>
      </c>
      <c r="BL7" s="86" t="str">
        <f t="shared" si="47"/>
        <v>na</v>
      </c>
      <c r="BM7" s="85">
        <f t="shared" si="48"/>
        <v>1.9640865817742665</v>
      </c>
      <c r="BN7" s="86">
        <f t="shared" si="49"/>
        <v>1.9640865817742665</v>
      </c>
      <c r="BO7" s="85">
        <f t="shared" si="50"/>
        <v>1.9640865817742665</v>
      </c>
      <c r="BP7" s="93">
        <f t="shared" si="51"/>
        <v>8.8150273470514323E-2</v>
      </c>
      <c r="BQ7" s="85">
        <f t="shared" si="52"/>
        <v>8.0976790456997931E-5</v>
      </c>
      <c r="BR7" s="85">
        <f t="shared" si="53"/>
        <v>3.2091431849681835E-2</v>
      </c>
      <c r="BS7" s="85">
        <f t="shared" si="54"/>
        <v>8.6698849045921941E-2</v>
      </c>
      <c r="BT7" s="85">
        <f t="shared" si="55"/>
        <v>2.5746444948845371E-2</v>
      </c>
      <c r="BU7" s="85">
        <f t="shared" si="56"/>
        <v>8.8150273470514323E-2</v>
      </c>
      <c r="BV7" s="86" t="str">
        <f t="shared" si="57"/>
        <v>na</v>
      </c>
      <c r="BW7" s="85">
        <f t="shared" si="58"/>
        <v>7.4793064753295696E-2</v>
      </c>
      <c r="BX7" s="86">
        <f t="shared" si="59"/>
        <v>4.4900992088935652E-4</v>
      </c>
      <c r="BY7" s="102">
        <f t="shared" si="60"/>
        <v>7.5088868831065733E-2</v>
      </c>
    </row>
    <row r="8" spans="1:77" x14ac:dyDescent="0.25">
      <c r="A8" s="309" t="s">
        <v>22</v>
      </c>
      <c r="B8" s="198"/>
      <c r="C8" s="203">
        <v>14</v>
      </c>
      <c r="E8" s="207">
        <v>1</v>
      </c>
      <c r="F8" s="78"/>
      <c r="G8" s="205">
        <v>1.869</v>
      </c>
      <c r="H8" s="205">
        <v>3.6520000000000001</v>
      </c>
      <c r="I8" s="314" t="s">
        <v>279</v>
      </c>
      <c r="J8" s="81"/>
      <c r="K8" s="114">
        <v>5.5209999999999999</v>
      </c>
      <c r="L8" s="15">
        <v>0.14899999999999999</v>
      </c>
      <c r="M8" s="82">
        <v>0.20399999999999999</v>
      </c>
      <c r="N8" s="73">
        <f t="shared" ref="N8:N9" si="68">L8/K8</f>
        <v>2.698786451729759E-2</v>
      </c>
      <c r="O8" s="73">
        <f t="shared" ref="O8:O9" si="69">IF(L8&lt;0.01*K8,0.01,IF(L8&gt;100*K8,100,N8))</f>
        <v>2.698786451729759E-2</v>
      </c>
      <c r="P8" s="205">
        <f t="shared" si="2"/>
        <v>3.6949827929722859E-2</v>
      </c>
      <c r="Q8" s="205">
        <f t="shared" si="3"/>
        <v>3.6949827929722859E-2</v>
      </c>
      <c r="R8" s="202">
        <v>1</v>
      </c>
      <c r="S8" s="198"/>
      <c r="U8" s="207">
        <v>1</v>
      </c>
      <c r="V8" s="207">
        <v>1</v>
      </c>
      <c r="W8" s="207">
        <v>1</v>
      </c>
      <c r="X8" s="201"/>
      <c r="Y8" s="146">
        <v>1</v>
      </c>
      <c r="Z8" s="201"/>
      <c r="AB8" s="54">
        <f t="shared" ref="AB8" si="70">IF(R8&gt;0,$C8,"na")</f>
        <v>14</v>
      </c>
      <c r="AC8" s="144" t="str">
        <f t="shared" ref="AC8" si="71">IF(S8&gt;0,$C8,"na")</f>
        <v>na</v>
      </c>
      <c r="AD8" s="144" t="str">
        <f t="shared" ref="AD8" si="72">IF(T8&gt;0,$C8,"na")</f>
        <v>na</v>
      </c>
      <c r="AE8" s="144">
        <f t="shared" ref="AE8" si="73">IF(U8&gt;0,$C8,"na")</f>
        <v>14</v>
      </c>
      <c r="AF8" s="144">
        <f t="shared" ref="AF8" si="74">IF(V8&gt;0,$C8,"na")</f>
        <v>14</v>
      </c>
      <c r="AG8" s="144">
        <f t="shared" ref="AG8" si="75">IF(W8&gt;0,$C8,"na")</f>
        <v>14</v>
      </c>
      <c r="AH8" s="75" t="str">
        <f t="shared" ref="AH8" si="76">IF(X8&gt;0,$C8,"na")</f>
        <v>na</v>
      </c>
      <c r="AI8" s="144">
        <f t="shared" ref="AI8" si="77">IF(Y8&gt;0,$C8,"na")</f>
        <v>14</v>
      </c>
      <c r="AJ8" s="75" t="str">
        <f t="shared" ref="AJ8" si="78">IF(Z8&gt;0,$C8,"na")</f>
        <v>na</v>
      </c>
      <c r="AK8" s="144" t="str">
        <f t="shared" ref="AK8" si="79">IF(AA8&gt;0,$C8,"na")</f>
        <v>na</v>
      </c>
      <c r="AL8" s="81">
        <f t="shared" si="21"/>
        <v>2.6630114437753177E-2</v>
      </c>
      <c r="AM8" s="82" t="str">
        <f t="shared" si="22"/>
        <v>na</v>
      </c>
      <c r="AN8" s="82" t="str">
        <f t="shared" si="23"/>
        <v>na</v>
      </c>
      <c r="AO8" s="82">
        <f t="shared" si="24"/>
        <v>4.9163288192775101E-2</v>
      </c>
      <c r="AP8" s="82">
        <f t="shared" si="25"/>
        <v>5.3260228875506355E-2</v>
      </c>
      <c r="AQ8" s="82">
        <f t="shared" si="26"/>
        <v>2.6630114437753177E-2</v>
      </c>
      <c r="AR8" s="83" t="str">
        <f t="shared" si="27"/>
        <v>na</v>
      </c>
      <c r="AS8" s="82">
        <f t="shared" si="28"/>
        <v>2.6630114437753177E-2</v>
      </c>
      <c r="AT8" s="83" t="str">
        <f t="shared" si="29"/>
        <v>na</v>
      </c>
      <c r="AU8" s="82" t="str">
        <f t="shared" si="30"/>
        <v>na</v>
      </c>
      <c r="AV8" s="93">
        <f t="shared" si="31"/>
        <v>7.2567092276791659E-2</v>
      </c>
      <c r="AW8" s="85" t="str">
        <f t="shared" si="32"/>
        <v>na</v>
      </c>
      <c r="AX8" s="85" t="str">
        <f t="shared" si="33"/>
        <v>na</v>
      </c>
      <c r="AY8" s="85">
        <f t="shared" si="34"/>
        <v>0.24732926125107693</v>
      </c>
      <c r="AZ8" s="85">
        <f t="shared" si="35"/>
        <v>0.29026836910716663</v>
      </c>
      <c r="BA8" s="85">
        <f t="shared" si="36"/>
        <v>7.2567092276791659E-2</v>
      </c>
      <c r="BB8" s="86" t="str">
        <f t="shared" si="37"/>
        <v>na</v>
      </c>
      <c r="BC8" s="85">
        <f t="shared" si="38"/>
        <v>7.2567092276791659E-2</v>
      </c>
      <c r="BD8" s="86" t="str">
        <f t="shared" si="39"/>
        <v>na</v>
      </c>
      <c r="BE8" s="102" t="str">
        <f t="shared" si="40"/>
        <v>na</v>
      </c>
      <c r="BF8" s="85">
        <f t="shared" si="41"/>
        <v>0.94337219959829155</v>
      </c>
      <c r="BG8" s="85" t="str">
        <f t="shared" si="42"/>
        <v>na</v>
      </c>
      <c r="BH8" s="85" t="str">
        <f t="shared" si="43"/>
        <v>na</v>
      </c>
      <c r="BI8" s="85">
        <f t="shared" si="44"/>
        <v>3.2152803962640002</v>
      </c>
      <c r="BJ8" s="85">
        <f t="shared" si="45"/>
        <v>3.7734887983931662</v>
      </c>
      <c r="BK8" s="85">
        <f t="shared" si="46"/>
        <v>0.94337219959829155</v>
      </c>
      <c r="BL8" s="86" t="str">
        <f t="shared" si="47"/>
        <v>na</v>
      </c>
      <c r="BM8" s="85">
        <f t="shared" si="48"/>
        <v>0.94337219959829155</v>
      </c>
      <c r="BN8" s="86" t="str">
        <f t="shared" si="49"/>
        <v>na</v>
      </c>
      <c r="BO8" s="85" t="str">
        <f t="shared" si="50"/>
        <v>na</v>
      </c>
      <c r="BP8" s="93">
        <f t="shared" si="51"/>
        <v>0.46859556008162884</v>
      </c>
      <c r="BQ8" s="85" t="str">
        <f t="shared" si="52"/>
        <v>na</v>
      </c>
      <c r="BR8" s="85" t="str">
        <f t="shared" si="53"/>
        <v>na</v>
      </c>
      <c r="BS8" s="85">
        <f t="shared" si="54"/>
        <v>0.24588967467572745</v>
      </c>
      <c r="BT8" s="85">
        <f t="shared" si="55"/>
        <v>0.18701936677849773</v>
      </c>
      <c r="BU8" s="85">
        <f t="shared" si="56"/>
        <v>0.46859556008162884</v>
      </c>
      <c r="BV8" s="86" t="str">
        <f t="shared" si="57"/>
        <v>na</v>
      </c>
      <c r="BW8" s="85">
        <f t="shared" si="58"/>
        <v>0.54041445233360763</v>
      </c>
      <c r="BX8" s="86" t="str">
        <f t="shared" si="59"/>
        <v>na</v>
      </c>
      <c r="BY8" s="102" t="str">
        <f t="shared" si="60"/>
        <v>na</v>
      </c>
    </row>
    <row r="9" spans="1:77" x14ac:dyDescent="0.25">
      <c r="A9" s="309" t="s">
        <v>114</v>
      </c>
      <c r="B9" s="198"/>
      <c r="C9" s="203">
        <v>14</v>
      </c>
      <c r="E9" s="207">
        <v>1</v>
      </c>
      <c r="F9" s="78"/>
      <c r="G9" s="205">
        <v>359.31700000000001</v>
      </c>
      <c r="H9" s="205">
        <v>1433.8630000000001</v>
      </c>
      <c r="I9" s="314" t="s">
        <v>279</v>
      </c>
      <c r="J9" s="81"/>
      <c r="K9" s="114">
        <v>1793.18</v>
      </c>
      <c r="L9" s="15">
        <v>310.85899999999998</v>
      </c>
      <c r="M9" s="82">
        <v>1161.385</v>
      </c>
      <c r="N9" s="73">
        <f t="shared" si="68"/>
        <v>0.17335627209761428</v>
      </c>
      <c r="O9" s="73">
        <f t="shared" si="69"/>
        <v>0.17335627209761428</v>
      </c>
      <c r="P9" s="205">
        <f t="shared" si="2"/>
        <v>0.64766783033493569</v>
      </c>
      <c r="Q9" s="205">
        <f t="shared" si="3"/>
        <v>0.64766783033493569</v>
      </c>
      <c r="R9" s="202">
        <v>1</v>
      </c>
      <c r="S9" s="199"/>
      <c r="U9" s="207">
        <v>0.5</v>
      </c>
      <c r="V9" s="207">
        <v>1</v>
      </c>
      <c r="W9" s="207">
        <v>1</v>
      </c>
      <c r="X9" s="201">
        <v>1</v>
      </c>
      <c r="Y9" s="146">
        <v>1</v>
      </c>
      <c r="Z9" s="201"/>
      <c r="AB9" s="54">
        <f t="shared" ref="AB9" si="80">IF(R9&gt;0,$C9,"na")</f>
        <v>14</v>
      </c>
      <c r="AC9" s="144" t="str">
        <f t="shared" ref="AC9" si="81">IF(S9&gt;0,$C9,"na")</f>
        <v>na</v>
      </c>
      <c r="AD9" s="144" t="str">
        <f t="shared" ref="AD9" si="82">IF(T9&gt;0,$C9,"na")</f>
        <v>na</v>
      </c>
      <c r="AE9" s="144">
        <f t="shared" ref="AE9" si="83">IF(U9&gt;0,$C9,"na")</f>
        <v>14</v>
      </c>
      <c r="AF9" s="144">
        <f t="shared" ref="AF9" si="84">IF(V9&gt;0,$C9,"na")</f>
        <v>14</v>
      </c>
      <c r="AG9" s="144">
        <f t="shared" ref="AG9" si="85">IF(W9&gt;0,$C9,"na")</f>
        <v>14</v>
      </c>
      <c r="AH9" s="75">
        <f t="shared" ref="AH9" si="86">IF(X9&gt;0,$C9,"na")</f>
        <v>14</v>
      </c>
      <c r="AI9" s="144">
        <f t="shared" ref="AI9" si="87">IF(Y9&gt;0,$C9,"na")</f>
        <v>14</v>
      </c>
      <c r="AJ9" s="75" t="str">
        <f t="shared" ref="AJ9" si="88">IF(Z9&gt;0,$C9,"na")</f>
        <v>na</v>
      </c>
      <c r="AK9" s="144" t="str">
        <f t="shared" ref="AK9" si="89">IF(AA9&gt;0,$C9,"na")</f>
        <v>na</v>
      </c>
      <c r="AL9" s="81">
        <f t="shared" si="21"/>
        <v>0.15986825083398964</v>
      </c>
      <c r="AM9" s="82" t="str">
        <f t="shared" si="22"/>
        <v>na</v>
      </c>
      <c r="AN9" s="82" t="str">
        <f t="shared" si="23"/>
        <v>na</v>
      </c>
      <c r="AO9" s="82">
        <f t="shared" si="24"/>
        <v>0.1475706930775289</v>
      </c>
      <c r="AP9" s="82">
        <f t="shared" si="25"/>
        <v>0.31973650166797929</v>
      </c>
      <c r="AQ9" s="82">
        <f t="shared" si="26"/>
        <v>0.15986825083398964</v>
      </c>
      <c r="AR9" s="83">
        <f t="shared" si="27"/>
        <v>0.25578920133438343</v>
      </c>
      <c r="AS9" s="82">
        <f t="shared" si="28"/>
        <v>0.15986825083398964</v>
      </c>
      <c r="AT9" s="83" t="str">
        <f t="shared" si="29"/>
        <v>na</v>
      </c>
      <c r="AU9" s="82" t="str">
        <f t="shared" si="30"/>
        <v>na</v>
      </c>
      <c r="AV9" s="93">
        <f t="shared" si="31"/>
        <v>0.99872170381740011</v>
      </c>
      <c r="AW9" s="85" t="str">
        <f t="shared" si="32"/>
        <v>na</v>
      </c>
      <c r="AX9" s="85" t="str">
        <f t="shared" si="33"/>
        <v>na</v>
      </c>
      <c r="AY9" s="85">
        <f t="shared" si="34"/>
        <v>0.85098180680299196</v>
      </c>
      <c r="AZ9" s="85">
        <f t="shared" si="35"/>
        <v>3.9948868152696004</v>
      </c>
      <c r="BA9" s="85">
        <f t="shared" si="36"/>
        <v>0.99872170381740011</v>
      </c>
      <c r="BB9" s="86">
        <f t="shared" si="37"/>
        <v>2.5567275617725449</v>
      </c>
      <c r="BC9" s="85">
        <f t="shared" si="38"/>
        <v>0.99872170381740011</v>
      </c>
      <c r="BD9" s="86" t="str">
        <f t="shared" si="39"/>
        <v>na</v>
      </c>
      <c r="BE9" s="102" t="str">
        <f t="shared" si="40"/>
        <v>na</v>
      </c>
      <c r="BF9" s="85">
        <f t="shared" si="41"/>
        <v>12.983382149626202</v>
      </c>
      <c r="BG9" s="85" t="str">
        <f t="shared" si="42"/>
        <v>na</v>
      </c>
      <c r="BH9" s="85" t="str">
        <f t="shared" si="43"/>
        <v>na</v>
      </c>
      <c r="BI9" s="85">
        <f t="shared" si="44"/>
        <v>11.062763488438895</v>
      </c>
      <c r="BJ9" s="85">
        <f t="shared" si="45"/>
        <v>51.933528598504807</v>
      </c>
      <c r="BK9" s="85">
        <f t="shared" si="46"/>
        <v>12.983382149626202</v>
      </c>
      <c r="BL9" s="86">
        <f t="shared" si="47"/>
        <v>33.237458303043084</v>
      </c>
      <c r="BM9" s="85">
        <f t="shared" si="48"/>
        <v>12.983382149626202</v>
      </c>
      <c r="BN9" s="86" t="str">
        <f t="shared" si="49"/>
        <v>na</v>
      </c>
      <c r="BO9" s="85" t="str">
        <f t="shared" si="50"/>
        <v>na</v>
      </c>
      <c r="BP9" s="93">
        <f t="shared" si="51"/>
        <v>3.4599327014923867E-2</v>
      </c>
      <c r="BQ9" s="85" t="str">
        <f t="shared" si="52"/>
        <v>na</v>
      </c>
      <c r="BR9" s="85" t="str">
        <f t="shared" si="53"/>
        <v>na</v>
      </c>
      <c r="BS9" s="85">
        <f t="shared" si="54"/>
        <v>1.6298568278641339E-2</v>
      </c>
      <c r="BT9" s="85">
        <f t="shared" si="55"/>
        <v>0.31877943404501397</v>
      </c>
      <c r="BU9" s="85">
        <f t="shared" si="56"/>
        <v>3.4599327014923867E-2</v>
      </c>
      <c r="BV9" s="86">
        <f t="shared" si="57"/>
        <v>0.24469300396670363</v>
      </c>
      <c r="BW9" s="85">
        <f t="shared" si="58"/>
        <v>5.5978334699933262E-2</v>
      </c>
      <c r="BX9" s="86" t="str">
        <f t="shared" si="59"/>
        <v>na</v>
      </c>
      <c r="BY9" s="102" t="str">
        <f t="shared" si="60"/>
        <v>na</v>
      </c>
    </row>
    <row r="10" spans="1:77" x14ac:dyDescent="0.25">
      <c r="A10" s="311" t="s">
        <v>109</v>
      </c>
      <c r="B10" s="198">
        <v>3</v>
      </c>
      <c r="C10" s="203"/>
      <c r="E10" s="199">
        <v>1</v>
      </c>
      <c r="F10" s="78">
        <v>3807.7</v>
      </c>
      <c r="I10" s="314" t="s">
        <v>438</v>
      </c>
      <c r="J10" s="81">
        <v>520</v>
      </c>
      <c r="K10" s="211"/>
      <c r="L10" s="15">
        <v>81</v>
      </c>
      <c r="M10" s="82">
        <v>80.412999999999997</v>
      </c>
      <c r="N10" s="154">
        <f t="shared" ref="N10:N11" si="90">L10/J10</f>
        <v>0.15576923076923077</v>
      </c>
      <c r="O10" s="154">
        <f t="shared" ref="O10:O11" si="91">IF(L10&lt;0.01*J10,0.01,IF(L10&gt;100*J10,100,N10))</f>
        <v>0.15576923076923077</v>
      </c>
      <c r="P10" s="205">
        <f t="shared" ref="P10:P13" si="92">IF(M10&gt;0,((((1/J10)^2)*((M10^2)+(L10^2))-((1/J10)^2)*(L10^2))^0.5),0)</f>
        <v>0.15464038461538462</v>
      </c>
      <c r="Q10" s="205">
        <f t="shared" ref="Q10:Q11" si="93">IF(P10=0,O10,P10)</f>
        <v>0.15464038461538462</v>
      </c>
      <c r="R10" s="202">
        <v>1</v>
      </c>
      <c r="S10" s="198"/>
      <c r="U10" s="207">
        <v>0.25</v>
      </c>
      <c r="V10" s="207">
        <v>0.3</v>
      </c>
      <c r="W10" s="207">
        <v>1</v>
      </c>
      <c r="X10" s="201"/>
      <c r="Y10" s="146">
        <v>1</v>
      </c>
      <c r="Z10" s="201"/>
      <c r="AA10" s="146">
        <v>1</v>
      </c>
      <c r="AB10" s="54">
        <f t="shared" ref="AB10:AB11" si="94">IF(R10&gt;0,$B10,"na")</f>
        <v>3</v>
      </c>
      <c r="AC10" s="144" t="str">
        <f t="shared" ref="AC10:AC11" si="95">IF(S10&gt;0,$B10,"na")</f>
        <v>na</v>
      </c>
      <c r="AD10" s="144" t="str">
        <f t="shared" ref="AD10:AD11" si="96">IF(T10&gt;0,$B10,"na")</f>
        <v>na</v>
      </c>
      <c r="AE10" s="144">
        <f t="shared" ref="AE10:AE11" si="97">IF(U10&gt;0,$B10,"na")</f>
        <v>3</v>
      </c>
      <c r="AF10" s="144">
        <f t="shared" ref="AF10:AF11" si="98">IF(V10&gt;0,$B10,"na")</f>
        <v>3</v>
      </c>
      <c r="AG10" s="144">
        <f t="shared" ref="AG10:AG11" si="99">IF(W10&gt;0,$B10,"na")</f>
        <v>3</v>
      </c>
      <c r="AH10" s="75" t="str">
        <f t="shared" ref="AH10:AH11" si="100">IF(X10&gt;0,$B10,"na")</f>
        <v>na</v>
      </c>
      <c r="AI10" s="144">
        <f t="shared" ref="AI10:AI11" si="101">IF(Y10&gt;0,$B10,"na")</f>
        <v>3</v>
      </c>
      <c r="AJ10" s="75" t="str">
        <f t="shared" ref="AJ10:AJ11" si="102">IF(Z10&gt;0,$B10,"na")</f>
        <v>na</v>
      </c>
      <c r="AK10" s="144">
        <f t="shared" ref="AK10:AK11" si="103">IF(AA10&gt;0,$B10,"na")</f>
        <v>3</v>
      </c>
      <c r="AL10" s="81">
        <f t="shared" si="21"/>
        <v>0.14476612295973446</v>
      </c>
      <c r="AM10" s="82" t="str">
        <f t="shared" si="22"/>
        <v>na</v>
      </c>
      <c r="AN10" s="82" t="str">
        <f t="shared" si="23"/>
        <v>na</v>
      </c>
      <c r="AO10" s="82">
        <f t="shared" si="24"/>
        <v>6.6815133673723603E-2</v>
      </c>
      <c r="AP10" s="82">
        <f t="shared" si="25"/>
        <v>8.6859673775840668E-2</v>
      </c>
      <c r="AQ10" s="82">
        <f t="shared" si="26"/>
        <v>0.14476612295973446</v>
      </c>
      <c r="AR10" s="83" t="str">
        <f t="shared" si="27"/>
        <v>na</v>
      </c>
      <c r="AS10" s="82">
        <f t="shared" si="28"/>
        <v>0.14476612295973446</v>
      </c>
      <c r="AT10" s="83" t="str">
        <f t="shared" si="29"/>
        <v>na</v>
      </c>
      <c r="AU10" s="82">
        <f t="shared" si="30"/>
        <v>0.14476612295973446</v>
      </c>
      <c r="AV10" s="93">
        <f t="shared" si="31"/>
        <v>0.28757788036254611</v>
      </c>
      <c r="AW10" s="85" t="str">
        <f t="shared" si="32"/>
        <v>na</v>
      </c>
      <c r="AX10" s="85" t="str">
        <f t="shared" si="33"/>
        <v>na</v>
      </c>
      <c r="AY10" s="85">
        <f t="shared" si="34"/>
        <v>6.1259193450009831E-2</v>
      </c>
      <c r="AZ10" s="85">
        <f t="shared" si="35"/>
        <v>0.1035280369305166</v>
      </c>
      <c r="BA10" s="85">
        <f t="shared" si="36"/>
        <v>0.28757788036254611</v>
      </c>
      <c r="BB10" s="86" t="str">
        <f t="shared" si="37"/>
        <v>na</v>
      </c>
      <c r="BC10" s="85">
        <f t="shared" si="38"/>
        <v>0.28757788036254611</v>
      </c>
      <c r="BD10" s="86" t="str">
        <f t="shared" si="39"/>
        <v>na</v>
      </c>
      <c r="BE10" s="102">
        <f t="shared" si="40"/>
        <v>0.28757788036254611</v>
      </c>
      <c r="BF10" s="85">
        <f t="shared" si="41"/>
        <v>0.57515576072509222</v>
      </c>
      <c r="BG10" s="85" t="str">
        <f t="shared" si="42"/>
        <v>na</v>
      </c>
      <c r="BH10" s="85" t="str">
        <f t="shared" si="43"/>
        <v>na</v>
      </c>
      <c r="BI10" s="85">
        <f t="shared" si="44"/>
        <v>0.12251838690001966</v>
      </c>
      <c r="BJ10" s="85">
        <f t="shared" si="45"/>
        <v>0.2070560738610332</v>
      </c>
      <c r="BK10" s="85">
        <f t="shared" si="46"/>
        <v>0.57515576072509222</v>
      </c>
      <c r="BL10" s="86" t="str">
        <f t="shared" si="47"/>
        <v>na</v>
      </c>
      <c r="BM10" s="85">
        <f t="shared" si="48"/>
        <v>0.57515576072509222</v>
      </c>
      <c r="BN10" s="86" t="str">
        <f t="shared" si="49"/>
        <v>na</v>
      </c>
      <c r="BO10" s="85">
        <f t="shared" si="50"/>
        <v>0.57515576072509222</v>
      </c>
      <c r="BP10" s="93">
        <f t="shared" si="51"/>
        <v>1.2602995097907573E-2</v>
      </c>
      <c r="BQ10" s="85" t="str">
        <f t="shared" si="52"/>
        <v>na</v>
      </c>
      <c r="BR10" s="85" t="str">
        <f t="shared" si="53"/>
        <v>na</v>
      </c>
      <c r="BS10" s="85">
        <f t="shared" si="54"/>
        <v>3.9589273838370603E-2</v>
      </c>
      <c r="BT10" s="85">
        <f t="shared" si="55"/>
        <v>2.0161986958069956E-2</v>
      </c>
      <c r="BU10" s="85">
        <f t="shared" si="56"/>
        <v>1.2602995097907573E-2</v>
      </c>
      <c r="BV10" s="86" t="str">
        <f t="shared" si="57"/>
        <v>na</v>
      </c>
      <c r="BW10" s="85">
        <f t="shared" si="58"/>
        <v>1.8409326141641182E-2</v>
      </c>
      <c r="BX10" s="86" t="str">
        <f t="shared" si="59"/>
        <v>na</v>
      </c>
      <c r="BY10" s="102">
        <f t="shared" si="60"/>
        <v>1.8263008013384055E-2</v>
      </c>
    </row>
    <row r="11" spans="1:77" ht="15.75" x14ac:dyDescent="0.25">
      <c r="A11" s="310" t="s">
        <v>26</v>
      </c>
      <c r="B11" s="198">
        <v>3</v>
      </c>
      <c r="C11" s="203"/>
      <c r="E11" s="207">
        <v>1</v>
      </c>
      <c r="F11" s="78">
        <v>38</v>
      </c>
      <c r="I11" s="314" t="s">
        <v>270</v>
      </c>
      <c r="J11" s="63">
        <v>76</v>
      </c>
      <c r="K11" s="211"/>
      <c r="L11" s="15">
        <v>34</v>
      </c>
      <c r="M11" s="82">
        <v>19.312999999999999</v>
      </c>
      <c r="N11" s="154">
        <f t="shared" si="90"/>
        <v>0.44736842105263158</v>
      </c>
      <c r="O11" s="154">
        <f t="shared" si="91"/>
        <v>0.44736842105263158</v>
      </c>
      <c r="P11" s="205">
        <f t="shared" si="92"/>
        <v>0.25411842105263155</v>
      </c>
      <c r="Q11" s="205">
        <f t="shared" si="93"/>
        <v>0.25411842105263155</v>
      </c>
      <c r="R11" s="202">
        <v>1</v>
      </c>
      <c r="S11" s="198">
        <v>1</v>
      </c>
      <c r="T11" s="207">
        <v>1</v>
      </c>
      <c r="U11" s="207">
        <v>0.5</v>
      </c>
      <c r="V11" s="207">
        <v>0.5</v>
      </c>
      <c r="W11" s="207">
        <v>1</v>
      </c>
      <c r="X11" s="201"/>
      <c r="Z11" s="201"/>
      <c r="AB11" s="54">
        <f t="shared" si="94"/>
        <v>3</v>
      </c>
      <c r="AC11" s="144">
        <f t="shared" si="95"/>
        <v>3</v>
      </c>
      <c r="AD11" s="144">
        <f t="shared" si="96"/>
        <v>3</v>
      </c>
      <c r="AE11" s="144">
        <f t="shared" si="97"/>
        <v>3</v>
      </c>
      <c r="AF11" s="144">
        <f t="shared" si="98"/>
        <v>3</v>
      </c>
      <c r="AG11" s="144">
        <f t="shared" si="99"/>
        <v>3</v>
      </c>
      <c r="AH11" s="75" t="str">
        <f t="shared" si="100"/>
        <v>na</v>
      </c>
      <c r="AI11" s="144" t="str">
        <f t="shared" si="101"/>
        <v>na</v>
      </c>
      <c r="AJ11" s="75" t="str">
        <f t="shared" si="102"/>
        <v>na</v>
      </c>
      <c r="AK11" s="144" t="str">
        <f t="shared" si="103"/>
        <v>na</v>
      </c>
      <c r="AL11" s="81">
        <f t="shared" si="21"/>
        <v>0.36974702550608518</v>
      </c>
      <c r="AM11" s="82">
        <f t="shared" si="22"/>
        <v>0.43137152975709941</v>
      </c>
      <c r="AN11" s="82">
        <f t="shared" si="23"/>
        <v>0.36974702550608518</v>
      </c>
      <c r="AO11" s="82">
        <f t="shared" si="24"/>
        <v>0.34130494662100175</v>
      </c>
      <c r="AP11" s="82">
        <f t="shared" si="25"/>
        <v>0.36974702550608518</v>
      </c>
      <c r="AQ11" s="82">
        <f t="shared" si="26"/>
        <v>0.36974702550608518</v>
      </c>
      <c r="AR11" s="83" t="str">
        <f t="shared" si="27"/>
        <v>na</v>
      </c>
      <c r="AS11" s="82" t="str">
        <f t="shared" si="28"/>
        <v>na</v>
      </c>
      <c r="AT11" s="83" t="str">
        <f t="shared" si="29"/>
        <v>na</v>
      </c>
      <c r="AU11" s="82" t="str">
        <f t="shared" si="30"/>
        <v>na</v>
      </c>
      <c r="AV11" s="93">
        <f t="shared" si="31"/>
        <v>0.4528657448065585</v>
      </c>
      <c r="AW11" s="85">
        <f t="shared" si="32"/>
        <v>0.61640059709781581</v>
      </c>
      <c r="AX11" s="85">
        <f t="shared" si="33"/>
        <v>0.4528657448065585</v>
      </c>
      <c r="AY11" s="85">
        <f t="shared" si="34"/>
        <v>0.38587377072274814</v>
      </c>
      <c r="AZ11" s="85">
        <f t="shared" si="35"/>
        <v>0.4528657448065585</v>
      </c>
      <c r="BA11" s="85">
        <f t="shared" si="36"/>
        <v>0.4528657448065585</v>
      </c>
      <c r="BB11" s="86" t="str">
        <f t="shared" si="37"/>
        <v>na</v>
      </c>
      <c r="BC11" s="85" t="str">
        <f t="shared" si="38"/>
        <v>na</v>
      </c>
      <c r="BD11" s="86" t="str">
        <f t="shared" si="39"/>
        <v>na</v>
      </c>
      <c r="BE11" s="102" t="str">
        <f t="shared" si="40"/>
        <v>na</v>
      </c>
      <c r="BF11" s="85">
        <f t="shared" si="41"/>
        <v>0.905731489613117</v>
      </c>
      <c r="BG11" s="85">
        <f t="shared" si="42"/>
        <v>1.2328011941956316</v>
      </c>
      <c r="BH11" s="85">
        <f t="shared" si="43"/>
        <v>0.905731489613117</v>
      </c>
      <c r="BI11" s="85">
        <f t="shared" si="44"/>
        <v>0.77174754144549629</v>
      </c>
      <c r="BJ11" s="85">
        <f t="shared" si="45"/>
        <v>0.905731489613117</v>
      </c>
      <c r="BK11" s="85">
        <f t="shared" si="46"/>
        <v>0.905731489613117</v>
      </c>
      <c r="BL11" s="86" t="str">
        <f t="shared" si="47"/>
        <v>na</v>
      </c>
      <c r="BM11" s="85" t="str">
        <f t="shared" si="48"/>
        <v>na</v>
      </c>
      <c r="BN11" s="86" t="str">
        <f t="shared" si="49"/>
        <v>na</v>
      </c>
      <c r="BO11" s="85" t="str">
        <f t="shared" si="50"/>
        <v>na</v>
      </c>
      <c r="BP11" s="93">
        <f t="shared" si="51"/>
        <v>7.6959244183319897E-2</v>
      </c>
      <c r="BQ11" s="85">
        <f t="shared" si="52"/>
        <v>0.12475960792596968</v>
      </c>
      <c r="BR11" s="85">
        <f t="shared" si="53"/>
        <v>2.5489715920757085E-2</v>
      </c>
      <c r="BS11" s="85">
        <f t="shared" si="54"/>
        <v>7.6430002816019235E-2</v>
      </c>
      <c r="BT11" s="85">
        <f t="shared" si="55"/>
        <v>0.12109171895157927</v>
      </c>
      <c r="BU11" s="85">
        <f t="shared" si="56"/>
        <v>7.6959244183319897E-2</v>
      </c>
      <c r="BV11" s="86" t="str">
        <f t="shared" si="57"/>
        <v>na</v>
      </c>
      <c r="BW11" s="85" t="str">
        <f t="shared" si="58"/>
        <v>na</v>
      </c>
      <c r="BX11" s="86" t="str">
        <f t="shared" si="59"/>
        <v>na</v>
      </c>
      <c r="BY11" s="102" t="str">
        <f t="shared" si="60"/>
        <v>na</v>
      </c>
    </row>
    <row r="12" spans="1:77" x14ac:dyDescent="0.25">
      <c r="A12" s="309" t="s">
        <v>29</v>
      </c>
      <c r="B12" s="198"/>
      <c r="C12" s="203">
        <v>14</v>
      </c>
      <c r="E12" s="207">
        <v>1</v>
      </c>
      <c r="F12" s="78">
        <v>14.6</v>
      </c>
      <c r="G12" s="205">
        <v>12.547000000000001</v>
      </c>
      <c r="H12" s="205">
        <v>30.641999999999999</v>
      </c>
      <c r="I12" s="314" t="s">
        <v>279</v>
      </c>
      <c r="J12" s="81"/>
      <c r="K12" s="114">
        <v>43.189</v>
      </c>
      <c r="L12" s="82">
        <v>9.6430000000000007</v>
      </c>
      <c r="M12" s="82">
        <v>23.792999999999999</v>
      </c>
      <c r="N12" s="73">
        <f t="shared" ref="N12" si="104">L12/K12</f>
        <v>0.22327444488179862</v>
      </c>
      <c r="O12" s="73">
        <f t="shared" ref="O12" si="105">IF(L12&lt;0.01*K12,0.01,IF(L12&gt;100*K12,100,N12))</f>
        <v>0.22327444488179862</v>
      </c>
      <c r="P12" s="205">
        <f t="shared" ref="P12" si="106">IF(M12&gt;0,((((1/K12)^2)*((M12^2)+(L12^2))-((1/K12)^2)*(L12^2))^0.5),0)</f>
        <v>0.55090416541248932</v>
      </c>
      <c r="Q12" s="205">
        <f t="shared" si="3"/>
        <v>0.55090416541248932</v>
      </c>
      <c r="R12" s="202">
        <v>1</v>
      </c>
      <c r="S12" s="199">
        <v>0.5</v>
      </c>
      <c r="T12" s="207">
        <v>1</v>
      </c>
      <c r="U12" s="207">
        <v>0.5</v>
      </c>
      <c r="V12" s="207">
        <v>0.5</v>
      </c>
      <c r="W12" s="207">
        <v>1</v>
      </c>
      <c r="X12" s="201"/>
      <c r="Y12" s="146">
        <v>1</v>
      </c>
      <c r="Z12" s="201"/>
      <c r="AB12" s="54">
        <f t="shared" ref="AB12" si="107">IF(R12&gt;0,$C12,"na")</f>
        <v>14</v>
      </c>
      <c r="AC12" s="144">
        <f t="shared" ref="AC12" si="108">IF(S12&gt;0,$C12,"na")</f>
        <v>14</v>
      </c>
      <c r="AD12" s="144">
        <f t="shared" ref="AD12" si="109">IF(T12&gt;0,$C12,"na")</f>
        <v>14</v>
      </c>
      <c r="AE12" s="144">
        <f t="shared" ref="AE12" si="110">IF(U12&gt;0,$C12,"na")</f>
        <v>14</v>
      </c>
      <c r="AF12" s="144">
        <f t="shared" ref="AF12" si="111">IF(V12&gt;0,$C12,"na")</f>
        <v>14</v>
      </c>
      <c r="AG12" s="144">
        <f t="shared" ref="AG12" si="112">IF(W12&gt;0,$C12,"na")</f>
        <v>14</v>
      </c>
      <c r="AH12" s="75" t="str">
        <f t="shared" ref="AH12" si="113">IF(X12&gt;0,$C12,"na")</f>
        <v>na</v>
      </c>
      <c r="AI12" s="144">
        <f t="shared" ref="AI12" si="114">IF(Y12&gt;0,$C12,"na")</f>
        <v>14</v>
      </c>
      <c r="AJ12" s="75" t="str">
        <f t="shared" ref="AJ12" si="115">IF(Z12&gt;0,$C12,"na")</f>
        <v>na</v>
      </c>
      <c r="AK12" s="144" t="str">
        <f t="shared" ref="AK12" si="116">IF(AA12&gt;0,$C12,"na")</f>
        <v>na</v>
      </c>
      <c r="AL12" s="81">
        <f t="shared" si="21"/>
        <v>0.20153123454091085</v>
      </c>
      <c r="AM12" s="82">
        <f t="shared" si="22"/>
        <v>0.11755988681553134</v>
      </c>
      <c r="AN12" s="82">
        <f t="shared" si="23"/>
        <v>0.20153123454091085</v>
      </c>
      <c r="AO12" s="82">
        <f t="shared" si="24"/>
        <v>0.18602883188391772</v>
      </c>
      <c r="AP12" s="82">
        <f t="shared" si="25"/>
        <v>0.20153123454091085</v>
      </c>
      <c r="AQ12" s="82">
        <f t="shared" si="26"/>
        <v>0.20153123454091085</v>
      </c>
      <c r="AR12" s="83" t="str">
        <f t="shared" si="27"/>
        <v>na</v>
      </c>
      <c r="AS12" s="82">
        <f t="shared" si="28"/>
        <v>0.20153123454091085</v>
      </c>
      <c r="AT12" s="83" t="str">
        <f t="shared" si="29"/>
        <v>na</v>
      </c>
      <c r="AU12" s="82" t="str">
        <f t="shared" si="30"/>
        <v>na</v>
      </c>
      <c r="AV12" s="93">
        <f t="shared" si="31"/>
        <v>0.8776761867661218</v>
      </c>
      <c r="AW12" s="85">
        <f t="shared" si="32"/>
        <v>0.29865370244124984</v>
      </c>
      <c r="AX12" s="85">
        <f t="shared" si="33"/>
        <v>0.8776761867661218</v>
      </c>
      <c r="AY12" s="85">
        <f t="shared" si="34"/>
        <v>0.74784243132734651</v>
      </c>
      <c r="AZ12" s="85">
        <f t="shared" si="35"/>
        <v>0.8776761867661218</v>
      </c>
      <c r="BA12" s="85">
        <f t="shared" si="36"/>
        <v>0.8776761867661218</v>
      </c>
      <c r="BB12" s="86" t="str">
        <f t="shared" si="37"/>
        <v>na</v>
      </c>
      <c r="BC12" s="85">
        <f t="shared" si="38"/>
        <v>0.8776761867661218</v>
      </c>
      <c r="BD12" s="86" t="str">
        <f t="shared" si="39"/>
        <v>na</v>
      </c>
      <c r="BE12" s="102" t="str">
        <f t="shared" si="40"/>
        <v>na</v>
      </c>
      <c r="BF12" s="85">
        <f t="shared" si="41"/>
        <v>11.409790427959583</v>
      </c>
      <c r="BG12" s="85">
        <f t="shared" si="42"/>
        <v>3.8824981317362477</v>
      </c>
      <c r="BH12" s="85">
        <f t="shared" si="43"/>
        <v>11.409790427959583</v>
      </c>
      <c r="BI12" s="85">
        <f t="shared" si="44"/>
        <v>9.7219516072555052</v>
      </c>
      <c r="BJ12" s="85">
        <f t="shared" si="45"/>
        <v>11.409790427959583</v>
      </c>
      <c r="BK12" s="85">
        <f t="shared" si="46"/>
        <v>11.409790427959583</v>
      </c>
      <c r="BL12" s="86" t="str">
        <f t="shared" si="47"/>
        <v>na</v>
      </c>
      <c r="BM12" s="85">
        <f t="shared" si="48"/>
        <v>11.409790427959583</v>
      </c>
      <c r="BN12" s="86" t="str">
        <f t="shared" si="49"/>
        <v>na</v>
      </c>
      <c r="BO12" s="85" t="str">
        <f t="shared" si="50"/>
        <v>na</v>
      </c>
      <c r="BP12" s="93">
        <f t="shared" si="51"/>
        <v>9.0723443782921324E-4</v>
      </c>
      <c r="BQ12" s="85">
        <f t="shared" si="52"/>
        <v>0.1690425129446623</v>
      </c>
      <c r="BR12" s="85">
        <f t="shared" si="53"/>
        <v>8.0946884165778582E-2</v>
      </c>
      <c r="BS12" s="85">
        <f t="shared" si="54"/>
        <v>2.6345617015096083E-4</v>
      </c>
      <c r="BT12" s="85">
        <f t="shared" si="55"/>
        <v>1.4962658291428683E-2</v>
      </c>
      <c r="BU12" s="85">
        <f t="shared" si="56"/>
        <v>9.0723443782921324E-4</v>
      </c>
      <c r="BV12" s="86" t="str">
        <f t="shared" si="57"/>
        <v>na</v>
      </c>
      <c r="BW12" s="85">
        <f t="shared" si="58"/>
        <v>6.5139103735933727E-3</v>
      </c>
      <c r="BX12" s="86" t="str">
        <f t="shared" si="59"/>
        <v>na</v>
      </c>
      <c r="BY12" s="102" t="str">
        <f t="shared" si="60"/>
        <v>na</v>
      </c>
    </row>
    <row r="13" spans="1:77" x14ac:dyDescent="0.25">
      <c r="A13" s="311" t="s">
        <v>37</v>
      </c>
      <c r="B13" s="198">
        <v>3</v>
      </c>
      <c r="C13" s="203"/>
      <c r="E13" s="207">
        <v>1</v>
      </c>
      <c r="F13" s="78">
        <v>1615.4</v>
      </c>
      <c r="I13" s="314" t="s">
        <v>278</v>
      </c>
      <c r="J13" s="81">
        <v>60</v>
      </c>
      <c r="K13" s="114"/>
      <c r="L13" s="82">
        <v>30</v>
      </c>
      <c r="M13" s="82">
        <v>19.312999999999999</v>
      </c>
      <c r="N13" s="154">
        <f t="shared" ref="N13" si="117">L13/J13</f>
        <v>0.5</v>
      </c>
      <c r="O13" s="154">
        <f t="shared" ref="O13" si="118">IF(L13&lt;0.01*J13,0.01,IF(L13&gt;100*J13,100,N13))</f>
        <v>0.5</v>
      </c>
      <c r="P13" s="205">
        <f t="shared" si="92"/>
        <v>0.3218833333333333</v>
      </c>
      <c r="Q13" s="205">
        <f t="shared" si="3"/>
        <v>0.3218833333333333</v>
      </c>
      <c r="R13" s="78">
        <v>1</v>
      </c>
      <c r="S13" s="199"/>
      <c r="T13" s="146">
        <v>1</v>
      </c>
      <c r="U13" s="146">
        <v>0.25</v>
      </c>
      <c r="V13" s="146">
        <v>0.5</v>
      </c>
      <c r="W13" s="146">
        <v>1</v>
      </c>
      <c r="X13" s="201"/>
      <c r="Y13" s="146">
        <v>1</v>
      </c>
      <c r="Z13" s="201">
        <v>1</v>
      </c>
      <c r="AA13" s="146">
        <v>1</v>
      </c>
      <c r="AB13" s="54">
        <f t="shared" ref="AB13:AB14" si="119">IF(R13&gt;0,$B13,"na")</f>
        <v>3</v>
      </c>
      <c r="AC13" s="144" t="str">
        <f t="shared" ref="AC13:AC14" si="120">IF(S13&gt;0,$B13,"na")</f>
        <v>na</v>
      </c>
      <c r="AD13" s="144">
        <f t="shared" ref="AD13:AD14" si="121">IF(T13&gt;0,$B13,"na")</f>
        <v>3</v>
      </c>
      <c r="AE13" s="144">
        <f t="shared" ref="AE13:AE14" si="122">IF(U13&gt;0,$B13,"na")</f>
        <v>3</v>
      </c>
      <c r="AF13" s="144">
        <f t="shared" ref="AF13:AF14" si="123">IF(V13&gt;0,$B13,"na")</f>
        <v>3</v>
      </c>
      <c r="AG13" s="144">
        <f t="shared" ref="AG13:AG14" si="124">IF(W13&gt;0,$B13,"na")</f>
        <v>3</v>
      </c>
      <c r="AH13" s="75" t="str">
        <f t="shared" ref="AH13:AH14" si="125">IF(X13&gt;0,$B13,"na")</f>
        <v>na</v>
      </c>
      <c r="AI13" s="144">
        <f t="shared" ref="AI13:AI14" si="126">IF(Y13&gt;0,$B13,"na")</f>
        <v>3</v>
      </c>
      <c r="AJ13" s="75">
        <f t="shared" ref="AJ13:AJ14" si="127">IF(Z13&gt;0,$B13,"na")</f>
        <v>3</v>
      </c>
      <c r="AK13" s="144">
        <f t="shared" ref="AK13:AK14" si="128">IF(AA13&gt;0,$B13,"na")</f>
        <v>3</v>
      </c>
      <c r="AL13" s="81">
        <f t="shared" si="21"/>
        <v>0.40546510810816438</v>
      </c>
      <c r="AM13" s="82" t="str">
        <f t="shared" si="22"/>
        <v>na</v>
      </c>
      <c r="AN13" s="82">
        <f t="shared" si="23"/>
        <v>0.40546510810816438</v>
      </c>
      <c r="AO13" s="82">
        <f t="shared" si="24"/>
        <v>0.18713774220376819</v>
      </c>
      <c r="AP13" s="82">
        <f t="shared" si="25"/>
        <v>0.40546510810816438</v>
      </c>
      <c r="AQ13" s="82">
        <f t="shared" si="26"/>
        <v>0.40546510810816438</v>
      </c>
      <c r="AR13" s="83" t="str">
        <f t="shared" si="27"/>
        <v>na</v>
      </c>
      <c r="AS13" s="82">
        <f t="shared" si="28"/>
        <v>0.40546510810816438</v>
      </c>
      <c r="AT13" s="83">
        <f t="shared" si="29"/>
        <v>0.40546510810816438</v>
      </c>
      <c r="AU13" s="82">
        <f t="shared" si="30"/>
        <v>0.40546510810816438</v>
      </c>
      <c r="AV13" s="93">
        <f t="shared" si="31"/>
        <v>0.55811497481830286</v>
      </c>
      <c r="AW13" s="85" t="str">
        <f t="shared" si="32"/>
        <v>na</v>
      </c>
      <c r="AX13" s="85">
        <f t="shared" si="33"/>
        <v>0.55811497481830286</v>
      </c>
      <c r="AY13" s="85">
        <f t="shared" si="34"/>
        <v>0.11888839700271542</v>
      </c>
      <c r="AZ13" s="85">
        <f t="shared" si="35"/>
        <v>0.55811497481830286</v>
      </c>
      <c r="BA13" s="85">
        <f t="shared" si="36"/>
        <v>0.55811497481830286</v>
      </c>
      <c r="BB13" s="86" t="str">
        <f t="shared" si="37"/>
        <v>na</v>
      </c>
      <c r="BC13" s="85">
        <f t="shared" si="38"/>
        <v>0.55811497481830286</v>
      </c>
      <c r="BD13" s="86">
        <f t="shared" si="39"/>
        <v>0.55811497481830286</v>
      </c>
      <c r="BE13" s="102">
        <f t="shared" si="40"/>
        <v>0.55811497481830286</v>
      </c>
      <c r="BF13" s="85">
        <f t="shared" si="41"/>
        <v>1.1162299496366057</v>
      </c>
      <c r="BG13" s="85" t="str">
        <f t="shared" si="42"/>
        <v>na</v>
      </c>
      <c r="BH13" s="85">
        <f t="shared" si="43"/>
        <v>1.1162299496366057</v>
      </c>
      <c r="BI13" s="85">
        <f t="shared" si="44"/>
        <v>0.23777679400543084</v>
      </c>
      <c r="BJ13" s="85">
        <f t="shared" si="45"/>
        <v>1.1162299496366057</v>
      </c>
      <c r="BK13" s="85">
        <f t="shared" si="46"/>
        <v>1.1162299496366057</v>
      </c>
      <c r="BL13" s="86" t="str">
        <f t="shared" si="47"/>
        <v>na</v>
      </c>
      <c r="BM13" s="85">
        <f t="shared" si="48"/>
        <v>1.1162299496366057</v>
      </c>
      <c r="BN13" s="86">
        <f t="shared" si="49"/>
        <v>1.1162299496366057</v>
      </c>
      <c r="BO13" s="85">
        <f t="shared" si="50"/>
        <v>1.1162299496366057</v>
      </c>
      <c r="BP13" s="93">
        <f t="shared" si="51"/>
        <v>0.11511147870246297</v>
      </c>
      <c r="BQ13" s="85" t="str">
        <f t="shared" si="52"/>
        <v>na</v>
      </c>
      <c r="BR13" s="85">
        <f t="shared" si="53"/>
        <v>4.9071342594889863E-2</v>
      </c>
      <c r="BS13" s="85">
        <f t="shared" si="54"/>
        <v>8.9006699011531879E-5</v>
      </c>
      <c r="BT13" s="85">
        <f t="shared" si="55"/>
        <v>0.16797529144877171</v>
      </c>
      <c r="BU13" s="85">
        <f t="shared" si="56"/>
        <v>0.11511147870246297</v>
      </c>
      <c r="BV13" s="86" t="str">
        <f t="shared" si="57"/>
        <v>na</v>
      </c>
      <c r="BW13" s="85">
        <f t="shared" si="58"/>
        <v>9.9769381601011453E-2</v>
      </c>
      <c r="BX13" s="86">
        <f t="shared" si="59"/>
        <v>4.4900992088936064E-4</v>
      </c>
      <c r="BY13" s="102">
        <f t="shared" si="60"/>
        <v>0.1001109790573588</v>
      </c>
    </row>
    <row r="14" spans="1:77" x14ac:dyDescent="0.25">
      <c r="A14" s="309" t="s">
        <v>33</v>
      </c>
      <c r="B14" s="198">
        <v>3</v>
      </c>
      <c r="C14" s="203"/>
      <c r="E14" s="207">
        <v>1</v>
      </c>
      <c r="F14" s="78">
        <v>658.4</v>
      </c>
      <c r="I14" s="314" t="s">
        <v>271</v>
      </c>
      <c r="J14" s="81">
        <v>658.4</v>
      </c>
      <c r="K14" s="211"/>
      <c r="L14" s="82">
        <v>85.667000000000002</v>
      </c>
      <c r="M14" s="82">
        <v>103.346</v>
      </c>
      <c r="N14" s="154">
        <f t="shared" ref="N14" si="129">L14/J14</f>
        <v>0.13011391251518833</v>
      </c>
      <c r="O14" s="154">
        <f t="shared" ref="O14" si="130">IF(L14&lt;0.01*J14,0.01,IF(L14&gt;100*J14,100,N14))</f>
        <v>0.13011391251518833</v>
      </c>
      <c r="P14" s="205">
        <f t="shared" ref="P14" si="131">IF(M14&gt;0,((((1/J14)^2)*((M14^2)+(L14^2))-((1/J14)^2)*(L14^2))^0.5),0)</f>
        <v>0.15696537059538276</v>
      </c>
      <c r="Q14" s="205">
        <f t="shared" ref="Q14" si="132">IF(P14=0,O14,P14)</f>
        <v>0.15696537059538276</v>
      </c>
      <c r="R14" s="202">
        <v>1</v>
      </c>
      <c r="S14" s="198"/>
      <c r="U14" s="207">
        <v>0.25</v>
      </c>
      <c r="V14" s="207">
        <v>0.2</v>
      </c>
      <c r="W14" s="207">
        <v>1</v>
      </c>
      <c r="X14" s="201"/>
      <c r="Z14" s="201"/>
      <c r="AA14" s="146">
        <v>1</v>
      </c>
      <c r="AB14" s="54">
        <f t="shared" si="119"/>
        <v>3</v>
      </c>
      <c r="AC14" s="144" t="str">
        <f t="shared" si="120"/>
        <v>na</v>
      </c>
      <c r="AD14" s="144" t="str">
        <f t="shared" si="121"/>
        <v>na</v>
      </c>
      <c r="AE14" s="144">
        <f t="shared" si="122"/>
        <v>3</v>
      </c>
      <c r="AF14" s="144">
        <f t="shared" si="123"/>
        <v>3</v>
      </c>
      <c r="AG14" s="144">
        <f t="shared" si="124"/>
        <v>3</v>
      </c>
      <c r="AH14" s="75" t="str">
        <f t="shared" si="125"/>
        <v>na</v>
      </c>
      <c r="AI14" s="144" t="str">
        <f t="shared" si="126"/>
        <v>na</v>
      </c>
      <c r="AJ14" s="75" t="str">
        <f t="shared" si="127"/>
        <v>na</v>
      </c>
      <c r="AK14" s="144">
        <f t="shared" si="128"/>
        <v>3</v>
      </c>
      <c r="AL14" s="81">
        <f t="shared" si="21"/>
        <v>0.12231843517907603</v>
      </c>
      <c r="AM14" s="82" t="str">
        <f t="shared" si="22"/>
        <v>na</v>
      </c>
      <c r="AN14" s="82" t="str">
        <f t="shared" si="23"/>
        <v>na</v>
      </c>
      <c r="AO14" s="82">
        <f t="shared" si="24"/>
        <v>5.6454662390342789E-2</v>
      </c>
      <c r="AP14" s="82">
        <f t="shared" si="25"/>
        <v>4.892737407163042E-2</v>
      </c>
      <c r="AQ14" s="82">
        <f t="shared" si="26"/>
        <v>0.12231843517907603</v>
      </c>
      <c r="AR14" s="83" t="str">
        <f t="shared" si="27"/>
        <v>na</v>
      </c>
      <c r="AS14" s="82" t="str">
        <f t="shared" si="28"/>
        <v>na</v>
      </c>
      <c r="AT14" s="83" t="str">
        <f t="shared" si="29"/>
        <v>na</v>
      </c>
      <c r="AU14" s="82">
        <f t="shared" si="30"/>
        <v>0.12231843517907603</v>
      </c>
      <c r="AV14" s="93">
        <f t="shared" si="31"/>
        <v>0.29160103484509725</v>
      </c>
      <c r="AW14" s="85" t="str">
        <f t="shared" si="32"/>
        <v>na</v>
      </c>
      <c r="AX14" s="85" t="str">
        <f t="shared" si="33"/>
        <v>na</v>
      </c>
      <c r="AY14" s="85">
        <f t="shared" si="34"/>
        <v>6.2116196771736701E-2</v>
      </c>
      <c r="AZ14" s="85">
        <f t="shared" si="35"/>
        <v>4.6656165575215569E-2</v>
      </c>
      <c r="BA14" s="85">
        <f t="shared" si="36"/>
        <v>0.29160103484509725</v>
      </c>
      <c r="BB14" s="86" t="str">
        <f t="shared" si="37"/>
        <v>na</v>
      </c>
      <c r="BC14" s="85" t="str">
        <f t="shared" si="38"/>
        <v>na</v>
      </c>
      <c r="BD14" s="86" t="str">
        <f t="shared" si="39"/>
        <v>na</v>
      </c>
      <c r="BE14" s="102">
        <f t="shared" si="40"/>
        <v>0.29160103484509725</v>
      </c>
      <c r="BF14" s="85">
        <f t="shared" si="41"/>
        <v>0.5832020696901945</v>
      </c>
      <c r="BG14" s="85" t="str">
        <f t="shared" si="42"/>
        <v>na</v>
      </c>
      <c r="BH14" s="85" t="str">
        <f t="shared" si="43"/>
        <v>na</v>
      </c>
      <c r="BI14" s="85">
        <f t="shared" si="44"/>
        <v>0.1242323935434734</v>
      </c>
      <c r="BJ14" s="85">
        <f t="shared" si="45"/>
        <v>9.3312331150431138E-2</v>
      </c>
      <c r="BK14" s="85">
        <f t="shared" si="46"/>
        <v>0.5832020696901945</v>
      </c>
      <c r="BL14" s="86" t="str">
        <f t="shared" si="47"/>
        <v>na</v>
      </c>
      <c r="BM14" s="85" t="str">
        <f t="shared" si="48"/>
        <v>na</v>
      </c>
      <c r="BN14" s="86" t="str">
        <f t="shared" si="49"/>
        <v>na</v>
      </c>
      <c r="BO14" s="85">
        <f t="shared" si="50"/>
        <v>0.5832020696901945</v>
      </c>
      <c r="BP14" s="93">
        <f t="shared" si="51"/>
        <v>2.284438715153694E-2</v>
      </c>
      <c r="BQ14" s="85" t="str">
        <f t="shared" si="52"/>
        <v>na</v>
      </c>
      <c r="BR14" s="85" t="str">
        <f t="shared" si="53"/>
        <v>na</v>
      </c>
      <c r="BS14" s="85">
        <f t="shared" si="54"/>
        <v>4.7052289782843107E-2</v>
      </c>
      <c r="BT14" s="85">
        <f t="shared" si="55"/>
        <v>4.313662399688508E-2</v>
      </c>
      <c r="BU14" s="85">
        <f t="shared" si="56"/>
        <v>2.284438715153694E-2</v>
      </c>
      <c r="BV14" s="86" t="str">
        <f t="shared" si="57"/>
        <v>na</v>
      </c>
      <c r="BW14" s="85" t="str">
        <f t="shared" si="58"/>
        <v>na</v>
      </c>
      <c r="BX14" s="86" t="str">
        <f t="shared" si="59"/>
        <v>na</v>
      </c>
      <c r="BY14" s="102">
        <f t="shared" si="60"/>
        <v>3.0283389483041382E-2</v>
      </c>
    </row>
    <row r="15" spans="1:77" x14ac:dyDescent="0.25">
      <c r="A15" s="311" t="s">
        <v>111</v>
      </c>
      <c r="B15" s="198"/>
      <c r="C15" s="203">
        <v>14</v>
      </c>
      <c r="E15" s="199">
        <v>1</v>
      </c>
      <c r="F15" s="78">
        <v>12.8</v>
      </c>
      <c r="G15" s="205">
        <v>13.122999999999999</v>
      </c>
      <c r="H15" s="205">
        <v>32.445</v>
      </c>
      <c r="I15" s="314" t="s">
        <v>279</v>
      </c>
      <c r="J15" s="81"/>
      <c r="K15" s="82">
        <v>45.567999999999998</v>
      </c>
      <c r="L15" s="81">
        <v>13.122999999999999</v>
      </c>
      <c r="M15" s="82">
        <v>32.445</v>
      </c>
      <c r="N15" s="73">
        <f t="shared" ref="N15" si="133">L15/K15</f>
        <v>0.28798718398876405</v>
      </c>
      <c r="O15" s="73">
        <f t="shared" ref="O15" si="134">IF(L15&lt;0.01*K15,0.01,IF(L15&gt;100*K15,100,N15))</f>
        <v>0.28798718398876405</v>
      </c>
      <c r="P15" s="205">
        <f t="shared" ref="P15" si="135">IF(M15&gt;0,((((1/K15)^2)*((M15^2)+(L15^2))-((1/K15)^2)*(L15^2))^0.5),0)</f>
        <v>0.712012816011236</v>
      </c>
      <c r="Q15" s="205">
        <f t="shared" si="3"/>
        <v>0.712012816011236</v>
      </c>
      <c r="R15" s="202">
        <v>1</v>
      </c>
      <c r="S15" s="199">
        <v>1</v>
      </c>
      <c r="U15" s="207">
        <v>0.75</v>
      </c>
      <c r="V15" s="207">
        <v>0.3</v>
      </c>
      <c r="W15" s="207">
        <v>1</v>
      </c>
      <c r="X15" s="201">
        <v>0.5</v>
      </c>
      <c r="Y15" s="146">
        <v>1</v>
      </c>
      <c r="Z15" s="201"/>
      <c r="AA15" s="146">
        <v>1</v>
      </c>
      <c r="AB15" s="54">
        <f t="shared" ref="AB15" si="136">IF(R15&gt;0,$C15,"na")</f>
        <v>14</v>
      </c>
      <c r="AC15" s="144">
        <f t="shared" ref="AC15" si="137">IF(S15&gt;0,$C15,"na")</f>
        <v>14</v>
      </c>
      <c r="AD15" s="144" t="str">
        <f t="shared" ref="AD15" si="138">IF(T15&gt;0,$C15,"na")</f>
        <v>na</v>
      </c>
      <c r="AE15" s="144">
        <f t="shared" ref="AE15" si="139">IF(U15&gt;0,$C15,"na")</f>
        <v>14</v>
      </c>
      <c r="AF15" s="144">
        <f t="shared" ref="AF15" si="140">IF(V15&gt;0,$C15,"na")</f>
        <v>14</v>
      </c>
      <c r="AG15" s="144">
        <f t="shared" ref="AG15" si="141">IF(W15&gt;0,$C15,"na")</f>
        <v>14</v>
      </c>
      <c r="AH15" s="75">
        <f t="shared" ref="AH15" si="142">IF(X15&gt;0,$C15,"na")</f>
        <v>14</v>
      </c>
      <c r="AI15" s="144">
        <f t="shared" ref="AI15" si="143">IF(Y15&gt;0,$C15,"na")</f>
        <v>14</v>
      </c>
      <c r="AJ15" s="75" t="str">
        <f t="shared" ref="AJ15" si="144">IF(Z15&gt;0,$C15,"na")</f>
        <v>na</v>
      </c>
      <c r="AK15" s="144">
        <f t="shared" ref="AK15" si="145">IF(AA15&gt;0,$C15,"na")</f>
        <v>14</v>
      </c>
      <c r="AL15" s="81">
        <f t="shared" si="21"/>
        <v>0.25308067731337452</v>
      </c>
      <c r="AM15" s="82">
        <f t="shared" si="22"/>
        <v>0.29526079019893697</v>
      </c>
      <c r="AN15" s="82" t="str">
        <f t="shared" si="23"/>
        <v>na</v>
      </c>
      <c r="AO15" s="82">
        <f t="shared" si="24"/>
        <v>0.35041939935698013</v>
      </c>
      <c r="AP15" s="82">
        <f t="shared" si="25"/>
        <v>0.15184840638802471</v>
      </c>
      <c r="AQ15" s="82">
        <f t="shared" si="26"/>
        <v>0.25308067731337452</v>
      </c>
      <c r="AR15" s="83">
        <f t="shared" si="27"/>
        <v>0.20246454185069962</v>
      </c>
      <c r="AS15" s="82">
        <f t="shared" si="28"/>
        <v>0.25308067731337452</v>
      </c>
      <c r="AT15" s="83" t="str">
        <f t="shared" si="29"/>
        <v>na</v>
      </c>
      <c r="AU15" s="82">
        <f t="shared" si="30"/>
        <v>0.25308067731337452</v>
      </c>
      <c r="AV15" s="93">
        <f t="shared" si="31"/>
        <v>1.075339527358804</v>
      </c>
      <c r="AW15" s="85">
        <f t="shared" si="32"/>
        <v>1.4636565789050391</v>
      </c>
      <c r="AX15" s="85" t="str">
        <f t="shared" si="33"/>
        <v>na</v>
      </c>
      <c r="AY15" s="85">
        <f t="shared" si="34"/>
        <v>2.0615976737529738</v>
      </c>
      <c r="AZ15" s="85">
        <f t="shared" si="35"/>
        <v>0.38712222984916944</v>
      </c>
      <c r="BA15" s="85">
        <f t="shared" si="36"/>
        <v>1.075339527358804</v>
      </c>
      <c r="BB15" s="86">
        <f t="shared" si="37"/>
        <v>0.68821729750963467</v>
      </c>
      <c r="BC15" s="85">
        <f t="shared" si="38"/>
        <v>1.075339527358804</v>
      </c>
      <c r="BD15" s="86" t="str">
        <f t="shared" si="39"/>
        <v>na</v>
      </c>
      <c r="BE15" s="102">
        <f t="shared" si="40"/>
        <v>1.075339527358804</v>
      </c>
      <c r="BF15" s="85">
        <f t="shared" si="41"/>
        <v>13.979413855664452</v>
      </c>
      <c r="BG15" s="85">
        <f t="shared" si="42"/>
        <v>19.027535525765508</v>
      </c>
      <c r="BH15" s="85" t="str">
        <f t="shared" si="43"/>
        <v>na</v>
      </c>
      <c r="BI15" s="85">
        <f t="shared" si="44"/>
        <v>26.800769758788658</v>
      </c>
      <c r="BJ15" s="85">
        <f t="shared" si="45"/>
        <v>5.032588988039203</v>
      </c>
      <c r="BK15" s="85">
        <f t="shared" si="46"/>
        <v>13.979413855664452</v>
      </c>
      <c r="BL15" s="86">
        <f t="shared" si="47"/>
        <v>8.9468248676252511</v>
      </c>
      <c r="BM15" s="85">
        <f t="shared" si="48"/>
        <v>13.979413855664452</v>
      </c>
      <c r="BN15" s="86" t="str">
        <f t="shared" si="49"/>
        <v>na</v>
      </c>
      <c r="BO15" s="85">
        <f t="shared" si="50"/>
        <v>13.979413855664452</v>
      </c>
      <c r="BP15" s="93">
        <f t="shared" si="51"/>
        <v>2.6490824338986731E-2</v>
      </c>
      <c r="BQ15" s="85">
        <f t="shared" si="52"/>
        <v>6.4388097436131123E-2</v>
      </c>
      <c r="BR15" s="85" t="str">
        <f t="shared" si="53"/>
        <v>na</v>
      </c>
      <c r="BS15" s="85">
        <f t="shared" si="54"/>
        <v>0.39857064207420367</v>
      </c>
      <c r="BT15" s="85">
        <f t="shared" si="55"/>
        <v>4.0416758155759694E-3</v>
      </c>
      <c r="BU15" s="85">
        <f t="shared" si="56"/>
        <v>2.6490824338986731E-2</v>
      </c>
      <c r="BV15" s="86">
        <f t="shared" si="57"/>
        <v>8.7108759283771389E-2</v>
      </c>
      <c r="BW15" s="85">
        <f t="shared" si="58"/>
        <v>1.2582457410430983E-2</v>
      </c>
      <c r="BX15" s="86" t="str">
        <f t="shared" si="59"/>
        <v>na</v>
      </c>
      <c r="BY15" s="102">
        <f t="shared" si="60"/>
        <v>1.2845656493935011E-2</v>
      </c>
    </row>
    <row r="16" spans="1:77" x14ac:dyDescent="0.25">
      <c r="F16" s="78"/>
      <c r="R16" s="202"/>
      <c r="X16" s="201"/>
      <c r="Z16" s="201"/>
      <c r="AB16" s="204"/>
      <c r="AH16" s="201"/>
      <c r="AJ16" s="201"/>
      <c r="AL16" s="81"/>
      <c r="AM16" s="82"/>
      <c r="AN16" s="82"/>
      <c r="AO16" s="82"/>
      <c r="AP16" s="82"/>
      <c r="AQ16" s="82"/>
      <c r="AR16" s="83"/>
      <c r="AS16" s="82"/>
      <c r="AT16" s="83"/>
      <c r="AU16" s="82"/>
      <c r="AV16" s="202"/>
      <c r="BB16" s="201"/>
      <c r="BD16" s="201"/>
      <c r="BF16" s="204"/>
      <c r="BG16" s="199"/>
      <c r="BH16" s="199"/>
      <c r="BI16" s="199"/>
      <c r="BJ16" s="199"/>
      <c r="BK16" s="199"/>
      <c r="BL16" s="152"/>
      <c r="BM16" s="199"/>
      <c r="BN16" s="152"/>
      <c r="BO16" s="21"/>
    </row>
    <row r="17" spans="1:67" ht="18" x14ac:dyDescent="0.35">
      <c r="A17" s="60" t="s">
        <v>472</v>
      </c>
      <c r="B17" s="202"/>
      <c r="D17" s="202"/>
      <c r="F17" s="207"/>
      <c r="J17" s="81"/>
      <c r="K17" s="82"/>
      <c r="L17" s="82"/>
      <c r="M17" s="82"/>
      <c r="N17" s="82"/>
      <c r="O17" s="82"/>
      <c r="P17" s="82"/>
      <c r="Q17" s="82"/>
      <c r="R17" s="54">
        <f t="shared" ref="R17:AA17" si="146">AVERAGE(R4:R15)</f>
        <v>1</v>
      </c>
      <c r="S17" s="144">
        <f t="shared" si="146"/>
        <v>0.8571428571428571</v>
      </c>
      <c r="T17" s="144">
        <f t="shared" si="146"/>
        <v>1</v>
      </c>
      <c r="U17" s="144">
        <f t="shared" si="146"/>
        <v>0.54166666666666663</v>
      </c>
      <c r="V17" s="144">
        <f t="shared" si="146"/>
        <v>0.5</v>
      </c>
      <c r="W17" s="144">
        <f t="shared" si="146"/>
        <v>1</v>
      </c>
      <c r="X17" s="75">
        <f t="shared" si="146"/>
        <v>0.625</v>
      </c>
      <c r="Y17" s="60">
        <f t="shared" si="146"/>
        <v>1</v>
      </c>
      <c r="Z17" s="75">
        <f t="shared" si="146"/>
        <v>1</v>
      </c>
      <c r="AA17" s="60">
        <f t="shared" si="146"/>
        <v>1</v>
      </c>
      <c r="AB17" s="58">
        <f>SUM(AB4:AB15)-AB18</f>
        <v>101</v>
      </c>
      <c r="AC17" s="60">
        <f t="shared" ref="AC17:AK17" si="147">SUM(AC4:AC15)-AC18</f>
        <v>69</v>
      </c>
      <c r="AD17" s="60">
        <f t="shared" si="147"/>
        <v>32</v>
      </c>
      <c r="AE17" s="60">
        <f t="shared" si="147"/>
        <v>101</v>
      </c>
      <c r="AF17" s="60">
        <f t="shared" si="147"/>
        <v>101</v>
      </c>
      <c r="AG17" s="60">
        <f t="shared" si="147"/>
        <v>101</v>
      </c>
      <c r="AH17" s="75">
        <f t="shared" si="147"/>
        <v>52</v>
      </c>
      <c r="AI17" s="60">
        <f t="shared" si="147"/>
        <v>84</v>
      </c>
      <c r="AJ17" s="75">
        <f t="shared" si="147"/>
        <v>4</v>
      </c>
      <c r="AK17" s="60">
        <f t="shared" si="147"/>
        <v>34</v>
      </c>
      <c r="AL17" s="56">
        <f>(1/R18)*SUM(AL4:AL15)</f>
        <v>0.20958123204680759</v>
      </c>
      <c r="AM17" s="74">
        <f t="shared" ref="AM17:AU17" si="148">(1/S18)*SUM(AM4:AM15)</f>
        <v>0.22744375829052543</v>
      </c>
      <c r="AN17" s="74">
        <f t="shared" si="148"/>
        <v>0.27757017389145422</v>
      </c>
      <c r="AO17" s="74">
        <f t="shared" si="148"/>
        <v>0.18169082567507872</v>
      </c>
      <c r="AP17" s="74">
        <f t="shared" si="148"/>
        <v>0.16883931953841183</v>
      </c>
      <c r="AQ17" s="74">
        <f t="shared" si="148"/>
        <v>0.20958123204680759</v>
      </c>
      <c r="AR17" s="345">
        <f t="shared" si="148"/>
        <v>0.12358454289941223</v>
      </c>
      <c r="AS17" s="74">
        <f t="shared" si="148"/>
        <v>0.22310156862268915</v>
      </c>
      <c r="AT17" s="345">
        <f t="shared" si="148"/>
        <v>0.39323114008344784</v>
      </c>
      <c r="AU17" s="385">
        <f t="shared" si="148"/>
        <v>0.22278964081041</v>
      </c>
      <c r="AV17" s="198"/>
      <c r="BB17" s="201"/>
      <c r="BD17" s="201"/>
      <c r="BF17" s="78">
        <f>SQRT((SUM(BF4:BF15)+SUM(BP4:BP15))/AB17)</f>
        <v>0.85271268590475091</v>
      </c>
      <c r="BG17" s="205">
        <f t="shared" ref="BG17:BO17" si="149">SQRT((SUM(BG4:BG15)+SUM(BQ4:BQ15))/AC17)</f>
        <v>0.95836242544368311</v>
      </c>
      <c r="BH17" s="205">
        <f t="shared" si="149"/>
        <v>0.75351463139656749</v>
      </c>
      <c r="BI17" s="205">
        <f t="shared" si="149"/>
        <v>0.90582796063946236</v>
      </c>
      <c r="BJ17" s="205">
        <f t="shared" si="149"/>
        <v>0.95402194803007445</v>
      </c>
      <c r="BK17" s="205">
        <f t="shared" si="149"/>
        <v>0.85271268590475091</v>
      </c>
      <c r="BL17" s="373">
        <f t="shared" si="149"/>
        <v>0.92604151536499657</v>
      </c>
      <c r="BM17" s="205">
        <f t="shared" si="149"/>
        <v>0.91517361007457387</v>
      </c>
      <c r="BN17" s="373">
        <f t="shared" si="149"/>
        <v>0.87766943538735742</v>
      </c>
      <c r="BO17" s="371">
        <f t="shared" si="149"/>
        <v>0.78032393500978015</v>
      </c>
    </row>
    <row r="18" spans="1:67" x14ac:dyDescent="0.25">
      <c r="A18" s="199" t="s">
        <v>60</v>
      </c>
      <c r="B18" s="202">
        <f>COUNTIF(B4:B15,"&gt;0")</f>
        <v>5</v>
      </c>
      <c r="C18" s="198">
        <f>COUNTIF(C4:C15,"&gt;0")</f>
        <v>7</v>
      </c>
      <c r="D18" s="202"/>
      <c r="F18" s="207"/>
      <c r="J18" s="81"/>
      <c r="K18" s="82"/>
      <c r="L18" s="82"/>
      <c r="M18" s="82"/>
      <c r="N18" s="82"/>
      <c r="O18" s="82"/>
      <c r="P18" s="82"/>
      <c r="Q18" s="82"/>
      <c r="R18" s="202">
        <f t="shared" ref="R18:AA18" si="150">COUNTIF(R4:R15,"&gt;0")</f>
        <v>12</v>
      </c>
      <c r="S18" s="198">
        <f t="shared" si="150"/>
        <v>7</v>
      </c>
      <c r="T18" s="198">
        <f t="shared" si="150"/>
        <v>5</v>
      </c>
      <c r="U18" s="198">
        <f t="shared" si="150"/>
        <v>12</v>
      </c>
      <c r="V18" s="198">
        <f t="shared" si="150"/>
        <v>12</v>
      </c>
      <c r="W18" s="198">
        <f t="shared" si="150"/>
        <v>12</v>
      </c>
      <c r="X18" s="152">
        <f t="shared" si="150"/>
        <v>4</v>
      </c>
      <c r="Y18" s="199">
        <f t="shared" si="150"/>
        <v>9</v>
      </c>
      <c r="Z18" s="152">
        <f t="shared" si="150"/>
        <v>2</v>
      </c>
      <c r="AA18" s="199">
        <f t="shared" si="150"/>
        <v>6</v>
      </c>
      <c r="AB18" s="202">
        <f>COUNTIF(AB4:AB15,"&gt;0")</f>
        <v>12</v>
      </c>
      <c r="AC18" s="198">
        <f t="shared" ref="AC18:AK18" si="151">COUNTIF(AC4:AC15,"&gt;0")</f>
        <v>7</v>
      </c>
      <c r="AD18" s="198">
        <f t="shared" si="151"/>
        <v>5</v>
      </c>
      <c r="AE18" s="198">
        <f t="shared" si="151"/>
        <v>12</v>
      </c>
      <c r="AF18" s="198">
        <f t="shared" si="151"/>
        <v>12</v>
      </c>
      <c r="AG18" s="198">
        <f t="shared" si="151"/>
        <v>12</v>
      </c>
      <c r="AH18" s="152">
        <f t="shared" si="151"/>
        <v>4</v>
      </c>
      <c r="AI18" s="198">
        <f t="shared" si="151"/>
        <v>9</v>
      </c>
      <c r="AJ18" s="152">
        <f t="shared" si="151"/>
        <v>2</v>
      </c>
      <c r="AK18" s="203">
        <f t="shared" si="151"/>
        <v>6</v>
      </c>
      <c r="AL18" s="82"/>
      <c r="AM18" s="82"/>
      <c r="AN18" s="82"/>
      <c r="AO18" s="82"/>
      <c r="AP18" s="82"/>
      <c r="AQ18" s="82"/>
      <c r="AR18" s="83"/>
      <c r="AS18" s="82"/>
      <c r="AT18" s="83"/>
      <c r="AU18" s="82"/>
      <c r="AV18" s="202"/>
      <c r="BB18" s="201"/>
      <c r="BD18" s="201"/>
      <c r="BF18" s="202"/>
      <c r="BG18" s="198"/>
      <c r="BH18" s="198"/>
      <c r="BI18" s="198"/>
      <c r="BJ18" s="198"/>
      <c r="BK18" s="198"/>
      <c r="BL18" s="152"/>
      <c r="BM18" s="198"/>
      <c r="BN18" s="152"/>
      <c r="BO18" s="203"/>
    </row>
    <row r="19" spans="1:67" ht="24" x14ac:dyDescent="0.45">
      <c r="A19" s="27" t="s">
        <v>483</v>
      </c>
      <c r="F19" s="207"/>
      <c r="J19" s="81"/>
      <c r="K19" s="82"/>
      <c r="L19" s="82"/>
      <c r="M19" s="82"/>
      <c r="N19" s="82"/>
      <c r="O19" s="82"/>
      <c r="P19" s="82"/>
      <c r="Q19" s="82"/>
      <c r="AL19" s="328">
        <f>EXP((1/R18)*(SUM(AL4:AL15)-R18))</f>
        <v>0.45365477941542309</v>
      </c>
      <c r="AM19" s="216">
        <f t="shared" ref="AM19:AU19" si="152">EXP((1/S18)*(SUM(AM4:AM15)-S18))</f>
        <v>0.46183100645555764</v>
      </c>
      <c r="AN19" s="216">
        <f t="shared" si="152"/>
        <v>0.48557096836296781</v>
      </c>
      <c r="AO19" s="216">
        <f t="shared" si="152"/>
        <v>0.44117697758368701</v>
      </c>
      <c r="AP19" s="216">
        <f t="shared" si="152"/>
        <v>0.43554346603925798</v>
      </c>
      <c r="AQ19" s="216">
        <f t="shared" si="152"/>
        <v>0.45365477941542309</v>
      </c>
      <c r="AR19" s="94">
        <f t="shared" si="152"/>
        <v>0.41627238677127681</v>
      </c>
      <c r="AS19" s="216">
        <f t="shared" si="152"/>
        <v>0.45982999615818076</v>
      </c>
      <c r="AT19" s="94">
        <f t="shared" si="152"/>
        <v>0.54510935126817539</v>
      </c>
      <c r="AU19" s="366">
        <f t="shared" si="152"/>
        <v>0.45968658476162322</v>
      </c>
      <c r="AV19" s="103"/>
      <c r="AW19" s="103"/>
      <c r="AX19" s="103"/>
      <c r="AY19" s="103"/>
      <c r="AZ19" s="103"/>
      <c r="BA19" s="103"/>
      <c r="BB19" s="83"/>
      <c r="BC19" s="82"/>
      <c r="BD19" s="83"/>
      <c r="BE19" s="103"/>
      <c r="BF19" s="81">
        <f>EXP((1/R18)*(BF17-R18))</f>
        <v>0.39497191830461759</v>
      </c>
      <c r="BG19" s="82">
        <f t="shared" ref="BG19:BO19" si="153">EXP((1/S18)*(BG17-S18))</f>
        <v>0.42185607311908502</v>
      </c>
      <c r="BH19" s="82">
        <f t="shared" si="153"/>
        <v>0.42771547875531357</v>
      </c>
      <c r="BI19" s="82">
        <f t="shared" si="153"/>
        <v>0.39672404663917415</v>
      </c>
      <c r="BJ19" s="82">
        <f t="shared" si="153"/>
        <v>0.39832055989918669</v>
      </c>
      <c r="BK19" s="82">
        <f t="shared" si="153"/>
        <v>0.39497191830461759</v>
      </c>
      <c r="BL19" s="83">
        <f t="shared" si="153"/>
        <v>0.46371292184176471</v>
      </c>
      <c r="BM19" s="82">
        <f t="shared" si="153"/>
        <v>0.40725569672408563</v>
      </c>
      <c r="BN19" s="83">
        <f t="shared" si="153"/>
        <v>0.57054383170040313</v>
      </c>
      <c r="BO19" s="114">
        <f t="shared" si="153"/>
        <v>0.41897416870393678</v>
      </c>
    </row>
    <row r="20" spans="1:67" ht="15" customHeight="1" x14ac:dyDescent="0.35">
      <c r="A20" s="30" t="s">
        <v>473</v>
      </c>
      <c r="F20" s="207"/>
      <c r="G20" s="82"/>
      <c r="H20" s="82"/>
      <c r="I20" s="272"/>
      <c r="J20" s="81"/>
      <c r="K20" s="82"/>
      <c r="L20" s="82"/>
      <c r="M20" s="82"/>
      <c r="N20" s="82"/>
      <c r="O20" s="82"/>
      <c r="P20" s="82"/>
      <c r="Q20" s="82"/>
      <c r="V20" s="200"/>
      <c r="AL20" s="204"/>
      <c r="AM20" s="199"/>
      <c r="AN20" s="199"/>
      <c r="AO20" s="199"/>
      <c r="AP20" s="199"/>
      <c r="AQ20" s="199"/>
      <c r="AR20" s="152"/>
      <c r="AS20" s="199"/>
      <c r="AT20" s="152"/>
      <c r="AU20" s="199"/>
      <c r="AV20" s="202"/>
    </row>
    <row r="21" spans="1:67" x14ac:dyDescent="0.25">
      <c r="A21" s="30" t="s">
        <v>198</v>
      </c>
      <c r="F21" s="207"/>
      <c r="J21" s="81"/>
      <c r="K21" s="82"/>
      <c r="L21" s="82"/>
      <c r="M21" s="82"/>
      <c r="N21" s="82"/>
      <c r="O21" s="82"/>
      <c r="P21" s="82"/>
      <c r="Q21" s="82"/>
      <c r="V21" s="200"/>
      <c r="X21" s="146" t="s">
        <v>73</v>
      </c>
      <c r="Y21" s="199"/>
      <c r="Z21" s="199"/>
      <c r="AA21" s="199"/>
      <c r="AB21" s="199"/>
      <c r="AC21" s="199"/>
      <c r="AD21" s="199"/>
      <c r="AE21" s="199"/>
      <c r="AF21" s="199"/>
      <c r="AG21" s="199"/>
      <c r="AH21" s="199"/>
      <c r="AI21" s="199"/>
      <c r="AJ21" s="199"/>
      <c r="AK21" s="199"/>
      <c r="AL21" s="204">
        <f>SQRT(2*(((BF19)^2)/R18))</f>
        <v>0.16124661042909269</v>
      </c>
      <c r="AM21" s="199">
        <f t="shared" ref="AM21:AU21" si="154">SQRT(2*(((BG19)^2)/S18))</f>
        <v>0.22549155602021034</v>
      </c>
      <c r="AN21" s="199">
        <f t="shared" si="154"/>
        <v>0.27051102067523025</v>
      </c>
      <c r="AO21" s="199">
        <f t="shared" si="154"/>
        <v>0.1619619138263487</v>
      </c>
      <c r="AP21" s="199">
        <f t="shared" si="154"/>
        <v>0.1626136876354517</v>
      </c>
      <c r="AQ21" s="199">
        <f t="shared" si="154"/>
        <v>0.16124661042909269</v>
      </c>
      <c r="AR21" s="152">
        <f t="shared" si="154"/>
        <v>0.32789455155813935</v>
      </c>
      <c r="AS21" s="199">
        <f t="shared" si="154"/>
        <v>0.19198217655363531</v>
      </c>
      <c r="AT21" s="152">
        <f t="shared" si="154"/>
        <v>0.57054383170040313</v>
      </c>
      <c r="AU21" s="21">
        <f t="shared" si="154"/>
        <v>0.24189484908471756</v>
      </c>
      <c r="AV21" s="198"/>
    </row>
    <row r="22" spans="1:67" x14ac:dyDescent="0.25">
      <c r="F22" s="78"/>
      <c r="J22" s="81"/>
      <c r="K22" s="82"/>
      <c r="L22" s="82"/>
      <c r="M22" s="82"/>
      <c r="N22" s="82"/>
      <c r="O22" s="82"/>
      <c r="P22" s="82"/>
      <c r="Q22" s="82"/>
      <c r="V22" s="200"/>
      <c r="X22" s="146" t="s">
        <v>74</v>
      </c>
      <c r="Y22" s="199"/>
      <c r="Z22" s="199"/>
      <c r="AA22" s="199"/>
      <c r="AB22" s="199"/>
      <c r="AC22" s="199"/>
      <c r="AD22" s="199"/>
      <c r="AE22" s="199"/>
      <c r="AF22" s="199"/>
      <c r="AG22" s="199"/>
      <c r="AH22" s="199"/>
      <c r="AI22" s="199"/>
      <c r="AJ22" s="199"/>
      <c r="AK22" s="199"/>
      <c r="AL22" s="204">
        <f>(0.736-AL19)/AL21</f>
        <v>1.7510149195274816</v>
      </c>
      <c r="AM22" s="199">
        <f t="shared" ref="AM22:AU22" si="155">(0.736-AM19)/AM21</f>
        <v>1.2158725514310129</v>
      </c>
      <c r="AN22" s="199">
        <f t="shared" si="155"/>
        <v>0.92576276933904267</v>
      </c>
      <c r="AO22" s="199">
        <f t="shared" si="155"/>
        <v>1.8203231577790224</v>
      </c>
      <c r="AP22" s="199">
        <f t="shared" si="155"/>
        <v>1.8476706255767792</v>
      </c>
      <c r="AQ22" s="199">
        <f t="shared" si="155"/>
        <v>1.7510149195274816</v>
      </c>
      <c r="AR22" s="152">
        <f t="shared" si="155"/>
        <v>0.97509279037846996</v>
      </c>
      <c r="AS22" s="199">
        <f t="shared" si="155"/>
        <v>1.4385189750396636</v>
      </c>
      <c r="AT22" s="152">
        <f t="shared" si="155"/>
        <v>0.33457665848898832</v>
      </c>
      <c r="AU22" s="21">
        <f t="shared" si="155"/>
        <v>1.1422873049339095</v>
      </c>
      <c r="AV22" s="198"/>
    </row>
    <row r="23" spans="1:67" x14ac:dyDescent="0.25">
      <c r="F23" s="78"/>
      <c r="J23" s="81"/>
      <c r="K23" s="82"/>
      <c r="L23" s="82"/>
      <c r="M23" s="82"/>
      <c r="N23" s="82"/>
      <c r="O23" s="82"/>
      <c r="P23" s="82"/>
      <c r="Q23" s="82"/>
      <c r="V23" s="200"/>
      <c r="X23" s="198" t="s">
        <v>265</v>
      </c>
      <c r="Y23" s="199"/>
      <c r="Z23" s="199"/>
      <c r="AA23" s="199"/>
      <c r="AB23" s="199"/>
      <c r="AC23" s="199"/>
      <c r="AD23" s="199"/>
      <c r="AE23" s="199"/>
      <c r="AF23" s="199"/>
      <c r="AG23" s="199"/>
      <c r="AH23" s="199"/>
      <c r="AI23" s="199"/>
      <c r="AJ23" s="199"/>
      <c r="AK23" s="199"/>
      <c r="AL23" s="204">
        <f>TINV(0.05,R18+R18-2)</f>
        <v>2.0738730679040258</v>
      </c>
      <c r="AM23" s="199">
        <f t="shared" ref="AM23:AU23" si="156">TINV(0.05,S18+S18-2)</f>
        <v>2.1788128296672284</v>
      </c>
      <c r="AN23" s="199">
        <f t="shared" si="156"/>
        <v>2.3060041352041671</v>
      </c>
      <c r="AO23" s="199">
        <f t="shared" si="156"/>
        <v>2.0738730679040258</v>
      </c>
      <c r="AP23" s="199">
        <f t="shared" si="156"/>
        <v>2.0738730679040258</v>
      </c>
      <c r="AQ23" s="199">
        <f t="shared" si="156"/>
        <v>2.0738730679040258</v>
      </c>
      <c r="AR23" s="152">
        <f t="shared" si="156"/>
        <v>2.4469118511449697</v>
      </c>
      <c r="AS23" s="199">
        <f t="shared" si="156"/>
        <v>2.119905299221255</v>
      </c>
      <c r="AT23" s="152">
        <f t="shared" si="156"/>
        <v>4.3026527297494637</v>
      </c>
      <c r="AU23" s="21">
        <f t="shared" si="156"/>
        <v>2.2281388519862744</v>
      </c>
      <c r="AV23" s="198"/>
    </row>
    <row r="24" spans="1:67" x14ac:dyDescent="0.25">
      <c r="F24" s="78"/>
      <c r="J24" s="81"/>
      <c r="K24" s="82"/>
      <c r="L24" s="82"/>
      <c r="M24" s="82"/>
      <c r="N24" s="82"/>
      <c r="O24" s="82"/>
      <c r="P24" s="82"/>
      <c r="Q24" s="82"/>
      <c r="V24" s="200"/>
      <c r="X24" s="146" t="s">
        <v>76</v>
      </c>
      <c r="Y24" s="199"/>
      <c r="Z24" s="199"/>
      <c r="AA24" s="199"/>
      <c r="AB24" s="199"/>
      <c r="AC24" s="199"/>
      <c r="AD24" s="199"/>
      <c r="AE24" s="199"/>
      <c r="AF24" s="199"/>
      <c r="AG24" s="199"/>
      <c r="AH24" s="199"/>
      <c r="AI24" s="199"/>
      <c r="AJ24" s="199"/>
      <c r="AK24" s="199"/>
      <c r="AL24" s="204">
        <f>TDIST(ABS(AL22),R18+R18-2,2)</f>
        <v>9.3876310771569646E-2</v>
      </c>
      <c r="AM24" s="199">
        <f t="shared" ref="AM24:AU24" si="157">TDIST(ABS(AM22),S18+S18-2,2)</f>
        <v>0.24741138941209845</v>
      </c>
      <c r="AN24" s="199">
        <f t="shared" si="157"/>
        <v>0.38164757207021893</v>
      </c>
      <c r="AO24" s="199">
        <f t="shared" si="157"/>
        <v>8.2342443712760144E-2</v>
      </c>
      <c r="AP24" s="199">
        <f t="shared" si="157"/>
        <v>7.8140999846836035E-2</v>
      </c>
      <c r="AQ24" s="199">
        <f t="shared" si="157"/>
        <v>9.3876310771569646E-2</v>
      </c>
      <c r="AR24" s="152">
        <f t="shared" si="157"/>
        <v>0.3671721330282976</v>
      </c>
      <c r="AS24" s="199">
        <f t="shared" si="157"/>
        <v>0.16956073782698933</v>
      </c>
      <c r="AT24" s="152">
        <f t="shared" si="157"/>
        <v>0.76977382764516056</v>
      </c>
      <c r="AU24" s="21">
        <f t="shared" si="157"/>
        <v>0.27994718744757302</v>
      </c>
      <c r="AV24" s="198"/>
    </row>
    <row r="25" spans="1:67" x14ac:dyDescent="0.25">
      <c r="F25" s="78"/>
      <c r="J25" s="81"/>
      <c r="K25" s="82"/>
      <c r="L25" s="82"/>
      <c r="M25" s="82"/>
      <c r="N25" s="82"/>
      <c r="O25" s="82"/>
      <c r="P25" s="82"/>
      <c r="Q25" s="82"/>
      <c r="V25" s="200"/>
      <c r="X25" s="146" t="s">
        <v>77</v>
      </c>
      <c r="Y25" s="199"/>
      <c r="Z25" s="199"/>
      <c r="AA25" s="199"/>
      <c r="AB25" s="199"/>
      <c r="AC25" s="199"/>
      <c r="AD25" s="199"/>
      <c r="AE25" s="199"/>
      <c r="AF25" s="199"/>
      <c r="AG25" s="199"/>
      <c r="AH25" s="199"/>
      <c r="AI25" s="199"/>
      <c r="AJ25" s="199"/>
      <c r="AK25" s="199"/>
      <c r="AL25" s="242" t="str">
        <f>IF(R18&gt;4,IF(AL24&lt;0.001,"***",IF(AL24&lt;0.01,"**",IF(AL24&lt;0.05,"*","ns"))),"na")</f>
        <v>ns</v>
      </c>
      <c r="AM25" s="243" t="str">
        <f t="shared" ref="AM25:AU25" si="158">IF(S18&gt;4,IF(AM24&lt;0.001,"***",IF(AM24&lt;0.01,"**",IF(AM24&lt;0.05,"*","ns"))),"na")</f>
        <v>ns</v>
      </c>
      <c r="AN25" s="243" t="str">
        <f t="shared" si="158"/>
        <v>ns</v>
      </c>
      <c r="AO25" s="243" t="str">
        <f t="shared" si="158"/>
        <v>ns</v>
      </c>
      <c r="AP25" s="243" t="str">
        <f t="shared" si="158"/>
        <v>ns</v>
      </c>
      <c r="AQ25" s="243" t="str">
        <f t="shared" si="158"/>
        <v>ns</v>
      </c>
      <c r="AR25" s="245" t="str">
        <f t="shared" si="158"/>
        <v>na</v>
      </c>
      <c r="AS25" s="243" t="str">
        <f t="shared" si="158"/>
        <v>ns</v>
      </c>
      <c r="AT25" s="245" t="str">
        <f t="shared" si="158"/>
        <v>na</v>
      </c>
      <c r="AU25" s="244" t="str">
        <f t="shared" si="158"/>
        <v>ns</v>
      </c>
      <c r="AV25" s="198"/>
    </row>
    <row r="26" spans="1:67" x14ac:dyDescent="0.25">
      <c r="F26" s="78"/>
      <c r="J26" s="81"/>
      <c r="K26" s="82"/>
      <c r="L26" s="82"/>
      <c r="M26" s="82"/>
      <c r="N26" s="82"/>
      <c r="O26" s="82"/>
      <c r="P26" s="82"/>
      <c r="Q26" s="82"/>
      <c r="V26" s="200"/>
    </row>
    <row r="27" spans="1:67" x14ac:dyDescent="0.25">
      <c r="A27" s="217" t="s">
        <v>349</v>
      </c>
      <c r="F27" s="78"/>
      <c r="J27" s="81"/>
      <c r="K27" s="82"/>
      <c r="L27" s="82"/>
      <c r="M27" s="82"/>
      <c r="N27" s="82"/>
      <c r="O27" s="82"/>
      <c r="P27" s="82"/>
      <c r="Q27" s="82"/>
      <c r="S27" s="198" t="s">
        <v>9</v>
      </c>
      <c r="T27" s="199" t="s">
        <v>220</v>
      </c>
      <c r="V27" s="200"/>
    </row>
    <row r="28" spans="1:67" x14ac:dyDescent="0.25">
      <c r="A28" s="217" t="s">
        <v>369</v>
      </c>
      <c r="F28" s="78"/>
      <c r="J28" s="81"/>
      <c r="K28" s="82"/>
      <c r="L28" s="82"/>
      <c r="M28" s="82"/>
      <c r="N28" s="82"/>
      <c r="O28" s="82"/>
      <c r="P28" s="82"/>
      <c r="Q28" s="82"/>
      <c r="S28" s="198" t="s">
        <v>62</v>
      </c>
      <c r="T28" s="199" t="s">
        <v>221</v>
      </c>
      <c r="V28" s="200"/>
    </row>
    <row r="29" spans="1:67" x14ac:dyDescent="0.25">
      <c r="A29" s="303" t="s">
        <v>348</v>
      </c>
      <c r="F29" s="78"/>
      <c r="J29" s="81"/>
      <c r="K29" s="82"/>
      <c r="L29" s="82"/>
      <c r="M29" s="82"/>
      <c r="N29" s="82"/>
      <c r="O29" s="82"/>
      <c r="P29" s="82"/>
      <c r="Q29" s="82"/>
      <c r="S29" s="198" t="s">
        <v>63</v>
      </c>
      <c r="T29" s="199" t="s">
        <v>222</v>
      </c>
      <c r="V29" s="200"/>
    </row>
    <row r="30" spans="1:67" ht="15.75" x14ac:dyDescent="0.25">
      <c r="A30" s="217" t="s">
        <v>351</v>
      </c>
      <c r="F30" s="78"/>
      <c r="G30" s="24"/>
      <c r="H30" s="24"/>
      <c r="I30" s="270"/>
      <c r="J30" s="81"/>
      <c r="K30" s="82"/>
      <c r="L30" s="82"/>
      <c r="M30" s="82"/>
      <c r="N30" s="82"/>
      <c r="O30" s="82"/>
      <c r="P30" s="82"/>
      <c r="Q30" s="82"/>
      <c r="S30" s="199" t="s">
        <v>64</v>
      </c>
      <c r="T30" s="199" t="s">
        <v>223</v>
      </c>
    </row>
    <row r="31" spans="1:67" x14ac:dyDescent="0.25">
      <c r="F31" s="78"/>
      <c r="J31" s="81"/>
      <c r="K31" s="82"/>
      <c r="L31" s="82"/>
      <c r="M31" s="82"/>
      <c r="N31" s="82"/>
      <c r="O31" s="82"/>
      <c r="P31" s="82"/>
      <c r="Q31" s="82"/>
      <c r="S31" s="199" t="s">
        <v>65</v>
      </c>
      <c r="T31" s="199" t="s">
        <v>224</v>
      </c>
    </row>
    <row r="32" spans="1:67" x14ac:dyDescent="0.25">
      <c r="A32" s="48"/>
      <c r="F32" s="78"/>
      <c r="J32" s="81"/>
      <c r="K32" s="82"/>
      <c r="L32" s="82"/>
      <c r="M32" s="82"/>
      <c r="N32" s="82"/>
      <c r="O32" s="82"/>
      <c r="P32" s="82"/>
      <c r="Q32" s="82"/>
      <c r="S32" s="199" t="s">
        <v>66</v>
      </c>
      <c r="T32" s="199" t="s">
        <v>225</v>
      </c>
    </row>
    <row r="33" spans="1:59" x14ac:dyDescent="0.25">
      <c r="F33" s="78"/>
      <c r="J33" s="81"/>
      <c r="K33" s="82"/>
      <c r="L33" s="82"/>
      <c r="M33" s="82"/>
      <c r="N33" s="82"/>
      <c r="O33" s="82"/>
      <c r="P33" s="82"/>
      <c r="Q33" s="82"/>
      <c r="S33" s="199" t="s">
        <v>67</v>
      </c>
      <c r="T33" s="199" t="s">
        <v>250</v>
      </c>
    </row>
    <row r="34" spans="1:59" x14ac:dyDescent="0.25">
      <c r="F34" s="78"/>
      <c r="J34" s="81"/>
      <c r="K34" s="82"/>
      <c r="L34" s="82"/>
      <c r="M34" s="82"/>
      <c r="N34" s="82"/>
      <c r="O34" s="82"/>
      <c r="P34" s="82"/>
      <c r="Q34" s="82"/>
      <c r="S34" s="199" t="s">
        <v>68</v>
      </c>
      <c r="T34" s="199" t="s">
        <v>226</v>
      </c>
    </row>
    <row r="35" spans="1:59" ht="15.75" x14ac:dyDescent="0.25">
      <c r="F35" s="113"/>
      <c r="J35" s="81"/>
      <c r="K35" s="82"/>
      <c r="L35" s="82"/>
      <c r="M35" s="82"/>
      <c r="N35" s="82"/>
      <c r="O35" s="82"/>
      <c r="P35" s="82"/>
      <c r="Q35" s="82"/>
      <c r="S35" s="199" t="s">
        <v>69</v>
      </c>
      <c r="T35" s="199" t="s">
        <v>227</v>
      </c>
    </row>
    <row r="36" spans="1:59" x14ac:dyDescent="0.25">
      <c r="F36" s="78"/>
      <c r="J36" s="81"/>
      <c r="K36" s="82"/>
      <c r="L36" s="82"/>
      <c r="M36" s="82"/>
      <c r="N36" s="82"/>
      <c r="O36" s="82"/>
      <c r="P36" s="82"/>
      <c r="Q36" s="82"/>
      <c r="S36" s="199"/>
      <c r="T36" s="199"/>
    </row>
    <row r="37" spans="1:59" x14ac:dyDescent="0.25">
      <c r="F37" s="78"/>
    </row>
    <row r="38" spans="1:59" x14ac:dyDescent="0.25">
      <c r="F38" s="78"/>
    </row>
    <row r="39" spans="1:59" s="206" customFormat="1" x14ac:dyDescent="0.25">
      <c r="A39" s="207"/>
      <c r="B39" s="207"/>
      <c r="C39" s="207"/>
      <c r="D39" s="207"/>
      <c r="E39" s="207"/>
      <c r="F39" s="78"/>
      <c r="G39" s="205"/>
      <c r="H39" s="205"/>
      <c r="I39" s="269"/>
      <c r="K39" s="15"/>
      <c r="L39" s="15"/>
      <c r="M39" s="15"/>
      <c r="N39" s="15"/>
      <c r="O39" s="15"/>
      <c r="P39" s="15"/>
      <c r="Q39" s="15"/>
      <c r="R39" s="207"/>
      <c r="S39" s="207"/>
      <c r="T39" s="207"/>
      <c r="U39" s="207"/>
      <c r="V39" s="207"/>
      <c r="W39" s="207"/>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207"/>
      <c r="AW39" s="207"/>
      <c r="AX39" s="207"/>
      <c r="AY39" s="207"/>
      <c r="AZ39" s="207"/>
      <c r="BA39" s="207"/>
      <c r="BB39" s="146"/>
      <c r="BC39" s="146"/>
      <c r="BD39" s="146"/>
      <c r="BE39" s="207"/>
      <c r="BF39" s="207"/>
      <c r="BG39" s="207"/>
    </row>
    <row r="40" spans="1:59" s="206" customFormat="1" x14ac:dyDescent="0.25">
      <c r="A40" s="207"/>
      <c r="B40" s="207"/>
      <c r="C40" s="207"/>
      <c r="D40" s="207"/>
      <c r="E40" s="207"/>
      <c r="F40" s="78"/>
      <c r="G40" s="205"/>
      <c r="H40" s="205"/>
      <c r="I40" s="269"/>
      <c r="K40" s="15"/>
      <c r="L40" s="15"/>
      <c r="M40" s="15"/>
      <c r="N40" s="15"/>
      <c r="O40" s="15"/>
      <c r="P40" s="15"/>
      <c r="Q40" s="15"/>
      <c r="R40" s="207"/>
      <c r="S40" s="207"/>
      <c r="T40" s="207"/>
      <c r="U40" s="207"/>
      <c r="V40" s="207"/>
      <c r="W40" s="207"/>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207"/>
      <c r="AW40" s="207"/>
      <c r="AX40" s="207"/>
      <c r="AY40" s="207"/>
      <c r="AZ40" s="207"/>
      <c r="BA40" s="207"/>
      <c r="BB40" s="146"/>
      <c r="BC40" s="146"/>
      <c r="BD40" s="146"/>
      <c r="BE40" s="207"/>
      <c r="BF40" s="207"/>
      <c r="BG40" s="207"/>
    </row>
    <row r="41" spans="1:59" s="206" customFormat="1" x14ac:dyDescent="0.25">
      <c r="A41" s="207"/>
      <c r="B41" s="207"/>
      <c r="C41" s="207"/>
      <c r="D41" s="207"/>
      <c r="E41" s="207"/>
      <c r="F41" s="78"/>
      <c r="G41" s="205"/>
      <c r="H41" s="205"/>
      <c r="I41" s="269"/>
      <c r="K41" s="15"/>
      <c r="L41" s="15"/>
      <c r="M41" s="15"/>
      <c r="N41" s="15"/>
      <c r="O41" s="15"/>
      <c r="P41" s="15"/>
      <c r="Q41" s="15"/>
      <c r="R41" s="207"/>
      <c r="S41" s="207"/>
      <c r="T41" s="207"/>
      <c r="U41" s="207"/>
      <c r="V41" s="207"/>
      <c r="W41" s="207"/>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207"/>
      <c r="AW41" s="207"/>
      <c r="AX41" s="207"/>
      <c r="AY41" s="207"/>
      <c r="AZ41" s="207"/>
      <c r="BA41" s="207"/>
      <c r="BB41" s="146"/>
      <c r="BC41" s="146"/>
      <c r="BD41" s="146"/>
      <c r="BE41" s="207"/>
      <c r="BF41" s="207"/>
      <c r="BG41" s="207"/>
    </row>
    <row r="42" spans="1:59" s="206" customFormat="1" x14ac:dyDescent="0.25">
      <c r="A42" s="207"/>
      <c r="B42" s="207"/>
      <c r="C42" s="207"/>
      <c r="D42" s="207"/>
      <c r="E42" s="207"/>
      <c r="F42" s="78"/>
      <c r="G42" s="205"/>
      <c r="H42" s="205"/>
      <c r="I42" s="269"/>
      <c r="K42" s="15"/>
      <c r="L42" s="15"/>
      <c r="M42" s="15"/>
      <c r="N42" s="15"/>
      <c r="O42" s="15"/>
      <c r="P42" s="15"/>
      <c r="Q42" s="15"/>
      <c r="R42" s="207"/>
      <c r="S42" s="207"/>
      <c r="T42" s="207"/>
      <c r="U42" s="207"/>
      <c r="V42" s="207"/>
      <c r="W42" s="207"/>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207"/>
      <c r="AW42" s="207"/>
      <c r="AX42" s="207"/>
      <c r="AY42" s="207"/>
      <c r="AZ42" s="207"/>
      <c r="BA42" s="207"/>
      <c r="BB42" s="146"/>
      <c r="BC42" s="146"/>
      <c r="BD42" s="146"/>
      <c r="BE42" s="207"/>
      <c r="BF42" s="207"/>
      <c r="BG42" s="207"/>
    </row>
    <row r="43" spans="1:59" s="206" customFormat="1" ht="15.75" x14ac:dyDescent="0.25">
      <c r="A43" s="207"/>
      <c r="B43" s="207"/>
      <c r="C43" s="207"/>
      <c r="D43" s="207"/>
      <c r="E43" s="207"/>
      <c r="F43" s="78"/>
      <c r="G43" s="24"/>
      <c r="H43" s="24"/>
      <c r="I43" s="270"/>
      <c r="K43" s="15"/>
      <c r="L43" s="15"/>
      <c r="M43" s="15"/>
      <c r="N43" s="15"/>
      <c r="O43" s="15"/>
      <c r="P43" s="15"/>
      <c r="Q43" s="15"/>
      <c r="R43" s="207"/>
      <c r="S43" s="207"/>
      <c r="T43" s="207"/>
      <c r="U43" s="207"/>
      <c r="V43" s="207"/>
      <c r="W43" s="207"/>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207"/>
      <c r="AW43" s="207"/>
      <c r="AX43" s="207"/>
      <c r="AY43" s="207"/>
      <c r="AZ43" s="207"/>
      <c r="BA43" s="207"/>
      <c r="BB43" s="146"/>
      <c r="BC43" s="146"/>
      <c r="BD43" s="146"/>
      <c r="BE43" s="207"/>
      <c r="BF43" s="207"/>
      <c r="BG43" s="207"/>
    </row>
    <row r="44" spans="1:59" s="206" customFormat="1" ht="15.75" x14ac:dyDescent="0.25">
      <c r="A44" s="207"/>
      <c r="B44" s="207"/>
      <c r="C44" s="207"/>
      <c r="D44" s="207"/>
      <c r="E44" s="207"/>
      <c r="F44" s="78"/>
      <c r="G44" s="24"/>
      <c r="H44" s="24"/>
      <c r="I44" s="270"/>
      <c r="K44" s="15"/>
      <c r="L44" s="15"/>
      <c r="M44" s="15"/>
      <c r="N44" s="15"/>
      <c r="O44" s="15"/>
      <c r="P44" s="15"/>
      <c r="Q44" s="15"/>
      <c r="R44" s="207"/>
      <c r="S44" s="207"/>
      <c r="T44" s="207"/>
      <c r="U44" s="207"/>
      <c r="V44" s="207"/>
      <c r="W44" s="207"/>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207"/>
      <c r="AW44" s="207"/>
      <c r="AX44" s="207"/>
      <c r="AY44" s="207"/>
      <c r="AZ44" s="207"/>
      <c r="BA44" s="207"/>
      <c r="BB44" s="146"/>
      <c r="BC44" s="146"/>
      <c r="BD44" s="146"/>
      <c r="BE44" s="207"/>
      <c r="BF44" s="207"/>
      <c r="BG44" s="207"/>
    </row>
    <row r="45" spans="1:59" s="206" customFormat="1" x14ac:dyDescent="0.25">
      <c r="A45" s="207"/>
      <c r="B45" s="207"/>
      <c r="C45" s="207"/>
      <c r="D45" s="207"/>
      <c r="E45" s="207"/>
      <c r="F45" s="78"/>
      <c r="G45" s="205"/>
      <c r="H45" s="205"/>
      <c r="I45" s="269"/>
      <c r="K45" s="15"/>
      <c r="L45" s="15"/>
      <c r="M45" s="15"/>
      <c r="N45" s="15"/>
      <c r="O45" s="15"/>
      <c r="P45" s="15"/>
      <c r="Q45" s="15"/>
      <c r="R45" s="207"/>
      <c r="S45" s="207"/>
      <c r="T45" s="207"/>
      <c r="U45" s="207"/>
      <c r="V45" s="207"/>
      <c r="W45" s="207"/>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207"/>
      <c r="AW45" s="207"/>
      <c r="AX45" s="207"/>
      <c r="AY45" s="207"/>
      <c r="AZ45" s="207"/>
      <c r="BA45" s="207"/>
      <c r="BB45" s="146"/>
      <c r="BC45" s="146"/>
      <c r="BD45" s="146"/>
      <c r="BE45" s="207"/>
      <c r="BF45" s="207"/>
      <c r="BG45" s="207"/>
    </row>
    <row r="46" spans="1:59" s="206" customFormat="1" x14ac:dyDescent="0.25">
      <c r="A46" s="207"/>
      <c r="B46" s="207"/>
      <c r="C46" s="207"/>
      <c r="D46" s="207"/>
      <c r="E46" s="207"/>
      <c r="F46" s="78"/>
      <c r="G46" s="205"/>
      <c r="H46" s="205"/>
      <c r="I46" s="269"/>
      <c r="K46" s="15"/>
      <c r="L46" s="15"/>
      <c r="M46" s="15"/>
      <c r="N46" s="15"/>
      <c r="O46" s="15"/>
      <c r="P46" s="15"/>
      <c r="Q46" s="15"/>
      <c r="R46" s="207"/>
      <c r="S46" s="207"/>
      <c r="T46" s="207"/>
      <c r="U46" s="207"/>
      <c r="V46" s="207"/>
      <c r="W46" s="207"/>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207"/>
      <c r="AW46" s="207"/>
      <c r="AX46" s="207"/>
      <c r="AY46" s="207"/>
      <c r="AZ46" s="207"/>
      <c r="BA46" s="207"/>
      <c r="BB46" s="146"/>
      <c r="BC46" s="146"/>
      <c r="BD46" s="146"/>
      <c r="BE46" s="207"/>
      <c r="BF46" s="207"/>
      <c r="BG46" s="207"/>
    </row>
    <row r="47" spans="1:59" s="206" customFormat="1" ht="15.75" x14ac:dyDescent="0.25">
      <c r="A47" s="207"/>
      <c r="B47" s="207"/>
      <c r="C47" s="207"/>
      <c r="D47" s="207"/>
      <c r="E47" s="207"/>
      <c r="F47" s="78"/>
      <c r="G47" s="24"/>
      <c r="H47" s="24"/>
      <c r="I47" s="270"/>
      <c r="K47" s="15"/>
      <c r="L47" s="15"/>
      <c r="M47" s="15"/>
      <c r="N47" s="15"/>
      <c r="O47" s="15"/>
      <c r="P47" s="15"/>
      <c r="Q47" s="15"/>
      <c r="R47" s="207"/>
      <c r="S47" s="207"/>
      <c r="T47" s="207"/>
      <c r="U47" s="207"/>
      <c r="V47" s="207"/>
      <c r="W47" s="207"/>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207"/>
      <c r="AW47" s="207"/>
      <c r="AX47" s="207"/>
      <c r="AY47" s="207"/>
      <c r="AZ47" s="207"/>
      <c r="BA47" s="207"/>
      <c r="BB47" s="146"/>
      <c r="BC47" s="146"/>
      <c r="BD47" s="146"/>
      <c r="BE47" s="207"/>
      <c r="BF47" s="207"/>
      <c r="BG47" s="207"/>
    </row>
    <row r="48" spans="1:59" s="206" customFormat="1" ht="15.75" x14ac:dyDescent="0.25">
      <c r="A48" s="207"/>
      <c r="B48" s="207"/>
      <c r="C48" s="207"/>
      <c r="D48" s="207"/>
      <c r="E48" s="207"/>
      <c r="F48" s="113"/>
      <c r="G48" s="205"/>
      <c r="H48" s="205"/>
      <c r="I48" s="269"/>
      <c r="K48" s="15"/>
      <c r="L48" s="15"/>
      <c r="M48" s="15"/>
      <c r="N48" s="15"/>
      <c r="O48" s="15"/>
      <c r="P48" s="15"/>
      <c r="Q48" s="15"/>
      <c r="R48" s="207"/>
      <c r="S48" s="207"/>
      <c r="T48" s="207"/>
      <c r="U48" s="207"/>
      <c r="V48" s="207"/>
      <c r="W48" s="207"/>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207"/>
      <c r="AW48" s="207"/>
      <c r="AX48" s="207"/>
      <c r="AY48" s="207"/>
      <c r="AZ48" s="207"/>
      <c r="BA48" s="207"/>
      <c r="BB48" s="146"/>
      <c r="BC48" s="146"/>
      <c r="BD48" s="146"/>
      <c r="BE48" s="207"/>
      <c r="BF48" s="207"/>
      <c r="BG48" s="207"/>
    </row>
    <row r="49" spans="1:59" s="206" customFormat="1" ht="15.75" x14ac:dyDescent="0.25">
      <c r="A49" s="207"/>
      <c r="B49" s="207"/>
      <c r="C49" s="207"/>
      <c r="D49" s="207"/>
      <c r="E49" s="207"/>
      <c r="F49" s="113"/>
      <c r="G49" s="205"/>
      <c r="H49" s="205"/>
      <c r="I49" s="269"/>
      <c r="K49" s="15"/>
      <c r="L49" s="15"/>
      <c r="M49" s="15"/>
      <c r="N49" s="15"/>
      <c r="O49" s="15"/>
      <c r="P49" s="15"/>
      <c r="Q49" s="15"/>
      <c r="R49" s="207"/>
      <c r="S49" s="207"/>
      <c r="T49" s="207"/>
      <c r="U49" s="207"/>
      <c r="V49" s="207"/>
      <c r="W49" s="207"/>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207"/>
      <c r="AW49" s="207"/>
      <c r="AX49" s="207"/>
      <c r="AY49" s="207"/>
      <c r="AZ49" s="207"/>
      <c r="BA49" s="207"/>
      <c r="BB49" s="146"/>
      <c r="BC49" s="146"/>
      <c r="BD49" s="146"/>
      <c r="BE49" s="207"/>
      <c r="BF49" s="207"/>
      <c r="BG49" s="207"/>
    </row>
    <row r="50" spans="1:59" s="206" customFormat="1" x14ac:dyDescent="0.25">
      <c r="A50" s="207"/>
      <c r="B50" s="207"/>
      <c r="C50" s="207"/>
      <c r="D50" s="207"/>
      <c r="E50" s="207"/>
      <c r="F50" s="78"/>
      <c r="G50" s="205"/>
      <c r="H50" s="205"/>
      <c r="I50" s="269"/>
      <c r="K50" s="15"/>
      <c r="L50" s="15"/>
      <c r="M50" s="15"/>
      <c r="N50" s="15"/>
      <c r="O50" s="15"/>
      <c r="P50" s="15"/>
      <c r="Q50" s="15"/>
      <c r="R50" s="207"/>
      <c r="S50" s="207"/>
      <c r="T50" s="207"/>
      <c r="U50" s="207"/>
      <c r="V50" s="207"/>
      <c r="W50" s="207"/>
      <c r="X50" s="146"/>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207"/>
      <c r="AW50" s="207"/>
      <c r="AX50" s="207"/>
      <c r="AY50" s="207"/>
      <c r="AZ50" s="207"/>
      <c r="BA50" s="207"/>
      <c r="BB50" s="146"/>
      <c r="BC50" s="146"/>
      <c r="BD50" s="146"/>
      <c r="BE50" s="207"/>
      <c r="BF50" s="207"/>
      <c r="BG50" s="207"/>
    </row>
    <row r="51" spans="1:59" s="206" customFormat="1" x14ac:dyDescent="0.25">
      <c r="A51" s="207"/>
      <c r="B51" s="207"/>
      <c r="C51" s="207"/>
      <c r="D51" s="207"/>
      <c r="E51" s="207"/>
      <c r="F51" s="78"/>
      <c r="G51" s="205"/>
      <c r="H51" s="205"/>
      <c r="I51" s="269"/>
      <c r="K51" s="15"/>
      <c r="L51" s="15"/>
      <c r="M51" s="15"/>
      <c r="N51" s="15"/>
      <c r="O51" s="15"/>
      <c r="P51" s="15"/>
      <c r="Q51" s="15"/>
      <c r="R51" s="207"/>
      <c r="S51" s="207"/>
      <c r="T51" s="207"/>
      <c r="U51" s="207"/>
      <c r="V51" s="207"/>
      <c r="W51" s="207"/>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207"/>
      <c r="AW51" s="207"/>
      <c r="AX51" s="207"/>
      <c r="AY51" s="207"/>
      <c r="AZ51" s="207"/>
      <c r="BA51" s="207"/>
      <c r="BB51" s="146"/>
      <c r="BC51" s="146"/>
      <c r="BD51" s="146"/>
      <c r="BE51" s="207"/>
      <c r="BF51" s="207"/>
      <c r="BG51" s="207"/>
    </row>
    <row r="52" spans="1:59" s="206" customFormat="1" ht="15.75" x14ac:dyDescent="0.25">
      <c r="A52" s="207"/>
      <c r="B52" s="207"/>
      <c r="C52" s="207"/>
      <c r="D52" s="207"/>
      <c r="E52" s="207"/>
      <c r="F52" s="113"/>
      <c r="G52" s="205"/>
      <c r="H52" s="205"/>
      <c r="I52" s="269"/>
      <c r="K52" s="15"/>
      <c r="L52" s="15"/>
      <c r="M52" s="15"/>
      <c r="N52" s="15"/>
      <c r="O52" s="15"/>
      <c r="P52" s="15"/>
      <c r="Q52" s="15"/>
      <c r="R52" s="207"/>
      <c r="S52" s="207"/>
      <c r="T52" s="207"/>
      <c r="U52" s="207"/>
      <c r="V52" s="207"/>
      <c r="W52" s="207"/>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207"/>
      <c r="AW52" s="207"/>
      <c r="AX52" s="207"/>
      <c r="AY52" s="207"/>
      <c r="AZ52" s="207"/>
      <c r="BA52" s="207"/>
      <c r="BB52" s="146"/>
      <c r="BC52" s="146"/>
      <c r="BD52" s="146"/>
      <c r="BE52" s="207"/>
      <c r="BF52" s="207"/>
      <c r="BG52" s="207"/>
    </row>
    <row r="53" spans="1:59" s="206" customFormat="1" x14ac:dyDescent="0.25">
      <c r="A53" s="207"/>
      <c r="B53" s="207"/>
      <c r="C53" s="207"/>
      <c r="D53" s="207"/>
      <c r="E53" s="207"/>
      <c r="F53" s="78"/>
      <c r="G53" s="205"/>
      <c r="H53" s="205"/>
      <c r="I53" s="269"/>
      <c r="K53" s="15"/>
      <c r="L53" s="15"/>
      <c r="M53" s="15"/>
      <c r="N53" s="15"/>
      <c r="O53" s="15"/>
      <c r="P53" s="15"/>
      <c r="Q53" s="15"/>
      <c r="R53" s="207"/>
      <c r="S53" s="207"/>
      <c r="T53" s="207"/>
      <c r="U53" s="207"/>
      <c r="V53" s="207"/>
      <c r="W53" s="207"/>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207"/>
      <c r="AW53" s="207"/>
      <c r="AX53" s="207"/>
      <c r="AY53" s="207"/>
      <c r="AZ53" s="207"/>
      <c r="BA53" s="207"/>
      <c r="BB53" s="146"/>
      <c r="BC53" s="146"/>
      <c r="BD53" s="146"/>
      <c r="BE53" s="207"/>
      <c r="BF53" s="207"/>
      <c r="BG53" s="207"/>
    </row>
    <row r="54" spans="1:59" s="206" customFormat="1" x14ac:dyDescent="0.25">
      <c r="A54" s="207"/>
      <c r="B54" s="207"/>
      <c r="C54" s="207"/>
      <c r="D54" s="207"/>
      <c r="E54" s="207"/>
      <c r="F54" s="78"/>
      <c r="G54" s="205"/>
      <c r="H54" s="205"/>
      <c r="I54" s="269"/>
      <c r="K54" s="15"/>
      <c r="L54" s="15"/>
      <c r="M54" s="15"/>
      <c r="N54" s="15"/>
      <c r="O54" s="15"/>
      <c r="P54" s="15"/>
      <c r="Q54" s="15"/>
      <c r="R54" s="207"/>
      <c r="S54" s="207"/>
      <c r="T54" s="207"/>
      <c r="U54" s="207"/>
      <c r="V54" s="207"/>
      <c r="W54" s="207"/>
      <c r="X54" s="146"/>
      <c r="Y54" s="146"/>
      <c r="Z54" s="146"/>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207"/>
      <c r="AW54" s="207"/>
      <c r="AX54" s="207"/>
      <c r="AY54" s="207"/>
      <c r="AZ54" s="207"/>
      <c r="BA54" s="207"/>
      <c r="BB54" s="146"/>
      <c r="BC54" s="146"/>
      <c r="BD54" s="146"/>
      <c r="BE54" s="207"/>
      <c r="BF54" s="207"/>
      <c r="BG54" s="207"/>
    </row>
  </sheetData>
  <mergeCells count="24">
    <mergeCell ref="F1:I1"/>
    <mergeCell ref="B2:C2"/>
    <mergeCell ref="D2:E2"/>
    <mergeCell ref="G2:H2"/>
    <mergeCell ref="J2:K2"/>
    <mergeCell ref="L3:Q3"/>
    <mergeCell ref="R1:AA1"/>
    <mergeCell ref="AL1:AU1"/>
    <mergeCell ref="AV1:BE1"/>
    <mergeCell ref="Y2:AA2"/>
    <mergeCell ref="AM2:AP2"/>
    <mergeCell ref="AS2:AU2"/>
    <mergeCell ref="AW2:AZ2"/>
    <mergeCell ref="BC2:BE2"/>
    <mergeCell ref="S2:V2"/>
    <mergeCell ref="AB1:AK1"/>
    <mergeCell ref="AC2:AF2"/>
    <mergeCell ref="AI2:AK2"/>
    <mergeCell ref="BF1:BO1"/>
    <mergeCell ref="BP1:BY1"/>
    <mergeCell ref="BG2:BJ2"/>
    <mergeCell ref="BM2:BO2"/>
    <mergeCell ref="BQ2:BT2"/>
    <mergeCell ref="BW2:BY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64"/>
  <sheetViews>
    <sheetView topLeftCell="AL4" workbookViewId="0">
      <selection activeCell="AN27" sqref="AN27"/>
    </sheetView>
  </sheetViews>
  <sheetFormatPr defaultRowHeight="15" x14ac:dyDescent="0.25"/>
  <cols>
    <col min="1" max="1" width="23.140625" style="142" customWidth="1"/>
    <col min="2" max="3" width="7" style="142" customWidth="1"/>
    <col min="4" max="5" width="5.42578125" style="142" customWidth="1"/>
    <col min="6" max="6" width="9.140625" style="151" customWidth="1"/>
    <col min="7" max="8" width="9.140625" style="153" customWidth="1"/>
    <col min="9" max="9" width="14.28515625" style="269" customWidth="1"/>
    <col min="10" max="10" width="9.140625" style="155"/>
    <col min="11" max="12" width="9.140625" style="15"/>
    <col min="13" max="13" width="10.5703125" style="15" bestFit="1" customWidth="1"/>
    <col min="14" max="17" width="9.140625" style="15"/>
    <col min="18" max="25" width="7.28515625" style="142" customWidth="1"/>
    <col min="26" max="26" width="7.28515625" style="146" customWidth="1"/>
    <col min="27" max="28" width="7.28515625" style="142" customWidth="1"/>
    <col min="29" max="39" width="7.28515625" style="207" customWidth="1"/>
    <col min="40" max="47" width="9.140625" style="142"/>
    <col min="48" max="48" width="9.140625" style="146"/>
    <col min="49" max="50" width="9.140625" style="142"/>
    <col min="51" max="61" width="6.85546875" style="142" customWidth="1"/>
    <col min="62" max="83" width="8.28515625" style="142" customWidth="1"/>
    <col min="84" max="16384" width="9.140625" style="142"/>
  </cols>
  <sheetData>
    <row r="1" spans="1:83" ht="15" customHeight="1" x14ac:dyDescent="0.35">
      <c r="A1" s="146"/>
      <c r="B1" s="149"/>
      <c r="C1" s="150"/>
      <c r="F1" s="390" t="s">
        <v>206</v>
      </c>
      <c r="G1" s="391"/>
      <c r="H1" s="391"/>
      <c r="I1" s="392"/>
      <c r="J1" s="179"/>
      <c r="K1" s="121"/>
      <c r="L1" s="262"/>
      <c r="M1" s="263"/>
      <c r="N1" s="263"/>
      <c r="O1" s="263"/>
      <c r="P1" s="263"/>
      <c r="Q1" s="263"/>
      <c r="R1" s="393" t="s">
        <v>471</v>
      </c>
      <c r="S1" s="389"/>
      <c r="T1" s="389"/>
      <c r="U1" s="389"/>
      <c r="V1" s="389"/>
      <c r="W1" s="389"/>
      <c r="X1" s="389"/>
      <c r="Y1" s="389"/>
      <c r="Z1" s="389"/>
      <c r="AA1" s="389"/>
      <c r="AB1" s="396"/>
      <c r="AC1" s="393" t="s">
        <v>465</v>
      </c>
      <c r="AD1" s="389"/>
      <c r="AE1" s="389"/>
      <c r="AF1" s="389"/>
      <c r="AG1" s="389"/>
      <c r="AH1" s="389"/>
      <c r="AI1" s="389"/>
      <c r="AJ1" s="389"/>
      <c r="AK1" s="389"/>
      <c r="AL1" s="389"/>
      <c r="AM1" s="396"/>
      <c r="AN1" s="387" t="s">
        <v>481</v>
      </c>
      <c r="AO1" s="388"/>
      <c r="AP1" s="388"/>
      <c r="AQ1" s="388"/>
      <c r="AR1" s="388"/>
      <c r="AS1" s="388"/>
      <c r="AT1" s="388"/>
      <c r="AU1" s="388"/>
      <c r="AV1" s="388"/>
      <c r="AW1" s="388"/>
      <c r="AX1" s="403"/>
      <c r="AY1" s="387" t="s">
        <v>474</v>
      </c>
      <c r="AZ1" s="388"/>
      <c r="BA1" s="388"/>
      <c r="BB1" s="388"/>
      <c r="BC1" s="388"/>
      <c r="BD1" s="388"/>
      <c r="BE1" s="388"/>
      <c r="BF1" s="388"/>
      <c r="BG1" s="388"/>
      <c r="BH1" s="388"/>
      <c r="BI1" s="403"/>
      <c r="BJ1" s="394" t="s">
        <v>478</v>
      </c>
      <c r="BK1" s="395"/>
      <c r="BL1" s="395"/>
      <c r="BM1" s="395"/>
      <c r="BN1" s="395"/>
      <c r="BO1" s="395"/>
      <c r="BP1" s="395"/>
      <c r="BQ1" s="395"/>
      <c r="BR1" s="395"/>
      <c r="BS1" s="395"/>
      <c r="BT1" s="413"/>
      <c r="BU1" s="394" t="s">
        <v>466</v>
      </c>
      <c r="BV1" s="395"/>
      <c r="BW1" s="395"/>
      <c r="BX1" s="395"/>
      <c r="BY1" s="395"/>
      <c r="BZ1" s="395"/>
      <c r="CA1" s="395"/>
      <c r="CB1" s="395"/>
      <c r="CC1" s="395"/>
      <c r="CD1" s="395"/>
      <c r="CE1" s="413"/>
    </row>
    <row r="2" spans="1:83" ht="174.75" customHeight="1" x14ac:dyDescent="0.35">
      <c r="A2" s="109" t="s">
        <v>388</v>
      </c>
      <c r="B2" s="393" t="s">
        <v>182</v>
      </c>
      <c r="C2" s="396"/>
      <c r="D2" s="397" t="s">
        <v>183</v>
      </c>
      <c r="E2" s="397"/>
      <c r="F2" s="111" t="s">
        <v>399</v>
      </c>
      <c r="G2" s="414" t="s">
        <v>391</v>
      </c>
      <c r="H2" s="414"/>
      <c r="I2" s="290"/>
      <c r="J2" s="401" t="s">
        <v>208</v>
      </c>
      <c r="K2" s="402"/>
      <c r="L2" s="50" t="s">
        <v>258</v>
      </c>
      <c r="M2" s="71" t="s">
        <v>0</v>
      </c>
      <c r="N2" s="72" t="s">
        <v>259</v>
      </c>
      <c r="O2" s="72" t="s">
        <v>72</v>
      </c>
      <c r="P2" s="71" t="s">
        <v>0</v>
      </c>
      <c r="Q2" s="96" t="s">
        <v>78</v>
      </c>
      <c r="R2" s="49"/>
      <c r="S2" s="389" t="s">
        <v>216</v>
      </c>
      <c r="T2" s="389"/>
      <c r="U2" s="389"/>
      <c r="V2" s="389"/>
      <c r="W2" s="5" t="s">
        <v>217</v>
      </c>
      <c r="X2" s="5" t="s">
        <v>218</v>
      </c>
      <c r="Y2" s="389" t="s">
        <v>219</v>
      </c>
      <c r="Z2" s="389"/>
      <c r="AA2" s="389"/>
      <c r="AB2" s="5" t="s">
        <v>297</v>
      </c>
      <c r="AC2" s="49"/>
      <c r="AD2" s="389" t="s">
        <v>216</v>
      </c>
      <c r="AE2" s="389"/>
      <c r="AF2" s="389"/>
      <c r="AG2" s="389"/>
      <c r="AH2" s="5" t="s">
        <v>217</v>
      </c>
      <c r="AI2" s="5" t="s">
        <v>218</v>
      </c>
      <c r="AJ2" s="389" t="s">
        <v>219</v>
      </c>
      <c r="AK2" s="389"/>
      <c r="AL2" s="389"/>
      <c r="AM2" s="5" t="s">
        <v>297</v>
      </c>
      <c r="AN2" s="49"/>
      <c r="AO2" s="389" t="s">
        <v>216</v>
      </c>
      <c r="AP2" s="389"/>
      <c r="AQ2" s="389"/>
      <c r="AR2" s="389"/>
      <c r="AS2" s="5" t="s">
        <v>217</v>
      </c>
      <c r="AT2" s="5" t="s">
        <v>218</v>
      </c>
      <c r="AU2" s="389" t="s">
        <v>219</v>
      </c>
      <c r="AV2" s="389"/>
      <c r="AW2" s="389"/>
      <c r="AX2" s="5" t="s">
        <v>297</v>
      </c>
      <c r="AY2" s="97"/>
      <c r="AZ2" s="389" t="s">
        <v>216</v>
      </c>
      <c r="BA2" s="389"/>
      <c r="BB2" s="389"/>
      <c r="BC2" s="389"/>
      <c r="BD2" s="5" t="s">
        <v>217</v>
      </c>
      <c r="BE2" s="5" t="s">
        <v>218</v>
      </c>
      <c r="BF2" s="389" t="s">
        <v>219</v>
      </c>
      <c r="BG2" s="389"/>
      <c r="BH2" s="389"/>
      <c r="BI2" s="5" t="s">
        <v>297</v>
      </c>
      <c r="BJ2" s="338"/>
      <c r="BK2" s="410" t="s">
        <v>216</v>
      </c>
      <c r="BL2" s="410"/>
      <c r="BM2" s="410"/>
      <c r="BN2" s="410"/>
      <c r="BO2" s="112" t="s">
        <v>217</v>
      </c>
      <c r="BP2" s="112" t="s">
        <v>218</v>
      </c>
      <c r="BQ2" s="410" t="s">
        <v>219</v>
      </c>
      <c r="BR2" s="410"/>
      <c r="BS2" s="410"/>
      <c r="BT2" s="112" t="s">
        <v>297</v>
      </c>
      <c r="BU2" s="338"/>
      <c r="BV2" s="410" t="s">
        <v>216</v>
      </c>
      <c r="BW2" s="410"/>
      <c r="BX2" s="410"/>
      <c r="BY2" s="410"/>
      <c r="BZ2" s="112" t="s">
        <v>217</v>
      </c>
      <c r="CA2" s="112" t="s">
        <v>218</v>
      </c>
      <c r="CB2" s="410" t="s">
        <v>219</v>
      </c>
      <c r="CC2" s="410"/>
      <c r="CD2" s="410"/>
      <c r="CE2" s="112" t="s">
        <v>297</v>
      </c>
    </row>
    <row r="3" spans="1:83" ht="91.5" customHeight="1" x14ac:dyDescent="0.3">
      <c r="A3" s="4" t="s">
        <v>178</v>
      </c>
      <c r="B3" s="187" t="s">
        <v>1</v>
      </c>
      <c r="C3" s="188" t="s">
        <v>405</v>
      </c>
      <c r="D3" s="168" t="s">
        <v>184</v>
      </c>
      <c r="E3" s="274" t="s">
        <v>185</v>
      </c>
      <c r="F3" s="189" t="s">
        <v>308</v>
      </c>
      <c r="G3" s="190" t="s">
        <v>308</v>
      </c>
      <c r="H3" s="191" t="s">
        <v>56</v>
      </c>
      <c r="I3" s="276" t="s">
        <v>479</v>
      </c>
      <c r="J3" s="169" t="s">
        <v>462</v>
      </c>
      <c r="K3" s="312" t="s">
        <v>401</v>
      </c>
      <c r="L3" s="404" t="s">
        <v>402</v>
      </c>
      <c r="M3" s="405"/>
      <c r="N3" s="405"/>
      <c r="O3" s="405"/>
      <c r="P3" s="405"/>
      <c r="Q3" s="405"/>
      <c r="R3" s="213" t="s">
        <v>61</v>
      </c>
      <c r="S3" s="171" t="s">
        <v>71</v>
      </c>
      <c r="T3" s="171" t="s">
        <v>62</v>
      </c>
      <c r="U3" s="171" t="s">
        <v>63</v>
      </c>
      <c r="V3" s="171" t="s">
        <v>64</v>
      </c>
      <c r="W3" s="171" t="s">
        <v>65</v>
      </c>
      <c r="X3" s="171" t="s">
        <v>66</v>
      </c>
      <c r="Y3" s="171" t="s">
        <v>67</v>
      </c>
      <c r="Z3" s="193" t="s">
        <v>68</v>
      </c>
      <c r="AA3" s="172" t="s">
        <v>69</v>
      </c>
      <c r="AB3" s="172" t="s">
        <v>70</v>
      </c>
      <c r="AC3" s="212" t="s">
        <v>61</v>
      </c>
      <c r="AD3" s="120" t="s">
        <v>71</v>
      </c>
      <c r="AE3" s="120" t="s">
        <v>62</v>
      </c>
      <c r="AF3" s="120" t="s">
        <v>63</v>
      </c>
      <c r="AG3" s="120" t="s">
        <v>64</v>
      </c>
      <c r="AH3" s="120" t="s">
        <v>65</v>
      </c>
      <c r="AI3" s="120" t="s">
        <v>66</v>
      </c>
      <c r="AJ3" s="120" t="s">
        <v>67</v>
      </c>
      <c r="AK3" s="76" t="s">
        <v>68</v>
      </c>
      <c r="AL3" s="36" t="s">
        <v>69</v>
      </c>
      <c r="AM3" s="36" t="s">
        <v>70</v>
      </c>
      <c r="AN3" s="213" t="s">
        <v>61</v>
      </c>
      <c r="AO3" s="172" t="s">
        <v>71</v>
      </c>
      <c r="AP3" s="172" t="s">
        <v>62</v>
      </c>
      <c r="AQ3" s="172" t="s">
        <v>63</v>
      </c>
      <c r="AR3" s="172" t="s">
        <v>64</v>
      </c>
      <c r="AS3" s="172" t="s">
        <v>65</v>
      </c>
      <c r="AT3" s="172" t="s">
        <v>66</v>
      </c>
      <c r="AU3" s="172" t="s">
        <v>67</v>
      </c>
      <c r="AV3" s="193" t="s">
        <v>68</v>
      </c>
      <c r="AW3" s="172" t="s">
        <v>69</v>
      </c>
      <c r="AX3" s="172" t="s">
        <v>70</v>
      </c>
      <c r="AY3" s="98" t="s">
        <v>61</v>
      </c>
      <c r="AZ3" s="99" t="s">
        <v>71</v>
      </c>
      <c r="BA3" s="99" t="s">
        <v>62</v>
      </c>
      <c r="BB3" s="99" t="s">
        <v>63</v>
      </c>
      <c r="BC3" s="99" t="s">
        <v>64</v>
      </c>
      <c r="BD3" s="99" t="s">
        <v>65</v>
      </c>
      <c r="BE3" s="99" t="s">
        <v>66</v>
      </c>
      <c r="BF3" s="99" t="s">
        <v>67</v>
      </c>
      <c r="BG3" s="100" t="s">
        <v>68</v>
      </c>
      <c r="BH3" s="138" t="s">
        <v>69</v>
      </c>
      <c r="BI3" s="47" t="s">
        <v>70</v>
      </c>
      <c r="BJ3" s="98" t="s">
        <v>61</v>
      </c>
      <c r="BK3" s="138" t="s">
        <v>71</v>
      </c>
      <c r="BL3" s="138" t="s">
        <v>62</v>
      </c>
      <c r="BM3" s="138" t="s">
        <v>63</v>
      </c>
      <c r="BN3" s="138" t="s">
        <v>64</v>
      </c>
      <c r="BO3" s="138" t="s">
        <v>65</v>
      </c>
      <c r="BP3" s="138" t="s">
        <v>66</v>
      </c>
      <c r="BQ3" s="138" t="s">
        <v>67</v>
      </c>
      <c r="BR3" s="100" t="s">
        <v>68</v>
      </c>
      <c r="BS3" s="138" t="s">
        <v>69</v>
      </c>
      <c r="BT3" s="101" t="s">
        <v>70</v>
      </c>
      <c r="BU3" s="98" t="s">
        <v>61</v>
      </c>
      <c r="BV3" s="138" t="s">
        <v>71</v>
      </c>
      <c r="BW3" s="138" t="s">
        <v>62</v>
      </c>
      <c r="BX3" s="138" t="s">
        <v>63</v>
      </c>
      <c r="BY3" s="138" t="s">
        <v>64</v>
      </c>
      <c r="BZ3" s="138" t="s">
        <v>65</v>
      </c>
      <c r="CA3" s="138" t="s">
        <v>66</v>
      </c>
      <c r="CB3" s="138" t="s">
        <v>67</v>
      </c>
      <c r="CC3" s="100" t="s">
        <v>68</v>
      </c>
      <c r="CD3" s="138" t="s">
        <v>69</v>
      </c>
      <c r="CE3" s="101" t="s">
        <v>70</v>
      </c>
    </row>
    <row r="4" spans="1:83" ht="15.75" x14ac:dyDescent="0.25">
      <c r="A4" s="217" t="s">
        <v>116</v>
      </c>
      <c r="B4" s="181"/>
      <c r="C4" s="180">
        <v>39</v>
      </c>
      <c r="D4" s="181"/>
      <c r="E4" s="146">
        <v>1</v>
      </c>
      <c r="F4" s="78">
        <v>165</v>
      </c>
      <c r="G4" s="153">
        <v>32.24</v>
      </c>
      <c r="H4" s="153">
        <v>172.19</v>
      </c>
      <c r="I4" s="313" t="s">
        <v>270</v>
      </c>
      <c r="J4" s="208"/>
      <c r="K4" s="82">
        <v>64.48</v>
      </c>
      <c r="L4" s="277">
        <v>1.397</v>
      </c>
      <c r="M4" s="278">
        <v>6.6230000000000002</v>
      </c>
      <c r="N4" s="73">
        <f t="shared" ref="N4" si="0">L4/K4</f>
        <v>2.1665632754342429E-2</v>
      </c>
      <c r="O4" s="73">
        <f t="shared" ref="O4" si="1">IF(L4&lt;0.01*K4,0.01,IF(L4&gt;100*K4,100,N4))</f>
        <v>2.1665632754342429E-2</v>
      </c>
      <c r="P4" s="205">
        <f t="shared" ref="P4:P8" si="2">IF(M4&gt;0,((((1/K4)^2)*((M4^2)+(L4^2))-((1/K4)^2)*(L4^2))^0.5),0)</f>
        <v>0.10271401985111663</v>
      </c>
      <c r="Q4" s="153">
        <f t="shared" ref="Q4" si="3">IF(P4=0,O4,P4)</f>
        <v>0.10271401985111663</v>
      </c>
      <c r="R4" s="19">
        <v>1</v>
      </c>
      <c r="S4" s="143">
        <v>1</v>
      </c>
      <c r="T4" s="142">
        <v>1</v>
      </c>
      <c r="U4" s="142">
        <v>1</v>
      </c>
      <c r="V4" s="142">
        <v>1</v>
      </c>
      <c r="W4" s="142">
        <v>1</v>
      </c>
      <c r="X4" s="142">
        <v>0.5</v>
      </c>
      <c r="Y4" s="142">
        <v>1</v>
      </c>
      <c r="Z4" s="201"/>
      <c r="AA4" s="142">
        <v>1</v>
      </c>
      <c r="AB4" s="180">
        <v>1</v>
      </c>
      <c r="AC4" s="357">
        <f>IF(R4&gt;0,$C4,"na")</f>
        <v>39</v>
      </c>
      <c r="AD4" s="178">
        <f t="shared" ref="AD4" si="4">IF(S4&gt;0,$C4,"na")</f>
        <v>39</v>
      </c>
      <c r="AE4" s="178">
        <f t="shared" ref="AE4" si="5">IF(T4&gt;0,$C4,"na")</f>
        <v>39</v>
      </c>
      <c r="AF4" s="178">
        <f t="shared" ref="AF4" si="6">IF(U4&gt;0,$C4,"na")</f>
        <v>39</v>
      </c>
      <c r="AG4" s="178">
        <f t="shared" ref="AG4" si="7">IF(V4&gt;0,$C4,"na")</f>
        <v>39</v>
      </c>
      <c r="AH4" s="178">
        <f t="shared" ref="AH4" si="8">IF(W4&gt;0,$C4,"na")</f>
        <v>39</v>
      </c>
      <c r="AI4" s="178">
        <f t="shared" ref="AI4" si="9">IF(X4&gt;0,$C4,"na")</f>
        <v>39</v>
      </c>
      <c r="AJ4" s="178">
        <f t="shared" ref="AJ4" si="10">IF(Y4&gt;0,$C4,"na")</f>
        <v>39</v>
      </c>
      <c r="AK4" s="352" t="str">
        <f t="shared" ref="AK4" si="11">IF(Z4&gt;0,$C4,"na")</f>
        <v>na</v>
      </c>
      <c r="AL4" s="178">
        <f t="shared" ref="AL4" si="12">IF(AA4&gt;0,$C4,"na")</f>
        <v>39</v>
      </c>
      <c r="AM4" s="361">
        <f t="shared" ref="AM4" si="13">IF(AB4&gt;0,$C4,"na")</f>
        <v>39</v>
      </c>
      <c r="AN4" s="82">
        <f>IF(R4&gt;0,(R4/R$27)*LN($O4+1),"na")</f>
        <v>2.1434268733591329E-2</v>
      </c>
      <c r="AO4" s="82">
        <f t="shared" ref="AO4:AX4" si="14">IF(S4&gt;0,(S4/S$27)*LN($O4+1),"na")</f>
        <v>2.6537666051113077E-2</v>
      </c>
      <c r="AP4" s="82">
        <f t="shared" si="14"/>
        <v>2.1434268733591329E-2</v>
      </c>
      <c r="AQ4" s="82">
        <f t="shared" si="14"/>
        <v>3.6984620559922292E-2</v>
      </c>
      <c r="AR4" s="82">
        <f t="shared" si="14"/>
        <v>4.2103027869554402E-2</v>
      </c>
      <c r="AS4" s="82">
        <f t="shared" si="14"/>
        <v>2.1434268733591329E-2</v>
      </c>
      <c r="AT4" s="82">
        <f t="shared" si="14"/>
        <v>1.5310191952565236E-2</v>
      </c>
      <c r="AU4" s="82">
        <f t="shared" si="14"/>
        <v>2.2228130538539156E-2</v>
      </c>
      <c r="AV4" s="83" t="str">
        <f t="shared" si="14"/>
        <v>na</v>
      </c>
      <c r="AW4" s="82">
        <f t="shared" si="14"/>
        <v>2.1434268733591329E-2</v>
      </c>
      <c r="AX4" s="82">
        <f t="shared" si="14"/>
        <v>2.1434268733591329E-2</v>
      </c>
      <c r="AY4" s="358">
        <f>IF(R4&gt;0,((R4/R$27)^2)*LN((($Q4+1)^2)),"na")</f>
        <v>0.19554886362700749</v>
      </c>
      <c r="AZ4" s="344">
        <f t="shared" ref="AZ4:BI4" si="15">IF(S4&gt;0,((S4/S$27)^2)*LN((($Q4+1)^2)),"na")</f>
        <v>0.29975290660285048</v>
      </c>
      <c r="BA4" s="344">
        <f t="shared" si="15"/>
        <v>0.19554886362700749</v>
      </c>
      <c r="BB4" s="344">
        <f t="shared" si="15"/>
        <v>0.58221084195599604</v>
      </c>
      <c r="BC4" s="344">
        <f t="shared" si="15"/>
        <v>0.75450932713226759</v>
      </c>
      <c r="BD4" s="344">
        <f t="shared" si="15"/>
        <v>0.19554886362700749</v>
      </c>
      <c r="BE4" s="344">
        <f t="shared" si="15"/>
        <v>9.9769828381126274E-2</v>
      </c>
      <c r="BF4" s="344">
        <f t="shared" si="15"/>
        <v>0.21030220724770077</v>
      </c>
      <c r="BG4" s="347" t="str">
        <f t="shared" si="15"/>
        <v>na</v>
      </c>
      <c r="BH4" s="344">
        <f t="shared" si="15"/>
        <v>0.19554886362700749</v>
      </c>
      <c r="BI4" s="359">
        <f t="shared" si="15"/>
        <v>0.19554886362700749</v>
      </c>
      <c r="BJ4" s="344">
        <f>IF(R4&gt;0,(AC4-1)*AY4,"na")</f>
        <v>7.4308568178262844</v>
      </c>
      <c r="BK4" s="344">
        <f t="shared" ref="BK4:BT4" si="16">IF(S4&gt;0,(AD4-1)*AZ4,"na")</f>
        <v>11.390610450908317</v>
      </c>
      <c r="BL4" s="344">
        <f t="shared" si="16"/>
        <v>7.4308568178262844</v>
      </c>
      <c r="BM4" s="344">
        <f t="shared" si="16"/>
        <v>22.124011994327848</v>
      </c>
      <c r="BN4" s="344">
        <f t="shared" si="16"/>
        <v>28.671354431026167</v>
      </c>
      <c r="BO4" s="344">
        <f t="shared" si="16"/>
        <v>7.4308568178262844</v>
      </c>
      <c r="BP4" s="344">
        <f t="shared" si="16"/>
        <v>3.7912534784827985</v>
      </c>
      <c r="BQ4" s="344">
        <f t="shared" si="16"/>
        <v>7.9914838754126292</v>
      </c>
      <c r="BR4" s="347" t="str">
        <f t="shared" si="16"/>
        <v>na</v>
      </c>
      <c r="BS4" s="344">
        <f t="shared" si="16"/>
        <v>7.4308568178262844</v>
      </c>
      <c r="BT4" s="359">
        <f t="shared" si="16"/>
        <v>7.4308568178262844</v>
      </c>
      <c r="BU4" s="358">
        <f>IF(R4&gt;0,AC4*(AN4-AN$27)^2,"na")</f>
        <v>0.72147102990523759</v>
      </c>
      <c r="BV4" s="344">
        <f t="shared" ref="BV4:CE4" si="17">IF(S4&gt;0,AD4*(AO4-AO$27)^2,"na")</f>
        <v>0.39739573849912985</v>
      </c>
      <c r="BW4" s="344">
        <f t="shared" si="17"/>
        <v>1.1293332099279476</v>
      </c>
      <c r="BX4" s="344">
        <f t="shared" si="17"/>
        <v>0.25128967810965319</v>
      </c>
      <c r="BY4" s="344">
        <f t="shared" si="17"/>
        <v>0.338023160516703</v>
      </c>
      <c r="BZ4" s="344">
        <f t="shared" si="17"/>
        <v>0.79790801198592842</v>
      </c>
      <c r="CA4" s="344">
        <f t="shared" si="17"/>
        <v>1.1509831704343252</v>
      </c>
      <c r="CB4" s="344">
        <f t="shared" si="17"/>
        <v>1.0354140216570491</v>
      </c>
      <c r="CC4" s="347" t="str">
        <f t="shared" si="17"/>
        <v>na</v>
      </c>
      <c r="CD4" s="344">
        <f t="shared" si="17"/>
        <v>0.77899432716898409</v>
      </c>
      <c r="CE4" s="359">
        <f t="shared" si="17"/>
        <v>0.66913418559283289</v>
      </c>
    </row>
    <row r="5" spans="1:83" x14ac:dyDescent="0.25">
      <c r="A5" s="217" t="s">
        <v>4</v>
      </c>
      <c r="B5" s="149">
        <v>8</v>
      </c>
      <c r="C5" s="150"/>
      <c r="E5" s="142">
        <v>1</v>
      </c>
      <c r="F5" s="151">
        <v>40</v>
      </c>
      <c r="G5" s="153">
        <v>0.56999999999999995</v>
      </c>
      <c r="H5" s="153">
        <v>1.76</v>
      </c>
      <c r="I5" s="314" t="s">
        <v>271</v>
      </c>
      <c r="J5" s="208">
        <v>40</v>
      </c>
      <c r="K5" s="340"/>
      <c r="L5" s="307">
        <v>8</v>
      </c>
      <c r="M5" s="308">
        <v>17.899999999999999</v>
      </c>
      <c r="N5" s="154">
        <f t="shared" ref="N5" si="18">L5/J5</f>
        <v>0.2</v>
      </c>
      <c r="O5" s="154">
        <f t="shared" ref="O5" si="19">IF(L5&lt;0.01*J5,0.01,IF(L5&gt;100*J5,100,N5))</f>
        <v>0.2</v>
      </c>
      <c r="P5" s="205">
        <f t="shared" ref="P5:P6" si="20">IF(M5&gt;0,((((1/J5)^2)*((M5^2)+(L5^2))-((1/J5)^2)*(L5^2))^0.5),0)</f>
        <v>0.44750000000000001</v>
      </c>
      <c r="Q5" s="153">
        <f t="shared" ref="Q5" si="21">IF(P5=0,O5,P5)</f>
        <v>0.44750000000000001</v>
      </c>
      <c r="R5" s="149">
        <v>1</v>
      </c>
      <c r="S5" s="143">
        <v>1</v>
      </c>
      <c r="U5" s="142">
        <v>0.5</v>
      </c>
      <c r="V5" s="142">
        <v>0.3</v>
      </c>
      <c r="W5" s="142">
        <v>1</v>
      </c>
      <c r="X5" s="142">
        <v>1</v>
      </c>
      <c r="Z5" s="201"/>
      <c r="AB5" s="142">
        <v>1</v>
      </c>
      <c r="AC5" s="54">
        <f>IF(R5&gt;0,$B5,"na")</f>
        <v>8</v>
      </c>
      <c r="AD5" s="144">
        <f t="shared" ref="AD5" si="22">IF(S5&gt;0,$B5,"na")</f>
        <v>8</v>
      </c>
      <c r="AE5" s="144" t="str">
        <f t="shared" ref="AE5" si="23">IF(T5&gt;0,$B5,"na")</f>
        <v>na</v>
      </c>
      <c r="AF5" s="144">
        <f t="shared" ref="AF5" si="24">IF(U5&gt;0,$B5,"na")</f>
        <v>8</v>
      </c>
      <c r="AG5" s="144">
        <f t="shared" ref="AG5" si="25">IF(V5&gt;0,$B5,"na")</f>
        <v>8</v>
      </c>
      <c r="AH5" s="144">
        <f t="shared" ref="AH5" si="26">IF(W5&gt;0,$B5,"na")</f>
        <v>8</v>
      </c>
      <c r="AI5" s="144">
        <f t="shared" ref="AI5" si="27">IF(X5&gt;0,$B5,"na")</f>
        <v>8</v>
      </c>
      <c r="AJ5" s="144" t="str">
        <f t="shared" ref="AJ5" si="28">IF(Y5&gt;0,$B5,"na")</f>
        <v>na</v>
      </c>
      <c r="AK5" s="75" t="str">
        <f t="shared" ref="AK5" si="29">IF(Z5&gt;0,$B5,"na")</f>
        <v>na</v>
      </c>
      <c r="AL5" s="144" t="str">
        <f t="shared" ref="AL5" si="30">IF(AA5&gt;0,$B5,"na")</f>
        <v>na</v>
      </c>
      <c r="AM5" s="69">
        <f t="shared" ref="AM5" si="31">IF(AB5&gt;0,$B5,"na")</f>
        <v>8</v>
      </c>
      <c r="AN5" s="82">
        <f t="shared" ref="AN5:AN25" si="32">IF(R5&gt;0,(R5/R$27)*LN($O5+1),"na")</f>
        <v>0.18232155679395459</v>
      </c>
      <c r="AO5" s="82">
        <f t="shared" ref="AO5:AO25" si="33">IF(S5&gt;0,(S5/S$27)*LN($O5+1),"na")</f>
        <v>0.2257314512687057</v>
      </c>
      <c r="AP5" s="82" t="str">
        <f t="shared" ref="AP5:AP25" si="34">IF(T5&gt;0,(T5/T$27)*LN($O5+1),"na")</f>
        <v>na</v>
      </c>
      <c r="AQ5" s="82">
        <f t="shared" ref="AQ5:AQ25" si="35">IF(U5&gt;0,(U5/U$27)*LN($O5+1),"na")</f>
        <v>0.15729702939086276</v>
      </c>
      <c r="AR5" s="82">
        <f t="shared" ref="AR5:AR25" si="36">IF(V5&gt;0,(V5/V$27)*LN($O5+1),"na")</f>
        <v>0.10743948882500896</v>
      </c>
      <c r="AS5" s="82">
        <f t="shared" ref="AS5:AS25" si="37">IF(W5&gt;0,(W5/W$27)*LN($O5+1),"na")</f>
        <v>0.18232155679395459</v>
      </c>
      <c r="AT5" s="82">
        <f t="shared" ref="AT5:AT25" si="38">IF(X5&gt;0,(X5/X$27)*LN($O5+1),"na")</f>
        <v>0.26045936684850657</v>
      </c>
      <c r="AU5" s="82" t="str">
        <f t="shared" ref="AU5:AU25" si="39">IF(Y5&gt;0,(Y5/Y$27)*LN($O5+1),"na")</f>
        <v>na</v>
      </c>
      <c r="AV5" s="83" t="str">
        <f t="shared" ref="AV5:AV25" si="40">IF(Z5&gt;0,(Z5/Z$27)*LN($O5+1),"na")</f>
        <v>na</v>
      </c>
      <c r="AW5" s="82" t="str">
        <f t="shared" ref="AW5:AW25" si="41">IF(AA5&gt;0,(AA5/AA$27)*LN($O5+1),"na")</f>
        <v>na</v>
      </c>
      <c r="AX5" s="82">
        <f t="shared" ref="AX5:AX25" si="42">IF(AB5&gt;0,(AB5/AB$27)*LN($O5+1),"na")</f>
        <v>0.18232155679395459</v>
      </c>
      <c r="AY5" s="93">
        <f t="shared" ref="AY5:AY25" si="43">IF(R5&gt;0,((R5/R$27)^2)*LN((($Q5+1)^2)),"na")</f>
        <v>0.73967586093002646</v>
      </c>
      <c r="AZ5" s="85">
        <f t="shared" ref="AZ5:AZ25" si="44">IF(S5&gt;0,((S5/S$27)^2)*LN((($Q5+1)^2)),"na")</f>
        <v>1.133834199520857</v>
      </c>
      <c r="BA5" s="85" t="str">
        <f t="shared" ref="BA5:BA25" si="45">IF(T5&gt;0,((T5/T$27)^2)*LN((($Q5+1)^2)),"na")</f>
        <v>na</v>
      </c>
      <c r="BB5" s="85">
        <f t="shared" ref="BB5:BB25" si="46">IF(U5&gt;0,((U5/U$27)^2)*LN((($Q5+1)^2)),"na")</f>
        <v>0.5505622709575283</v>
      </c>
      <c r="BC5" s="85">
        <f t="shared" ref="BC5:BC25" si="47">IF(V5&gt;0,((V5/V$27)^2)*LN((($Q5+1)^2)),"na")</f>
        <v>0.25685810349260169</v>
      </c>
      <c r="BD5" s="85">
        <f t="shared" ref="BD5:BD25" si="48">IF(W5&gt;0,((W5/W$27)^2)*LN((($Q5+1)^2)),"na")</f>
        <v>0.73967586093002646</v>
      </c>
      <c r="BE5" s="85">
        <f t="shared" ref="BE5:BE25" si="49">IF(X5&gt;0,((X5/X$27)^2)*LN((($Q5+1)^2)),"na")</f>
        <v>1.5095425733265846</v>
      </c>
      <c r="BF5" s="85" t="str">
        <f t="shared" ref="BF5:BF25" si="50">IF(Y5&gt;0,((Y5/Y$27)^2)*LN((($Q5+1)^2)),"na")</f>
        <v>na</v>
      </c>
      <c r="BG5" s="86" t="str">
        <f t="shared" ref="BG5:BG25" si="51">IF(Z5&gt;0,((Z5/Z$27)^2)*LN((($Q5+1)^2)),"na")</f>
        <v>na</v>
      </c>
      <c r="BH5" s="85" t="str">
        <f t="shared" ref="BH5:BH25" si="52">IF(AA5&gt;0,((AA5/AA$27)^2)*LN((($Q5+1)^2)),"na")</f>
        <v>na</v>
      </c>
      <c r="BI5" s="102">
        <f t="shared" ref="BI5:BI25" si="53">IF(AB5&gt;0,((AB5/AB$27)^2)*LN((($Q5+1)^2)),"na")</f>
        <v>0.73967586093002646</v>
      </c>
      <c r="BJ5" s="85">
        <f t="shared" ref="BJ5:BJ25" si="54">IF(R5&gt;0,(AC5-1)*AY5,"na")</f>
        <v>5.1777310265101857</v>
      </c>
      <c r="BK5" s="85">
        <f t="shared" ref="BK5:BK25" si="55">IF(S5&gt;0,(AD5-1)*AZ5,"na")</f>
        <v>7.9368393966459987</v>
      </c>
      <c r="BL5" s="85" t="str">
        <f t="shared" ref="BL5:BL25" si="56">IF(T5&gt;0,(AE5-1)*BA5,"na")</f>
        <v>na</v>
      </c>
      <c r="BM5" s="85">
        <f t="shared" ref="BM5:BM25" si="57">IF(U5&gt;0,(AF5-1)*BB5,"na")</f>
        <v>3.8539358967026982</v>
      </c>
      <c r="BN5" s="85">
        <f t="shared" ref="BN5:BN25" si="58">IF(V5&gt;0,(AG5-1)*BC5,"na")</f>
        <v>1.7980067244482119</v>
      </c>
      <c r="BO5" s="85">
        <f t="shared" ref="BO5:BO25" si="59">IF(W5&gt;0,(AH5-1)*BD5,"na")</f>
        <v>5.1777310265101857</v>
      </c>
      <c r="BP5" s="85">
        <f t="shared" ref="BP5:BP25" si="60">IF(X5&gt;0,(AI5-1)*BE5,"na")</f>
        <v>10.566798013286093</v>
      </c>
      <c r="BQ5" s="85" t="str">
        <f t="shared" ref="BQ5:BQ25" si="61">IF(Y5&gt;0,(AJ5-1)*BF5,"na")</f>
        <v>na</v>
      </c>
      <c r="BR5" s="86" t="str">
        <f t="shared" ref="BR5:BR25" si="62">IF(Z5&gt;0,(AK5-1)*BG5,"na")</f>
        <v>na</v>
      </c>
      <c r="BS5" s="85" t="str">
        <f t="shared" ref="BS5:BS25" si="63">IF(AA5&gt;0,(AL5-1)*BH5,"na")</f>
        <v>na</v>
      </c>
      <c r="BT5" s="85">
        <f t="shared" ref="BT5:BT25" si="64">IF(AB5&gt;0,(AM5-1)*BI5,"na")</f>
        <v>5.1777310265101857</v>
      </c>
      <c r="BU5" s="93">
        <f t="shared" ref="BU5:BU25" si="65">IF(R5&gt;0,AC5*(AN5-AN$27)^2,"na")</f>
        <v>4.9502498421895849E-3</v>
      </c>
      <c r="BV5" s="85">
        <f t="shared" ref="BV5:BV25" si="66">IF(S5&gt;0,AD5*(AO5-AO$27)^2,"na")</f>
        <v>7.7224604756415793E-2</v>
      </c>
      <c r="BW5" s="85" t="str">
        <f t="shared" ref="BW5:BW25" si="67">IF(T5&gt;0,AE5*(AP5-AP$27)^2,"na")</f>
        <v>na</v>
      </c>
      <c r="BX5" s="85">
        <f t="shared" ref="BX5:BX25" si="68">IF(U5&gt;0,AF5*(AQ5-AQ$27)^2,"na")</f>
        <v>1.2826947803714525E-2</v>
      </c>
      <c r="BY5" s="85">
        <f t="shared" ref="BY5:BY25" si="69">IF(V5&gt;0,AG5*(AR5-AR$27)^2,"na")</f>
        <v>6.1656790833877024E-3</v>
      </c>
      <c r="BZ5" s="85">
        <f t="shared" ref="BZ5:BZ25" si="70">IF(W5&gt;0,AH5*(AS5-AS$27)^2,"na")</f>
        <v>2.5494652009148805E-3</v>
      </c>
      <c r="CA5" s="85">
        <f t="shared" ref="CA5:CA25" si="71">IF(X5&gt;0,AI5*(AT5-AT$27)^2,"na")</f>
        <v>4.3050550263575169E-2</v>
      </c>
      <c r="CB5" s="85" t="str">
        <f t="shared" ref="CB5:CB25" si="72">IF(Y5&gt;0,AJ5*(AU5-AU$27)^2,"na")</f>
        <v>na</v>
      </c>
      <c r="CC5" s="86" t="str">
        <f t="shared" ref="CC5:CC25" si="73">IF(Z5&gt;0,AK5*(AV5-AV$27)^2,"na")</f>
        <v>na</v>
      </c>
      <c r="CD5" s="85" t="str">
        <f t="shared" ref="CD5:CD25" si="74">IF(AA5&gt;0,AL5*(AW5-AW$27)^2,"na")</f>
        <v>na</v>
      </c>
      <c r="CE5" s="102">
        <f t="shared" ref="CE5:CE25" si="75">IF(AB5&gt;0,AM5*(AX5-AX$27)^2,"na")</f>
        <v>7.1527791066981405E-3</v>
      </c>
    </row>
    <row r="6" spans="1:83" x14ac:dyDescent="0.25">
      <c r="A6" s="217" t="s">
        <v>8</v>
      </c>
      <c r="B6" s="149">
        <v>8</v>
      </c>
      <c r="C6" s="150"/>
      <c r="E6" s="142">
        <v>1</v>
      </c>
      <c r="F6" s="78">
        <v>68</v>
      </c>
      <c r="I6" s="314" t="s">
        <v>271</v>
      </c>
      <c r="J6" s="208">
        <v>68</v>
      </c>
      <c r="K6" s="340"/>
      <c r="L6" s="307">
        <v>8</v>
      </c>
      <c r="M6" s="308">
        <v>13.47</v>
      </c>
      <c r="N6" s="154">
        <f t="shared" ref="N6" si="76">L6/J6</f>
        <v>0.11764705882352941</v>
      </c>
      <c r="O6" s="154">
        <f t="shared" ref="O6" si="77">IF(L6&lt;0.01*J6,0.01,IF(L6&gt;100*J6,100,N6))</f>
        <v>0.11764705882352941</v>
      </c>
      <c r="P6" s="205">
        <f t="shared" si="20"/>
        <v>0.19808823529411765</v>
      </c>
      <c r="Q6" s="153">
        <f t="shared" ref="Q6:Q8" si="78">IF(P6=0,O6,P6)</f>
        <v>0.19808823529411765</v>
      </c>
      <c r="R6" s="149">
        <v>1</v>
      </c>
      <c r="S6" s="143"/>
      <c r="T6" s="142">
        <v>1</v>
      </c>
      <c r="U6" s="142">
        <v>0.25</v>
      </c>
      <c r="V6" s="142">
        <v>0.1</v>
      </c>
      <c r="W6" s="142">
        <v>1</v>
      </c>
      <c r="Y6" s="142">
        <v>1</v>
      </c>
      <c r="Z6" s="201"/>
      <c r="AA6" s="142">
        <v>1</v>
      </c>
      <c r="AB6" s="142">
        <v>1</v>
      </c>
      <c r="AC6" s="54">
        <f>IF(R6&gt;0,$B6,"na")</f>
        <v>8</v>
      </c>
      <c r="AD6" s="144" t="str">
        <f t="shared" ref="AD6:AM6" si="79">IF(S6&gt;0,$B6,"na")</f>
        <v>na</v>
      </c>
      <c r="AE6" s="144">
        <f t="shared" si="79"/>
        <v>8</v>
      </c>
      <c r="AF6" s="144">
        <f t="shared" si="79"/>
        <v>8</v>
      </c>
      <c r="AG6" s="144">
        <f t="shared" si="79"/>
        <v>8</v>
      </c>
      <c r="AH6" s="144">
        <f t="shared" si="79"/>
        <v>8</v>
      </c>
      <c r="AI6" s="144" t="str">
        <f t="shared" si="79"/>
        <v>na</v>
      </c>
      <c r="AJ6" s="144">
        <f t="shared" si="79"/>
        <v>8</v>
      </c>
      <c r="AK6" s="75" t="str">
        <f t="shared" si="79"/>
        <v>na</v>
      </c>
      <c r="AL6" s="144">
        <f t="shared" si="79"/>
        <v>8</v>
      </c>
      <c r="AM6" s="69">
        <f t="shared" si="79"/>
        <v>8</v>
      </c>
      <c r="AN6" s="82">
        <f t="shared" si="32"/>
        <v>0.1112256351102244</v>
      </c>
      <c r="AO6" s="82" t="str">
        <f t="shared" si="33"/>
        <v>na</v>
      </c>
      <c r="AP6" s="82">
        <f t="shared" si="34"/>
        <v>0.1112256351102244</v>
      </c>
      <c r="AQ6" s="82">
        <f t="shared" si="35"/>
        <v>4.7979685733822289E-2</v>
      </c>
      <c r="AR6" s="82">
        <f t="shared" si="36"/>
        <v>2.1847892610936937E-2</v>
      </c>
      <c r="AS6" s="82">
        <f t="shared" si="37"/>
        <v>0.1112256351102244</v>
      </c>
      <c r="AT6" s="82" t="str">
        <f t="shared" si="38"/>
        <v>na</v>
      </c>
      <c r="AU6" s="82">
        <f t="shared" si="39"/>
        <v>0.11534510307726975</v>
      </c>
      <c r="AV6" s="83" t="str">
        <f t="shared" si="40"/>
        <v>na</v>
      </c>
      <c r="AW6" s="82">
        <f t="shared" si="41"/>
        <v>0.1112256351102244</v>
      </c>
      <c r="AX6" s="82">
        <f t="shared" si="42"/>
        <v>0.1112256351102244</v>
      </c>
      <c r="AY6" s="93">
        <f t="shared" si="43"/>
        <v>0.36145429829288722</v>
      </c>
      <c r="AZ6" s="85" t="str">
        <f t="shared" si="44"/>
        <v>na</v>
      </c>
      <c r="BA6" s="85">
        <f t="shared" si="45"/>
        <v>0.36145429829288722</v>
      </c>
      <c r="BB6" s="85">
        <f t="shared" si="46"/>
        <v>6.7260238513555323E-2</v>
      </c>
      <c r="BC6" s="85">
        <f t="shared" si="47"/>
        <v>1.3946419034897758E-2</v>
      </c>
      <c r="BD6" s="85">
        <f t="shared" si="48"/>
        <v>0.36145429829288722</v>
      </c>
      <c r="BE6" s="85" t="str">
        <f t="shared" si="49"/>
        <v>na</v>
      </c>
      <c r="BF6" s="85">
        <f t="shared" si="50"/>
        <v>0.38872451284173326</v>
      </c>
      <c r="BG6" s="86" t="str">
        <f t="shared" si="51"/>
        <v>na</v>
      </c>
      <c r="BH6" s="85">
        <f t="shared" si="52"/>
        <v>0.36145429829288722</v>
      </c>
      <c r="BI6" s="102">
        <f t="shared" si="53"/>
        <v>0.36145429829288722</v>
      </c>
      <c r="BJ6" s="85">
        <f t="shared" si="54"/>
        <v>2.5301800880502103</v>
      </c>
      <c r="BK6" s="85" t="str">
        <f t="shared" si="55"/>
        <v>na</v>
      </c>
      <c r="BL6" s="85">
        <f t="shared" si="56"/>
        <v>2.5301800880502103</v>
      </c>
      <c r="BM6" s="85">
        <f t="shared" si="57"/>
        <v>0.47082166959488725</v>
      </c>
      <c r="BN6" s="85">
        <f t="shared" si="58"/>
        <v>9.7624933244284312E-2</v>
      </c>
      <c r="BO6" s="85">
        <f t="shared" si="59"/>
        <v>2.5301800880502103</v>
      </c>
      <c r="BP6" s="85" t="str">
        <f t="shared" si="60"/>
        <v>na</v>
      </c>
      <c r="BQ6" s="85">
        <f t="shared" si="61"/>
        <v>2.7210715898921327</v>
      </c>
      <c r="BR6" s="86" t="str">
        <f t="shared" si="62"/>
        <v>na</v>
      </c>
      <c r="BS6" s="85">
        <f t="shared" si="63"/>
        <v>2.5301800880502103</v>
      </c>
      <c r="BT6" s="85">
        <f t="shared" si="64"/>
        <v>2.5301800880502103</v>
      </c>
      <c r="BU6" s="93">
        <f t="shared" si="65"/>
        <v>1.709075683989161E-2</v>
      </c>
      <c r="BV6" s="85" t="str">
        <f t="shared" si="66"/>
        <v>na</v>
      </c>
      <c r="BW6" s="85">
        <f t="shared" si="67"/>
        <v>5.1683655004239548E-2</v>
      </c>
      <c r="BX6" s="85">
        <f t="shared" si="68"/>
        <v>3.839249302029725E-2</v>
      </c>
      <c r="BY6" s="85">
        <f t="shared" si="69"/>
        <v>0.1027916894570452</v>
      </c>
      <c r="BZ6" s="85">
        <f t="shared" si="70"/>
        <v>2.2679578162305709E-2</v>
      </c>
      <c r="CA6" s="85" t="str">
        <f t="shared" si="71"/>
        <v>na</v>
      </c>
      <c r="CB6" s="85">
        <f t="shared" si="72"/>
        <v>3.9000786193539048E-2</v>
      </c>
      <c r="CC6" s="86" t="str">
        <f t="shared" si="73"/>
        <v>na</v>
      </c>
      <c r="CD6" s="85">
        <f t="shared" si="74"/>
        <v>2.1249976210086358E-2</v>
      </c>
      <c r="CE6" s="102">
        <f t="shared" si="75"/>
        <v>1.357586852536328E-2</v>
      </c>
    </row>
    <row r="7" spans="1:83" x14ac:dyDescent="0.25">
      <c r="A7" s="217" t="s">
        <v>11</v>
      </c>
      <c r="B7" s="149"/>
      <c r="C7" s="150">
        <v>39</v>
      </c>
      <c r="E7" s="145">
        <v>1</v>
      </c>
      <c r="F7" s="78"/>
      <c r="G7" s="153">
        <v>0</v>
      </c>
      <c r="H7" s="153">
        <v>0</v>
      </c>
      <c r="I7" s="255" t="s">
        <v>419</v>
      </c>
      <c r="J7" s="81"/>
      <c r="K7" s="82">
        <v>0.03</v>
      </c>
      <c r="L7" s="277">
        <v>0</v>
      </c>
      <c r="M7" s="278">
        <v>0</v>
      </c>
      <c r="N7" s="73">
        <f t="shared" ref="N7:N8" si="80">L7/K7</f>
        <v>0</v>
      </c>
      <c r="O7" s="73">
        <f t="shared" ref="O7:O8" si="81">IF(L7&lt;0.01*K7,0.01,IF(L7&gt;100*K7,100,N7))</f>
        <v>0.01</v>
      </c>
      <c r="P7" s="205">
        <f t="shared" si="2"/>
        <v>0</v>
      </c>
      <c r="Q7" s="153">
        <f t="shared" si="78"/>
        <v>0.01</v>
      </c>
      <c r="R7" s="149">
        <v>1</v>
      </c>
      <c r="S7" s="145">
        <v>1</v>
      </c>
      <c r="T7" s="146">
        <v>1</v>
      </c>
      <c r="U7" s="146">
        <v>1</v>
      </c>
      <c r="V7" s="146">
        <v>1</v>
      </c>
      <c r="W7" s="146"/>
      <c r="X7" s="146"/>
      <c r="Y7" s="146"/>
      <c r="Z7" s="201"/>
      <c r="AA7" s="146"/>
      <c r="AB7" s="142">
        <v>1</v>
      </c>
      <c r="AC7" s="54">
        <f>IF(R7&gt;0,$C7,"na")</f>
        <v>39</v>
      </c>
      <c r="AD7" s="144">
        <f t="shared" ref="AD7:AM7" si="82">IF(S7&gt;0,$C7,"na")</f>
        <v>39</v>
      </c>
      <c r="AE7" s="144">
        <f t="shared" si="82"/>
        <v>39</v>
      </c>
      <c r="AF7" s="144">
        <f t="shared" si="82"/>
        <v>39</v>
      </c>
      <c r="AG7" s="144">
        <f t="shared" si="82"/>
        <v>39</v>
      </c>
      <c r="AH7" s="144" t="str">
        <f t="shared" si="82"/>
        <v>na</v>
      </c>
      <c r="AI7" s="144" t="str">
        <f t="shared" si="82"/>
        <v>na</v>
      </c>
      <c r="AJ7" s="144" t="str">
        <f t="shared" si="82"/>
        <v>na</v>
      </c>
      <c r="AK7" s="75" t="str">
        <f t="shared" si="82"/>
        <v>na</v>
      </c>
      <c r="AL7" s="144" t="str">
        <f t="shared" si="82"/>
        <v>na</v>
      </c>
      <c r="AM7" s="69">
        <f t="shared" si="82"/>
        <v>39</v>
      </c>
      <c r="AN7" s="82">
        <f t="shared" si="32"/>
        <v>9.950330853168092E-3</v>
      </c>
      <c r="AO7" s="82">
        <f t="shared" si="33"/>
        <v>1.2319457246779544E-2</v>
      </c>
      <c r="AP7" s="82">
        <f t="shared" si="34"/>
        <v>9.950330853168092E-3</v>
      </c>
      <c r="AQ7" s="82">
        <f t="shared" si="35"/>
        <v>1.7169198334878275E-2</v>
      </c>
      <c r="AR7" s="82">
        <f t="shared" si="36"/>
        <v>1.9545292747294468E-2</v>
      </c>
      <c r="AS7" s="82" t="str">
        <f t="shared" si="37"/>
        <v>na</v>
      </c>
      <c r="AT7" s="82" t="str">
        <f t="shared" si="38"/>
        <v>na</v>
      </c>
      <c r="AU7" s="82" t="str">
        <f t="shared" si="39"/>
        <v>na</v>
      </c>
      <c r="AV7" s="83" t="str">
        <f t="shared" si="40"/>
        <v>na</v>
      </c>
      <c r="AW7" s="82" t="str">
        <f t="shared" si="41"/>
        <v>na</v>
      </c>
      <c r="AX7" s="82">
        <f t="shared" si="42"/>
        <v>9.950330853168092E-3</v>
      </c>
      <c r="AY7" s="93">
        <f t="shared" si="43"/>
        <v>1.9900661706336174E-2</v>
      </c>
      <c r="AZ7" s="85">
        <f t="shared" si="44"/>
        <v>3.0505322706311233E-2</v>
      </c>
      <c r="BA7" s="85">
        <f t="shared" si="45"/>
        <v>1.9900661706336174E-2</v>
      </c>
      <c r="BB7" s="85">
        <f t="shared" si="46"/>
        <v>5.9250566802717147E-2</v>
      </c>
      <c r="BC7" s="85">
        <f t="shared" si="47"/>
        <v>7.6785078650085381E-2</v>
      </c>
      <c r="BD7" s="85" t="str">
        <f t="shared" si="48"/>
        <v>na</v>
      </c>
      <c r="BE7" s="85" t="str">
        <f t="shared" si="49"/>
        <v>na</v>
      </c>
      <c r="BF7" s="85" t="str">
        <f t="shared" si="50"/>
        <v>na</v>
      </c>
      <c r="BG7" s="86" t="str">
        <f t="shared" si="51"/>
        <v>na</v>
      </c>
      <c r="BH7" s="85" t="str">
        <f t="shared" si="52"/>
        <v>na</v>
      </c>
      <c r="BI7" s="102">
        <f t="shared" si="53"/>
        <v>1.9900661706336174E-2</v>
      </c>
      <c r="BJ7" s="85">
        <f t="shared" si="54"/>
        <v>0.75622514484077463</v>
      </c>
      <c r="BK7" s="85">
        <f t="shared" si="55"/>
        <v>1.1592022628398269</v>
      </c>
      <c r="BL7" s="85">
        <f t="shared" si="56"/>
        <v>0.75622514484077463</v>
      </c>
      <c r="BM7" s="85">
        <f t="shared" si="57"/>
        <v>2.2515215385032517</v>
      </c>
      <c r="BN7" s="85">
        <f t="shared" si="58"/>
        <v>2.9178329887032444</v>
      </c>
      <c r="BO7" s="85" t="str">
        <f t="shared" si="59"/>
        <v>na</v>
      </c>
      <c r="BP7" s="85" t="str">
        <f t="shared" si="60"/>
        <v>na</v>
      </c>
      <c r="BQ7" s="85" t="str">
        <f t="shared" si="61"/>
        <v>na</v>
      </c>
      <c r="BR7" s="86" t="str">
        <f t="shared" si="62"/>
        <v>na</v>
      </c>
      <c r="BS7" s="85" t="str">
        <f t="shared" si="63"/>
        <v>na</v>
      </c>
      <c r="BT7" s="85">
        <f t="shared" si="64"/>
        <v>0.75622514484077463</v>
      </c>
      <c r="BU7" s="93">
        <f t="shared" si="65"/>
        <v>0.84844672130560839</v>
      </c>
      <c r="BV7" s="85">
        <f t="shared" si="66"/>
        <v>0.51722851122419367</v>
      </c>
      <c r="BW7" s="85">
        <f t="shared" si="67"/>
        <v>1.2869043629924004</v>
      </c>
      <c r="BX7" s="85">
        <f t="shared" si="68"/>
        <v>0.39066911530700732</v>
      </c>
      <c r="BY7" s="85">
        <f t="shared" si="69"/>
        <v>0.52167482416824329</v>
      </c>
      <c r="BZ7" s="85" t="str">
        <f t="shared" si="70"/>
        <v>na</v>
      </c>
      <c r="CA7" s="85" t="str">
        <f t="shared" si="71"/>
        <v>na</v>
      </c>
      <c r="CB7" s="85" t="str">
        <f t="shared" si="72"/>
        <v>na</v>
      </c>
      <c r="CC7" s="86" t="str">
        <f t="shared" si="73"/>
        <v>na</v>
      </c>
      <c r="CD7" s="85" t="str">
        <f t="shared" si="74"/>
        <v>na</v>
      </c>
      <c r="CE7" s="102">
        <f t="shared" si="75"/>
        <v>0.79160771954941767</v>
      </c>
    </row>
    <row r="8" spans="1:83" x14ac:dyDescent="0.25">
      <c r="A8" s="217" t="s">
        <v>106</v>
      </c>
      <c r="B8" s="149"/>
      <c r="C8" s="150">
        <v>39</v>
      </c>
      <c r="E8" s="142">
        <v>1</v>
      </c>
      <c r="F8" s="78">
        <v>1.3</v>
      </c>
      <c r="G8" s="153">
        <v>1.63</v>
      </c>
      <c r="H8" s="153">
        <v>4.8099999999999996</v>
      </c>
      <c r="I8" s="314" t="s">
        <v>279</v>
      </c>
      <c r="J8" s="81"/>
      <c r="K8" s="82">
        <v>6.44</v>
      </c>
      <c r="L8" s="277">
        <v>1.069</v>
      </c>
      <c r="M8" s="278">
        <v>2.9460000000000002</v>
      </c>
      <c r="N8" s="73">
        <f t="shared" si="80"/>
        <v>0.16599378881987575</v>
      </c>
      <c r="O8" s="73">
        <f t="shared" si="81"/>
        <v>0.16599378881987575</v>
      </c>
      <c r="P8" s="205">
        <f t="shared" si="2"/>
        <v>0.45745341614906837</v>
      </c>
      <c r="Q8" s="153">
        <f t="shared" si="78"/>
        <v>0.45745341614906837</v>
      </c>
      <c r="R8" s="149">
        <v>1</v>
      </c>
      <c r="S8" s="143">
        <v>1</v>
      </c>
      <c r="U8" s="142">
        <v>0.5</v>
      </c>
      <c r="V8" s="142">
        <v>0.3</v>
      </c>
      <c r="W8" s="142">
        <v>1</v>
      </c>
      <c r="Y8" s="142">
        <v>1</v>
      </c>
      <c r="Z8" s="201"/>
      <c r="AB8" s="142">
        <v>1</v>
      </c>
      <c r="AC8" s="54">
        <f>IF(R8&gt;0,$C8,"na")</f>
        <v>39</v>
      </c>
      <c r="AD8" s="144">
        <f t="shared" ref="AD8" si="83">IF(S8&gt;0,$C8,"na")</f>
        <v>39</v>
      </c>
      <c r="AE8" s="144" t="str">
        <f t="shared" ref="AE8" si="84">IF(T8&gt;0,$C8,"na")</f>
        <v>na</v>
      </c>
      <c r="AF8" s="144">
        <f t="shared" ref="AF8" si="85">IF(U8&gt;0,$C8,"na")</f>
        <v>39</v>
      </c>
      <c r="AG8" s="144">
        <f t="shared" ref="AG8" si="86">IF(V8&gt;0,$C8,"na")</f>
        <v>39</v>
      </c>
      <c r="AH8" s="144">
        <f t="shared" ref="AH8" si="87">IF(W8&gt;0,$C8,"na")</f>
        <v>39</v>
      </c>
      <c r="AI8" s="144" t="str">
        <f t="shared" ref="AI8" si="88">IF(X8&gt;0,$C8,"na")</f>
        <v>na</v>
      </c>
      <c r="AJ8" s="144">
        <f t="shared" ref="AJ8" si="89">IF(Y8&gt;0,$C8,"na")</f>
        <v>39</v>
      </c>
      <c r="AK8" s="75" t="str">
        <f t="shared" ref="AK8" si="90">IF(Z8&gt;0,$C8,"na")</f>
        <v>na</v>
      </c>
      <c r="AL8" s="144" t="str">
        <f t="shared" ref="AL8" si="91">IF(AA8&gt;0,$C8,"na")</f>
        <v>na</v>
      </c>
      <c r="AM8" s="69">
        <f t="shared" ref="AM8" si="92">IF(AB8&gt;0,$C8,"na")</f>
        <v>39</v>
      </c>
      <c r="AN8" s="82">
        <f t="shared" si="32"/>
        <v>0.15357376100148454</v>
      </c>
      <c r="AO8" s="82">
        <f t="shared" si="33"/>
        <v>0.1901389421923142</v>
      </c>
      <c r="AP8" s="82" t="str">
        <f t="shared" si="34"/>
        <v>na</v>
      </c>
      <c r="AQ8" s="82">
        <f t="shared" si="35"/>
        <v>0.13249500949147686</v>
      </c>
      <c r="AR8" s="82">
        <f t="shared" si="36"/>
        <v>9.0498823447303395E-2</v>
      </c>
      <c r="AS8" s="82">
        <f t="shared" si="37"/>
        <v>0.15357376100148454</v>
      </c>
      <c r="AT8" s="82" t="str">
        <f t="shared" si="38"/>
        <v>na</v>
      </c>
      <c r="AU8" s="82">
        <f t="shared" si="39"/>
        <v>0.15926167807561359</v>
      </c>
      <c r="AV8" s="83" t="str">
        <f t="shared" si="40"/>
        <v>na</v>
      </c>
      <c r="AW8" s="82" t="str">
        <f t="shared" si="41"/>
        <v>na</v>
      </c>
      <c r="AX8" s="82">
        <f t="shared" si="42"/>
        <v>0.15357376100148454</v>
      </c>
      <c r="AY8" s="93">
        <f t="shared" si="43"/>
        <v>0.75338135451192734</v>
      </c>
      <c r="AZ8" s="85">
        <f t="shared" si="44"/>
        <v>1.1548430740364237</v>
      </c>
      <c r="BA8" s="85" t="str">
        <f t="shared" si="45"/>
        <v>na</v>
      </c>
      <c r="BB8" s="85">
        <f t="shared" si="46"/>
        <v>0.56076366871783589</v>
      </c>
      <c r="BC8" s="85">
        <f t="shared" si="47"/>
        <v>0.26161744102789825</v>
      </c>
      <c r="BD8" s="85">
        <f t="shared" si="48"/>
        <v>0.75338135451192734</v>
      </c>
      <c r="BE8" s="85" t="str">
        <f t="shared" si="49"/>
        <v>na</v>
      </c>
      <c r="BF8" s="85">
        <f t="shared" si="50"/>
        <v>0.8102208257028134</v>
      </c>
      <c r="BG8" s="86" t="str">
        <f t="shared" si="51"/>
        <v>na</v>
      </c>
      <c r="BH8" s="85" t="str">
        <f t="shared" si="52"/>
        <v>na</v>
      </c>
      <c r="BI8" s="102">
        <f t="shared" si="53"/>
        <v>0.75338135451192734</v>
      </c>
      <c r="BJ8" s="85">
        <f t="shared" si="54"/>
        <v>28.628491471453238</v>
      </c>
      <c r="BK8" s="85">
        <f t="shared" si="55"/>
        <v>43.8840368133841</v>
      </c>
      <c r="BL8" s="85" t="str">
        <f t="shared" si="56"/>
        <v>na</v>
      </c>
      <c r="BM8" s="85">
        <f t="shared" si="57"/>
        <v>21.309019411277763</v>
      </c>
      <c r="BN8" s="85">
        <f t="shared" si="58"/>
        <v>9.9414627590601334</v>
      </c>
      <c r="BO8" s="85">
        <f t="shared" si="59"/>
        <v>28.628491471453238</v>
      </c>
      <c r="BP8" s="85" t="str">
        <f t="shared" si="60"/>
        <v>na</v>
      </c>
      <c r="BQ8" s="85">
        <f t="shared" si="61"/>
        <v>30.788391376706908</v>
      </c>
      <c r="BR8" s="86" t="str">
        <f t="shared" si="62"/>
        <v>na</v>
      </c>
      <c r="BS8" s="85" t="str">
        <f t="shared" si="63"/>
        <v>na</v>
      </c>
      <c r="BT8" s="85">
        <f t="shared" si="64"/>
        <v>28.628491471453238</v>
      </c>
      <c r="BU8" s="93">
        <f t="shared" si="65"/>
        <v>5.8484859320167898E-4</v>
      </c>
      <c r="BV8" s="85">
        <f t="shared" si="66"/>
        <v>0.15311281126835521</v>
      </c>
      <c r="BW8" s="85" t="str">
        <f t="shared" si="67"/>
        <v>na</v>
      </c>
      <c r="BX8" s="85">
        <f t="shared" si="68"/>
        <v>9.0581223663031771E-3</v>
      </c>
      <c r="BY8" s="85">
        <f t="shared" si="69"/>
        <v>7.7933625375198962E-2</v>
      </c>
      <c r="BZ8" s="85">
        <f t="shared" si="70"/>
        <v>4.6302722554741483E-3</v>
      </c>
      <c r="CA8" s="85" t="str">
        <f t="shared" si="71"/>
        <v>na</v>
      </c>
      <c r="CB8" s="85">
        <f t="shared" si="72"/>
        <v>2.6172356698902402E-2</v>
      </c>
      <c r="CC8" s="86" t="str">
        <f t="shared" si="73"/>
        <v>na</v>
      </c>
      <c r="CD8" s="85" t="str">
        <f t="shared" si="74"/>
        <v>na</v>
      </c>
      <c r="CE8" s="102">
        <f t="shared" si="75"/>
        <v>5.1906820722287773E-5</v>
      </c>
    </row>
    <row r="9" spans="1:83" x14ac:dyDescent="0.25">
      <c r="A9" s="217" t="s">
        <v>85</v>
      </c>
      <c r="B9" s="149">
        <v>8</v>
      </c>
      <c r="C9" s="150"/>
      <c r="E9" s="142">
        <v>1</v>
      </c>
      <c r="F9" s="78">
        <v>6.8</v>
      </c>
      <c r="I9" s="314" t="s">
        <v>271</v>
      </c>
      <c r="J9" s="81">
        <v>6.8</v>
      </c>
      <c r="K9" s="82"/>
      <c r="L9" s="277">
        <v>1.625</v>
      </c>
      <c r="M9" s="278">
        <v>4.5960000000000001</v>
      </c>
      <c r="N9" s="154">
        <f t="shared" ref="N9:N11" si="93">L9/J9</f>
        <v>0.23897058823529413</v>
      </c>
      <c r="O9" s="154">
        <f t="shared" ref="O9:O11" si="94">IF(L9&lt;0.01*J9,0.01,IF(L9&gt;100*J9,100,N9))</f>
        <v>0.23897058823529413</v>
      </c>
      <c r="P9" s="205">
        <f t="shared" ref="P9:P11" si="95">IF(M9&gt;0,((((1/J9)^2)*((M9^2)+(L9^2))-((1/J9)^2)*(L9^2))^0.5),0)</f>
        <v>0.67588235294117649</v>
      </c>
      <c r="Q9" s="153">
        <f t="shared" ref="Q9:Q15" si="96">IF(P9=0,O9,P9)</f>
        <v>0.67588235294117649</v>
      </c>
      <c r="R9" s="149">
        <v>1</v>
      </c>
      <c r="S9" s="127"/>
      <c r="T9" s="129">
        <v>1</v>
      </c>
      <c r="U9" s="129">
        <v>0.75</v>
      </c>
      <c r="V9" s="129">
        <v>1</v>
      </c>
      <c r="W9" s="129">
        <v>1</v>
      </c>
      <c r="X9" s="129"/>
      <c r="Y9" s="129">
        <v>1</v>
      </c>
      <c r="Z9" s="139"/>
      <c r="AA9" s="129">
        <v>1</v>
      </c>
      <c r="AB9" s="142">
        <v>1</v>
      </c>
      <c r="AC9" s="54">
        <f t="shared" ref="AC9:AC11" si="97">IF(R9&gt;0,$B9,"na")</f>
        <v>8</v>
      </c>
      <c r="AD9" s="144" t="str">
        <f t="shared" ref="AD9:AD11" si="98">IF(S9&gt;0,$B9,"na")</f>
        <v>na</v>
      </c>
      <c r="AE9" s="144">
        <f t="shared" ref="AE9:AE11" si="99">IF(T9&gt;0,$B9,"na")</f>
        <v>8</v>
      </c>
      <c r="AF9" s="144">
        <f t="shared" ref="AF9:AF11" si="100">IF(U9&gt;0,$B9,"na")</f>
        <v>8</v>
      </c>
      <c r="AG9" s="144">
        <f t="shared" ref="AG9:AG11" si="101">IF(V9&gt;0,$B9,"na")</f>
        <v>8</v>
      </c>
      <c r="AH9" s="144">
        <f t="shared" ref="AH9:AH11" si="102">IF(W9&gt;0,$B9,"na")</f>
        <v>8</v>
      </c>
      <c r="AI9" s="144" t="str">
        <f t="shared" ref="AI9:AI11" si="103">IF(X9&gt;0,$B9,"na")</f>
        <v>na</v>
      </c>
      <c r="AJ9" s="144">
        <f t="shared" ref="AJ9:AJ11" si="104">IF(Y9&gt;0,$B9,"na")</f>
        <v>8</v>
      </c>
      <c r="AK9" s="75" t="str">
        <f t="shared" ref="AK9:AK11" si="105">IF(Z9&gt;0,$B9,"na")</f>
        <v>na</v>
      </c>
      <c r="AL9" s="144">
        <f t="shared" ref="AL9:AL11" si="106">IF(AA9&gt;0,$B9,"na")</f>
        <v>8</v>
      </c>
      <c r="AM9" s="69">
        <f t="shared" ref="AM9:AM11" si="107">IF(AB9&gt;0,$B9,"na")</f>
        <v>8</v>
      </c>
      <c r="AN9" s="82">
        <f t="shared" si="32"/>
        <v>0.21428086405636443</v>
      </c>
      <c r="AO9" s="82" t="str">
        <f t="shared" si="33"/>
        <v>na</v>
      </c>
      <c r="AP9" s="82">
        <f t="shared" si="34"/>
        <v>0.21428086405636443</v>
      </c>
      <c r="AQ9" s="82">
        <f t="shared" si="35"/>
        <v>0.27730464760235396</v>
      </c>
      <c r="AR9" s="82">
        <f t="shared" si="36"/>
        <v>0.42090884011071589</v>
      </c>
      <c r="AS9" s="82">
        <f t="shared" si="37"/>
        <v>0.21428086405636443</v>
      </c>
      <c r="AT9" s="82" t="str">
        <f t="shared" si="38"/>
        <v>na</v>
      </c>
      <c r="AU9" s="82">
        <f t="shared" si="39"/>
        <v>0.22221719235474829</v>
      </c>
      <c r="AV9" s="83" t="str">
        <f t="shared" si="40"/>
        <v>na</v>
      </c>
      <c r="AW9" s="82">
        <f t="shared" si="41"/>
        <v>0.21428086405636443</v>
      </c>
      <c r="AX9" s="82">
        <f t="shared" si="42"/>
        <v>0.21428086405636443</v>
      </c>
      <c r="AY9" s="93">
        <f t="shared" si="43"/>
        <v>1.0326796089072017</v>
      </c>
      <c r="AZ9" s="85" t="str">
        <f t="shared" si="44"/>
        <v>na</v>
      </c>
      <c r="BA9" s="85">
        <f t="shared" si="45"/>
        <v>1.0326796089072017</v>
      </c>
      <c r="BB9" s="85">
        <f t="shared" si="46"/>
        <v>1.7294703484812648</v>
      </c>
      <c r="BC9" s="85">
        <f t="shared" si="47"/>
        <v>3.9845099705922009</v>
      </c>
      <c r="BD9" s="85">
        <f t="shared" si="48"/>
        <v>1.0326796089072017</v>
      </c>
      <c r="BE9" s="85" t="str">
        <f t="shared" si="49"/>
        <v>na</v>
      </c>
      <c r="BF9" s="85">
        <f t="shared" si="50"/>
        <v>1.1105909648604197</v>
      </c>
      <c r="BG9" s="86" t="str">
        <f t="shared" si="51"/>
        <v>na</v>
      </c>
      <c r="BH9" s="85">
        <f t="shared" si="52"/>
        <v>1.0326796089072017</v>
      </c>
      <c r="BI9" s="102">
        <f t="shared" si="53"/>
        <v>1.0326796089072017</v>
      </c>
      <c r="BJ9" s="85">
        <f t="shared" si="54"/>
        <v>7.2287572623504115</v>
      </c>
      <c r="BK9" s="85" t="str">
        <f t="shared" si="55"/>
        <v>na</v>
      </c>
      <c r="BL9" s="85">
        <f t="shared" si="56"/>
        <v>7.2287572623504115</v>
      </c>
      <c r="BM9" s="85">
        <f t="shared" si="57"/>
        <v>12.106292439368854</v>
      </c>
      <c r="BN9" s="85">
        <f t="shared" si="58"/>
        <v>27.891569794145408</v>
      </c>
      <c r="BO9" s="85">
        <f t="shared" si="59"/>
        <v>7.2287572623504115</v>
      </c>
      <c r="BP9" s="85" t="str">
        <f t="shared" si="60"/>
        <v>na</v>
      </c>
      <c r="BQ9" s="85">
        <f t="shared" si="61"/>
        <v>7.7741367540229387</v>
      </c>
      <c r="BR9" s="86" t="str">
        <f t="shared" si="62"/>
        <v>na</v>
      </c>
      <c r="BS9" s="85">
        <f t="shared" si="63"/>
        <v>7.2287572623504115</v>
      </c>
      <c r="BT9" s="85">
        <f t="shared" si="64"/>
        <v>7.2287572623504115</v>
      </c>
      <c r="BU9" s="93">
        <f t="shared" si="65"/>
        <v>2.5841393093942136E-2</v>
      </c>
      <c r="BV9" s="85" t="str">
        <f t="shared" si="66"/>
        <v>na</v>
      </c>
      <c r="BW9" s="85">
        <f t="shared" si="67"/>
        <v>4.1144284031378701E-3</v>
      </c>
      <c r="BX9" s="85">
        <f t="shared" si="68"/>
        <v>0.2049272569251061</v>
      </c>
      <c r="BY9" s="85">
        <f t="shared" si="69"/>
        <v>0.6530310690424922</v>
      </c>
      <c r="BZ9" s="85">
        <f t="shared" si="70"/>
        <v>1.984909060112313E-2</v>
      </c>
      <c r="CA9" s="85" t="str">
        <f t="shared" si="71"/>
        <v>na</v>
      </c>
      <c r="CB9" s="85">
        <f t="shared" si="72"/>
        <v>1.0981729849713916E-2</v>
      </c>
      <c r="CC9" s="86" t="str">
        <f t="shared" si="73"/>
        <v>na</v>
      </c>
      <c r="CD9" s="85">
        <f t="shared" si="74"/>
        <v>2.1231546641283409E-2</v>
      </c>
      <c r="CE9" s="102">
        <f t="shared" si="75"/>
        <v>3.0614037504700473E-2</v>
      </c>
    </row>
    <row r="10" spans="1:83" x14ac:dyDescent="0.25">
      <c r="A10" s="309" t="s">
        <v>16</v>
      </c>
      <c r="B10" s="143">
        <v>8</v>
      </c>
      <c r="C10" s="150"/>
      <c r="E10" s="142">
        <v>1</v>
      </c>
      <c r="F10" s="78">
        <v>4</v>
      </c>
      <c r="G10" s="153">
        <v>0.1</v>
      </c>
      <c r="H10" s="153">
        <v>0.42</v>
      </c>
      <c r="I10" s="314" t="s">
        <v>271</v>
      </c>
      <c r="J10" s="81">
        <v>4</v>
      </c>
      <c r="K10" s="209"/>
      <c r="L10" s="277">
        <v>0</v>
      </c>
      <c r="M10" s="278">
        <v>0</v>
      </c>
      <c r="N10" s="154">
        <f t="shared" si="93"/>
        <v>0</v>
      </c>
      <c r="O10" s="154">
        <f t="shared" si="94"/>
        <v>0.01</v>
      </c>
      <c r="P10" s="205">
        <f t="shared" si="95"/>
        <v>0</v>
      </c>
      <c r="Q10" s="153">
        <f t="shared" si="96"/>
        <v>0.01</v>
      </c>
      <c r="R10" s="149">
        <v>1</v>
      </c>
      <c r="S10" s="143"/>
      <c r="U10" s="142">
        <v>0.5</v>
      </c>
      <c r="V10" s="142">
        <v>0.3</v>
      </c>
      <c r="W10" s="142">
        <v>1</v>
      </c>
      <c r="Y10" s="142">
        <v>1</v>
      </c>
      <c r="Z10" s="201"/>
      <c r="AB10" s="142">
        <v>1</v>
      </c>
      <c r="AC10" s="54">
        <f t="shared" si="97"/>
        <v>8</v>
      </c>
      <c r="AD10" s="144" t="str">
        <f t="shared" si="98"/>
        <v>na</v>
      </c>
      <c r="AE10" s="144" t="str">
        <f t="shared" si="99"/>
        <v>na</v>
      </c>
      <c r="AF10" s="144">
        <f t="shared" si="100"/>
        <v>8</v>
      </c>
      <c r="AG10" s="144">
        <f t="shared" si="101"/>
        <v>8</v>
      </c>
      <c r="AH10" s="144">
        <f t="shared" si="102"/>
        <v>8</v>
      </c>
      <c r="AI10" s="144" t="str">
        <f t="shared" si="103"/>
        <v>na</v>
      </c>
      <c r="AJ10" s="144">
        <f t="shared" si="104"/>
        <v>8</v>
      </c>
      <c r="AK10" s="75" t="str">
        <f t="shared" si="105"/>
        <v>na</v>
      </c>
      <c r="AL10" s="144" t="str">
        <f t="shared" si="106"/>
        <v>na</v>
      </c>
      <c r="AM10" s="69">
        <f t="shared" si="107"/>
        <v>8</v>
      </c>
      <c r="AN10" s="82">
        <f t="shared" si="32"/>
        <v>9.950330853168092E-3</v>
      </c>
      <c r="AO10" s="82" t="str">
        <f t="shared" si="33"/>
        <v>na</v>
      </c>
      <c r="AP10" s="82" t="str">
        <f t="shared" si="34"/>
        <v>na</v>
      </c>
      <c r="AQ10" s="82">
        <f t="shared" si="35"/>
        <v>8.5845991674391373E-3</v>
      </c>
      <c r="AR10" s="82">
        <f t="shared" si="36"/>
        <v>5.8635878241883399E-3</v>
      </c>
      <c r="AS10" s="82">
        <f t="shared" si="37"/>
        <v>9.950330853168092E-3</v>
      </c>
      <c r="AT10" s="82" t="str">
        <f t="shared" si="38"/>
        <v>na</v>
      </c>
      <c r="AU10" s="82">
        <f t="shared" si="39"/>
        <v>1.0318861625507651E-2</v>
      </c>
      <c r="AV10" s="83" t="str">
        <f t="shared" si="40"/>
        <v>na</v>
      </c>
      <c r="AW10" s="82" t="str">
        <f t="shared" si="41"/>
        <v>na</v>
      </c>
      <c r="AX10" s="82">
        <f t="shared" si="42"/>
        <v>9.950330853168092E-3</v>
      </c>
      <c r="AY10" s="93">
        <f t="shared" si="43"/>
        <v>1.9900661706336174E-2</v>
      </c>
      <c r="AZ10" s="85" t="str">
        <f t="shared" si="44"/>
        <v>na</v>
      </c>
      <c r="BA10" s="85" t="str">
        <f t="shared" si="45"/>
        <v>na</v>
      </c>
      <c r="BB10" s="85">
        <f t="shared" si="46"/>
        <v>1.4812641700679287E-2</v>
      </c>
      <c r="BC10" s="85">
        <f t="shared" si="47"/>
        <v>6.9106570785076836E-3</v>
      </c>
      <c r="BD10" s="85">
        <f t="shared" si="48"/>
        <v>1.9900661706336174E-2</v>
      </c>
      <c r="BE10" s="85" t="str">
        <f t="shared" si="49"/>
        <v>na</v>
      </c>
      <c r="BF10" s="85">
        <f t="shared" si="50"/>
        <v>2.1402083371423263E-2</v>
      </c>
      <c r="BG10" s="86" t="str">
        <f t="shared" si="51"/>
        <v>na</v>
      </c>
      <c r="BH10" s="85" t="str">
        <f t="shared" si="52"/>
        <v>na</v>
      </c>
      <c r="BI10" s="102">
        <f t="shared" si="53"/>
        <v>1.9900661706336174E-2</v>
      </c>
      <c r="BJ10" s="85">
        <f t="shared" si="54"/>
        <v>0.13930463194435322</v>
      </c>
      <c r="BK10" s="85" t="str">
        <f t="shared" si="55"/>
        <v>na</v>
      </c>
      <c r="BL10" s="85" t="str">
        <f t="shared" si="56"/>
        <v>na</v>
      </c>
      <c r="BM10" s="85">
        <f t="shared" si="57"/>
        <v>0.10368849190475501</v>
      </c>
      <c r="BN10" s="85">
        <f t="shared" si="58"/>
        <v>4.8374599549553782E-2</v>
      </c>
      <c r="BO10" s="85">
        <f t="shared" si="59"/>
        <v>0.13930463194435322</v>
      </c>
      <c r="BP10" s="85" t="str">
        <f t="shared" si="60"/>
        <v>na</v>
      </c>
      <c r="BQ10" s="85">
        <f t="shared" si="61"/>
        <v>0.14981458359996283</v>
      </c>
      <c r="BR10" s="86" t="str">
        <f t="shared" si="62"/>
        <v>na</v>
      </c>
      <c r="BS10" s="85" t="str">
        <f t="shared" si="63"/>
        <v>na</v>
      </c>
      <c r="BT10" s="85">
        <f t="shared" si="64"/>
        <v>0.13930463194435322</v>
      </c>
      <c r="BU10" s="93">
        <f t="shared" si="65"/>
        <v>0.17404035308832994</v>
      </c>
      <c r="BV10" s="85" t="str">
        <f t="shared" si="66"/>
        <v>na</v>
      </c>
      <c r="BW10" s="85" t="str">
        <f t="shared" si="67"/>
        <v>na</v>
      </c>
      <c r="BX10" s="85">
        <f t="shared" si="68"/>
        <v>9.4473953525217869E-2</v>
      </c>
      <c r="BY10" s="85">
        <f t="shared" si="69"/>
        <v>0.13382564193779589</v>
      </c>
      <c r="BZ10" s="85">
        <f t="shared" si="70"/>
        <v>0.19101027413775895</v>
      </c>
      <c r="CA10" s="85" t="str">
        <f t="shared" si="71"/>
        <v>na</v>
      </c>
      <c r="CB10" s="85">
        <f t="shared" si="72"/>
        <v>0.24457499166337349</v>
      </c>
      <c r="CC10" s="86" t="str">
        <f t="shared" si="73"/>
        <v>na</v>
      </c>
      <c r="CD10" s="85" t="str">
        <f t="shared" si="74"/>
        <v>na</v>
      </c>
      <c r="CE10" s="102">
        <f t="shared" si="75"/>
        <v>0.16238107067680363</v>
      </c>
    </row>
    <row r="11" spans="1:83" ht="15.75" x14ac:dyDescent="0.25">
      <c r="A11" s="310" t="s">
        <v>21</v>
      </c>
      <c r="B11" s="143">
        <v>8</v>
      </c>
      <c r="C11" s="150"/>
      <c r="E11" s="142">
        <v>1</v>
      </c>
      <c r="F11" s="78">
        <v>264.81</v>
      </c>
      <c r="I11" s="314" t="s">
        <v>271</v>
      </c>
      <c r="J11" s="81">
        <v>264.81</v>
      </c>
      <c r="K11" s="82"/>
      <c r="L11" s="279">
        <v>97.75</v>
      </c>
      <c r="M11" s="278">
        <v>165.738</v>
      </c>
      <c r="N11" s="154">
        <f t="shared" si="93"/>
        <v>0.36913258562743101</v>
      </c>
      <c r="O11" s="154">
        <f t="shared" si="94"/>
        <v>0.36913258562743101</v>
      </c>
      <c r="P11" s="205">
        <f t="shared" si="95"/>
        <v>0.62587515577206299</v>
      </c>
      <c r="Q11" s="153">
        <f t="shared" si="96"/>
        <v>0.62587515577206299</v>
      </c>
      <c r="R11" s="149">
        <v>1</v>
      </c>
      <c r="S11" s="143">
        <v>0.5</v>
      </c>
      <c r="T11" s="142">
        <v>1</v>
      </c>
      <c r="U11" s="142">
        <v>0.5</v>
      </c>
      <c r="V11" s="142">
        <v>0.1</v>
      </c>
      <c r="W11" s="142">
        <v>1</v>
      </c>
      <c r="Y11" s="142">
        <v>1</v>
      </c>
      <c r="Z11" s="201">
        <v>1</v>
      </c>
      <c r="AA11" s="142">
        <v>1</v>
      </c>
      <c r="AB11" s="142">
        <v>1</v>
      </c>
      <c r="AC11" s="54">
        <f t="shared" si="97"/>
        <v>8</v>
      </c>
      <c r="AD11" s="144">
        <f t="shared" si="98"/>
        <v>8</v>
      </c>
      <c r="AE11" s="144">
        <f t="shared" si="99"/>
        <v>8</v>
      </c>
      <c r="AF11" s="144">
        <f t="shared" si="100"/>
        <v>8</v>
      </c>
      <c r="AG11" s="144">
        <f t="shared" si="101"/>
        <v>8</v>
      </c>
      <c r="AH11" s="144">
        <f t="shared" si="102"/>
        <v>8</v>
      </c>
      <c r="AI11" s="144" t="str">
        <f t="shared" si="103"/>
        <v>na</v>
      </c>
      <c r="AJ11" s="144">
        <f t="shared" si="104"/>
        <v>8</v>
      </c>
      <c r="AK11" s="75">
        <f t="shared" si="105"/>
        <v>8</v>
      </c>
      <c r="AL11" s="144">
        <f t="shared" si="106"/>
        <v>8</v>
      </c>
      <c r="AM11" s="69">
        <f t="shared" si="107"/>
        <v>8</v>
      </c>
      <c r="AN11" s="82">
        <f t="shared" si="32"/>
        <v>0.31417739013939033</v>
      </c>
      <c r="AO11" s="82">
        <f t="shared" si="33"/>
        <v>0.1944907653243845</v>
      </c>
      <c r="AP11" s="82">
        <f t="shared" si="34"/>
        <v>0.31417739013939033</v>
      </c>
      <c r="AQ11" s="82">
        <f t="shared" si="35"/>
        <v>0.27105500325751319</v>
      </c>
      <c r="AR11" s="82">
        <f t="shared" si="36"/>
        <v>6.1713415920237394E-2</v>
      </c>
      <c r="AS11" s="82">
        <f t="shared" si="37"/>
        <v>0.31417739013939033</v>
      </c>
      <c r="AT11" s="82" t="str">
        <f t="shared" si="38"/>
        <v>na</v>
      </c>
      <c r="AU11" s="82">
        <f t="shared" si="39"/>
        <v>0.32581358977418257</v>
      </c>
      <c r="AV11" s="83">
        <f t="shared" si="40"/>
        <v>0.31417739013939033</v>
      </c>
      <c r="AW11" s="82">
        <f t="shared" si="41"/>
        <v>0.31417739013939033</v>
      </c>
      <c r="AX11" s="82">
        <f t="shared" si="42"/>
        <v>0.31417739013939033</v>
      </c>
      <c r="AY11" s="93">
        <f t="shared" si="43"/>
        <v>0.97209245641981046</v>
      </c>
      <c r="AZ11" s="85">
        <f t="shared" si="44"/>
        <v>0.3725252270633741</v>
      </c>
      <c r="BA11" s="85">
        <f t="shared" si="45"/>
        <v>0.97209245641981046</v>
      </c>
      <c r="BB11" s="85">
        <f t="shared" si="46"/>
        <v>0.72355670727749044</v>
      </c>
      <c r="BC11" s="85">
        <f t="shared" si="47"/>
        <v>3.7507393886096016E-2</v>
      </c>
      <c r="BD11" s="85">
        <f t="shared" si="48"/>
        <v>0.97209245641981046</v>
      </c>
      <c r="BE11" s="85" t="str">
        <f t="shared" si="49"/>
        <v>na</v>
      </c>
      <c r="BF11" s="85">
        <f t="shared" si="50"/>
        <v>1.0454327652031978</v>
      </c>
      <c r="BG11" s="86">
        <f t="shared" si="51"/>
        <v>0.97209245641981046</v>
      </c>
      <c r="BH11" s="85">
        <f t="shared" si="52"/>
        <v>0.97209245641981046</v>
      </c>
      <c r="BI11" s="102">
        <f t="shared" si="53"/>
        <v>0.97209245641981046</v>
      </c>
      <c r="BJ11" s="85">
        <f t="shared" si="54"/>
        <v>6.8046471949386733</v>
      </c>
      <c r="BK11" s="85">
        <f t="shared" si="55"/>
        <v>2.6076765894436189</v>
      </c>
      <c r="BL11" s="85">
        <f t="shared" si="56"/>
        <v>6.8046471949386733</v>
      </c>
      <c r="BM11" s="85">
        <f t="shared" si="57"/>
        <v>5.0648969509424333</v>
      </c>
      <c r="BN11" s="85">
        <f t="shared" si="58"/>
        <v>0.2625517572026721</v>
      </c>
      <c r="BO11" s="85">
        <f t="shared" si="59"/>
        <v>6.8046471949386733</v>
      </c>
      <c r="BP11" s="85" t="str">
        <f t="shared" si="60"/>
        <v>na</v>
      </c>
      <c r="BQ11" s="85">
        <f t="shared" si="61"/>
        <v>7.3180293564223851</v>
      </c>
      <c r="BR11" s="86">
        <f t="shared" si="62"/>
        <v>6.8046471949386733</v>
      </c>
      <c r="BS11" s="85">
        <f t="shared" si="63"/>
        <v>6.8046471949386733</v>
      </c>
      <c r="BT11" s="85">
        <f t="shared" si="64"/>
        <v>6.8046471949386733</v>
      </c>
      <c r="BU11" s="93">
        <f t="shared" si="65"/>
        <v>0.19651721956287113</v>
      </c>
      <c r="BV11" s="85">
        <f t="shared" si="66"/>
        <v>3.5922056808588024E-2</v>
      </c>
      <c r="BW11" s="85">
        <f t="shared" si="67"/>
        <v>0.1201966286559477</v>
      </c>
      <c r="BX11" s="85">
        <f t="shared" si="68"/>
        <v>0.18923566191896701</v>
      </c>
      <c r="BY11" s="85">
        <f t="shared" si="69"/>
        <v>4.320357762980593E-2</v>
      </c>
      <c r="BZ11" s="85">
        <f t="shared" si="70"/>
        <v>0.17929876145320492</v>
      </c>
      <c r="CA11" s="85" t="str">
        <f t="shared" si="71"/>
        <v>na</v>
      </c>
      <c r="CB11" s="85">
        <f t="shared" si="72"/>
        <v>0.1582516898589004</v>
      </c>
      <c r="CC11" s="86">
        <f t="shared" si="73"/>
        <v>1.6666894903892844E-2</v>
      </c>
      <c r="CD11" s="85">
        <f t="shared" si="74"/>
        <v>0.18340708426844701</v>
      </c>
      <c r="CE11" s="102">
        <f t="shared" si="75"/>
        <v>0.20932337898807105</v>
      </c>
    </row>
    <row r="12" spans="1:83" x14ac:dyDescent="0.25">
      <c r="A12" s="309" t="s">
        <v>22</v>
      </c>
      <c r="B12" s="143"/>
      <c r="C12" s="150">
        <v>39</v>
      </c>
      <c r="E12" s="142">
        <v>1</v>
      </c>
      <c r="F12" s="78">
        <v>4</v>
      </c>
      <c r="G12" s="153">
        <v>0.27</v>
      </c>
      <c r="H12" s="153">
        <v>0.57999999999999996</v>
      </c>
      <c r="I12" s="314" t="s">
        <v>279</v>
      </c>
      <c r="J12" s="81"/>
      <c r="K12" s="82">
        <v>0.85</v>
      </c>
      <c r="L12" s="279">
        <v>3.2000000000000001E-2</v>
      </c>
      <c r="M12" s="278">
        <v>8.6999999999999994E-2</v>
      </c>
      <c r="N12" s="73">
        <f t="shared" ref="N12:N15" si="108">L12/K12</f>
        <v>3.7647058823529415E-2</v>
      </c>
      <c r="O12" s="73">
        <f t="shared" ref="O12:O15" si="109">IF(L12&lt;0.01*K12,0.01,IF(L12&gt;100*K12,100,N12))</f>
        <v>3.7647058823529415E-2</v>
      </c>
      <c r="P12" s="205">
        <f t="shared" ref="P12:P15" si="110">IF(M12&gt;0,((((1/K12)^2)*((M12^2)+(L12^2))-((1/K12)^2)*(L12^2))^0.5),0)</f>
        <v>0.10235294117647059</v>
      </c>
      <c r="Q12" s="153">
        <f t="shared" si="96"/>
        <v>0.10235294117647059</v>
      </c>
      <c r="R12" s="149">
        <v>1</v>
      </c>
      <c r="S12" s="143"/>
      <c r="U12" s="142">
        <v>1</v>
      </c>
      <c r="V12" s="142">
        <v>1</v>
      </c>
      <c r="W12" s="142">
        <v>1</v>
      </c>
      <c r="Y12" s="142">
        <v>1</v>
      </c>
      <c r="Z12" s="201"/>
      <c r="AB12" s="142">
        <v>1</v>
      </c>
      <c r="AC12" s="54">
        <f t="shared" ref="AC12:AC15" si="111">IF(R12&gt;0,$C12,"na")</f>
        <v>39</v>
      </c>
      <c r="AD12" s="144" t="str">
        <f t="shared" ref="AD12:AD15" si="112">IF(S12&gt;0,$C12,"na")</f>
        <v>na</v>
      </c>
      <c r="AE12" s="144" t="str">
        <f t="shared" ref="AE12:AE15" si="113">IF(T12&gt;0,$C12,"na")</f>
        <v>na</v>
      </c>
      <c r="AF12" s="144">
        <f t="shared" ref="AF12:AF15" si="114">IF(U12&gt;0,$C12,"na")</f>
        <v>39</v>
      </c>
      <c r="AG12" s="144">
        <f t="shared" ref="AG12:AG15" si="115">IF(V12&gt;0,$C12,"na")</f>
        <v>39</v>
      </c>
      <c r="AH12" s="144">
        <f t="shared" ref="AH12:AH15" si="116">IF(W12&gt;0,$C12,"na")</f>
        <v>39</v>
      </c>
      <c r="AI12" s="144" t="str">
        <f t="shared" ref="AI12:AI15" si="117">IF(X12&gt;0,$C12,"na")</f>
        <v>na</v>
      </c>
      <c r="AJ12" s="144">
        <f t="shared" ref="AJ12:AJ15" si="118">IF(Y12&gt;0,$C12,"na")</f>
        <v>39</v>
      </c>
      <c r="AK12" s="75" t="str">
        <f t="shared" ref="AK12:AK15" si="119">IF(Z12&gt;0,$C12,"na")</f>
        <v>na</v>
      </c>
      <c r="AL12" s="144" t="str">
        <f t="shared" ref="AL12:AL15" si="120">IF(AA12&gt;0,$C12,"na")</f>
        <v>na</v>
      </c>
      <c r="AM12" s="69">
        <f t="shared" ref="AM12:AM15" si="121">IF(AB12&gt;0,$C12,"na")</f>
        <v>39</v>
      </c>
      <c r="AN12" s="82">
        <f t="shared" si="32"/>
        <v>3.6955706522429119E-2</v>
      </c>
      <c r="AO12" s="82" t="str">
        <f t="shared" si="33"/>
        <v>na</v>
      </c>
      <c r="AP12" s="82" t="str">
        <f t="shared" si="34"/>
        <v>na</v>
      </c>
      <c r="AQ12" s="82">
        <f t="shared" si="35"/>
        <v>6.3766709293603174E-2</v>
      </c>
      <c r="AR12" s="82">
        <f t="shared" si="36"/>
        <v>7.2591566383342923E-2</v>
      </c>
      <c r="AS12" s="82">
        <f t="shared" si="37"/>
        <v>3.6955706522429119E-2</v>
      </c>
      <c r="AT12" s="82" t="str">
        <f t="shared" si="38"/>
        <v>na</v>
      </c>
      <c r="AU12" s="82">
        <f t="shared" si="39"/>
        <v>3.8324436393630194E-2</v>
      </c>
      <c r="AV12" s="83" t="str">
        <f t="shared" si="40"/>
        <v>na</v>
      </c>
      <c r="AW12" s="82" t="str">
        <f t="shared" si="41"/>
        <v>na</v>
      </c>
      <c r="AX12" s="82">
        <f t="shared" si="42"/>
        <v>3.6955706522429119E-2</v>
      </c>
      <c r="AY12" s="93">
        <f t="shared" si="43"/>
        <v>0.19489386550812002</v>
      </c>
      <c r="AZ12" s="85" t="str">
        <f t="shared" si="44"/>
        <v>na</v>
      </c>
      <c r="BA12" s="85" t="str">
        <f t="shared" si="45"/>
        <v>na</v>
      </c>
      <c r="BB12" s="85">
        <f t="shared" si="46"/>
        <v>0.58026070530368368</v>
      </c>
      <c r="BC12" s="85">
        <f t="shared" si="47"/>
        <v>0.75198207035977438</v>
      </c>
      <c r="BD12" s="85">
        <f t="shared" si="48"/>
        <v>0.19489386550812002</v>
      </c>
      <c r="BE12" s="85" t="str">
        <f t="shared" si="49"/>
        <v>na</v>
      </c>
      <c r="BF12" s="85">
        <f t="shared" si="50"/>
        <v>0.20959779226113315</v>
      </c>
      <c r="BG12" s="86" t="str">
        <f t="shared" si="51"/>
        <v>na</v>
      </c>
      <c r="BH12" s="85" t="str">
        <f t="shared" si="52"/>
        <v>na</v>
      </c>
      <c r="BI12" s="102">
        <f t="shared" si="53"/>
        <v>0.19489386550812002</v>
      </c>
      <c r="BJ12" s="85">
        <f t="shared" si="54"/>
        <v>7.4059668893085604</v>
      </c>
      <c r="BK12" s="85" t="str">
        <f t="shared" si="55"/>
        <v>na</v>
      </c>
      <c r="BL12" s="85" t="str">
        <f t="shared" si="56"/>
        <v>na</v>
      </c>
      <c r="BM12" s="85">
        <f t="shared" si="57"/>
        <v>22.049906801539979</v>
      </c>
      <c r="BN12" s="85">
        <f t="shared" si="58"/>
        <v>28.575318673671426</v>
      </c>
      <c r="BO12" s="85">
        <f t="shared" si="59"/>
        <v>7.4059668893085604</v>
      </c>
      <c r="BP12" s="85" t="str">
        <f t="shared" si="60"/>
        <v>na</v>
      </c>
      <c r="BQ12" s="85">
        <f t="shared" si="61"/>
        <v>7.9647161059230598</v>
      </c>
      <c r="BR12" s="86" t="str">
        <f t="shared" si="62"/>
        <v>na</v>
      </c>
      <c r="BS12" s="85" t="str">
        <f t="shared" si="63"/>
        <v>na</v>
      </c>
      <c r="BT12" s="85">
        <f t="shared" si="64"/>
        <v>7.4059668893085604</v>
      </c>
      <c r="BU12" s="93">
        <f t="shared" si="65"/>
        <v>0.56620080699288611</v>
      </c>
      <c r="BV12" s="85" t="str">
        <f t="shared" si="66"/>
        <v>na</v>
      </c>
      <c r="BW12" s="85" t="str">
        <f t="shared" si="67"/>
        <v>na</v>
      </c>
      <c r="BX12" s="85">
        <f t="shared" si="68"/>
        <v>0.11157866544368657</v>
      </c>
      <c r="BY12" s="85">
        <f t="shared" si="69"/>
        <v>0.15287844323505362</v>
      </c>
      <c r="BZ12" s="85">
        <f t="shared" si="70"/>
        <v>0.63413449417555712</v>
      </c>
      <c r="CA12" s="85" t="str">
        <f t="shared" si="71"/>
        <v>na</v>
      </c>
      <c r="CB12" s="85">
        <f t="shared" si="72"/>
        <v>0.84094688170671128</v>
      </c>
      <c r="CC12" s="86" t="str">
        <f t="shared" si="73"/>
        <v>na</v>
      </c>
      <c r="CD12" s="85" t="str">
        <f t="shared" si="74"/>
        <v>na</v>
      </c>
      <c r="CE12" s="102">
        <f t="shared" si="75"/>
        <v>0.5199489796325848</v>
      </c>
    </row>
    <row r="13" spans="1:83" s="146" customFormat="1" x14ac:dyDescent="0.25">
      <c r="A13" s="311" t="s">
        <v>115</v>
      </c>
      <c r="B13" s="145"/>
      <c r="C13" s="21">
        <v>39</v>
      </c>
      <c r="E13" s="146">
        <v>1</v>
      </c>
      <c r="F13" s="78"/>
      <c r="G13" s="153">
        <v>0.02</v>
      </c>
      <c r="H13" s="153">
        <v>0.12</v>
      </c>
      <c r="I13" s="314" t="s">
        <v>279</v>
      </c>
      <c r="J13" s="81"/>
      <c r="K13" s="82">
        <v>0.14000000000000001</v>
      </c>
      <c r="L13" s="279">
        <v>0</v>
      </c>
      <c r="M13" s="278">
        <v>0</v>
      </c>
      <c r="N13" s="73">
        <f t="shared" si="108"/>
        <v>0</v>
      </c>
      <c r="O13" s="73">
        <f t="shared" si="109"/>
        <v>0.01</v>
      </c>
      <c r="P13" s="205">
        <f t="shared" si="110"/>
        <v>0</v>
      </c>
      <c r="Q13" s="153">
        <f t="shared" si="96"/>
        <v>0.01</v>
      </c>
      <c r="R13" s="151">
        <v>1</v>
      </c>
      <c r="S13" s="145">
        <v>0.5</v>
      </c>
      <c r="U13" s="146">
        <v>1</v>
      </c>
      <c r="V13" s="146">
        <v>0.5</v>
      </c>
      <c r="W13" s="146">
        <v>1</v>
      </c>
      <c r="Z13" s="201"/>
      <c r="AC13" s="54">
        <f t="shared" si="111"/>
        <v>39</v>
      </c>
      <c r="AD13" s="144">
        <f t="shared" si="112"/>
        <v>39</v>
      </c>
      <c r="AE13" s="144" t="str">
        <f t="shared" si="113"/>
        <v>na</v>
      </c>
      <c r="AF13" s="144">
        <f t="shared" si="114"/>
        <v>39</v>
      </c>
      <c r="AG13" s="144">
        <f t="shared" si="115"/>
        <v>39</v>
      </c>
      <c r="AH13" s="144">
        <f t="shared" si="116"/>
        <v>39</v>
      </c>
      <c r="AI13" s="144" t="str">
        <f t="shared" si="117"/>
        <v>na</v>
      </c>
      <c r="AJ13" s="144" t="str">
        <f t="shared" si="118"/>
        <v>na</v>
      </c>
      <c r="AK13" s="75" t="str">
        <f t="shared" si="119"/>
        <v>na</v>
      </c>
      <c r="AL13" s="144" t="str">
        <f t="shared" si="120"/>
        <v>na</v>
      </c>
      <c r="AM13" s="69" t="str">
        <f t="shared" si="121"/>
        <v>na</v>
      </c>
      <c r="AN13" s="82">
        <f t="shared" si="32"/>
        <v>9.950330853168092E-3</v>
      </c>
      <c r="AO13" s="82">
        <f t="shared" si="33"/>
        <v>6.1597286233897718E-3</v>
      </c>
      <c r="AP13" s="82" t="str">
        <f t="shared" si="34"/>
        <v>na</v>
      </c>
      <c r="AQ13" s="82">
        <f t="shared" si="35"/>
        <v>1.7169198334878275E-2</v>
      </c>
      <c r="AR13" s="82">
        <f t="shared" si="36"/>
        <v>9.7726463736472341E-3</v>
      </c>
      <c r="AS13" s="82">
        <f t="shared" si="37"/>
        <v>9.950330853168092E-3</v>
      </c>
      <c r="AT13" s="82" t="str">
        <f t="shared" si="38"/>
        <v>na</v>
      </c>
      <c r="AU13" s="82" t="str">
        <f t="shared" si="39"/>
        <v>na</v>
      </c>
      <c r="AV13" s="83" t="str">
        <f t="shared" si="40"/>
        <v>na</v>
      </c>
      <c r="AW13" s="82" t="str">
        <f t="shared" si="41"/>
        <v>na</v>
      </c>
      <c r="AX13" s="82" t="str">
        <f t="shared" si="42"/>
        <v>na</v>
      </c>
      <c r="AY13" s="93">
        <f t="shared" si="43"/>
        <v>1.9900661706336174E-2</v>
      </c>
      <c r="AZ13" s="85">
        <f t="shared" si="44"/>
        <v>7.6263306765778083E-3</v>
      </c>
      <c r="BA13" s="85" t="str">
        <f t="shared" si="45"/>
        <v>na</v>
      </c>
      <c r="BB13" s="85">
        <f t="shared" si="46"/>
        <v>5.9250566802717147E-2</v>
      </c>
      <c r="BC13" s="85">
        <f t="shared" si="47"/>
        <v>1.9196269662521345E-2</v>
      </c>
      <c r="BD13" s="85">
        <f t="shared" si="48"/>
        <v>1.9900661706336174E-2</v>
      </c>
      <c r="BE13" s="85" t="str">
        <f t="shared" si="49"/>
        <v>na</v>
      </c>
      <c r="BF13" s="85" t="str">
        <f t="shared" si="50"/>
        <v>na</v>
      </c>
      <c r="BG13" s="86" t="str">
        <f t="shared" si="51"/>
        <v>na</v>
      </c>
      <c r="BH13" s="85" t="str">
        <f t="shared" si="52"/>
        <v>na</v>
      </c>
      <c r="BI13" s="102" t="str">
        <f t="shared" si="53"/>
        <v>na</v>
      </c>
      <c r="BJ13" s="85">
        <f t="shared" si="54"/>
        <v>0.75622514484077463</v>
      </c>
      <c r="BK13" s="85">
        <f t="shared" si="55"/>
        <v>0.28980056570995671</v>
      </c>
      <c r="BL13" s="85" t="str">
        <f t="shared" si="56"/>
        <v>na</v>
      </c>
      <c r="BM13" s="85">
        <f t="shared" si="57"/>
        <v>2.2515215385032517</v>
      </c>
      <c r="BN13" s="85">
        <f t="shared" si="58"/>
        <v>0.72945824717581109</v>
      </c>
      <c r="BO13" s="85">
        <f t="shared" si="59"/>
        <v>0.75622514484077463</v>
      </c>
      <c r="BP13" s="85" t="str">
        <f t="shared" si="60"/>
        <v>na</v>
      </c>
      <c r="BQ13" s="85" t="str">
        <f t="shared" si="61"/>
        <v>na</v>
      </c>
      <c r="BR13" s="86" t="str">
        <f t="shared" si="62"/>
        <v>na</v>
      </c>
      <c r="BS13" s="85" t="str">
        <f t="shared" si="63"/>
        <v>na</v>
      </c>
      <c r="BT13" s="85" t="str">
        <f t="shared" si="64"/>
        <v>na</v>
      </c>
      <c r="BU13" s="93">
        <f t="shared" si="65"/>
        <v>0.84844672130560839</v>
      </c>
      <c r="BV13" s="85">
        <f t="shared" si="66"/>
        <v>0.57403882442924814</v>
      </c>
      <c r="BW13" s="85" t="str">
        <f t="shared" si="67"/>
        <v>na</v>
      </c>
      <c r="BX13" s="85">
        <f t="shared" si="68"/>
        <v>0.39066911530700732</v>
      </c>
      <c r="BY13" s="85">
        <f t="shared" si="69"/>
        <v>0.61356008091115677</v>
      </c>
      <c r="BZ13" s="85">
        <f t="shared" si="70"/>
        <v>0.93117508642157487</v>
      </c>
      <c r="CA13" s="85" t="str">
        <f t="shared" si="71"/>
        <v>na</v>
      </c>
      <c r="CB13" s="85" t="str">
        <f t="shared" si="72"/>
        <v>na</v>
      </c>
      <c r="CC13" s="86" t="str">
        <f t="shared" si="73"/>
        <v>na</v>
      </c>
      <c r="CD13" s="85" t="str">
        <f t="shared" si="74"/>
        <v>na</v>
      </c>
      <c r="CE13" s="102" t="str">
        <f t="shared" si="75"/>
        <v>na</v>
      </c>
    </row>
    <row r="14" spans="1:83" x14ac:dyDescent="0.25">
      <c r="A14" s="309" t="s">
        <v>114</v>
      </c>
      <c r="B14" s="143"/>
      <c r="C14" s="150">
        <v>39</v>
      </c>
      <c r="E14" s="142">
        <v>1</v>
      </c>
      <c r="F14" s="78">
        <v>35.6</v>
      </c>
      <c r="G14" s="153">
        <v>160.26</v>
      </c>
      <c r="H14" s="153">
        <v>955.9</v>
      </c>
      <c r="I14" s="314" t="s">
        <v>270</v>
      </c>
      <c r="J14" s="81"/>
      <c r="K14" s="82">
        <v>320.52</v>
      </c>
      <c r="L14" s="279">
        <v>145.19499999999999</v>
      </c>
      <c r="M14" s="278">
        <v>793.4</v>
      </c>
      <c r="N14" s="73">
        <f t="shared" si="108"/>
        <v>0.45299825283913642</v>
      </c>
      <c r="O14" s="73">
        <f t="shared" si="109"/>
        <v>0.45299825283913642</v>
      </c>
      <c r="P14" s="205">
        <f t="shared" si="110"/>
        <v>2.4753525521028328</v>
      </c>
      <c r="Q14" s="153">
        <f t="shared" si="96"/>
        <v>2.4753525521028328</v>
      </c>
      <c r="R14" s="149">
        <v>1</v>
      </c>
      <c r="S14" s="145"/>
      <c r="U14" s="142">
        <v>0.5</v>
      </c>
      <c r="V14" s="142">
        <v>1</v>
      </c>
      <c r="W14" s="142">
        <v>1</v>
      </c>
      <c r="X14" s="142">
        <v>1</v>
      </c>
      <c r="Y14" s="142">
        <v>1</v>
      </c>
      <c r="Z14" s="201"/>
      <c r="AB14" s="142">
        <v>1</v>
      </c>
      <c r="AC14" s="54">
        <f t="shared" si="111"/>
        <v>39</v>
      </c>
      <c r="AD14" s="144" t="str">
        <f t="shared" si="112"/>
        <v>na</v>
      </c>
      <c r="AE14" s="144" t="str">
        <f t="shared" si="113"/>
        <v>na</v>
      </c>
      <c r="AF14" s="144">
        <f t="shared" si="114"/>
        <v>39</v>
      </c>
      <c r="AG14" s="144">
        <f t="shared" si="115"/>
        <v>39</v>
      </c>
      <c r="AH14" s="144">
        <f t="shared" si="116"/>
        <v>39</v>
      </c>
      <c r="AI14" s="144">
        <f t="shared" si="117"/>
        <v>39</v>
      </c>
      <c r="AJ14" s="144">
        <f t="shared" si="118"/>
        <v>39</v>
      </c>
      <c r="AK14" s="75" t="str">
        <f t="shared" si="119"/>
        <v>na</v>
      </c>
      <c r="AL14" s="144" t="str">
        <f t="shared" si="120"/>
        <v>na</v>
      </c>
      <c r="AM14" s="69">
        <f t="shared" si="121"/>
        <v>39</v>
      </c>
      <c r="AN14" s="82">
        <f t="shared" si="32"/>
        <v>0.37362918213672525</v>
      </c>
      <c r="AO14" s="82" t="str">
        <f t="shared" si="33"/>
        <v>na</v>
      </c>
      <c r="AP14" s="82" t="str">
        <f t="shared" si="34"/>
        <v>na</v>
      </c>
      <c r="AQ14" s="82">
        <f t="shared" si="35"/>
        <v>0.32234674537286095</v>
      </c>
      <c r="AR14" s="82">
        <f t="shared" si="36"/>
        <v>0.73391446491142465</v>
      </c>
      <c r="AS14" s="82">
        <f t="shared" si="37"/>
        <v>0.37362918213672525</v>
      </c>
      <c r="AT14" s="82">
        <f t="shared" si="38"/>
        <v>0.53375597448103607</v>
      </c>
      <c r="AU14" s="82">
        <f t="shared" si="39"/>
        <v>0.38746729999364099</v>
      </c>
      <c r="AV14" s="83" t="str">
        <f t="shared" si="40"/>
        <v>na</v>
      </c>
      <c r="AW14" s="82" t="str">
        <f t="shared" si="41"/>
        <v>na</v>
      </c>
      <c r="AX14" s="82">
        <f t="shared" si="42"/>
        <v>0.37362918213672525</v>
      </c>
      <c r="AY14" s="93">
        <f t="shared" si="43"/>
        <v>2.4913918554264085</v>
      </c>
      <c r="AZ14" s="85" t="str">
        <f t="shared" si="44"/>
        <v>na</v>
      </c>
      <c r="BA14" s="85" t="str">
        <f t="shared" si="45"/>
        <v>na</v>
      </c>
      <c r="BB14" s="85">
        <f t="shared" si="46"/>
        <v>1.854415467937534</v>
      </c>
      <c r="BC14" s="85">
        <f t="shared" si="47"/>
        <v>9.6128320952358255</v>
      </c>
      <c r="BD14" s="85">
        <f t="shared" si="48"/>
        <v>2.4913918554264085</v>
      </c>
      <c r="BE14" s="85">
        <f t="shared" si="49"/>
        <v>5.0844731743396094</v>
      </c>
      <c r="BF14" s="85">
        <f t="shared" si="50"/>
        <v>2.6793569473995937</v>
      </c>
      <c r="BG14" s="86" t="str">
        <f t="shared" si="51"/>
        <v>na</v>
      </c>
      <c r="BH14" s="85" t="str">
        <f t="shared" si="52"/>
        <v>na</v>
      </c>
      <c r="BI14" s="102">
        <f t="shared" si="53"/>
        <v>2.4913918554264085</v>
      </c>
      <c r="BJ14" s="85">
        <f t="shared" si="54"/>
        <v>94.67289050620353</v>
      </c>
      <c r="BK14" s="85" t="str">
        <f t="shared" si="55"/>
        <v>na</v>
      </c>
      <c r="BL14" s="85" t="str">
        <f t="shared" si="56"/>
        <v>na</v>
      </c>
      <c r="BM14" s="85">
        <f t="shared" si="57"/>
        <v>70.467787781626285</v>
      </c>
      <c r="BN14" s="85">
        <f t="shared" si="58"/>
        <v>365.28761961896134</v>
      </c>
      <c r="BO14" s="85">
        <f t="shared" si="59"/>
        <v>94.67289050620353</v>
      </c>
      <c r="BP14" s="85">
        <f t="shared" si="60"/>
        <v>193.20998062490517</v>
      </c>
      <c r="BQ14" s="85">
        <f t="shared" si="61"/>
        <v>101.81556400118455</v>
      </c>
      <c r="BR14" s="86" t="str">
        <f t="shared" si="62"/>
        <v>na</v>
      </c>
      <c r="BS14" s="85" t="str">
        <f t="shared" si="63"/>
        <v>na</v>
      </c>
      <c r="BT14" s="85">
        <f t="shared" si="64"/>
        <v>94.67289050620353</v>
      </c>
      <c r="BU14" s="93">
        <f t="shared" si="65"/>
        <v>1.8226674617192298</v>
      </c>
      <c r="BV14" s="85" t="str">
        <f t="shared" si="66"/>
        <v>na</v>
      </c>
      <c r="BW14" s="85" t="str">
        <f t="shared" si="67"/>
        <v>na</v>
      </c>
      <c r="BX14" s="85">
        <f t="shared" si="68"/>
        <v>1.640443207258466</v>
      </c>
      <c r="BY14" s="85">
        <f t="shared" si="69"/>
        <v>13.979847659026294</v>
      </c>
      <c r="BZ14" s="85">
        <f t="shared" si="70"/>
        <v>1.706157292189836</v>
      </c>
      <c r="CA14" s="85">
        <f t="shared" si="71"/>
        <v>4.6865930017220316</v>
      </c>
      <c r="CB14" s="85">
        <f t="shared" si="72"/>
        <v>1.5960909324991157</v>
      </c>
      <c r="CC14" s="86" t="str">
        <f t="shared" si="73"/>
        <v>na</v>
      </c>
      <c r="CD14" s="85" t="str">
        <f t="shared" si="74"/>
        <v>na</v>
      </c>
      <c r="CE14" s="102">
        <f t="shared" si="75"/>
        <v>1.9084049406530823</v>
      </c>
    </row>
    <row r="15" spans="1:83" x14ac:dyDescent="0.25">
      <c r="A15" s="309" t="s">
        <v>113</v>
      </c>
      <c r="B15" s="143"/>
      <c r="C15" s="150">
        <v>39</v>
      </c>
      <c r="E15" s="145">
        <v>1</v>
      </c>
      <c r="F15" s="78">
        <v>10</v>
      </c>
      <c r="G15" s="153">
        <v>0.01</v>
      </c>
      <c r="H15" s="153">
        <v>0.04</v>
      </c>
      <c r="I15" s="314" t="s">
        <v>279</v>
      </c>
      <c r="J15" s="81"/>
      <c r="K15" s="82">
        <v>0.05</v>
      </c>
      <c r="L15" s="279">
        <v>0</v>
      </c>
      <c r="M15" s="278">
        <v>0</v>
      </c>
      <c r="N15" s="73">
        <f t="shared" si="108"/>
        <v>0</v>
      </c>
      <c r="O15" s="73">
        <f t="shared" si="109"/>
        <v>0.01</v>
      </c>
      <c r="P15" s="205">
        <f t="shared" si="110"/>
        <v>0</v>
      </c>
      <c r="Q15" s="153">
        <f t="shared" si="96"/>
        <v>0.01</v>
      </c>
      <c r="R15" s="149">
        <v>1</v>
      </c>
      <c r="S15" s="145">
        <v>1</v>
      </c>
      <c r="U15" s="142">
        <v>0.75</v>
      </c>
      <c r="V15" s="142">
        <v>0.6</v>
      </c>
      <c r="W15" s="142">
        <v>1</v>
      </c>
      <c r="Z15" s="201"/>
      <c r="AB15" s="142">
        <v>1</v>
      </c>
      <c r="AC15" s="54">
        <f t="shared" si="111"/>
        <v>39</v>
      </c>
      <c r="AD15" s="144">
        <f t="shared" si="112"/>
        <v>39</v>
      </c>
      <c r="AE15" s="144" t="str">
        <f t="shared" si="113"/>
        <v>na</v>
      </c>
      <c r="AF15" s="144">
        <f t="shared" si="114"/>
        <v>39</v>
      </c>
      <c r="AG15" s="144">
        <f t="shared" si="115"/>
        <v>39</v>
      </c>
      <c r="AH15" s="144">
        <f t="shared" si="116"/>
        <v>39</v>
      </c>
      <c r="AI15" s="144" t="str">
        <f t="shared" si="117"/>
        <v>na</v>
      </c>
      <c r="AJ15" s="144" t="str">
        <f t="shared" si="118"/>
        <v>na</v>
      </c>
      <c r="AK15" s="75" t="str">
        <f t="shared" si="119"/>
        <v>na</v>
      </c>
      <c r="AL15" s="144" t="str">
        <f t="shared" si="120"/>
        <v>na</v>
      </c>
      <c r="AM15" s="69">
        <f t="shared" si="121"/>
        <v>39</v>
      </c>
      <c r="AN15" s="82">
        <f t="shared" si="32"/>
        <v>9.950330853168092E-3</v>
      </c>
      <c r="AO15" s="82">
        <f t="shared" si="33"/>
        <v>1.2319457246779544E-2</v>
      </c>
      <c r="AP15" s="82" t="str">
        <f t="shared" si="34"/>
        <v>na</v>
      </c>
      <c r="AQ15" s="82">
        <f t="shared" si="35"/>
        <v>1.2876898751158706E-2</v>
      </c>
      <c r="AR15" s="82">
        <f t="shared" si="36"/>
        <v>1.172717564837668E-2</v>
      </c>
      <c r="AS15" s="82">
        <f t="shared" si="37"/>
        <v>9.950330853168092E-3</v>
      </c>
      <c r="AT15" s="82" t="str">
        <f t="shared" si="38"/>
        <v>na</v>
      </c>
      <c r="AU15" s="82" t="str">
        <f t="shared" si="39"/>
        <v>na</v>
      </c>
      <c r="AV15" s="83" t="str">
        <f t="shared" si="40"/>
        <v>na</v>
      </c>
      <c r="AW15" s="82" t="str">
        <f t="shared" si="41"/>
        <v>na</v>
      </c>
      <c r="AX15" s="82">
        <f t="shared" si="42"/>
        <v>9.950330853168092E-3</v>
      </c>
      <c r="AY15" s="93">
        <f t="shared" si="43"/>
        <v>1.9900661706336174E-2</v>
      </c>
      <c r="AZ15" s="85">
        <f t="shared" si="44"/>
        <v>3.0505322706311233E-2</v>
      </c>
      <c r="BA15" s="85" t="str">
        <f t="shared" si="45"/>
        <v>na</v>
      </c>
      <c r="BB15" s="85">
        <f t="shared" si="46"/>
        <v>3.3328443826528394E-2</v>
      </c>
      <c r="BC15" s="85">
        <f t="shared" si="47"/>
        <v>2.7642628314030734E-2</v>
      </c>
      <c r="BD15" s="85">
        <f t="shared" si="48"/>
        <v>1.9900661706336174E-2</v>
      </c>
      <c r="BE15" s="85" t="str">
        <f t="shared" si="49"/>
        <v>na</v>
      </c>
      <c r="BF15" s="85" t="str">
        <f t="shared" si="50"/>
        <v>na</v>
      </c>
      <c r="BG15" s="86" t="str">
        <f t="shared" si="51"/>
        <v>na</v>
      </c>
      <c r="BH15" s="85" t="str">
        <f t="shared" si="52"/>
        <v>na</v>
      </c>
      <c r="BI15" s="102">
        <f t="shared" si="53"/>
        <v>1.9900661706336174E-2</v>
      </c>
      <c r="BJ15" s="85">
        <f t="shared" si="54"/>
        <v>0.75622514484077463</v>
      </c>
      <c r="BK15" s="85">
        <f t="shared" si="55"/>
        <v>1.1592022628398269</v>
      </c>
      <c r="BL15" s="85" t="str">
        <f t="shared" si="56"/>
        <v>na</v>
      </c>
      <c r="BM15" s="85">
        <f t="shared" si="57"/>
        <v>1.266480865408079</v>
      </c>
      <c r="BN15" s="85">
        <f t="shared" si="58"/>
        <v>1.050419875933168</v>
      </c>
      <c r="BO15" s="85">
        <f t="shared" si="59"/>
        <v>0.75622514484077463</v>
      </c>
      <c r="BP15" s="85" t="str">
        <f t="shared" si="60"/>
        <v>na</v>
      </c>
      <c r="BQ15" s="85" t="str">
        <f t="shared" si="61"/>
        <v>na</v>
      </c>
      <c r="BR15" s="86" t="str">
        <f t="shared" si="62"/>
        <v>na</v>
      </c>
      <c r="BS15" s="85" t="str">
        <f t="shared" si="63"/>
        <v>na</v>
      </c>
      <c r="BT15" s="85">
        <f t="shared" si="64"/>
        <v>0.75622514484077463</v>
      </c>
      <c r="BU15" s="93">
        <f t="shared" si="65"/>
        <v>0.84844672130560839</v>
      </c>
      <c r="BV15" s="85">
        <f t="shared" si="66"/>
        <v>0.51722851122419367</v>
      </c>
      <c r="BW15" s="85" t="str">
        <f t="shared" si="67"/>
        <v>na</v>
      </c>
      <c r="BX15" s="85">
        <f t="shared" si="68"/>
        <v>0.4248962897782827</v>
      </c>
      <c r="BY15" s="85">
        <f t="shared" si="69"/>
        <v>0.59458708075159317</v>
      </c>
      <c r="BZ15" s="85">
        <f t="shared" si="70"/>
        <v>0.93117508642157487</v>
      </c>
      <c r="CA15" s="85" t="str">
        <f t="shared" si="71"/>
        <v>na</v>
      </c>
      <c r="CB15" s="85" t="str">
        <f t="shared" si="72"/>
        <v>na</v>
      </c>
      <c r="CC15" s="86" t="str">
        <f t="shared" si="73"/>
        <v>na</v>
      </c>
      <c r="CD15" s="85" t="str">
        <f t="shared" si="74"/>
        <v>na</v>
      </c>
      <c r="CE15" s="102">
        <f t="shared" si="75"/>
        <v>0.79160771954941767</v>
      </c>
    </row>
    <row r="16" spans="1:83" x14ac:dyDescent="0.25">
      <c r="A16" s="311" t="s">
        <v>109</v>
      </c>
      <c r="B16" s="143">
        <v>8</v>
      </c>
      <c r="C16" s="150"/>
      <c r="E16" s="145">
        <v>1</v>
      </c>
      <c r="F16" s="78">
        <v>520</v>
      </c>
      <c r="I16" s="314" t="s">
        <v>271</v>
      </c>
      <c r="J16" s="206">
        <v>520</v>
      </c>
      <c r="K16" s="82"/>
      <c r="L16" s="277">
        <v>77</v>
      </c>
      <c r="M16" s="278">
        <v>78.364999999999995</v>
      </c>
      <c r="N16" s="154">
        <f t="shared" ref="N16:N18" si="122">L16/J16</f>
        <v>0.14807692307692308</v>
      </c>
      <c r="O16" s="154">
        <f t="shared" ref="O16:O18" si="123">IF(L16&lt;0.01*J16,0.01,IF(L16&gt;100*J16,100,N16))</f>
        <v>0.14807692307692308</v>
      </c>
      <c r="P16" s="205">
        <f t="shared" ref="P16:P18" si="124">IF(M16&gt;0,((((1/J16)^2)*((M16^2)+(L16^2))-((1/J16)^2)*(L16^2))^0.5),0)</f>
        <v>0.15070192307692307</v>
      </c>
      <c r="Q16" s="153">
        <f t="shared" ref="Q16:Q19" si="125">IF(P16=0,O16,P16)</f>
        <v>0.15070192307692307</v>
      </c>
      <c r="R16" s="149">
        <v>1</v>
      </c>
      <c r="S16" s="143"/>
      <c r="U16" s="142">
        <v>0.25</v>
      </c>
      <c r="V16" s="142">
        <v>0.3</v>
      </c>
      <c r="W16" s="142">
        <v>1</v>
      </c>
      <c r="Y16" s="142">
        <v>1</v>
      </c>
      <c r="Z16" s="201"/>
      <c r="AA16" s="142">
        <v>1</v>
      </c>
      <c r="AB16" s="142">
        <v>1</v>
      </c>
      <c r="AC16" s="54">
        <f t="shared" ref="AC16:AC18" si="126">IF(R16&gt;0,$B16,"na")</f>
        <v>8</v>
      </c>
      <c r="AD16" s="144" t="str">
        <f t="shared" ref="AD16:AD18" si="127">IF(S16&gt;0,$B16,"na")</f>
        <v>na</v>
      </c>
      <c r="AE16" s="144" t="str">
        <f t="shared" ref="AE16:AE18" si="128">IF(T16&gt;0,$B16,"na")</f>
        <v>na</v>
      </c>
      <c r="AF16" s="144">
        <f t="shared" ref="AF16:AF18" si="129">IF(U16&gt;0,$B16,"na")</f>
        <v>8</v>
      </c>
      <c r="AG16" s="144">
        <f t="shared" ref="AG16:AG18" si="130">IF(V16&gt;0,$B16,"na")</f>
        <v>8</v>
      </c>
      <c r="AH16" s="144">
        <f t="shared" ref="AH16:AH18" si="131">IF(W16&gt;0,$B16,"na")</f>
        <v>8</v>
      </c>
      <c r="AI16" s="144" t="str">
        <f t="shared" ref="AI16:AI18" si="132">IF(X16&gt;0,$B16,"na")</f>
        <v>na</v>
      </c>
      <c r="AJ16" s="144">
        <f t="shared" ref="AJ16:AJ18" si="133">IF(Y16&gt;0,$B16,"na")</f>
        <v>8</v>
      </c>
      <c r="AK16" s="75" t="str">
        <f t="shared" ref="AK16:AK18" si="134">IF(Z16&gt;0,$B16,"na")</f>
        <v>na</v>
      </c>
      <c r="AL16" s="144">
        <f t="shared" ref="AL16:AL18" si="135">IF(AA16&gt;0,$B16,"na")</f>
        <v>8</v>
      </c>
      <c r="AM16" s="69">
        <f t="shared" ref="AM16:AM18" si="136">IF(AB16&gt;0,$B16,"na")</f>
        <v>8</v>
      </c>
      <c r="AN16" s="82">
        <f t="shared" si="32"/>
        <v>0.13808830181712897</v>
      </c>
      <c r="AO16" s="82" t="str">
        <f t="shared" si="33"/>
        <v>na</v>
      </c>
      <c r="AP16" s="82" t="str">
        <f t="shared" si="34"/>
        <v>na</v>
      </c>
      <c r="AQ16" s="82">
        <f t="shared" si="35"/>
        <v>5.9567502744643869E-2</v>
      </c>
      <c r="AR16" s="82">
        <f t="shared" si="36"/>
        <v>8.1373463570808144E-2</v>
      </c>
      <c r="AS16" s="82">
        <f t="shared" si="37"/>
        <v>0.13808830181712897</v>
      </c>
      <c r="AT16" s="82" t="str">
        <f t="shared" si="38"/>
        <v>na</v>
      </c>
      <c r="AU16" s="82">
        <f t="shared" si="39"/>
        <v>0.14320268336591152</v>
      </c>
      <c r="AV16" s="83" t="str">
        <f t="shared" si="40"/>
        <v>na</v>
      </c>
      <c r="AW16" s="82">
        <f t="shared" si="41"/>
        <v>0.13808830181712897</v>
      </c>
      <c r="AX16" s="82">
        <f t="shared" si="42"/>
        <v>0.13808830181712897</v>
      </c>
      <c r="AY16" s="93">
        <f t="shared" si="43"/>
        <v>0.28074424813883109</v>
      </c>
      <c r="AZ16" s="85" t="str">
        <f t="shared" si="44"/>
        <v>na</v>
      </c>
      <c r="BA16" s="85" t="str">
        <f t="shared" si="45"/>
        <v>na</v>
      </c>
      <c r="BB16" s="85">
        <f t="shared" si="46"/>
        <v>5.224152868096664E-2</v>
      </c>
      <c r="BC16" s="85">
        <f t="shared" si="47"/>
        <v>9.7490588719128538E-2</v>
      </c>
      <c r="BD16" s="85">
        <f t="shared" si="48"/>
        <v>0.28074424813883109</v>
      </c>
      <c r="BE16" s="85" t="str">
        <f t="shared" si="49"/>
        <v>na</v>
      </c>
      <c r="BF16" s="85">
        <f t="shared" si="50"/>
        <v>0.30192522707934644</v>
      </c>
      <c r="BG16" s="86" t="str">
        <f t="shared" si="51"/>
        <v>na</v>
      </c>
      <c r="BH16" s="85">
        <f t="shared" si="52"/>
        <v>0.28074424813883109</v>
      </c>
      <c r="BI16" s="102">
        <f t="shared" si="53"/>
        <v>0.28074424813883109</v>
      </c>
      <c r="BJ16" s="85">
        <f t="shared" si="54"/>
        <v>1.9652097369718176</v>
      </c>
      <c r="BK16" s="85" t="str">
        <f t="shared" si="55"/>
        <v>na</v>
      </c>
      <c r="BL16" s="85" t="str">
        <f t="shared" si="56"/>
        <v>na</v>
      </c>
      <c r="BM16" s="85">
        <f t="shared" si="57"/>
        <v>0.36569070076676646</v>
      </c>
      <c r="BN16" s="85">
        <f t="shared" si="58"/>
        <v>0.68243412103389978</v>
      </c>
      <c r="BO16" s="85">
        <f t="shared" si="59"/>
        <v>1.9652097369718176</v>
      </c>
      <c r="BP16" s="85" t="str">
        <f t="shared" si="60"/>
        <v>na</v>
      </c>
      <c r="BQ16" s="85">
        <f t="shared" si="61"/>
        <v>2.1134765895554253</v>
      </c>
      <c r="BR16" s="86" t="str">
        <f t="shared" si="62"/>
        <v>na</v>
      </c>
      <c r="BS16" s="85">
        <f t="shared" si="63"/>
        <v>1.9652097369718176</v>
      </c>
      <c r="BT16" s="85">
        <f t="shared" si="64"/>
        <v>1.9652097369718176</v>
      </c>
      <c r="BU16" s="93">
        <f t="shared" si="65"/>
        <v>2.9978391325302519E-3</v>
      </c>
      <c r="BV16" s="85" t="str">
        <f t="shared" si="66"/>
        <v>na</v>
      </c>
      <c r="BW16" s="85" t="str">
        <f t="shared" si="67"/>
        <v>na</v>
      </c>
      <c r="BX16" s="85">
        <f t="shared" si="68"/>
        <v>2.6622728492267496E-2</v>
      </c>
      <c r="BY16" s="85">
        <f t="shared" si="69"/>
        <v>2.3179359451713094E-2</v>
      </c>
      <c r="BZ16" s="85">
        <f t="shared" si="70"/>
        <v>5.5678920496789299E-3</v>
      </c>
      <c r="CA16" s="85" t="str">
        <f t="shared" si="71"/>
        <v>na</v>
      </c>
      <c r="CB16" s="85">
        <f t="shared" si="72"/>
        <v>1.4088035697215126E-2</v>
      </c>
      <c r="CC16" s="86" t="str">
        <f t="shared" si="73"/>
        <v>na</v>
      </c>
      <c r="CD16" s="85">
        <f t="shared" si="74"/>
        <v>4.8712890668690832E-3</v>
      </c>
      <c r="CE16" s="102">
        <f t="shared" si="75"/>
        <v>1.643202478189794E-3</v>
      </c>
    </row>
    <row r="17" spans="1:83" ht="15.75" x14ac:dyDescent="0.25">
      <c r="A17" s="310" t="s">
        <v>25</v>
      </c>
      <c r="B17" s="143">
        <v>8</v>
      </c>
      <c r="C17" s="150"/>
      <c r="E17" s="142">
        <v>1</v>
      </c>
      <c r="F17" s="78">
        <v>86</v>
      </c>
      <c r="I17" s="314" t="s">
        <v>271</v>
      </c>
      <c r="J17" s="63">
        <v>86</v>
      </c>
      <c r="K17" s="137"/>
      <c r="L17" s="287">
        <v>21</v>
      </c>
      <c r="M17" s="278">
        <v>35.055</v>
      </c>
      <c r="N17" s="154">
        <f t="shared" si="122"/>
        <v>0.2441860465116279</v>
      </c>
      <c r="O17" s="154">
        <f t="shared" si="123"/>
        <v>0.2441860465116279</v>
      </c>
      <c r="P17" s="205">
        <f t="shared" si="124"/>
        <v>0.40761627906976738</v>
      </c>
      <c r="Q17" s="153">
        <f t="shared" si="125"/>
        <v>0.40761627906976738</v>
      </c>
      <c r="R17" s="149">
        <v>1</v>
      </c>
      <c r="S17" s="143">
        <v>1</v>
      </c>
      <c r="T17" s="142">
        <v>1</v>
      </c>
      <c r="U17" s="142">
        <v>0.5</v>
      </c>
      <c r="V17" s="142">
        <v>0.5</v>
      </c>
      <c r="W17" s="142">
        <v>1</v>
      </c>
      <c r="Z17" s="201"/>
      <c r="AB17" s="142">
        <v>1</v>
      </c>
      <c r="AC17" s="54">
        <f t="shared" si="126"/>
        <v>8</v>
      </c>
      <c r="AD17" s="144">
        <f t="shared" si="127"/>
        <v>8</v>
      </c>
      <c r="AE17" s="144">
        <f t="shared" si="128"/>
        <v>8</v>
      </c>
      <c r="AF17" s="144">
        <f t="shared" si="129"/>
        <v>8</v>
      </c>
      <c r="AG17" s="144">
        <f t="shared" si="130"/>
        <v>8</v>
      </c>
      <c r="AH17" s="144">
        <f t="shared" si="131"/>
        <v>8</v>
      </c>
      <c r="AI17" s="144" t="str">
        <f t="shared" si="132"/>
        <v>na</v>
      </c>
      <c r="AJ17" s="144" t="str">
        <f t="shared" si="133"/>
        <v>na</v>
      </c>
      <c r="AK17" s="75" t="str">
        <f t="shared" si="134"/>
        <v>na</v>
      </c>
      <c r="AL17" s="144" t="str">
        <f t="shared" si="135"/>
        <v>na</v>
      </c>
      <c r="AM17" s="69">
        <f t="shared" si="136"/>
        <v>8</v>
      </c>
      <c r="AN17" s="82">
        <f t="shared" si="32"/>
        <v>0.21848153820839844</v>
      </c>
      <c r="AO17" s="82">
        <f t="shared" si="33"/>
        <v>0.27050095206754093</v>
      </c>
      <c r="AP17" s="82">
        <f t="shared" si="34"/>
        <v>0.21848153820839844</v>
      </c>
      <c r="AQ17" s="82">
        <f t="shared" si="35"/>
        <v>0.18849387610136334</v>
      </c>
      <c r="AR17" s="82">
        <f t="shared" si="36"/>
        <v>0.21458008216896277</v>
      </c>
      <c r="AS17" s="82">
        <f t="shared" si="37"/>
        <v>0.21848153820839844</v>
      </c>
      <c r="AT17" s="82" t="str">
        <f t="shared" si="38"/>
        <v>na</v>
      </c>
      <c r="AU17" s="82" t="str">
        <f t="shared" si="39"/>
        <v>na</v>
      </c>
      <c r="AV17" s="83" t="str">
        <f t="shared" si="40"/>
        <v>na</v>
      </c>
      <c r="AW17" s="82" t="str">
        <f t="shared" si="41"/>
        <v>na</v>
      </c>
      <c r="AX17" s="82">
        <f t="shared" si="42"/>
        <v>0.21848153820839844</v>
      </c>
      <c r="AY17" s="93">
        <f t="shared" si="43"/>
        <v>0.68379538304657539</v>
      </c>
      <c r="AZ17" s="85">
        <f t="shared" si="44"/>
        <v>1.0481761427199205</v>
      </c>
      <c r="BA17" s="85">
        <f t="shared" si="45"/>
        <v>0.68379538304657539</v>
      </c>
      <c r="BB17" s="85">
        <f t="shared" si="46"/>
        <v>0.50896880491279117</v>
      </c>
      <c r="BC17" s="85">
        <f t="shared" si="47"/>
        <v>0.65959216636348561</v>
      </c>
      <c r="BD17" s="85">
        <f t="shared" si="48"/>
        <v>0.68379538304657539</v>
      </c>
      <c r="BE17" s="85" t="str">
        <f t="shared" si="49"/>
        <v>na</v>
      </c>
      <c r="BF17" s="85" t="str">
        <f t="shared" si="50"/>
        <v>na</v>
      </c>
      <c r="BG17" s="86" t="str">
        <f t="shared" si="51"/>
        <v>na</v>
      </c>
      <c r="BH17" s="85" t="str">
        <f t="shared" si="52"/>
        <v>na</v>
      </c>
      <c r="BI17" s="102">
        <f t="shared" si="53"/>
        <v>0.68379538304657539</v>
      </c>
      <c r="BJ17" s="85">
        <f t="shared" si="54"/>
        <v>4.7865676813260274</v>
      </c>
      <c r="BK17" s="85">
        <f t="shared" si="55"/>
        <v>7.3372329990394434</v>
      </c>
      <c r="BL17" s="85">
        <f t="shared" si="56"/>
        <v>4.7865676813260274</v>
      </c>
      <c r="BM17" s="85">
        <f t="shared" si="57"/>
        <v>3.5627816343895384</v>
      </c>
      <c r="BN17" s="85">
        <f t="shared" si="58"/>
        <v>4.6171451645443993</v>
      </c>
      <c r="BO17" s="85">
        <f t="shared" si="59"/>
        <v>4.7865676813260274</v>
      </c>
      <c r="BP17" s="85" t="str">
        <f t="shared" si="60"/>
        <v>na</v>
      </c>
      <c r="BQ17" s="85" t="str">
        <f t="shared" si="61"/>
        <v>na</v>
      </c>
      <c r="BR17" s="86" t="str">
        <f t="shared" si="62"/>
        <v>na</v>
      </c>
      <c r="BS17" s="85" t="str">
        <f t="shared" si="63"/>
        <v>na</v>
      </c>
      <c r="BT17" s="85">
        <f t="shared" si="64"/>
        <v>4.7865676813260274</v>
      </c>
      <c r="BU17" s="93">
        <f t="shared" si="65"/>
        <v>2.9802457970182855E-2</v>
      </c>
      <c r="BV17" s="85">
        <f t="shared" si="66"/>
        <v>0.16363677336065807</v>
      </c>
      <c r="BW17" s="85">
        <f t="shared" si="67"/>
        <v>5.7798175086189747E-3</v>
      </c>
      <c r="BX17" s="85">
        <f t="shared" si="68"/>
        <v>4.0599881768190078E-2</v>
      </c>
      <c r="BY17" s="85">
        <f t="shared" si="69"/>
        <v>5.0408117737834698E-2</v>
      </c>
      <c r="BZ17" s="85">
        <f t="shared" si="70"/>
        <v>2.3338092798355289E-2</v>
      </c>
      <c r="CA17" s="85" t="str">
        <f t="shared" si="71"/>
        <v>na</v>
      </c>
      <c r="CB17" s="85" t="str">
        <f t="shared" si="72"/>
        <v>na</v>
      </c>
      <c r="CC17" s="86" t="str">
        <f t="shared" si="73"/>
        <v>na</v>
      </c>
      <c r="CD17" s="85" t="str">
        <f t="shared" si="74"/>
        <v>na</v>
      </c>
      <c r="CE17" s="102">
        <f t="shared" si="75"/>
        <v>3.491291371627326E-2</v>
      </c>
    </row>
    <row r="18" spans="1:83" x14ac:dyDescent="0.25">
      <c r="A18" s="309" t="s">
        <v>26</v>
      </c>
      <c r="B18" s="143">
        <v>8</v>
      </c>
      <c r="C18" s="150"/>
      <c r="E18" s="142">
        <v>1</v>
      </c>
      <c r="F18" s="78">
        <v>37.4</v>
      </c>
      <c r="I18" s="314" t="s">
        <v>271</v>
      </c>
      <c r="J18" s="81">
        <v>37.4</v>
      </c>
      <c r="K18" s="82"/>
      <c r="L18" s="277">
        <v>11.25</v>
      </c>
      <c r="M18" s="278">
        <v>17.302</v>
      </c>
      <c r="N18" s="154">
        <f t="shared" si="122"/>
        <v>0.30080213903743319</v>
      </c>
      <c r="O18" s="154">
        <f t="shared" si="123"/>
        <v>0.30080213903743319</v>
      </c>
      <c r="P18" s="205">
        <f t="shared" si="124"/>
        <v>0.462620320855615</v>
      </c>
      <c r="Q18" s="153">
        <f t="shared" si="125"/>
        <v>0.462620320855615</v>
      </c>
      <c r="R18" s="149">
        <v>1</v>
      </c>
      <c r="S18" s="143">
        <v>1</v>
      </c>
      <c r="T18" s="142">
        <v>1</v>
      </c>
      <c r="U18" s="142">
        <v>0.5</v>
      </c>
      <c r="V18" s="142">
        <v>0.5</v>
      </c>
      <c r="W18" s="142">
        <v>1</v>
      </c>
      <c r="Z18" s="201"/>
      <c r="AB18" s="142">
        <v>1</v>
      </c>
      <c r="AC18" s="54">
        <f t="shared" si="126"/>
        <v>8</v>
      </c>
      <c r="AD18" s="144">
        <f t="shared" si="127"/>
        <v>8</v>
      </c>
      <c r="AE18" s="144">
        <f t="shared" si="128"/>
        <v>8</v>
      </c>
      <c r="AF18" s="144">
        <f t="shared" si="129"/>
        <v>8</v>
      </c>
      <c r="AG18" s="144">
        <f t="shared" si="130"/>
        <v>8</v>
      </c>
      <c r="AH18" s="144">
        <f t="shared" si="131"/>
        <v>8</v>
      </c>
      <c r="AI18" s="144" t="str">
        <f t="shared" si="132"/>
        <v>na</v>
      </c>
      <c r="AJ18" s="144" t="str">
        <f t="shared" si="133"/>
        <v>na</v>
      </c>
      <c r="AK18" s="75" t="str">
        <f t="shared" si="134"/>
        <v>na</v>
      </c>
      <c r="AL18" s="144" t="str">
        <f t="shared" si="135"/>
        <v>na</v>
      </c>
      <c r="AM18" s="69">
        <f t="shared" si="136"/>
        <v>8</v>
      </c>
      <c r="AN18" s="82">
        <f t="shared" si="32"/>
        <v>0.26298110421152782</v>
      </c>
      <c r="AO18" s="82">
        <f t="shared" si="33"/>
        <v>0.32559565283332015</v>
      </c>
      <c r="AP18" s="82">
        <f t="shared" si="34"/>
        <v>0.26298110421152782</v>
      </c>
      <c r="AQ18" s="82">
        <f t="shared" si="35"/>
        <v>0.22688565853543574</v>
      </c>
      <c r="AR18" s="82">
        <f t="shared" si="36"/>
        <v>0.25828501306489343</v>
      </c>
      <c r="AS18" s="82">
        <f t="shared" si="37"/>
        <v>0.26298110421152782</v>
      </c>
      <c r="AT18" s="82" t="str">
        <f t="shared" si="38"/>
        <v>na</v>
      </c>
      <c r="AU18" s="82" t="str">
        <f t="shared" si="39"/>
        <v>na</v>
      </c>
      <c r="AV18" s="83" t="str">
        <f t="shared" si="40"/>
        <v>na</v>
      </c>
      <c r="AW18" s="82" t="str">
        <f t="shared" si="41"/>
        <v>na</v>
      </c>
      <c r="AX18" s="82">
        <f t="shared" si="42"/>
        <v>0.26298110421152782</v>
      </c>
      <c r="AY18" s="93">
        <f t="shared" si="43"/>
        <v>0.76045913482066896</v>
      </c>
      <c r="AZ18" s="85">
        <f t="shared" si="44"/>
        <v>1.1656924606321366</v>
      </c>
      <c r="BA18" s="85">
        <f t="shared" si="45"/>
        <v>0.76045913482066896</v>
      </c>
      <c r="BB18" s="85">
        <f t="shared" si="46"/>
        <v>0.56603186659470006</v>
      </c>
      <c r="BC18" s="85">
        <f t="shared" si="47"/>
        <v>0.73354237335220795</v>
      </c>
      <c r="BD18" s="85">
        <f t="shared" si="48"/>
        <v>0.76045913482066896</v>
      </c>
      <c r="BE18" s="85" t="str">
        <f t="shared" si="49"/>
        <v>na</v>
      </c>
      <c r="BF18" s="85" t="str">
        <f t="shared" si="50"/>
        <v>na</v>
      </c>
      <c r="BG18" s="86" t="str">
        <f t="shared" si="51"/>
        <v>na</v>
      </c>
      <c r="BH18" s="85" t="str">
        <f t="shared" si="52"/>
        <v>na</v>
      </c>
      <c r="BI18" s="102">
        <f t="shared" si="53"/>
        <v>0.76045913482066896</v>
      </c>
      <c r="BJ18" s="85">
        <f t="shared" si="54"/>
        <v>5.3232139437446824</v>
      </c>
      <c r="BK18" s="85">
        <f t="shared" si="55"/>
        <v>8.159847224424956</v>
      </c>
      <c r="BL18" s="85">
        <f t="shared" si="56"/>
        <v>5.3232139437446824</v>
      </c>
      <c r="BM18" s="85">
        <f t="shared" si="57"/>
        <v>3.9622230661629003</v>
      </c>
      <c r="BN18" s="85">
        <f t="shared" si="58"/>
        <v>5.1347966134654559</v>
      </c>
      <c r="BO18" s="85">
        <f t="shared" si="59"/>
        <v>5.3232139437446824</v>
      </c>
      <c r="BP18" s="85" t="str">
        <f t="shared" si="60"/>
        <v>na</v>
      </c>
      <c r="BQ18" s="85" t="str">
        <f t="shared" si="61"/>
        <v>na</v>
      </c>
      <c r="BR18" s="86" t="str">
        <f t="shared" si="62"/>
        <v>na</v>
      </c>
      <c r="BS18" s="85" t="str">
        <f t="shared" si="63"/>
        <v>na</v>
      </c>
      <c r="BT18" s="85">
        <f t="shared" si="64"/>
        <v>5.3232139437446824</v>
      </c>
      <c r="BU18" s="93">
        <f t="shared" si="65"/>
        <v>8.9100855241336999E-2</v>
      </c>
      <c r="BV18" s="85">
        <f t="shared" si="66"/>
        <v>0.31399410612657191</v>
      </c>
      <c r="BW18" s="85">
        <f t="shared" si="67"/>
        <v>4.075912413256428E-2</v>
      </c>
      <c r="BX18" s="85">
        <f t="shared" si="68"/>
        <v>9.6151145775040428E-2</v>
      </c>
      <c r="BY18" s="85">
        <f t="shared" si="69"/>
        <v>0.12119709685240493</v>
      </c>
      <c r="BZ18" s="85">
        <f t="shared" si="70"/>
        <v>7.7635725053736004E-2</v>
      </c>
      <c r="CA18" s="85" t="str">
        <f t="shared" si="71"/>
        <v>na</v>
      </c>
      <c r="CB18" s="85" t="str">
        <f t="shared" si="72"/>
        <v>na</v>
      </c>
      <c r="CC18" s="86" t="str">
        <f t="shared" si="73"/>
        <v>na</v>
      </c>
      <c r="CD18" s="85" t="str">
        <f t="shared" si="74"/>
        <v>na</v>
      </c>
      <c r="CE18" s="102">
        <f t="shared" si="75"/>
        <v>9.7789893202840567E-2</v>
      </c>
    </row>
    <row r="19" spans="1:83" ht="15.75" x14ac:dyDescent="0.25">
      <c r="A19" s="309" t="s">
        <v>29</v>
      </c>
      <c r="B19" s="143"/>
      <c r="C19" s="150">
        <v>39</v>
      </c>
      <c r="E19" s="142">
        <v>1</v>
      </c>
      <c r="F19" s="78">
        <v>46.57</v>
      </c>
      <c r="G19" s="153">
        <v>9.57</v>
      </c>
      <c r="H19" s="153">
        <v>20.87</v>
      </c>
      <c r="I19" s="314" t="s">
        <v>279</v>
      </c>
      <c r="J19" s="81"/>
      <c r="K19" s="82">
        <v>30.44</v>
      </c>
      <c r="L19" s="277">
        <v>5.5119999999999996</v>
      </c>
      <c r="M19" s="278">
        <v>15.521000000000001</v>
      </c>
      <c r="N19" s="73">
        <f t="shared" ref="N19" si="137">L19/K19</f>
        <v>0.18107752956636003</v>
      </c>
      <c r="O19" s="73">
        <f t="shared" ref="O19" si="138">IF(L19&lt;0.01*K19,0.01,IF(L19&gt;100*K19,100,N19))</f>
        <v>0.18107752956636003</v>
      </c>
      <c r="P19" s="205">
        <f t="shared" ref="P19" si="139">IF(M19&gt;0,((((1/K19)^2)*((M19^2)+(L19^2))-((1/K19)^2)*(L19^2))^0.5),0)</f>
        <v>0.50988830486202374</v>
      </c>
      <c r="Q19" s="153">
        <f t="shared" si="125"/>
        <v>0.50988830486202374</v>
      </c>
      <c r="R19" s="149">
        <v>1</v>
      </c>
      <c r="S19" s="145">
        <v>0.5</v>
      </c>
      <c r="T19" s="142">
        <v>1</v>
      </c>
      <c r="U19" s="142">
        <v>0.5</v>
      </c>
      <c r="V19" s="142">
        <v>0.5</v>
      </c>
      <c r="W19" s="142">
        <v>1</v>
      </c>
      <c r="X19" s="142">
        <v>0.5</v>
      </c>
      <c r="Y19" s="142">
        <v>1</v>
      </c>
      <c r="Z19" s="201"/>
      <c r="AB19" s="180">
        <v>1</v>
      </c>
      <c r="AC19" s="54">
        <f>IF(R19&gt;0,$C19,"na")</f>
        <v>39</v>
      </c>
      <c r="AD19" s="144">
        <f t="shared" ref="AD19" si="140">IF(S19&gt;0,$C19,"na")</f>
        <v>39</v>
      </c>
      <c r="AE19" s="144">
        <f t="shared" ref="AE19" si="141">IF(T19&gt;0,$C19,"na")</f>
        <v>39</v>
      </c>
      <c r="AF19" s="144">
        <f t="shared" ref="AF19" si="142">IF(U19&gt;0,$C19,"na")</f>
        <v>39</v>
      </c>
      <c r="AG19" s="144">
        <f t="shared" ref="AG19" si="143">IF(V19&gt;0,$C19,"na")</f>
        <v>39</v>
      </c>
      <c r="AH19" s="144">
        <f t="shared" ref="AH19" si="144">IF(W19&gt;0,$C19,"na")</f>
        <v>39</v>
      </c>
      <c r="AI19" s="144">
        <f t="shared" ref="AI19" si="145">IF(X19&gt;0,$C19,"na")</f>
        <v>39</v>
      </c>
      <c r="AJ19" s="144">
        <f t="shared" ref="AJ19" si="146">IF(Y19&gt;0,$C19,"na")</f>
        <v>39</v>
      </c>
      <c r="AK19" s="75" t="str">
        <f t="shared" ref="AK19" si="147">IF(Z19&gt;0,$C19,"na")</f>
        <v>na</v>
      </c>
      <c r="AL19" s="144" t="str">
        <f t="shared" ref="AL19" si="148">IF(AA19&gt;0,$C19,"na")</f>
        <v>na</v>
      </c>
      <c r="AM19" s="69">
        <f t="shared" ref="AM19" si="149">IF(AB19&gt;0,$C19,"na")</f>
        <v>39</v>
      </c>
      <c r="AN19" s="82">
        <f t="shared" si="32"/>
        <v>0.16642718244948826</v>
      </c>
      <c r="AO19" s="82">
        <f t="shared" si="33"/>
        <v>0.10302635104015941</v>
      </c>
      <c r="AP19" s="82">
        <f t="shared" si="34"/>
        <v>0.16642718244948826</v>
      </c>
      <c r="AQ19" s="82">
        <f t="shared" si="35"/>
        <v>0.14358423583877417</v>
      </c>
      <c r="AR19" s="82">
        <f t="shared" si="36"/>
        <v>0.16345526847717598</v>
      </c>
      <c r="AS19" s="82">
        <f t="shared" si="37"/>
        <v>0.16642718244948826</v>
      </c>
      <c r="AT19" s="82">
        <f t="shared" si="38"/>
        <v>0.11887655889249162</v>
      </c>
      <c r="AU19" s="82">
        <f t="shared" si="39"/>
        <v>0.17259115216983967</v>
      </c>
      <c r="AV19" s="83" t="str">
        <f t="shared" si="40"/>
        <v>na</v>
      </c>
      <c r="AW19" s="82" t="str">
        <f t="shared" si="41"/>
        <v>na</v>
      </c>
      <c r="AX19" s="82">
        <f t="shared" si="42"/>
        <v>0.16642718244948826</v>
      </c>
      <c r="AY19" s="93">
        <f t="shared" si="43"/>
        <v>0.82407135560169131</v>
      </c>
      <c r="AZ19" s="85">
        <f t="shared" si="44"/>
        <v>0.31580058752082957</v>
      </c>
      <c r="BA19" s="85">
        <f t="shared" si="45"/>
        <v>0.82407135560169131</v>
      </c>
      <c r="BB19" s="85">
        <f t="shared" si="46"/>
        <v>0.61338029390421922</v>
      </c>
      <c r="BC19" s="85">
        <f t="shared" si="47"/>
        <v>0.79490301361451421</v>
      </c>
      <c r="BD19" s="85">
        <f t="shared" si="48"/>
        <v>0.82407135560169131</v>
      </c>
      <c r="BE19" s="85">
        <f t="shared" si="49"/>
        <v>0.42044456918453638</v>
      </c>
      <c r="BF19" s="85">
        <f t="shared" si="50"/>
        <v>0.88624409162102313</v>
      </c>
      <c r="BG19" s="86" t="str">
        <f t="shared" si="51"/>
        <v>na</v>
      </c>
      <c r="BH19" s="85" t="str">
        <f t="shared" si="52"/>
        <v>na</v>
      </c>
      <c r="BI19" s="102">
        <f t="shared" si="53"/>
        <v>0.82407135560169131</v>
      </c>
      <c r="BJ19" s="85">
        <f t="shared" si="54"/>
        <v>31.314711512864271</v>
      </c>
      <c r="BK19" s="85">
        <f t="shared" si="55"/>
        <v>12.000422325791524</v>
      </c>
      <c r="BL19" s="85">
        <f t="shared" si="56"/>
        <v>31.314711512864271</v>
      </c>
      <c r="BM19" s="85">
        <f t="shared" si="57"/>
        <v>23.308451168360332</v>
      </c>
      <c r="BN19" s="85">
        <f t="shared" si="58"/>
        <v>30.20631451735154</v>
      </c>
      <c r="BO19" s="85">
        <f t="shared" si="59"/>
        <v>31.314711512864271</v>
      </c>
      <c r="BP19" s="85">
        <f t="shared" si="60"/>
        <v>15.976893629012382</v>
      </c>
      <c r="BQ19" s="85">
        <f t="shared" si="61"/>
        <v>33.677275481598876</v>
      </c>
      <c r="BR19" s="86" t="str">
        <f t="shared" si="62"/>
        <v>na</v>
      </c>
      <c r="BS19" s="85" t="str">
        <f t="shared" si="63"/>
        <v>na</v>
      </c>
      <c r="BT19" s="85">
        <f t="shared" si="64"/>
        <v>31.314711512864271</v>
      </c>
      <c r="BU19" s="93">
        <f t="shared" si="65"/>
        <v>3.1456335768945678E-3</v>
      </c>
      <c r="BV19" s="85">
        <f t="shared" si="66"/>
        <v>2.3323898046922642E-2</v>
      </c>
      <c r="BW19" s="85">
        <f t="shared" si="67"/>
        <v>2.4718269076680097E-2</v>
      </c>
      <c r="BX19" s="85">
        <f t="shared" si="68"/>
        <v>2.7036029484113357E-2</v>
      </c>
      <c r="BY19" s="85">
        <f t="shared" si="69"/>
        <v>3.1133511073543927E-2</v>
      </c>
      <c r="BZ19" s="85">
        <f t="shared" si="70"/>
        <v>1.4941364223762678E-4</v>
      </c>
      <c r="CA19" s="85">
        <f t="shared" si="71"/>
        <v>0.1815331591133498</v>
      </c>
      <c r="CB19" s="85">
        <f t="shared" si="72"/>
        <v>6.1679329114092485E-3</v>
      </c>
      <c r="CC19" s="86" t="str">
        <f t="shared" si="73"/>
        <v>na</v>
      </c>
      <c r="CD19" s="85" t="str">
        <f t="shared" si="74"/>
        <v>na</v>
      </c>
      <c r="CE19" s="102">
        <f t="shared" si="75"/>
        <v>7.6517409226533771E-3</v>
      </c>
    </row>
    <row r="20" spans="1:83" x14ac:dyDescent="0.25">
      <c r="A20" s="311" t="s">
        <v>37</v>
      </c>
      <c r="B20" s="143">
        <v>8</v>
      </c>
      <c r="C20" s="150"/>
      <c r="E20" s="142">
        <v>1</v>
      </c>
      <c r="F20" s="78">
        <v>4</v>
      </c>
      <c r="I20" s="314" t="s">
        <v>278</v>
      </c>
      <c r="J20" s="81">
        <v>16</v>
      </c>
      <c r="K20" s="82"/>
      <c r="L20" s="277">
        <v>8</v>
      </c>
      <c r="M20" s="278">
        <v>17.96</v>
      </c>
      <c r="N20" s="154">
        <f t="shared" ref="N20" si="150">L20/J20</f>
        <v>0.5</v>
      </c>
      <c r="O20" s="154">
        <f t="shared" ref="O20" si="151">IF(L20&lt;0.01*J20,0.01,IF(L20&gt;100*J20,100,N20))</f>
        <v>0.5</v>
      </c>
      <c r="P20" s="205">
        <f t="shared" ref="P20" si="152">IF(M20&gt;0,((((1/J20)^2)*((M20^2)+(L20^2))-((1/J20)^2)*(L20^2))^0.5),0)</f>
        <v>1.1225000000000001</v>
      </c>
      <c r="Q20" s="153">
        <f t="shared" ref="Q20:Q21" si="153">IF(P20=0,O20,P20)</f>
        <v>1.1225000000000001</v>
      </c>
      <c r="R20" s="78">
        <v>1</v>
      </c>
      <c r="S20" s="145"/>
      <c r="T20" s="146">
        <v>1</v>
      </c>
      <c r="U20" s="146">
        <v>0.25</v>
      </c>
      <c r="V20" s="146">
        <v>0.5</v>
      </c>
      <c r="W20" s="146">
        <v>1</v>
      </c>
      <c r="X20" s="146"/>
      <c r="Y20" s="146">
        <v>1</v>
      </c>
      <c r="Z20" s="201">
        <v>1</v>
      </c>
      <c r="AA20" s="146">
        <v>1</v>
      </c>
      <c r="AB20" s="35"/>
      <c r="AC20" s="54">
        <f>IF(R20&gt;0,$B20,"na")</f>
        <v>8</v>
      </c>
      <c r="AD20" s="144" t="str">
        <f t="shared" ref="AD20" si="154">IF(S20&gt;0,$B20,"na")</f>
        <v>na</v>
      </c>
      <c r="AE20" s="144">
        <f t="shared" ref="AE20" si="155">IF(T20&gt;0,$B20,"na")</f>
        <v>8</v>
      </c>
      <c r="AF20" s="144">
        <f t="shared" ref="AF20" si="156">IF(U20&gt;0,$B20,"na")</f>
        <v>8</v>
      </c>
      <c r="AG20" s="144">
        <f t="shared" ref="AG20" si="157">IF(V20&gt;0,$B20,"na")</f>
        <v>8</v>
      </c>
      <c r="AH20" s="144">
        <f t="shared" ref="AH20" si="158">IF(W20&gt;0,$B20,"na")</f>
        <v>8</v>
      </c>
      <c r="AI20" s="144" t="str">
        <f t="shared" ref="AI20" si="159">IF(X20&gt;0,$B20,"na")</f>
        <v>na</v>
      </c>
      <c r="AJ20" s="144">
        <f t="shared" ref="AJ20" si="160">IF(Y20&gt;0,$B20,"na")</f>
        <v>8</v>
      </c>
      <c r="AK20" s="75">
        <f t="shared" ref="AK20" si="161">IF(Z20&gt;0,$B20,"na")</f>
        <v>8</v>
      </c>
      <c r="AL20" s="144">
        <f t="shared" ref="AL20" si="162">IF(AA20&gt;0,$B20,"na")</f>
        <v>8</v>
      </c>
      <c r="AM20" s="69" t="str">
        <f t="shared" ref="AM20" si="163">IF(AB20&gt;0,$B20,"na")</f>
        <v>na</v>
      </c>
      <c r="AN20" s="82">
        <f t="shared" si="32"/>
        <v>0.40546510810816438</v>
      </c>
      <c r="AO20" s="82" t="str">
        <f t="shared" si="33"/>
        <v>na</v>
      </c>
      <c r="AP20" s="82">
        <f t="shared" si="34"/>
        <v>0.40546510810816438</v>
      </c>
      <c r="AQ20" s="82">
        <f t="shared" si="35"/>
        <v>0.17490651722312972</v>
      </c>
      <c r="AR20" s="82">
        <f t="shared" si="36"/>
        <v>0.39822465974909005</v>
      </c>
      <c r="AS20" s="82">
        <f t="shared" si="37"/>
        <v>0.40546510810816438</v>
      </c>
      <c r="AT20" s="82" t="str">
        <f t="shared" si="38"/>
        <v>na</v>
      </c>
      <c r="AU20" s="82">
        <f t="shared" si="39"/>
        <v>0.42048233433439269</v>
      </c>
      <c r="AV20" s="83">
        <f t="shared" si="40"/>
        <v>0.40546510810816438</v>
      </c>
      <c r="AW20" s="82">
        <f t="shared" si="41"/>
        <v>0.40546510810816438</v>
      </c>
      <c r="AX20" s="82" t="str">
        <f t="shared" si="42"/>
        <v>na</v>
      </c>
      <c r="AY20" s="93">
        <f t="shared" si="43"/>
        <v>1.5051892784067307</v>
      </c>
      <c r="AZ20" s="85" t="str">
        <f t="shared" si="44"/>
        <v>na</v>
      </c>
      <c r="BA20" s="85">
        <f t="shared" si="45"/>
        <v>1.5051892784067307</v>
      </c>
      <c r="BB20" s="85">
        <f t="shared" si="46"/>
        <v>0.2800890468084804</v>
      </c>
      <c r="BC20" s="85">
        <f t="shared" si="47"/>
        <v>1.4519124895345539</v>
      </c>
      <c r="BD20" s="85">
        <f t="shared" si="48"/>
        <v>1.5051892784067307</v>
      </c>
      <c r="BE20" s="85" t="str">
        <f t="shared" si="49"/>
        <v>na</v>
      </c>
      <c r="BF20" s="85">
        <f t="shared" si="50"/>
        <v>1.6187495120313808</v>
      </c>
      <c r="BG20" s="86">
        <f t="shared" si="51"/>
        <v>1.5051892784067307</v>
      </c>
      <c r="BH20" s="85">
        <f t="shared" si="52"/>
        <v>1.5051892784067307</v>
      </c>
      <c r="BI20" s="102" t="str">
        <f t="shared" si="53"/>
        <v>na</v>
      </c>
      <c r="BJ20" s="85">
        <f t="shared" si="54"/>
        <v>10.536324948847115</v>
      </c>
      <c r="BK20" s="85" t="str">
        <f t="shared" si="55"/>
        <v>na</v>
      </c>
      <c r="BL20" s="85">
        <f t="shared" si="56"/>
        <v>10.536324948847115</v>
      </c>
      <c r="BM20" s="85">
        <f t="shared" si="57"/>
        <v>1.9606233276593628</v>
      </c>
      <c r="BN20" s="85">
        <f t="shared" si="58"/>
        <v>10.163387426741878</v>
      </c>
      <c r="BO20" s="85">
        <f t="shared" si="59"/>
        <v>10.536324948847115</v>
      </c>
      <c r="BP20" s="85" t="str">
        <f t="shared" si="60"/>
        <v>na</v>
      </c>
      <c r="BQ20" s="85">
        <f t="shared" si="61"/>
        <v>11.331246584219667</v>
      </c>
      <c r="BR20" s="86">
        <f t="shared" si="62"/>
        <v>10.536324948847115</v>
      </c>
      <c r="BS20" s="85">
        <f t="shared" si="63"/>
        <v>10.536324948847115</v>
      </c>
      <c r="BT20" s="85" t="str">
        <f t="shared" si="64"/>
        <v>na</v>
      </c>
      <c r="BU20" s="93">
        <f t="shared" si="65"/>
        <v>0.49210685911184832</v>
      </c>
      <c r="BV20" s="85" t="str">
        <f t="shared" si="66"/>
        <v>na</v>
      </c>
      <c r="BW20" s="85">
        <f t="shared" si="67"/>
        <v>0.36589737067942246</v>
      </c>
      <c r="BX20" s="85">
        <f t="shared" si="68"/>
        <v>2.6589629698178945E-2</v>
      </c>
      <c r="BY20" s="85">
        <f t="shared" si="69"/>
        <v>0.55345092933560514</v>
      </c>
      <c r="BZ20" s="85">
        <f t="shared" si="70"/>
        <v>0.46462968462827559</v>
      </c>
      <c r="CA20" s="85" t="str">
        <f t="shared" si="71"/>
        <v>na</v>
      </c>
      <c r="CB20" s="85">
        <f t="shared" si="72"/>
        <v>0.44298642604466887</v>
      </c>
      <c r="CC20" s="86">
        <f t="shared" si="73"/>
        <v>1.6666894903892886E-2</v>
      </c>
      <c r="CD20" s="85">
        <f t="shared" si="74"/>
        <v>0.47122896651027546</v>
      </c>
      <c r="CE20" s="102" t="str">
        <f t="shared" si="75"/>
        <v>na</v>
      </c>
    </row>
    <row r="21" spans="1:83" ht="15.75" x14ac:dyDescent="0.25">
      <c r="A21" s="309" t="s">
        <v>30</v>
      </c>
      <c r="B21" s="143"/>
      <c r="C21" s="150">
        <v>39</v>
      </c>
      <c r="D21" s="180"/>
      <c r="E21" s="142">
        <v>1</v>
      </c>
      <c r="F21" s="78">
        <v>0.4</v>
      </c>
      <c r="G21" s="153">
        <v>0.62</v>
      </c>
      <c r="H21" s="153">
        <v>1.39</v>
      </c>
      <c r="I21" s="314" t="s">
        <v>279</v>
      </c>
      <c r="J21" s="81"/>
      <c r="K21" s="82">
        <v>2.0099999999999998</v>
      </c>
      <c r="L21" s="277">
        <v>0.09</v>
      </c>
      <c r="M21" s="278">
        <v>0.14699999999999999</v>
      </c>
      <c r="N21" s="73">
        <f t="shared" ref="N21" si="164">L21/K21</f>
        <v>4.4776119402985079E-2</v>
      </c>
      <c r="O21" s="73">
        <f t="shared" ref="O21" si="165">IF(L21&lt;0.01*K21,0.01,IF(L21&gt;100*K21,100,N21))</f>
        <v>4.4776119402985079E-2</v>
      </c>
      <c r="P21" s="205">
        <f t="shared" ref="P21" si="166">IF(M21&gt;0,((((1/K21)^2)*((M21^2)+(L21^2))-((1/K21)^2)*(L21^2))^0.5),0)</f>
        <v>7.3134328358208961E-2</v>
      </c>
      <c r="Q21" s="153">
        <f t="shared" si="153"/>
        <v>7.3134328358208961E-2</v>
      </c>
      <c r="R21" s="149">
        <v>1</v>
      </c>
      <c r="S21" s="143">
        <v>0.5</v>
      </c>
      <c r="U21" s="142">
        <v>1</v>
      </c>
      <c r="V21" s="142">
        <v>1</v>
      </c>
      <c r="W21" s="142">
        <v>1</v>
      </c>
      <c r="Z21" s="201"/>
      <c r="AB21" s="142">
        <v>1</v>
      </c>
      <c r="AC21" s="54">
        <f>IF(R21&gt;0,$C21,"na")</f>
        <v>39</v>
      </c>
      <c r="AD21" s="144">
        <f t="shared" ref="AD21" si="167">IF(S21&gt;0,$C21,"na")</f>
        <v>39</v>
      </c>
      <c r="AE21" s="144" t="str">
        <f t="shared" ref="AE21" si="168">IF(T21&gt;0,$C21,"na")</f>
        <v>na</v>
      </c>
      <c r="AF21" s="144">
        <f t="shared" ref="AF21" si="169">IF(U21&gt;0,$C21,"na")</f>
        <v>39</v>
      </c>
      <c r="AG21" s="144">
        <f t="shared" ref="AG21" si="170">IF(V21&gt;0,$C21,"na")</f>
        <v>39</v>
      </c>
      <c r="AH21" s="144">
        <f t="shared" ref="AH21" si="171">IF(W21&gt;0,$C21,"na")</f>
        <v>39</v>
      </c>
      <c r="AI21" s="144" t="str">
        <f t="shared" ref="AI21" si="172">IF(X21&gt;0,$C21,"na")</f>
        <v>na</v>
      </c>
      <c r="AJ21" s="144" t="str">
        <f t="shared" ref="AJ21" si="173">IF(Y21&gt;0,$C21,"na")</f>
        <v>na</v>
      </c>
      <c r="AK21" s="75" t="str">
        <f t="shared" ref="AK21" si="174">IF(Z21&gt;0,$C21,"na")</f>
        <v>na</v>
      </c>
      <c r="AL21" s="144" t="str">
        <f t="shared" ref="AL21" si="175">IF(AA21&gt;0,$C21,"na")</f>
        <v>na</v>
      </c>
      <c r="AM21" s="69">
        <f t="shared" ref="AM21" si="176">IF(AB21&gt;0,$C21,"na")</f>
        <v>39</v>
      </c>
      <c r="AN21" s="82">
        <f t="shared" si="32"/>
        <v>4.380262265839284E-2</v>
      </c>
      <c r="AO21" s="82">
        <f t="shared" si="33"/>
        <v>2.7115909264719379E-2</v>
      </c>
      <c r="AP21" s="82" t="str">
        <f t="shared" si="34"/>
        <v>na</v>
      </c>
      <c r="AQ21" s="82">
        <f t="shared" si="35"/>
        <v>7.5580995959579803E-2</v>
      </c>
      <c r="AR21" s="82">
        <f t="shared" si="36"/>
        <v>8.6040865936128794E-2</v>
      </c>
      <c r="AS21" s="82">
        <f t="shared" si="37"/>
        <v>4.380262265839284E-2</v>
      </c>
      <c r="AT21" s="82" t="str">
        <f t="shared" si="38"/>
        <v>na</v>
      </c>
      <c r="AU21" s="82" t="str">
        <f t="shared" si="39"/>
        <v>na</v>
      </c>
      <c r="AV21" s="83" t="str">
        <f t="shared" si="40"/>
        <v>na</v>
      </c>
      <c r="AW21" s="82" t="str">
        <f t="shared" si="41"/>
        <v>na</v>
      </c>
      <c r="AX21" s="82">
        <f t="shared" si="42"/>
        <v>4.380262265839284E-2</v>
      </c>
      <c r="AY21" s="93">
        <f t="shared" si="43"/>
        <v>0.14116729067206976</v>
      </c>
      <c r="AZ21" s="85">
        <f t="shared" si="44"/>
        <v>5.4098122729205875E-2</v>
      </c>
      <c r="BA21" s="85" t="str">
        <f t="shared" si="45"/>
        <v>na</v>
      </c>
      <c r="BB21" s="85">
        <f t="shared" si="46"/>
        <v>0.42029969202787698</v>
      </c>
      <c r="BC21" s="85">
        <f t="shared" si="47"/>
        <v>0.54468246719771829</v>
      </c>
      <c r="BD21" s="85">
        <f t="shared" si="48"/>
        <v>0.14116729067206976</v>
      </c>
      <c r="BE21" s="85" t="str">
        <f t="shared" si="49"/>
        <v>na</v>
      </c>
      <c r="BF21" s="85" t="str">
        <f t="shared" si="50"/>
        <v>na</v>
      </c>
      <c r="BG21" s="86" t="str">
        <f t="shared" si="51"/>
        <v>na</v>
      </c>
      <c r="BH21" s="85" t="str">
        <f t="shared" si="52"/>
        <v>na</v>
      </c>
      <c r="BI21" s="102">
        <f t="shared" si="53"/>
        <v>0.14116729067206976</v>
      </c>
      <c r="BJ21" s="85">
        <f t="shared" si="54"/>
        <v>5.3643570455386511</v>
      </c>
      <c r="BK21" s="85">
        <f t="shared" si="55"/>
        <v>2.0557286637098233</v>
      </c>
      <c r="BL21" s="85" t="str">
        <f t="shared" si="56"/>
        <v>na</v>
      </c>
      <c r="BM21" s="85">
        <f t="shared" si="57"/>
        <v>15.971388297059326</v>
      </c>
      <c r="BN21" s="85">
        <f t="shared" si="58"/>
        <v>20.697933753513293</v>
      </c>
      <c r="BO21" s="85">
        <f t="shared" si="59"/>
        <v>5.3643570455386511</v>
      </c>
      <c r="BP21" s="85" t="str">
        <f t="shared" si="60"/>
        <v>na</v>
      </c>
      <c r="BQ21" s="85" t="str">
        <f t="shared" si="61"/>
        <v>na</v>
      </c>
      <c r="BR21" s="86" t="str">
        <f t="shared" si="62"/>
        <v>na</v>
      </c>
      <c r="BS21" s="85" t="str">
        <f t="shared" si="63"/>
        <v>na</v>
      </c>
      <c r="BT21" s="85">
        <f t="shared" si="64"/>
        <v>5.3643570455386511</v>
      </c>
      <c r="BU21" s="93">
        <f t="shared" si="65"/>
        <v>0.50368002641176912</v>
      </c>
      <c r="BV21" s="85">
        <f t="shared" si="66"/>
        <v>0.39285591716498347</v>
      </c>
      <c r="BW21" s="85" t="str">
        <f t="shared" si="67"/>
        <v>na</v>
      </c>
      <c r="BX21" s="85">
        <f t="shared" si="68"/>
        <v>6.7732005019987496E-2</v>
      </c>
      <c r="BY21" s="85">
        <f t="shared" si="69"/>
        <v>9.4252611385457222E-2</v>
      </c>
      <c r="BZ21" s="85">
        <f t="shared" si="70"/>
        <v>0.56786268563954423</v>
      </c>
      <c r="CA21" s="85" t="str">
        <f t="shared" si="71"/>
        <v>na</v>
      </c>
      <c r="CB21" s="85" t="str">
        <f t="shared" si="72"/>
        <v>na</v>
      </c>
      <c r="CC21" s="86" t="str">
        <f t="shared" si="73"/>
        <v>na</v>
      </c>
      <c r="CD21" s="85" t="str">
        <f t="shared" si="74"/>
        <v>na</v>
      </c>
      <c r="CE21" s="102">
        <f t="shared" si="75"/>
        <v>0.46011246073674361</v>
      </c>
    </row>
    <row r="22" spans="1:83" x14ac:dyDescent="0.25">
      <c r="A22" s="309" t="s">
        <v>112</v>
      </c>
      <c r="B22" s="143">
        <v>8</v>
      </c>
      <c r="C22" s="150"/>
      <c r="E22" s="142">
        <v>1</v>
      </c>
      <c r="F22" s="78">
        <v>2</v>
      </c>
      <c r="I22" s="314" t="s">
        <v>278</v>
      </c>
      <c r="J22" s="81">
        <v>12.75</v>
      </c>
      <c r="K22" s="82"/>
      <c r="L22" s="277">
        <v>6.375</v>
      </c>
      <c r="M22" s="278">
        <v>13.564</v>
      </c>
      <c r="N22" s="154">
        <f t="shared" ref="N22:N23" si="177">L22/J22</f>
        <v>0.5</v>
      </c>
      <c r="O22" s="154">
        <f t="shared" ref="O22:O23" si="178">IF(L22&lt;0.01*J22,0.01,IF(L22&gt;100*J22,100,N22))</f>
        <v>0.5</v>
      </c>
      <c r="P22" s="205">
        <f t="shared" ref="P22:P23" si="179">IF(M22&gt;0,((((1/J22)^2)*((M22^2)+(L22^2))-((1/J22)^2)*(L22^2))^0.5),0)</f>
        <v>1.063843137254902</v>
      </c>
      <c r="Q22" s="153">
        <f t="shared" ref="Q22:Q24" si="180">IF(P22=0,O22,P22)</f>
        <v>1.063843137254902</v>
      </c>
      <c r="R22" s="149">
        <v>1</v>
      </c>
      <c r="S22" s="145">
        <v>0.5</v>
      </c>
      <c r="U22" s="142">
        <v>0.25</v>
      </c>
      <c r="V22" s="142">
        <v>0.1</v>
      </c>
      <c r="W22" s="142">
        <v>1</v>
      </c>
      <c r="Y22" s="142">
        <v>1</v>
      </c>
      <c r="Z22" s="201"/>
      <c r="AB22" s="142">
        <v>1</v>
      </c>
      <c r="AC22" s="54">
        <f t="shared" ref="AC22:AC23" si="181">IF(R22&gt;0,$B22,"na")</f>
        <v>8</v>
      </c>
      <c r="AD22" s="144">
        <f t="shared" ref="AD22:AD23" si="182">IF(S22&gt;0,$B22,"na")</f>
        <v>8</v>
      </c>
      <c r="AE22" s="144" t="str">
        <f t="shared" ref="AE22:AE23" si="183">IF(T22&gt;0,$B22,"na")</f>
        <v>na</v>
      </c>
      <c r="AF22" s="144">
        <f t="shared" ref="AF22:AF23" si="184">IF(U22&gt;0,$B22,"na")</f>
        <v>8</v>
      </c>
      <c r="AG22" s="144">
        <f t="shared" ref="AG22:AG23" si="185">IF(V22&gt;0,$B22,"na")</f>
        <v>8</v>
      </c>
      <c r="AH22" s="144">
        <f t="shared" ref="AH22:AH23" si="186">IF(W22&gt;0,$B22,"na")</f>
        <v>8</v>
      </c>
      <c r="AI22" s="144" t="str">
        <f t="shared" ref="AI22:AI23" si="187">IF(X22&gt;0,$B22,"na")</f>
        <v>na</v>
      </c>
      <c r="AJ22" s="144">
        <f t="shared" ref="AJ22:AJ23" si="188">IF(Y22&gt;0,$B22,"na")</f>
        <v>8</v>
      </c>
      <c r="AK22" s="75" t="str">
        <f t="shared" ref="AK22:AK23" si="189">IF(Z22&gt;0,$B22,"na")</f>
        <v>na</v>
      </c>
      <c r="AL22" s="144" t="str">
        <f t="shared" ref="AL22:AL23" si="190">IF(AA22&gt;0,$B22,"na")</f>
        <v>na</v>
      </c>
      <c r="AM22" s="69">
        <f t="shared" ref="AM22:AM23" si="191">IF(AB22&gt;0,$B22,"na")</f>
        <v>8</v>
      </c>
      <c r="AN22" s="82">
        <f t="shared" si="32"/>
        <v>0.40546510810816438</v>
      </c>
      <c r="AO22" s="82">
        <f t="shared" si="33"/>
        <v>0.2510022097812446</v>
      </c>
      <c r="AP22" s="82" t="str">
        <f t="shared" si="34"/>
        <v>na</v>
      </c>
      <c r="AQ22" s="82">
        <f t="shared" si="35"/>
        <v>0.17490651722312972</v>
      </c>
      <c r="AR22" s="82">
        <f t="shared" si="36"/>
        <v>7.9644931949818018E-2</v>
      </c>
      <c r="AS22" s="82">
        <f t="shared" si="37"/>
        <v>0.40546510810816438</v>
      </c>
      <c r="AT22" s="82" t="str">
        <f t="shared" si="38"/>
        <v>na</v>
      </c>
      <c r="AU22" s="82">
        <f t="shared" si="39"/>
        <v>0.42048233433439269</v>
      </c>
      <c r="AV22" s="83" t="str">
        <f t="shared" si="40"/>
        <v>na</v>
      </c>
      <c r="AW22" s="82" t="str">
        <f t="shared" si="41"/>
        <v>na</v>
      </c>
      <c r="AX22" s="82">
        <f t="shared" si="42"/>
        <v>0.40546510810816438</v>
      </c>
      <c r="AY22" s="93">
        <f t="shared" si="43"/>
        <v>1.4491396906784226</v>
      </c>
      <c r="AZ22" s="85">
        <f t="shared" si="44"/>
        <v>0.55533924654116429</v>
      </c>
      <c r="BA22" s="85" t="str">
        <f t="shared" si="45"/>
        <v>na</v>
      </c>
      <c r="BB22" s="85">
        <f t="shared" si="46"/>
        <v>0.26965921195246306</v>
      </c>
      <c r="BC22" s="85">
        <f t="shared" si="47"/>
        <v>5.5913871993650888E-2</v>
      </c>
      <c r="BD22" s="85">
        <f t="shared" si="48"/>
        <v>1.4491396906784226</v>
      </c>
      <c r="BE22" s="85" t="str">
        <f t="shared" si="49"/>
        <v>na</v>
      </c>
      <c r="BF22" s="85">
        <f t="shared" si="50"/>
        <v>1.5584712174099906</v>
      </c>
      <c r="BG22" s="86" t="str">
        <f t="shared" si="51"/>
        <v>na</v>
      </c>
      <c r="BH22" s="85" t="str">
        <f t="shared" si="52"/>
        <v>na</v>
      </c>
      <c r="BI22" s="102">
        <f t="shared" si="53"/>
        <v>1.4491396906784226</v>
      </c>
      <c r="BJ22" s="85">
        <f t="shared" si="54"/>
        <v>10.143977834748959</v>
      </c>
      <c r="BK22" s="85">
        <f t="shared" si="55"/>
        <v>3.8873747257881499</v>
      </c>
      <c r="BL22" s="85" t="str">
        <f t="shared" si="56"/>
        <v>na</v>
      </c>
      <c r="BM22" s="85">
        <f t="shared" si="57"/>
        <v>1.8876144836672415</v>
      </c>
      <c r="BN22" s="85">
        <f t="shared" si="58"/>
        <v>0.39139710395555621</v>
      </c>
      <c r="BO22" s="85">
        <f t="shared" si="59"/>
        <v>10.143977834748959</v>
      </c>
      <c r="BP22" s="85" t="str">
        <f t="shared" si="60"/>
        <v>na</v>
      </c>
      <c r="BQ22" s="85">
        <f t="shared" si="61"/>
        <v>10.909298521869934</v>
      </c>
      <c r="BR22" s="86" t="str">
        <f t="shared" si="62"/>
        <v>na</v>
      </c>
      <c r="BS22" s="85" t="str">
        <f t="shared" si="63"/>
        <v>na</v>
      </c>
      <c r="BT22" s="85">
        <f t="shared" si="64"/>
        <v>10.143977834748959</v>
      </c>
      <c r="BU22" s="93">
        <f t="shared" si="65"/>
        <v>0.49210685911184832</v>
      </c>
      <c r="BV22" s="85">
        <f t="shared" si="66"/>
        <v>0.12205915396877579</v>
      </c>
      <c r="BW22" s="85" t="str">
        <f t="shared" si="67"/>
        <v>na</v>
      </c>
      <c r="BX22" s="85">
        <f t="shared" si="68"/>
        <v>2.6589629698178945E-2</v>
      </c>
      <c r="BY22" s="85">
        <f t="shared" si="69"/>
        <v>2.4691947780484308E-2</v>
      </c>
      <c r="BZ22" s="85">
        <f t="shared" si="70"/>
        <v>0.46462968462827559</v>
      </c>
      <c r="CA22" s="85" t="str">
        <f t="shared" si="71"/>
        <v>na</v>
      </c>
      <c r="CB22" s="85">
        <f t="shared" si="72"/>
        <v>0.44298642604466887</v>
      </c>
      <c r="CC22" s="86" t="str">
        <f t="shared" si="73"/>
        <v>na</v>
      </c>
      <c r="CD22" s="85" t="str">
        <f t="shared" si="74"/>
        <v>na</v>
      </c>
      <c r="CE22" s="102">
        <f t="shared" si="75"/>
        <v>0.51225422730267389</v>
      </c>
    </row>
    <row r="23" spans="1:83" ht="15.75" x14ac:dyDescent="0.25">
      <c r="A23" s="309" t="s">
        <v>33</v>
      </c>
      <c r="B23" s="143">
        <v>8</v>
      </c>
      <c r="C23" s="150"/>
      <c r="E23" s="142">
        <v>1</v>
      </c>
      <c r="F23" s="78">
        <v>648</v>
      </c>
      <c r="I23" s="314" t="s">
        <v>271</v>
      </c>
      <c r="J23" s="81">
        <v>648</v>
      </c>
      <c r="K23" s="82"/>
      <c r="L23" s="277">
        <v>59.25</v>
      </c>
      <c r="M23" s="278">
        <v>79.484999999999999</v>
      </c>
      <c r="N23" s="154">
        <f t="shared" si="177"/>
        <v>9.1435185185185189E-2</v>
      </c>
      <c r="O23" s="154">
        <f t="shared" si="178"/>
        <v>9.1435185185185189E-2</v>
      </c>
      <c r="P23" s="205">
        <f t="shared" si="179"/>
        <v>0.12266203703703703</v>
      </c>
      <c r="Q23" s="153">
        <f t="shared" si="180"/>
        <v>0.12266203703703703</v>
      </c>
      <c r="R23" s="149">
        <v>1</v>
      </c>
      <c r="S23" s="143"/>
      <c r="U23" s="142">
        <v>0.25</v>
      </c>
      <c r="V23" s="142">
        <v>0.2</v>
      </c>
      <c r="W23" s="142">
        <v>1</v>
      </c>
      <c r="Z23" s="201"/>
      <c r="AA23" s="142">
        <v>1</v>
      </c>
      <c r="AB23" s="180">
        <v>1</v>
      </c>
      <c r="AC23" s="54">
        <f t="shared" si="181"/>
        <v>8</v>
      </c>
      <c r="AD23" s="144" t="str">
        <f t="shared" si="182"/>
        <v>na</v>
      </c>
      <c r="AE23" s="144" t="str">
        <f t="shared" si="183"/>
        <v>na</v>
      </c>
      <c r="AF23" s="144">
        <f t="shared" si="184"/>
        <v>8</v>
      </c>
      <c r="AG23" s="144">
        <f t="shared" si="185"/>
        <v>8</v>
      </c>
      <c r="AH23" s="144">
        <f t="shared" si="186"/>
        <v>8</v>
      </c>
      <c r="AI23" s="144" t="str">
        <f t="shared" si="187"/>
        <v>na</v>
      </c>
      <c r="AJ23" s="144" t="str">
        <f t="shared" si="188"/>
        <v>na</v>
      </c>
      <c r="AK23" s="75" t="str">
        <f t="shared" si="189"/>
        <v>na</v>
      </c>
      <c r="AL23" s="144">
        <f t="shared" si="190"/>
        <v>8</v>
      </c>
      <c r="AM23" s="69">
        <f t="shared" si="191"/>
        <v>8</v>
      </c>
      <c r="AN23" s="82">
        <f t="shared" si="32"/>
        <v>8.749351382940182E-2</v>
      </c>
      <c r="AO23" s="82" t="str">
        <f t="shared" si="33"/>
        <v>na</v>
      </c>
      <c r="AP23" s="82" t="str">
        <f t="shared" si="34"/>
        <v>na</v>
      </c>
      <c r="AQ23" s="82">
        <f t="shared" si="35"/>
        <v>3.7742300083271368E-2</v>
      </c>
      <c r="AR23" s="82">
        <f t="shared" si="36"/>
        <v>3.4372451861550718E-2</v>
      </c>
      <c r="AS23" s="82">
        <f t="shared" si="37"/>
        <v>8.749351382940182E-2</v>
      </c>
      <c r="AT23" s="82" t="str">
        <f t="shared" si="38"/>
        <v>na</v>
      </c>
      <c r="AU23" s="82" t="str">
        <f t="shared" si="39"/>
        <v>na</v>
      </c>
      <c r="AV23" s="83" t="str">
        <f t="shared" si="40"/>
        <v>na</v>
      </c>
      <c r="AW23" s="82">
        <f t="shared" si="41"/>
        <v>8.749351382940182E-2</v>
      </c>
      <c r="AX23" s="82">
        <f t="shared" si="42"/>
        <v>8.749351382940182E-2</v>
      </c>
      <c r="AY23" s="93">
        <f t="shared" si="43"/>
        <v>0.23140536784821292</v>
      </c>
      <c r="AZ23" s="85" t="str">
        <f t="shared" si="44"/>
        <v>na</v>
      </c>
      <c r="BA23" s="85" t="str">
        <f t="shared" si="45"/>
        <v>na</v>
      </c>
      <c r="BB23" s="85">
        <f t="shared" si="46"/>
        <v>4.3060437538844684E-2</v>
      </c>
      <c r="BC23" s="85">
        <f t="shared" si="47"/>
        <v>3.5714348864328789E-2</v>
      </c>
      <c r="BD23" s="85">
        <f t="shared" si="48"/>
        <v>0.23140536784821292</v>
      </c>
      <c r="BE23" s="85" t="str">
        <f t="shared" si="49"/>
        <v>na</v>
      </c>
      <c r="BF23" s="85" t="str">
        <f t="shared" si="50"/>
        <v>na</v>
      </c>
      <c r="BG23" s="86" t="str">
        <f t="shared" si="51"/>
        <v>na</v>
      </c>
      <c r="BH23" s="85">
        <f t="shared" si="52"/>
        <v>0.23140536784821292</v>
      </c>
      <c r="BI23" s="102">
        <f t="shared" si="53"/>
        <v>0.23140536784821292</v>
      </c>
      <c r="BJ23" s="85">
        <f t="shared" si="54"/>
        <v>1.6198375749374905</v>
      </c>
      <c r="BK23" s="85" t="str">
        <f t="shared" si="55"/>
        <v>na</v>
      </c>
      <c r="BL23" s="85" t="str">
        <f t="shared" si="56"/>
        <v>na</v>
      </c>
      <c r="BM23" s="85">
        <f t="shared" si="57"/>
        <v>0.30142306277191278</v>
      </c>
      <c r="BN23" s="85">
        <f t="shared" si="58"/>
        <v>0.25000044205030153</v>
      </c>
      <c r="BO23" s="85">
        <f t="shared" si="59"/>
        <v>1.6198375749374905</v>
      </c>
      <c r="BP23" s="85" t="str">
        <f t="shared" si="60"/>
        <v>na</v>
      </c>
      <c r="BQ23" s="85" t="str">
        <f t="shared" si="61"/>
        <v>na</v>
      </c>
      <c r="BR23" s="86" t="str">
        <f t="shared" si="62"/>
        <v>na</v>
      </c>
      <c r="BS23" s="85">
        <f t="shared" si="63"/>
        <v>1.6198375749374905</v>
      </c>
      <c r="BT23" s="85">
        <f t="shared" si="64"/>
        <v>1.6198375749374905</v>
      </c>
      <c r="BU23" s="93">
        <f t="shared" si="65"/>
        <v>3.9147074683967914E-2</v>
      </c>
      <c r="BV23" s="85" t="str">
        <f t="shared" si="66"/>
        <v>na</v>
      </c>
      <c r="BW23" s="85" t="str">
        <f t="shared" si="67"/>
        <v>na</v>
      </c>
      <c r="BX23" s="85">
        <f t="shared" si="68"/>
        <v>5.0578086358285396E-2</v>
      </c>
      <c r="BY23" s="85">
        <f t="shared" si="69"/>
        <v>8.1331412521992399E-2</v>
      </c>
      <c r="BZ23" s="85">
        <f t="shared" si="70"/>
        <v>4.7402860485156566E-2</v>
      </c>
      <c r="CA23" s="85" t="str">
        <f t="shared" si="71"/>
        <v>na</v>
      </c>
      <c r="CB23" s="85" t="str">
        <f t="shared" si="72"/>
        <v>na</v>
      </c>
      <c r="CC23" s="86" t="str">
        <f t="shared" si="73"/>
        <v>na</v>
      </c>
      <c r="CD23" s="85">
        <f t="shared" si="74"/>
        <v>4.5325682451584394E-2</v>
      </c>
      <c r="CE23" s="102">
        <f t="shared" si="75"/>
        <v>3.3723688045127667E-2</v>
      </c>
    </row>
    <row r="24" spans="1:83" x14ac:dyDescent="0.25">
      <c r="A24" s="311" t="s">
        <v>111</v>
      </c>
      <c r="B24" s="143"/>
      <c r="C24" s="150">
        <v>39</v>
      </c>
      <c r="E24" s="145">
        <v>1</v>
      </c>
      <c r="F24" s="78">
        <v>571.79999999999995</v>
      </c>
      <c r="G24" s="153">
        <v>1.96</v>
      </c>
      <c r="H24" s="153">
        <v>6.1</v>
      </c>
      <c r="I24" s="314" t="s">
        <v>321</v>
      </c>
      <c r="J24" s="81"/>
      <c r="K24" s="82">
        <v>16.12</v>
      </c>
      <c r="L24" s="277">
        <v>0.121</v>
      </c>
      <c r="M24" s="278">
        <v>0.33700000000000002</v>
      </c>
      <c r="N24" s="73">
        <f t="shared" ref="N24" si="192">L24/K24</f>
        <v>7.5062034739454084E-3</v>
      </c>
      <c r="O24" s="73">
        <f t="shared" ref="O24" si="193">IF(L24&lt;0.01*K24,0.01,IF(L24&gt;100*K24,100,N24))</f>
        <v>0.01</v>
      </c>
      <c r="P24" s="205">
        <f t="shared" ref="P24" si="194">IF(M24&gt;0,((((1/K24)^2)*((M24^2)+(L24^2))-((1/K24)^2)*(L24^2))^0.5),0)</f>
        <v>2.0905707196029778E-2</v>
      </c>
      <c r="Q24" s="153">
        <f t="shared" si="180"/>
        <v>2.0905707196029778E-2</v>
      </c>
      <c r="R24" s="149">
        <v>1</v>
      </c>
      <c r="S24" s="145">
        <v>1</v>
      </c>
      <c r="U24" s="142">
        <v>0.75</v>
      </c>
      <c r="V24" s="142">
        <v>0.3</v>
      </c>
      <c r="W24" s="142">
        <v>1</v>
      </c>
      <c r="X24" s="142">
        <v>0.5</v>
      </c>
      <c r="Y24" s="142">
        <v>1</v>
      </c>
      <c r="Z24" s="201"/>
      <c r="AA24" s="142">
        <v>1</v>
      </c>
      <c r="AB24" s="142">
        <v>1</v>
      </c>
      <c r="AC24" s="54">
        <f>IF(R24&gt;0,$C24,"na")</f>
        <v>39</v>
      </c>
      <c r="AD24" s="144">
        <f t="shared" ref="AD24" si="195">IF(S24&gt;0,$C24,"na")</f>
        <v>39</v>
      </c>
      <c r="AE24" s="144" t="str">
        <f t="shared" ref="AE24" si="196">IF(T24&gt;0,$C24,"na")</f>
        <v>na</v>
      </c>
      <c r="AF24" s="144">
        <f t="shared" ref="AF24" si="197">IF(U24&gt;0,$C24,"na")</f>
        <v>39</v>
      </c>
      <c r="AG24" s="144">
        <f t="shared" ref="AG24" si="198">IF(V24&gt;0,$C24,"na")</f>
        <v>39</v>
      </c>
      <c r="AH24" s="144">
        <f t="shared" ref="AH24" si="199">IF(W24&gt;0,$C24,"na")</f>
        <v>39</v>
      </c>
      <c r="AI24" s="144">
        <f t="shared" ref="AI24" si="200">IF(X24&gt;0,$C24,"na")</f>
        <v>39</v>
      </c>
      <c r="AJ24" s="144">
        <f t="shared" ref="AJ24" si="201">IF(Y24&gt;0,$C24,"na")</f>
        <v>39</v>
      </c>
      <c r="AK24" s="75" t="str">
        <f t="shared" ref="AK24" si="202">IF(Z24&gt;0,$C24,"na")</f>
        <v>na</v>
      </c>
      <c r="AL24" s="144">
        <f t="shared" ref="AL24" si="203">IF(AA24&gt;0,$C24,"na")</f>
        <v>39</v>
      </c>
      <c r="AM24" s="69">
        <f t="shared" ref="AM24" si="204">IF(AB24&gt;0,$C24,"na")</f>
        <v>39</v>
      </c>
      <c r="AN24" s="82">
        <f t="shared" si="32"/>
        <v>9.950330853168092E-3</v>
      </c>
      <c r="AO24" s="82">
        <f t="shared" si="33"/>
        <v>1.2319457246779544E-2</v>
      </c>
      <c r="AP24" s="82" t="str">
        <f t="shared" si="34"/>
        <v>na</v>
      </c>
      <c r="AQ24" s="82">
        <f t="shared" si="35"/>
        <v>1.2876898751158706E-2</v>
      </c>
      <c r="AR24" s="82">
        <f t="shared" si="36"/>
        <v>5.8635878241883399E-3</v>
      </c>
      <c r="AS24" s="82">
        <f t="shared" si="37"/>
        <v>9.950330853168092E-3</v>
      </c>
      <c r="AT24" s="82">
        <f t="shared" si="38"/>
        <v>7.1073791808343514E-3</v>
      </c>
      <c r="AU24" s="82">
        <f t="shared" si="39"/>
        <v>1.0318861625507651E-2</v>
      </c>
      <c r="AV24" s="83" t="str">
        <f t="shared" si="40"/>
        <v>na</v>
      </c>
      <c r="AW24" s="82">
        <f t="shared" si="41"/>
        <v>9.950330853168092E-3</v>
      </c>
      <c r="AX24" s="82">
        <f t="shared" si="42"/>
        <v>9.950330853168092E-3</v>
      </c>
      <c r="AY24" s="93">
        <f t="shared" si="43"/>
        <v>4.1380363069526784E-2</v>
      </c>
      <c r="AZ24" s="85">
        <f t="shared" si="44"/>
        <v>6.3431123435374395E-2</v>
      </c>
      <c r="BA24" s="85" t="str">
        <f t="shared" si="45"/>
        <v>na</v>
      </c>
      <c r="BB24" s="85">
        <f t="shared" si="46"/>
        <v>6.9301369292909892E-2</v>
      </c>
      <c r="BC24" s="85">
        <f t="shared" si="47"/>
        <v>1.436964776234524E-2</v>
      </c>
      <c r="BD24" s="85">
        <f t="shared" si="48"/>
        <v>4.1380363069526784E-2</v>
      </c>
      <c r="BE24" s="85">
        <f t="shared" si="49"/>
        <v>2.1112430137513665E-2</v>
      </c>
      <c r="BF24" s="85">
        <f t="shared" si="50"/>
        <v>4.4502338335403284E-2</v>
      </c>
      <c r="BG24" s="86" t="str">
        <f t="shared" si="51"/>
        <v>na</v>
      </c>
      <c r="BH24" s="85">
        <f t="shared" si="52"/>
        <v>4.1380363069526784E-2</v>
      </c>
      <c r="BI24" s="102">
        <f t="shared" si="53"/>
        <v>4.1380363069526784E-2</v>
      </c>
      <c r="BJ24" s="85">
        <f t="shared" si="54"/>
        <v>1.5724537966420178</v>
      </c>
      <c r="BK24" s="85">
        <f t="shared" si="55"/>
        <v>2.4103826905442269</v>
      </c>
      <c r="BL24" s="85" t="str">
        <f t="shared" si="56"/>
        <v>na</v>
      </c>
      <c r="BM24" s="85">
        <f t="shared" si="57"/>
        <v>2.6334520331305757</v>
      </c>
      <c r="BN24" s="85">
        <f t="shared" si="58"/>
        <v>0.5460466149691191</v>
      </c>
      <c r="BO24" s="85">
        <f t="shared" si="59"/>
        <v>1.5724537966420178</v>
      </c>
      <c r="BP24" s="85">
        <f t="shared" si="60"/>
        <v>0.80227234522551927</v>
      </c>
      <c r="BQ24" s="85">
        <f t="shared" si="61"/>
        <v>1.6910888567453248</v>
      </c>
      <c r="BR24" s="86" t="str">
        <f t="shared" si="62"/>
        <v>na</v>
      </c>
      <c r="BS24" s="85">
        <f t="shared" si="63"/>
        <v>1.5724537966420178</v>
      </c>
      <c r="BT24" s="85">
        <f t="shared" si="64"/>
        <v>1.5724537966420178</v>
      </c>
      <c r="BU24" s="93">
        <f t="shared" si="65"/>
        <v>0.84844672130560839</v>
      </c>
      <c r="BV24" s="85">
        <f t="shared" si="66"/>
        <v>0.51722851122419367</v>
      </c>
      <c r="BW24" s="85" t="str">
        <f t="shared" si="67"/>
        <v>na</v>
      </c>
      <c r="BX24" s="85">
        <f t="shared" si="68"/>
        <v>0.4248962897782827</v>
      </c>
      <c r="BY24" s="85">
        <f t="shared" si="69"/>
        <v>0.65240000444675494</v>
      </c>
      <c r="BZ24" s="85">
        <f t="shared" si="70"/>
        <v>0.93117508642157487</v>
      </c>
      <c r="CA24" s="85">
        <f t="shared" si="71"/>
        <v>1.2635229930404295</v>
      </c>
      <c r="CB24" s="85">
        <f t="shared" si="72"/>
        <v>1.1923030843589457</v>
      </c>
      <c r="CC24" s="86" t="str">
        <f t="shared" si="73"/>
        <v>na</v>
      </c>
      <c r="CD24" s="85">
        <f t="shared" si="74"/>
        <v>0.91073376627064007</v>
      </c>
      <c r="CE24" s="102">
        <f t="shared" si="75"/>
        <v>0.79160771954941767</v>
      </c>
    </row>
    <row r="25" spans="1:83" x14ac:dyDescent="0.25">
      <c r="A25" s="309" t="s">
        <v>34</v>
      </c>
      <c r="B25" s="143">
        <v>8</v>
      </c>
      <c r="C25" s="150"/>
      <c r="E25" s="145">
        <v>1</v>
      </c>
      <c r="F25" s="78">
        <v>120</v>
      </c>
      <c r="I25" s="314" t="s">
        <v>271</v>
      </c>
      <c r="J25" s="81">
        <v>120</v>
      </c>
      <c r="K25" s="82"/>
      <c r="L25" s="277">
        <v>38.5</v>
      </c>
      <c r="M25" s="278">
        <v>53.554000000000002</v>
      </c>
      <c r="N25" s="154">
        <f t="shared" ref="N25" si="205">L25/J25</f>
        <v>0.32083333333333336</v>
      </c>
      <c r="O25" s="154">
        <f t="shared" ref="O25" si="206">IF(L25&lt;0.01*J25,0.01,IF(L25&gt;100*J25,100,N25))</f>
        <v>0.32083333333333336</v>
      </c>
      <c r="P25" s="205">
        <f t="shared" ref="P25" si="207">IF(M25&gt;0,((((1/J25)^2)*((M25^2)+(L25^2))-((1/J25)^2)*(L25^2))^0.5),0)</f>
        <v>0.44628333333333331</v>
      </c>
      <c r="Q25" s="153">
        <f t="shared" ref="Q25" si="208">IF(P25=0,O25,P25)</f>
        <v>0.44628333333333331</v>
      </c>
      <c r="R25" s="149">
        <v>1</v>
      </c>
      <c r="S25" s="143"/>
      <c r="U25" s="142">
        <v>0.25</v>
      </c>
      <c r="V25" s="142">
        <v>0.1</v>
      </c>
      <c r="W25" s="142">
        <v>1</v>
      </c>
      <c r="Y25" s="142">
        <v>0.5</v>
      </c>
      <c r="Z25" s="201"/>
      <c r="AB25" s="142">
        <v>1</v>
      </c>
      <c r="AC25" s="54">
        <f>IF(R25&gt;0,$B25,"na")</f>
        <v>8</v>
      </c>
      <c r="AD25" s="144" t="str">
        <f t="shared" ref="AD25" si="209">IF(S25&gt;0,$B25,"na")</f>
        <v>na</v>
      </c>
      <c r="AE25" s="144" t="str">
        <f t="shared" ref="AE25" si="210">IF(T25&gt;0,$B25,"na")</f>
        <v>na</v>
      </c>
      <c r="AF25" s="144">
        <f t="shared" ref="AF25" si="211">IF(U25&gt;0,$B25,"na")</f>
        <v>8</v>
      </c>
      <c r="AG25" s="144">
        <f t="shared" ref="AG25" si="212">IF(V25&gt;0,$B25,"na")</f>
        <v>8</v>
      </c>
      <c r="AH25" s="144">
        <f t="shared" ref="AH25" si="213">IF(W25&gt;0,$B25,"na")</f>
        <v>8</v>
      </c>
      <c r="AI25" s="144" t="str">
        <f t="shared" ref="AI25" si="214">IF(X25&gt;0,$B25,"na")</f>
        <v>na</v>
      </c>
      <c r="AJ25" s="144">
        <f t="shared" ref="AJ25" si="215">IF(Y25&gt;0,$B25,"na")</f>
        <v>8</v>
      </c>
      <c r="AK25" s="75" t="str">
        <f t="shared" ref="AK25" si="216">IF(Z25&gt;0,$B25,"na")</f>
        <v>na</v>
      </c>
      <c r="AL25" s="144" t="str">
        <f t="shared" ref="AL25" si="217">IF(AA25&gt;0,$B25,"na")</f>
        <v>na</v>
      </c>
      <c r="AM25" s="69">
        <f t="shared" ref="AM25" si="218">IF(AB25&gt;0,$B25,"na")</f>
        <v>8</v>
      </c>
      <c r="AN25" s="82">
        <f t="shared" si="32"/>
        <v>0.27826285053528926</v>
      </c>
      <c r="AO25" s="82" t="str">
        <f t="shared" si="33"/>
        <v>na</v>
      </c>
      <c r="AP25" s="82" t="str">
        <f t="shared" si="34"/>
        <v>na</v>
      </c>
      <c r="AQ25" s="82">
        <f t="shared" si="35"/>
        <v>0.12003495513286987</v>
      </c>
      <c r="AR25" s="82">
        <f t="shared" si="36"/>
        <v>5.4658774212288971E-2</v>
      </c>
      <c r="AS25" s="82">
        <f t="shared" si="37"/>
        <v>0.27826285053528926</v>
      </c>
      <c r="AT25" s="82" t="str">
        <f t="shared" si="38"/>
        <v>na</v>
      </c>
      <c r="AU25" s="82">
        <f t="shared" si="39"/>
        <v>0.14428444101829813</v>
      </c>
      <c r="AV25" s="83" t="str">
        <f t="shared" si="40"/>
        <v>na</v>
      </c>
      <c r="AW25" s="82" t="str">
        <f t="shared" si="41"/>
        <v>na</v>
      </c>
      <c r="AX25" s="82">
        <f t="shared" si="42"/>
        <v>0.27826285053528926</v>
      </c>
      <c r="AY25" s="93">
        <f t="shared" si="43"/>
        <v>0.73799409474616273</v>
      </c>
      <c r="AZ25" s="85" t="str">
        <f t="shared" si="44"/>
        <v>na</v>
      </c>
      <c r="BA25" s="85" t="str">
        <f t="shared" si="45"/>
        <v>na</v>
      </c>
      <c r="BB25" s="85">
        <f t="shared" si="46"/>
        <v>0.13732762086010869</v>
      </c>
      <c r="BC25" s="85">
        <f t="shared" si="47"/>
        <v>2.847489970162172E-2</v>
      </c>
      <c r="BD25" s="85">
        <f t="shared" si="48"/>
        <v>0.73799409474616273</v>
      </c>
      <c r="BE25" s="85" t="str">
        <f t="shared" si="49"/>
        <v>na</v>
      </c>
      <c r="BF25" s="85">
        <f t="shared" si="50"/>
        <v>0.19841816539128651</v>
      </c>
      <c r="BG25" s="86" t="str">
        <f t="shared" si="51"/>
        <v>na</v>
      </c>
      <c r="BH25" s="85" t="str">
        <f t="shared" si="52"/>
        <v>na</v>
      </c>
      <c r="BI25" s="102">
        <f t="shared" si="53"/>
        <v>0.73799409474616273</v>
      </c>
      <c r="BJ25" s="85">
        <f t="shared" si="54"/>
        <v>5.1659586632231393</v>
      </c>
      <c r="BK25" s="85" t="str">
        <f t="shared" si="55"/>
        <v>na</v>
      </c>
      <c r="BL25" s="85" t="str">
        <f t="shared" si="56"/>
        <v>na</v>
      </c>
      <c r="BM25" s="85">
        <f t="shared" si="57"/>
        <v>0.96129334602076089</v>
      </c>
      <c r="BN25" s="85">
        <f t="shared" si="58"/>
        <v>0.19932429791135203</v>
      </c>
      <c r="BO25" s="85">
        <f t="shared" si="59"/>
        <v>5.1659586632231393</v>
      </c>
      <c r="BP25" s="85" t="str">
        <f t="shared" si="60"/>
        <v>na</v>
      </c>
      <c r="BQ25" s="85">
        <f t="shared" si="61"/>
        <v>1.3889271577390057</v>
      </c>
      <c r="BR25" s="86" t="str">
        <f t="shared" si="62"/>
        <v>na</v>
      </c>
      <c r="BS25" s="85" t="str">
        <f t="shared" si="63"/>
        <v>na</v>
      </c>
      <c r="BT25" s="85">
        <f t="shared" si="64"/>
        <v>5.1659586632231393</v>
      </c>
      <c r="BU25" s="93">
        <f t="shared" si="65"/>
        <v>0.11677322101468265</v>
      </c>
      <c r="BV25" s="85" t="str">
        <f t="shared" si="66"/>
        <v>na</v>
      </c>
      <c r="BW25" s="85" t="str">
        <f t="shared" si="67"/>
        <v>na</v>
      </c>
      <c r="BX25" s="85">
        <f t="shared" si="68"/>
        <v>6.182762466142071E-5</v>
      </c>
      <c r="BY25" s="85">
        <f t="shared" si="69"/>
        <v>5.1896595638855507E-2</v>
      </c>
      <c r="BZ25" s="85">
        <f t="shared" si="70"/>
        <v>0.103590761215588</v>
      </c>
      <c r="CA25" s="85" t="str">
        <f t="shared" si="71"/>
        <v>na</v>
      </c>
      <c r="CB25" s="85">
        <f t="shared" si="72"/>
        <v>1.3371073641826147E-2</v>
      </c>
      <c r="CC25" s="86" t="str">
        <f t="shared" si="73"/>
        <v>na</v>
      </c>
      <c r="CD25" s="85" t="str">
        <f t="shared" si="74"/>
        <v>na</v>
      </c>
      <c r="CE25" s="102">
        <f t="shared" si="75"/>
        <v>0.12669119198669743</v>
      </c>
    </row>
    <row r="26" spans="1:83" x14ac:dyDescent="0.25">
      <c r="F26" s="78"/>
      <c r="I26" s="314"/>
      <c r="R26" s="149"/>
      <c r="Z26" s="201"/>
      <c r="AC26" s="202"/>
      <c r="AK26" s="201"/>
      <c r="AN26" s="81"/>
      <c r="AO26" s="82"/>
      <c r="AP26" s="82"/>
      <c r="AQ26" s="82"/>
      <c r="AR26" s="82"/>
      <c r="AS26" s="82"/>
      <c r="AT26" s="82"/>
      <c r="AU26" s="82"/>
      <c r="AV26" s="83"/>
      <c r="AW26" s="82"/>
      <c r="AY26" s="149"/>
      <c r="BG26" s="148"/>
      <c r="BJ26" s="204"/>
      <c r="BK26" s="199"/>
      <c r="BL26" s="199"/>
      <c r="BM26" s="199"/>
      <c r="BN26" s="199"/>
      <c r="BO26" s="199"/>
      <c r="BP26" s="199"/>
      <c r="BQ26" s="199"/>
      <c r="BR26" s="152"/>
      <c r="BS26" s="199"/>
      <c r="BT26" s="21"/>
    </row>
    <row r="27" spans="1:83" ht="18" x14ac:dyDescent="0.35">
      <c r="A27" s="60" t="s">
        <v>472</v>
      </c>
      <c r="B27" s="149"/>
      <c r="D27" s="149"/>
      <c r="F27" s="142"/>
      <c r="J27" s="81"/>
      <c r="K27" s="82"/>
      <c r="L27" s="82"/>
      <c r="M27" s="82"/>
      <c r="N27" s="82"/>
      <c r="O27" s="82"/>
      <c r="P27" s="82"/>
      <c r="Q27" s="82"/>
      <c r="R27" s="54">
        <f>AVERAGE(R4:R25)</f>
        <v>1</v>
      </c>
      <c r="S27" s="144">
        <f t="shared" ref="S27:AB27" si="219">AVERAGE(S4:S25)</f>
        <v>0.80769230769230771</v>
      </c>
      <c r="T27" s="144">
        <f t="shared" si="219"/>
        <v>1</v>
      </c>
      <c r="U27" s="144">
        <f t="shared" si="219"/>
        <v>0.57954545454545459</v>
      </c>
      <c r="V27" s="144">
        <f t="shared" si="219"/>
        <v>0.50909090909090904</v>
      </c>
      <c r="W27" s="144">
        <f t="shared" si="219"/>
        <v>1</v>
      </c>
      <c r="X27" s="144">
        <f t="shared" si="219"/>
        <v>0.7</v>
      </c>
      <c r="Y27" s="144">
        <f t="shared" si="219"/>
        <v>0.9642857142857143</v>
      </c>
      <c r="Z27" s="75">
        <f t="shared" si="219"/>
        <v>1</v>
      </c>
      <c r="AA27" s="144">
        <f t="shared" si="219"/>
        <v>1</v>
      </c>
      <c r="AB27" s="144">
        <f t="shared" si="219"/>
        <v>1</v>
      </c>
      <c r="AC27" s="58">
        <f>SUM(AC4:AC25)-AC28</f>
        <v>464</v>
      </c>
      <c r="AD27" s="60">
        <f t="shared" ref="AD27:AM27" si="220">SUM(AD4:AD25)-AD28</f>
        <v>339</v>
      </c>
      <c r="AE27" s="60">
        <f t="shared" si="220"/>
        <v>156</v>
      </c>
      <c r="AF27" s="60">
        <f t="shared" si="220"/>
        <v>464</v>
      </c>
      <c r="AG27" s="60">
        <f t="shared" si="220"/>
        <v>464</v>
      </c>
      <c r="AH27" s="60">
        <f t="shared" si="220"/>
        <v>426</v>
      </c>
      <c r="AI27" s="60">
        <f t="shared" si="220"/>
        <v>159</v>
      </c>
      <c r="AJ27" s="60">
        <f t="shared" si="220"/>
        <v>284</v>
      </c>
      <c r="AK27" s="75">
        <f t="shared" si="220"/>
        <v>14</v>
      </c>
      <c r="AL27" s="60">
        <f t="shared" si="220"/>
        <v>118</v>
      </c>
      <c r="AM27" s="60">
        <f t="shared" si="220"/>
        <v>419</v>
      </c>
      <c r="AN27" s="56">
        <f>(1/R28)*SUM(AN4:AN25)</f>
        <v>0.1574462431220891</v>
      </c>
      <c r="AO27" s="74">
        <f t="shared" ref="AO27:AX27" si="221">(1/S28)*SUM(AO4:AO25)</f>
        <v>0.12748138462978695</v>
      </c>
      <c r="AP27" s="74">
        <f t="shared" si="221"/>
        <v>0.19160260243003527</v>
      </c>
      <c r="AQ27" s="74">
        <f t="shared" si="221"/>
        <v>0.11725494558564209</v>
      </c>
      <c r="AR27" s="74">
        <f t="shared" si="221"/>
        <v>0.1352011509766789</v>
      </c>
      <c r="AS27" s="74">
        <f t="shared" si="221"/>
        <v>0.16446985799203773</v>
      </c>
      <c r="AT27" s="74">
        <f t="shared" si="221"/>
        <v>0.18710189427108678</v>
      </c>
      <c r="AU27" s="74">
        <f t="shared" si="221"/>
        <v>0.18516700704867675</v>
      </c>
      <c r="AV27" s="345">
        <f t="shared" si="221"/>
        <v>0.35982124912377733</v>
      </c>
      <c r="AW27" s="74">
        <f t="shared" si="221"/>
        <v>0.16276442658092921</v>
      </c>
      <c r="AX27" s="385">
        <f t="shared" si="221"/>
        <v>0.15242009548623139</v>
      </c>
      <c r="AY27" s="198"/>
      <c r="BG27" s="148"/>
      <c r="BJ27" s="78">
        <f>SQRT((SUM(BJ4:BJ25)+SUM(BU4:BU25))/AC27)</f>
        <v>0.73222047434184978</v>
      </c>
      <c r="BK27" s="205">
        <f t="shared" ref="BK27:BT27" si="222">SQRT((SUM(BK4:BK25)+SUM(BV4:BV25))/AD27)</f>
        <v>0.56465095175089508</v>
      </c>
      <c r="BL27" s="205">
        <f t="shared" si="222"/>
        <v>0.71495414709154148</v>
      </c>
      <c r="BM27" s="205">
        <f t="shared" si="222"/>
        <v>0.69291386279271594</v>
      </c>
      <c r="BN27" s="205">
        <f t="shared" si="222"/>
        <v>1.0976678241177915</v>
      </c>
      <c r="BO27" s="205">
        <f t="shared" si="222"/>
        <v>0.76211719894106933</v>
      </c>
      <c r="BP27" s="205">
        <f t="shared" si="222"/>
        <v>1.2070882918979111</v>
      </c>
      <c r="BQ27" s="205">
        <f t="shared" si="222"/>
        <v>0.90712721207465385</v>
      </c>
      <c r="BR27" s="373">
        <f t="shared" si="222"/>
        <v>1.1140116033504952</v>
      </c>
      <c r="BS27" s="205">
        <f t="shared" si="222"/>
        <v>0.59748987693823108</v>
      </c>
      <c r="BT27" s="371">
        <f t="shared" si="222"/>
        <v>0.75042987456626353</v>
      </c>
    </row>
    <row r="28" spans="1:83" x14ac:dyDescent="0.25">
      <c r="A28" s="199" t="s">
        <v>60</v>
      </c>
      <c r="B28" s="149">
        <f>COUNTIF(B4:B25,"&gt;0")</f>
        <v>12</v>
      </c>
      <c r="C28" s="143">
        <f>COUNTIF(C4:C25,"&gt;0")</f>
        <v>10</v>
      </c>
      <c r="D28" s="149"/>
      <c r="F28" s="142"/>
      <c r="J28" s="81"/>
      <c r="K28" s="82"/>
      <c r="L28" s="82"/>
      <c r="M28" s="82"/>
      <c r="N28" s="82"/>
      <c r="O28" s="82"/>
      <c r="P28" s="82"/>
      <c r="Q28" s="82"/>
      <c r="R28" s="149">
        <f>COUNTIF(R4:R25,"&gt;0")</f>
        <v>22</v>
      </c>
      <c r="S28" s="143">
        <f t="shared" ref="S28:AB28" si="223">COUNTIF(S4:S25,"&gt;0")</f>
        <v>13</v>
      </c>
      <c r="T28" s="143">
        <f t="shared" si="223"/>
        <v>9</v>
      </c>
      <c r="U28" s="143">
        <f t="shared" si="223"/>
        <v>22</v>
      </c>
      <c r="V28" s="143">
        <f t="shared" si="223"/>
        <v>22</v>
      </c>
      <c r="W28" s="143">
        <f t="shared" si="223"/>
        <v>21</v>
      </c>
      <c r="X28" s="143">
        <f t="shared" si="223"/>
        <v>5</v>
      </c>
      <c r="Y28" s="143">
        <f t="shared" si="223"/>
        <v>14</v>
      </c>
      <c r="Z28" s="152">
        <f t="shared" si="223"/>
        <v>2</v>
      </c>
      <c r="AA28" s="143">
        <f t="shared" si="223"/>
        <v>8</v>
      </c>
      <c r="AB28" s="143">
        <f t="shared" si="223"/>
        <v>20</v>
      </c>
      <c r="AC28" s="202">
        <f>COUNTIF(AC4:AC25,"&gt;0")</f>
        <v>22</v>
      </c>
      <c r="AD28" s="198">
        <f t="shared" ref="AD28:AM28" si="224">COUNTIF(AD4:AD25,"&gt;0")</f>
        <v>13</v>
      </c>
      <c r="AE28" s="198">
        <f t="shared" si="224"/>
        <v>9</v>
      </c>
      <c r="AF28" s="198">
        <f t="shared" si="224"/>
        <v>22</v>
      </c>
      <c r="AG28" s="198">
        <f t="shared" si="224"/>
        <v>22</v>
      </c>
      <c r="AH28" s="198">
        <f t="shared" si="224"/>
        <v>21</v>
      </c>
      <c r="AI28" s="198">
        <f t="shared" si="224"/>
        <v>5</v>
      </c>
      <c r="AJ28" s="198">
        <f t="shared" si="224"/>
        <v>14</v>
      </c>
      <c r="AK28" s="152">
        <f t="shared" si="224"/>
        <v>2</v>
      </c>
      <c r="AL28" s="198">
        <f t="shared" si="224"/>
        <v>8</v>
      </c>
      <c r="AM28" s="203">
        <f t="shared" si="224"/>
        <v>20</v>
      </c>
      <c r="AN28" s="82"/>
      <c r="AO28" s="82"/>
      <c r="AP28" s="82"/>
      <c r="AQ28" s="82"/>
      <c r="AR28" s="82"/>
      <c r="AS28" s="82"/>
      <c r="AT28" s="82"/>
      <c r="AU28" s="82"/>
      <c r="AV28" s="83"/>
      <c r="AW28" s="82"/>
      <c r="AY28" s="149"/>
      <c r="BG28" s="148"/>
      <c r="BJ28" s="25"/>
      <c r="BK28" s="105"/>
      <c r="BL28" s="105"/>
      <c r="BM28" s="105"/>
      <c r="BN28" s="105"/>
      <c r="BO28" s="105"/>
      <c r="BP28" s="105"/>
      <c r="BQ28" s="105"/>
      <c r="BR28" s="374"/>
      <c r="BS28" s="105"/>
      <c r="BT28" s="346"/>
    </row>
    <row r="29" spans="1:83" ht="24" x14ac:dyDescent="0.45">
      <c r="A29" s="27" t="s">
        <v>483</v>
      </c>
      <c r="F29" s="142"/>
      <c r="J29" s="81"/>
      <c r="K29" s="82"/>
      <c r="L29" s="82"/>
      <c r="M29" s="82"/>
      <c r="N29" s="82"/>
      <c r="O29" s="82"/>
      <c r="P29" s="82"/>
      <c r="Q29" s="82"/>
      <c r="AN29" s="87">
        <f>EXP((1/R28)*(SUM(AN4:AN25)-R28))</f>
        <v>0.43060944625072034</v>
      </c>
      <c r="AO29" s="88">
        <f t="shared" ref="AO29:AX29" si="225">EXP((1/S28)*(SUM(AO4:AO25)-S28))</f>
        <v>0.41789769911498503</v>
      </c>
      <c r="AP29" s="88">
        <f t="shared" si="225"/>
        <v>0.44557156841835754</v>
      </c>
      <c r="AQ29" s="88">
        <f t="shared" si="225"/>
        <v>0.4136458713516552</v>
      </c>
      <c r="AR29" s="88">
        <f t="shared" si="225"/>
        <v>0.42113625607716959</v>
      </c>
      <c r="AS29" s="88">
        <f t="shared" si="225"/>
        <v>0.43364452730375808</v>
      </c>
      <c r="AT29" s="88">
        <f t="shared" si="225"/>
        <v>0.44357068689443069</v>
      </c>
      <c r="AU29" s="88">
        <f t="shared" si="225"/>
        <v>0.44271325742229084</v>
      </c>
      <c r="AV29" s="94">
        <f t="shared" si="225"/>
        <v>0.52719817848371442</v>
      </c>
      <c r="AW29" s="88">
        <f t="shared" si="225"/>
        <v>0.43290560657404598</v>
      </c>
      <c r="AX29" s="106">
        <f t="shared" si="225"/>
        <v>0.42845056956177452</v>
      </c>
      <c r="AY29" s="103"/>
      <c r="AZ29" s="103"/>
      <c r="BA29" s="103"/>
      <c r="BB29" s="103"/>
      <c r="BC29" s="103"/>
      <c r="BD29" s="103"/>
      <c r="BE29" s="103"/>
      <c r="BF29" s="103"/>
      <c r="BG29" s="83"/>
      <c r="BH29" s="103"/>
      <c r="BI29" s="103"/>
      <c r="BJ29" s="126">
        <f>EXP((1/R28)*(BJ27-R28))</f>
        <v>0.38032951732433656</v>
      </c>
      <c r="BK29" s="103">
        <f t="shared" ref="BK29:BT29" si="226">EXP((1/S28)*(BK27-S28))</f>
        <v>0.38421026490223203</v>
      </c>
      <c r="BL29" s="103">
        <f t="shared" si="226"/>
        <v>0.39829567387664344</v>
      </c>
      <c r="BM29" s="103">
        <f t="shared" si="226"/>
        <v>0.37965060288289065</v>
      </c>
      <c r="BN29" s="103">
        <f t="shared" si="226"/>
        <v>0.38670002798711955</v>
      </c>
      <c r="BO29" s="103">
        <f t="shared" si="226"/>
        <v>0.38147547928244224</v>
      </c>
      <c r="BP29" s="103">
        <f t="shared" si="226"/>
        <v>0.4683298884086986</v>
      </c>
      <c r="BQ29" s="103">
        <f t="shared" si="226"/>
        <v>0.39250531551518653</v>
      </c>
      <c r="BR29" s="83">
        <f t="shared" si="226"/>
        <v>0.64211093239609141</v>
      </c>
      <c r="BS29" s="103">
        <f t="shared" si="226"/>
        <v>0.39640702075948897</v>
      </c>
      <c r="BT29" s="104">
        <f t="shared" si="226"/>
        <v>0.38194505863904499</v>
      </c>
    </row>
    <row r="30" spans="1:83" ht="15" customHeight="1" x14ac:dyDescent="0.35">
      <c r="A30" s="30" t="s">
        <v>473</v>
      </c>
      <c r="F30" s="142"/>
      <c r="G30" s="82"/>
      <c r="H30" s="82"/>
      <c r="I30" s="272"/>
      <c r="J30" s="81"/>
      <c r="K30" s="82"/>
      <c r="L30" s="82"/>
      <c r="M30" s="82"/>
      <c r="N30" s="82"/>
      <c r="O30" s="82"/>
      <c r="P30" s="82"/>
      <c r="Q30" s="82"/>
      <c r="V30" s="129"/>
      <c r="AA30" s="146"/>
      <c r="AN30" s="149"/>
      <c r="AO30" s="143"/>
      <c r="AP30" s="143"/>
      <c r="AQ30" s="143"/>
      <c r="AR30" s="143"/>
      <c r="AS30" s="143"/>
      <c r="AT30" s="143"/>
      <c r="AU30" s="143"/>
      <c r="AV30" s="152"/>
      <c r="AW30" s="145"/>
      <c r="AY30" s="149"/>
    </row>
    <row r="31" spans="1:83" x14ac:dyDescent="0.25">
      <c r="A31" s="30" t="s">
        <v>198</v>
      </c>
      <c r="F31" s="142"/>
      <c r="J31" s="81"/>
      <c r="K31" s="82"/>
      <c r="L31" s="82"/>
      <c r="M31" s="82"/>
      <c r="N31" s="82"/>
      <c r="O31" s="82"/>
      <c r="P31" s="82"/>
      <c r="Q31" s="82"/>
      <c r="V31" s="129"/>
      <c r="X31" s="142" t="s">
        <v>73</v>
      </c>
      <c r="Y31" s="143"/>
      <c r="Z31" s="199"/>
      <c r="AA31" s="145"/>
      <c r="AB31" s="143"/>
      <c r="AC31" s="198"/>
      <c r="AD31" s="198"/>
      <c r="AE31" s="198"/>
      <c r="AF31" s="198"/>
      <c r="AG31" s="198"/>
      <c r="AH31" s="198"/>
      <c r="AI31" s="198"/>
      <c r="AJ31" s="198"/>
      <c r="AK31" s="198"/>
      <c r="AL31" s="198"/>
      <c r="AM31" s="198"/>
      <c r="AN31" s="202">
        <f>SQRT(2*(((BJ29)^2)/R28))</f>
        <v>0.11467366415107257</v>
      </c>
      <c r="AO31" s="198">
        <f t="shared" ref="AO31:AX31" si="227">SQRT(2*(((BK29)^2)/S28))</f>
        <v>0.15069966446608724</v>
      </c>
      <c r="AP31" s="198">
        <f t="shared" si="227"/>
        <v>0.18775838127696015</v>
      </c>
      <c r="AQ31" s="198">
        <f t="shared" si="227"/>
        <v>0.11446896374497895</v>
      </c>
      <c r="AR31" s="198">
        <f t="shared" si="227"/>
        <v>0.11659444538665524</v>
      </c>
      <c r="AS31" s="198">
        <f t="shared" si="227"/>
        <v>0.11772588876335086</v>
      </c>
      <c r="AT31" s="198">
        <f t="shared" si="227"/>
        <v>0.29619782874079553</v>
      </c>
      <c r="AU31" s="198">
        <f t="shared" si="227"/>
        <v>0.14835306473201793</v>
      </c>
      <c r="AV31" s="152">
        <f t="shared" si="227"/>
        <v>0.64211093239609141</v>
      </c>
      <c r="AW31" s="198">
        <f t="shared" si="227"/>
        <v>0.19820351037974449</v>
      </c>
      <c r="AX31" s="203">
        <f t="shared" si="227"/>
        <v>0.12078163263459536</v>
      </c>
      <c r="AY31" s="198"/>
    </row>
    <row r="32" spans="1:83" x14ac:dyDescent="0.25">
      <c r="F32" s="78"/>
      <c r="J32" s="81"/>
      <c r="K32" s="82"/>
      <c r="L32" s="82"/>
      <c r="M32" s="82"/>
      <c r="N32" s="82"/>
      <c r="O32" s="82"/>
      <c r="P32" s="82"/>
      <c r="Q32" s="82"/>
      <c r="V32" s="129"/>
      <c r="X32" s="142" t="s">
        <v>74</v>
      </c>
      <c r="Y32" s="143"/>
      <c r="Z32" s="199"/>
      <c r="AA32" s="145"/>
      <c r="AB32" s="143"/>
      <c r="AC32" s="198"/>
      <c r="AD32" s="198"/>
      <c r="AE32" s="198"/>
      <c r="AF32" s="198"/>
      <c r="AG32" s="198"/>
      <c r="AH32" s="198"/>
      <c r="AI32" s="198"/>
      <c r="AJ32" s="198"/>
      <c r="AK32" s="198"/>
      <c r="AL32" s="198"/>
      <c r="AM32" s="198"/>
      <c r="AN32" s="202">
        <f>(0.736-AN29)/AN31</f>
        <v>2.663127196728921</v>
      </c>
      <c r="AO32" s="198">
        <f t="shared" ref="AO32:AX32" si="228">(0.736-AO29)/AO31</f>
        <v>2.1108361588727971</v>
      </c>
      <c r="AP32" s="198">
        <f t="shared" si="228"/>
        <v>1.54682006526907</v>
      </c>
      <c r="AQ32" s="198">
        <f t="shared" si="228"/>
        <v>2.8160832255501611</v>
      </c>
      <c r="AR32" s="198">
        <f t="shared" si="228"/>
        <v>2.7005038094110438</v>
      </c>
      <c r="AS32" s="198">
        <f t="shared" si="228"/>
        <v>2.5683006165621571</v>
      </c>
      <c r="AT32" s="198">
        <f t="shared" si="228"/>
        <v>0.98727703153244895</v>
      </c>
      <c r="AU32" s="198">
        <f t="shared" si="228"/>
        <v>1.9769510195660371</v>
      </c>
      <c r="AV32" s="152">
        <f t="shared" si="228"/>
        <v>0.32518029359370015</v>
      </c>
      <c r="AW32" s="198">
        <f t="shared" si="228"/>
        <v>1.5292079986133733</v>
      </c>
      <c r="AX32" s="203">
        <f t="shared" si="228"/>
        <v>2.5463261567979036</v>
      </c>
      <c r="AY32" s="198"/>
    </row>
    <row r="33" spans="1:51" x14ac:dyDescent="0.25">
      <c r="F33" s="78"/>
      <c r="J33" s="81"/>
      <c r="K33" s="82"/>
      <c r="L33" s="82"/>
      <c r="M33" s="82"/>
      <c r="N33" s="82"/>
      <c r="O33" s="82"/>
      <c r="P33" s="82"/>
      <c r="Q33" s="82"/>
      <c r="V33" s="129"/>
      <c r="X33" s="198" t="s">
        <v>265</v>
      </c>
      <c r="Y33" s="143"/>
      <c r="Z33" s="199"/>
      <c r="AA33" s="145"/>
      <c r="AB33" s="143"/>
      <c r="AC33" s="198"/>
      <c r="AD33" s="198"/>
      <c r="AE33" s="198"/>
      <c r="AF33" s="198"/>
      <c r="AG33" s="198"/>
      <c r="AH33" s="198"/>
      <c r="AI33" s="198"/>
      <c r="AJ33" s="198"/>
      <c r="AK33" s="198"/>
      <c r="AL33" s="198"/>
      <c r="AM33" s="198"/>
      <c r="AN33" s="202">
        <f>TINV(0.05,R28+R28-2)</f>
        <v>2.0180817028184461</v>
      </c>
      <c r="AO33" s="198">
        <f t="shared" ref="AO33:AX33" si="229">TINV(0.05,S28+S28-2)</f>
        <v>2.0638985616280254</v>
      </c>
      <c r="AP33" s="198">
        <f t="shared" si="229"/>
        <v>2.119905299221255</v>
      </c>
      <c r="AQ33" s="198">
        <f t="shared" si="229"/>
        <v>2.0180817028184461</v>
      </c>
      <c r="AR33" s="198">
        <f t="shared" si="229"/>
        <v>2.0180817028184461</v>
      </c>
      <c r="AS33" s="198">
        <f t="shared" si="229"/>
        <v>2.0210753903062737</v>
      </c>
      <c r="AT33" s="198">
        <f t="shared" si="229"/>
        <v>2.3060041352041671</v>
      </c>
      <c r="AU33" s="198">
        <f t="shared" si="229"/>
        <v>2.0555294386428731</v>
      </c>
      <c r="AV33" s="152">
        <f t="shared" si="229"/>
        <v>4.3026527297494637</v>
      </c>
      <c r="AW33" s="198">
        <f t="shared" si="229"/>
        <v>2.1447866879178044</v>
      </c>
      <c r="AX33" s="203">
        <f t="shared" si="229"/>
        <v>2.0243941639119702</v>
      </c>
      <c r="AY33" s="198"/>
    </row>
    <row r="34" spans="1:51" x14ac:dyDescent="0.25">
      <c r="F34" s="78"/>
      <c r="J34" s="81"/>
      <c r="K34" s="82"/>
      <c r="L34" s="82"/>
      <c r="M34" s="82"/>
      <c r="N34" s="82"/>
      <c r="O34" s="82"/>
      <c r="P34" s="82"/>
      <c r="Q34" s="82"/>
      <c r="V34" s="129"/>
      <c r="X34" s="142" t="s">
        <v>76</v>
      </c>
      <c r="Y34" s="143"/>
      <c r="Z34" s="199"/>
      <c r="AA34" s="145"/>
      <c r="AB34" s="143"/>
      <c r="AC34" s="198"/>
      <c r="AD34" s="198"/>
      <c r="AE34" s="198"/>
      <c r="AF34" s="198"/>
      <c r="AG34" s="198"/>
      <c r="AH34" s="198"/>
      <c r="AI34" s="198"/>
      <c r="AJ34" s="198"/>
      <c r="AK34" s="198"/>
      <c r="AL34" s="198"/>
      <c r="AM34" s="198"/>
      <c r="AN34" s="202">
        <f>TDIST(ABS(AN32),R28+R28-2,2)</f>
        <v>1.0929216191628439E-2</v>
      </c>
      <c r="AO34" s="198">
        <f t="shared" ref="AO34:AX34" si="230">TDIST(ABS(AO32),S28+S28-2,2)</f>
        <v>4.5393019983171516E-2</v>
      </c>
      <c r="AP34" s="198">
        <f t="shared" si="230"/>
        <v>0.14145606490484222</v>
      </c>
      <c r="AQ34" s="198">
        <f t="shared" si="230"/>
        <v>7.3738744998287763E-3</v>
      </c>
      <c r="AR34" s="198">
        <f t="shared" si="230"/>
        <v>9.9379704222648801E-3</v>
      </c>
      <c r="AS34" s="198">
        <f t="shared" si="230"/>
        <v>1.4059255045844675E-2</v>
      </c>
      <c r="AT34" s="198">
        <f t="shared" si="230"/>
        <v>0.35242207272352555</v>
      </c>
      <c r="AU34" s="198">
        <f t="shared" si="230"/>
        <v>5.8742417343042072E-2</v>
      </c>
      <c r="AV34" s="152">
        <f t="shared" si="230"/>
        <v>0.77591044401524933</v>
      </c>
      <c r="AW34" s="198">
        <f t="shared" si="230"/>
        <v>0.14848930101990551</v>
      </c>
      <c r="AX34" s="203">
        <f t="shared" si="230"/>
        <v>1.5061598472391802E-2</v>
      </c>
      <c r="AY34" s="198"/>
    </row>
    <row r="35" spans="1:51" x14ac:dyDescent="0.25">
      <c r="F35" s="78"/>
      <c r="J35" s="81"/>
      <c r="K35" s="82"/>
      <c r="L35" s="82"/>
      <c r="M35" s="82"/>
      <c r="N35" s="82"/>
      <c r="O35" s="82"/>
      <c r="P35" s="82"/>
      <c r="Q35" s="82"/>
      <c r="V35" s="129"/>
      <c r="X35" s="142" t="s">
        <v>77</v>
      </c>
      <c r="Y35" s="143"/>
      <c r="Z35" s="199"/>
      <c r="AA35" s="145"/>
      <c r="AB35" s="143"/>
      <c r="AC35" s="198"/>
      <c r="AD35" s="198"/>
      <c r="AE35" s="198"/>
      <c r="AF35" s="198"/>
      <c r="AG35" s="198"/>
      <c r="AH35" s="198"/>
      <c r="AI35" s="198"/>
      <c r="AJ35" s="198"/>
      <c r="AK35" s="198"/>
      <c r="AL35" s="198"/>
      <c r="AM35" s="198"/>
      <c r="AN35" s="242" t="str">
        <f t="shared" ref="AN35:AX35" si="231">IF(R28&gt;4,IF(AN34&lt;0.001,"***",IF(AN34&lt;0.01,"**",IF(AN34&lt;0.05,"*","ns"))),"na")</f>
        <v>*</v>
      </c>
      <c r="AO35" s="243" t="str">
        <f t="shared" si="231"/>
        <v>*</v>
      </c>
      <c r="AP35" s="243" t="str">
        <f t="shared" si="231"/>
        <v>ns</v>
      </c>
      <c r="AQ35" s="243" t="str">
        <f t="shared" si="231"/>
        <v>**</v>
      </c>
      <c r="AR35" s="243" t="str">
        <f t="shared" si="231"/>
        <v>**</v>
      </c>
      <c r="AS35" s="243" t="str">
        <f t="shared" si="231"/>
        <v>*</v>
      </c>
      <c r="AT35" s="243" t="str">
        <f t="shared" si="231"/>
        <v>ns</v>
      </c>
      <c r="AU35" s="243" t="str">
        <f t="shared" si="231"/>
        <v>ns</v>
      </c>
      <c r="AV35" s="245" t="str">
        <f t="shared" si="231"/>
        <v>na</v>
      </c>
      <c r="AW35" s="243" t="str">
        <f t="shared" si="231"/>
        <v>ns</v>
      </c>
      <c r="AX35" s="244" t="str">
        <f t="shared" si="231"/>
        <v>*</v>
      </c>
      <c r="AY35" s="198"/>
    </row>
    <row r="36" spans="1:51" x14ac:dyDescent="0.25">
      <c r="F36" s="78"/>
      <c r="J36" s="81"/>
      <c r="K36" s="82"/>
      <c r="L36" s="82"/>
      <c r="M36" s="82"/>
      <c r="N36" s="82"/>
      <c r="O36" s="82"/>
      <c r="P36" s="82"/>
      <c r="Q36" s="82"/>
      <c r="V36" s="129"/>
    </row>
    <row r="37" spans="1:51" x14ac:dyDescent="0.25">
      <c r="A37" s="217" t="s">
        <v>349</v>
      </c>
      <c r="F37" s="78"/>
      <c r="J37" s="81"/>
      <c r="K37" s="82"/>
      <c r="L37" s="82"/>
      <c r="M37" s="82"/>
      <c r="N37" s="82"/>
      <c r="O37" s="82"/>
      <c r="P37" s="82"/>
      <c r="Q37" s="82"/>
      <c r="S37" s="143" t="s">
        <v>9</v>
      </c>
      <c r="T37" s="199" t="s">
        <v>220</v>
      </c>
      <c r="V37" s="129"/>
    </row>
    <row r="38" spans="1:51" x14ac:dyDescent="0.25">
      <c r="A38" s="217" t="s">
        <v>369</v>
      </c>
      <c r="F38" s="78"/>
      <c r="J38" s="81"/>
      <c r="K38" s="82"/>
      <c r="L38" s="82"/>
      <c r="M38" s="82"/>
      <c r="N38" s="82"/>
      <c r="O38" s="82"/>
      <c r="P38" s="82"/>
      <c r="Q38" s="82"/>
      <c r="S38" s="143" t="s">
        <v>62</v>
      </c>
      <c r="T38" s="199" t="s">
        <v>221</v>
      </c>
      <c r="V38" s="129"/>
    </row>
    <row r="39" spans="1:51" x14ac:dyDescent="0.25">
      <c r="A39" s="217" t="s">
        <v>330</v>
      </c>
      <c r="F39" s="78"/>
      <c r="J39" s="81"/>
      <c r="K39" s="82"/>
      <c r="L39" s="82"/>
      <c r="M39" s="82"/>
      <c r="N39" s="82"/>
      <c r="O39" s="82"/>
      <c r="P39" s="82"/>
      <c r="Q39" s="82"/>
      <c r="S39" s="143" t="s">
        <v>63</v>
      </c>
      <c r="T39" s="199" t="s">
        <v>222</v>
      </c>
      <c r="V39" s="129"/>
    </row>
    <row r="40" spans="1:51" ht="15.75" x14ac:dyDescent="0.25">
      <c r="A40" s="217" t="s">
        <v>331</v>
      </c>
      <c r="F40" s="78"/>
      <c r="G40" s="24"/>
      <c r="H40" s="24"/>
      <c r="I40" s="270"/>
      <c r="J40" s="81"/>
      <c r="K40" s="82"/>
      <c r="L40" s="82"/>
      <c r="M40" s="82"/>
      <c r="N40" s="82"/>
      <c r="O40" s="82"/>
      <c r="P40" s="82"/>
      <c r="Q40" s="82"/>
      <c r="S40" s="145" t="s">
        <v>64</v>
      </c>
      <c r="T40" s="199" t="s">
        <v>223</v>
      </c>
    </row>
    <row r="41" spans="1:51" x14ac:dyDescent="0.25">
      <c r="A41" s="217" t="s">
        <v>332</v>
      </c>
      <c r="F41" s="78"/>
      <c r="J41" s="81"/>
      <c r="K41" s="82"/>
      <c r="L41" s="82"/>
      <c r="M41" s="82"/>
      <c r="N41" s="82"/>
      <c r="O41" s="82"/>
      <c r="P41" s="82"/>
      <c r="Q41" s="82"/>
      <c r="S41" s="145" t="s">
        <v>65</v>
      </c>
      <c r="T41" s="199" t="s">
        <v>224</v>
      </c>
    </row>
    <row r="42" spans="1:51" x14ac:dyDescent="0.25">
      <c r="A42" s="303" t="s">
        <v>348</v>
      </c>
      <c r="F42" s="78"/>
      <c r="J42" s="81"/>
      <c r="K42" s="82"/>
      <c r="L42" s="82"/>
      <c r="M42" s="82"/>
      <c r="N42" s="82"/>
      <c r="O42" s="82"/>
      <c r="P42" s="82"/>
      <c r="Q42" s="82"/>
      <c r="S42" s="145" t="s">
        <v>66</v>
      </c>
      <c r="T42" s="199" t="s">
        <v>225</v>
      </c>
    </row>
    <row r="43" spans="1:51" x14ac:dyDescent="0.25">
      <c r="A43" s="217" t="s">
        <v>351</v>
      </c>
      <c r="F43" s="78"/>
      <c r="J43" s="81"/>
      <c r="K43" s="82"/>
      <c r="L43" s="82"/>
      <c r="M43" s="82"/>
      <c r="N43" s="82"/>
      <c r="O43" s="82"/>
      <c r="P43" s="82"/>
      <c r="Q43" s="82"/>
      <c r="S43" s="145" t="s">
        <v>67</v>
      </c>
      <c r="T43" s="199" t="s">
        <v>250</v>
      </c>
    </row>
    <row r="44" spans="1:51" x14ac:dyDescent="0.25">
      <c r="F44" s="78"/>
      <c r="J44" s="81"/>
      <c r="K44" s="82"/>
      <c r="L44" s="82"/>
      <c r="M44" s="82"/>
      <c r="N44" s="82"/>
      <c r="O44" s="82"/>
      <c r="P44" s="82"/>
      <c r="Q44" s="82"/>
      <c r="S44" s="145" t="s">
        <v>68</v>
      </c>
      <c r="T44" s="199" t="s">
        <v>226</v>
      </c>
    </row>
    <row r="45" spans="1:51" ht="15.75" x14ac:dyDescent="0.25">
      <c r="A45" s="48" t="s">
        <v>389</v>
      </c>
      <c r="F45" s="113"/>
      <c r="J45" s="81"/>
      <c r="K45" s="82"/>
      <c r="L45" s="82"/>
      <c r="M45" s="82"/>
      <c r="N45" s="82"/>
      <c r="O45" s="82"/>
      <c r="P45" s="82"/>
      <c r="Q45" s="82"/>
      <c r="S45" s="145" t="s">
        <v>69</v>
      </c>
      <c r="T45" s="199" t="s">
        <v>227</v>
      </c>
    </row>
    <row r="46" spans="1:51" x14ac:dyDescent="0.25">
      <c r="F46" s="78"/>
      <c r="J46" s="81"/>
      <c r="K46" s="82"/>
      <c r="L46" s="82"/>
      <c r="M46" s="82"/>
      <c r="N46" s="82"/>
      <c r="O46" s="82"/>
      <c r="P46" s="82"/>
      <c r="Q46" s="82"/>
      <c r="S46" s="145" t="s">
        <v>70</v>
      </c>
      <c r="T46" s="199" t="s">
        <v>298</v>
      </c>
    </row>
    <row r="47" spans="1:51" x14ac:dyDescent="0.25">
      <c r="F47" s="78"/>
    </row>
    <row r="48" spans="1:51" x14ac:dyDescent="0.25">
      <c r="F48" s="78"/>
    </row>
    <row r="49" spans="6:9" x14ac:dyDescent="0.25">
      <c r="F49" s="78"/>
    </row>
    <row r="50" spans="6:9" x14ac:dyDescent="0.25">
      <c r="F50" s="78"/>
    </row>
    <row r="51" spans="6:9" x14ac:dyDescent="0.25">
      <c r="F51" s="78"/>
    </row>
    <row r="52" spans="6:9" x14ac:dyDescent="0.25">
      <c r="F52" s="78"/>
    </row>
    <row r="53" spans="6:9" ht="15.75" x14ac:dyDescent="0.25">
      <c r="F53" s="78"/>
      <c r="G53" s="24"/>
      <c r="H53" s="24"/>
      <c r="I53" s="270"/>
    </row>
    <row r="54" spans="6:9" ht="15.75" x14ac:dyDescent="0.25">
      <c r="F54" s="78"/>
      <c r="G54" s="24"/>
      <c r="H54" s="24"/>
      <c r="I54" s="270"/>
    </row>
    <row r="55" spans="6:9" x14ac:dyDescent="0.25">
      <c r="F55" s="78"/>
    </row>
    <row r="56" spans="6:9" x14ac:dyDescent="0.25">
      <c r="F56" s="78"/>
    </row>
    <row r="57" spans="6:9" ht="15.75" x14ac:dyDescent="0.25">
      <c r="F57" s="78"/>
      <c r="G57" s="24"/>
      <c r="H57" s="24"/>
      <c r="I57" s="270"/>
    </row>
    <row r="58" spans="6:9" ht="15.75" x14ac:dyDescent="0.25">
      <c r="F58" s="113"/>
    </row>
    <row r="59" spans="6:9" ht="15.75" x14ac:dyDescent="0.25">
      <c r="F59" s="113"/>
    </row>
    <row r="60" spans="6:9" x14ac:dyDescent="0.25">
      <c r="F60" s="78"/>
    </row>
    <row r="61" spans="6:9" x14ac:dyDescent="0.25">
      <c r="F61" s="78"/>
    </row>
    <row r="62" spans="6:9" ht="15.75" x14ac:dyDescent="0.25">
      <c r="F62" s="113"/>
    </row>
    <row r="63" spans="6:9" x14ac:dyDescent="0.25">
      <c r="F63" s="78"/>
    </row>
    <row r="64" spans="6:9" x14ac:dyDescent="0.25">
      <c r="F64" s="78"/>
    </row>
  </sheetData>
  <mergeCells count="24">
    <mergeCell ref="F1:I1"/>
    <mergeCell ref="R1:AB1"/>
    <mergeCell ref="L3:Q3"/>
    <mergeCell ref="B2:C2"/>
    <mergeCell ref="G2:H2"/>
    <mergeCell ref="J2:K2"/>
    <mergeCell ref="D2:E2"/>
    <mergeCell ref="BF2:BH2"/>
    <mergeCell ref="AN1:AX1"/>
    <mergeCell ref="AY1:BI1"/>
    <mergeCell ref="AO2:AR2"/>
    <mergeCell ref="S2:V2"/>
    <mergeCell ref="Y2:AA2"/>
    <mergeCell ref="AU2:AW2"/>
    <mergeCell ref="AZ2:BC2"/>
    <mergeCell ref="AC1:AM1"/>
    <mergeCell ref="AD2:AG2"/>
    <mergeCell ref="AJ2:AL2"/>
    <mergeCell ref="BJ1:BT1"/>
    <mergeCell ref="BU1:CE1"/>
    <mergeCell ref="BK2:BN2"/>
    <mergeCell ref="BQ2:BS2"/>
    <mergeCell ref="BV2:BY2"/>
    <mergeCell ref="CB2:CD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68"/>
  <sheetViews>
    <sheetView topLeftCell="AI25" workbookViewId="0">
      <selection activeCell="AN35" sqref="AN35"/>
    </sheetView>
  </sheetViews>
  <sheetFormatPr defaultRowHeight="15" x14ac:dyDescent="0.25"/>
  <cols>
    <col min="1" max="1" width="23.140625" style="142" customWidth="1"/>
    <col min="2" max="3" width="7" style="142" customWidth="1"/>
    <col min="4" max="5" width="5.42578125" style="142" customWidth="1"/>
    <col min="6" max="6" width="9.140625" style="151" customWidth="1"/>
    <col min="7" max="8" width="9.140625" style="153" customWidth="1"/>
    <col min="9" max="9" width="15.140625" style="269" customWidth="1"/>
    <col min="10" max="10" width="9.140625" style="155"/>
    <col min="11" max="12" width="9.140625" style="15"/>
    <col min="13" max="13" width="10.5703125" style="15" bestFit="1" customWidth="1"/>
    <col min="14" max="17" width="9.140625" style="15"/>
    <col min="18" max="19" width="7" style="142" customWidth="1"/>
    <col min="20" max="20" width="7" style="146" customWidth="1"/>
    <col min="21" max="25" width="7" style="142" customWidth="1"/>
    <col min="26" max="27" width="7" style="146" customWidth="1"/>
    <col min="28" max="28" width="7" style="142" customWidth="1"/>
    <col min="29" max="39" width="7" style="207" customWidth="1"/>
    <col min="40" max="41" width="6.7109375" style="142" customWidth="1"/>
    <col min="42" max="42" width="6.7109375" style="146" customWidth="1"/>
    <col min="43" max="47" width="6.7109375" style="142" customWidth="1"/>
    <col min="48" max="48" width="8.5703125" style="146" customWidth="1"/>
    <col min="49" max="49" width="6.7109375" style="146" customWidth="1"/>
    <col min="50" max="50" width="6.7109375" style="142" customWidth="1"/>
    <col min="51" max="61" width="6.85546875" style="142" customWidth="1"/>
    <col min="62" max="72" width="8.7109375" style="142" customWidth="1"/>
    <col min="73" max="83" width="6.5703125" style="142" customWidth="1"/>
    <col min="84" max="16384" width="9.140625" style="142"/>
  </cols>
  <sheetData>
    <row r="1" spans="1:83" ht="15" customHeight="1" x14ac:dyDescent="0.35">
      <c r="A1" s="146"/>
      <c r="B1" s="149"/>
      <c r="C1" s="150"/>
      <c r="F1" s="390" t="s">
        <v>206</v>
      </c>
      <c r="G1" s="391"/>
      <c r="H1" s="391"/>
      <c r="I1" s="392"/>
      <c r="J1" s="262"/>
      <c r="K1" s="263"/>
      <c r="L1" s="262"/>
      <c r="M1" s="263"/>
      <c r="N1" s="263"/>
      <c r="O1" s="263"/>
      <c r="P1" s="263"/>
      <c r="Q1" s="263"/>
      <c r="R1" s="393" t="s">
        <v>471</v>
      </c>
      <c r="S1" s="389"/>
      <c r="T1" s="389"/>
      <c r="U1" s="389"/>
      <c r="V1" s="389"/>
      <c r="W1" s="389"/>
      <c r="X1" s="389"/>
      <c r="Y1" s="389"/>
      <c r="Z1" s="389"/>
      <c r="AA1" s="389"/>
      <c r="AB1" s="396"/>
      <c r="AC1" s="393" t="s">
        <v>465</v>
      </c>
      <c r="AD1" s="389"/>
      <c r="AE1" s="389"/>
      <c r="AF1" s="389"/>
      <c r="AG1" s="389"/>
      <c r="AH1" s="389"/>
      <c r="AI1" s="389"/>
      <c r="AJ1" s="389"/>
      <c r="AK1" s="389"/>
      <c r="AL1" s="389"/>
      <c r="AM1" s="396"/>
      <c r="AN1" s="387" t="s">
        <v>481</v>
      </c>
      <c r="AO1" s="388"/>
      <c r="AP1" s="388"/>
      <c r="AQ1" s="388"/>
      <c r="AR1" s="388"/>
      <c r="AS1" s="388"/>
      <c r="AT1" s="388"/>
      <c r="AU1" s="388"/>
      <c r="AV1" s="388"/>
      <c r="AW1" s="388"/>
      <c r="AX1" s="403"/>
      <c r="AY1" s="387" t="s">
        <v>474</v>
      </c>
      <c r="AZ1" s="388"/>
      <c r="BA1" s="388"/>
      <c r="BB1" s="388"/>
      <c r="BC1" s="388"/>
      <c r="BD1" s="388"/>
      <c r="BE1" s="388"/>
      <c r="BF1" s="388"/>
      <c r="BG1" s="388"/>
      <c r="BH1" s="388"/>
      <c r="BI1" s="403"/>
      <c r="BJ1" s="394" t="s">
        <v>478</v>
      </c>
      <c r="BK1" s="395"/>
      <c r="BL1" s="395"/>
      <c r="BM1" s="395"/>
      <c r="BN1" s="395"/>
      <c r="BO1" s="395"/>
      <c r="BP1" s="395"/>
      <c r="BQ1" s="395"/>
      <c r="BR1" s="395"/>
      <c r="BS1" s="395"/>
      <c r="BT1" s="413"/>
      <c r="BU1" s="394" t="s">
        <v>466</v>
      </c>
      <c r="BV1" s="395"/>
      <c r="BW1" s="395"/>
      <c r="BX1" s="395"/>
      <c r="BY1" s="395"/>
      <c r="BZ1" s="395"/>
      <c r="CA1" s="395"/>
      <c r="CB1" s="395"/>
      <c r="CC1" s="395"/>
      <c r="CD1" s="395"/>
      <c r="CE1" s="413"/>
    </row>
    <row r="2" spans="1:83" ht="60.75" customHeight="1" x14ac:dyDescent="0.35">
      <c r="A2" s="109" t="s">
        <v>403</v>
      </c>
      <c r="B2" s="393" t="s">
        <v>182</v>
      </c>
      <c r="C2" s="396"/>
      <c r="D2" s="397" t="s">
        <v>183</v>
      </c>
      <c r="E2" s="397"/>
      <c r="F2" s="111" t="s">
        <v>399</v>
      </c>
      <c r="G2" s="414" t="s">
        <v>391</v>
      </c>
      <c r="H2" s="414"/>
      <c r="I2" s="290"/>
      <c r="J2" s="401" t="s">
        <v>208</v>
      </c>
      <c r="K2" s="402"/>
      <c r="L2" s="50" t="s">
        <v>258</v>
      </c>
      <c r="M2" s="71" t="s">
        <v>0</v>
      </c>
      <c r="N2" s="72" t="s">
        <v>259</v>
      </c>
      <c r="O2" s="72" t="s">
        <v>72</v>
      </c>
      <c r="P2" s="71" t="s">
        <v>0</v>
      </c>
      <c r="Q2" s="96" t="s">
        <v>78</v>
      </c>
      <c r="R2" s="49"/>
      <c r="S2" s="389" t="s">
        <v>216</v>
      </c>
      <c r="T2" s="389"/>
      <c r="U2" s="389"/>
      <c r="V2" s="389"/>
      <c r="W2" s="5" t="s">
        <v>217</v>
      </c>
      <c r="X2" s="5" t="s">
        <v>218</v>
      </c>
      <c r="Y2" s="389" t="s">
        <v>219</v>
      </c>
      <c r="Z2" s="389"/>
      <c r="AA2" s="389"/>
      <c r="AB2" s="5" t="s">
        <v>297</v>
      </c>
      <c r="AC2" s="49"/>
      <c r="AD2" s="389" t="s">
        <v>216</v>
      </c>
      <c r="AE2" s="389"/>
      <c r="AF2" s="389"/>
      <c r="AG2" s="389"/>
      <c r="AH2" s="5" t="s">
        <v>217</v>
      </c>
      <c r="AI2" s="5" t="s">
        <v>218</v>
      </c>
      <c r="AJ2" s="389" t="s">
        <v>219</v>
      </c>
      <c r="AK2" s="389"/>
      <c r="AL2" s="389"/>
      <c r="AM2" s="5" t="s">
        <v>297</v>
      </c>
      <c r="AN2" s="49"/>
      <c r="AO2" s="389" t="s">
        <v>216</v>
      </c>
      <c r="AP2" s="389"/>
      <c r="AQ2" s="389"/>
      <c r="AR2" s="389"/>
      <c r="AS2" s="5" t="s">
        <v>217</v>
      </c>
      <c r="AT2" s="5" t="s">
        <v>218</v>
      </c>
      <c r="AU2" s="389" t="s">
        <v>219</v>
      </c>
      <c r="AV2" s="389"/>
      <c r="AW2" s="389"/>
      <c r="AX2" s="5" t="s">
        <v>297</v>
      </c>
      <c r="AY2" s="97"/>
      <c r="AZ2" s="389" t="s">
        <v>216</v>
      </c>
      <c r="BA2" s="389"/>
      <c r="BB2" s="389"/>
      <c r="BC2" s="389"/>
      <c r="BD2" s="5" t="s">
        <v>217</v>
      </c>
      <c r="BE2" s="5" t="s">
        <v>218</v>
      </c>
      <c r="BF2" s="389" t="s">
        <v>219</v>
      </c>
      <c r="BG2" s="389"/>
      <c r="BH2" s="389"/>
      <c r="BI2" s="5" t="s">
        <v>297</v>
      </c>
      <c r="BJ2" s="338"/>
      <c r="BK2" s="410" t="s">
        <v>216</v>
      </c>
      <c r="BL2" s="410"/>
      <c r="BM2" s="410"/>
      <c r="BN2" s="410"/>
      <c r="BO2" s="112" t="s">
        <v>217</v>
      </c>
      <c r="BP2" s="112" t="s">
        <v>218</v>
      </c>
      <c r="BQ2" s="410" t="s">
        <v>219</v>
      </c>
      <c r="BR2" s="410"/>
      <c r="BS2" s="410"/>
      <c r="BT2" s="112" t="s">
        <v>297</v>
      </c>
      <c r="BU2" s="338"/>
      <c r="BV2" s="410" t="s">
        <v>216</v>
      </c>
      <c r="BW2" s="410"/>
      <c r="BX2" s="410"/>
      <c r="BY2" s="410"/>
      <c r="BZ2" s="112" t="s">
        <v>217</v>
      </c>
      <c r="CA2" s="112" t="s">
        <v>218</v>
      </c>
      <c r="CB2" s="410" t="s">
        <v>219</v>
      </c>
      <c r="CC2" s="410"/>
      <c r="CD2" s="410"/>
      <c r="CE2" s="112" t="s">
        <v>297</v>
      </c>
    </row>
    <row r="3" spans="1:83" ht="128.25" customHeight="1" x14ac:dyDescent="0.3">
      <c r="A3" s="4" t="s">
        <v>178</v>
      </c>
      <c r="B3" s="187" t="s">
        <v>1</v>
      </c>
      <c r="C3" s="188" t="s">
        <v>405</v>
      </c>
      <c r="D3" s="168" t="s">
        <v>184</v>
      </c>
      <c r="E3" s="274" t="s">
        <v>185</v>
      </c>
      <c r="F3" s="189" t="s">
        <v>308</v>
      </c>
      <c r="G3" s="190" t="s">
        <v>308</v>
      </c>
      <c r="H3" s="191" t="s">
        <v>56</v>
      </c>
      <c r="I3" s="276" t="s">
        <v>479</v>
      </c>
      <c r="J3" s="169" t="s">
        <v>324</v>
      </c>
      <c r="K3" s="312" t="s">
        <v>401</v>
      </c>
      <c r="L3" s="404" t="s">
        <v>402</v>
      </c>
      <c r="M3" s="405"/>
      <c r="N3" s="405"/>
      <c r="O3" s="405"/>
      <c r="P3" s="405"/>
      <c r="Q3" s="405"/>
      <c r="R3" s="213" t="s">
        <v>61</v>
      </c>
      <c r="S3" s="171" t="s">
        <v>71</v>
      </c>
      <c r="T3" s="193" t="s">
        <v>62</v>
      </c>
      <c r="U3" s="171" t="s">
        <v>63</v>
      </c>
      <c r="V3" s="171" t="s">
        <v>64</v>
      </c>
      <c r="W3" s="171" t="s">
        <v>65</v>
      </c>
      <c r="X3" s="171" t="s">
        <v>66</v>
      </c>
      <c r="Y3" s="171" t="s">
        <v>67</v>
      </c>
      <c r="Z3" s="193" t="s">
        <v>68</v>
      </c>
      <c r="AA3" s="193" t="s">
        <v>69</v>
      </c>
      <c r="AB3" s="172" t="s">
        <v>70</v>
      </c>
      <c r="AC3" s="212" t="s">
        <v>61</v>
      </c>
      <c r="AD3" s="120" t="s">
        <v>71</v>
      </c>
      <c r="AE3" s="76" t="s">
        <v>62</v>
      </c>
      <c r="AF3" s="120" t="s">
        <v>63</v>
      </c>
      <c r="AG3" s="120" t="s">
        <v>64</v>
      </c>
      <c r="AH3" s="120" t="s">
        <v>65</v>
      </c>
      <c r="AI3" s="120" t="s">
        <v>66</v>
      </c>
      <c r="AJ3" s="120" t="s">
        <v>67</v>
      </c>
      <c r="AK3" s="76" t="s">
        <v>68</v>
      </c>
      <c r="AL3" s="76" t="s">
        <v>69</v>
      </c>
      <c r="AM3" s="36" t="s">
        <v>70</v>
      </c>
      <c r="AN3" s="212" t="s">
        <v>61</v>
      </c>
      <c r="AO3" s="36" t="s">
        <v>71</v>
      </c>
      <c r="AP3" s="76" t="s">
        <v>62</v>
      </c>
      <c r="AQ3" s="36" t="s">
        <v>63</v>
      </c>
      <c r="AR3" s="36" t="s">
        <v>64</v>
      </c>
      <c r="AS3" s="36" t="s">
        <v>65</v>
      </c>
      <c r="AT3" s="36" t="s">
        <v>66</v>
      </c>
      <c r="AU3" s="36" t="s">
        <v>67</v>
      </c>
      <c r="AV3" s="76" t="s">
        <v>68</v>
      </c>
      <c r="AW3" s="76" t="s">
        <v>69</v>
      </c>
      <c r="AX3" s="36" t="s">
        <v>70</v>
      </c>
      <c r="AY3" s="98" t="s">
        <v>61</v>
      </c>
      <c r="AZ3" s="99" t="s">
        <v>71</v>
      </c>
      <c r="BA3" s="100" t="s">
        <v>62</v>
      </c>
      <c r="BB3" s="99" t="s">
        <v>63</v>
      </c>
      <c r="BC3" s="99" t="s">
        <v>64</v>
      </c>
      <c r="BD3" s="99" t="s">
        <v>65</v>
      </c>
      <c r="BE3" s="99" t="s">
        <v>66</v>
      </c>
      <c r="BF3" s="99" t="s">
        <v>67</v>
      </c>
      <c r="BG3" s="100" t="s">
        <v>68</v>
      </c>
      <c r="BH3" s="100" t="s">
        <v>69</v>
      </c>
      <c r="BI3" s="47" t="s">
        <v>70</v>
      </c>
      <c r="BJ3" s="98" t="s">
        <v>61</v>
      </c>
      <c r="BK3" s="138" t="s">
        <v>71</v>
      </c>
      <c r="BL3" s="100" t="s">
        <v>62</v>
      </c>
      <c r="BM3" s="138" t="s">
        <v>63</v>
      </c>
      <c r="BN3" s="138" t="s">
        <v>64</v>
      </c>
      <c r="BO3" s="138" t="s">
        <v>65</v>
      </c>
      <c r="BP3" s="138" t="s">
        <v>66</v>
      </c>
      <c r="BQ3" s="138" t="s">
        <v>67</v>
      </c>
      <c r="BR3" s="100" t="s">
        <v>68</v>
      </c>
      <c r="BS3" s="100" t="s">
        <v>69</v>
      </c>
      <c r="BT3" s="101" t="s">
        <v>70</v>
      </c>
      <c r="BU3" s="98" t="s">
        <v>61</v>
      </c>
      <c r="BV3" s="138" t="s">
        <v>71</v>
      </c>
      <c r="BW3" s="100" t="s">
        <v>62</v>
      </c>
      <c r="BX3" s="138" t="s">
        <v>63</v>
      </c>
      <c r="BY3" s="138" t="s">
        <v>64</v>
      </c>
      <c r="BZ3" s="138" t="s">
        <v>65</v>
      </c>
      <c r="CA3" s="138" t="s">
        <v>66</v>
      </c>
      <c r="CB3" s="138" t="s">
        <v>67</v>
      </c>
      <c r="CC3" s="100" t="s">
        <v>68</v>
      </c>
      <c r="CD3" s="100" t="s">
        <v>69</v>
      </c>
      <c r="CE3" s="101" t="s">
        <v>70</v>
      </c>
    </row>
    <row r="4" spans="1:83" ht="15.75" x14ac:dyDescent="0.25">
      <c r="A4" s="217" t="s">
        <v>116</v>
      </c>
      <c r="B4" s="181"/>
      <c r="C4" s="180">
        <v>39</v>
      </c>
      <c r="D4" s="181"/>
      <c r="E4" s="146">
        <v>1</v>
      </c>
      <c r="F4" s="78">
        <v>165</v>
      </c>
      <c r="G4" s="153">
        <v>32.24</v>
      </c>
      <c r="H4" s="153">
        <v>172.19</v>
      </c>
      <c r="I4" s="313" t="s">
        <v>270</v>
      </c>
      <c r="J4" s="66"/>
      <c r="K4" s="82">
        <v>64.48</v>
      </c>
      <c r="L4" s="277">
        <v>1.6120000000000001</v>
      </c>
      <c r="M4" s="278">
        <v>7.1079999999999997</v>
      </c>
      <c r="N4" s="73">
        <f t="shared" ref="N4" si="0">L4/K4</f>
        <v>2.5000000000000001E-2</v>
      </c>
      <c r="O4" s="73">
        <f t="shared" ref="O4" si="1">IF(L4&lt;0.01*K4,0.01,IF(L4&gt;100*K4,100,N4))</f>
        <v>2.5000000000000001E-2</v>
      </c>
      <c r="P4" s="205">
        <f t="shared" ref="P4:P14" si="2">IF(M4&gt;0,((((1/K4)^2)*((M4^2)+(L4^2))-((1/K4)^2)*(L4^2))^0.5),0)</f>
        <v>0.11023573200992555</v>
      </c>
      <c r="Q4" s="153">
        <f t="shared" ref="Q4:Q14" si="3">IF(P4=0,O4,P4)</f>
        <v>0.11023573200992555</v>
      </c>
      <c r="R4" s="19">
        <v>1</v>
      </c>
      <c r="S4" s="143">
        <v>1</v>
      </c>
      <c r="T4" s="201">
        <v>1</v>
      </c>
      <c r="U4" s="142">
        <v>1</v>
      </c>
      <c r="V4" s="142">
        <v>1</v>
      </c>
      <c r="W4" s="142">
        <v>1</v>
      </c>
      <c r="X4" s="142">
        <v>0.5</v>
      </c>
      <c r="Y4" s="142">
        <v>1</v>
      </c>
      <c r="Z4" s="201"/>
      <c r="AA4" s="201">
        <v>1</v>
      </c>
      <c r="AB4" s="180">
        <v>1</v>
      </c>
      <c r="AC4" s="357">
        <f>IF(R4&gt;0,$C4,"na")</f>
        <v>39</v>
      </c>
      <c r="AD4" s="178">
        <f t="shared" ref="AD4:AM4" si="4">IF(S4&gt;0,$C4,"na")</f>
        <v>39</v>
      </c>
      <c r="AE4" s="352">
        <f t="shared" si="4"/>
        <v>39</v>
      </c>
      <c r="AF4" s="178">
        <f t="shared" si="4"/>
        <v>39</v>
      </c>
      <c r="AG4" s="178">
        <f t="shared" si="4"/>
        <v>39</v>
      </c>
      <c r="AH4" s="178">
        <f t="shared" si="4"/>
        <v>39</v>
      </c>
      <c r="AI4" s="178">
        <f t="shared" si="4"/>
        <v>39</v>
      </c>
      <c r="AJ4" s="178">
        <f t="shared" si="4"/>
        <v>39</v>
      </c>
      <c r="AK4" s="352" t="str">
        <f t="shared" si="4"/>
        <v>na</v>
      </c>
      <c r="AL4" s="352">
        <f t="shared" si="4"/>
        <v>39</v>
      </c>
      <c r="AM4" s="178">
        <f t="shared" si="4"/>
        <v>39</v>
      </c>
      <c r="AN4" s="356">
        <f>IF(R4&gt;0,(R4/R$16)*LN($O4+1),"na")</f>
        <v>2.4692612590371414E-2</v>
      </c>
      <c r="AO4" s="332">
        <f t="shared" ref="AO4:AX4" si="5">IF(S4&gt;0,(S4/S$16)*LN($O4+1),"na")</f>
        <v>2.9631135108445696E-2</v>
      </c>
      <c r="AP4" s="372">
        <f t="shared" si="5"/>
        <v>2.4692612590371414E-2</v>
      </c>
      <c r="AQ4" s="332">
        <f t="shared" si="5"/>
        <v>3.1955145705186538E-2</v>
      </c>
      <c r="AR4" s="332">
        <f t="shared" si="5"/>
        <v>3.6215831799211409E-2</v>
      </c>
      <c r="AS4" s="332">
        <f t="shared" si="5"/>
        <v>2.4692612590371414E-2</v>
      </c>
      <c r="AT4" s="332">
        <f t="shared" si="5"/>
        <v>1.7637580421693867E-2</v>
      </c>
      <c r="AU4" s="332">
        <f t="shared" si="5"/>
        <v>2.4692612590371414E-2</v>
      </c>
      <c r="AV4" s="372" t="str">
        <f t="shared" si="5"/>
        <v>na</v>
      </c>
      <c r="AW4" s="372">
        <f t="shared" si="5"/>
        <v>2.4692612590371414E-2</v>
      </c>
      <c r="AX4" s="332">
        <f t="shared" si="5"/>
        <v>2.4692612590371414E-2</v>
      </c>
      <c r="AY4" s="358">
        <f>IF(R4&gt;0,((R4/R$16)^2)*LN((($Q4+1)^2)),"na")</f>
        <v>0.20914472791357822</v>
      </c>
      <c r="AZ4" s="344">
        <f t="shared" ref="AZ4:BI4" si="6">IF(S4&gt;0,((S4/S$16)^2)*LN((($Q4+1)^2)),"na")</f>
        <v>0.30116840819555263</v>
      </c>
      <c r="BA4" s="347">
        <f t="shared" si="6"/>
        <v>0.20914472791357822</v>
      </c>
      <c r="BB4" s="344">
        <f t="shared" si="6"/>
        <v>0.35026314294177113</v>
      </c>
      <c r="BC4" s="344">
        <f t="shared" si="6"/>
        <v>0.44989354804520837</v>
      </c>
      <c r="BD4" s="344">
        <f t="shared" si="6"/>
        <v>0.20914472791357822</v>
      </c>
      <c r="BE4" s="344">
        <f t="shared" si="6"/>
        <v>0.10670649383345827</v>
      </c>
      <c r="BF4" s="344">
        <f t="shared" si="6"/>
        <v>0.20914472791357822</v>
      </c>
      <c r="BG4" s="347" t="str">
        <f t="shared" si="6"/>
        <v>na</v>
      </c>
      <c r="BH4" s="347">
        <f t="shared" si="6"/>
        <v>0.20914472791357822</v>
      </c>
      <c r="BI4" s="359">
        <f t="shared" si="6"/>
        <v>0.20914472791357822</v>
      </c>
      <c r="BJ4" s="344">
        <f>IF(R4&gt;0,(AC4-1)*AY4,"na")</f>
        <v>7.9474996607159722</v>
      </c>
      <c r="BK4" s="344">
        <f t="shared" ref="BK4:BT4" si="7">IF(S4&gt;0,(AD4-1)*AZ4,"na")</f>
        <v>11.444399511431</v>
      </c>
      <c r="BL4" s="347">
        <f t="shared" si="7"/>
        <v>7.9474996607159722</v>
      </c>
      <c r="BM4" s="344">
        <f t="shared" si="7"/>
        <v>13.309999431787302</v>
      </c>
      <c r="BN4" s="344">
        <f t="shared" si="7"/>
        <v>17.095954825717918</v>
      </c>
      <c r="BO4" s="344">
        <f t="shared" si="7"/>
        <v>7.9474996607159722</v>
      </c>
      <c r="BP4" s="344">
        <f t="shared" si="7"/>
        <v>4.0548467656714147</v>
      </c>
      <c r="BQ4" s="344">
        <f t="shared" si="7"/>
        <v>7.9474996607159722</v>
      </c>
      <c r="BR4" s="347" t="str">
        <f t="shared" si="7"/>
        <v>na</v>
      </c>
      <c r="BS4" s="347">
        <f t="shared" si="7"/>
        <v>7.9474996607159722</v>
      </c>
      <c r="BT4" s="359">
        <f t="shared" si="7"/>
        <v>7.9474996607159722</v>
      </c>
      <c r="BU4" s="344">
        <f>IF(R4&gt;0,AC4*(AN4-AN$16)^2,"na")</f>
        <v>0.16188900502106285</v>
      </c>
      <c r="BV4" s="344">
        <f t="shared" ref="BV4:CE4" si="8">IF(S4&gt;0,AD4*(AO4-AO$16)^2,"na")</f>
        <v>2.4665814189436256E-2</v>
      </c>
      <c r="BW4" s="347">
        <f t="shared" si="8"/>
        <v>8.2066040538588028E-2</v>
      </c>
      <c r="BX4" s="344">
        <f t="shared" si="8"/>
        <v>4.3879514442765048E-2</v>
      </c>
      <c r="BY4" s="344">
        <f t="shared" si="8"/>
        <v>0.1320810950996954</v>
      </c>
      <c r="BZ4" s="344">
        <f t="shared" si="8"/>
        <v>0.20411990795877594</v>
      </c>
      <c r="CA4" s="344">
        <f t="shared" si="8"/>
        <v>0.89092030594937843</v>
      </c>
      <c r="CB4" s="344">
        <f t="shared" si="8"/>
        <v>0.51837620127875839</v>
      </c>
      <c r="CC4" s="347" t="str">
        <f t="shared" si="8"/>
        <v>na</v>
      </c>
      <c r="CD4" s="347">
        <f t="shared" si="8"/>
        <v>2.1190149904860163E-3</v>
      </c>
      <c r="CE4" s="359">
        <f t="shared" si="8"/>
        <v>0.20411990795877594</v>
      </c>
    </row>
    <row r="5" spans="1:83" x14ac:dyDescent="0.25">
      <c r="A5" s="217" t="s">
        <v>4</v>
      </c>
      <c r="B5" s="149"/>
      <c r="C5" s="150">
        <v>39</v>
      </c>
      <c r="E5" s="142">
        <v>1</v>
      </c>
      <c r="F5" s="151">
        <v>40</v>
      </c>
      <c r="G5" s="153">
        <v>0.56999999999999995</v>
      </c>
      <c r="H5" s="153">
        <v>1.76</v>
      </c>
      <c r="I5" s="314" t="s">
        <v>279</v>
      </c>
      <c r="J5" s="66"/>
      <c r="K5" s="36">
        <v>2.33</v>
      </c>
      <c r="L5" s="307">
        <v>0.155</v>
      </c>
      <c r="M5" s="308">
        <v>0.61099999999999999</v>
      </c>
      <c r="N5" s="73">
        <f t="shared" ref="N5" si="9">L5/K5</f>
        <v>6.652360515021459E-2</v>
      </c>
      <c r="O5" s="73">
        <f t="shared" ref="O5" si="10">IF(L5&lt;0.01*K5,0.01,IF(L5&gt;100*K5,100,N5))</f>
        <v>6.652360515021459E-2</v>
      </c>
      <c r="P5" s="205">
        <f t="shared" si="2"/>
        <v>0.26223175965665235</v>
      </c>
      <c r="Q5" s="153">
        <f t="shared" ref="Q5" si="11">IF(P5=0,O5,P5)</f>
        <v>0.26223175965665235</v>
      </c>
      <c r="R5" s="149">
        <v>1</v>
      </c>
      <c r="S5" s="143">
        <v>1</v>
      </c>
      <c r="T5" s="201"/>
      <c r="U5" s="142">
        <v>0.5</v>
      </c>
      <c r="V5" s="142">
        <v>0.3</v>
      </c>
      <c r="W5" s="142">
        <v>1</v>
      </c>
      <c r="X5" s="142">
        <v>1</v>
      </c>
      <c r="Z5" s="201"/>
      <c r="AA5" s="201"/>
      <c r="AB5" s="142">
        <v>1</v>
      </c>
      <c r="AC5" s="54">
        <f t="shared" ref="AC5:AC14" si="12">IF(R5&gt;0,$C5,"na")</f>
        <v>39</v>
      </c>
      <c r="AD5" s="144">
        <f t="shared" ref="AD5:AD14" si="13">IF(S5&gt;0,$C5,"na")</f>
        <v>39</v>
      </c>
      <c r="AE5" s="75" t="str">
        <f t="shared" ref="AE5:AE14" si="14">IF(T5&gt;0,$C5,"na")</f>
        <v>na</v>
      </c>
      <c r="AF5" s="144">
        <f t="shared" ref="AF5:AF14" si="15">IF(U5&gt;0,$C5,"na")</f>
        <v>39</v>
      </c>
      <c r="AG5" s="144">
        <f t="shared" ref="AG5:AG14" si="16">IF(V5&gt;0,$C5,"na")</f>
        <v>39</v>
      </c>
      <c r="AH5" s="144">
        <f t="shared" ref="AH5:AH14" si="17">IF(W5&gt;0,$C5,"na")</f>
        <v>39</v>
      </c>
      <c r="AI5" s="144">
        <f t="shared" ref="AI5:AI14" si="18">IF(X5&gt;0,$C5,"na")</f>
        <v>39</v>
      </c>
      <c r="AJ5" s="144" t="str">
        <f t="shared" ref="AJ5:AJ14" si="19">IF(Y5&gt;0,$C5,"na")</f>
        <v>na</v>
      </c>
      <c r="AK5" s="75" t="str">
        <f t="shared" ref="AK5:AK14" si="20">IF(Z5&gt;0,$C5,"na")</f>
        <v>na</v>
      </c>
      <c r="AL5" s="75" t="str">
        <f t="shared" ref="AL5:AL14" si="21">IF(AA5&gt;0,$C5,"na")</f>
        <v>na</v>
      </c>
      <c r="AM5" s="144">
        <f t="shared" ref="AM5:AM14" si="22">IF(AB5&gt;0,$C5,"na")</f>
        <v>39</v>
      </c>
      <c r="AN5" s="81">
        <f t="shared" ref="AN5:AN14" si="23">IF(R5&gt;0,(R5/R$16)*LN($O5+1),"na")</f>
        <v>6.4404391970982758E-2</v>
      </c>
      <c r="AO5" s="82">
        <f t="shared" ref="AO5:AO14" si="24">IF(S5&gt;0,(S5/S$16)*LN($O5+1),"na")</f>
        <v>7.7285270365179307E-2</v>
      </c>
      <c r="AP5" s="83" t="str">
        <f t="shared" ref="AP5:AP14" si="25">IF(T5&gt;0,(T5/T$16)*LN($O5+1),"na")</f>
        <v>na</v>
      </c>
      <c r="AQ5" s="82">
        <f t="shared" ref="AQ5:AQ14" si="26">IF(U5&gt;0,(U5/U$16)*LN($O5+1),"na")</f>
        <v>4.16734300988712E-2</v>
      </c>
      <c r="AR5" s="82">
        <f t="shared" ref="AR5:AR14" si="27">IF(V5&gt;0,(V5/V$16)*LN($O5+1),"na")</f>
        <v>2.8337932467232412E-2</v>
      </c>
      <c r="AS5" s="82">
        <f t="shared" ref="AS5:AS14" si="28">IF(W5&gt;0,(W5/W$16)*LN($O5+1),"na")</f>
        <v>6.4404391970982758E-2</v>
      </c>
      <c r="AT5" s="82">
        <f t="shared" ref="AT5:AT14" si="29">IF(X5&gt;0,(X5/X$16)*LN($O5+1),"na")</f>
        <v>9.2006274244261083E-2</v>
      </c>
      <c r="AU5" s="82" t="str">
        <f t="shared" ref="AU5:AU14" si="30">IF(Y5&gt;0,(Y5/Y$16)*LN($O5+1),"na")</f>
        <v>na</v>
      </c>
      <c r="AV5" s="83" t="str">
        <f t="shared" ref="AV5:AV14" si="31">IF(Z5&gt;0,(Z5/Z$16)*LN($O5+1),"na")</f>
        <v>na</v>
      </c>
      <c r="AW5" s="83" t="str">
        <f t="shared" ref="AW5:AW14" si="32">IF(AA5&gt;0,(AA5/AA$16)*LN($O5+1),"na")</f>
        <v>na</v>
      </c>
      <c r="AX5" s="82">
        <f t="shared" ref="AX5:AX14" si="33">IF(AB5&gt;0,(AB5/AB$16)*LN($O5+1),"na")</f>
        <v>6.4404391970982758E-2</v>
      </c>
      <c r="AY5" s="93">
        <f t="shared" ref="AY5:AY14" si="34">IF(R5&gt;0,((R5/R$16)^2)*LN((($Q5+1)^2)),"na")</f>
        <v>0.46576278398849752</v>
      </c>
      <c r="AZ5" s="85">
        <f t="shared" ref="AZ5:AZ14" si="35">IF(S5&gt;0,((S5/S$16)^2)*LN((($Q5+1)^2)),"na")</f>
        <v>0.67069840894343635</v>
      </c>
      <c r="BA5" s="86" t="str">
        <f t="shared" ref="BA5:BA14" si="36">IF(T5&gt;0,((T5/T$16)^2)*LN((($Q5+1)^2)),"na")</f>
        <v>na</v>
      </c>
      <c r="BB5" s="85">
        <f t="shared" ref="BB5:BB14" si="37">IF(U5&gt;0,((U5/U$16)^2)*LN((($Q5+1)^2)),"na")</f>
        <v>0.19500794762148169</v>
      </c>
      <c r="BC5" s="85">
        <f t="shared" ref="BC5:BC14" si="38">IF(V5&gt;0,((V5/V$16)^2)*LN((($Q5+1)^2)),"na")</f>
        <v>9.0171674980173117E-2</v>
      </c>
      <c r="BD5" s="85">
        <f t="shared" ref="BD5:BD14" si="39">IF(W5&gt;0,((W5/W$16)^2)*LN((($Q5+1)^2)),"na")</f>
        <v>0.46576278398849752</v>
      </c>
      <c r="BE5" s="85">
        <f t="shared" ref="BE5:BE14" si="40">IF(X5&gt;0,((X5/X$16)^2)*LN((($Q5+1)^2)),"na")</f>
        <v>0.95053629385407656</v>
      </c>
      <c r="BF5" s="85" t="str">
        <f t="shared" ref="BF5:BF14" si="41">IF(Y5&gt;0,((Y5/Y$16)^2)*LN((($Q5+1)^2)),"na")</f>
        <v>na</v>
      </c>
      <c r="BG5" s="86" t="str">
        <f t="shared" ref="BG5:BG14" si="42">IF(Z5&gt;0,((Z5/Z$16)^2)*LN((($Q5+1)^2)),"na")</f>
        <v>na</v>
      </c>
      <c r="BH5" s="86" t="str">
        <f t="shared" ref="BH5:BH14" si="43">IF(AA5&gt;0,((AA5/AA$16)^2)*LN((($Q5+1)^2)),"na")</f>
        <v>na</v>
      </c>
      <c r="BI5" s="102">
        <f t="shared" ref="BI5:BI14" si="44">IF(AB5&gt;0,((AB5/AB$16)^2)*LN((($Q5+1)^2)),"na")</f>
        <v>0.46576278398849752</v>
      </c>
      <c r="BJ5" s="85">
        <f t="shared" ref="BJ5:BJ14" si="45">IF(R5&gt;0,(AC5-1)*AY5,"na")</f>
        <v>17.698985791562905</v>
      </c>
      <c r="BK5" s="85">
        <f t="shared" ref="BK5:BK14" si="46">IF(S5&gt;0,(AD5-1)*AZ5,"na")</f>
        <v>25.486539539850583</v>
      </c>
      <c r="BL5" s="86" t="str">
        <f t="shared" ref="BL5:BL14" si="47">IF(T5&gt;0,(AE5-1)*BA5,"na")</f>
        <v>na</v>
      </c>
      <c r="BM5" s="85">
        <f t="shared" ref="BM5:BM14" si="48">IF(U5&gt;0,(AF5-1)*BB5,"na")</f>
        <v>7.4103020096163039</v>
      </c>
      <c r="BN5" s="85">
        <f t="shared" ref="BN5:BN14" si="49">IF(V5&gt;0,(AG5-1)*BC5,"na")</f>
        <v>3.4265236492465783</v>
      </c>
      <c r="BO5" s="85">
        <f t="shared" ref="BO5:BO14" si="50">IF(W5&gt;0,(AH5-1)*BD5,"na")</f>
        <v>17.698985791562905</v>
      </c>
      <c r="BP5" s="85">
        <f t="shared" ref="BP5:BP14" si="51">IF(X5&gt;0,(AI5-1)*BE5,"na")</f>
        <v>36.12037916645491</v>
      </c>
      <c r="BQ5" s="85" t="str">
        <f t="shared" ref="BQ5:BQ14" si="52">IF(Y5&gt;0,(AJ5-1)*BF5,"na")</f>
        <v>na</v>
      </c>
      <c r="BR5" s="86" t="str">
        <f t="shared" ref="BR5:BR14" si="53">IF(Z5&gt;0,(AK5-1)*BG5,"na")</f>
        <v>na</v>
      </c>
      <c r="BS5" s="86" t="str">
        <f t="shared" ref="BS5:BS14" si="54">IF(AA5&gt;0,(AL5-1)*BH5,"na")</f>
        <v>na</v>
      </c>
      <c r="BT5" s="102">
        <f t="shared" ref="BT5:BT14" si="55">IF(AB5&gt;0,(AM5-1)*BI5,"na")</f>
        <v>17.698985791562905</v>
      </c>
      <c r="BU5" s="85">
        <f t="shared" ref="BU5:BU14" si="56">IF(R5&gt;0,AC5*(AN5-AN$16)^2,"na")</f>
        <v>2.3825263807384697E-2</v>
      </c>
      <c r="BV5" s="85">
        <f t="shared" ref="BV5:BV14" si="57">IF(S5&gt;0,AD5*(AO5-AO$16)^2,"na")</f>
        <v>1.9753301810315385E-2</v>
      </c>
      <c r="BW5" s="86" t="str">
        <f t="shared" ref="BW5:BW14" si="58">IF(T5&gt;0,AE5*(AP5-AP$16)^2,"na")</f>
        <v>na</v>
      </c>
      <c r="BX5" s="85">
        <f t="shared" ref="BX5:BX14" si="59">IF(U5&gt;0,AF5*(AQ5-AQ$16)^2,"na")</f>
        <v>2.2136592358873015E-2</v>
      </c>
      <c r="BY5" s="85">
        <f t="shared" ref="BY5:BY14" si="60">IF(V5&gt;0,AG5*(AR5-AR$16)^2,"na")</f>
        <v>0.17026111901114732</v>
      </c>
      <c r="BZ5" s="85">
        <f t="shared" ref="BZ5:BZ14" si="61">IF(W5&gt;0,AH5*(AS5-AS$16)^2,"na")</f>
        <v>4.1532944008255926E-2</v>
      </c>
      <c r="CA5" s="85">
        <f t="shared" ref="CA5:CA14" si="62">IF(X5&gt;0,AI5*(AT5-AT$16)^2,"na")</f>
        <v>0.22987556688571595</v>
      </c>
      <c r="CB5" s="85" t="str">
        <f t="shared" ref="CB5:CB14" si="63">IF(Y5&gt;0,AJ5*(AU5-AU$16)^2,"na")</f>
        <v>na</v>
      </c>
      <c r="CC5" s="86" t="str">
        <f t="shared" ref="CC5:CC14" si="64">IF(Z5&gt;0,AK5*(AV5-AV$16)^2,"na")</f>
        <v>na</v>
      </c>
      <c r="CD5" s="86" t="str">
        <f t="shared" ref="CD5:CD14" si="65">IF(AA5&gt;0,AL5*(AW5-AW$16)^2,"na")</f>
        <v>na</v>
      </c>
      <c r="CE5" s="102">
        <f t="shared" ref="CE5:CE14" si="66">IF(AB5&gt;0,AM5*(AX5-AX$16)^2,"na")</f>
        <v>4.1532944008255926E-2</v>
      </c>
    </row>
    <row r="6" spans="1:83" x14ac:dyDescent="0.25">
      <c r="A6" s="217" t="s">
        <v>11</v>
      </c>
      <c r="B6" s="149"/>
      <c r="C6" s="150">
        <v>39</v>
      </c>
      <c r="E6" s="145">
        <v>1</v>
      </c>
      <c r="F6" s="78"/>
      <c r="G6" s="153">
        <v>0</v>
      </c>
      <c r="H6" s="153">
        <v>0</v>
      </c>
      <c r="I6" s="314" t="s">
        <v>419</v>
      </c>
      <c r="J6" s="81"/>
      <c r="K6" s="82">
        <v>0.03</v>
      </c>
      <c r="L6" s="277">
        <v>0</v>
      </c>
      <c r="M6" s="278">
        <v>0</v>
      </c>
      <c r="N6" s="73">
        <f t="shared" ref="N6:N7" si="67">L6/K6</f>
        <v>0</v>
      </c>
      <c r="O6" s="73">
        <f t="shared" ref="O6:O7" si="68">IF(L6&lt;0.01*K6,0.01,IF(L6&gt;100*K6,100,N6))</f>
        <v>0.01</v>
      </c>
      <c r="P6" s="205">
        <f t="shared" si="2"/>
        <v>0</v>
      </c>
      <c r="Q6" s="153">
        <f t="shared" si="3"/>
        <v>0.01</v>
      </c>
      <c r="R6" s="149">
        <v>1</v>
      </c>
      <c r="S6" s="145">
        <v>1</v>
      </c>
      <c r="T6" s="201">
        <v>1</v>
      </c>
      <c r="U6" s="146">
        <v>1</v>
      </c>
      <c r="V6" s="146">
        <v>1</v>
      </c>
      <c r="W6" s="146"/>
      <c r="X6" s="146"/>
      <c r="Y6" s="146"/>
      <c r="Z6" s="201"/>
      <c r="AA6" s="201"/>
      <c r="AB6" s="142">
        <v>1</v>
      </c>
      <c r="AC6" s="54">
        <f t="shared" si="12"/>
        <v>39</v>
      </c>
      <c r="AD6" s="144">
        <f t="shared" si="13"/>
        <v>39</v>
      </c>
      <c r="AE6" s="75">
        <f t="shared" si="14"/>
        <v>39</v>
      </c>
      <c r="AF6" s="144">
        <f t="shared" si="15"/>
        <v>39</v>
      </c>
      <c r="AG6" s="144">
        <f t="shared" si="16"/>
        <v>39</v>
      </c>
      <c r="AH6" s="144" t="str">
        <f t="shared" si="17"/>
        <v>na</v>
      </c>
      <c r="AI6" s="144" t="str">
        <f t="shared" si="18"/>
        <v>na</v>
      </c>
      <c r="AJ6" s="144" t="str">
        <f t="shared" si="19"/>
        <v>na</v>
      </c>
      <c r="AK6" s="75" t="str">
        <f t="shared" si="20"/>
        <v>na</v>
      </c>
      <c r="AL6" s="75" t="str">
        <f t="shared" si="21"/>
        <v>na</v>
      </c>
      <c r="AM6" s="144">
        <f t="shared" si="22"/>
        <v>39</v>
      </c>
      <c r="AN6" s="81">
        <f t="shared" si="23"/>
        <v>9.950330853168092E-3</v>
      </c>
      <c r="AO6" s="82">
        <f t="shared" si="24"/>
        <v>1.1940397023801711E-2</v>
      </c>
      <c r="AP6" s="83">
        <f t="shared" si="25"/>
        <v>9.950330853168092E-3</v>
      </c>
      <c r="AQ6" s="82">
        <f t="shared" si="26"/>
        <v>1.2876898751158708E-2</v>
      </c>
      <c r="AR6" s="82">
        <f t="shared" si="27"/>
        <v>1.4593818584646536E-2</v>
      </c>
      <c r="AS6" s="82" t="str">
        <f t="shared" si="28"/>
        <v>na</v>
      </c>
      <c r="AT6" s="82" t="str">
        <f t="shared" si="29"/>
        <v>na</v>
      </c>
      <c r="AU6" s="82" t="str">
        <f t="shared" si="30"/>
        <v>na</v>
      </c>
      <c r="AV6" s="83" t="str">
        <f t="shared" si="31"/>
        <v>na</v>
      </c>
      <c r="AW6" s="83" t="str">
        <f t="shared" si="32"/>
        <v>na</v>
      </c>
      <c r="AX6" s="82">
        <f t="shared" si="33"/>
        <v>9.950330853168092E-3</v>
      </c>
      <c r="AY6" s="93">
        <f t="shared" si="34"/>
        <v>1.9900661706336174E-2</v>
      </c>
      <c r="AZ6" s="85">
        <f t="shared" si="35"/>
        <v>2.865695285712409E-2</v>
      </c>
      <c r="BA6" s="86">
        <f t="shared" si="36"/>
        <v>1.9900661706336174E-2</v>
      </c>
      <c r="BB6" s="85">
        <f t="shared" si="37"/>
        <v>3.3328443826528401E-2</v>
      </c>
      <c r="BC6" s="85">
        <f t="shared" si="38"/>
        <v>4.2808534514963158E-2</v>
      </c>
      <c r="BD6" s="85" t="str">
        <f t="shared" si="39"/>
        <v>na</v>
      </c>
      <c r="BE6" s="85" t="str">
        <f t="shared" si="40"/>
        <v>na</v>
      </c>
      <c r="BF6" s="85" t="str">
        <f t="shared" si="41"/>
        <v>na</v>
      </c>
      <c r="BG6" s="86" t="str">
        <f t="shared" si="42"/>
        <v>na</v>
      </c>
      <c r="BH6" s="86" t="str">
        <f t="shared" si="43"/>
        <v>na</v>
      </c>
      <c r="BI6" s="102">
        <f t="shared" si="44"/>
        <v>1.9900661706336174E-2</v>
      </c>
      <c r="BJ6" s="85">
        <f t="shared" si="45"/>
        <v>0.75622514484077463</v>
      </c>
      <c r="BK6" s="85">
        <f t="shared" si="46"/>
        <v>1.0889642085707154</v>
      </c>
      <c r="BL6" s="86">
        <f t="shared" si="47"/>
        <v>0.75622514484077463</v>
      </c>
      <c r="BM6" s="85">
        <f t="shared" si="48"/>
        <v>1.2664808654080792</v>
      </c>
      <c r="BN6" s="85">
        <f t="shared" si="49"/>
        <v>1.6267243115686001</v>
      </c>
      <c r="BO6" s="85" t="str">
        <f t="shared" si="50"/>
        <v>na</v>
      </c>
      <c r="BP6" s="85" t="str">
        <f t="shared" si="51"/>
        <v>na</v>
      </c>
      <c r="BQ6" s="85" t="str">
        <f t="shared" si="52"/>
        <v>na</v>
      </c>
      <c r="BR6" s="86" t="str">
        <f t="shared" si="53"/>
        <v>na</v>
      </c>
      <c r="BS6" s="86" t="str">
        <f t="shared" si="54"/>
        <v>na</v>
      </c>
      <c r="BT6" s="102">
        <f t="shared" si="55"/>
        <v>0.75622514484077463</v>
      </c>
      <c r="BU6" s="85">
        <f t="shared" si="56"/>
        <v>0.24445098574364785</v>
      </c>
      <c r="BV6" s="85">
        <f t="shared" si="57"/>
        <v>7.1573458332543013E-2</v>
      </c>
      <c r="BW6" s="86">
        <f t="shared" si="58"/>
        <v>0.14329043432993013</v>
      </c>
      <c r="BX6" s="85">
        <f t="shared" si="59"/>
        <v>0.10798978375840984</v>
      </c>
      <c r="BY6" s="85">
        <f t="shared" si="60"/>
        <v>0.2484614325621072</v>
      </c>
      <c r="BZ6" s="85" t="str">
        <f t="shared" si="61"/>
        <v>na</v>
      </c>
      <c r="CA6" s="85" t="str">
        <f t="shared" si="62"/>
        <v>na</v>
      </c>
      <c r="CB6" s="85" t="str">
        <f t="shared" si="63"/>
        <v>na</v>
      </c>
      <c r="CC6" s="86" t="str">
        <f t="shared" si="64"/>
        <v>na</v>
      </c>
      <c r="CD6" s="86" t="str">
        <f t="shared" si="65"/>
        <v>na</v>
      </c>
      <c r="CE6" s="102">
        <f t="shared" si="66"/>
        <v>0.29578569274981381</v>
      </c>
    </row>
    <row r="7" spans="1:83" x14ac:dyDescent="0.25">
      <c r="A7" s="217" t="s">
        <v>106</v>
      </c>
      <c r="B7" s="149"/>
      <c r="C7" s="150">
        <v>39</v>
      </c>
      <c r="E7" s="142">
        <v>1</v>
      </c>
      <c r="F7" s="78">
        <v>1.3</v>
      </c>
      <c r="G7" s="153">
        <v>1.63</v>
      </c>
      <c r="H7" s="153">
        <v>4.8099999999999996</v>
      </c>
      <c r="I7" s="314" t="s">
        <v>279</v>
      </c>
      <c r="J7" s="81"/>
      <c r="K7" s="82">
        <v>6.44</v>
      </c>
      <c r="L7" s="277">
        <v>1.234</v>
      </c>
      <c r="M7" s="278">
        <v>3.14</v>
      </c>
      <c r="N7" s="73">
        <f t="shared" si="67"/>
        <v>0.19161490683229812</v>
      </c>
      <c r="O7" s="73">
        <f t="shared" si="68"/>
        <v>0.19161490683229812</v>
      </c>
      <c r="P7" s="205">
        <f t="shared" si="2"/>
        <v>0.48757763975155277</v>
      </c>
      <c r="Q7" s="153">
        <f t="shared" si="3"/>
        <v>0.48757763975155277</v>
      </c>
      <c r="R7" s="149">
        <v>1</v>
      </c>
      <c r="S7" s="143">
        <v>1</v>
      </c>
      <c r="T7" s="201"/>
      <c r="U7" s="142">
        <v>0.5</v>
      </c>
      <c r="V7" s="142">
        <v>0.3</v>
      </c>
      <c r="W7" s="142">
        <v>1</v>
      </c>
      <c r="Y7" s="142">
        <v>1</v>
      </c>
      <c r="Z7" s="201"/>
      <c r="AA7" s="201"/>
      <c r="AB7" s="142">
        <v>1</v>
      </c>
      <c r="AC7" s="54">
        <f t="shared" si="12"/>
        <v>39</v>
      </c>
      <c r="AD7" s="144">
        <f t="shared" si="13"/>
        <v>39</v>
      </c>
      <c r="AE7" s="75" t="str">
        <f t="shared" si="14"/>
        <v>na</v>
      </c>
      <c r="AF7" s="144">
        <f t="shared" si="15"/>
        <v>39</v>
      </c>
      <c r="AG7" s="144">
        <f t="shared" si="16"/>
        <v>39</v>
      </c>
      <c r="AH7" s="144">
        <f t="shared" si="17"/>
        <v>39</v>
      </c>
      <c r="AI7" s="144" t="str">
        <f t="shared" si="18"/>
        <v>na</v>
      </c>
      <c r="AJ7" s="144">
        <f t="shared" si="19"/>
        <v>39</v>
      </c>
      <c r="AK7" s="75" t="str">
        <f t="shared" si="20"/>
        <v>na</v>
      </c>
      <c r="AL7" s="75" t="str">
        <f t="shared" si="21"/>
        <v>na</v>
      </c>
      <c r="AM7" s="144">
        <f t="shared" si="22"/>
        <v>39</v>
      </c>
      <c r="AN7" s="81">
        <f t="shared" si="23"/>
        <v>0.17530945170849835</v>
      </c>
      <c r="AO7" s="82">
        <f t="shared" si="24"/>
        <v>0.210371342050198</v>
      </c>
      <c r="AP7" s="83" t="str">
        <f t="shared" si="25"/>
        <v>na</v>
      </c>
      <c r="AQ7" s="82">
        <f t="shared" si="26"/>
        <v>0.11343552757608717</v>
      </c>
      <c r="AR7" s="82">
        <f t="shared" si="27"/>
        <v>7.7136158751739278E-2</v>
      </c>
      <c r="AS7" s="82">
        <f t="shared" si="28"/>
        <v>0.17530945170849835</v>
      </c>
      <c r="AT7" s="82" t="str">
        <f t="shared" si="29"/>
        <v>na</v>
      </c>
      <c r="AU7" s="82">
        <f t="shared" si="30"/>
        <v>0.17530945170849835</v>
      </c>
      <c r="AV7" s="83" t="str">
        <f t="shared" si="31"/>
        <v>na</v>
      </c>
      <c r="AW7" s="83" t="str">
        <f t="shared" si="32"/>
        <v>na</v>
      </c>
      <c r="AX7" s="82">
        <f t="shared" si="33"/>
        <v>0.17530945170849835</v>
      </c>
      <c r="AY7" s="93">
        <f t="shared" si="34"/>
        <v>0.7942981037330139</v>
      </c>
      <c r="AZ7" s="85">
        <f t="shared" si="35"/>
        <v>1.14378926937554</v>
      </c>
      <c r="BA7" s="86" t="str">
        <f t="shared" si="36"/>
        <v>na</v>
      </c>
      <c r="BB7" s="85">
        <f t="shared" si="37"/>
        <v>0.33256079775672903</v>
      </c>
      <c r="BC7" s="85">
        <f t="shared" si="38"/>
        <v>0.15377611288271148</v>
      </c>
      <c r="BD7" s="85">
        <f t="shared" si="39"/>
        <v>0.7942981037330139</v>
      </c>
      <c r="BE7" s="85" t="str">
        <f t="shared" si="40"/>
        <v>na</v>
      </c>
      <c r="BF7" s="85">
        <f t="shared" si="41"/>
        <v>0.7942981037330139</v>
      </c>
      <c r="BG7" s="86" t="str">
        <f t="shared" si="42"/>
        <v>na</v>
      </c>
      <c r="BH7" s="86" t="str">
        <f t="shared" si="43"/>
        <v>na</v>
      </c>
      <c r="BI7" s="102">
        <f t="shared" si="44"/>
        <v>0.7942981037330139</v>
      </c>
      <c r="BJ7" s="85">
        <f t="shared" si="45"/>
        <v>30.183327941854529</v>
      </c>
      <c r="BK7" s="85">
        <f t="shared" si="46"/>
        <v>43.463992236270521</v>
      </c>
      <c r="BL7" s="86" t="str">
        <f t="shared" si="47"/>
        <v>na</v>
      </c>
      <c r="BM7" s="85">
        <f t="shared" si="48"/>
        <v>12.637310314755704</v>
      </c>
      <c r="BN7" s="85">
        <f t="shared" si="49"/>
        <v>5.8434922895430361</v>
      </c>
      <c r="BO7" s="85">
        <f t="shared" si="50"/>
        <v>30.183327941854529</v>
      </c>
      <c r="BP7" s="85" t="str">
        <f t="shared" si="51"/>
        <v>na</v>
      </c>
      <c r="BQ7" s="85">
        <f t="shared" si="52"/>
        <v>30.183327941854529</v>
      </c>
      <c r="BR7" s="86" t="str">
        <f t="shared" si="53"/>
        <v>na</v>
      </c>
      <c r="BS7" s="86" t="str">
        <f t="shared" si="54"/>
        <v>na</v>
      </c>
      <c r="BT7" s="102">
        <f t="shared" si="55"/>
        <v>30.183327941854529</v>
      </c>
      <c r="BU7" s="85">
        <f t="shared" si="56"/>
        <v>0.2897104047515352</v>
      </c>
      <c r="BV7" s="85">
        <f t="shared" si="57"/>
        <v>0.94414004572296217</v>
      </c>
      <c r="BW7" s="86" t="str">
        <f t="shared" si="58"/>
        <v>na</v>
      </c>
      <c r="BX7" s="85">
        <f t="shared" si="59"/>
        <v>8.9622663408027506E-2</v>
      </c>
      <c r="BY7" s="85">
        <f t="shared" si="60"/>
        <v>1.1638583943313751E-2</v>
      </c>
      <c r="BZ7" s="85">
        <f t="shared" si="61"/>
        <v>0.23893086214330383</v>
      </c>
      <c r="CA7" s="85" t="str">
        <f t="shared" si="62"/>
        <v>na</v>
      </c>
      <c r="CB7" s="85">
        <f t="shared" si="63"/>
        <v>4.8672472195899492E-2</v>
      </c>
      <c r="CC7" s="86" t="str">
        <f t="shared" si="64"/>
        <v>na</v>
      </c>
      <c r="CD7" s="86" t="str">
        <f t="shared" si="65"/>
        <v>na</v>
      </c>
      <c r="CE7" s="102">
        <f t="shared" si="66"/>
        <v>0.23893086214330383</v>
      </c>
    </row>
    <row r="8" spans="1:83" x14ac:dyDescent="0.25">
      <c r="A8" s="309" t="s">
        <v>22</v>
      </c>
      <c r="B8" s="143"/>
      <c r="C8" s="150">
        <v>39</v>
      </c>
      <c r="E8" s="142">
        <v>1</v>
      </c>
      <c r="F8" s="78">
        <v>4</v>
      </c>
      <c r="G8" s="153">
        <v>0.27</v>
      </c>
      <c r="H8" s="153">
        <v>0.57999999999999996</v>
      </c>
      <c r="I8" s="314" t="s">
        <v>279</v>
      </c>
      <c r="J8" s="81"/>
      <c r="K8" s="82">
        <v>0.85</v>
      </c>
      <c r="L8" s="279">
        <v>2.8000000000000001E-2</v>
      </c>
      <c r="M8" s="278">
        <v>8.5999999999999993E-2</v>
      </c>
      <c r="N8" s="73">
        <f t="shared" ref="N8:N11" si="69">L8/K8</f>
        <v>3.2941176470588238E-2</v>
      </c>
      <c r="O8" s="73">
        <f t="shared" ref="O8:O11" si="70">IF(L8&lt;0.01*K8,0.01,IF(L8&gt;100*K8,100,N8))</f>
        <v>3.2941176470588238E-2</v>
      </c>
      <c r="P8" s="205">
        <f t="shared" si="2"/>
        <v>0.1011764705882353</v>
      </c>
      <c r="Q8" s="153">
        <f t="shared" si="3"/>
        <v>0.1011764705882353</v>
      </c>
      <c r="R8" s="149">
        <v>1</v>
      </c>
      <c r="S8" s="143"/>
      <c r="T8" s="201"/>
      <c r="U8" s="142">
        <v>1</v>
      </c>
      <c r="V8" s="142">
        <v>1</v>
      </c>
      <c r="W8" s="142">
        <v>1</v>
      </c>
      <c r="Y8" s="142">
        <v>1</v>
      </c>
      <c r="Z8" s="201"/>
      <c r="AA8" s="201"/>
      <c r="AB8" s="142">
        <v>1</v>
      </c>
      <c r="AC8" s="54">
        <f t="shared" si="12"/>
        <v>39</v>
      </c>
      <c r="AD8" s="144" t="str">
        <f t="shared" si="13"/>
        <v>na</v>
      </c>
      <c r="AE8" s="75" t="str">
        <f t="shared" si="14"/>
        <v>na</v>
      </c>
      <c r="AF8" s="144">
        <f t="shared" si="15"/>
        <v>39</v>
      </c>
      <c r="AG8" s="144">
        <f t="shared" si="16"/>
        <v>39</v>
      </c>
      <c r="AH8" s="144">
        <f t="shared" si="17"/>
        <v>39</v>
      </c>
      <c r="AI8" s="144" t="str">
        <f t="shared" si="18"/>
        <v>na</v>
      </c>
      <c r="AJ8" s="144">
        <f t="shared" si="19"/>
        <v>39</v>
      </c>
      <c r="AK8" s="75" t="str">
        <f t="shared" si="20"/>
        <v>na</v>
      </c>
      <c r="AL8" s="75" t="str">
        <f t="shared" si="21"/>
        <v>na</v>
      </c>
      <c r="AM8" s="144">
        <f t="shared" si="22"/>
        <v>39</v>
      </c>
      <c r="AN8" s="81">
        <f t="shared" si="23"/>
        <v>3.2410244150754539E-2</v>
      </c>
      <c r="AO8" s="82" t="str">
        <f t="shared" si="24"/>
        <v>na</v>
      </c>
      <c r="AP8" s="83" t="str">
        <f t="shared" si="25"/>
        <v>na</v>
      </c>
      <c r="AQ8" s="82">
        <f t="shared" si="26"/>
        <v>4.1942668900976462E-2</v>
      </c>
      <c r="AR8" s="82">
        <f t="shared" si="27"/>
        <v>4.7535024754439992E-2</v>
      </c>
      <c r="AS8" s="82">
        <f t="shared" si="28"/>
        <v>3.2410244150754539E-2</v>
      </c>
      <c r="AT8" s="82" t="str">
        <f t="shared" si="29"/>
        <v>na</v>
      </c>
      <c r="AU8" s="82">
        <f t="shared" si="30"/>
        <v>3.2410244150754539E-2</v>
      </c>
      <c r="AV8" s="83" t="str">
        <f t="shared" si="31"/>
        <v>na</v>
      </c>
      <c r="AW8" s="83" t="str">
        <f t="shared" si="32"/>
        <v>na</v>
      </c>
      <c r="AX8" s="82">
        <f t="shared" si="33"/>
        <v>3.2410244150754539E-2</v>
      </c>
      <c r="AY8" s="93">
        <f t="shared" si="34"/>
        <v>0.1927582539864596</v>
      </c>
      <c r="AZ8" s="85" t="str">
        <f t="shared" si="35"/>
        <v>na</v>
      </c>
      <c r="BA8" s="86" t="str">
        <f t="shared" si="36"/>
        <v>na</v>
      </c>
      <c r="BB8" s="85">
        <f t="shared" si="37"/>
        <v>0.32282005165898425</v>
      </c>
      <c r="BC8" s="85">
        <f t="shared" si="38"/>
        <v>0.41464442190865097</v>
      </c>
      <c r="BD8" s="85">
        <f t="shared" si="39"/>
        <v>0.1927582539864596</v>
      </c>
      <c r="BE8" s="85" t="str">
        <f t="shared" si="40"/>
        <v>na</v>
      </c>
      <c r="BF8" s="85">
        <f t="shared" si="41"/>
        <v>0.1927582539864596</v>
      </c>
      <c r="BG8" s="86" t="str">
        <f t="shared" si="42"/>
        <v>na</v>
      </c>
      <c r="BH8" s="86" t="str">
        <f t="shared" si="43"/>
        <v>na</v>
      </c>
      <c r="BI8" s="102">
        <f t="shared" si="44"/>
        <v>0.1927582539864596</v>
      </c>
      <c r="BJ8" s="85">
        <f t="shared" si="45"/>
        <v>7.3248136514854645</v>
      </c>
      <c r="BK8" s="85" t="str">
        <f t="shared" si="46"/>
        <v>na</v>
      </c>
      <c r="BL8" s="86" t="str">
        <f t="shared" si="47"/>
        <v>na</v>
      </c>
      <c r="BM8" s="85">
        <f t="shared" si="48"/>
        <v>12.267161963041401</v>
      </c>
      <c r="BN8" s="85">
        <f t="shared" si="49"/>
        <v>15.756488032528736</v>
      </c>
      <c r="BO8" s="85">
        <f t="shared" si="50"/>
        <v>7.3248136514854645</v>
      </c>
      <c r="BP8" s="85" t="str">
        <f t="shared" si="51"/>
        <v>na</v>
      </c>
      <c r="BQ8" s="85">
        <f t="shared" si="52"/>
        <v>7.3248136514854645</v>
      </c>
      <c r="BR8" s="86" t="str">
        <f t="shared" si="53"/>
        <v>na</v>
      </c>
      <c r="BS8" s="86" t="str">
        <f t="shared" si="54"/>
        <v>na</v>
      </c>
      <c r="BT8" s="102">
        <f t="shared" si="55"/>
        <v>7.3248136514854645</v>
      </c>
      <c r="BU8" s="85">
        <f t="shared" si="56"/>
        <v>0.12542770059146449</v>
      </c>
      <c r="BV8" s="85" t="str">
        <f t="shared" si="57"/>
        <v>na</v>
      </c>
      <c r="BW8" s="86" t="str">
        <f t="shared" si="58"/>
        <v>na</v>
      </c>
      <c r="BX8" s="85">
        <f t="shared" si="59"/>
        <v>2.16390908463465E-2</v>
      </c>
      <c r="BY8" s="85">
        <f t="shared" si="60"/>
        <v>8.5697463728511628E-2</v>
      </c>
      <c r="BZ8" s="85">
        <f t="shared" si="61"/>
        <v>0.16289273303160537</v>
      </c>
      <c r="CA8" s="85" t="str">
        <f t="shared" si="62"/>
        <v>na</v>
      </c>
      <c r="CB8" s="85">
        <f t="shared" si="63"/>
        <v>0.45129761116415762</v>
      </c>
      <c r="CC8" s="86" t="str">
        <f t="shared" si="64"/>
        <v>na</v>
      </c>
      <c r="CD8" s="86" t="str">
        <f t="shared" si="65"/>
        <v>na</v>
      </c>
      <c r="CE8" s="102">
        <f t="shared" si="66"/>
        <v>0.16289273303160537</v>
      </c>
    </row>
    <row r="9" spans="1:83" s="146" customFormat="1" x14ac:dyDescent="0.25">
      <c r="A9" s="311" t="s">
        <v>115</v>
      </c>
      <c r="B9" s="145"/>
      <c r="C9" s="21">
        <v>39</v>
      </c>
      <c r="E9" s="146">
        <v>1</v>
      </c>
      <c r="F9" s="78"/>
      <c r="G9" s="153">
        <v>0.02</v>
      </c>
      <c r="H9" s="153">
        <v>0.12</v>
      </c>
      <c r="I9" s="314" t="s">
        <v>279</v>
      </c>
      <c r="J9" s="82"/>
      <c r="K9" s="82">
        <v>0.14000000000000001</v>
      </c>
      <c r="L9" s="279">
        <v>0</v>
      </c>
      <c r="M9" s="278">
        <v>0</v>
      </c>
      <c r="N9" s="73">
        <f t="shared" si="69"/>
        <v>0</v>
      </c>
      <c r="O9" s="73">
        <f t="shared" si="70"/>
        <v>0.01</v>
      </c>
      <c r="P9" s="205">
        <f t="shared" si="2"/>
        <v>0</v>
      </c>
      <c r="Q9" s="153">
        <f t="shared" si="3"/>
        <v>0.01</v>
      </c>
      <c r="R9" s="151">
        <v>1</v>
      </c>
      <c r="S9" s="145">
        <v>0.5</v>
      </c>
      <c r="T9" s="201"/>
      <c r="U9" s="146">
        <v>1</v>
      </c>
      <c r="V9" s="146">
        <v>0.5</v>
      </c>
      <c r="W9" s="146">
        <v>1</v>
      </c>
      <c r="Z9" s="201"/>
      <c r="AA9" s="201"/>
      <c r="AC9" s="54">
        <f t="shared" si="12"/>
        <v>39</v>
      </c>
      <c r="AD9" s="144">
        <f t="shared" si="13"/>
        <v>39</v>
      </c>
      <c r="AE9" s="75" t="str">
        <f t="shared" si="14"/>
        <v>na</v>
      </c>
      <c r="AF9" s="144">
        <f t="shared" si="15"/>
        <v>39</v>
      </c>
      <c r="AG9" s="144">
        <f t="shared" si="16"/>
        <v>39</v>
      </c>
      <c r="AH9" s="144">
        <f t="shared" si="17"/>
        <v>39</v>
      </c>
      <c r="AI9" s="144" t="str">
        <f t="shared" si="18"/>
        <v>na</v>
      </c>
      <c r="AJ9" s="144" t="str">
        <f t="shared" si="19"/>
        <v>na</v>
      </c>
      <c r="AK9" s="75" t="str">
        <f t="shared" si="20"/>
        <v>na</v>
      </c>
      <c r="AL9" s="75" t="str">
        <f t="shared" si="21"/>
        <v>na</v>
      </c>
      <c r="AM9" s="144" t="str">
        <f t="shared" si="22"/>
        <v>na</v>
      </c>
      <c r="AN9" s="81">
        <f t="shared" si="23"/>
        <v>9.950330853168092E-3</v>
      </c>
      <c r="AO9" s="82">
        <f t="shared" si="24"/>
        <v>5.9701985119008554E-3</v>
      </c>
      <c r="AP9" s="83" t="str">
        <f t="shared" si="25"/>
        <v>na</v>
      </c>
      <c r="AQ9" s="82">
        <f t="shared" si="26"/>
        <v>1.2876898751158708E-2</v>
      </c>
      <c r="AR9" s="82">
        <f t="shared" si="27"/>
        <v>7.2969092923232679E-3</v>
      </c>
      <c r="AS9" s="82">
        <f t="shared" si="28"/>
        <v>9.950330853168092E-3</v>
      </c>
      <c r="AT9" s="82" t="str">
        <f t="shared" si="29"/>
        <v>na</v>
      </c>
      <c r="AU9" s="82" t="str">
        <f t="shared" si="30"/>
        <v>na</v>
      </c>
      <c r="AV9" s="83" t="str">
        <f t="shared" si="31"/>
        <v>na</v>
      </c>
      <c r="AW9" s="83" t="str">
        <f t="shared" si="32"/>
        <v>na</v>
      </c>
      <c r="AX9" s="82" t="str">
        <f t="shared" si="33"/>
        <v>na</v>
      </c>
      <c r="AY9" s="93">
        <f t="shared" si="34"/>
        <v>1.9900661706336174E-2</v>
      </c>
      <c r="AZ9" s="85">
        <f t="shared" si="35"/>
        <v>7.1642382142810225E-3</v>
      </c>
      <c r="BA9" s="86" t="str">
        <f t="shared" si="36"/>
        <v>na</v>
      </c>
      <c r="BB9" s="85">
        <f t="shared" si="37"/>
        <v>3.3328443826528401E-2</v>
      </c>
      <c r="BC9" s="85">
        <f t="shared" si="38"/>
        <v>1.0702133628740789E-2</v>
      </c>
      <c r="BD9" s="85">
        <f t="shared" si="39"/>
        <v>1.9900661706336174E-2</v>
      </c>
      <c r="BE9" s="85" t="str">
        <f t="shared" si="40"/>
        <v>na</v>
      </c>
      <c r="BF9" s="85" t="str">
        <f t="shared" si="41"/>
        <v>na</v>
      </c>
      <c r="BG9" s="86" t="str">
        <f t="shared" si="42"/>
        <v>na</v>
      </c>
      <c r="BH9" s="86" t="str">
        <f t="shared" si="43"/>
        <v>na</v>
      </c>
      <c r="BI9" s="102" t="str">
        <f t="shared" si="44"/>
        <v>na</v>
      </c>
      <c r="BJ9" s="85">
        <f t="shared" si="45"/>
        <v>0.75622514484077463</v>
      </c>
      <c r="BK9" s="85">
        <f t="shared" si="46"/>
        <v>0.27224105214267885</v>
      </c>
      <c r="BL9" s="86" t="str">
        <f t="shared" si="47"/>
        <v>na</v>
      </c>
      <c r="BM9" s="85">
        <f t="shared" si="48"/>
        <v>1.2664808654080792</v>
      </c>
      <c r="BN9" s="85">
        <f t="shared" si="49"/>
        <v>0.40668107789215002</v>
      </c>
      <c r="BO9" s="85">
        <f t="shared" si="50"/>
        <v>0.75622514484077463</v>
      </c>
      <c r="BP9" s="85" t="str">
        <f t="shared" si="51"/>
        <v>na</v>
      </c>
      <c r="BQ9" s="85" t="str">
        <f t="shared" si="52"/>
        <v>na</v>
      </c>
      <c r="BR9" s="86" t="str">
        <f t="shared" si="53"/>
        <v>na</v>
      </c>
      <c r="BS9" s="86" t="str">
        <f t="shared" si="54"/>
        <v>na</v>
      </c>
      <c r="BT9" s="102" t="str">
        <f t="shared" si="55"/>
        <v>na</v>
      </c>
      <c r="BU9" s="85">
        <f t="shared" si="56"/>
        <v>0.24445098574364785</v>
      </c>
      <c r="BV9" s="85">
        <f t="shared" si="57"/>
        <v>9.2912818808745801E-2</v>
      </c>
      <c r="BW9" s="86" t="str">
        <f t="shared" si="58"/>
        <v>na</v>
      </c>
      <c r="BX9" s="85">
        <f t="shared" si="59"/>
        <v>0.10798978375840984</v>
      </c>
      <c r="BY9" s="85">
        <f t="shared" si="60"/>
        <v>0.29596672807739671</v>
      </c>
      <c r="BZ9" s="85">
        <f t="shared" si="61"/>
        <v>0.29578569274981381</v>
      </c>
      <c r="CA9" s="85" t="str">
        <f t="shared" si="62"/>
        <v>na</v>
      </c>
      <c r="CB9" s="85" t="str">
        <f t="shared" si="63"/>
        <v>na</v>
      </c>
      <c r="CC9" s="86" t="str">
        <f t="shared" si="64"/>
        <v>na</v>
      </c>
      <c r="CD9" s="86" t="str">
        <f t="shared" si="65"/>
        <v>na</v>
      </c>
      <c r="CE9" s="102" t="str">
        <f t="shared" si="66"/>
        <v>na</v>
      </c>
    </row>
    <row r="10" spans="1:83" x14ac:dyDescent="0.25">
      <c r="A10" s="309" t="s">
        <v>114</v>
      </c>
      <c r="B10" s="143"/>
      <c r="C10" s="150">
        <v>39</v>
      </c>
      <c r="E10" s="142">
        <v>1</v>
      </c>
      <c r="F10" s="78">
        <v>35.6</v>
      </c>
      <c r="G10" s="153">
        <v>160.26</v>
      </c>
      <c r="H10" s="153">
        <v>955.9</v>
      </c>
      <c r="I10" s="314" t="s">
        <v>270</v>
      </c>
      <c r="J10" s="82"/>
      <c r="K10" s="82">
        <v>320.52</v>
      </c>
      <c r="L10" s="279">
        <v>167.53299999999999</v>
      </c>
      <c r="M10" s="278">
        <v>852.23699999999997</v>
      </c>
      <c r="N10" s="73">
        <f t="shared" si="69"/>
        <v>0.52269125171596154</v>
      </c>
      <c r="O10" s="73">
        <f t="shared" si="70"/>
        <v>0.52269125171596154</v>
      </c>
      <c r="P10" s="205">
        <f t="shared" si="2"/>
        <v>2.6589198801946838</v>
      </c>
      <c r="Q10" s="153">
        <f t="shared" si="3"/>
        <v>2.6589198801946838</v>
      </c>
      <c r="R10" s="149">
        <v>1</v>
      </c>
      <c r="S10" s="145"/>
      <c r="T10" s="201"/>
      <c r="U10" s="142">
        <v>0.5</v>
      </c>
      <c r="V10" s="142">
        <v>1</v>
      </c>
      <c r="W10" s="142">
        <v>1</v>
      </c>
      <c r="X10" s="142">
        <v>1</v>
      </c>
      <c r="Y10" s="142">
        <v>1</v>
      </c>
      <c r="Z10" s="201"/>
      <c r="AA10" s="201"/>
      <c r="AB10" s="142">
        <v>1</v>
      </c>
      <c r="AC10" s="54">
        <f t="shared" si="12"/>
        <v>39</v>
      </c>
      <c r="AD10" s="144" t="str">
        <f t="shared" si="13"/>
        <v>na</v>
      </c>
      <c r="AE10" s="75" t="str">
        <f t="shared" si="14"/>
        <v>na</v>
      </c>
      <c r="AF10" s="144">
        <f t="shared" si="15"/>
        <v>39</v>
      </c>
      <c r="AG10" s="144">
        <f t="shared" si="16"/>
        <v>39</v>
      </c>
      <c r="AH10" s="144">
        <f t="shared" si="17"/>
        <v>39</v>
      </c>
      <c r="AI10" s="144">
        <f t="shared" si="18"/>
        <v>39</v>
      </c>
      <c r="AJ10" s="144">
        <f t="shared" si="19"/>
        <v>39</v>
      </c>
      <c r="AK10" s="75" t="str">
        <f t="shared" si="20"/>
        <v>na</v>
      </c>
      <c r="AL10" s="75" t="str">
        <f t="shared" si="21"/>
        <v>na</v>
      </c>
      <c r="AM10" s="144">
        <f t="shared" si="22"/>
        <v>39</v>
      </c>
      <c r="AN10" s="81">
        <f t="shared" si="23"/>
        <v>0.42047932960338913</v>
      </c>
      <c r="AO10" s="82" t="str">
        <f t="shared" si="24"/>
        <v>na</v>
      </c>
      <c r="AP10" s="83" t="str">
        <f t="shared" si="25"/>
        <v>na</v>
      </c>
      <c r="AQ10" s="82">
        <f t="shared" si="26"/>
        <v>0.27207486033160472</v>
      </c>
      <c r="AR10" s="82">
        <f t="shared" si="27"/>
        <v>0.61670301675163741</v>
      </c>
      <c r="AS10" s="82">
        <f t="shared" si="28"/>
        <v>0.42047932960338913</v>
      </c>
      <c r="AT10" s="82">
        <f t="shared" si="29"/>
        <v>0.60068475657627018</v>
      </c>
      <c r="AU10" s="82">
        <f t="shared" si="30"/>
        <v>0.42047932960338913</v>
      </c>
      <c r="AV10" s="83" t="str">
        <f t="shared" si="31"/>
        <v>na</v>
      </c>
      <c r="AW10" s="83" t="str">
        <f t="shared" si="32"/>
        <v>na</v>
      </c>
      <c r="AX10" s="82">
        <f t="shared" si="33"/>
        <v>0.42047932960338913</v>
      </c>
      <c r="AY10" s="93">
        <f t="shared" si="34"/>
        <v>2.5943359783149122</v>
      </c>
      <c r="AZ10" s="85" t="str">
        <f t="shared" si="35"/>
        <v>na</v>
      </c>
      <c r="BA10" s="86" t="str">
        <f t="shared" si="36"/>
        <v>na</v>
      </c>
      <c r="BB10" s="85">
        <f t="shared" si="37"/>
        <v>1.0862098732737178</v>
      </c>
      <c r="BC10" s="85">
        <f t="shared" si="38"/>
        <v>5.5807049489085241</v>
      </c>
      <c r="BD10" s="85">
        <f t="shared" si="39"/>
        <v>2.5943359783149122</v>
      </c>
      <c r="BE10" s="85">
        <f t="shared" si="40"/>
        <v>5.2945632210508418</v>
      </c>
      <c r="BF10" s="85">
        <f t="shared" si="41"/>
        <v>2.5943359783149122</v>
      </c>
      <c r="BG10" s="86" t="str">
        <f t="shared" si="42"/>
        <v>na</v>
      </c>
      <c r="BH10" s="86" t="str">
        <f t="shared" si="43"/>
        <v>na</v>
      </c>
      <c r="BI10" s="102">
        <f t="shared" si="44"/>
        <v>2.5943359783149122</v>
      </c>
      <c r="BJ10" s="85">
        <f t="shared" si="45"/>
        <v>98.584767175966661</v>
      </c>
      <c r="BK10" s="85" t="str">
        <f t="shared" si="46"/>
        <v>na</v>
      </c>
      <c r="BL10" s="86" t="str">
        <f t="shared" si="47"/>
        <v>na</v>
      </c>
      <c r="BM10" s="85">
        <f t="shared" si="48"/>
        <v>41.275975184401275</v>
      </c>
      <c r="BN10" s="85">
        <f t="shared" si="49"/>
        <v>212.06678805852391</v>
      </c>
      <c r="BO10" s="85">
        <f t="shared" si="50"/>
        <v>98.584767175966661</v>
      </c>
      <c r="BP10" s="85">
        <f t="shared" si="51"/>
        <v>201.19340239993198</v>
      </c>
      <c r="BQ10" s="85">
        <f t="shared" si="52"/>
        <v>98.584767175966661</v>
      </c>
      <c r="BR10" s="86" t="str">
        <f t="shared" si="53"/>
        <v>na</v>
      </c>
      <c r="BS10" s="86" t="str">
        <f t="shared" si="54"/>
        <v>na</v>
      </c>
      <c r="BT10" s="102">
        <f t="shared" si="55"/>
        <v>98.584767175966661</v>
      </c>
      <c r="BU10" s="85">
        <f t="shared" si="56"/>
        <v>4.2821387662275727</v>
      </c>
      <c r="BV10" s="85" t="str">
        <f t="shared" si="57"/>
        <v>na</v>
      </c>
      <c r="BW10" s="86" t="str">
        <f t="shared" si="58"/>
        <v>na</v>
      </c>
      <c r="BX10" s="85">
        <f t="shared" si="59"/>
        <v>1.6642877277451056</v>
      </c>
      <c r="BY10" s="85">
        <f t="shared" si="60"/>
        <v>10.638763078947765</v>
      </c>
      <c r="BZ10" s="85">
        <f t="shared" si="61"/>
        <v>4.0799594219041815</v>
      </c>
      <c r="CA10" s="85">
        <f t="shared" si="62"/>
        <v>7.275118181091778</v>
      </c>
      <c r="CB10" s="85">
        <f t="shared" si="63"/>
        <v>3.0684661420396231</v>
      </c>
      <c r="CC10" s="86" t="str">
        <f t="shared" si="64"/>
        <v>na</v>
      </c>
      <c r="CD10" s="86" t="str">
        <f t="shared" si="65"/>
        <v>na</v>
      </c>
      <c r="CE10" s="102">
        <f t="shared" si="66"/>
        <v>4.0799594219041815</v>
      </c>
    </row>
    <row r="11" spans="1:83" x14ac:dyDescent="0.25">
      <c r="A11" s="309" t="s">
        <v>113</v>
      </c>
      <c r="B11" s="143"/>
      <c r="C11" s="150">
        <v>39</v>
      </c>
      <c r="E11" s="145">
        <v>1</v>
      </c>
      <c r="F11" s="78">
        <v>10</v>
      </c>
      <c r="G11" s="153">
        <v>0.01</v>
      </c>
      <c r="H11" s="153">
        <v>0.04</v>
      </c>
      <c r="I11" s="314" t="s">
        <v>279</v>
      </c>
      <c r="J11" s="81"/>
      <c r="K11" s="82">
        <v>0.05</v>
      </c>
      <c r="L11" s="279">
        <v>0</v>
      </c>
      <c r="M11" s="278">
        <v>0</v>
      </c>
      <c r="N11" s="73">
        <f t="shared" si="69"/>
        <v>0</v>
      </c>
      <c r="O11" s="73">
        <f t="shared" si="70"/>
        <v>0.01</v>
      </c>
      <c r="P11" s="205">
        <f t="shared" si="2"/>
        <v>0</v>
      </c>
      <c r="Q11" s="153">
        <f t="shared" si="3"/>
        <v>0.01</v>
      </c>
      <c r="R11" s="149">
        <v>1</v>
      </c>
      <c r="S11" s="145">
        <v>1</v>
      </c>
      <c r="T11" s="201"/>
      <c r="U11" s="142">
        <v>0.75</v>
      </c>
      <c r="V11" s="142">
        <v>0.6</v>
      </c>
      <c r="W11" s="142">
        <v>1</v>
      </c>
      <c r="Z11" s="201"/>
      <c r="AA11" s="201"/>
      <c r="AB11" s="142">
        <v>1</v>
      </c>
      <c r="AC11" s="54">
        <f t="shared" si="12"/>
        <v>39</v>
      </c>
      <c r="AD11" s="144">
        <f t="shared" si="13"/>
        <v>39</v>
      </c>
      <c r="AE11" s="75" t="str">
        <f t="shared" si="14"/>
        <v>na</v>
      </c>
      <c r="AF11" s="144">
        <f t="shared" si="15"/>
        <v>39</v>
      </c>
      <c r="AG11" s="144">
        <f t="shared" si="16"/>
        <v>39</v>
      </c>
      <c r="AH11" s="144">
        <f t="shared" si="17"/>
        <v>39</v>
      </c>
      <c r="AI11" s="144" t="str">
        <f t="shared" si="18"/>
        <v>na</v>
      </c>
      <c r="AJ11" s="144" t="str">
        <f t="shared" si="19"/>
        <v>na</v>
      </c>
      <c r="AK11" s="75" t="str">
        <f t="shared" si="20"/>
        <v>na</v>
      </c>
      <c r="AL11" s="75" t="str">
        <f t="shared" si="21"/>
        <v>na</v>
      </c>
      <c r="AM11" s="144">
        <f t="shared" si="22"/>
        <v>39</v>
      </c>
      <c r="AN11" s="81">
        <f t="shared" si="23"/>
        <v>9.950330853168092E-3</v>
      </c>
      <c r="AO11" s="82">
        <f t="shared" si="24"/>
        <v>1.1940397023801711E-2</v>
      </c>
      <c r="AP11" s="83" t="str">
        <f t="shared" si="25"/>
        <v>na</v>
      </c>
      <c r="AQ11" s="82">
        <f t="shared" si="26"/>
        <v>9.6576740633690303E-3</v>
      </c>
      <c r="AR11" s="82">
        <f t="shared" si="27"/>
        <v>8.7562911507879215E-3</v>
      </c>
      <c r="AS11" s="82">
        <f t="shared" si="28"/>
        <v>9.950330853168092E-3</v>
      </c>
      <c r="AT11" s="82" t="str">
        <f t="shared" si="29"/>
        <v>na</v>
      </c>
      <c r="AU11" s="82" t="str">
        <f t="shared" si="30"/>
        <v>na</v>
      </c>
      <c r="AV11" s="83" t="str">
        <f t="shared" si="31"/>
        <v>na</v>
      </c>
      <c r="AW11" s="83" t="str">
        <f t="shared" si="32"/>
        <v>na</v>
      </c>
      <c r="AX11" s="82">
        <f t="shared" si="33"/>
        <v>9.950330853168092E-3</v>
      </c>
      <c r="AY11" s="93">
        <f t="shared" si="34"/>
        <v>1.9900661706336174E-2</v>
      </c>
      <c r="AZ11" s="85">
        <f t="shared" si="35"/>
        <v>2.865695285712409E-2</v>
      </c>
      <c r="BA11" s="86" t="str">
        <f t="shared" si="36"/>
        <v>na</v>
      </c>
      <c r="BB11" s="85">
        <f t="shared" si="37"/>
        <v>1.8747249652422224E-2</v>
      </c>
      <c r="BC11" s="85">
        <f t="shared" si="38"/>
        <v>1.5411072425386732E-2</v>
      </c>
      <c r="BD11" s="85">
        <f t="shared" si="39"/>
        <v>1.9900661706336174E-2</v>
      </c>
      <c r="BE11" s="85" t="str">
        <f t="shared" si="40"/>
        <v>na</v>
      </c>
      <c r="BF11" s="85" t="str">
        <f t="shared" si="41"/>
        <v>na</v>
      </c>
      <c r="BG11" s="86" t="str">
        <f t="shared" si="42"/>
        <v>na</v>
      </c>
      <c r="BH11" s="86" t="str">
        <f t="shared" si="43"/>
        <v>na</v>
      </c>
      <c r="BI11" s="102">
        <f t="shared" si="44"/>
        <v>1.9900661706336174E-2</v>
      </c>
      <c r="BJ11" s="85">
        <f t="shared" si="45"/>
        <v>0.75622514484077463</v>
      </c>
      <c r="BK11" s="85">
        <f t="shared" si="46"/>
        <v>1.0889642085707154</v>
      </c>
      <c r="BL11" s="86" t="str">
        <f t="shared" si="47"/>
        <v>na</v>
      </c>
      <c r="BM11" s="85">
        <f t="shared" si="48"/>
        <v>0.71239548679204456</v>
      </c>
      <c r="BN11" s="85">
        <f t="shared" si="49"/>
        <v>0.58562075216469578</v>
      </c>
      <c r="BO11" s="85">
        <f t="shared" si="50"/>
        <v>0.75622514484077463</v>
      </c>
      <c r="BP11" s="85" t="str">
        <f t="shared" si="51"/>
        <v>na</v>
      </c>
      <c r="BQ11" s="85" t="str">
        <f t="shared" si="52"/>
        <v>na</v>
      </c>
      <c r="BR11" s="86" t="str">
        <f t="shared" si="53"/>
        <v>na</v>
      </c>
      <c r="BS11" s="86" t="str">
        <f t="shared" si="54"/>
        <v>na</v>
      </c>
      <c r="BT11" s="102">
        <f t="shared" si="55"/>
        <v>0.75622514484077463</v>
      </c>
      <c r="BU11" s="85">
        <f t="shared" si="56"/>
        <v>0.24445098574364785</v>
      </c>
      <c r="BV11" s="85">
        <f t="shared" si="57"/>
        <v>7.1573458332543013E-2</v>
      </c>
      <c r="BW11" s="86" t="str">
        <f t="shared" si="58"/>
        <v>na</v>
      </c>
      <c r="BX11" s="85">
        <f t="shared" si="59"/>
        <v>0.12160706282113948</v>
      </c>
      <c r="BY11" s="85">
        <f t="shared" si="60"/>
        <v>0.28613342089056354</v>
      </c>
      <c r="BZ11" s="85">
        <f t="shared" si="61"/>
        <v>0.29578569274981381</v>
      </c>
      <c r="CA11" s="85" t="str">
        <f t="shared" si="62"/>
        <v>na</v>
      </c>
      <c r="CB11" s="85" t="str">
        <f t="shared" si="63"/>
        <v>na</v>
      </c>
      <c r="CC11" s="86" t="str">
        <f t="shared" si="64"/>
        <v>na</v>
      </c>
      <c r="CD11" s="86" t="str">
        <f t="shared" si="65"/>
        <v>na</v>
      </c>
      <c r="CE11" s="102">
        <f t="shared" si="66"/>
        <v>0.29578569274981381</v>
      </c>
    </row>
    <row r="12" spans="1:83" ht="15.75" x14ac:dyDescent="0.25">
      <c r="A12" s="309" t="s">
        <v>29</v>
      </c>
      <c r="B12" s="143"/>
      <c r="C12" s="150">
        <v>39</v>
      </c>
      <c r="E12" s="142">
        <v>1</v>
      </c>
      <c r="F12" s="78">
        <v>46.57</v>
      </c>
      <c r="G12" s="153">
        <v>9.57</v>
      </c>
      <c r="H12" s="153">
        <v>20.87</v>
      </c>
      <c r="I12" s="314" t="s">
        <v>279</v>
      </c>
      <c r="J12" s="81"/>
      <c r="K12" s="82">
        <v>30.44</v>
      </c>
      <c r="L12" s="277">
        <v>5.8959999999999999</v>
      </c>
      <c r="M12" s="278">
        <v>16.574000000000002</v>
      </c>
      <c r="N12" s="73">
        <f t="shared" ref="N12" si="71">L12/K12</f>
        <v>0.19369250985545333</v>
      </c>
      <c r="O12" s="73">
        <f t="shared" ref="O12" si="72">IF(L12&lt;0.01*K12,0.01,IF(L12&gt;100*K12,100,N12))</f>
        <v>0.19369250985545333</v>
      </c>
      <c r="P12" s="205">
        <f t="shared" si="2"/>
        <v>0.54448094612352171</v>
      </c>
      <c r="Q12" s="153">
        <f t="shared" si="3"/>
        <v>0.54448094612352171</v>
      </c>
      <c r="R12" s="149">
        <v>1</v>
      </c>
      <c r="S12" s="145">
        <v>0.5</v>
      </c>
      <c r="T12" s="201">
        <v>1</v>
      </c>
      <c r="U12" s="142">
        <v>0.5</v>
      </c>
      <c r="V12" s="142">
        <v>0.5</v>
      </c>
      <c r="W12" s="142">
        <v>1</v>
      </c>
      <c r="X12" s="142">
        <v>0.5</v>
      </c>
      <c r="Y12" s="142">
        <v>1</v>
      </c>
      <c r="Z12" s="201"/>
      <c r="AA12" s="201"/>
      <c r="AB12" s="180">
        <v>1</v>
      </c>
      <c r="AC12" s="54">
        <f t="shared" si="12"/>
        <v>39</v>
      </c>
      <c r="AD12" s="144">
        <f t="shared" si="13"/>
        <v>39</v>
      </c>
      <c r="AE12" s="75">
        <f t="shared" si="14"/>
        <v>39</v>
      </c>
      <c r="AF12" s="144">
        <f t="shared" si="15"/>
        <v>39</v>
      </c>
      <c r="AG12" s="144">
        <f t="shared" si="16"/>
        <v>39</v>
      </c>
      <c r="AH12" s="144">
        <f t="shared" si="17"/>
        <v>39</v>
      </c>
      <c r="AI12" s="144">
        <f t="shared" si="18"/>
        <v>39</v>
      </c>
      <c r="AJ12" s="144">
        <f t="shared" si="19"/>
        <v>39</v>
      </c>
      <c r="AK12" s="75" t="str">
        <f t="shared" si="20"/>
        <v>na</v>
      </c>
      <c r="AL12" s="75" t="str">
        <f t="shared" si="21"/>
        <v>na</v>
      </c>
      <c r="AM12" s="144">
        <f t="shared" si="22"/>
        <v>39</v>
      </c>
      <c r="AN12" s="81">
        <f t="shared" si="23"/>
        <v>0.17705145236971759</v>
      </c>
      <c r="AO12" s="82">
        <f t="shared" si="24"/>
        <v>0.10623087142183055</v>
      </c>
      <c r="AP12" s="83">
        <f t="shared" si="25"/>
        <v>0.17705145236971759</v>
      </c>
      <c r="AQ12" s="82">
        <f t="shared" si="26"/>
        <v>0.11456270447452314</v>
      </c>
      <c r="AR12" s="82">
        <f t="shared" si="27"/>
        <v>0.12983773173779292</v>
      </c>
      <c r="AS12" s="82">
        <f t="shared" si="28"/>
        <v>0.17705145236971759</v>
      </c>
      <c r="AT12" s="82">
        <f t="shared" si="29"/>
        <v>0.12646532312122685</v>
      </c>
      <c r="AU12" s="82">
        <f t="shared" si="30"/>
        <v>0.17705145236971759</v>
      </c>
      <c r="AV12" s="83" t="str">
        <f t="shared" si="31"/>
        <v>na</v>
      </c>
      <c r="AW12" s="83" t="str">
        <f t="shared" si="32"/>
        <v>na</v>
      </c>
      <c r="AX12" s="82">
        <f t="shared" si="33"/>
        <v>0.17705145236971759</v>
      </c>
      <c r="AY12" s="93">
        <f t="shared" si="34"/>
        <v>0.86937579340368287</v>
      </c>
      <c r="AZ12" s="85">
        <f t="shared" si="35"/>
        <v>0.31297528562532584</v>
      </c>
      <c r="BA12" s="86">
        <f t="shared" si="36"/>
        <v>0.86937579340368287</v>
      </c>
      <c r="BB12" s="85">
        <f t="shared" si="37"/>
        <v>0.36399470934894684</v>
      </c>
      <c r="BC12" s="85">
        <f t="shared" si="38"/>
        <v>0.46753098223042511</v>
      </c>
      <c r="BD12" s="85">
        <f t="shared" si="39"/>
        <v>0.86937579340368287</v>
      </c>
      <c r="BE12" s="85">
        <f t="shared" si="40"/>
        <v>0.44355907826718516</v>
      </c>
      <c r="BF12" s="85">
        <f t="shared" si="41"/>
        <v>0.86937579340368287</v>
      </c>
      <c r="BG12" s="86" t="str">
        <f t="shared" si="42"/>
        <v>na</v>
      </c>
      <c r="BH12" s="86" t="str">
        <f t="shared" si="43"/>
        <v>na</v>
      </c>
      <c r="BI12" s="102">
        <f t="shared" si="44"/>
        <v>0.86937579340368287</v>
      </c>
      <c r="BJ12" s="85">
        <f t="shared" si="45"/>
        <v>33.036280149339952</v>
      </c>
      <c r="BK12" s="85">
        <f t="shared" si="46"/>
        <v>11.893060853762382</v>
      </c>
      <c r="BL12" s="86">
        <f t="shared" si="47"/>
        <v>33.036280149339952</v>
      </c>
      <c r="BM12" s="85">
        <f t="shared" si="48"/>
        <v>13.83179895525998</v>
      </c>
      <c r="BN12" s="85">
        <f t="shared" si="49"/>
        <v>17.766177324756153</v>
      </c>
      <c r="BO12" s="85">
        <f t="shared" si="50"/>
        <v>33.036280149339952</v>
      </c>
      <c r="BP12" s="85">
        <f t="shared" si="51"/>
        <v>16.855244974153035</v>
      </c>
      <c r="BQ12" s="85">
        <f t="shared" si="52"/>
        <v>33.036280149339952</v>
      </c>
      <c r="BR12" s="86" t="str">
        <f t="shared" si="53"/>
        <v>na</v>
      </c>
      <c r="BS12" s="86" t="str">
        <f t="shared" si="54"/>
        <v>na</v>
      </c>
      <c r="BT12" s="102">
        <f t="shared" si="55"/>
        <v>33.036280149339952</v>
      </c>
      <c r="BU12" s="85">
        <f t="shared" si="56"/>
        <v>0.30153971724709167</v>
      </c>
      <c r="BV12" s="85">
        <f t="shared" si="57"/>
        <v>0.10324118330806187</v>
      </c>
      <c r="BW12" s="86">
        <f t="shared" si="58"/>
        <v>0.4422368897750924</v>
      </c>
      <c r="BX12" s="85">
        <f t="shared" si="59"/>
        <v>9.3886881327922944E-2</v>
      </c>
      <c r="BY12" s="85">
        <f t="shared" si="60"/>
        <v>4.8946672514338381E-2</v>
      </c>
      <c r="BZ12" s="85">
        <f t="shared" si="61"/>
        <v>0.24968443663645637</v>
      </c>
      <c r="CA12" s="85">
        <f t="shared" si="62"/>
        <v>6.9831610379887651E-2</v>
      </c>
      <c r="CB12" s="85">
        <f t="shared" si="63"/>
        <v>5.3590942745877911E-2</v>
      </c>
      <c r="CC12" s="86" t="str">
        <f t="shared" si="64"/>
        <v>na</v>
      </c>
      <c r="CD12" s="86" t="str">
        <f t="shared" si="65"/>
        <v>na</v>
      </c>
      <c r="CE12" s="102">
        <f t="shared" si="66"/>
        <v>0.24968443663645637</v>
      </c>
    </row>
    <row r="13" spans="1:83" ht="15.75" x14ac:dyDescent="0.25">
      <c r="A13" s="309" t="s">
        <v>30</v>
      </c>
      <c r="B13" s="143"/>
      <c r="C13" s="150">
        <v>39</v>
      </c>
      <c r="D13" s="180"/>
      <c r="E13" s="142">
        <v>1</v>
      </c>
      <c r="F13" s="78">
        <v>0.4</v>
      </c>
      <c r="G13" s="153">
        <v>0.62</v>
      </c>
      <c r="H13" s="153">
        <v>1.39</v>
      </c>
      <c r="I13" s="314" t="s">
        <v>279</v>
      </c>
      <c r="J13" s="81"/>
      <c r="K13" s="82">
        <v>2.0099999999999998</v>
      </c>
      <c r="L13" s="277">
        <v>9.5000000000000001E-2</v>
      </c>
      <c r="M13" s="278">
        <v>0.153</v>
      </c>
      <c r="N13" s="73">
        <f t="shared" ref="N13" si="73">L13/K13</f>
        <v>4.7263681592039808E-2</v>
      </c>
      <c r="O13" s="73">
        <f t="shared" ref="O13" si="74">IF(L13&lt;0.01*K13,0.01,IF(L13&gt;100*K13,100,N13))</f>
        <v>4.7263681592039808E-2</v>
      </c>
      <c r="P13" s="205">
        <f t="shared" si="2"/>
        <v>7.6119402985074636E-2</v>
      </c>
      <c r="Q13" s="153">
        <f t="shared" si="3"/>
        <v>7.6119402985074636E-2</v>
      </c>
      <c r="R13" s="149">
        <v>1</v>
      </c>
      <c r="S13" s="143">
        <v>0.5</v>
      </c>
      <c r="T13" s="201"/>
      <c r="U13" s="142">
        <v>1</v>
      </c>
      <c r="V13" s="142">
        <v>1</v>
      </c>
      <c r="W13" s="142">
        <v>1</v>
      </c>
      <c r="Z13" s="201"/>
      <c r="AA13" s="201"/>
      <c r="AB13" s="142">
        <v>1</v>
      </c>
      <c r="AC13" s="54">
        <f t="shared" si="12"/>
        <v>39</v>
      </c>
      <c r="AD13" s="144">
        <f t="shared" si="13"/>
        <v>39</v>
      </c>
      <c r="AE13" s="75" t="str">
        <f t="shared" si="14"/>
        <v>na</v>
      </c>
      <c r="AF13" s="144">
        <f t="shared" si="15"/>
        <v>39</v>
      </c>
      <c r="AG13" s="144">
        <f t="shared" si="16"/>
        <v>39</v>
      </c>
      <c r="AH13" s="144">
        <f t="shared" si="17"/>
        <v>39</v>
      </c>
      <c r="AI13" s="144" t="str">
        <f t="shared" si="18"/>
        <v>na</v>
      </c>
      <c r="AJ13" s="144" t="str">
        <f t="shared" si="19"/>
        <v>na</v>
      </c>
      <c r="AK13" s="75" t="str">
        <f t="shared" si="20"/>
        <v>na</v>
      </c>
      <c r="AL13" s="75" t="str">
        <f t="shared" si="21"/>
        <v>na</v>
      </c>
      <c r="AM13" s="144">
        <f t="shared" si="22"/>
        <v>39</v>
      </c>
      <c r="AN13" s="81">
        <f t="shared" si="23"/>
        <v>4.6180745063360312E-2</v>
      </c>
      <c r="AO13" s="82">
        <f t="shared" si="24"/>
        <v>2.7708447038016188E-2</v>
      </c>
      <c r="AP13" s="83" t="str">
        <f t="shared" si="25"/>
        <v>na</v>
      </c>
      <c r="AQ13" s="82">
        <f t="shared" si="26"/>
        <v>5.9763317140819228E-2</v>
      </c>
      <c r="AR13" s="82">
        <f t="shared" si="27"/>
        <v>6.7731759426261792E-2</v>
      </c>
      <c r="AS13" s="82">
        <f t="shared" si="28"/>
        <v>4.6180745063360312E-2</v>
      </c>
      <c r="AT13" s="82" t="str">
        <f t="shared" si="29"/>
        <v>na</v>
      </c>
      <c r="AU13" s="82" t="str">
        <f t="shared" si="30"/>
        <v>na</v>
      </c>
      <c r="AV13" s="83" t="str">
        <f t="shared" si="31"/>
        <v>na</v>
      </c>
      <c r="AW13" s="83" t="str">
        <f t="shared" si="32"/>
        <v>na</v>
      </c>
      <c r="AX13" s="82">
        <f t="shared" si="33"/>
        <v>4.6180745063360312E-2</v>
      </c>
      <c r="AY13" s="93">
        <f t="shared" si="34"/>
        <v>0.14672284979987488</v>
      </c>
      <c r="AZ13" s="85">
        <f t="shared" si="35"/>
        <v>5.2820225927954954E-2</v>
      </c>
      <c r="BA13" s="86" t="str">
        <f t="shared" si="36"/>
        <v>na</v>
      </c>
      <c r="BB13" s="85">
        <f t="shared" si="37"/>
        <v>0.24572269655065551</v>
      </c>
      <c r="BC13" s="85">
        <f t="shared" si="38"/>
        <v>0.31561715245839761</v>
      </c>
      <c r="BD13" s="85">
        <f t="shared" si="39"/>
        <v>0.14672284979987488</v>
      </c>
      <c r="BE13" s="85" t="str">
        <f t="shared" si="40"/>
        <v>na</v>
      </c>
      <c r="BF13" s="85" t="str">
        <f t="shared" si="41"/>
        <v>na</v>
      </c>
      <c r="BG13" s="86" t="str">
        <f t="shared" si="42"/>
        <v>na</v>
      </c>
      <c r="BH13" s="86" t="str">
        <f t="shared" si="43"/>
        <v>na</v>
      </c>
      <c r="BI13" s="102">
        <f t="shared" si="44"/>
        <v>0.14672284979987488</v>
      </c>
      <c r="BJ13" s="85">
        <f t="shared" si="45"/>
        <v>5.5754682923952457</v>
      </c>
      <c r="BK13" s="85">
        <f t="shared" si="46"/>
        <v>2.0071685852622885</v>
      </c>
      <c r="BL13" s="86" t="str">
        <f t="shared" si="47"/>
        <v>na</v>
      </c>
      <c r="BM13" s="85">
        <f t="shared" si="48"/>
        <v>9.3374624689249099</v>
      </c>
      <c r="BN13" s="85">
        <f t="shared" si="49"/>
        <v>11.993451793419108</v>
      </c>
      <c r="BO13" s="85">
        <f t="shared" si="50"/>
        <v>5.5754682923952457</v>
      </c>
      <c r="BP13" s="85" t="str">
        <f t="shared" si="51"/>
        <v>na</v>
      </c>
      <c r="BQ13" s="85" t="str">
        <f t="shared" si="52"/>
        <v>na</v>
      </c>
      <c r="BR13" s="86" t="str">
        <f t="shared" si="53"/>
        <v>na</v>
      </c>
      <c r="BS13" s="86" t="str">
        <f t="shared" si="54"/>
        <v>na</v>
      </c>
      <c r="BT13" s="102">
        <f t="shared" si="55"/>
        <v>5.5754682923952457</v>
      </c>
      <c r="BU13" s="85">
        <f t="shared" si="56"/>
        <v>7.1910313028528808E-2</v>
      </c>
      <c r="BV13" s="85">
        <f t="shared" si="57"/>
        <v>2.858152785724451E-2</v>
      </c>
      <c r="BW13" s="86" t="str">
        <f t="shared" si="58"/>
        <v>na</v>
      </c>
      <c r="BX13" s="85">
        <f t="shared" si="59"/>
        <v>1.2825281100364153E-3</v>
      </c>
      <c r="BY13" s="85">
        <f t="shared" si="60"/>
        <v>2.7759799753763088E-2</v>
      </c>
      <c r="BZ13" s="85">
        <f t="shared" si="61"/>
        <v>0.10087164539919877</v>
      </c>
      <c r="CA13" s="85" t="str">
        <f t="shared" si="62"/>
        <v>na</v>
      </c>
      <c r="CB13" s="85" t="str">
        <f t="shared" si="63"/>
        <v>na</v>
      </c>
      <c r="CC13" s="86" t="str">
        <f t="shared" si="64"/>
        <v>na</v>
      </c>
      <c r="CD13" s="86" t="str">
        <f t="shared" si="65"/>
        <v>na</v>
      </c>
      <c r="CE13" s="102">
        <f t="shared" si="66"/>
        <v>0.10087164539919877</v>
      </c>
    </row>
    <row r="14" spans="1:83" x14ac:dyDescent="0.25">
      <c r="A14" s="311" t="s">
        <v>111</v>
      </c>
      <c r="B14" s="143"/>
      <c r="C14" s="150">
        <v>39</v>
      </c>
      <c r="E14" s="145">
        <v>1</v>
      </c>
      <c r="F14" s="78">
        <v>571.79999999999995</v>
      </c>
      <c r="G14" s="153">
        <v>1.96</v>
      </c>
      <c r="H14" s="153">
        <v>6.1</v>
      </c>
      <c r="I14" s="314" t="s">
        <v>321</v>
      </c>
      <c r="J14" s="81"/>
      <c r="K14" s="82">
        <v>16.12</v>
      </c>
      <c r="L14" s="277">
        <v>0.14000000000000001</v>
      </c>
      <c r="M14" s="278">
        <v>0.35899999999999999</v>
      </c>
      <c r="N14" s="73">
        <f t="shared" ref="N14" si="75">L14/K14</f>
        <v>8.6848635235732014E-3</v>
      </c>
      <c r="O14" s="73">
        <f t="shared" ref="O14" si="76">IF(L14&lt;0.01*K14,0.01,IF(L14&gt;100*K14,100,N14))</f>
        <v>0.01</v>
      </c>
      <c r="P14" s="205">
        <f t="shared" si="2"/>
        <v>2.227047146401985E-2</v>
      </c>
      <c r="Q14" s="153">
        <f t="shared" si="3"/>
        <v>2.227047146401985E-2</v>
      </c>
      <c r="R14" s="149">
        <v>1</v>
      </c>
      <c r="S14" s="145">
        <v>1</v>
      </c>
      <c r="T14" s="201"/>
      <c r="U14" s="142">
        <v>0.75</v>
      </c>
      <c r="V14" s="142">
        <v>0.3</v>
      </c>
      <c r="W14" s="142">
        <v>1</v>
      </c>
      <c r="X14" s="142">
        <v>0.5</v>
      </c>
      <c r="Y14" s="142">
        <v>1</v>
      </c>
      <c r="Z14" s="201"/>
      <c r="AA14" s="201">
        <v>1</v>
      </c>
      <c r="AB14" s="142">
        <v>1</v>
      </c>
      <c r="AC14" s="54">
        <f t="shared" si="12"/>
        <v>39</v>
      </c>
      <c r="AD14" s="144">
        <f t="shared" si="13"/>
        <v>39</v>
      </c>
      <c r="AE14" s="75" t="str">
        <f t="shared" si="14"/>
        <v>na</v>
      </c>
      <c r="AF14" s="144">
        <f t="shared" si="15"/>
        <v>39</v>
      </c>
      <c r="AG14" s="144">
        <f t="shared" si="16"/>
        <v>39</v>
      </c>
      <c r="AH14" s="144">
        <f t="shared" si="17"/>
        <v>39</v>
      </c>
      <c r="AI14" s="144">
        <f t="shared" si="18"/>
        <v>39</v>
      </c>
      <c r="AJ14" s="144">
        <f t="shared" si="19"/>
        <v>39</v>
      </c>
      <c r="AK14" s="75" t="str">
        <f t="shared" si="20"/>
        <v>na</v>
      </c>
      <c r="AL14" s="75">
        <f t="shared" si="21"/>
        <v>39</v>
      </c>
      <c r="AM14" s="144">
        <f t="shared" si="22"/>
        <v>39</v>
      </c>
      <c r="AN14" s="81">
        <f t="shared" si="23"/>
        <v>9.950330853168092E-3</v>
      </c>
      <c r="AO14" s="82">
        <f t="shared" si="24"/>
        <v>1.1940397023801711E-2</v>
      </c>
      <c r="AP14" s="83" t="str">
        <f t="shared" si="25"/>
        <v>na</v>
      </c>
      <c r="AQ14" s="82">
        <f t="shared" si="26"/>
        <v>9.6576740633690303E-3</v>
      </c>
      <c r="AR14" s="82">
        <f t="shared" si="27"/>
        <v>4.3781455753939607E-3</v>
      </c>
      <c r="AS14" s="82">
        <f t="shared" si="28"/>
        <v>9.950330853168092E-3</v>
      </c>
      <c r="AT14" s="82">
        <f t="shared" si="29"/>
        <v>7.1073791808343514E-3</v>
      </c>
      <c r="AU14" s="82">
        <f t="shared" si="30"/>
        <v>9.950330853168092E-3</v>
      </c>
      <c r="AV14" s="83" t="str">
        <f t="shared" si="31"/>
        <v>na</v>
      </c>
      <c r="AW14" s="83">
        <f t="shared" si="32"/>
        <v>9.950330853168092E-3</v>
      </c>
      <c r="AX14" s="82">
        <f t="shared" si="33"/>
        <v>9.950330853168092E-3</v>
      </c>
      <c r="AY14" s="93">
        <f t="shared" si="34"/>
        <v>4.4052211900221488E-2</v>
      </c>
      <c r="AZ14" s="85">
        <f t="shared" si="35"/>
        <v>6.3435185136318947E-2</v>
      </c>
      <c r="BA14" s="86" t="str">
        <f t="shared" si="36"/>
        <v>na</v>
      </c>
      <c r="BB14" s="85">
        <f t="shared" si="37"/>
        <v>4.149901276759619E-2</v>
      </c>
      <c r="BC14" s="85">
        <f t="shared" si="38"/>
        <v>8.5285082238828799E-3</v>
      </c>
      <c r="BD14" s="85">
        <f t="shared" si="39"/>
        <v>4.4052211900221488E-2</v>
      </c>
      <c r="BE14" s="85">
        <f t="shared" si="40"/>
        <v>2.2475618316439537E-2</v>
      </c>
      <c r="BF14" s="85">
        <f t="shared" si="41"/>
        <v>4.4052211900221488E-2</v>
      </c>
      <c r="BG14" s="86" t="str">
        <f t="shared" si="42"/>
        <v>na</v>
      </c>
      <c r="BH14" s="86">
        <f t="shared" si="43"/>
        <v>4.4052211900221488E-2</v>
      </c>
      <c r="BI14" s="102">
        <f t="shared" si="44"/>
        <v>4.4052211900221488E-2</v>
      </c>
      <c r="BJ14" s="85">
        <f t="shared" si="45"/>
        <v>1.6739840522084166</v>
      </c>
      <c r="BK14" s="85">
        <f t="shared" si="46"/>
        <v>2.4105370351801199</v>
      </c>
      <c r="BL14" s="86" t="str">
        <f t="shared" si="47"/>
        <v>na</v>
      </c>
      <c r="BM14" s="85">
        <f t="shared" si="48"/>
        <v>1.5769624851686552</v>
      </c>
      <c r="BN14" s="85">
        <f t="shared" si="49"/>
        <v>0.32408331250754946</v>
      </c>
      <c r="BO14" s="85">
        <f t="shared" si="50"/>
        <v>1.6739840522084166</v>
      </c>
      <c r="BP14" s="85">
        <f t="shared" si="51"/>
        <v>0.85407349602470239</v>
      </c>
      <c r="BQ14" s="85">
        <f t="shared" si="52"/>
        <v>1.6739840522084166</v>
      </c>
      <c r="BR14" s="86" t="str">
        <f t="shared" si="53"/>
        <v>na</v>
      </c>
      <c r="BS14" s="86">
        <f t="shared" si="54"/>
        <v>1.6739840522084166</v>
      </c>
      <c r="BT14" s="102">
        <f t="shared" si="55"/>
        <v>1.6739840522084166</v>
      </c>
      <c r="BU14" s="85">
        <f t="shared" si="56"/>
        <v>0.24445098574364785</v>
      </c>
      <c r="BV14" s="85">
        <f t="shared" si="57"/>
        <v>7.1573458332543013E-2</v>
      </c>
      <c r="BW14" s="86" t="str">
        <f t="shared" si="58"/>
        <v>na</v>
      </c>
      <c r="BX14" s="85">
        <f t="shared" si="59"/>
        <v>0.12160706282113948</v>
      </c>
      <c r="BY14" s="85">
        <f t="shared" si="60"/>
        <v>0.31613171457672595</v>
      </c>
      <c r="BZ14" s="85">
        <f t="shared" si="61"/>
        <v>0.29578569274981381</v>
      </c>
      <c r="CA14" s="85">
        <f t="shared" si="62"/>
        <v>1.0193867294623609</v>
      </c>
      <c r="CB14" s="85">
        <f t="shared" si="63"/>
        <v>0.65942356680693037</v>
      </c>
      <c r="CC14" s="86" t="str">
        <f t="shared" si="64"/>
        <v>na</v>
      </c>
      <c r="CD14" s="86">
        <f t="shared" si="65"/>
        <v>2.1190149904860163E-3</v>
      </c>
      <c r="CE14" s="102">
        <f t="shared" si="66"/>
        <v>0.29578569274981381</v>
      </c>
    </row>
    <row r="15" spans="1:83" x14ac:dyDescent="0.25">
      <c r="F15" s="78"/>
      <c r="R15" s="149"/>
      <c r="T15" s="201"/>
      <c r="Z15" s="201"/>
      <c r="AA15" s="201"/>
      <c r="AC15" s="202"/>
      <c r="AE15" s="201"/>
      <c r="AK15" s="201"/>
      <c r="AL15" s="201"/>
      <c r="AN15" s="81"/>
      <c r="AO15" s="82"/>
      <c r="AP15" s="83"/>
      <c r="AQ15" s="82"/>
      <c r="AR15" s="82"/>
      <c r="AS15" s="82"/>
      <c r="AT15" s="82"/>
      <c r="AU15" s="82"/>
      <c r="AV15" s="83"/>
      <c r="AW15" s="83"/>
      <c r="AY15" s="149"/>
      <c r="BA15" s="201"/>
      <c r="BG15" s="148"/>
      <c r="BH15" s="201"/>
      <c r="BJ15" s="204"/>
      <c r="BK15" s="199"/>
      <c r="BL15" s="152"/>
      <c r="BM15" s="199"/>
      <c r="BN15" s="199"/>
      <c r="BO15" s="199"/>
      <c r="BP15" s="199"/>
      <c r="BQ15" s="199"/>
      <c r="BR15" s="152"/>
      <c r="BS15" s="152"/>
      <c r="BT15" s="21"/>
    </row>
    <row r="16" spans="1:83" ht="18" x14ac:dyDescent="0.35">
      <c r="A16" s="60" t="s">
        <v>472</v>
      </c>
      <c r="B16" s="149"/>
      <c r="D16" s="149" t="s">
        <v>404</v>
      </c>
      <c r="F16" s="142"/>
      <c r="J16" s="81"/>
      <c r="K16" s="82"/>
      <c r="L16" s="82"/>
      <c r="M16" s="82"/>
      <c r="N16" s="82"/>
      <c r="O16" s="82"/>
      <c r="P16" s="82"/>
      <c r="Q16" s="82"/>
      <c r="R16" s="54">
        <f t="shared" ref="R16:AB16" si="77">AVERAGE(R4:R14)</f>
        <v>1</v>
      </c>
      <c r="S16" s="144">
        <f t="shared" si="77"/>
        <v>0.83333333333333337</v>
      </c>
      <c r="T16" s="75">
        <f t="shared" si="77"/>
        <v>1</v>
      </c>
      <c r="U16" s="144">
        <f t="shared" si="77"/>
        <v>0.77272727272727271</v>
      </c>
      <c r="V16" s="144">
        <f t="shared" si="77"/>
        <v>0.68181818181818177</v>
      </c>
      <c r="W16" s="144">
        <f t="shared" si="77"/>
        <v>1</v>
      </c>
      <c r="X16" s="144">
        <f t="shared" si="77"/>
        <v>0.7</v>
      </c>
      <c r="Y16" s="144">
        <f t="shared" si="77"/>
        <v>1</v>
      </c>
      <c r="Z16" s="75" t="e">
        <f t="shared" si="77"/>
        <v>#DIV/0!</v>
      </c>
      <c r="AA16" s="75">
        <f t="shared" si="77"/>
        <v>1</v>
      </c>
      <c r="AB16" s="144">
        <f t="shared" si="77"/>
        <v>1</v>
      </c>
      <c r="AC16" s="58">
        <f>SUM(AC4:AC14)-AC17</f>
        <v>418</v>
      </c>
      <c r="AD16" s="60">
        <f t="shared" ref="AD16:AM16" si="78">SUM(AD4:AD14)-AD17</f>
        <v>342</v>
      </c>
      <c r="AE16" s="75">
        <f t="shared" si="78"/>
        <v>114</v>
      </c>
      <c r="AF16" s="60">
        <f t="shared" si="78"/>
        <v>418</v>
      </c>
      <c r="AG16" s="60">
        <f t="shared" si="78"/>
        <v>418</v>
      </c>
      <c r="AH16" s="60">
        <f t="shared" si="78"/>
        <v>380</v>
      </c>
      <c r="AI16" s="60">
        <f t="shared" si="78"/>
        <v>190</v>
      </c>
      <c r="AJ16" s="60">
        <f t="shared" si="78"/>
        <v>228</v>
      </c>
      <c r="AK16" s="75">
        <f t="shared" si="78"/>
        <v>0</v>
      </c>
      <c r="AL16" s="75">
        <f t="shared" si="78"/>
        <v>76</v>
      </c>
      <c r="AM16" s="60">
        <f t="shared" si="78"/>
        <v>380</v>
      </c>
      <c r="AN16" s="56">
        <f>(1/R17)*SUM(AN4:AN14)</f>
        <v>8.9120868260886041E-2</v>
      </c>
      <c r="AO16" s="74">
        <f t="shared" ref="AO16:AX16" si="79">(1/S17)*SUM(AO4:AO14)</f>
        <v>5.4779828396330638E-2</v>
      </c>
      <c r="AP16" s="345">
        <f t="shared" si="79"/>
        <v>7.0564798604419027E-2</v>
      </c>
      <c r="AQ16" s="74">
        <f t="shared" si="79"/>
        <v>6.5497890896102168E-2</v>
      </c>
      <c r="AR16" s="74">
        <f t="shared" si="79"/>
        <v>9.4411147299224257E-2</v>
      </c>
      <c r="AS16" s="74">
        <f t="shared" si="79"/>
        <v>9.7037922001657839E-2</v>
      </c>
      <c r="AT16" s="74">
        <f t="shared" si="79"/>
        <v>0.16878026270885726</v>
      </c>
      <c r="AU16" s="74">
        <f t="shared" si="79"/>
        <v>0.13998223687931649</v>
      </c>
      <c r="AV16" s="345" t="e">
        <f t="shared" si="79"/>
        <v>#DIV/0!</v>
      </c>
      <c r="AW16" s="345">
        <f t="shared" si="79"/>
        <v>1.7321471721769753E-2</v>
      </c>
      <c r="AX16" s="385">
        <f t="shared" si="79"/>
        <v>9.7037922001657839E-2</v>
      </c>
      <c r="AY16" s="198"/>
      <c r="BA16" s="201"/>
      <c r="BG16" s="148"/>
      <c r="BH16" s="201"/>
      <c r="BJ16" s="78">
        <f>SQRT(((SUM(BJ4:BJ14)+SUM(BU4:BU14))/AC16))</f>
        <v>0.70968698414399478</v>
      </c>
      <c r="BK16" s="205">
        <f t="shared" ref="BK16:BT16" si="80">SQRT(((SUM(BK4:BK14)+SUM(BV4:BV14))/AD16))</f>
        <v>0.54231440972855061</v>
      </c>
      <c r="BL16" s="373">
        <f t="shared" si="80"/>
        <v>0.60991513875882408</v>
      </c>
      <c r="BM16" s="205">
        <f t="shared" si="80"/>
        <v>0.52971116694616571</v>
      </c>
      <c r="BN16" s="205">
        <f t="shared" si="80"/>
        <v>0.8459781385201417</v>
      </c>
      <c r="BO16" s="205">
        <f t="shared" si="80"/>
        <v>0.74251160904364588</v>
      </c>
      <c r="BP16" s="205">
        <f t="shared" si="80"/>
        <v>1.1889028095287226</v>
      </c>
      <c r="BQ16" s="205">
        <f t="shared" si="80"/>
        <v>0.89724358495114065</v>
      </c>
      <c r="BR16" s="373" t="e">
        <f t="shared" si="80"/>
        <v>#DIV/0!</v>
      </c>
      <c r="BS16" s="373">
        <f t="shared" si="80"/>
        <v>0.35588514082394768</v>
      </c>
      <c r="BT16" s="371">
        <f t="shared" si="80"/>
        <v>0.74251160904364588</v>
      </c>
    </row>
    <row r="17" spans="1:83" x14ac:dyDescent="0.25">
      <c r="A17" s="199" t="s">
        <v>60</v>
      </c>
      <c r="B17" s="149">
        <f>COUNTIF(B4:B14,"&gt;0")</f>
        <v>0</v>
      </c>
      <c r="C17" s="143">
        <f>COUNTIF(C4:C14,"&gt;0")</f>
        <v>11</v>
      </c>
      <c r="D17" s="149"/>
      <c r="F17" s="142"/>
      <c r="J17" s="81"/>
      <c r="K17" s="82"/>
      <c r="L17" s="82"/>
      <c r="M17" s="82"/>
      <c r="N17" s="82"/>
      <c r="O17" s="82"/>
      <c r="P17" s="82"/>
      <c r="Q17" s="82"/>
      <c r="R17" s="149">
        <f t="shared" ref="R17:AB17" si="81">COUNTIF(R4:R14,"&gt;0")</f>
        <v>11</v>
      </c>
      <c r="S17" s="143">
        <f t="shared" si="81"/>
        <v>9</v>
      </c>
      <c r="T17" s="152">
        <f t="shared" si="81"/>
        <v>3</v>
      </c>
      <c r="U17" s="143">
        <f t="shared" si="81"/>
        <v>11</v>
      </c>
      <c r="V17" s="143">
        <f t="shared" si="81"/>
        <v>11</v>
      </c>
      <c r="W17" s="143">
        <f t="shared" si="81"/>
        <v>10</v>
      </c>
      <c r="X17" s="143">
        <f t="shared" si="81"/>
        <v>5</v>
      </c>
      <c r="Y17" s="143">
        <f t="shared" si="81"/>
        <v>6</v>
      </c>
      <c r="Z17" s="152">
        <f t="shared" si="81"/>
        <v>0</v>
      </c>
      <c r="AA17" s="152">
        <f t="shared" si="81"/>
        <v>2</v>
      </c>
      <c r="AB17" s="143">
        <f t="shared" si="81"/>
        <v>10</v>
      </c>
      <c r="AC17" s="202">
        <f>COUNTIF(AC4:AC14,"&gt;0")</f>
        <v>11</v>
      </c>
      <c r="AD17" s="198">
        <f t="shared" ref="AD17:AM17" si="82">COUNTIF(AD4:AD14,"&gt;0")</f>
        <v>9</v>
      </c>
      <c r="AE17" s="152">
        <f t="shared" si="82"/>
        <v>3</v>
      </c>
      <c r="AF17" s="198">
        <f t="shared" si="82"/>
        <v>11</v>
      </c>
      <c r="AG17" s="198">
        <f t="shared" si="82"/>
        <v>11</v>
      </c>
      <c r="AH17" s="198">
        <f t="shared" si="82"/>
        <v>10</v>
      </c>
      <c r="AI17" s="198">
        <f t="shared" si="82"/>
        <v>5</v>
      </c>
      <c r="AJ17" s="198">
        <f t="shared" si="82"/>
        <v>6</v>
      </c>
      <c r="AK17" s="152">
        <f t="shared" si="82"/>
        <v>0</v>
      </c>
      <c r="AL17" s="152">
        <f t="shared" si="82"/>
        <v>2</v>
      </c>
      <c r="AM17" s="203">
        <f t="shared" si="82"/>
        <v>10</v>
      </c>
      <c r="AN17" s="82"/>
      <c r="AO17" s="82"/>
      <c r="AP17" s="83"/>
      <c r="AQ17" s="82"/>
      <c r="AR17" s="82"/>
      <c r="AS17" s="82"/>
      <c r="AT17" s="82"/>
      <c r="AU17" s="82"/>
      <c r="AV17" s="83"/>
      <c r="AW17" s="83"/>
      <c r="AY17" s="149"/>
      <c r="BA17" s="201"/>
      <c r="BG17" s="148"/>
      <c r="BH17" s="201"/>
      <c r="BJ17" s="25"/>
      <c r="BK17" s="105"/>
      <c r="BL17" s="374"/>
      <c r="BM17" s="105"/>
      <c r="BN17" s="105"/>
      <c r="BO17" s="105"/>
      <c r="BP17" s="105"/>
      <c r="BQ17" s="105"/>
      <c r="BR17" s="374"/>
      <c r="BS17" s="374"/>
      <c r="BT17" s="346"/>
    </row>
    <row r="18" spans="1:83" ht="24" x14ac:dyDescent="0.45">
      <c r="A18" s="27" t="s">
        <v>483</v>
      </c>
      <c r="F18" s="142"/>
      <c r="J18" s="81"/>
      <c r="K18" s="82"/>
      <c r="L18" s="82"/>
      <c r="M18" s="82"/>
      <c r="N18" s="82"/>
      <c r="O18" s="82"/>
      <c r="P18" s="82"/>
      <c r="Q18" s="82"/>
      <c r="AN18" s="87">
        <f>EXP((1/R17)*(SUM(AN4:AN14)-R17))</f>
        <v>0.40217050771692753</v>
      </c>
      <c r="AO18" s="88">
        <f t="shared" ref="AO18:AX18" si="83">EXP((1/S17)*(SUM(AO4:AO14)-S17))</f>
        <v>0.38859400411734779</v>
      </c>
      <c r="AP18" s="94">
        <f t="shared" si="83"/>
        <v>0.39477661669925324</v>
      </c>
      <c r="AQ18" s="88">
        <f t="shared" si="83"/>
        <v>0.39278137912808586</v>
      </c>
      <c r="AR18" s="88">
        <f t="shared" si="83"/>
        <v>0.4043037396445785</v>
      </c>
      <c r="AS18" s="88">
        <f t="shared" si="83"/>
        <v>0.40536715053893763</v>
      </c>
      <c r="AT18" s="88">
        <f t="shared" si="83"/>
        <v>0.43551774498252999</v>
      </c>
      <c r="AU18" s="88">
        <f t="shared" si="83"/>
        <v>0.42315456570537141</v>
      </c>
      <c r="AV18" s="94" t="e">
        <f t="shared" si="83"/>
        <v>#DIV/0!</v>
      </c>
      <c r="AW18" s="94">
        <f t="shared" si="83"/>
        <v>0.37430716259604663</v>
      </c>
      <c r="AX18" s="106">
        <f t="shared" si="83"/>
        <v>0.40536715053893763</v>
      </c>
      <c r="AY18" s="103"/>
      <c r="AZ18" s="103"/>
      <c r="BA18" s="83"/>
      <c r="BB18" s="103"/>
      <c r="BC18" s="103"/>
      <c r="BD18" s="103"/>
      <c r="BE18" s="103"/>
      <c r="BF18" s="103"/>
      <c r="BG18" s="83"/>
      <c r="BH18" s="83"/>
      <c r="BI18" s="103"/>
      <c r="BJ18" s="126">
        <f>EXP((1/R17)*(BJ16-R17))</f>
        <v>0.3923962917784552</v>
      </c>
      <c r="BK18" s="103">
        <f t="shared" ref="BK18:BT18" si="84">EXP((1/S17)*(BK16-S17))</f>
        <v>0.39072830081591331</v>
      </c>
      <c r="BL18" s="83">
        <f t="shared" si="84"/>
        <v>0.4508164739167132</v>
      </c>
      <c r="BM18" s="103">
        <f t="shared" si="84"/>
        <v>0.3860283605192405</v>
      </c>
      <c r="BN18" s="103">
        <f t="shared" si="84"/>
        <v>0.39728836709258325</v>
      </c>
      <c r="BO18" s="103">
        <f t="shared" si="84"/>
        <v>0.39623459199747257</v>
      </c>
      <c r="BP18" s="103">
        <f t="shared" si="84"/>
        <v>0.46662962131502739</v>
      </c>
      <c r="BQ18" s="103">
        <f t="shared" si="84"/>
        <v>0.4272186215531682</v>
      </c>
      <c r="BR18" s="83" t="e">
        <f t="shared" si="84"/>
        <v>#DIV/0!</v>
      </c>
      <c r="BS18" s="83">
        <f t="shared" si="84"/>
        <v>0.43952642892678012</v>
      </c>
      <c r="BT18" s="104">
        <f t="shared" si="84"/>
        <v>0.39623459199747257</v>
      </c>
    </row>
    <row r="19" spans="1:83" ht="15" customHeight="1" x14ac:dyDescent="0.35">
      <c r="A19" s="30" t="s">
        <v>473</v>
      </c>
      <c r="F19" s="142"/>
      <c r="G19" s="82"/>
      <c r="H19" s="82"/>
      <c r="I19" s="272"/>
      <c r="J19" s="81"/>
      <c r="K19" s="82"/>
      <c r="L19" s="82"/>
      <c r="M19" s="82"/>
      <c r="N19" s="82"/>
      <c r="O19" s="82"/>
      <c r="P19" s="82"/>
      <c r="Q19" s="82"/>
      <c r="V19" s="129"/>
      <c r="AN19" s="149"/>
      <c r="AO19" s="143"/>
      <c r="AP19" s="199"/>
      <c r="AQ19" s="143"/>
      <c r="AR19" s="143"/>
      <c r="AS19" s="143"/>
      <c r="AT19" s="143"/>
      <c r="AU19" s="143"/>
      <c r="AV19" s="199"/>
      <c r="AW19" s="199"/>
      <c r="AY19" s="149"/>
    </row>
    <row r="20" spans="1:83" ht="15" customHeight="1" x14ac:dyDescent="0.35">
      <c r="B20" s="149"/>
      <c r="C20" s="150"/>
      <c r="F20" s="390" t="s">
        <v>206</v>
      </c>
      <c r="G20" s="391"/>
      <c r="H20" s="391"/>
      <c r="I20" s="392"/>
      <c r="J20" s="262"/>
      <c r="K20" s="263"/>
      <c r="L20" s="262"/>
      <c r="M20" s="263"/>
      <c r="N20" s="263"/>
      <c r="O20" s="263"/>
      <c r="P20" s="263"/>
      <c r="Q20" s="263"/>
      <c r="R20" s="393" t="s">
        <v>471</v>
      </c>
      <c r="S20" s="389"/>
      <c r="T20" s="389"/>
      <c r="U20" s="389"/>
      <c r="V20" s="389"/>
      <c r="W20" s="389"/>
      <c r="X20" s="389"/>
      <c r="Y20" s="389"/>
      <c r="Z20" s="389"/>
      <c r="AA20" s="389"/>
      <c r="AB20" s="396"/>
      <c r="AC20" s="393" t="s">
        <v>465</v>
      </c>
      <c r="AD20" s="389"/>
      <c r="AE20" s="389"/>
      <c r="AF20" s="389"/>
      <c r="AG20" s="389"/>
      <c r="AH20" s="389"/>
      <c r="AI20" s="389"/>
      <c r="AJ20" s="389"/>
      <c r="AK20" s="389"/>
      <c r="AL20" s="389"/>
      <c r="AM20" s="396"/>
      <c r="AN20" s="387" t="s">
        <v>481</v>
      </c>
      <c r="AO20" s="388"/>
      <c r="AP20" s="388"/>
      <c r="AQ20" s="388"/>
      <c r="AR20" s="388"/>
      <c r="AS20" s="388"/>
      <c r="AT20" s="388"/>
      <c r="AU20" s="388"/>
      <c r="AV20" s="388"/>
      <c r="AW20" s="388"/>
      <c r="AX20" s="403"/>
      <c r="AY20" s="387" t="s">
        <v>474</v>
      </c>
      <c r="AZ20" s="388"/>
      <c r="BA20" s="388"/>
      <c r="BB20" s="388"/>
      <c r="BC20" s="388"/>
      <c r="BD20" s="388"/>
      <c r="BE20" s="388"/>
      <c r="BF20" s="388"/>
      <c r="BG20" s="388"/>
      <c r="BH20" s="388"/>
      <c r="BI20" s="403"/>
      <c r="BJ20" s="394" t="s">
        <v>478</v>
      </c>
      <c r="BK20" s="395"/>
      <c r="BL20" s="395"/>
      <c r="BM20" s="395"/>
      <c r="BN20" s="395"/>
      <c r="BO20" s="395"/>
      <c r="BP20" s="395"/>
      <c r="BQ20" s="395"/>
      <c r="BR20" s="395"/>
      <c r="BS20" s="395"/>
      <c r="BT20" s="413"/>
      <c r="BU20" s="394" t="s">
        <v>466</v>
      </c>
      <c r="BV20" s="395"/>
      <c r="BW20" s="395"/>
      <c r="BX20" s="395"/>
      <c r="BY20" s="395"/>
      <c r="BZ20" s="395"/>
      <c r="CA20" s="395"/>
      <c r="CB20" s="395"/>
      <c r="CC20" s="395"/>
      <c r="CD20" s="395"/>
      <c r="CE20" s="413"/>
    </row>
    <row r="21" spans="1:83" ht="60.75" customHeight="1" x14ac:dyDescent="0.35">
      <c r="A21" s="109" t="s">
        <v>117</v>
      </c>
      <c r="B21" s="393" t="s">
        <v>182</v>
      </c>
      <c r="C21" s="396"/>
      <c r="D21" s="397" t="s">
        <v>183</v>
      </c>
      <c r="E21" s="397"/>
      <c r="F21" s="111" t="s">
        <v>399</v>
      </c>
      <c r="G21" s="414" t="s">
        <v>391</v>
      </c>
      <c r="H21" s="414"/>
      <c r="I21" s="290"/>
      <c r="J21" s="401" t="s">
        <v>208</v>
      </c>
      <c r="K21" s="402"/>
      <c r="L21" s="50" t="s">
        <v>258</v>
      </c>
      <c r="M21" s="71" t="s">
        <v>0</v>
      </c>
      <c r="N21" s="72" t="s">
        <v>259</v>
      </c>
      <c r="O21" s="72" t="s">
        <v>72</v>
      </c>
      <c r="P21" s="71" t="s">
        <v>0</v>
      </c>
      <c r="Q21" s="96" t="s">
        <v>78</v>
      </c>
      <c r="R21" s="49"/>
      <c r="S21" s="389" t="s">
        <v>216</v>
      </c>
      <c r="T21" s="389"/>
      <c r="U21" s="389"/>
      <c r="V21" s="389"/>
      <c r="W21" s="5" t="s">
        <v>217</v>
      </c>
      <c r="X21" s="5" t="s">
        <v>218</v>
      </c>
      <c r="Y21" s="389" t="s">
        <v>219</v>
      </c>
      <c r="Z21" s="389"/>
      <c r="AA21" s="389"/>
      <c r="AB21" s="5" t="s">
        <v>297</v>
      </c>
      <c r="AC21" s="49"/>
      <c r="AD21" s="389" t="s">
        <v>216</v>
      </c>
      <c r="AE21" s="389"/>
      <c r="AF21" s="389"/>
      <c r="AG21" s="389"/>
      <c r="AH21" s="5" t="s">
        <v>217</v>
      </c>
      <c r="AI21" s="5" t="s">
        <v>218</v>
      </c>
      <c r="AJ21" s="389" t="s">
        <v>219</v>
      </c>
      <c r="AK21" s="389"/>
      <c r="AL21" s="389"/>
      <c r="AM21" s="5" t="s">
        <v>297</v>
      </c>
      <c r="AN21" s="49"/>
      <c r="AO21" s="389" t="s">
        <v>216</v>
      </c>
      <c r="AP21" s="389"/>
      <c r="AQ21" s="389"/>
      <c r="AR21" s="389"/>
      <c r="AS21" s="5" t="s">
        <v>217</v>
      </c>
      <c r="AT21" s="5" t="s">
        <v>218</v>
      </c>
      <c r="AU21" s="389" t="s">
        <v>219</v>
      </c>
      <c r="AV21" s="389"/>
      <c r="AW21" s="389"/>
      <c r="AX21" s="5" t="s">
        <v>297</v>
      </c>
      <c r="AY21" s="97"/>
      <c r="AZ21" s="389" t="s">
        <v>216</v>
      </c>
      <c r="BA21" s="389"/>
      <c r="BB21" s="389"/>
      <c r="BC21" s="389"/>
      <c r="BD21" s="5" t="s">
        <v>217</v>
      </c>
      <c r="BE21" s="5" t="s">
        <v>218</v>
      </c>
      <c r="BF21" s="389" t="s">
        <v>219</v>
      </c>
      <c r="BG21" s="389"/>
      <c r="BH21" s="389"/>
      <c r="BI21" s="5" t="s">
        <v>297</v>
      </c>
      <c r="BJ21" s="338"/>
      <c r="BK21" s="410" t="s">
        <v>216</v>
      </c>
      <c r="BL21" s="410"/>
      <c r="BM21" s="410"/>
      <c r="BN21" s="410"/>
      <c r="BO21" s="112" t="s">
        <v>217</v>
      </c>
      <c r="BP21" s="112" t="s">
        <v>218</v>
      </c>
      <c r="BQ21" s="410" t="s">
        <v>219</v>
      </c>
      <c r="BR21" s="410"/>
      <c r="BS21" s="410"/>
      <c r="BT21" s="112" t="s">
        <v>297</v>
      </c>
      <c r="BU21" s="338"/>
      <c r="BV21" s="410" t="s">
        <v>216</v>
      </c>
      <c r="BW21" s="410"/>
      <c r="BX21" s="410"/>
      <c r="BY21" s="410"/>
      <c r="BZ21" s="112" t="s">
        <v>217</v>
      </c>
      <c r="CA21" s="112" t="s">
        <v>218</v>
      </c>
      <c r="CB21" s="410" t="s">
        <v>219</v>
      </c>
      <c r="CC21" s="410"/>
      <c r="CD21" s="410"/>
      <c r="CE21" s="112" t="s">
        <v>297</v>
      </c>
    </row>
    <row r="22" spans="1:83" ht="128.25" customHeight="1" x14ac:dyDescent="0.3">
      <c r="A22" s="4" t="s">
        <v>178</v>
      </c>
      <c r="B22" s="187" t="s">
        <v>1</v>
      </c>
      <c r="C22" s="188" t="s">
        <v>405</v>
      </c>
      <c r="D22" s="168" t="s">
        <v>184</v>
      </c>
      <c r="E22" s="274" t="s">
        <v>185</v>
      </c>
      <c r="F22" s="189" t="s">
        <v>308</v>
      </c>
      <c r="G22" s="190" t="s">
        <v>308</v>
      </c>
      <c r="H22" s="191" t="s">
        <v>56</v>
      </c>
      <c r="I22" s="276" t="s">
        <v>479</v>
      </c>
      <c r="J22" s="169" t="s">
        <v>324</v>
      </c>
      <c r="K22" s="312" t="s">
        <v>401</v>
      </c>
      <c r="L22" s="404" t="s">
        <v>402</v>
      </c>
      <c r="M22" s="405"/>
      <c r="N22" s="405"/>
      <c r="O22" s="405"/>
      <c r="P22" s="405"/>
      <c r="Q22" s="405"/>
      <c r="R22" s="213" t="s">
        <v>61</v>
      </c>
      <c r="S22" s="171" t="s">
        <v>71</v>
      </c>
      <c r="T22" s="193" t="s">
        <v>62</v>
      </c>
      <c r="U22" s="171" t="s">
        <v>63</v>
      </c>
      <c r="V22" s="171" t="s">
        <v>64</v>
      </c>
      <c r="W22" s="171" t="s">
        <v>65</v>
      </c>
      <c r="X22" s="171" t="s">
        <v>66</v>
      </c>
      <c r="Y22" s="171" t="s">
        <v>67</v>
      </c>
      <c r="Z22" s="193" t="s">
        <v>68</v>
      </c>
      <c r="AA22" s="193" t="s">
        <v>69</v>
      </c>
      <c r="AB22" s="172" t="s">
        <v>70</v>
      </c>
      <c r="AC22" s="212" t="s">
        <v>61</v>
      </c>
      <c r="AD22" s="120" t="s">
        <v>71</v>
      </c>
      <c r="AE22" s="76" t="s">
        <v>62</v>
      </c>
      <c r="AF22" s="120" t="s">
        <v>63</v>
      </c>
      <c r="AG22" s="120" t="s">
        <v>64</v>
      </c>
      <c r="AH22" s="120" t="s">
        <v>65</v>
      </c>
      <c r="AI22" s="120" t="s">
        <v>66</v>
      </c>
      <c r="AJ22" s="120" t="s">
        <v>67</v>
      </c>
      <c r="AK22" s="76" t="s">
        <v>68</v>
      </c>
      <c r="AL22" s="76" t="s">
        <v>69</v>
      </c>
      <c r="AM22" s="36" t="s">
        <v>70</v>
      </c>
      <c r="AN22" s="212" t="s">
        <v>61</v>
      </c>
      <c r="AO22" s="36" t="s">
        <v>71</v>
      </c>
      <c r="AP22" s="76" t="s">
        <v>62</v>
      </c>
      <c r="AQ22" s="36" t="s">
        <v>63</v>
      </c>
      <c r="AR22" s="36" t="s">
        <v>64</v>
      </c>
      <c r="AS22" s="36" t="s">
        <v>65</v>
      </c>
      <c r="AT22" s="36" t="s">
        <v>66</v>
      </c>
      <c r="AU22" s="36" t="s">
        <v>67</v>
      </c>
      <c r="AV22" s="76" t="s">
        <v>68</v>
      </c>
      <c r="AW22" s="76" t="s">
        <v>69</v>
      </c>
      <c r="AX22" s="36" t="s">
        <v>70</v>
      </c>
      <c r="AY22" s="98" t="s">
        <v>61</v>
      </c>
      <c r="AZ22" s="99" t="s">
        <v>71</v>
      </c>
      <c r="BA22" s="100" t="s">
        <v>62</v>
      </c>
      <c r="BB22" s="99" t="s">
        <v>63</v>
      </c>
      <c r="BC22" s="99" t="s">
        <v>64</v>
      </c>
      <c r="BD22" s="99" t="s">
        <v>65</v>
      </c>
      <c r="BE22" s="99" t="s">
        <v>66</v>
      </c>
      <c r="BF22" s="99" t="s">
        <v>67</v>
      </c>
      <c r="BG22" s="100" t="s">
        <v>68</v>
      </c>
      <c r="BH22" s="100" t="s">
        <v>69</v>
      </c>
      <c r="BI22" s="47" t="s">
        <v>70</v>
      </c>
      <c r="BJ22" s="98" t="s">
        <v>61</v>
      </c>
      <c r="BK22" s="138" t="s">
        <v>71</v>
      </c>
      <c r="BL22" s="100" t="s">
        <v>62</v>
      </c>
      <c r="BM22" s="138" t="s">
        <v>63</v>
      </c>
      <c r="BN22" s="138" t="s">
        <v>64</v>
      </c>
      <c r="BO22" s="138" t="s">
        <v>65</v>
      </c>
      <c r="BP22" s="138" t="s">
        <v>66</v>
      </c>
      <c r="BQ22" s="138" t="s">
        <v>67</v>
      </c>
      <c r="BR22" s="100" t="s">
        <v>68</v>
      </c>
      <c r="BS22" s="100" t="s">
        <v>69</v>
      </c>
      <c r="BT22" s="101" t="s">
        <v>70</v>
      </c>
      <c r="BU22" s="98" t="s">
        <v>61</v>
      </c>
      <c r="BV22" s="138" t="s">
        <v>71</v>
      </c>
      <c r="BW22" s="100" t="s">
        <v>62</v>
      </c>
      <c r="BX22" s="138" t="s">
        <v>63</v>
      </c>
      <c r="BY22" s="138" t="s">
        <v>64</v>
      </c>
      <c r="BZ22" s="138" t="s">
        <v>65</v>
      </c>
      <c r="CA22" s="138" t="s">
        <v>66</v>
      </c>
      <c r="CB22" s="138" t="s">
        <v>67</v>
      </c>
      <c r="CC22" s="100" t="s">
        <v>68</v>
      </c>
      <c r="CD22" s="100" t="s">
        <v>69</v>
      </c>
      <c r="CE22" s="101" t="s">
        <v>70</v>
      </c>
    </row>
    <row r="23" spans="1:83" ht="15.75" x14ac:dyDescent="0.25">
      <c r="A23" s="217" t="s">
        <v>116</v>
      </c>
      <c r="B23" s="181"/>
      <c r="C23" s="180">
        <v>39</v>
      </c>
      <c r="D23" s="181"/>
      <c r="E23" s="146">
        <v>1</v>
      </c>
      <c r="F23" s="78">
        <v>165</v>
      </c>
      <c r="G23" s="153">
        <v>32.24</v>
      </c>
      <c r="H23" s="153">
        <v>172.19</v>
      </c>
      <c r="I23" s="313" t="s">
        <v>270</v>
      </c>
      <c r="J23" s="66"/>
      <c r="K23" s="82">
        <v>64.48</v>
      </c>
      <c r="L23" s="277">
        <v>0</v>
      </c>
      <c r="M23" s="278">
        <v>0</v>
      </c>
      <c r="N23" s="73">
        <f t="shared" ref="N23:N24" si="85">L23/K23</f>
        <v>0</v>
      </c>
      <c r="O23" s="73">
        <f t="shared" ref="O23:O24" si="86">IF(L23&lt;0.01*K23,0.01,IF(L23&gt;100*K23,100,N23))</f>
        <v>0.01</v>
      </c>
      <c r="P23" s="205">
        <f t="shared" ref="P23:P33" si="87">IF(M23&gt;0,((((1/K23)^2)*((M23^2)+(L23^2))-((1/K23)^2)*(L23^2))^0.5),0)</f>
        <v>0</v>
      </c>
      <c r="Q23" s="153">
        <f t="shared" ref="Q23:Q33" si="88">IF(P23=0,O23,P23)</f>
        <v>0.01</v>
      </c>
      <c r="R23" s="19">
        <v>1</v>
      </c>
      <c r="S23" s="143">
        <v>1</v>
      </c>
      <c r="T23" s="201">
        <v>1</v>
      </c>
      <c r="U23" s="142">
        <v>1</v>
      </c>
      <c r="V23" s="142">
        <v>1</v>
      </c>
      <c r="W23" s="142">
        <v>1</v>
      </c>
      <c r="X23" s="142">
        <v>0.5</v>
      </c>
      <c r="Y23" s="142">
        <v>1</v>
      </c>
      <c r="Z23" s="201"/>
      <c r="AA23" s="201">
        <v>1</v>
      </c>
      <c r="AB23" s="180">
        <v>1</v>
      </c>
      <c r="AC23" s="357">
        <f>IF(R23&gt;0,$C23,"na")</f>
        <v>39</v>
      </c>
      <c r="AD23" s="178">
        <f t="shared" ref="AD23:AM23" si="89">IF(S23&gt;0,$C23,"na")</f>
        <v>39</v>
      </c>
      <c r="AE23" s="352">
        <f t="shared" si="89"/>
        <v>39</v>
      </c>
      <c r="AF23" s="178">
        <f t="shared" si="89"/>
        <v>39</v>
      </c>
      <c r="AG23" s="178">
        <f t="shared" si="89"/>
        <v>39</v>
      </c>
      <c r="AH23" s="178">
        <f t="shared" si="89"/>
        <v>39</v>
      </c>
      <c r="AI23" s="178">
        <f t="shared" si="89"/>
        <v>39</v>
      </c>
      <c r="AJ23" s="178">
        <f t="shared" si="89"/>
        <v>39</v>
      </c>
      <c r="AK23" s="352" t="str">
        <f t="shared" si="89"/>
        <v>na</v>
      </c>
      <c r="AL23" s="352">
        <f t="shared" si="89"/>
        <v>39</v>
      </c>
      <c r="AM23" s="178">
        <f t="shared" si="89"/>
        <v>39</v>
      </c>
      <c r="AN23" s="356">
        <f>IF(R23&gt;0,(R23/R$35)*LN($O23+1),"na")</f>
        <v>9.950330853168092E-3</v>
      </c>
      <c r="AO23" s="332">
        <f t="shared" ref="AO23:AX23" si="90">IF(S23&gt;0,(S23/S$35)*LN($O23+1),"na")</f>
        <v>1.1940397023801711E-2</v>
      </c>
      <c r="AP23" s="372">
        <f t="shared" si="90"/>
        <v>9.950330853168092E-3</v>
      </c>
      <c r="AQ23" s="332">
        <f t="shared" si="90"/>
        <v>1.2876898751158708E-2</v>
      </c>
      <c r="AR23" s="332">
        <f t="shared" si="90"/>
        <v>1.4593818584646536E-2</v>
      </c>
      <c r="AS23" s="332">
        <f t="shared" si="90"/>
        <v>9.950330853168092E-3</v>
      </c>
      <c r="AT23" s="332">
        <f t="shared" si="90"/>
        <v>7.1073791808343514E-3</v>
      </c>
      <c r="AU23" s="332">
        <f t="shared" si="90"/>
        <v>9.950330853168092E-3</v>
      </c>
      <c r="AV23" s="372" t="str">
        <f t="shared" si="90"/>
        <v>na</v>
      </c>
      <c r="AW23" s="372">
        <f t="shared" si="90"/>
        <v>9.950330853168092E-3</v>
      </c>
      <c r="AX23" s="360">
        <f t="shared" si="90"/>
        <v>9.950330853168092E-3</v>
      </c>
      <c r="AY23" s="358">
        <f>IF(R23&gt;0,((R23/R$35)^2)*LN((($Q23+1)^2)),"na")</f>
        <v>1.9900661706336174E-2</v>
      </c>
      <c r="AZ23" s="344">
        <f t="shared" ref="AZ23:BI23" si="91">IF(S23&gt;0,((S23/S$35)^2)*LN((($Q23+1)^2)),"na")</f>
        <v>2.865695285712409E-2</v>
      </c>
      <c r="BA23" s="347">
        <f t="shared" si="91"/>
        <v>1.9900661706336174E-2</v>
      </c>
      <c r="BB23" s="344">
        <f t="shared" si="91"/>
        <v>3.3328443826528401E-2</v>
      </c>
      <c r="BC23" s="344">
        <f t="shared" si="91"/>
        <v>4.2808534514963158E-2</v>
      </c>
      <c r="BD23" s="344">
        <f t="shared" si="91"/>
        <v>1.9900661706336174E-2</v>
      </c>
      <c r="BE23" s="344">
        <f t="shared" si="91"/>
        <v>1.0153398829763354E-2</v>
      </c>
      <c r="BF23" s="344">
        <f t="shared" si="91"/>
        <v>1.9900661706336174E-2</v>
      </c>
      <c r="BG23" s="347" t="str">
        <f t="shared" si="91"/>
        <v>na</v>
      </c>
      <c r="BH23" s="347">
        <f t="shared" si="91"/>
        <v>1.9900661706336174E-2</v>
      </c>
      <c r="BI23" s="359">
        <f t="shared" si="91"/>
        <v>1.9900661706336174E-2</v>
      </c>
      <c r="BJ23" s="344">
        <f>IF(R23&gt;0,(AC23-1)*AY23,"na")</f>
        <v>0.75622514484077463</v>
      </c>
      <c r="BK23" s="344">
        <f t="shared" ref="BK23:BK33" si="92">IF(S23&gt;0,(AD23-1)*AZ23,"na")</f>
        <v>1.0889642085707154</v>
      </c>
      <c r="BL23" s="347">
        <f t="shared" ref="BL23:BL33" si="93">IF(T23&gt;0,(AE23-1)*BA23,"na")</f>
        <v>0.75622514484077463</v>
      </c>
      <c r="BM23" s="344">
        <f t="shared" ref="BM23:BM33" si="94">IF(U23&gt;0,(AF23-1)*BB23,"na")</f>
        <v>1.2664808654080792</v>
      </c>
      <c r="BN23" s="344">
        <f t="shared" ref="BN23:BN33" si="95">IF(V23&gt;0,(AG23-1)*BC23,"na")</f>
        <v>1.6267243115686001</v>
      </c>
      <c r="BO23" s="344">
        <f t="shared" ref="BO23:BO33" si="96">IF(W23&gt;0,(AH23-1)*BD23,"na")</f>
        <v>0.75622514484077463</v>
      </c>
      <c r="BP23" s="344">
        <f t="shared" ref="BP23:BP33" si="97">IF(X23&gt;0,(AI23-1)*BE23,"na")</f>
        <v>0.38582915553100749</v>
      </c>
      <c r="BQ23" s="344">
        <f t="shared" ref="BQ23:BQ33" si="98">IF(Y23&gt;0,(AJ23-1)*BF23,"na")</f>
        <v>0.75622514484077463</v>
      </c>
      <c r="BR23" s="347" t="str">
        <f t="shared" ref="BR23:BR33" si="99">IF(Z23&gt;0,(AK23-1)*BG23,"na")</f>
        <v>na</v>
      </c>
      <c r="BS23" s="347">
        <f t="shared" ref="BS23:BS33" si="100">IF(AA23&gt;0,(AL23-1)*BH23,"na")</f>
        <v>0.75622514484077463</v>
      </c>
      <c r="BT23" s="359">
        <f t="shared" ref="BT23:BT33" si="101">IF(AB23&gt;0,(AM23-1)*BI23,"na")</f>
        <v>0.75622514484077463</v>
      </c>
      <c r="BU23" s="358">
        <f>IF(R23&gt;0,AC23*(AN23-AN$35)^2,"na")</f>
        <v>4.5258216176241465E-3</v>
      </c>
      <c r="BV23" s="344">
        <f t="shared" ref="BV23:CE23" si="102">IF(S23&gt;0,AD23*(AO23-AO$35)^2,"na")</f>
        <v>4.0148254985004607E-4</v>
      </c>
      <c r="BW23" s="347">
        <f t="shared" si="102"/>
        <v>1.9033238290453128E-2</v>
      </c>
      <c r="BX23" s="344">
        <f t="shared" si="102"/>
        <v>1.9747620060034735E-3</v>
      </c>
      <c r="BY23" s="344">
        <f t="shared" si="102"/>
        <v>1.7705660040384494E-3</v>
      </c>
      <c r="BZ23" s="344">
        <f t="shared" si="102"/>
        <v>5.4762441573252153E-3</v>
      </c>
      <c r="CA23" s="344">
        <f t="shared" si="102"/>
        <v>5.9105915305196063E-3</v>
      </c>
      <c r="CB23" s="344">
        <f t="shared" si="102"/>
        <v>1.2355236707641593E-2</v>
      </c>
      <c r="CC23" s="347" t="str">
        <f t="shared" si="102"/>
        <v>na</v>
      </c>
      <c r="CD23" s="347">
        <f t="shared" si="102"/>
        <v>0</v>
      </c>
      <c r="CE23" s="359">
        <f t="shared" si="102"/>
        <v>5.4762441573252153E-3</v>
      </c>
    </row>
    <row r="24" spans="1:83" x14ac:dyDescent="0.25">
      <c r="A24" s="217" t="s">
        <v>4</v>
      </c>
      <c r="B24" s="149"/>
      <c r="C24" s="150">
        <v>39</v>
      </c>
      <c r="E24" s="142">
        <v>1</v>
      </c>
      <c r="F24" s="151">
        <v>40</v>
      </c>
      <c r="G24" s="153">
        <v>0.56999999999999995</v>
      </c>
      <c r="H24" s="153">
        <v>1.76</v>
      </c>
      <c r="I24" s="314" t="s">
        <v>279</v>
      </c>
      <c r="J24" s="66"/>
      <c r="K24" s="36">
        <v>2.33</v>
      </c>
      <c r="L24" s="277">
        <v>0</v>
      </c>
      <c r="M24" s="278">
        <v>0</v>
      </c>
      <c r="N24" s="73">
        <f t="shared" si="85"/>
        <v>0</v>
      </c>
      <c r="O24" s="73">
        <f t="shared" si="86"/>
        <v>0.01</v>
      </c>
      <c r="P24" s="205">
        <f t="shared" si="87"/>
        <v>0</v>
      </c>
      <c r="Q24" s="153">
        <f t="shared" si="88"/>
        <v>0.01</v>
      </c>
      <c r="R24" s="149">
        <v>1</v>
      </c>
      <c r="S24" s="143">
        <v>1</v>
      </c>
      <c r="T24" s="201"/>
      <c r="U24" s="142">
        <v>0.5</v>
      </c>
      <c r="V24" s="142">
        <v>0.3</v>
      </c>
      <c r="W24" s="142">
        <v>1</v>
      </c>
      <c r="X24" s="142">
        <v>1</v>
      </c>
      <c r="Z24" s="201"/>
      <c r="AA24" s="201"/>
      <c r="AB24" s="142">
        <v>1</v>
      </c>
      <c r="AC24" s="54">
        <f t="shared" ref="AC24:AC33" si="103">IF(R24&gt;0,$C24,"na")</f>
        <v>39</v>
      </c>
      <c r="AD24" s="144">
        <f t="shared" ref="AD24:AD33" si="104">IF(S24&gt;0,$C24,"na")</f>
        <v>39</v>
      </c>
      <c r="AE24" s="75" t="str">
        <f t="shared" ref="AE24:AE33" si="105">IF(T24&gt;0,$C24,"na")</f>
        <v>na</v>
      </c>
      <c r="AF24" s="144">
        <f t="shared" ref="AF24:AF33" si="106">IF(U24&gt;0,$C24,"na")</f>
        <v>39</v>
      </c>
      <c r="AG24" s="144">
        <f t="shared" ref="AG24:AG33" si="107">IF(V24&gt;0,$C24,"na")</f>
        <v>39</v>
      </c>
      <c r="AH24" s="144">
        <f t="shared" ref="AH24:AH33" si="108">IF(W24&gt;0,$C24,"na")</f>
        <v>39</v>
      </c>
      <c r="AI24" s="144">
        <f t="shared" ref="AI24:AI33" si="109">IF(X24&gt;0,$C24,"na")</f>
        <v>39</v>
      </c>
      <c r="AJ24" s="144" t="str">
        <f t="shared" ref="AJ24:AJ33" si="110">IF(Y24&gt;0,$C24,"na")</f>
        <v>na</v>
      </c>
      <c r="AK24" s="75" t="str">
        <f t="shared" ref="AK24:AK33" si="111">IF(Z24&gt;0,$C24,"na")</f>
        <v>na</v>
      </c>
      <c r="AL24" s="75" t="str">
        <f t="shared" ref="AL24:AL33" si="112">IF(AA24&gt;0,$C24,"na")</f>
        <v>na</v>
      </c>
      <c r="AM24" s="144">
        <f t="shared" ref="AM24:AM33" si="113">IF(AB24&gt;0,$C24,"na")</f>
        <v>39</v>
      </c>
      <c r="AN24" s="81">
        <f t="shared" ref="AN24:AN33" si="114">IF(R24&gt;0,(R24/R$35)*LN($O24+1),"na")</f>
        <v>9.950330853168092E-3</v>
      </c>
      <c r="AO24" s="82">
        <f t="shared" ref="AO24:AO33" si="115">IF(S24&gt;0,(S24/S$35)*LN($O24+1),"na")</f>
        <v>1.1940397023801711E-2</v>
      </c>
      <c r="AP24" s="83" t="str">
        <f t="shared" ref="AP24:AP33" si="116">IF(T24&gt;0,(T24/T$35)*LN($O24+1),"na")</f>
        <v>na</v>
      </c>
      <c r="AQ24" s="82">
        <f t="shared" ref="AQ24:AQ33" si="117">IF(U24&gt;0,(U24/U$35)*LN($O24+1),"na")</f>
        <v>6.4384493755793538E-3</v>
      </c>
      <c r="AR24" s="82">
        <f t="shared" ref="AR24:AR33" si="118">IF(V24&gt;0,(V24/V$35)*LN($O24+1),"na")</f>
        <v>4.3781455753939607E-3</v>
      </c>
      <c r="AS24" s="82">
        <f t="shared" ref="AS24:AS33" si="119">IF(W24&gt;0,(W24/W$35)*LN($O24+1),"na")</f>
        <v>9.950330853168092E-3</v>
      </c>
      <c r="AT24" s="82">
        <f t="shared" ref="AT24:AT33" si="120">IF(X24&gt;0,(X24/X$35)*LN($O24+1),"na")</f>
        <v>1.4214758361668703E-2</v>
      </c>
      <c r="AU24" s="82" t="str">
        <f t="shared" ref="AU24:AU33" si="121">IF(Y24&gt;0,(Y24/Y$35)*LN($O24+1),"na")</f>
        <v>na</v>
      </c>
      <c r="AV24" s="83" t="str">
        <f t="shared" ref="AV24:AV33" si="122">IF(Z24&gt;0,(Z24/Z$35)*LN($O24+1),"na")</f>
        <v>na</v>
      </c>
      <c r="AW24" s="83" t="str">
        <f t="shared" ref="AW24:AW33" si="123">IF(AA24&gt;0,(AA24/AA$35)*LN($O24+1),"na")</f>
        <v>na</v>
      </c>
      <c r="AX24" s="82">
        <f t="shared" ref="AX24:AX33" si="124">IF(AB24&gt;0,(AB24/AB$35)*LN($O24+1),"na")</f>
        <v>9.950330853168092E-3</v>
      </c>
      <c r="AY24" s="93">
        <f t="shared" ref="AY24:AY33" si="125">IF(R24&gt;0,((R24/R$35)^2)*LN((($Q24+1)^2)),"na")</f>
        <v>1.9900661706336174E-2</v>
      </c>
      <c r="AZ24" s="85">
        <f t="shared" ref="AZ24:AZ33" si="126">IF(S24&gt;0,((S24/S$35)^2)*LN((($Q24+1)^2)),"na")</f>
        <v>2.865695285712409E-2</v>
      </c>
      <c r="BA24" s="86" t="str">
        <f t="shared" ref="BA24:BA33" si="127">IF(T24&gt;0,((T24/T$35)^2)*LN((($Q24+1)^2)),"na")</f>
        <v>na</v>
      </c>
      <c r="BB24" s="85">
        <f t="shared" ref="BB24:BB33" si="128">IF(U24&gt;0,((U24/U$35)^2)*LN((($Q24+1)^2)),"na")</f>
        <v>8.3321109566321001E-3</v>
      </c>
      <c r="BC24" s="85">
        <f t="shared" ref="BC24:BC33" si="129">IF(V24&gt;0,((V24/V$35)^2)*LN((($Q24+1)^2)),"na")</f>
        <v>3.8527681063466831E-3</v>
      </c>
      <c r="BD24" s="85">
        <f t="shared" ref="BD24:BD33" si="130">IF(W24&gt;0,((W24/W$35)^2)*LN((($Q24+1)^2)),"na")</f>
        <v>1.9900661706336174E-2</v>
      </c>
      <c r="BE24" s="85">
        <f t="shared" ref="BE24:BE33" si="131">IF(X24&gt;0,((X24/X$35)^2)*LN((($Q24+1)^2)),"na")</f>
        <v>4.0613595319053418E-2</v>
      </c>
      <c r="BF24" s="85" t="str">
        <f t="shared" ref="BF24:BF33" si="132">IF(Y24&gt;0,((Y24/Y$35)^2)*LN((($Q24+1)^2)),"na")</f>
        <v>na</v>
      </c>
      <c r="BG24" s="86" t="str">
        <f t="shared" ref="BG24:BG33" si="133">IF(Z24&gt;0,((Z24/Z$35)^2)*LN((($Q24+1)^2)),"na")</f>
        <v>na</v>
      </c>
      <c r="BH24" s="86" t="str">
        <f t="shared" ref="BH24:BH33" si="134">IF(AA24&gt;0,((AA24/AA$35)^2)*LN((($Q24+1)^2)),"na")</f>
        <v>na</v>
      </c>
      <c r="BI24" s="102">
        <f t="shared" ref="BI24:BI33" si="135">IF(AB24&gt;0,((AB24/AB$35)^2)*LN((($Q24+1)^2)),"na")</f>
        <v>1.9900661706336174E-2</v>
      </c>
      <c r="BJ24" s="85">
        <f t="shared" ref="BJ24:BJ33" si="136">IF(R24&gt;0,(AC24-1)*AY24,"na")</f>
        <v>0.75622514484077463</v>
      </c>
      <c r="BK24" s="85">
        <f t="shared" si="92"/>
        <v>1.0889642085707154</v>
      </c>
      <c r="BL24" s="86" t="str">
        <f t="shared" si="93"/>
        <v>na</v>
      </c>
      <c r="BM24" s="85">
        <f t="shared" si="94"/>
        <v>0.31662021635201981</v>
      </c>
      <c r="BN24" s="85">
        <f t="shared" si="95"/>
        <v>0.14640518804117394</v>
      </c>
      <c r="BO24" s="85">
        <f t="shared" si="96"/>
        <v>0.75622514484077463</v>
      </c>
      <c r="BP24" s="85">
        <f t="shared" si="97"/>
        <v>1.54331662212403</v>
      </c>
      <c r="BQ24" s="85" t="str">
        <f t="shared" si="98"/>
        <v>na</v>
      </c>
      <c r="BR24" s="86" t="str">
        <f t="shared" si="99"/>
        <v>na</v>
      </c>
      <c r="BS24" s="86" t="str">
        <f t="shared" si="100"/>
        <v>na</v>
      </c>
      <c r="BT24" s="102">
        <f t="shared" si="101"/>
        <v>0.75622514484077463</v>
      </c>
      <c r="BU24" s="93">
        <f t="shared" ref="BU24:BU33" si="137">IF(R24&gt;0,AC24*(AN24-AN$35)^2,"na")</f>
        <v>4.5258216176241465E-3</v>
      </c>
      <c r="BV24" s="85">
        <f t="shared" ref="BV24:BV33" si="138">IF(S24&gt;0,AD24*(AO24-AO$35)^2,"na")</f>
        <v>4.0148254985004607E-4</v>
      </c>
      <c r="BW24" s="86" t="str">
        <f t="shared" ref="BW24:BW33" si="139">IF(T24&gt;0,AE24*(AP24-AP$35)^2,"na")</f>
        <v>na</v>
      </c>
      <c r="BX24" s="85">
        <f t="shared" ref="BX24:BX33" si="140">IF(U24&gt;0,AF24*(AQ24-AQ$35)^2,"na")</f>
        <v>7.1650126651764002E-3</v>
      </c>
      <c r="BY24" s="85">
        <f t="shared" ref="BY24:BY33" si="141">IF(V24&gt;0,AG24*(AR24-AR$35)^2,"na")</f>
        <v>1.1209505377649779E-2</v>
      </c>
      <c r="BZ24" s="85">
        <f t="shared" ref="BZ24:BZ33" si="142">IF(W24&gt;0,AH24*(AS24-AS$35)^2,"na")</f>
        <v>5.4762441573252153E-3</v>
      </c>
      <c r="CA24" s="85">
        <f t="shared" ref="CA24:CA33" si="143">IF(X24&gt;0,AI24*(AT24-AT$35)^2,"na")</f>
        <v>1.0559122088407598E-3</v>
      </c>
      <c r="CB24" s="85" t="str">
        <f t="shared" ref="CB24:CB33" si="144">IF(Y24&gt;0,AJ24*(AU24-AU$35)^2,"na")</f>
        <v>na</v>
      </c>
      <c r="CC24" s="86" t="str">
        <f t="shared" ref="CC24:CC33" si="145">IF(Z24&gt;0,AK24*(AV24-AV$35)^2,"na")</f>
        <v>na</v>
      </c>
      <c r="CD24" s="86" t="str">
        <f t="shared" ref="CD24:CD33" si="146">IF(AA24&gt;0,AL24*(AW24-AW$35)^2,"na")</f>
        <v>na</v>
      </c>
      <c r="CE24" s="102">
        <f t="shared" ref="CE24:CE33" si="147">IF(AB24&gt;0,AM24*(AX24-AX$35)^2,"na")</f>
        <v>5.4762441573252153E-3</v>
      </c>
    </row>
    <row r="25" spans="1:83" x14ac:dyDescent="0.25">
      <c r="A25" s="217" t="s">
        <v>11</v>
      </c>
      <c r="B25" s="149"/>
      <c r="C25" s="150">
        <v>39</v>
      </c>
      <c r="E25" s="145">
        <v>1</v>
      </c>
      <c r="F25" s="78"/>
      <c r="G25" s="153">
        <v>0</v>
      </c>
      <c r="H25" s="153">
        <v>0</v>
      </c>
      <c r="I25" s="314" t="s">
        <v>419</v>
      </c>
      <c r="J25" s="81"/>
      <c r="K25" s="82">
        <v>0.03</v>
      </c>
      <c r="L25" s="277">
        <v>0</v>
      </c>
      <c r="M25" s="278">
        <v>0</v>
      </c>
      <c r="N25" s="73">
        <f t="shared" ref="N25:N26" si="148">L25/K25</f>
        <v>0</v>
      </c>
      <c r="O25" s="73">
        <f t="shared" ref="O25:O26" si="149">IF(L25&lt;0.01*K25,0.01,IF(L25&gt;100*K25,100,N25))</f>
        <v>0.01</v>
      </c>
      <c r="P25" s="205">
        <f t="shared" si="87"/>
        <v>0</v>
      </c>
      <c r="Q25" s="153">
        <f t="shared" si="88"/>
        <v>0.01</v>
      </c>
      <c r="R25" s="149">
        <v>1</v>
      </c>
      <c r="S25" s="145">
        <v>1</v>
      </c>
      <c r="T25" s="201">
        <v>1</v>
      </c>
      <c r="U25" s="146">
        <v>1</v>
      </c>
      <c r="V25" s="146">
        <v>1</v>
      </c>
      <c r="W25" s="146"/>
      <c r="X25" s="146"/>
      <c r="Y25" s="146"/>
      <c r="Z25" s="201"/>
      <c r="AA25" s="201"/>
      <c r="AB25" s="142">
        <v>1</v>
      </c>
      <c r="AC25" s="54">
        <f t="shared" si="103"/>
        <v>39</v>
      </c>
      <c r="AD25" s="144">
        <f t="shared" si="104"/>
        <v>39</v>
      </c>
      <c r="AE25" s="75">
        <f t="shared" si="105"/>
        <v>39</v>
      </c>
      <c r="AF25" s="144">
        <f t="shared" si="106"/>
        <v>39</v>
      </c>
      <c r="AG25" s="144">
        <f t="shared" si="107"/>
        <v>39</v>
      </c>
      <c r="AH25" s="144" t="str">
        <f t="shared" si="108"/>
        <v>na</v>
      </c>
      <c r="AI25" s="144" t="str">
        <f t="shared" si="109"/>
        <v>na</v>
      </c>
      <c r="AJ25" s="144" t="str">
        <f t="shared" si="110"/>
        <v>na</v>
      </c>
      <c r="AK25" s="75" t="str">
        <f t="shared" si="111"/>
        <v>na</v>
      </c>
      <c r="AL25" s="75" t="str">
        <f t="shared" si="112"/>
        <v>na</v>
      </c>
      <c r="AM25" s="144">
        <f t="shared" si="113"/>
        <v>39</v>
      </c>
      <c r="AN25" s="81">
        <f t="shared" si="114"/>
        <v>9.950330853168092E-3</v>
      </c>
      <c r="AO25" s="82">
        <f t="shared" si="115"/>
        <v>1.1940397023801711E-2</v>
      </c>
      <c r="AP25" s="83">
        <f t="shared" si="116"/>
        <v>9.950330853168092E-3</v>
      </c>
      <c r="AQ25" s="82">
        <f t="shared" si="117"/>
        <v>1.2876898751158708E-2</v>
      </c>
      <c r="AR25" s="82">
        <f t="shared" si="118"/>
        <v>1.4593818584646536E-2</v>
      </c>
      <c r="AS25" s="82" t="str">
        <f t="shared" si="119"/>
        <v>na</v>
      </c>
      <c r="AT25" s="82" t="str">
        <f t="shared" si="120"/>
        <v>na</v>
      </c>
      <c r="AU25" s="82" t="str">
        <f t="shared" si="121"/>
        <v>na</v>
      </c>
      <c r="AV25" s="83" t="str">
        <f t="shared" si="122"/>
        <v>na</v>
      </c>
      <c r="AW25" s="83" t="str">
        <f t="shared" si="123"/>
        <v>na</v>
      </c>
      <c r="AX25" s="82">
        <f t="shared" si="124"/>
        <v>9.950330853168092E-3</v>
      </c>
      <c r="AY25" s="93">
        <f t="shared" si="125"/>
        <v>1.9900661706336174E-2</v>
      </c>
      <c r="AZ25" s="85">
        <f t="shared" si="126"/>
        <v>2.865695285712409E-2</v>
      </c>
      <c r="BA25" s="86">
        <f t="shared" si="127"/>
        <v>1.9900661706336174E-2</v>
      </c>
      <c r="BB25" s="85">
        <f t="shared" si="128"/>
        <v>3.3328443826528401E-2</v>
      </c>
      <c r="BC25" s="85">
        <f t="shared" si="129"/>
        <v>4.2808534514963158E-2</v>
      </c>
      <c r="BD25" s="85" t="str">
        <f t="shared" si="130"/>
        <v>na</v>
      </c>
      <c r="BE25" s="85" t="str">
        <f t="shared" si="131"/>
        <v>na</v>
      </c>
      <c r="BF25" s="85" t="str">
        <f t="shared" si="132"/>
        <v>na</v>
      </c>
      <c r="BG25" s="86" t="str">
        <f t="shared" si="133"/>
        <v>na</v>
      </c>
      <c r="BH25" s="86" t="str">
        <f t="shared" si="134"/>
        <v>na</v>
      </c>
      <c r="BI25" s="102">
        <f t="shared" si="135"/>
        <v>1.9900661706336174E-2</v>
      </c>
      <c r="BJ25" s="85">
        <f t="shared" si="136"/>
        <v>0.75622514484077463</v>
      </c>
      <c r="BK25" s="85">
        <f t="shared" si="92"/>
        <v>1.0889642085707154</v>
      </c>
      <c r="BL25" s="86">
        <f t="shared" si="93"/>
        <v>0.75622514484077463</v>
      </c>
      <c r="BM25" s="85">
        <f t="shared" si="94"/>
        <v>1.2664808654080792</v>
      </c>
      <c r="BN25" s="85">
        <f t="shared" si="95"/>
        <v>1.6267243115686001</v>
      </c>
      <c r="BO25" s="85" t="str">
        <f t="shared" si="96"/>
        <v>na</v>
      </c>
      <c r="BP25" s="85" t="str">
        <f t="shared" si="97"/>
        <v>na</v>
      </c>
      <c r="BQ25" s="85" t="str">
        <f t="shared" si="98"/>
        <v>na</v>
      </c>
      <c r="BR25" s="86" t="str">
        <f t="shared" si="99"/>
        <v>na</v>
      </c>
      <c r="BS25" s="86" t="str">
        <f t="shared" si="100"/>
        <v>na</v>
      </c>
      <c r="BT25" s="102">
        <f t="shared" si="101"/>
        <v>0.75622514484077463</v>
      </c>
      <c r="BU25" s="93">
        <f t="shared" si="137"/>
        <v>4.5258216176241465E-3</v>
      </c>
      <c r="BV25" s="85">
        <f t="shared" si="138"/>
        <v>4.0148254985004607E-4</v>
      </c>
      <c r="BW25" s="86">
        <f t="shared" si="139"/>
        <v>1.9033238290453128E-2</v>
      </c>
      <c r="BX25" s="85">
        <f t="shared" si="140"/>
        <v>1.9747620060034735E-3</v>
      </c>
      <c r="BY25" s="85">
        <f t="shared" si="141"/>
        <v>1.7705660040384494E-3</v>
      </c>
      <c r="BZ25" s="85" t="str">
        <f t="shared" si="142"/>
        <v>na</v>
      </c>
      <c r="CA25" s="85" t="str">
        <f t="shared" si="143"/>
        <v>na</v>
      </c>
      <c r="CB25" s="85" t="str">
        <f t="shared" si="144"/>
        <v>na</v>
      </c>
      <c r="CC25" s="86" t="str">
        <f t="shared" si="145"/>
        <v>na</v>
      </c>
      <c r="CD25" s="86" t="str">
        <f t="shared" si="146"/>
        <v>na</v>
      </c>
      <c r="CE25" s="102">
        <f t="shared" si="147"/>
        <v>5.4762441573252153E-3</v>
      </c>
    </row>
    <row r="26" spans="1:83" x14ac:dyDescent="0.25">
      <c r="A26" s="217" t="s">
        <v>106</v>
      </c>
      <c r="B26" s="149"/>
      <c r="C26" s="150">
        <v>39</v>
      </c>
      <c r="E26" s="142">
        <v>1</v>
      </c>
      <c r="F26" s="78">
        <v>1.3</v>
      </c>
      <c r="G26" s="153">
        <v>1.63</v>
      </c>
      <c r="H26" s="153">
        <v>4.8099999999999996</v>
      </c>
      <c r="I26" s="314" t="s">
        <v>279</v>
      </c>
      <c r="J26" s="81"/>
      <c r="K26" s="82">
        <v>6.44</v>
      </c>
      <c r="L26" s="277">
        <v>0</v>
      </c>
      <c r="M26" s="278">
        <v>0</v>
      </c>
      <c r="N26" s="73">
        <f t="shared" si="148"/>
        <v>0</v>
      </c>
      <c r="O26" s="73">
        <f t="shared" si="149"/>
        <v>0.01</v>
      </c>
      <c r="P26" s="205">
        <f t="shared" si="87"/>
        <v>0</v>
      </c>
      <c r="Q26" s="153">
        <f t="shared" si="88"/>
        <v>0.01</v>
      </c>
      <c r="R26" s="149">
        <v>1</v>
      </c>
      <c r="S26" s="143">
        <v>1</v>
      </c>
      <c r="T26" s="201"/>
      <c r="U26" s="142">
        <v>0.5</v>
      </c>
      <c r="V26" s="142">
        <v>0.3</v>
      </c>
      <c r="W26" s="142">
        <v>1</v>
      </c>
      <c r="Y26" s="142">
        <v>1</v>
      </c>
      <c r="Z26" s="201"/>
      <c r="AA26" s="201"/>
      <c r="AB26" s="142">
        <v>1</v>
      </c>
      <c r="AC26" s="54">
        <f t="shared" si="103"/>
        <v>39</v>
      </c>
      <c r="AD26" s="144">
        <f t="shared" si="104"/>
        <v>39</v>
      </c>
      <c r="AE26" s="75" t="str">
        <f t="shared" si="105"/>
        <v>na</v>
      </c>
      <c r="AF26" s="144">
        <f t="shared" si="106"/>
        <v>39</v>
      </c>
      <c r="AG26" s="144">
        <f t="shared" si="107"/>
        <v>39</v>
      </c>
      <c r="AH26" s="144">
        <f t="shared" si="108"/>
        <v>39</v>
      </c>
      <c r="AI26" s="144" t="str">
        <f t="shared" si="109"/>
        <v>na</v>
      </c>
      <c r="AJ26" s="144">
        <f t="shared" si="110"/>
        <v>39</v>
      </c>
      <c r="AK26" s="75" t="str">
        <f t="shared" si="111"/>
        <v>na</v>
      </c>
      <c r="AL26" s="75" t="str">
        <f t="shared" si="112"/>
        <v>na</v>
      </c>
      <c r="AM26" s="144">
        <f t="shared" si="113"/>
        <v>39</v>
      </c>
      <c r="AN26" s="81">
        <f t="shared" si="114"/>
        <v>9.950330853168092E-3</v>
      </c>
      <c r="AO26" s="82">
        <f t="shared" si="115"/>
        <v>1.1940397023801711E-2</v>
      </c>
      <c r="AP26" s="83" t="str">
        <f t="shared" si="116"/>
        <v>na</v>
      </c>
      <c r="AQ26" s="82">
        <f t="shared" si="117"/>
        <v>6.4384493755793538E-3</v>
      </c>
      <c r="AR26" s="82">
        <f t="shared" si="118"/>
        <v>4.3781455753939607E-3</v>
      </c>
      <c r="AS26" s="82">
        <f t="shared" si="119"/>
        <v>9.950330853168092E-3</v>
      </c>
      <c r="AT26" s="82" t="str">
        <f t="shared" si="120"/>
        <v>na</v>
      </c>
      <c r="AU26" s="82">
        <f t="shared" si="121"/>
        <v>9.950330853168092E-3</v>
      </c>
      <c r="AV26" s="83" t="str">
        <f t="shared" si="122"/>
        <v>na</v>
      </c>
      <c r="AW26" s="83" t="str">
        <f t="shared" si="123"/>
        <v>na</v>
      </c>
      <c r="AX26" s="82">
        <f t="shared" si="124"/>
        <v>9.950330853168092E-3</v>
      </c>
      <c r="AY26" s="93">
        <f t="shared" si="125"/>
        <v>1.9900661706336174E-2</v>
      </c>
      <c r="AZ26" s="85">
        <f t="shared" si="126"/>
        <v>2.865695285712409E-2</v>
      </c>
      <c r="BA26" s="86" t="str">
        <f t="shared" si="127"/>
        <v>na</v>
      </c>
      <c r="BB26" s="85">
        <f t="shared" si="128"/>
        <v>8.3321109566321001E-3</v>
      </c>
      <c r="BC26" s="85">
        <f t="shared" si="129"/>
        <v>3.8527681063466831E-3</v>
      </c>
      <c r="BD26" s="85">
        <f t="shared" si="130"/>
        <v>1.9900661706336174E-2</v>
      </c>
      <c r="BE26" s="85" t="str">
        <f t="shared" si="131"/>
        <v>na</v>
      </c>
      <c r="BF26" s="85">
        <f t="shared" si="132"/>
        <v>1.9900661706336174E-2</v>
      </c>
      <c r="BG26" s="86" t="str">
        <f t="shared" si="133"/>
        <v>na</v>
      </c>
      <c r="BH26" s="86" t="str">
        <f t="shared" si="134"/>
        <v>na</v>
      </c>
      <c r="BI26" s="102">
        <f t="shared" si="135"/>
        <v>1.9900661706336174E-2</v>
      </c>
      <c r="BJ26" s="85">
        <f t="shared" si="136"/>
        <v>0.75622514484077463</v>
      </c>
      <c r="BK26" s="85">
        <f t="shared" si="92"/>
        <v>1.0889642085707154</v>
      </c>
      <c r="BL26" s="86" t="str">
        <f t="shared" si="93"/>
        <v>na</v>
      </c>
      <c r="BM26" s="85">
        <f t="shared" si="94"/>
        <v>0.31662021635201981</v>
      </c>
      <c r="BN26" s="85">
        <f t="shared" si="95"/>
        <v>0.14640518804117394</v>
      </c>
      <c r="BO26" s="85">
        <f t="shared" si="96"/>
        <v>0.75622514484077463</v>
      </c>
      <c r="BP26" s="85" t="str">
        <f t="shared" si="97"/>
        <v>na</v>
      </c>
      <c r="BQ26" s="85">
        <f t="shared" si="98"/>
        <v>0.75622514484077463</v>
      </c>
      <c r="BR26" s="86" t="str">
        <f t="shared" si="99"/>
        <v>na</v>
      </c>
      <c r="BS26" s="86" t="str">
        <f t="shared" si="100"/>
        <v>na</v>
      </c>
      <c r="BT26" s="102">
        <f t="shared" si="101"/>
        <v>0.75622514484077463</v>
      </c>
      <c r="BU26" s="93">
        <f t="shared" si="137"/>
        <v>4.5258216176241465E-3</v>
      </c>
      <c r="BV26" s="85">
        <f t="shared" si="138"/>
        <v>4.0148254985004607E-4</v>
      </c>
      <c r="BW26" s="86" t="str">
        <f t="shared" si="139"/>
        <v>na</v>
      </c>
      <c r="BX26" s="85">
        <f t="shared" si="140"/>
        <v>7.1650126651764002E-3</v>
      </c>
      <c r="BY26" s="85">
        <f t="shared" si="141"/>
        <v>1.1209505377649779E-2</v>
      </c>
      <c r="BZ26" s="85">
        <f t="shared" si="142"/>
        <v>5.4762441573252153E-3</v>
      </c>
      <c r="CA26" s="85" t="str">
        <f t="shared" si="143"/>
        <v>na</v>
      </c>
      <c r="CB26" s="85">
        <f t="shared" si="144"/>
        <v>1.2355236707641593E-2</v>
      </c>
      <c r="CC26" s="86" t="str">
        <f t="shared" si="145"/>
        <v>na</v>
      </c>
      <c r="CD26" s="86" t="str">
        <f t="shared" si="146"/>
        <v>na</v>
      </c>
      <c r="CE26" s="102">
        <f t="shared" si="147"/>
        <v>5.4762441573252153E-3</v>
      </c>
    </row>
    <row r="27" spans="1:83" x14ac:dyDescent="0.25">
      <c r="A27" s="309" t="s">
        <v>22</v>
      </c>
      <c r="B27" s="143"/>
      <c r="C27" s="150">
        <v>39</v>
      </c>
      <c r="E27" s="142">
        <v>1</v>
      </c>
      <c r="F27" s="78">
        <v>4</v>
      </c>
      <c r="G27" s="153">
        <v>0.27</v>
      </c>
      <c r="H27" s="153">
        <v>0.57999999999999996</v>
      </c>
      <c r="I27" s="314" t="s">
        <v>279</v>
      </c>
      <c r="J27" s="81"/>
      <c r="K27" s="82">
        <v>0.85</v>
      </c>
      <c r="L27" s="279">
        <v>4.3999999999999997E-2</v>
      </c>
      <c r="M27" s="278">
        <v>9.7000000000000003E-2</v>
      </c>
      <c r="N27" s="73">
        <f t="shared" ref="N27:N30" si="150">L27/K27</f>
        <v>5.1764705882352942E-2</v>
      </c>
      <c r="O27" s="73">
        <f t="shared" ref="O27:O30" si="151">IF(L27&lt;0.01*K27,0.01,IF(L27&gt;100*K27,100,N27))</f>
        <v>5.1764705882352942E-2</v>
      </c>
      <c r="P27" s="205">
        <f t="shared" si="87"/>
        <v>0.11411764705882355</v>
      </c>
      <c r="Q27" s="153">
        <f t="shared" si="88"/>
        <v>0.11411764705882355</v>
      </c>
      <c r="R27" s="149">
        <v>1</v>
      </c>
      <c r="S27" s="143"/>
      <c r="T27" s="201"/>
      <c r="U27" s="142">
        <v>1</v>
      </c>
      <c r="V27" s="142">
        <v>1</v>
      </c>
      <c r="W27" s="142">
        <v>1</v>
      </c>
      <c r="Y27" s="142">
        <v>1</v>
      </c>
      <c r="Z27" s="201"/>
      <c r="AA27" s="201"/>
      <c r="AB27" s="142">
        <v>1</v>
      </c>
      <c r="AC27" s="54">
        <f t="shared" si="103"/>
        <v>39</v>
      </c>
      <c r="AD27" s="144" t="str">
        <f t="shared" si="104"/>
        <v>na</v>
      </c>
      <c r="AE27" s="75" t="str">
        <f t="shared" si="105"/>
        <v>na</v>
      </c>
      <c r="AF27" s="144">
        <f t="shared" si="106"/>
        <v>39</v>
      </c>
      <c r="AG27" s="144">
        <f t="shared" si="107"/>
        <v>39</v>
      </c>
      <c r="AH27" s="144">
        <f t="shared" si="108"/>
        <v>39</v>
      </c>
      <c r="AI27" s="144" t="str">
        <f t="shared" si="109"/>
        <v>na</v>
      </c>
      <c r="AJ27" s="144">
        <f t="shared" si="110"/>
        <v>39</v>
      </c>
      <c r="AK27" s="75" t="str">
        <f t="shared" si="111"/>
        <v>na</v>
      </c>
      <c r="AL27" s="75" t="str">
        <f t="shared" si="112"/>
        <v>na</v>
      </c>
      <c r="AM27" s="144">
        <f t="shared" si="113"/>
        <v>39</v>
      </c>
      <c r="AN27" s="81">
        <f t="shared" si="114"/>
        <v>5.0469425689151998E-2</v>
      </c>
      <c r="AO27" s="82" t="str">
        <f t="shared" si="115"/>
        <v>na</v>
      </c>
      <c r="AP27" s="83" t="str">
        <f t="shared" si="116"/>
        <v>na</v>
      </c>
      <c r="AQ27" s="82">
        <f t="shared" si="117"/>
        <v>6.5313374421255524E-2</v>
      </c>
      <c r="AR27" s="82">
        <f t="shared" si="118"/>
        <v>7.4021824344089604E-2</v>
      </c>
      <c r="AS27" s="82">
        <f t="shared" si="119"/>
        <v>5.0469425689151998E-2</v>
      </c>
      <c r="AT27" s="82" t="str">
        <f t="shared" si="120"/>
        <v>na</v>
      </c>
      <c r="AU27" s="82">
        <f t="shared" si="121"/>
        <v>5.0469425689151998E-2</v>
      </c>
      <c r="AV27" s="83" t="str">
        <f t="shared" si="122"/>
        <v>na</v>
      </c>
      <c r="AW27" s="83" t="str">
        <f t="shared" si="123"/>
        <v>na</v>
      </c>
      <c r="AX27" s="82">
        <f t="shared" si="124"/>
        <v>5.0469425689151998E-2</v>
      </c>
      <c r="AY27" s="93">
        <f t="shared" si="125"/>
        <v>0.21612548740343251</v>
      </c>
      <c r="AZ27" s="85" t="str">
        <f t="shared" si="126"/>
        <v>na</v>
      </c>
      <c r="BA27" s="86" t="str">
        <f t="shared" si="127"/>
        <v>na</v>
      </c>
      <c r="BB27" s="85">
        <f t="shared" si="128"/>
        <v>0.36195410347149254</v>
      </c>
      <c r="BC27" s="85">
        <f t="shared" si="129"/>
        <v>0.46490993734782826</v>
      </c>
      <c r="BD27" s="85">
        <f t="shared" si="130"/>
        <v>0.21612548740343251</v>
      </c>
      <c r="BE27" s="85" t="str">
        <f t="shared" si="131"/>
        <v>na</v>
      </c>
      <c r="BF27" s="85">
        <f t="shared" si="132"/>
        <v>0.21612548740343251</v>
      </c>
      <c r="BG27" s="86" t="str">
        <f t="shared" si="133"/>
        <v>na</v>
      </c>
      <c r="BH27" s="86" t="str">
        <f t="shared" si="134"/>
        <v>na</v>
      </c>
      <c r="BI27" s="102">
        <f t="shared" si="135"/>
        <v>0.21612548740343251</v>
      </c>
      <c r="BJ27" s="85">
        <f t="shared" si="136"/>
        <v>8.2127685213304353</v>
      </c>
      <c r="BK27" s="85" t="str">
        <f t="shared" si="92"/>
        <v>na</v>
      </c>
      <c r="BL27" s="86" t="str">
        <f t="shared" si="93"/>
        <v>na</v>
      </c>
      <c r="BM27" s="85">
        <f t="shared" si="94"/>
        <v>13.754255931916717</v>
      </c>
      <c r="BN27" s="85">
        <f t="shared" si="95"/>
        <v>17.666577619217474</v>
      </c>
      <c r="BO27" s="85">
        <f t="shared" si="96"/>
        <v>8.2127685213304353</v>
      </c>
      <c r="BP27" s="85" t="str">
        <f t="shared" si="97"/>
        <v>na</v>
      </c>
      <c r="BQ27" s="85">
        <f t="shared" si="98"/>
        <v>8.2127685213304353</v>
      </c>
      <c r="BR27" s="86" t="str">
        <f t="shared" si="99"/>
        <v>na</v>
      </c>
      <c r="BS27" s="86" t="str">
        <f t="shared" si="100"/>
        <v>na</v>
      </c>
      <c r="BT27" s="102">
        <f t="shared" si="101"/>
        <v>8.2127685213304353</v>
      </c>
      <c r="BU27" s="93">
        <f t="shared" si="137"/>
        <v>3.4509541449743684E-2</v>
      </c>
      <c r="BV27" s="85" t="str">
        <f t="shared" si="138"/>
        <v>na</v>
      </c>
      <c r="BW27" s="86" t="str">
        <f t="shared" si="139"/>
        <v>na</v>
      </c>
      <c r="BX27" s="85">
        <f t="shared" si="140"/>
        <v>8.0104504191312736E-2</v>
      </c>
      <c r="BY27" s="85">
        <f t="shared" si="141"/>
        <v>0.10827369382004029</v>
      </c>
      <c r="BZ27" s="85">
        <f t="shared" si="142"/>
        <v>3.2055327491979625E-2</v>
      </c>
      <c r="CA27" s="85" t="str">
        <f t="shared" si="143"/>
        <v>na</v>
      </c>
      <c r="CB27" s="85">
        <f t="shared" si="144"/>
        <v>2.0132077903114099E-2</v>
      </c>
      <c r="CC27" s="86" t="str">
        <f t="shared" si="145"/>
        <v>na</v>
      </c>
      <c r="CD27" s="86" t="str">
        <f t="shared" si="146"/>
        <v>na</v>
      </c>
      <c r="CE27" s="102">
        <f t="shared" si="147"/>
        <v>3.2055327491979625E-2</v>
      </c>
    </row>
    <row r="28" spans="1:83" s="146" customFormat="1" x14ac:dyDescent="0.25">
      <c r="A28" s="311" t="s">
        <v>115</v>
      </c>
      <c r="B28" s="145"/>
      <c r="C28" s="21">
        <v>39</v>
      </c>
      <c r="E28" s="146">
        <v>1</v>
      </c>
      <c r="F28" s="78"/>
      <c r="G28" s="153">
        <v>0.02</v>
      </c>
      <c r="H28" s="153">
        <v>0.12</v>
      </c>
      <c r="I28" s="314" t="s">
        <v>279</v>
      </c>
      <c r="J28" s="81"/>
      <c r="K28" s="82">
        <v>0.14000000000000001</v>
      </c>
      <c r="L28" s="279">
        <v>0</v>
      </c>
      <c r="M28" s="278">
        <v>0</v>
      </c>
      <c r="N28" s="73">
        <f t="shared" si="150"/>
        <v>0</v>
      </c>
      <c r="O28" s="73">
        <f t="shared" si="151"/>
        <v>0.01</v>
      </c>
      <c r="P28" s="205">
        <f t="shared" si="87"/>
        <v>0</v>
      </c>
      <c r="Q28" s="153">
        <f t="shared" si="88"/>
        <v>0.01</v>
      </c>
      <c r="R28" s="151">
        <v>1</v>
      </c>
      <c r="S28" s="145">
        <v>0.5</v>
      </c>
      <c r="T28" s="201"/>
      <c r="U28" s="146">
        <v>1</v>
      </c>
      <c r="V28" s="146">
        <v>0.5</v>
      </c>
      <c r="W28" s="146">
        <v>1</v>
      </c>
      <c r="Z28" s="201"/>
      <c r="AA28" s="201"/>
      <c r="AC28" s="54">
        <f t="shared" si="103"/>
        <v>39</v>
      </c>
      <c r="AD28" s="144">
        <f t="shared" si="104"/>
        <v>39</v>
      </c>
      <c r="AE28" s="75" t="str">
        <f t="shared" si="105"/>
        <v>na</v>
      </c>
      <c r="AF28" s="144">
        <f t="shared" si="106"/>
        <v>39</v>
      </c>
      <c r="AG28" s="144">
        <f t="shared" si="107"/>
        <v>39</v>
      </c>
      <c r="AH28" s="144">
        <f t="shared" si="108"/>
        <v>39</v>
      </c>
      <c r="AI28" s="144" t="str">
        <f t="shared" si="109"/>
        <v>na</v>
      </c>
      <c r="AJ28" s="144" t="str">
        <f t="shared" si="110"/>
        <v>na</v>
      </c>
      <c r="AK28" s="75" t="str">
        <f t="shared" si="111"/>
        <v>na</v>
      </c>
      <c r="AL28" s="75" t="str">
        <f t="shared" si="112"/>
        <v>na</v>
      </c>
      <c r="AM28" s="144" t="str">
        <f t="shared" si="113"/>
        <v>na</v>
      </c>
      <c r="AN28" s="81">
        <f t="shared" si="114"/>
        <v>9.950330853168092E-3</v>
      </c>
      <c r="AO28" s="82">
        <f t="shared" si="115"/>
        <v>5.9701985119008554E-3</v>
      </c>
      <c r="AP28" s="83" t="str">
        <f t="shared" si="116"/>
        <v>na</v>
      </c>
      <c r="AQ28" s="82">
        <f t="shared" si="117"/>
        <v>1.2876898751158708E-2</v>
      </c>
      <c r="AR28" s="82">
        <f t="shared" si="118"/>
        <v>7.2969092923232679E-3</v>
      </c>
      <c r="AS28" s="82">
        <f t="shared" si="119"/>
        <v>9.950330853168092E-3</v>
      </c>
      <c r="AT28" s="82" t="str">
        <f t="shared" si="120"/>
        <v>na</v>
      </c>
      <c r="AU28" s="82" t="str">
        <f t="shared" si="121"/>
        <v>na</v>
      </c>
      <c r="AV28" s="83" t="str">
        <f t="shared" si="122"/>
        <v>na</v>
      </c>
      <c r="AW28" s="83" t="str">
        <f t="shared" si="123"/>
        <v>na</v>
      </c>
      <c r="AX28" s="82" t="str">
        <f t="shared" si="124"/>
        <v>na</v>
      </c>
      <c r="AY28" s="93">
        <f t="shared" si="125"/>
        <v>1.9900661706336174E-2</v>
      </c>
      <c r="AZ28" s="85">
        <f t="shared" si="126"/>
        <v>7.1642382142810225E-3</v>
      </c>
      <c r="BA28" s="86" t="str">
        <f t="shared" si="127"/>
        <v>na</v>
      </c>
      <c r="BB28" s="85">
        <f t="shared" si="128"/>
        <v>3.3328443826528401E-2</v>
      </c>
      <c r="BC28" s="85">
        <f t="shared" si="129"/>
        <v>1.0702133628740789E-2</v>
      </c>
      <c r="BD28" s="85">
        <f t="shared" si="130"/>
        <v>1.9900661706336174E-2</v>
      </c>
      <c r="BE28" s="85" t="str">
        <f t="shared" si="131"/>
        <v>na</v>
      </c>
      <c r="BF28" s="85" t="str">
        <f t="shared" si="132"/>
        <v>na</v>
      </c>
      <c r="BG28" s="86" t="str">
        <f t="shared" si="133"/>
        <v>na</v>
      </c>
      <c r="BH28" s="86" t="str">
        <f t="shared" si="134"/>
        <v>na</v>
      </c>
      <c r="BI28" s="102" t="str">
        <f t="shared" si="135"/>
        <v>na</v>
      </c>
      <c r="BJ28" s="85">
        <f t="shared" si="136"/>
        <v>0.75622514484077463</v>
      </c>
      <c r="BK28" s="85">
        <f t="shared" si="92"/>
        <v>0.27224105214267885</v>
      </c>
      <c r="BL28" s="86" t="str">
        <f t="shared" si="93"/>
        <v>na</v>
      </c>
      <c r="BM28" s="85">
        <f t="shared" si="94"/>
        <v>1.2664808654080792</v>
      </c>
      <c r="BN28" s="85">
        <f t="shared" si="95"/>
        <v>0.40668107789215002</v>
      </c>
      <c r="BO28" s="85">
        <f t="shared" si="96"/>
        <v>0.75622514484077463</v>
      </c>
      <c r="BP28" s="85" t="str">
        <f t="shared" si="97"/>
        <v>na</v>
      </c>
      <c r="BQ28" s="85" t="str">
        <f t="shared" si="98"/>
        <v>na</v>
      </c>
      <c r="BR28" s="86" t="str">
        <f t="shared" si="99"/>
        <v>na</v>
      </c>
      <c r="BS28" s="86" t="str">
        <f t="shared" si="100"/>
        <v>na</v>
      </c>
      <c r="BT28" s="102" t="str">
        <f t="shared" si="101"/>
        <v>na</v>
      </c>
      <c r="BU28" s="93">
        <f t="shared" si="137"/>
        <v>4.5258216176241465E-3</v>
      </c>
      <c r="BV28" s="85">
        <f t="shared" si="138"/>
        <v>3.2856864049340311E-3</v>
      </c>
      <c r="BW28" s="86" t="str">
        <f t="shared" si="139"/>
        <v>na</v>
      </c>
      <c r="BX28" s="85">
        <f t="shared" si="140"/>
        <v>1.9747620060034735E-3</v>
      </c>
      <c r="BY28" s="85">
        <f t="shared" si="141"/>
        <v>7.6820453471798311E-3</v>
      </c>
      <c r="BZ28" s="85">
        <f t="shared" si="142"/>
        <v>5.4762441573252153E-3</v>
      </c>
      <c r="CA28" s="85" t="str">
        <f t="shared" si="143"/>
        <v>na</v>
      </c>
      <c r="CB28" s="85" t="str">
        <f t="shared" si="144"/>
        <v>na</v>
      </c>
      <c r="CC28" s="86" t="str">
        <f t="shared" si="145"/>
        <v>na</v>
      </c>
      <c r="CD28" s="86" t="str">
        <f t="shared" si="146"/>
        <v>na</v>
      </c>
      <c r="CE28" s="102" t="str">
        <f t="shared" si="147"/>
        <v>na</v>
      </c>
    </row>
    <row r="29" spans="1:83" x14ac:dyDescent="0.25">
      <c r="A29" s="309" t="s">
        <v>114</v>
      </c>
      <c r="B29" s="143"/>
      <c r="C29" s="150">
        <v>39</v>
      </c>
      <c r="E29" s="142">
        <v>1</v>
      </c>
      <c r="F29" s="78">
        <v>35.6</v>
      </c>
      <c r="G29" s="153">
        <v>160.26</v>
      </c>
      <c r="H29" s="153">
        <v>955.9</v>
      </c>
      <c r="I29" s="314" t="s">
        <v>270</v>
      </c>
      <c r="J29" s="81"/>
      <c r="K29" s="82">
        <v>320.52</v>
      </c>
      <c r="L29" s="279">
        <v>0.38200000000000001</v>
      </c>
      <c r="M29" s="278">
        <v>0.85399999999999998</v>
      </c>
      <c r="N29" s="73">
        <f t="shared" si="150"/>
        <v>1.1918133033820043E-3</v>
      </c>
      <c r="O29" s="73">
        <f t="shared" si="151"/>
        <v>0.01</v>
      </c>
      <c r="P29" s="205">
        <f t="shared" si="87"/>
        <v>2.6644203169848995E-3</v>
      </c>
      <c r="Q29" s="153">
        <f t="shared" si="88"/>
        <v>2.6644203169848995E-3</v>
      </c>
      <c r="R29" s="149">
        <v>1</v>
      </c>
      <c r="S29" s="145"/>
      <c r="T29" s="201"/>
      <c r="U29" s="142">
        <v>0.5</v>
      </c>
      <c r="V29" s="142">
        <v>1</v>
      </c>
      <c r="W29" s="142">
        <v>1</v>
      </c>
      <c r="X29" s="142">
        <v>1</v>
      </c>
      <c r="Y29" s="142">
        <v>1</v>
      </c>
      <c r="Z29" s="201"/>
      <c r="AA29" s="201"/>
      <c r="AB29" s="142">
        <v>1</v>
      </c>
      <c r="AC29" s="54">
        <f t="shared" si="103"/>
        <v>39</v>
      </c>
      <c r="AD29" s="144" t="str">
        <f t="shared" si="104"/>
        <v>na</v>
      </c>
      <c r="AE29" s="75" t="str">
        <f t="shared" si="105"/>
        <v>na</v>
      </c>
      <c r="AF29" s="144">
        <f t="shared" si="106"/>
        <v>39</v>
      </c>
      <c r="AG29" s="144">
        <f t="shared" si="107"/>
        <v>39</v>
      </c>
      <c r="AH29" s="144">
        <f t="shared" si="108"/>
        <v>39</v>
      </c>
      <c r="AI29" s="144">
        <f t="shared" si="109"/>
        <v>39</v>
      </c>
      <c r="AJ29" s="144">
        <f t="shared" si="110"/>
        <v>39</v>
      </c>
      <c r="AK29" s="75" t="str">
        <f t="shared" si="111"/>
        <v>na</v>
      </c>
      <c r="AL29" s="75" t="str">
        <f t="shared" si="112"/>
        <v>na</v>
      </c>
      <c r="AM29" s="144">
        <f t="shared" si="113"/>
        <v>39</v>
      </c>
      <c r="AN29" s="81">
        <f t="shared" si="114"/>
        <v>9.950330853168092E-3</v>
      </c>
      <c r="AO29" s="82" t="str">
        <f t="shared" si="115"/>
        <v>na</v>
      </c>
      <c r="AP29" s="83" t="str">
        <f t="shared" si="116"/>
        <v>na</v>
      </c>
      <c r="AQ29" s="82">
        <f t="shared" si="117"/>
        <v>6.4384493755793538E-3</v>
      </c>
      <c r="AR29" s="82">
        <f t="shared" si="118"/>
        <v>1.4593818584646536E-2</v>
      </c>
      <c r="AS29" s="82">
        <f t="shared" si="119"/>
        <v>9.950330853168092E-3</v>
      </c>
      <c r="AT29" s="82">
        <f t="shared" si="120"/>
        <v>1.4214758361668703E-2</v>
      </c>
      <c r="AU29" s="82">
        <f t="shared" si="121"/>
        <v>9.950330853168092E-3</v>
      </c>
      <c r="AV29" s="83" t="str">
        <f t="shared" si="122"/>
        <v>na</v>
      </c>
      <c r="AW29" s="83" t="str">
        <f t="shared" si="123"/>
        <v>na</v>
      </c>
      <c r="AX29" s="82">
        <f t="shared" si="124"/>
        <v>9.950330853168092E-3</v>
      </c>
      <c r="AY29" s="93">
        <f t="shared" si="125"/>
        <v>5.3217540832532998E-3</v>
      </c>
      <c r="AZ29" s="85" t="str">
        <f t="shared" si="126"/>
        <v>na</v>
      </c>
      <c r="BA29" s="86" t="str">
        <f t="shared" si="127"/>
        <v>na</v>
      </c>
      <c r="BB29" s="85">
        <f t="shared" si="128"/>
        <v>2.2281392528499975E-3</v>
      </c>
      <c r="BC29" s="85">
        <f t="shared" si="129"/>
        <v>1.1447684339087102E-2</v>
      </c>
      <c r="BD29" s="85">
        <f t="shared" si="130"/>
        <v>5.3217540832532998E-3</v>
      </c>
      <c r="BE29" s="85">
        <f t="shared" si="131"/>
        <v>1.0860722618884286E-2</v>
      </c>
      <c r="BF29" s="85">
        <f t="shared" si="132"/>
        <v>5.3217540832532998E-3</v>
      </c>
      <c r="BG29" s="86" t="str">
        <f t="shared" si="133"/>
        <v>na</v>
      </c>
      <c r="BH29" s="86" t="str">
        <f t="shared" si="134"/>
        <v>na</v>
      </c>
      <c r="BI29" s="102">
        <f t="shared" si="135"/>
        <v>5.3217540832532998E-3</v>
      </c>
      <c r="BJ29" s="85">
        <f t="shared" si="136"/>
        <v>0.2022266551636254</v>
      </c>
      <c r="BK29" s="85" t="str">
        <f t="shared" si="92"/>
        <v>na</v>
      </c>
      <c r="BL29" s="86" t="str">
        <f t="shared" si="93"/>
        <v>na</v>
      </c>
      <c r="BM29" s="85">
        <f t="shared" si="94"/>
        <v>8.4669291608299904E-2</v>
      </c>
      <c r="BN29" s="85">
        <f t="shared" si="95"/>
        <v>0.43501200488530989</v>
      </c>
      <c r="BO29" s="85">
        <f t="shared" si="96"/>
        <v>0.2022266551636254</v>
      </c>
      <c r="BP29" s="85">
        <f t="shared" si="97"/>
        <v>0.41270745951760285</v>
      </c>
      <c r="BQ29" s="85">
        <f t="shared" si="98"/>
        <v>0.2022266551636254</v>
      </c>
      <c r="BR29" s="86" t="str">
        <f t="shared" si="99"/>
        <v>na</v>
      </c>
      <c r="BS29" s="86" t="str">
        <f t="shared" si="100"/>
        <v>na</v>
      </c>
      <c r="BT29" s="102">
        <f t="shared" si="101"/>
        <v>0.2022266551636254</v>
      </c>
      <c r="BU29" s="93">
        <f t="shared" si="137"/>
        <v>4.5258216176241465E-3</v>
      </c>
      <c r="BV29" s="85" t="str">
        <f t="shared" si="138"/>
        <v>na</v>
      </c>
      <c r="BW29" s="86" t="str">
        <f t="shared" si="139"/>
        <v>na</v>
      </c>
      <c r="BX29" s="85">
        <f t="shared" si="140"/>
        <v>7.1650126651764002E-3</v>
      </c>
      <c r="BY29" s="85">
        <f t="shared" si="141"/>
        <v>1.7705660040384494E-3</v>
      </c>
      <c r="BZ29" s="85">
        <f t="shared" si="142"/>
        <v>5.4762441573252153E-3</v>
      </c>
      <c r="CA29" s="85">
        <f t="shared" si="143"/>
        <v>1.0559122088407598E-3</v>
      </c>
      <c r="CB29" s="85">
        <f t="shared" si="144"/>
        <v>1.2355236707641593E-2</v>
      </c>
      <c r="CC29" s="86" t="str">
        <f t="shared" si="145"/>
        <v>na</v>
      </c>
      <c r="CD29" s="86" t="str">
        <f t="shared" si="146"/>
        <v>na</v>
      </c>
      <c r="CE29" s="102">
        <f t="shared" si="147"/>
        <v>5.4762441573252153E-3</v>
      </c>
    </row>
    <row r="30" spans="1:83" x14ac:dyDescent="0.25">
      <c r="A30" s="309" t="s">
        <v>113</v>
      </c>
      <c r="B30" s="143"/>
      <c r="C30" s="150">
        <v>39</v>
      </c>
      <c r="E30" s="145">
        <v>1</v>
      </c>
      <c r="F30" s="78">
        <v>10</v>
      </c>
      <c r="G30" s="153">
        <v>0.01</v>
      </c>
      <c r="H30" s="153">
        <v>0.04</v>
      </c>
      <c r="I30" s="314" t="s">
        <v>279</v>
      </c>
      <c r="J30" s="81"/>
      <c r="K30" s="82">
        <v>0.05</v>
      </c>
      <c r="L30" s="279">
        <v>0</v>
      </c>
      <c r="M30" s="278">
        <v>0</v>
      </c>
      <c r="N30" s="73">
        <f t="shared" si="150"/>
        <v>0</v>
      </c>
      <c r="O30" s="73">
        <f t="shared" si="151"/>
        <v>0.01</v>
      </c>
      <c r="P30" s="205">
        <f t="shared" si="87"/>
        <v>0</v>
      </c>
      <c r="Q30" s="153">
        <f t="shared" si="88"/>
        <v>0.01</v>
      </c>
      <c r="R30" s="149">
        <v>1</v>
      </c>
      <c r="S30" s="145">
        <v>1</v>
      </c>
      <c r="T30" s="201"/>
      <c r="U30" s="142">
        <v>0.75</v>
      </c>
      <c r="V30" s="142">
        <v>0.6</v>
      </c>
      <c r="W30" s="142">
        <v>1</v>
      </c>
      <c r="Z30" s="201"/>
      <c r="AA30" s="201"/>
      <c r="AB30" s="142">
        <v>1</v>
      </c>
      <c r="AC30" s="54">
        <f t="shared" si="103"/>
        <v>39</v>
      </c>
      <c r="AD30" s="144">
        <f t="shared" si="104"/>
        <v>39</v>
      </c>
      <c r="AE30" s="75" t="str">
        <f t="shared" si="105"/>
        <v>na</v>
      </c>
      <c r="AF30" s="144">
        <f t="shared" si="106"/>
        <v>39</v>
      </c>
      <c r="AG30" s="144">
        <f t="shared" si="107"/>
        <v>39</v>
      </c>
      <c r="AH30" s="144">
        <f t="shared" si="108"/>
        <v>39</v>
      </c>
      <c r="AI30" s="144" t="str">
        <f t="shared" si="109"/>
        <v>na</v>
      </c>
      <c r="AJ30" s="144" t="str">
        <f t="shared" si="110"/>
        <v>na</v>
      </c>
      <c r="AK30" s="75" t="str">
        <f t="shared" si="111"/>
        <v>na</v>
      </c>
      <c r="AL30" s="75" t="str">
        <f t="shared" si="112"/>
        <v>na</v>
      </c>
      <c r="AM30" s="144">
        <f t="shared" si="113"/>
        <v>39</v>
      </c>
      <c r="AN30" s="81">
        <f t="shared" si="114"/>
        <v>9.950330853168092E-3</v>
      </c>
      <c r="AO30" s="82">
        <f t="shared" si="115"/>
        <v>1.1940397023801711E-2</v>
      </c>
      <c r="AP30" s="83" t="str">
        <f t="shared" si="116"/>
        <v>na</v>
      </c>
      <c r="AQ30" s="82">
        <f t="shared" si="117"/>
        <v>9.6576740633690303E-3</v>
      </c>
      <c r="AR30" s="82">
        <f t="shared" si="118"/>
        <v>8.7562911507879215E-3</v>
      </c>
      <c r="AS30" s="82">
        <f t="shared" si="119"/>
        <v>9.950330853168092E-3</v>
      </c>
      <c r="AT30" s="82" t="str">
        <f t="shared" si="120"/>
        <v>na</v>
      </c>
      <c r="AU30" s="82" t="str">
        <f t="shared" si="121"/>
        <v>na</v>
      </c>
      <c r="AV30" s="83" t="str">
        <f t="shared" si="122"/>
        <v>na</v>
      </c>
      <c r="AW30" s="83" t="str">
        <f t="shared" si="123"/>
        <v>na</v>
      </c>
      <c r="AX30" s="82">
        <f t="shared" si="124"/>
        <v>9.950330853168092E-3</v>
      </c>
      <c r="AY30" s="93">
        <f t="shared" si="125"/>
        <v>1.9900661706336174E-2</v>
      </c>
      <c r="AZ30" s="85">
        <f t="shared" si="126"/>
        <v>2.865695285712409E-2</v>
      </c>
      <c r="BA30" s="86" t="str">
        <f t="shared" si="127"/>
        <v>na</v>
      </c>
      <c r="BB30" s="85">
        <f t="shared" si="128"/>
        <v>1.8747249652422224E-2</v>
      </c>
      <c r="BC30" s="85">
        <f t="shared" si="129"/>
        <v>1.5411072425386732E-2</v>
      </c>
      <c r="BD30" s="85">
        <f t="shared" si="130"/>
        <v>1.9900661706336174E-2</v>
      </c>
      <c r="BE30" s="85" t="str">
        <f t="shared" si="131"/>
        <v>na</v>
      </c>
      <c r="BF30" s="85" t="str">
        <f t="shared" si="132"/>
        <v>na</v>
      </c>
      <c r="BG30" s="86" t="str">
        <f t="shared" si="133"/>
        <v>na</v>
      </c>
      <c r="BH30" s="86" t="str">
        <f t="shared" si="134"/>
        <v>na</v>
      </c>
      <c r="BI30" s="102">
        <f t="shared" si="135"/>
        <v>1.9900661706336174E-2</v>
      </c>
      <c r="BJ30" s="85">
        <f t="shared" si="136"/>
        <v>0.75622514484077463</v>
      </c>
      <c r="BK30" s="85">
        <f t="shared" si="92"/>
        <v>1.0889642085707154</v>
      </c>
      <c r="BL30" s="86" t="str">
        <f t="shared" si="93"/>
        <v>na</v>
      </c>
      <c r="BM30" s="85">
        <f t="shared" si="94"/>
        <v>0.71239548679204456</v>
      </c>
      <c r="BN30" s="85">
        <f t="shared" si="95"/>
        <v>0.58562075216469578</v>
      </c>
      <c r="BO30" s="85">
        <f t="shared" si="96"/>
        <v>0.75622514484077463</v>
      </c>
      <c r="BP30" s="85" t="str">
        <f t="shared" si="97"/>
        <v>na</v>
      </c>
      <c r="BQ30" s="85" t="str">
        <f t="shared" si="98"/>
        <v>na</v>
      </c>
      <c r="BR30" s="86" t="str">
        <f t="shared" si="99"/>
        <v>na</v>
      </c>
      <c r="BS30" s="86" t="str">
        <f t="shared" si="100"/>
        <v>na</v>
      </c>
      <c r="BT30" s="102">
        <f t="shared" si="101"/>
        <v>0.75622514484077463</v>
      </c>
      <c r="BU30" s="93">
        <f t="shared" si="137"/>
        <v>4.5258216176241465E-3</v>
      </c>
      <c r="BV30" s="85">
        <f t="shared" si="138"/>
        <v>4.0148254985004607E-4</v>
      </c>
      <c r="BW30" s="86" t="str">
        <f t="shared" si="139"/>
        <v>na</v>
      </c>
      <c r="BX30" s="85">
        <f t="shared" si="140"/>
        <v>4.1657144395614298E-3</v>
      </c>
      <c r="BY30" s="85">
        <f t="shared" si="141"/>
        <v>6.1675013947762973E-3</v>
      </c>
      <c r="BZ30" s="85">
        <f t="shared" si="142"/>
        <v>5.4762441573252153E-3</v>
      </c>
      <c r="CA30" s="85" t="str">
        <f t="shared" si="143"/>
        <v>na</v>
      </c>
      <c r="CB30" s="85" t="str">
        <f t="shared" si="144"/>
        <v>na</v>
      </c>
      <c r="CC30" s="86" t="str">
        <f t="shared" si="145"/>
        <v>na</v>
      </c>
      <c r="CD30" s="86" t="str">
        <f t="shared" si="146"/>
        <v>na</v>
      </c>
      <c r="CE30" s="102">
        <f t="shared" si="147"/>
        <v>5.4762441573252153E-3</v>
      </c>
    </row>
    <row r="31" spans="1:83" ht="15.75" x14ac:dyDescent="0.25">
      <c r="A31" s="309" t="s">
        <v>29</v>
      </c>
      <c r="B31" s="143"/>
      <c r="C31" s="150">
        <v>39</v>
      </c>
      <c r="E31" s="142">
        <v>1</v>
      </c>
      <c r="F31" s="78">
        <v>46.57</v>
      </c>
      <c r="G31" s="153">
        <v>9.57</v>
      </c>
      <c r="H31" s="153">
        <v>20.87</v>
      </c>
      <c r="I31" s="314" t="s">
        <v>279</v>
      </c>
      <c r="J31" s="81"/>
      <c r="K31" s="82">
        <v>30.44</v>
      </c>
      <c r="L31" s="277">
        <v>2.411</v>
      </c>
      <c r="M31" s="278">
        <v>4.9189999999999996</v>
      </c>
      <c r="N31" s="73">
        <f t="shared" ref="N31" si="152">L31/K31</f>
        <v>7.9204993429697765E-2</v>
      </c>
      <c r="O31" s="73">
        <f t="shared" ref="O31" si="153">IF(L31&lt;0.01*K31,0.01,IF(L31&gt;100*K31,100,N31))</f>
        <v>7.9204993429697765E-2</v>
      </c>
      <c r="P31" s="205">
        <f t="shared" si="87"/>
        <v>0.16159658344283837</v>
      </c>
      <c r="Q31" s="153">
        <f t="shared" si="88"/>
        <v>0.16159658344283837</v>
      </c>
      <c r="R31" s="149">
        <v>1</v>
      </c>
      <c r="S31" s="145">
        <v>0.5</v>
      </c>
      <c r="T31" s="201">
        <v>1</v>
      </c>
      <c r="U31" s="142">
        <v>0.5</v>
      </c>
      <c r="V31" s="142">
        <v>0.5</v>
      </c>
      <c r="W31" s="142">
        <v>1</v>
      </c>
      <c r="X31" s="142">
        <v>0.5</v>
      </c>
      <c r="Y31" s="142">
        <v>1</v>
      </c>
      <c r="Z31" s="201"/>
      <c r="AA31" s="201"/>
      <c r="AB31" s="180">
        <v>1</v>
      </c>
      <c r="AC31" s="54">
        <f t="shared" si="103"/>
        <v>39</v>
      </c>
      <c r="AD31" s="144">
        <f t="shared" si="104"/>
        <v>39</v>
      </c>
      <c r="AE31" s="75">
        <f t="shared" si="105"/>
        <v>39</v>
      </c>
      <c r="AF31" s="144">
        <f t="shared" si="106"/>
        <v>39</v>
      </c>
      <c r="AG31" s="144">
        <f t="shared" si="107"/>
        <v>39</v>
      </c>
      <c r="AH31" s="144">
        <f t="shared" si="108"/>
        <v>39</v>
      </c>
      <c r="AI31" s="144">
        <f t="shared" si="109"/>
        <v>39</v>
      </c>
      <c r="AJ31" s="144">
        <f t="shared" si="110"/>
        <v>39</v>
      </c>
      <c r="AK31" s="75" t="str">
        <f t="shared" si="111"/>
        <v>na</v>
      </c>
      <c r="AL31" s="75" t="str">
        <f t="shared" si="112"/>
        <v>na</v>
      </c>
      <c r="AM31" s="144">
        <f t="shared" si="113"/>
        <v>39</v>
      </c>
      <c r="AN31" s="81">
        <f t="shared" si="114"/>
        <v>7.6224652874108734E-2</v>
      </c>
      <c r="AO31" s="82">
        <f t="shared" si="115"/>
        <v>4.5734791724465242E-2</v>
      </c>
      <c r="AP31" s="83">
        <f t="shared" si="116"/>
        <v>7.6224652874108734E-2</v>
      </c>
      <c r="AQ31" s="82">
        <f t="shared" si="117"/>
        <v>4.9321834212658594E-2</v>
      </c>
      <c r="AR31" s="82">
        <f t="shared" si="118"/>
        <v>5.589807877434641E-2</v>
      </c>
      <c r="AS31" s="82">
        <f t="shared" si="119"/>
        <v>7.6224652874108734E-2</v>
      </c>
      <c r="AT31" s="82">
        <f t="shared" si="120"/>
        <v>5.4446180624363384E-2</v>
      </c>
      <c r="AU31" s="82">
        <f t="shared" si="121"/>
        <v>7.6224652874108734E-2</v>
      </c>
      <c r="AV31" s="83" t="str">
        <f t="shared" si="122"/>
        <v>na</v>
      </c>
      <c r="AW31" s="83" t="str">
        <f t="shared" si="123"/>
        <v>na</v>
      </c>
      <c r="AX31" s="82">
        <f t="shared" si="124"/>
        <v>7.6224652874108734E-2</v>
      </c>
      <c r="AY31" s="93">
        <f t="shared" si="125"/>
        <v>0.29959084766613803</v>
      </c>
      <c r="AZ31" s="85">
        <f t="shared" si="126"/>
        <v>0.10785270515980969</v>
      </c>
      <c r="BA31" s="86">
        <f t="shared" si="127"/>
        <v>0.29959084766613803</v>
      </c>
      <c r="BB31" s="85">
        <f t="shared" si="128"/>
        <v>0.12543423033772563</v>
      </c>
      <c r="BC31" s="85">
        <f t="shared" si="129"/>
        <v>0.16111330030045648</v>
      </c>
      <c r="BD31" s="85">
        <f t="shared" si="130"/>
        <v>0.29959084766613803</v>
      </c>
      <c r="BE31" s="85">
        <f t="shared" si="131"/>
        <v>0.15285247329905002</v>
      </c>
      <c r="BF31" s="85">
        <f t="shared" si="132"/>
        <v>0.29959084766613803</v>
      </c>
      <c r="BG31" s="86" t="str">
        <f t="shared" si="133"/>
        <v>na</v>
      </c>
      <c r="BH31" s="86" t="str">
        <f t="shared" si="134"/>
        <v>na</v>
      </c>
      <c r="BI31" s="102">
        <f t="shared" si="135"/>
        <v>0.29959084766613803</v>
      </c>
      <c r="BJ31" s="85">
        <f t="shared" si="136"/>
        <v>11.384452211313246</v>
      </c>
      <c r="BK31" s="85">
        <f t="shared" si="92"/>
        <v>4.0984027960727678</v>
      </c>
      <c r="BL31" s="86">
        <f t="shared" si="93"/>
        <v>11.384452211313246</v>
      </c>
      <c r="BM31" s="85">
        <f t="shared" si="94"/>
        <v>4.7665007528335739</v>
      </c>
      <c r="BN31" s="85">
        <f t="shared" si="95"/>
        <v>6.1223054114173463</v>
      </c>
      <c r="BO31" s="85">
        <f t="shared" si="96"/>
        <v>11.384452211313246</v>
      </c>
      <c r="BP31" s="85">
        <f t="shared" si="97"/>
        <v>5.8083939853639013</v>
      </c>
      <c r="BQ31" s="85">
        <f t="shared" si="98"/>
        <v>11.384452211313246</v>
      </c>
      <c r="BR31" s="86" t="str">
        <f t="shared" si="99"/>
        <v>na</v>
      </c>
      <c r="BS31" s="86" t="str">
        <f t="shared" si="100"/>
        <v>na</v>
      </c>
      <c r="BT31" s="102">
        <f t="shared" si="101"/>
        <v>11.384452211313246</v>
      </c>
      <c r="BU31" s="93">
        <f t="shared" si="137"/>
        <v>0.12013764732425555</v>
      </c>
      <c r="BV31" s="85">
        <f t="shared" si="138"/>
        <v>3.6484399037247803E-2</v>
      </c>
      <c r="BW31" s="86">
        <f t="shared" si="139"/>
        <v>7.6132953161812525E-2</v>
      </c>
      <c r="BX31" s="85">
        <f t="shared" si="140"/>
        <v>3.3547678881466848E-2</v>
      </c>
      <c r="BY31" s="85">
        <f t="shared" si="141"/>
        <v>4.6598530646775313E-2</v>
      </c>
      <c r="BZ31" s="85">
        <f t="shared" si="142"/>
        <v>0.11551933797321193</v>
      </c>
      <c r="CA31" s="85">
        <f t="shared" si="143"/>
        <v>4.7851715058938323E-2</v>
      </c>
      <c r="CB31" s="85">
        <f t="shared" si="144"/>
        <v>9.1644784441319002E-2</v>
      </c>
      <c r="CC31" s="86" t="str">
        <f t="shared" si="145"/>
        <v>na</v>
      </c>
      <c r="CD31" s="86" t="str">
        <f t="shared" si="146"/>
        <v>na</v>
      </c>
      <c r="CE31" s="102">
        <f t="shared" si="147"/>
        <v>0.11551933797321193</v>
      </c>
    </row>
    <row r="32" spans="1:83" ht="15.75" x14ac:dyDescent="0.25">
      <c r="A32" s="309" t="s">
        <v>30</v>
      </c>
      <c r="B32" s="143"/>
      <c r="C32" s="150">
        <v>39</v>
      </c>
      <c r="D32" s="180"/>
      <c r="E32" s="142">
        <v>1</v>
      </c>
      <c r="F32" s="78">
        <v>0.4</v>
      </c>
      <c r="G32" s="153">
        <v>0.62</v>
      </c>
      <c r="H32" s="153">
        <v>1.39</v>
      </c>
      <c r="I32" s="314" t="s">
        <v>279</v>
      </c>
      <c r="J32" s="81"/>
      <c r="K32" s="82">
        <v>2.0099999999999998</v>
      </c>
      <c r="L32" s="277">
        <v>4.3999999999999997E-2</v>
      </c>
      <c r="M32" s="278">
        <v>9.7000000000000003E-2</v>
      </c>
      <c r="N32" s="73">
        <f t="shared" ref="N32" si="154">L32/K32</f>
        <v>2.1890547263681594E-2</v>
      </c>
      <c r="O32" s="73">
        <f t="shared" ref="O32" si="155">IF(L32&lt;0.01*K32,0.01,IF(L32&gt;100*K32,100,N32))</f>
        <v>2.1890547263681594E-2</v>
      </c>
      <c r="P32" s="205">
        <f t="shared" si="87"/>
        <v>4.8258706467661699E-2</v>
      </c>
      <c r="Q32" s="153">
        <f t="shared" si="88"/>
        <v>4.8258706467661699E-2</v>
      </c>
      <c r="R32" s="149">
        <v>1</v>
      </c>
      <c r="S32" s="143">
        <v>0.5</v>
      </c>
      <c r="T32" s="201"/>
      <c r="U32" s="142">
        <v>1</v>
      </c>
      <c r="V32" s="142">
        <v>1</v>
      </c>
      <c r="W32" s="142">
        <v>1</v>
      </c>
      <c r="Z32" s="201"/>
      <c r="AA32" s="201"/>
      <c r="AB32" s="142">
        <v>1</v>
      </c>
      <c r="AC32" s="54">
        <f t="shared" si="103"/>
        <v>39</v>
      </c>
      <c r="AD32" s="144">
        <f t="shared" si="104"/>
        <v>39</v>
      </c>
      <c r="AE32" s="75" t="str">
        <f t="shared" si="105"/>
        <v>na</v>
      </c>
      <c r="AF32" s="144">
        <f t="shared" si="106"/>
        <v>39</v>
      </c>
      <c r="AG32" s="144">
        <f t="shared" si="107"/>
        <v>39</v>
      </c>
      <c r="AH32" s="144">
        <f t="shared" si="108"/>
        <v>39</v>
      </c>
      <c r="AI32" s="144" t="str">
        <f t="shared" si="109"/>
        <v>na</v>
      </c>
      <c r="AJ32" s="144" t="str">
        <f t="shared" si="110"/>
        <v>na</v>
      </c>
      <c r="AK32" s="75" t="str">
        <f t="shared" si="111"/>
        <v>na</v>
      </c>
      <c r="AL32" s="75" t="str">
        <f t="shared" si="112"/>
        <v>na</v>
      </c>
      <c r="AM32" s="144">
        <f t="shared" si="113"/>
        <v>39</v>
      </c>
      <c r="AN32" s="81">
        <f t="shared" si="114"/>
        <v>2.1654389435382181E-2</v>
      </c>
      <c r="AO32" s="82">
        <f t="shared" si="115"/>
        <v>1.2992633661229309E-2</v>
      </c>
      <c r="AP32" s="83" t="str">
        <f t="shared" si="116"/>
        <v>na</v>
      </c>
      <c r="AQ32" s="82">
        <f t="shared" si="117"/>
        <v>2.8023327504612235E-2</v>
      </c>
      <c r="AR32" s="82">
        <f t="shared" si="118"/>
        <v>3.1759771171893866E-2</v>
      </c>
      <c r="AS32" s="82">
        <f t="shared" si="119"/>
        <v>2.1654389435382181E-2</v>
      </c>
      <c r="AT32" s="82" t="str">
        <f t="shared" si="120"/>
        <v>na</v>
      </c>
      <c r="AU32" s="82" t="str">
        <f t="shared" si="121"/>
        <v>na</v>
      </c>
      <c r="AV32" s="83" t="str">
        <f t="shared" si="122"/>
        <v>na</v>
      </c>
      <c r="AW32" s="83" t="str">
        <f t="shared" si="123"/>
        <v>na</v>
      </c>
      <c r="AX32" s="82">
        <f t="shared" si="124"/>
        <v>2.1654389435382181E-2</v>
      </c>
      <c r="AY32" s="93">
        <f t="shared" si="125"/>
        <v>9.4260825502135145E-2</v>
      </c>
      <c r="AZ32" s="85">
        <f t="shared" si="126"/>
        <v>3.3933897180768648E-2</v>
      </c>
      <c r="BA32" s="86" t="str">
        <f t="shared" si="127"/>
        <v>na</v>
      </c>
      <c r="BB32" s="85">
        <f t="shared" si="128"/>
        <v>0.15786242056412947</v>
      </c>
      <c r="BC32" s="85">
        <f t="shared" si="129"/>
        <v>0.20276550908014854</v>
      </c>
      <c r="BD32" s="85">
        <f t="shared" si="130"/>
        <v>9.4260825502135145E-2</v>
      </c>
      <c r="BE32" s="85" t="str">
        <f t="shared" si="131"/>
        <v>na</v>
      </c>
      <c r="BF32" s="85" t="str">
        <f t="shared" si="132"/>
        <v>na</v>
      </c>
      <c r="BG32" s="86" t="str">
        <f t="shared" si="133"/>
        <v>na</v>
      </c>
      <c r="BH32" s="86" t="str">
        <f t="shared" si="134"/>
        <v>na</v>
      </c>
      <c r="BI32" s="102">
        <f t="shared" si="135"/>
        <v>9.4260825502135145E-2</v>
      </c>
      <c r="BJ32" s="85">
        <f t="shared" si="136"/>
        <v>3.5819113690811357</v>
      </c>
      <c r="BK32" s="85">
        <f t="shared" si="92"/>
        <v>1.2894880928692085</v>
      </c>
      <c r="BL32" s="86" t="str">
        <f t="shared" si="93"/>
        <v>na</v>
      </c>
      <c r="BM32" s="85">
        <f t="shared" si="94"/>
        <v>5.9987719814369198</v>
      </c>
      <c r="BN32" s="85">
        <f t="shared" si="95"/>
        <v>7.7050893450456446</v>
      </c>
      <c r="BO32" s="85">
        <f t="shared" si="96"/>
        <v>3.5819113690811357</v>
      </c>
      <c r="BP32" s="85" t="str">
        <f t="shared" si="97"/>
        <v>na</v>
      </c>
      <c r="BQ32" s="85" t="str">
        <f t="shared" si="98"/>
        <v>na</v>
      </c>
      <c r="BR32" s="86" t="str">
        <f t="shared" si="99"/>
        <v>na</v>
      </c>
      <c r="BS32" s="86" t="str">
        <f t="shared" si="100"/>
        <v>na</v>
      </c>
      <c r="BT32" s="102">
        <f t="shared" si="101"/>
        <v>3.5819113690811357</v>
      </c>
      <c r="BU32" s="93">
        <f t="shared" si="137"/>
        <v>3.3844416531123947E-5</v>
      </c>
      <c r="BV32" s="85">
        <f t="shared" si="138"/>
        <v>1.8132814054593396E-4</v>
      </c>
      <c r="BW32" s="86" t="str">
        <f t="shared" si="139"/>
        <v>na</v>
      </c>
      <c r="BX32" s="85">
        <f t="shared" si="140"/>
        <v>2.515135126521469E-3</v>
      </c>
      <c r="BY32" s="85">
        <f t="shared" si="141"/>
        <v>4.2410370962051398E-3</v>
      </c>
      <c r="BZ32" s="85">
        <f t="shared" si="142"/>
        <v>8.2778566888520241E-7</v>
      </c>
      <c r="CA32" s="85" t="str">
        <f t="shared" si="143"/>
        <v>na</v>
      </c>
      <c r="CB32" s="85" t="str">
        <f t="shared" si="144"/>
        <v>na</v>
      </c>
      <c r="CC32" s="86" t="str">
        <f t="shared" si="145"/>
        <v>na</v>
      </c>
      <c r="CD32" s="86" t="str">
        <f t="shared" si="146"/>
        <v>na</v>
      </c>
      <c r="CE32" s="102">
        <f t="shared" si="147"/>
        <v>8.2778566888520241E-7</v>
      </c>
    </row>
    <row r="33" spans="1:83" x14ac:dyDescent="0.25">
      <c r="A33" s="311" t="s">
        <v>111</v>
      </c>
      <c r="B33" s="143"/>
      <c r="C33" s="150">
        <v>39</v>
      </c>
      <c r="E33" s="145">
        <v>1</v>
      </c>
      <c r="F33" s="78">
        <v>571.79999999999995</v>
      </c>
      <c r="G33" s="153">
        <v>1.96</v>
      </c>
      <c r="H33" s="153">
        <v>6.1</v>
      </c>
      <c r="I33" s="314" t="s">
        <v>321</v>
      </c>
      <c r="J33" s="81"/>
      <c r="K33" s="82">
        <v>16.12</v>
      </c>
      <c r="L33" s="277">
        <v>0</v>
      </c>
      <c r="M33" s="278">
        <v>0</v>
      </c>
      <c r="N33" s="73">
        <f t="shared" ref="N33" si="156">L33/K33</f>
        <v>0</v>
      </c>
      <c r="O33" s="73">
        <f t="shared" ref="O33" si="157">IF(L33&lt;0.01*K33,0.01,IF(L33&gt;100*K33,100,N33))</f>
        <v>0.01</v>
      </c>
      <c r="P33" s="205">
        <f t="shared" si="87"/>
        <v>0</v>
      </c>
      <c r="Q33" s="153">
        <f t="shared" si="88"/>
        <v>0.01</v>
      </c>
      <c r="R33" s="149">
        <v>1</v>
      </c>
      <c r="S33" s="145">
        <v>1</v>
      </c>
      <c r="T33" s="201"/>
      <c r="U33" s="142">
        <v>0.75</v>
      </c>
      <c r="V33" s="142">
        <v>0.3</v>
      </c>
      <c r="W33" s="142">
        <v>1</v>
      </c>
      <c r="X33" s="142">
        <v>0.5</v>
      </c>
      <c r="Y33" s="142">
        <v>1</v>
      </c>
      <c r="Z33" s="201"/>
      <c r="AA33" s="201">
        <v>1</v>
      </c>
      <c r="AB33" s="142">
        <v>1</v>
      </c>
      <c r="AC33" s="54">
        <f t="shared" si="103"/>
        <v>39</v>
      </c>
      <c r="AD33" s="144">
        <f t="shared" si="104"/>
        <v>39</v>
      </c>
      <c r="AE33" s="75" t="str">
        <f t="shared" si="105"/>
        <v>na</v>
      </c>
      <c r="AF33" s="144">
        <f t="shared" si="106"/>
        <v>39</v>
      </c>
      <c r="AG33" s="144">
        <f t="shared" si="107"/>
        <v>39</v>
      </c>
      <c r="AH33" s="144">
        <f t="shared" si="108"/>
        <v>39</v>
      </c>
      <c r="AI33" s="144">
        <f t="shared" si="109"/>
        <v>39</v>
      </c>
      <c r="AJ33" s="144">
        <f t="shared" si="110"/>
        <v>39</v>
      </c>
      <c r="AK33" s="75" t="str">
        <f t="shared" si="111"/>
        <v>na</v>
      </c>
      <c r="AL33" s="75">
        <f t="shared" si="112"/>
        <v>39</v>
      </c>
      <c r="AM33" s="144">
        <f t="shared" si="113"/>
        <v>39</v>
      </c>
      <c r="AN33" s="81">
        <f t="shared" si="114"/>
        <v>9.950330853168092E-3</v>
      </c>
      <c r="AO33" s="82">
        <f t="shared" si="115"/>
        <v>1.1940397023801711E-2</v>
      </c>
      <c r="AP33" s="83" t="str">
        <f t="shared" si="116"/>
        <v>na</v>
      </c>
      <c r="AQ33" s="82">
        <f t="shared" si="117"/>
        <v>9.6576740633690303E-3</v>
      </c>
      <c r="AR33" s="82">
        <f t="shared" si="118"/>
        <v>4.3781455753939607E-3</v>
      </c>
      <c r="AS33" s="82">
        <f t="shared" si="119"/>
        <v>9.950330853168092E-3</v>
      </c>
      <c r="AT33" s="82">
        <f t="shared" si="120"/>
        <v>7.1073791808343514E-3</v>
      </c>
      <c r="AU33" s="82">
        <f t="shared" si="121"/>
        <v>9.950330853168092E-3</v>
      </c>
      <c r="AV33" s="83" t="str">
        <f t="shared" si="122"/>
        <v>na</v>
      </c>
      <c r="AW33" s="83">
        <f t="shared" si="123"/>
        <v>9.950330853168092E-3</v>
      </c>
      <c r="AX33" s="82">
        <f t="shared" si="124"/>
        <v>9.950330853168092E-3</v>
      </c>
      <c r="AY33" s="93">
        <f t="shared" si="125"/>
        <v>1.9900661706336174E-2</v>
      </c>
      <c r="AZ33" s="85">
        <f t="shared" si="126"/>
        <v>2.865695285712409E-2</v>
      </c>
      <c r="BA33" s="86" t="str">
        <f t="shared" si="127"/>
        <v>na</v>
      </c>
      <c r="BB33" s="85">
        <f t="shared" si="128"/>
        <v>1.8747249652422224E-2</v>
      </c>
      <c r="BC33" s="85">
        <f t="shared" si="129"/>
        <v>3.8527681063466831E-3</v>
      </c>
      <c r="BD33" s="85">
        <f t="shared" si="130"/>
        <v>1.9900661706336174E-2</v>
      </c>
      <c r="BE33" s="85">
        <f t="shared" si="131"/>
        <v>1.0153398829763354E-2</v>
      </c>
      <c r="BF33" s="85">
        <f t="shared" si="132"/>
        <v>1.9900661706336174E-2</v>
      </c>
      <c r="BG33" s="86" t="str">
        <f t="shared" si="133"/>
        <v>na</v>
      </c>
      <c r="BH33" s="86">
        <f t="shared" si="134"/>
        <v>1.9900661706336174E-2</v>
      </c>
      <c r="BI33" s="102">
        <f t="shared" si="135"/>
        <v>1.9900661706336174E-2</v>
      </c>
      <c r="BJ33" s="85">
        <f t="shared" si="136"/>
        <v>0.75622514484077463</v>
      </c>
      <c r="BK33" s="85">
        <f t="shared" si="92"/>
        <v>1.0889642085707154</v>
      </c>
      <c r="BL33" s="86" t="str">
        <f t="shared" si="93"/>
        <v>na</v>
      </c>
      <c r="BM33" s="85">
        <f t="shared" si="94"/>
        <v>0.71239548679204456</v>
      </c>
      <c r="BN33" s="85">
        <f t="shared" si="95"/>
        <v>0.14640518804117394</v>
      </c>
      <c r="BO33" s="85">
        <f t="shared" si="96"/>
        <v>0.75622514484077463</v>
      </c>
      <c r="BP33" s="85">
        <f t="shared" si="97"/>
        <v>0.38582915553100749</v>
      </c>
      <c r="BQ33" s="85">
        <f t="shared" si="98"/>
        <v>0.75622514484077463</v>
      </c>
      <c r="BR33" s="86" t="str">
        <f t="shared" si="99"/>
        <v>na</v>
      </c>
      <c r="BS33" s="86">
        <f t="shared" si="100"/>
        <v>0.75622514484077463</v>
      </c>
      <c r="BT33" s="102">
        <f t="shared" si="101"/>
        <v>0.75622514484077463</v>
      </c>
      <c r="BU33" s="93">
        <f t="shared" si="137"/>
        <v>4.5258216176241465E-3</v>
      </c>
      <c r="BV33" s="85">
        <f t="shared" si="138"/>
        <v>4.0148254985004607E-4</v>
      </c>
      <c r="BW33" s="86" t="str">
        <f t="shared" si="139"/>
        <v>na</v>
      </c>
      <c r="BX33" s="85">
        <f t="shared" si="140"/>
        <v>4.1657144395614298E-3</v>
      </c>
      <c r="BY33" s="85">
        <f t="shared" si="141"/>
        <v>1.1209505377649779E-2</v>
      </c>
      <c r="BZ33" s="85">
        <f t="shared" si="142"/>
        <v>5.4762441573252153E-3</v>
      </c>
      <c r="CA33" s="85">
        <f t="shared" si="143"/>
        <v>5.9105915305196063E-3</v>
      </c>
      <c r="CB33" s="85">
        <f t="shared" si="144"/>
        <v>1.2355236707641593E-2</v>
      </c>
      <c r="CC33" s="86" t="str">
        <f t="shared" si="145"/>
        <v>na</v>
      </c>
      <c r="CD33" s="86">
        <f t="shared" si="146"/>
        <v>0</v>
      </c>
      <c r="CE33" s="102">
        <f t="shared" si="147"/>
        <v>5.4762441573252153E-3</v>
      </c>
    </row>
    <row r="34" spans="1:83" x14ac:dyDescent="0.25">
      <c r="F34" s="78"/>
      <c r="R34" s="149"/>
      <c r="T34" s="201"/>
      <c r="Z34" s="201"/>
      <c r="AA34" s="201"/>
      <c r="AC34" s="202"/>
      <c r="AE34" s="201"/>
      <c r="AK34" s="201"/>
      <c r="AL34" s="201"/>
      <c r="AN34" s="81"/>
      <c r="AO34" s="82"/>
      <c r="AP34" s="83"/>
      <c r="AQ34" s="82"/>
      <c r="AR34" s="82"/>
      <c r="AS34" s="82"/>
      <c r="AT34" s="82"/>
      <c r="AU34" s="82"/>
      <c r="AV34" s="83"/>
      <c r="AW34" s="83"/>
      <c r="AY34" s="149"/>
      <c r="BA34" s="201"/>
      <c r="BG34" s="148"/>
      <c r="BH34" s="201"/>
      <c r="BJ34" s="204"/>
      <c r="BK34" s="199"/>
      <c r="BL34" s="152"/>
      <c r="BM34" s="199"/>
      <c r="BN34" s="199"/>
      <c r="BO34" s="199"/>
      <c r="BP34" s="199"/>
      <c r="BQ34" s="199"/>
      <c r="BR34" s="152"/>
      <c r="BS34" s="152"/>
      <c r="BT34" s="21"/>
    </row>
    <row r="35" spans="1:83" ht="18" x14ac:dyDescent="0.35">
      <c r="A35" s="60" t="s">
        <v>472</v>
      </c>
      <c r="B35" s="149"/>
      <c r="D35" s="202" t="s">
        <v>407</v>
      </c>
      <c r="F35" s="142"/>
      <c r="J35" s="81"/>
      <c r="K35" s="82"/>
      <c r="L35" s="82"/>
      <c r="M35" s="82"/>
      <c r="N35" s="82"/>
      <c r="O35" s="82"/>
      <c r="P35" s="82"/>
      <c r="Q35" s="82"/>
      <c r="R35" s="54">
        <f t="shared" ref="R35:AB35" si="158">AVERAGE(R23:R33)</f>
        <v>1</v>
      </c>
      <c r="S35" s="144">
        <f t="shared" si="158"/>
        <v>0.83333333333333337</v>
      </c>
      <c r="T35" s="75">
        <f t="shared" si="158"/>
        <v>1</v>
      </c>
      <c r="U35" s="144">
        <f t="shared" si="158"/>
        <v>0.77272727272727271</v>
      </c>
      <c r="V35" s="144">
        <f t="shared" si="158"/>
        <v>0.68181818181818177</v>
      </c>
      <c r="W35" s="144">
        <f t="shared" si="158"/>
        <v>1</v>
      </c>
      <c r="X35" s="144">
        <f t="shared" si="158"/>
        <v>0.7</v>
      </c>
      <c r="Y35" s="144">
        <f t="shared" si="158"/>
        <v>1</v>
      </c>
      <c r="Z35" s="75" t="e">
        <f t="shared" si="158"/>
        <v>#DIV/0!</v>
      </c>
      <c r="AA35" s="75">
        <f t="shared" si="158"/>
        <v>1</v>
      </c>
      <c r="AB35" s="144">
        <f t="shared" si="158"/>
        <v>1</v>
      </c>
      <c r="AC35" s="58">
        <f>SUM(AC23:AC33)-AC36</f>
        <v>418</v>
      </c>
      <c r="AD35" s="60">
        <f t="shared" ref="AD35:AM35" si="159">SUM(AD23:AD33)-AD36</f>
        <v>342</v>
      </c>
      <c r="AE35" s="75">
        <f t="shared" si="159"/>
        <v>114</v>
      </c>
      <c r="AF35" s="60">
        <f t="shared" si="159"/>
        <v>418</v>
      </c>
      <c r="AG35" s="60">
        <f t="shared" si="159"/>
        <v>418</v>
      </c>
      <c r="AH35" s="60">
        <f t="shared" si="159"/>
        <v>380</v>
      </c>
      <c r="AI35" s="60">
        <f t="shared" si="159"/>
        <v>190</v>
      </c>
      <c r="AJ35" s="60">
        <f t="shared" si="159"/>
        <v>228</v>
      </c>
      <c r="AK35" s="75">
        <f t="shared" si="159"/>
        <v>0</v>
      </c>
      <c r="AL35" s="75">
        <f t="shared" si="159"/>
        <v>76</v>
      </c>
      <c r="AM35" s="59">
        <f t="shared" si="159"/>
        <v>380</v>
      </c>
      <c r="AN35" s="56">
        <f>(1/R36)*SUM(AN23:AN33)</f>
        <v>2.0722828620362517E-2</v>
      </c>
      <c r="AO35" s="74">
        <f t="shared" ref="AO35" si="160">(1/S36)*SUM(AO23:AO33)</f>
        <v>1.5148889560045077E-2</v>
      </c>
      <c r="AP35" s="345">
        <f t="shared" ref="AP35" si="161">(1/T36)*SUM(AP23:AP33)</f>
        <v>3.204177152681497E-2</v>
      </c>
      <c r="AQ35" s="74">
        <f t="shared" ref="AQ35" si="162">(1/U36)*SUM(AQ23:AQ33)</f>
        <v>1.99927207859526E-2</v>
      </c>
      <c r="AR35" s="74">
        <f t="shared" ref="AR35" si="163">(1/V36)*SUM(AR23:AR33)</f>
        <v>2.1331706110323867E-2</v>
      </c>
      <c r="AS35" s="74">
        <f t="shared" ref="AS35" si="164">(1/W36)*SUM(AS23:AS33)</f>
        <v>2.1800078397081958E-2</v>
      </c>
      <c r="AT35" s="74">
        <f t="shared" ref="AT35" si="165">(1/X36)*SUM(AT23:AT33)</f>
        <v>1.94180911418739E-2</v>
      </c>
      <c r="AU35" s="74">
        <f t="shared" ref="AU35" si="166">(1/Y36)*SUM(AU23:AU33)</f>
        <v>2.7749233662655515E-2</v>
      </c>
      <c r="AV35" s="345" t="e">
        <f t="shared" ref="AV35" si="167">(1/Z36)*SUM(AV23:AV33)</f>
        <v>#DIV/0!</v>
      </c>
      <c r="AW35" s="345">
        <f t="shared" ref="AW35" si="168">(1/AA36)*SUM(AW23:AW33)</f>
        <v>9.950330853168092E-3</v>
      </c>
      <c r="AX35" s="385">
        <f t="shared" ref="AX35" si="169">(1/AB36)*SUM(AX23:AX33)</f>
        <v>2.1800078397081958E-2</v>
      </c>
      <c r="AY35" s="149"/>
      <c r="BA35" s="201"/>
      <c r="BG35" s="148"/>
      <c r="BH35" s="201"/>
      <c r="BJ35" s="78">
        <f>SQRT((SUM(BJ23:BJ33)+SUM(BU23:BU33))/AC35)</f>
        <v>0.26278696948728175</v>
      </c>
      <c r="BK35" s="205">
        <f t="shared" ref="BK35:BT35" si="170">SQRT((SUM(BK23:BK33)+SUM(BV23:BV33))/AD35)</f>
        <v>0.18915229098626626</v>
      </c>
      <c r="BL35" s="373">
        <f t="shared" si="170"/>
        <v>0.33783497906025783</v>
      </c>
      <c r="BM35" s="205">
        <f t="shared" si="170"/>
        <v>0.27062567074029759</v>
      </c>
      <c r="BN35" s="205">
        <f t="shared" si="170"/>
        <v>0.2968166568773401</v>
      </c>
      <c r="BO35" s="205">
        <f t="shared" si="170"/>
        <v>0.27195500221972302</v>
      </c>
      <c r="BP35" s="205">
        <f t="shared" si="170"/>
        <v>0.21272494101421466</v>
      </c>
      <c r="BQ35" s="205">
        <f t="shared" si="170"/>
        <v>0.31224512856667086</v>
      </c>
      <c r="BR35" s="373" t="e">
        <f t="shared" si="170"/>
        <v>#DIV/0!</v>
      </c>
      <c r="BS35" s="373">
        <f t="shared" si="170"/>
        <v>0.14106970513308723</v>
      </c>
      <c r="BT35" s="371">
        <f t="shared" si="170"/>
        <v>0.27195500221972302</v>
      </c>
    </row>
    <row r="36" spans="1:83" x14ac:dyDescent="0.25">
      <c r="A36" s="199" t="s">
        <v>60</v>
      </c>
      <c r="B36" s="149">
        <f>COUNTIF(B23:B33,"&gt;0")</f>
        <v>0</v>
      </c>
      <c r="C36" s="143">
        <f>COUNTIF(C23:C33,"&gt;0")</f>
        <v>11</v>
      </c>
      <c r="D36" s="149"/>
      <c r="F36" s="142"/>
      <c r="J36" s="81"/>
      <c r="K36" s="82"/>
      <c r="L36" s="82"/>
      <c r="M36" s="82"/>
      <c r="N36" s="82"/>
      <c r="O36" s="82"/>
      <c r="P36" s="82"/>
      <c r="Q36" s="82"/>
      <c r="R36" s="149">
        <f t="shared" ref="R36:AB36" si="171">COUNTIF(R23:R33,"&gt;0")</f>
        <v>11</v>
      </c>
      <c r="S36" s="143">
        <f t="shared" si="171"/>
        <v>9</v>
      </c>
      <c r="T36" s="152">
        <f t="shared" si="171"/>
        <v>3</v>
      </c>
      <c r="U36" s="143">
        <f t="shared" si="171"/>
        <v>11</v>
      </c>
      <c r="V36" s="143">
        <f t="shared" si="171"/>
        <v>11</v>
      </c>
      <c r="W36" s="143">
        <f t="shared" si="171"/>
        <v>10</v>
      </c>
      <c r="X36" s="143">
        <f t="shared" si="171"/>
        <v>5</v>
      </c>
      <c r="Y36" s="143">
        <f t="shared" si="171"/>
        <v>6</v>
      </c>
      <c r="Z36" s="152">
        <f t="shared" si="171"/>
        <v>0</v>
      </c>
      <c r="AA36" s="152">
        <f t="shared" si="171"/>
        <v>2</v>
      </c>
      <c r="AB36" s="143">
        <f t="shared" si="171"/>
        <v>10</v>
      </c>
      <c r="AC36" s="202">
        <f>COUNTIF(AC23:AC33,"&gt;0")</f>
        <v>11</v>
      </c>
      <c r="AD36" s="198">
        <f t="shared" ref="AD36:AM36" si="172">COUNTIF(AD23:AD33,"&gt;0")</f>
        <v>9</v>
      </c>
      <c r="AE36" s="152">
        <f t="shared" si="172"/>
        <v>3</v>
      </c>
      <c r="AF36" s="198">
        <f t="shared" si="172"/>
        <v>11</v>
      </c>
      <c r="AG36" s="198">
        <f t="shared" si="172"/>
        <v>11</v>
      </c>
      <c r="AH36" s="198">
        <f t="shared" si="172"/>
        <v>10</v>
      </c>
      <c r="AI36" s="198">
        <f t="shared" si="172"/>
        <v>5</v>
      </c>
      <c r="AJ36" s="198">
        <f t="shared" si="172"/>
        <v>6</v>
      </c>
      <c r="AK36" s="152">
        <f t="shared" si="172"/>
        <v>0</v>
      </c>
      <c r="AL36" s="152">
        <f t="shared" si="172"/>
        <v>2</v>
      </c>
      <c r="AM36" s="203">
        <f t="shared" si="172"/>
        <v>10</v>
      </c>
      <c r="AN36" s="82"/>
      <c r="AO36" s="82"/>
      <c r="AP36" s="83"/>
      <c r="AQ36" s="82"/>
      <c r="AR36" s="82"/>
      <c r="AS36" s="82"/>
      <c r="AT36" s="82"/>
      <c r="AU36" s="82"/>
      <c r="AV36" s="83"/>
      <c r="AW36" s="83"/>
      <c r="AY36" s="149"/>
      <c r="BA36" s="201"/>
      <c r="BG36" s="148"/>
      <c r="BH36" s="201"/>
      <c r="BJ36" s="25"/>
      <c r="BK36" s="105"/>
      <c r="BL36" s="374"/>
      <c r="BM36" s="105"/>
      <c r="BN36" s="105"/>
      <c r="BO36" s="105"/>
      <c r="BP36" s="105"/>
      <c r="BQ36" s="105"/>
      <c r="BR36" s="374"/>
      <c r="BS36" s="374"/>
      <c r="BT36" s="346"/>
    </row>
    <row r="37" spans="1:83" ht="24" x14ac:dyDescent="0.45">
      <c r="A37" s="27" t="s">
        <v>483</v>
      </c>
      <c r="F37" s="142"/>
      <c r="J37" s="81"/>
      <c r="K37" s="82"/>
      <c r="L37" s="82"/>
      <c r="M37" s="82"/>
      <c r="N37" s="82"/>
      <c r="O37" s="82"/>
      <c r="P37" s="82"/>
      <c r="Q37" s="82"/>
      <c r="AN37" s="87">
        <f>EXP((1/R36)*(SUM(AN23:AN33)-R36))</f>
        <v>0.37558248252531623</v>
      </c>
      <c r="AO37" s="88">
        <f t="shared" ref="AO37:AX37" si="173">EXP((1/S36)*(SUM(AO23:AO33)-S36))</f>
        <v>0.37349483227828784</v>
      </c>
      <c r="AP37" s="94">
        <f t="shared" si="173"/>
        <v>0.37985782976150567</v>
      </c>
      <c r="AQ37" s="88">
        <f t="shared" si="173"/>
        <v>0.37530836689151986</v>
      </c>
      <c r="AR37" s="88">
        <f t="shared" si="173"/>
        <v>0.37581123587886639</v>
      </c>
      <c r="AS37" s="88">
        <f t="shared" si="173"/>
        <v>0.37598729667458453</v>
      </c>
      <c r="AT37" s="88">
        <f t="shared" si="173"/>
        <v>0.37509276552963278</v>
      </c>
      <c r="AU37" s="88">
        <f t="shared" si="173"/>
        <v>0.3782307702498704</v>
      </c>
      <c r="AV37" s="94" t="e">
        <f t="shared" si="173"/>
        <v>#DIV/0!</v>
      </c>
      <c r="AW37" s="94">
        <f t="shared" si="173"/>
        <v>0.37155823558315676</v>
      </c>
      <c r="AX37" s="106">
        <f t="shared" si="173"/>
        <v>0.37598729667458453</v>
      </c>
      <c r="AY37" s="103"/>
      <c r="AZ37" s="103"/>
      <c r="BA37" s="83"/>
      <c r="BB37" s="103"/>
      <c r="BC37" s="103"/>
      <c r="BD37" s="103"/>
      <c r="BE37" s="103"/>
      <c r="BF37" s="103"/>
      <c r="BG37" s="83"/>
      <c r="BH37" s="83"/>
      <c r="BI37" s="103"/>
      <c r="BJ37" s="126">
        <f>EXP((1/R36)*(BJ35-R36))</f>
        <v>0.37677379853246695</v>
      </c>
      <c r="BK37" s="103">
        <f t="shared" ref="BK37:BT37" si="174">EXP((1/S36)*(BK35-S36))</f>
        <v>0.3756929547979847</v>
      </c>
      <c r="BL37" s="83">
        <f t="shared" si="174"/>
        <v>0.41172964754040603</v>
      </c>
      <c r="BM37" s="103">
        <f t="shared" si="174"/>
        <v>0.3770423866972693</v>
      </c>
      <c r="BN37" s="103">
        <f t="shared" si="174"/>
        <v>0.37794119374942692</v>
      </c>
      <c r="BO37" s="103">
        <f t="shared" si="174"/>
        <v>0.37802138920008227</v>
      </c>
      <c r="BP37" s="103">
        <f t="shared" si="174"/>
        <v>0.38386858489736392</v>
      </c>
      <c r="BQ37" s="103">
        <f t="shared" si="174"/>
        <v>0.38753111166694842</v>
      </c>
      <c r="BR37" s="83" t="e">
        <f t="shared" si="174"/>
        <v>#DIV/0!</v>
      </c>
      <c r="BS37" s="83">
        <f t="shared" si="174"/>
        <v>0.39476479488074639</v>
      </c>
      <c r="BT37" s="104">
        <f t="shared" si="174"/>
        <v>0.37802138920008227</v>
      </c>
    </row>
    <row r="38" spans="1:83" ht="18" x14ac:dyDescent="0.35">
      <c r="A38" s="30" t="s">
        <v>473</v>
      </c>
      <c r="F38" s="142"/>
      <c r="J38" s="81"/>
      <c r="K38" s="82"/>
      <c r="L38" s="82"/>
      <c r="M38" s="82"/>
      <c r="N38" s="82"/>
      <c r="O38" s="82"/>
      <c r="P38" s="82"/>
      <c r="Q38" s="82"/>
      <c r="AN38" s="87"/>
      <c r="AO38" s="88"/>
      <c r="AP38" s="94"/>
      <c r="AQ38" s="88"/>
      <c r="AR38" s="88"/>
      <c r="AS38" s="88"/>
      <c r="AT38" s="88"/>
      <c r="AU38" s="88"/>
      <c r="AV38" s="94"/>
      <c r="AW38" s="94"/>
      <c r="AX38" s="88"/>
      <c r="AY38" s="126"/>
      <c r="AZ38" s="103"/>
      <c r="BA38" s="83"/>
      <c r="BB38" s="103"/>
      <c r="BC38" s="103"/>
      <c r="BD38" s="103"/>
      <c r="BE38" s="103"/>
      <c r="BF38" s="103"/>
      <c r="BG38" s="83"/>
      <c r="BH38" s="83"/>
      <c r="BI38" s="103"/>
      <c r="BJ38" s="143"/>
    </row>
    <row r="39" spans="1:83" x14ac:dyDescent="0.25">
      <c r="A39" s="30" t="s">
        <v>303</v>
      </c>
      <c r="F39" s="142"/>
      <c r="J39" s="81"/>
      <c r="K39" s="82"/>
      <c r="L39" s="82"/>
      <c r="M39" s="82"/>
      <c r="N39" s="82"/>
      <c r="O39" s="82"/>
      <c r="P39" s="82"/>
      <c r="Q39" s="82"/>
      <c r="V39" s="129"/>
      <c r="W39" s="142" t="s">
        <v>73</v>
      </c>
      <c r="X39" s="143"/>
      <c r="Y39" s="143"/>
      <c r="Z39" s="199"/>
      <c r="AA39" s="199"/>
      <c r="AB39" s="143"/>
      <c r="AC39" s="198"/>
      <c r="AD39" s="198"/>
      <c r="AE39" s="198"/>
      <c r="AF39" s="198"/>
      <c r="AG39" s="198"/>
      <c r="AH39" s="198"/>
      <c r="AI39" s="198"/>
      <c r="AJ39" s="198"/>
      <c r="AK39" s="198"/>
      <c r="AL39" s="198"/>
      <c r="AM39" s="198"/>
      <c r="AN39" s="202">
        <f>SQRT(((AY18^2)/R17)+((BJ37^2)/R36))</f>
        <v>0.11360157459719553</v>
      </c>
      <c r="AO39" s="198">
        <f t="shared" ref="AO39:AX39" si="175">SQRT(((AZ18^2)/S17)+((BK37^2)/S36))</f>
        <v>0.12523098493266158</v>
      </c>
      <c r="AP39" s="152">
        <f t="shared" si="175"/>
        <v>0.23771222284080318</v>
      </c>
      <c r="AQ39" s="198">
        <f t="shared" si="175"/>
        <v>0.11368255697590277</v>
      </c>
      <c r="AR39" s="198">
        <f t="shared" si="175"/>
        <v>0.11395355749871479</v>
      </c>
      <c r="AS39" s="198">
        <f t="shared" si="175"/>
        <v>0.11954085941332364</v>
      </c>
      <c r="AT39" s="198">
        <f t="shared" si="175"/>
        <v>0.17167125005143097</v>
      </c>
      <c r="AU39" s="198">
        <f t="shared" si="175"/>
        <v>0.1582089138395921</v>
      </c>
      <c r="AV39" s="152" t="e">
        <f t="shared" si="175"/>
        <v>#DIV/0!</v>
      </c>
      <c r="AW39" s="152">
        <f t="shared" si="175"/>
        <v>0.27914086343389227</v>
      </c>
      <c r="AX39" s="203">
        <f t="shared" si="175"/>
        <v>0.11954085941332364</v>
      </c>
      <c r="AY39" s="198"/>
      <c r="BH39" s="146"/>
    </row>
    <row r="40" spans="1:83" x14ac:dyDescent="0.25">
      <c r="F40" s="78"/>
      <c r="J40" s="81"/>
      <c r="K40" s="82"/>
      <c r="L40" s="82"/>
      <c r="M40" s="82"/>
      <c r="N40" s="82"/>
      <c r="O40" s="82"/>
      <c r="P40" s="82"/>
      <c r="Q40" s="82"/>
      <c r="V40" s="129"/>
      <c r="W40" s="142" t="s">
        <v>74</v>
      </c>
      <c r="X40" s="143"/>
      <c r="Y40" s="143"/>
      <c r="Z40" s="199"/>
      <c r="AA40" s="199"/>
      <c r="AB40" s="143"/>
      <c r="AC40" s="198"/>
      <c r="AD40" s="198"/>
      <c r="AE40" s="198"/>
      <c r="AF40" s="198"/>
      <c r="AG40" s="198"/>
      <c r="AH40" s="198"/>
      <c r="AI40" s="198"/>
      <c r="AJ40" s="198"/>
      <c r="AK40" s="198"/>
      <c r="AL40" s="198"/>
      <c r="AM40" s="198"/>
      <c r="AN40" s="202">
        <f t="shared" ref="AN40" si="176">(AN18-AN37)/AN39</f>
        <v>0.23404627344194995</v>
      </c>
      <c r="AO40" s="198">
        <f t="shared" ref="AO40:AX40" si="177">(AO18-AO37)/AO39</f>
        <v>0.12057057482362682</v>
      </c>
      <c r="AP40" s="152">
        <f t="shared" si="177"/>
        <v>6.2759864677798816E-2</v>
      </c>
      <c r="AQ40" s="198">
        <f t="shared" si="177"/>
        <v>0.1537000284069063</v>
      </c>
      <c r="AR40" s="198">
        <f t="shared" si="177"/>
        <v>0.2500361058585947</v>
      </c>
      <c r="AS40" s="198">
        <f t="shared" si="177"/>
        <v>0.24577248322073311</v>
      </c>
      <c r="AT40" s="198">
        <f t="shared" si="177"/>
        <v>0.35198077391988758</v>
      </c>
      <c r="AU40" s="198">
        <f t="shared" si="177"/>
        <v>0.28395236630629561</v>
      </c>
      <c r="AV40" s="152" t="e">
        <f t="shared" si="177"/>
        <v>#DIV/0!</v>
      </c>
      <c r="AW40" s="152">
        <f t="shared" si="177"/>
        <v>9.8478129610747034E-3</v>
      </c>
      <c r="AX40" s="203">
        <f t="shared" si="177"/>
        <v>0.24577248322073311</v>
      </c>
      <c r="AY40" s="198"/>
    </row>
    <row r="41" spans="1:83" x14ac:dyDescent="0.25">
      <c r="F41" s="78"/>
      <c r="J41" s="81"/>
      <c r="K41" s="82"/>
      <c r="L41" s="82"/>
      <c r="M41" s="82"/>
      <c r="N41" s="82"/>
      <c r="O41" s="82"/>
      <c r="P41" s="82"/>
      <c r="Q41" s="82"/>
      <c r="V41" s="129"/>
      <c r="W41" s="198" t="s">
        <v>265</v>
      </c>
      <c r="X41" s="143"/>
      <c r="Y41" s="143"/>
      <c r="Z41" s="199"/>
      <c r="AA41" s="199"/>
      <c r="AB41" s="143"/>
      <c r="AC41" s="198"/>
      <c r="AD41" s="198"/>
      <c r="AE41" s="198"/>
      <c r="AF41" s="198"/>
      <c r="AG41" s="198"/>
      <c r="AH41" s="198"/>
      <c r="AI41" s="198"/>
      <c r="AJ41" s="198"/>
      <c r="AK41" s="198"/>
      <c r="AL41" s="198"/>
      <c r="AM41" s="198"/>
      <c r="AN41" s="202">
        <f>TINV(0.05,R17+R36-2)</f>
        <v>2.0859634472658648</v>
      </c>
      <c r="AO41" s="198">
        <f t="shared" ref="AO41:AX41" si="178">TINV(0.05,S17+S36-2)</f>
        <v>2.119905299221255</v>
      </c>
      <c r="AP41" s="152">
        <f t="shared" si="178"/>
        <v>2.7764451051977934</v>
      </c>
      <c r="AQ41" s="198">
        <f t="shared" si="178"/>
        <v>2.0859634472658648</v>
      </c>
      <c r="AR41" s="198">
        <f t="shared" si="178"/>
        <v>2.0859634472658648</v>
      </c>
      <c r="AS41" s="198">
        <f t="shared" si="178"/>
        <v>2.1009220402410378</v>
      </c>
      <c r="AT41" s="198">
        <f t="shared" si="178"/>
        <v>2.3060041352041671</v>
      </c>
      <c r="AU41" s="198">
        <f t="shared" si="178"/>
        <v>2.2281388519862744</v>
      </c>
      <c r="AV41" s="152" t="e">
        <f t="shared" si="178"/>
        <v>#NUM!</v>
      </c>
      <c r="AW41" s="152">
        <f t="shared" si="178"/>
        <v>4.3026527297494637</v>
      </c>
      <c r="AX41" s="203">
        <f t="shared" si="178"/>
        <v>2.1009220402410378</v>
      </c>
      <c r="AY41" s="198"/>
    </row>
    <row r="42" spans="1:83" x14ac:dyDescent="0.25">
      <c r="F42" s="78"/>
      <c r="J42" s="81"/>
      <c r="K42" s="82"/>
      <c r="L42" s="82"/>
      <c r="M42" s="82"/>
      <c r="N42" s="82"/>
      <c r="O42" s="82"/>
      <c r="P42" s="82"/>
      <c r="Q42" s="82"/>
      <c r="V42" s="129"/>
      <c r="W42" s="142" t="s">
        <v>76</v>
      </c>
      <c r="X42" s="143"/>
      <c r="Y42" s="143"/>
      <c r="Z42" s="199"/>
      <c r="AA42" s="199"/>
      <c r="AB42" s="143"/>
      <c r="AC42" s="198"/>
      <c r="AD42" s="198"/>
      <c r="AE42" s="198"/>
      <c r="AF42" s="198"/>
      <c r="AG42" s="198"/>
      <c r="AH42" s="198"/>
      <c r="AI42" s="198"/>
      <c r="AJ42" s="198"/>
      <c r="AK42" s="198"/>
      <c r="AL42" s="198"/>
      <c r="AM42" s="198"/>
      <c r="AN42" s="202">
        <f>TDIST(ABS(AN40),R17+R36-2,2)</f>
        <v>0.81732820621817992</v>
      </c>
      <c r="AO42" s="198">
        <f t="shared" ref="AO42:AX42" si="179">TDIST(ABS(AO40),S17+S36-2,2)</f>
        <v>0.90553229035918215</v>
      </c>
      <c r="AP42" s="152">
        <f t="shared" si="179"/>
        <v>0.95296868637846388</v>
      </c>
      <c r="AQ42" s="198">
        <f t="shared" si="179"/>
        <v>0.8793865484563772</v>
      </c>
      <c r="AR42" s="198">
        <f t="shared" si="179"/>
        <v>0.80510978347469275</v>
      </c>
      <c r="AS42" s="198">
        <f t="shared" si="179"/>
        <v>0.8086389226242704</v>
      </c>
      <c r="AT42" s="198">
        <f t="shared" si="179"/>
        <v>0.73394451669510385</v>
      </c>
      <c r="AU42" s="198">
        <f t="shared" si="179"/>
        <v>0.78223934809458195</v>
      </c>
      <c r="AV42" s="152" t="e">
        <f t="shared" si="179"/>
        <v>#DIV/0!</v>
      </c>
      <c r="AW42" s="152">
        <f t="shared" si="179"/>
        <v>0.99303671349719425</v>
      </c>
      <c r="AX42" s="203">
        <f t="shared" si="179"/>
        <v>0.8086389226242704</v>
      </c>
      <c r="AY42" s="198"/>
    </row>
    <row r="43" spans="1:83" x14ac:dyDescent="0.25">
      <c r="F43" s="78"/>
      <c r="J43" s="81"/>
      <c r="K43" s="82"/>
      <c r="L43" s="82"/>
      <c r="M43" s="82"/>
      <c r="N43" s="82"/>
      <c r="O43" s="82"/>
      <c r="P43" s="82"/>
      <c r="Q43" s="82"/>
      <c r="V43" s="129"/>
      <c r="W43" s="142" t="s">
        <v>77</v>
      </c>
      <c r="X43" s="143"/>
      <c r="Y43" s="143"/>
      <c r="Z43" s="199"/>
      <c r="AA43" s="199"/>
      <c r="AB43" s="143"/>
      <c r="AC43" s="198"/>
      <c r="AD43" s="198"/>
      <c r="AE43" s="198"/>
      <c r="AF43" s="198"/>
      <c r="AG43" s="198"/>
      <c r="AH43" s="198"/>
      <c r="AI43" s="198"/>
      <c r="AJ43" s="198"/>
      <c r="AK43" s="198"/>
      <c r="AL43" s="198"/>
      <c r="AM43" s="198"/>
      <c r="AN43" s="242" t="str">
        <f t="shared" ref="AN43:AX43" si="180">IF(R36&gt;4,IF(AN42&lt;0.001,"***",IF(AN42&lt;0.01,"**",IF(AN42&lt;0.05,"*","ns"))),"na")</f>
        <v>ns</v>
      </c>
      <c r="AO43" s="243" t="str">
        <f t="shared" si="180"/>
        <v>ns</v>
      </c>
      <c r="AP43" s="245" t="str">
        <f t="shared" si="180"/>
        <v>na</v>
      </c>
      <c r="AQ43" s="243" t="str">
        <f t="shared" si="180"/>
        <v>ns</v>
      </c>
      <c r="AR43" s="243" t="str">
        <f t="shared" si="180"/>
        <v>ns</v>
      </c>
      <c r="AS43" s="243" t="str">
        <f t="shared" si="180"/>
        <v>ns</v>
      </c>
      <c r="AT43" s="243" t="str">
        <f t="shared" si="180"/>
        <v>ns</v>
      </c>
      <c r="AU43" s="243" t="str">
        <f t="shared" si="180"/>
        <v>ns</v>
      </c>
      <c r="AV43" s="245" t="str">
        <f t="shared" si="180"/>
        <v>na</v>
      </c>
      <c r="AW43" s="245" t="str">
        <f t="shared" si="180"/>
        <v>na</v>
      </c>
      <c r="AX43" s="244" t="str">
        <f t="shared" si="180"/>
        <v>ns</v>
      </c>
      <c r="AY43" s="198"/>
    </row>
    <row r="44" spans="1:83" x14ac:dyDescent="0.25">
      <c r="F44" s="78"/>
      <c r="J44" s="81"/>
      <c r="K44" s="82"/>
      <c r="L44" s="82"/>
      <c r="M44" s="82"/>
      <c r="N44" s="82"/>
      <c r="O44" s="82"/>
      <c r="P44" s="82"/>
      <c r="Q44" s="82"/>
      <c r="V44" s="129"/>
    </row>
    <row r="45" spans="1:83" x14ac:dyDescent="0.25">
      <c r="A45" s="217" t="s">
        <v>349</v>
      </c>
      <c r="F45" s="78"/>
      <c r="J45" s="81"/>
      <c r="K45" s="82"/>
      <c r="L45" s="82"/>
      <c r="M45" s="82"/>
      <c r="N45" s="82"/>
      <c r="O45" s="82"/>
      <c r="P45" s="82"/>
      <c r="Q45" s="82"/>
      <c r="S45" s="198" t="s">
        <v>9</v>
      </c>
      <c r="T45" s="199" t="s">
        <v>220</v>
      </c>
      <c r="V45" s="129"/>
    </row>
    <row r="46" spans="1:83" x14ac:dyDescent="0.25">
      <c r="A46" s="217" t="s">
        <v>350</v>
      </c>
      <c r="F46" s="78"/>
      <c r="J46" s="81"/>
      <c r="K46" s="82"/>
      <c r="L46" s="82"/>
      <c r="M46" s="82"/>
      <c r="N46" s="82"/>
      <c r="O46" s="82"/>
      <c r="P46" s="82"/>
      <c r="Q46" s="82"/>
      <c r="S46" s="198" t="s">
        <v>62</v>
      </c>
      <c r="T46" s="199" t="s">
        <v>221</v>
      </c>
      <c r="V46" s="129"/>
    </row>
    <row r="47" spans="1:83" x14ac:dyDescent="0.25">
      <c r="A47" s="217" t="s">
        <v>351</v>
      </c>
      <c r="F47" s="78"/>
      <c r="J47" s="81"/>
      <c r="K47" s="82"/>
      <c r="L47" s="82"/>
      <c r="M47" s="82"/>
      <c r="N47" s="82"/>
      <c r="O47" s="82"/>
      <c r="P47" s="82"/>
      <c r="Q47" s="82"/>
      <c r="S47" s="198" t="s">
        <v>63</v>
      </c>
      <c r="T47" s="199" t="s">
        <v>222</v>
      </c>
    </row>
    <row r="48" spans="1:83" x14ac:dyDescent="0.25">
      <c r="F48" s="78"/>
      <c r="J48" s="81"/>
      <c r="K48" s="82"/>
      <c r="L48" s="82"/>
      <c r="M48" s="82"/>
      <c r="N48" s="82"/>
      <c r="O48" s="82"/>
      <c r="P48" s="82"/>
      <c r="Q48" s="82"/>
      <c r="S48" s="199" t="s">
        <v>64</v>
      </c>
      <c r="T48" s="199" t="s">
        <v>223</v>
      </c>
    </row>
    <row r="49" spans="1:196" ht="15.75" x14ac:dyDescent="0.25">
      <c r="A49" s="48" t="s">
        <v>406</v>
      </c>
      <c r="F49" s="113"/>
      <c r="J49" s="81"/>
      <c r="K49" s="82"/>
      <c r="L49" s="82"/>
      <c r="M49" s="82"/>
      <c r="N49" s="82"/>
      <c r="O49" s="82"/>
      <c r="P49" s="82"/>
      <c r="Q49" s="82"/>
      <c r="S49" s="199" t="s">
        <v>65</v>
      </c>
      <c r="T49" s="199" t="s">
        <v>224</v>
      </c>
    </row>
    <row r="50" spans="1:196" x14ac:dyDescent="0.25">
      <c r="F50" s="78"/>
      <c r="J50" s="81"/>
      <c r="K50" s="82"/>
      <c r="L50" s="82"/>
      <c r="M50" s="82"/>
      <c r="N50" s="82"/>
      <c r="O50" s="82"/>
      <c r="P50" s="82"/>
      <c r="Q50" s="82"/>
      <c r="S50" s="199" t="s">
        <v>66</v>
      </c>
      <c r="T50" s="199" t="s">
        <v>225</v>
      </c>
    </row>
    <row r="51" spans="1:196" x14ac:dyDescent="0.25">
      <c r="F51" s="78"/>
      <c r="S51" s="199" t="s">
        <v>67</v>
      </c>
      <c r="T51" s="199" t="s">
        <v>250</v>
      </c>
    </row>
    <row r="52" spans="1:196" x14ac:dyDescent="0.25">
      <c r="F52" s="78"/>
      <c r="S52" s="199" t="s">
        <v>68</v>
      </c>
      <c r="T52" s="199" t="s">
        <v>226</v>
      </c>
    </row>
    <row r="53" spans="1:196" s="155" customFormat="1" x14ac:dyDescent="0.25">
      <c r="A53" s="142"/>
      <c r="B53" s="142"/>
      <c r="C53" s="142"/>
      <c r="D53" s="142"/>
      <c r="E53" s="142"/>
      <c r="F53" s="78"/>
      <c r="G53" s="153"/>
      <c r="H53" s="153"/>
      <c r="I53" s="269"/>
      <c r="K53" s="15"/>
      <c r="L53" s="15"/>
      <c r="M53" s="15"/>
      <c r="N53" s="15"/>
      <c r="O53" s="15"/>
      <c r="P53" s="15"/>
      <c r="Q53" s="15"/>
      <c r="R53" s="142"/>
      <c r="S53" s="199" t="s">
        <v>69</v>
      </c>
      <c r="T53" s="199" t="s">
        <v>227</v>
      </c>
      <c r="U53" s="142"/>
      <c r="V53" s="142"/>
      <c r="W53" s="142"/>
      <c r="X53" s="142"/>
      <c r="Y53" s="142"/>
      <c r="Z53" s="146"/>
      <c r="AA53" s="146"/>
      <c r="AB53" s="142"/>
      <c r="AC53" s="207"/>
      <c r="AD53" s="207"/>
      <c r="AE53" s="207"/>
      <c r="AF53" s="207"/>
      <c r="AG53" s="207"/>
      <c r="AH53" s="207"/>
      <c r="AI53" s="207"/>
      <c r="AJ53" s="207"/>
      <c r="AK53" s="207"/>
      <c r="AL53" s="207"/>
      <c r="AM53" s="207"/>
      <c r="AN53" s="142"/>
      <c r="AO53" s="142"/>
      <c r="AP53" s="146"/>
      <c r="AQ53" s="142"/>
      <c r="AR53" s="142"/>
      <c r="AS53" s="142"/>
      <c r="AT53" s="142"/>
      <c r="AU53" s="142"/>
      <c r="AV53" s="146"/>
      <c r="AW53" s="146"/>
      <c r="AX53" s="142"/>
      <c r="AY53" s="142"/>
      <c r="AZ53" s="142"/>
      <c r="BA53" s="142"/>
      <c r="BB53" s="142"/>
      <c r="BC53" s="142"/>
      <c r="BD53" s="142"/>
      <c r="BE53" s="142"/>
      <c r="BF53" s="142"/>
      <c r="BG53" s="142"/>
      <c r="BH53" s="142"/>
      <c r="BI53" s="142"/>
      <c r="BJ53" s="142"/>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row>
    <row r="54" spans="1:196" s="155" customFormat="1" x14ac:dyDescent="0.25">
      <c r="A54" s="142"/>
      <c r="B54" s="142"/>
      <c r="C54" s="142"/>
      <c r="D54" s="142"/>
      <c r="E54" s="142"/>
      <c r="F54" s="78"/>
      <c r="G54" s="153"/>
      <c r="H54" s="153"/>
      <c r="I54" s="269"/>
      <c r="K54" s="15"/>
      <c r="L54" s="15"/>
      <c r="M54" s="15"/>
      <c r="N54" s="15"/>
      <c r="O54" s="15"/>
      <c r="P54" s="15"/>
      <c r="Q54" s="15"/>
      <c r="R54" s="142"/>
      <c r="S54" s="199" t="s">
        <v>70</v>
      </c>
      <c r="T54" s="199" t="s">
        <v>298</v>
      </c>
      <c r="U54" s="142"/>
      <c r="V54" s="142"/>
      <c r="W54" s="142"/>
      <c r="X54" s="142"/>
      <c r="Y54" s="142"/>
      <c r="Z54" s="146"/>
      <c r="AA54" s="146"/>
      <c r="AB54" s="142"/>
      <c r="AC54" s="207"/>
      <c r="AD54" s="207"/>
      <c r="AE54" s="207"/>
      <c r="AF54" s="207"/>
      <c r="AG54" s="207"/>
      <c r="AH54" s="207"/>
      <c r="AI54" s="207"/>
      <c r="AJ54" s="207"/>
      <c r="AK54" s="207"/>
      <c r="AL54" s="207"/>
      <c r="AM54" s="207"/>
      <c r="AN54" s="142"/>
      <c r="AO54" s="142"/>
      <c r="AP54" s="146"/>
      <c r="AQ54" s="142"/>
      <c r="AR54" s="142"/>
      <c r="AS54" s="142"/>
      <c r="AT54" s="142"/>
      <c r="AU54" s="142"/>
      <c r="AV54" s="146"/>
      <c r="AW54" s="146"/>
      <c r="AX54" s="142"/>
      <c r="AY54" s="142"/>
      <c r="AZ54" s="142"/>
      <c r="BA54" s="142"/>
      <c r="BB54" s="142"/>
      <c r="BC54" s="142"/>
      <c r="BD54" s="142"/>
      <c r="BE54" s="142"/>
      <c r="BF54" s="142"/>
      <c r="BG54" s="142"/>
      <c r="BH54" s="142"/>
      <c r="BI54" s="142"/>
      <c r="BJ54" s="142"/>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row>
    <row r="55" spans="1:196" s="155" customFormat="1" x14ac:dyDescent="0.25">
      <c r="A55" s="142"/>
      <c r="B55" s="142"/>
      <c r="C55" s="142"/>
      <c r="D55" s="142"/>
      <c r="E55" s="142"/>
      <c r="F55" s="78"/>
      <c r="G55" s="153"/>
      <c r="H55" s="153"/>
      <c r="I55" s="269"/>
      <c r="K55" s="15"/>
      <c r="L55" s="15"/>
      <c r="M55" s="15"/>
      <c r="N55" s="15"/>
      <c r="O55" s="15"/>
      <c r="P55" s="15"/>
      <c r="Q55" s="15"/>
      <c r="R55" s="142"/>
      <c r="S55" s="142"/>
      <c r="T55" s="146"/>
      <c r="U55" s="142"/>
      <c r="V55" s="142"/>
      <c r="W55" s="142"/>
      <c r="X55" s="142"/>
      <c r="Y55" s="142"/>
      <c r="Z55" s="146"/>
      <c r="AA55" s="146"/>
      <c r="AB55" s="142"/>
      <c r="AC55" s="207"/>
      <c r="AD55" s="207"/>
      <c r="AE55" s="207"/>
      <c r="AF55" s="207"/>
      <c r="AG55" s="207"/>
      <c r="AH55" s="207"/>
      <c r="AI55" s="207"/>
      <c r="AJ55" s="207"/>
      <c r="AK55" s="207"/>
      <c r="AL55" s="207"/>
      <c r="AM55" s="207"/>
      <c r="AN55" s="142"/>
      <c r="AO55" s="142"/>
      <c r="AP55" s="146"/>
      <c r="AQ55" s="142"/>
      <c r="AR55" s="142"/>
      <c r="AS55" s="142"/>
      <c r="AT55" s="142"/>
      <c r="AU55" s="142"/>
      <c r="AV55" s="146"/>
      <c r="AW55" s="146"/>
      <c r="AX55" s="142"/>
      <c r="AY55" s="142"/>
      <c r="AZ55" s="142"/>
      <c r="BA55" s="142"/>
      <c r="BB55" s="142"/>
      <c r="BC55" s="142"/>
      <c r="BD55" s="142"/>
      <c r="BE55" s="142"/>
      <c r="BF55" s="142"/>
      <c r="BG55" s="142"/>
      <c r="BH55" s="142"/>
      <c r="BI55" s="142"/>
      <c r="BJ55" s="142"/>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row>
    <row r="56" spans="1:196" s="155" customFormat="1" x14ac:dyDescent="0.25">
      <c r="A56" s="142"/>
      <c r="B56" s="142"/>
      <c r="C56" s="142"/>
      <c r="D56" s="142"/>
      <c r="E56" s="142"/>
      <c r="F56" s="78"/>
      <c r="G56" s="153"/>
      <c r="H56" s="153"/>
      <c r="I56" s="269"/>
      <c r="K56" s="15"/>
      <c r="L56" s="15"/>
      <c r="M56" s="15"/>
      <c r="N56" s="15"/>
      <c r="O56" s="15"/>
      <c r="P56" s="15"/>
      <c r="Q56" s="15"/>
      <c r="R56" s="142"/>
      <c r="S56" s="142"/>
      <c r="T56" s="146"/>
      <c r="U56" s="142"/>
      <c r="V56" s="142"/>
      <c r="W56" s="142"/>
      <c r="X56" s="142"/>
      <c r="Y56" s="142"/>
      <c r="Z56" s="146"/>
      <c r="AA56" s="146"/>
      <c r="AB56" s="142"/>
      <c r="AC56" s="207"/>
      <c r="AD56" s="207"/>
      <c r="AE56" s="207"/>
      <c r="AF56" s="207"/>
      <c r="AG56" s="207"/>
      <c r="AH56" s="207"/>
      <c r="AI56" s="207"/>
      <c r="AJ56" s="207"/>
      <c r="AK56" s="207"/>
      <c r="AL56" s="207"/>
      <c r="AM56" s="207"/>
      <c r="AN56" s="142"/>
      <c r="AO56" s="142"/>
      <c r="AP56" s="146"/>
      <c r="AQ56" s="142"/>
      <c r="AR56" s="142"/>
      <c r="AS56" s="142"/>
      <c r="AT56" s="142"/>
      <c r="AU56" s="142"/>
      <c r="AV56" s="146"/>
      <c r="AW56" s="146"/>
      <c r="AX56" s="142"/>
      <c r="AY56" s="142"/>
      <c r="AZ56" s="142"/>
      <c r="BA56" s="142"/>
      <c r="BB56" s="142"/>
      <c r="BC56" s="142"/>
      <c r="BD56" s="142"/>
      <c r="BE56" s="142"/>
      <c r="BF56" s="142"/>
      <c r="BG56" s="142"/>
      <c r="BH56" s="142"/>
      <c r="BI56" s="142"/>
      <c r="BJ56" s="142"/>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row>
    <row r="57" spans="1:196" s="155" customFormat="1" ht="15.75" x14ac:dyDescent="0.25">
      <c r="A57" s="142"/>
      <c r="B57" s="142"/>
      <c r="C57" s="142"/>
      <c r="D57" s="142"/>
      <c r="E57" s="142"/>
      <c r="F57" s="78"/>
      <c r="G57" s="24"/>
      <c r="H57" s="24"/>
      <c r="I57" s="270"/>
      <c r="K57" s="15"/>
      <c r="L57" s="15"/>
      <c r="M57" s="15"/>
      <c r="N57" s="15"/>
      <c r="O57" s="15"/>
      <c r="P57" s="15"/>
      <c r="Q57" s="15"/>
      <c r="R57" s="142"/>
      <c r="S57" s="142"/>
      <c r="T57" s="146"/>
      <c r="U57" s="142"/>
      <c r="V57" s="142"/>
      <c r="W57" s="142"/>
      <c r="X57" s="142"/>
      <c r="Y57" s="142"/>
      <c r="Z57" s="146"/>
      <c r="AA57" s="146"/>
      <c r="AB57" s="142"/>
      <c r="AC57" s="207"/>
      <c r="AD57" s="207"/>
      <c r="AE57" s="207"/>
      <c r="AF57" s="207"/>
      <c r="AG57" s="207"/>
      <c r="AH57" s="207"/>
      <c r="AI57" s="207"/>
      <c r="AJ57" s="207"/>
      <c r="AK57" s="207"/>
      <c r="AL57" s="207"/>
      <c r="AM57" s="207"/>
      <c r="AN57" s="142"/>
      <c r="AO57" s="142"/>
      <c r="AP57" s="146"/>
      <c r="AQ57" s="142"/>
      <c r="AR57" s="142"/>
      <c r="AS57" s="142"/>
      <c r="AT57" s="142"/>
      <c r="AU57" s="142"/>
      <c r="AV57" s="146"/>
      <c r="AW57" s="146"/>
      <c r="AX57" s="142"/>
      <c r="AY57" s="142"/>
      <c r="AZ57" s="142"/>
      <c r="BA57" s="142"/>
      <c r="BB57" s="142"/>
      <c r="BC57" s="142"/>
      <c r="BD57" s="142"/>
      <c r="BE57" s="142"/>
      <c r="BF57" s="142"/>
      <c r="BG57" s="142"/>
      <c r="BH57" s="142"/>
      <c r="BI57" s="142"/>
      <c r="BJ57" s="142"/>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row>
    <row r="58" spans="1:196" s="155" customFormat="1" ht="15.75" x14ac:dyDescent="0.25">
      <c r="A58" s="142"/>
      <c r="B58" s="142"/>
      <c r="C58" s="142"/>
      <c r="D58" s="142"/>
      <c r="E58" s="142"/>
      <c r="F58" s="78"/>
      <c r="G58" s="24"/>
      <c r="H58" s="24"/>
      <c r="I58" s="270"/>
      <c r="K58" s="15"/>
      <c r="L58" s="15"/>
      <c r="M58" s="15"/>
      <c r="N58" s="15"/>
      <c r="O58" s="15"/>
      <c r="P58" s="15"/>
      <c r="Q58" s="15"/>
      <c r="R58" s="142"/>
      <c r="S58" s="142"/>
      <c r="T58" s="146"/>
      <c r="U58" s="142"/>
      <c r="V58" s="142"/>
      <c r="W58" s="142"/>
      <c r="X58" s="142"/>
      <c r="Y58" s="142"/>
      <c r="Z58" s="146"/>
      <c r="AA58" s="146"/>
      <c r="AB58" s="142"/>
      <c r="AC58" s="207"/>
      <c r="AD58" s="207"/>
      <c r="AE58" s="207"/>
      <c r="AF58" s="207"/>
      <c r="AG58" s="207"/>
      <c r="AH58" s="207"/>
      <c r="AI58" s="207"/>
      <c r="AJ58" s="207"/>
      <c r="AK58" s="207"/>
      <c r="AL58" s="207"/>
      <c r="AM58" s="207"/>
      <c r="AN58" s="142"/>
      <c r="AO58" s="142"/>
      <c r="AP58" s="146"/>
      <c r="AQ58" s="142"/>
      <c r="AR58" s="142"/>
      <c r="AS58" s="142"/>
      <c r="AT58" s="142"/>
      <c r="AU58" s="142"/>
      <c r="AV58" s="146"/>
      <c r="AW58" s="146"/>
      <c r="AX58" s="142"/>
      <c r="AY58" s="142"/>
      <c r="AZ58" s="142"/>
      <c r="BA58" s="142"/>
      <c r="BB58" s="142"/>
      <c r="BC58" s="142"/>
      <c r="BD58" s="142"/>
      <c r="BE58" s="142"/>
      <c r="BF58" s="142"/>
      <c r="BG58" s="142"/>
      <c r="BH58" s="142"/>
      <c r="BI58" s="142"/>
      <c r="BJ58" s="142"/>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row>
    <row r="59" spans="1:196" s="155" customFormat="1" x14ac:dyDescent="0.25">
      <c r="A59" s="142"/>
      <c r="B59" s="142"/>
      <c r="C59" s="142"/>
      <c r="D59" s="142"/>
      <c r="E59" s="142"/>
      <c r="F59" s="78"/>
      <c r="G59" s="153"/>
      <c r="H59" s="153"/>
      <c r="I59" s="269"/>
      <c r="K59" s="15"/>
      <c r="L59" s="15"/>
      <c r="M59" s="15"/>
      <c r="N59" s="15"/>
      <c r="O59" s="15"/>
      <c r="P59" s="15"/>
      <c r="Q59" s="15"/>
      <c r="R59" s="142"/>
      <c r="S59" s="142"/>
      <c r="T59" s="146"/>
      <c r="U59" s="142"/>
      <c r="V59" s="142"/>
      <c r="W59" s="142"/>
      <c r="X59" s="142"/>
      <c r="Y59" s="142"/>
      <c r="Z59" s="146"/>
      <c r="AA59" s="146"/>
      <c r="AB59" s="142"/>
      <c r="AC59" s="207"/>
      <c r="AD59" s="207"/>
      <c r="AE59" s="207"/>
      <c r="AF59" s="207"/>
      <c r="AG59" s="207"/>
      <c r="AH59" s="207"/>
      <c r="AI59" s="207"/>
      <c r="AJ59" s="207"/>
      <c r="AK59" s="207"/>
      <c r="AL59" s="207"/>
      <c r="AM59" s="207"/>
      <c r="AN59" s="142"/>
      <c r="AO59" s="142"/>
      <c r="AP59" s="146"/>
      <c r="AQ59" s="142"/>
      <c r="AR59" s="142"/>
      <c r="AS59" s="142"/>
      <c r="AT59" s="142"/>
      <c r="AU59" s="142"/>
      <c r="AV59" s="146"/>
      <c r="AW59" s="146"/>
      <c r="AX59" s="142"/>
      <c r="AY59" s="142"/>
      <c r="AZ59" s="142"/>
      <c r="BA59" s="142"/>
      <c r="BB59" s="142"/>
      <c r="BC59" s="142"/>
      <c r="BD59" s="142"/>
      <c r="BE59" s="142"/>
      <c r="BF59" s="142"/>
      <c r="BG59" s="142"/>
      <c r="BH59" s="142"/>
      <c r="BI59" s="142"/>
      <c r="BJ59" s="142"/>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row>
    <row r="60" spans="1:196" s="155" customFormat="1" x14ac:dyDescent="0.25">
      <c r="A60" s="142"/>
      <c r="B60" s="142"/>
      <c r="C60" s="142"/>
      <c r="D60" s="142"/>
      <c r="E60" s="142"/>
      <c r="F60" s="78"/>
      <c r="G60" s="153"/>
      <c r="H60" s="153"/>
      <c r="I60" s="269"/>
      <c r="K60" s="15"/>
      <c r="L60" s="15"/>
      <c r="M60" s="15"/>
      <c r="N60" s="15"/>
      <c r="O60" s="15"/>
      <c r="P60" s="15"/>
      <c r="Q60" s="15"/>
      <c r="R60" s="142"/>
      <c r="S60" s="142"/>
      <c r="T60" s="146"/>
      <c r="U60" s="142"/>
      <c r="V60" s="142"/>
      <c r="W60" s="142"/>
      <c r="X60" s="142"/>
      <c r="Y60" s="142"/>
      <c r="Z60" s="146"/>
      <c r="AA60" s="146"/>
      <c r="AB60" s="142"/>
      <c r="AC60" s="207"/>
      <c r="AD60" s="207"/>
      <c r="AE60" s="207"/>
      <c r="AF60" s="207"/>
      <c r="AG60" s="207"/>
      <c r="AH60" s="207"/>
      <c r="AI60" s="207"/>
      <c r="AJ60" s="207"/>
      <c r="AK60" s="207"/>
      <c r="AL60" s="207"/>
      <c r="AM60" s="207"/>
      <c r="AN60" s="142"/>
      <c r="AO60" s="142"/>
      <c r="AP60" s="146"/>
      <c r="AQ60" s="142"/>
      <c r="AR60" s="142"/>
      <c r="AS60" s="142"/>
      <c r="AT60" s="142"/>
      <c r="AU60" s="142"/>
      <c r="AV60" s="146"/>
      <c r="AW60" s="146"/>
      <c r="AX60" s="142"/>
      <c r="AY60" s="142"/>
      <c r="AZ60" s="142"/>
      <c r="BA60" s="142"/>
      <c r="BB60" s="142"/>
      <c r="BC60" s="142"/>
      <c r="BD60" s="142"/>
      <c r="BE60" s="142"/>
      <c r="BF60" s="142"/>
      <c r="BG60" s="142"/>
      <c r="BH60" s="142"/>
      <c r="BI60" s="142"/>
      <c r="BJ60" s="142"/>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row>
    <row r="61" spans="1:196" s="155" customFormat="1" ht="15.75" x14ac:dyDescent="0.25">
      <c r="A61" s="142"/>
      <c r="B61" s="142"/>
      <c r="C61" s="142"/>
      <c r="D61" s="142"/>
      <c r="E61" s="142"/>
      <c r="F61" s="78"/>
      <c r="G61" s="24"/>
      <c r="H61" s="24"/>
      <c r="I61" s="270"/>
      <c r="K61" s="15"/>
      <c r="L61" s="15"/>
      <c r="M61" s="15"/>
      <c r="N61" s="15"/>
      <c r="O61" s="15"/>
      <c r="P61" s="15"/>
      <c r="Q61" s="15"/>
      <c r="R61" s="142"/>
      <c r="S61" s="142"/>
      <c r="T61" s="146"/>
      <c r="U61" s="142"/>
      <c r="V61" s="142"/>
      <c r="W61" s="142"/>
      <c r="X61" s="142"/>
      <c r="Y61" s="142"/>
      <c r="Z61" s="146"/>
      <c r="AA61" s="146"/>
      <c r="AB61" s="142"/>
      <c r="AC61" s="207"/>
      <c r="AD61" s="207"/>
      <c r="AE61" s="207"/>
      <c r="AF61" s="207"/>
      <c r="AG61" s="207"/>
      <c r="AH61" s="207"/>
      <c r="AI61" s="207"/>
      <c r="AJ61" s="207"/>
      <c r="AK61" s="207"/>
      <c r="AL61" s="207"/>
      <c r="AM61" s="207"/>
      <c r="AN61" s="142"/>
      <c r="AO61" s="142"/>
      <c r="AP61" s="146"/>
      <c r="AQ61" s="142"/>
      <c r="AR61" s="142"/>
      <c r="AS61" s="142"/>
      <c r="AT61" s="142"/>
      <c r="AU61" s="142"/>
      <c r="AV61" s="146"/>
      <c r="AW61" s="146"/>
      <c r="AX61" s="142"/>
      <c r="AY61" s="142"/>
      <c r="AZ61" s="142"/>
      <c r="BA61" s="142"/>
      <c r="BB61" s="142"/>
      <c r="BC61" s="142"/>
      <c r="BD61" s="142"/>
      <c r="BE61" s="142"/>
      <c r="BF61" s="142"/>
      <c r="BG61" s="142"/>
      <c r="BH61" s="142"/>
      <c r="BI61" s="142"/>
      <c r="BJ61" s="142"/>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row>
    <row r="62" spans="1:196" s="155" customFormat="1" ht="15.75" x14ac:dyDescent="0.25">
      <c r="A62" s="142"/>
      <c r="B62" s="142"/>
      <c r="C62" s="142"/>
      <c r="D62" s="142"/>
      <c r="E62" s="142"/>
      <c r="F62" s="113"/>
      <c r="G62" s="153"/>
      <c r="H62" s="153"/>
      <c r="I62" s="269"/>
      <c r="K62" s="15"/>
      <c r="L62" s="15"/>
      <c r="M62" s="15"/>
      <c r="N62" s="15"/>
      <c r="O62" s="15"/>
      <c r="P62" s="15"/>
      <c r="Q62" s="15"/>
      <c r="R62" s="142"/>
      <c r="S62" s="142"/>
      <c r="T62" s="146"/>
      <c r="U62" s="142"/>
      <c r="V62" s="142"/>
      <c r="W62" s="142"/>
      <c r="X62" s="142"/>
      <c r="Y62" s="142"/>
      <c r="Z62" s="146"/>
      <c r="AA62" s="146"/>
      <c r="AB62" s="142"/>
      <c r="AC62" s="207"/>
      <c r="AD62" s="207"/>
      <c r="AE62" s="207"/>
      <c r="AF62" s="207"/>
      <c r="AG62" s="207"/>
      <c r="AH62" s="207"/>
      <c r="AI62" s="207"/>
      <c r="AJ62" s="207"/>
      <c r="AK62" s="207"/>
      <c r="AL62" s="207"/>
      <c r="AM62" s="207"/>
      <c r="AN62" s="142"/>
      <c r="AO62" s="142"/>
      <c r="AP62" s="146"/>
      <c r="AQ62" s="142"/>
      <c r="AR62" s="142"/>
      <c r="AS62" s="142"/>
      <c r="AT62" s="142"/>
      <c r="AU62" s="142"/>
      <c r="AV62" s="146"/>
      <c r="AW62" s="146"/>
      <c r="AX62" s="142"/>
      <c r="AY62" s="142"/>
      <c r="AZ62" s="142"/>
      <c r="BA62" s="142"/>
      <c r="BB62" s="142"/>
      <c r="BC62" s="142"/>
      <c r="BD62" s="142"/>
      <c r="BE62" s="142"/>
      <c r="BF62" s="142"/>
      <c r="BG62" s="142"/>
      <c r="BH62" s="142"/>
      <c r="BI62" s="142"/>
      <c r="BJ62" s="142"/>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row>
    <row r="63" spans="1:196" s="155" customFormat="1" ht="15.75" x14ac:dyDescent="0.25">
      <c r="A63" s="142"/>
      <c r="B63" s="142"/>
      <c r="C63" s="142"/>
      <c r="D63" s="142"/>
      <c r="E63" s="142"/>
      <c r="F63" s="113"/>
      <c r="G63" s="153"/>
      <c r="H63" s="153"/>
      <c r="I63" s="269"/>
      <c r="K63" s="15"/>
      <c r="L63" s="15"/>
      <c r="M63" s="15"/>
      <c r="N63" s="15"/>
      <c r="O63" s="15"/>
      <c r="P63" s="15"/>
      <c r="Q63" s="15"/>
      <c r="R63" s="142"/>
      <c r="S63" s="142"/>
      <c r="T63" s="146"/>
      <c r="U63" s="142"/>
      <c r="V63" s="142"/>
      <c r="W63" s="142"/>
      <c r="X63" s="142"/>
      <c r="Y63" s="142"/>
      <c r="Z63" s="146"/>
      <c r="AA63" s="146"/>
      <c r="AB63" s="142"/>
      <c r="AC63" s="207"/>
      <c r="AD63" s="207"/>
      <c r="AE63" s="207"/>
      <c r="AF63" s="207"/>
      <c r="AG63" s="207"/>
      <c r="AH63" s="207"/>
      <c r="AI63" s="207"/>
      <c r="AJ63" s="207"/>
      <c r="AK63" s="207"/>
      <c r="AL63" s="207"/>
      <c r="AM63" s="207"/>
      <c r="AN63" s="142"/>
      <c r="AO63" s="142"/>
      <c r="AP63" s="146"/>
      <c r="AQ63" s="142"/>
      <c r="AR63" s="142"/>
      <c r="AS63" s="142"/>
      <c r="AT63" s="142"/>
      <c r="AU63" s="142"/>
      <c r="AV63" s="146"/>
      <c r="AW63" s="146"/>
      <c r="AX63" s="142"/>
      <c r="AY63" s="142"/>
      <c r="AZ63" s="142"/>
      <c r="BA63" s="142"/>
      <c r="BB63" s="142"/>
      <c r="BC63" s="142"/>
      <c r="BD63" s="142"/>
      <c r="BE63" s="142"/>
      <c r="BF63" s="142"/>
      <c r="BG63" s="142"/>
      <c r="BH63" s="142"/>
      <c r="BI63" s="142"/>
      <c r="BJ63" s="142"/>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row>
    <row r="64" spans="1:196" s="155" customFormat="1" x14ac:dyDescent="0.25">
      <c r="A64" s="142"/>
      <c r="B64" s="142"/>
      <c r="C64" s="142"/>
      <c r="D64" s="142"/>
      <c r="E64" s="142"/>
      <c r="F64" s="78"/>
      <c r="G64" s="153"/>
      <c r="H64" s="153"/>
      <c r="I64" s="269"/>
      <c r="K64" s="15"/>
      <c r="L64" s="15"/>
      <c r="M64" s="15"/>
      <c r="N64" s="15"/>
      <c r="O64" s="15"/>
      <c r="P64" s="15"/>
      <c r="Q64" s="15"/>
      <c r="R64" s="142"/>
      <c r="S64" s="142"/>
      <c r="T64" s="146"/>
      <c r="U64" s="142"/>
      <c r="V64" s="142"/>
      <c r="W64" s="142"/>
      <c r="X64" s="142"/>
      <c r="Y64" s="142"/>
      <c r="Z64" s="146"/>
      <c r="AA64" s="146"/>
      <c r="AB64" s="142"/>
      <c r="AC64" s="207"/>
      <c r="AD64" s="207"/>
      <c r="AE64" s="207"/>
      <c r="AF64" s="207"/>
      <c r="AG64" s="207"/>
      <c r="AH64" s="207"/>
      <c r="AI64" s="207"/>
      <c r="AJ64" s="207"/>
      <c r="AK64" s="207"/>
      <c r="AL64" s="207"/>
      <c r="AM64" s="207"/>
      <c r="AN64" s="142"/>
      <c r="AO64" s="142"/>
      <c r="AP64" s="146"/>
      <c r="AQ64" s="142"/>
      <c r="AR64" s="142"/>
      <c r="AS64" s="142"/>
      <c r="AT64" s="142"/>
      <c r="AU64" s="142"/>
      <c r="AV64" s="146"/>
      <c r="AW64" s="146"/>
      <c r="AX64" s="142"/>
      <c r="AY64" s="142"/>
      <c r="AZ64" s="142"/>
      <c r="BA64" s="142"/>
      <c r="BB64" s="142"/>
      <c r="BC64" s="142"/>
      <c r="BD64" s="142"/>
      <c r="BE64" s="142"/>
      <c r="BF64" s="142"/>
      <c r="BG64" s="142"/>
      <c r="BH64" s="142"/>
      <c r="BI64" s="142"/>
      <c r="BJ64" s="142"/>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row>
    <row r="65" spans="1:196" s="155" customFormat="1" x14ac:dyDescent="0.25">
      <c r="A65" s="142"/>
      <c r="B65" s="142"/>
      <c r="C65" s="142"/>
      <c r="D65" s="142"/>
      <c r="E65" s="142"/>
      <c r="F65" s="78"/>
      <c r="G65" s="153"/>
      <c r="H65" s="153"/>
      <c r="I65" s="269"/>
      <c r="K65" s="15"/>
      <c r="L65" s="15"/>
      <c r="M65" s="15"/>
      <c r="N65" s="15"/>
      <c r="O65" s="15"/>
      <c r="P65" s="15"/>
      <c r="Q65" s="15"/>
      <c r="R65" s="142"/>
      <c r="S65" s="142"/>
      <c r="T65" s="146"/>
      <c r="U65" s="142"/>
      <c r="V65" s="142"/>
      <c r="W65" s="142"/>
      <c r="X65" s="142"/>
      <c r="Y65" s="142"/>
      <c r="Z65" s="146"/>
      <c r="AA65" s="146"/>
      <c r="AB65" s="142"/>
      <c r="AC65" s="207"/>
      <c r="AD65" s="207"/>
      <c r="AE65" s="207"/>
      <c r="AF65" s="207"/>
      <c r="AG65" s="207"/>
      <c r="AH65" s="207"/>
      <c r="AI65" s="207"/>
      <c r="AJ65" s="207"/>
      <c r="AK65" s="207"/>
      <c r="AL65" s="207"/>
      <c r="AM65" s="207"/>
      <c r="AN65" s="142"/>
      <c r="AO65" s="142"/>
      <c r="AP65" s="146"/>
      <c r="AQ65" s="142"/>
      <c r="AR65" s="142"/>
      <c r="AS65" s="142"/>
      <c r="AT65" s="142"/>
      <c r="AU65" s="142"/>
      <c r="AV65" s="146"/>
      <c r="AW65" s="146"/>
      <c r="AX65" s="142"/>
      <c r="AY65" s="142"/>
      <c r="AZ65" s="142"/>
      <c r="BA65" s="142"/>
      <c r="BB65" s="142"/>
      <c r="BC65" s="142"/>
      <c r="BD65" s="142"/>
      <c r="BE65" s="142"/>
      <c r="BF65" s="142"/>
      <c r="BG65" s="142"/>
      <c r="BH65" s="142"/>
      <c r="BI65" s="142"/>
      <c r="BJ65" s="142"/>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row>
    <row r="66" spans="1:196" s="155" customFormat="1" ht="15.75" x14ac:dyDescent="0.25">
      <c r="A66" s="142"/>
      <c r="B66" s="142"/>
      <c r="C66" s="142"/>
      <c r="D66" s="142"/>
      <c r="E66" s="142"/>
      <c r="F66" s="113"/>
      <c r="G66" s="153"/>
      <c r="H66" s="153"/>
      <c r="I66" s="269"/>
      <c r="K66" s="15"/>
      <c r="L66" s="15"/>
      <c r="M66" s="15"/>
      <c r="N66" s="15"/>
      <c r="O66" s="15"/>
      <c r="P66" s="15"/>
      <c r="Q66" s="15"/>
      <c r="R66" s="142"/>
      <c r="S66" s="142"/>
      <c r="T66" s="146"/>
      <c r="U66" s="142"/>
      <c r="V66" s="142"/>
      <c r="W66" s="142"/>
      <c r="X66" s="142"/>
      <c r="Y66" s="142"/>
      <c r="Z66" s="146"/>
      <c r="AA66" s="146"/>
      <c r="AB66" s="142"/>
      <c r="AC66" s="207"/>
      <c r="AD66" s="207"/>
      <c r="AE66" s="207"/>
      <c r="AF66" s="207"/>
      <c r="AG66" s="207"/>
      <c r="AH66" s="207"/>
      <c r="AI66" s="207"/>
      <c r="AJ66" s="207"/>
      <c r="AK66" s="207"/>
      <c r="AL66" s="207"/>
      <c r="AM66" s="207"/>
      <c r="AN66" s="142"/>
      <c r="AO66" s="142"/>
      <c r="AP66" s="146"/>
      <c r="AQ66" s="142"/>
      <c r="AR66" s="142"/>
      <c r="AS66" s="142"/>
      <c r="AT66" s="142"/>
      <c r="AU66" s="142"/>
      <c r="AV66" s="146"/>
      <c r="AW66" s="146"/>
      <c r="AX66" s="142"/>
      <c r="AY66" s="142"/>
      <c r="AZ66" s="142"/>
      <c r="BA66" s="142"/>
      <c r="BB66" s="142"/>
      <c r="BC66" s="142"/>
      <c r="BD66" s="142"/>
      <c r="BE66" s="142"/>
      <c r="BF66" s="142"/>
      <c r="BG66" s="142"/>
      <c r="BH66" s="142"/>
      <c r="BI66" s="142"/>
      <c r="BJ66" s="142"/>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row>
    <row r="67" spans="1:196" s="155" customFormat="1" x14ac:dyDescent="0.25">
      <c r="A67" s="142"/>
      <c r="B67" s="142"/>
      <c r="C67" s="142"/>
      <c r="D67" s="142"/>
      <c r="E67" s="142"/>
      <c r="F67" s="78"/>
      <c r="G67" s="153"/>
      <c r="H67" s="153"/>
      <c r="I67" s="269"/>
      <c r="K67" s="15"/>
      <c r="L67" s="15"/>
      <c r="M67" s="15"/>
      <c r="N67" s="15"/>
      <c r="O67" s="15"/>
      <c r="P67" s="15"/>
      <c r="Q67" s="15"/>
      <c r="R67" s="142"/>
      <c r="S67" s="142"/>
      <c r="T67" s="146"/>
      <c r="U67" s="142"/>
      <c r="V67" s="142"/>
      <c r="W67" s="142"/>
      <c r="X67" s="142"/>
      <c r="Y67" s="142"/>
      <c r="Z67" s="146"/>
      <c r="AA67" s="146"/>
      <c r="AB67" s="142"/>
      <c r="AC67" s="207"/>
      <c r="AD67" s="207"/>
      <c r="AE67" s="207"/>
      <c r="AF67" s="207"/>
      <c r="AG67" s="207"/>
      <c r="AH67" s="207"/>
      <c r="AI67" s="207"/>
      <c r="AJ67" s="207"/>
      <c r="AK67" s="207"/>
      <c r="AL67" s="207"/>
      <c r="AM67" s="207"/>
      <c r="AN67" s="142"/>
      <c r="AO67" s="142"/>
      <c r="AP67" s="146"/>
      <c r="AQ67" s="142"/>
      <c r="AR67" s="142"/>
      <c r="AS67" s="142"/>
      <c r="AT67" s="142"/>
      <c r="AU67" s="142"/>
      <c r="AV67" s="146"/>
      <c r="AW67" s="146"/>
      <c r="AX67" s="142"/>
      <c r="AY67" s="142"/>
      <c r="AZ67" s="142"/>
      <c r="BA67" s="142"/>
      <c r="BB67" s="142"/>
      <c r="BC67" s="142"/>
      <c r="BD67" s="142"/>
      <c r="BE67" s="142"/>
      <c r="BF67" s="142"/>
      <c r="BG67" s="142"/>
      <c r="BH67" s="142"/>
      <c r="BI67" s="142"/>
      <c r="BJ67" s="142"/>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row>
    <row r="68" spans="1:196" s="155" customFormat="1" x14ac:dyDescent="0.25">
      <c r="A68" s="142"/>
      <c r="B68" s="142"/>
      <c r="C68" s="142"/>
      <c r="D68" s="142"/>
      <c r="E68" s="142"/>
      <c r="F68" s="78"/>
      <c r="G68" s="153"/>
      <c r="H68" s="153"/>
      <c r="I68" s="269"/>
      <c r="K68" s="15"/>
      <c r="L68" s="15"/>
      <c r="M68" s="15"/>
      <c r="N68" s="15"/>
      <c r="O68" s="15"/>
      <c r="P68" s="15"/>
      <c r="Q68" s="15"/>
      <c r="R68" s="142"/>
      <c r="S68" s="142"/>
      <c r="T68" s="146"/>
      <c r="U68" s="142"/>
      <c r="V68" s="142"/>
      <c r="W68" s="142"/>
      <c r="X68" s="142"/>
      <c r="Y68" s="142"/>
      <c r="Z68" s="146"/>
      <c r="AA68" s="146"/>
      <c r="AB68" s="142"/>
      <c r="AC68" s="207"/>
      <c r="AD68" s="207"/>
      <c r="AE68" s="207"/>
      <c r="AF68" s="207"/>
      <c r="AG68" s="207"/>
      <c r="AH68" s="207"/>
      <c r="AI68" s="207"/>
      <c r="AJ68" s="207"/>
      <c r="AK68" s="207"/>
      <c r="AL68" s="207"/>
      <c r="AM68" s="207"/>
      <c r="AN68" s="142"/>
      <c r="AO68" s="142"/>
      <c r="AP68" s="146"/>
      <c r="AQ68" s="142"/>
      <c r="AR68" s="142"/>
      <c r="AS68" s="142"/>
      <c r="AT68" s="142"/>
      <c r="AU68" s="142"/>
      <c r="AV68" s="146"/>
      <c r="AW68" s="146"/>
      <c r="AX68" s="142"/>
      <c r="AY68" s="142"/>
      <c r="AZ68" s="142"/>
      <c r="BA68" s="142"/>
      <c r="BB68" s="142"/>
      <c r="BC68" s="142"/>
      <c r="BD68" s="142"/>
      <c r="BE68" s="142"/>
      <c r="BF68" s="142"/>
      <c r="BG68" s="142"/>
      <c r="BH68" s="142"/>
      <c r="BI68" s="142"/>
      <c r="BJ68" s="142"/>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row>
  </sheetData>
  <mergeCells count="48">
    <mergeCell ref="B2:C2"/>
    <mergeCell ref="D2:E2"/>
    <mergeCell ref="G2:H2"/>
    <mergeCell ref="J2:K2"/>
    <mergeCell ref="S2:V2"/>
    <mergeCell ref="AD21:AG21"/>
    <mergeCell ref="AJ21:AL21"/>
    <mergeCell ref="L22:Q22"/>
    <mergeCell ref="Y21:AA21"/>
    <mergeCell ref="B21:C21"/>
    <mergeCell ref="D21:E21"/>
    <mergeCell ref="G21:H21"/>
    <mergeCell ref="J21:K21"/>
    <mergeCell ref="S21:V21"/>
    <mergeCell ref="AJ2:AL2"/>
    <mergeCell ref="AC20:AM20"/>
    <mergeCell ref="F1:I1"/>
    <mergeCell ref="R1:AB1"/>
    <mergeCell ref="AC1:AM1"/>
    <mergeCell ref="AD2:AG2"/>
    <mergeCell ref="F20:I20"/>
    <mergeCell ref="R20:AB20"/>
    <mergeCell ref="L3:Q3"/>
    <mergeCell ref="Y2:AA2"/>
    <mergeCell ref="AN1:AX1"/>
    <mergeCell ref="AY1:BI1"/>
    <mergeCell ref="AU21:AW21"/>
    <mergeCell ref="AZ21:BC21"/>
    <mergeCell ref="BF21:BH21"/>
    <mergeCell ref="AY20:BI20"/>
    <mergeCell ref="AO21:AR21"/>
    <mergeCell ref="AN20:AX20"/>
    <mergeCell ref="AO2:AR2"/>
    <mergeCell ref="AU2:AW2"/>
    <mergeCell ref="AZ2:BC2"/>
    <mergeCell ref="BF2:BH2"/>
    <mergeCell ref="BU1:CE1"/>
    <mergeCell ref="BK2:BN2"/>
    <mergeCell ref="BQ2:BS2"/>
    <mergeCell ref="BV2:BY2"/>
    <mergeCell ref="CB2:CD2"/>
    <mergeCell ref="BJ1:BT1"/>
    <mergeCell ref="BU20:CE20"/>
    <mergeCell ref="BK21:BN21"/>
    <mergeCell ref="BQ21:BS21"/>
    <mergeCell ref="BV21:BY21"/>
    <mergeCell ref="CB21:CD21"/>
    <mergeCell ref="BJ20:BT2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O65"/>
  <sheetViews>
    <sheetView topLeftCell="AN7" workbookViewId="0">
      <selection activeCell="AP28" sqref="AP28"/>
    </sheetView>
  </sheetViews>
  <sheetFormatPr defaultRowHeight="15" x14ac:dyDescent="0.25"/>
  <cols>
    <col min="1" max="1" width="23.140625" style="142" customWidth="1"/>
    <col min="2" max="3" width="7" style="142" customWidth="1"/>
    <col min="4" max="5" width="5.42578125" style="142" customWidth="1"/>
    <col min="6" max="6" width="9.140625" style="151" customWidth="1"/>
    <col min="7" max="8" width="9.140625" style="145" customWidth="1"/>
    <col min="9" max="10" width="9.140625" style="153" customWidth="1"/>
    <col min="11" max="11" width="14.42578125" style="269" customWidth="1"/>
    <col min="12" max="12" width="9.140625" style="155"/>
    <col min="13" max="14" width="9.140625" style="15"/>
    <col min="15" max="15" width="10.5703125" style="15" bestFit="1" customWidth="1"/>
    <col min="16" max="19" width="9.140625" style="15"/>
    <col min="20" max="27" width="6.7109375" style="142" customWidth="1"/>
    <col min="28" max="28" width="6.7109375" style="146" customWidth="1"/>
    <col min="29" max="30" width="6.7109375" style="142" customWidth="1"/>
    <col min="31" max="41" width="6.7109375" style="207" customWidth="1"/>
    <col min="42" max="49" width="7.7109375" style="142" customWidth="1"/>
    <col min="50" max="50" width="7.7109375" style="146" customWidth="1"/>
    <col min="51" max="52" width="7.7109375" style="142" customWidth="1"/>
    <col min="53" max="53" width="8.5703125" style="142" customWidth="1"/>
    <col min="54" max="63" width="7.7109375" style="142" customWidth="1"/>
    <col min="64" max="67" width="8" style="142" customWidth="1"/>
    <col min="68" max="68" width="8.7109375" style="142" customWidth="1"/>
    <col min="69" max="85" width="8" style="142" customWidth="1"/>
    <col min="86" max="16384" width="9.140625" style="142"/>
  </cols>
  <sheetData>
    <row r="1" spans="1:85" ht="15" customHeight="1" x14ac:dyDescent="0.35">
      <c r="A1" s="146"/>
      <c r="B1" s="149"/>
      <c r="C1" s="150"/>
      <c r="F1" s="390" t="s">
        <v>206</v>
      </c>
      <c r="G1" s="391"/>
      <c r="H1" s="391"/>
      <c r="I1" s="391"/>
      <c r="J1" s="391"/>
      <c r="K1" s="392"/>
      <c r="L1" s="182"/>
      <c r="M1" s="186"/>
      <c r="N1" s="262"/>
      <c r="O1" s="263"/>
      <c r="P1" s="263"/>
      <c r="Q1" s="263"/>
      <c r="R1" s="263"/>
      <c r="S1" s="263"/>
      <c r="T1" s="393" t="s">
        <v>471</v>
      </c>
      <c r="U1" s="389"/>
      <c r="V1" s="389"/>
      <c r="W1" s="389"/>
      <c r="X1" s="389"/>
      <c r="Y1" s="389"/>
      <c r="Z1" s="389"/>
      <c r="AA1" s="389"/>
      <c r="AB1" s="389"/>
      <c r="AC1" s="389"/>
      <c r="AD1" s="396"/>
      <c r="AE1" s="393" t="s">
        <v>465</v>
      </c>
      <c r="AF1" s="389"/>
      <c r="AG1" s="389"/>
      <c r="AH1" s="389"/>
      <c r="AI1" s="389"/>
      <c r="AJ1" s="389"/>
      <c r="AK1" s="389"/>
      <c r="AL1" s="389"/>
      <c r="AM1" s="389"/>
      <c r="AN1" s="389"/>
      <c r="AO1" s="396"/>
      <c r="AP1" s="387" t="s">
        <v>481</v>
      </c>
      <c r="AQ1" s="388"/>
      <c r="AR1" s="388"/>
      <c r="AS1" s="388"/>
      <c r="AT1" s="388"/>
      <c r="AU1" s="388"/>
      <c r="AV1" s="388"/>
      <c r="AW1" s="388"/>
      <c r="AX1" s="388"/>
      <c r="AY1" s="388"/>
      <c r="AZ1" s="403"/>
      <c r="BA1" s="387" t="s">
        <v>474</v>
      </c>
      <c r="BB1" s="388"/>
      <c r="BC1" s="388"/>
      <c r="BD1" s="388"/>
      <c r="BE1" s="388"/>
      <c r="BF1" s="388"/>
      <c r="BG1" s="388"/>
      <c r="BH1" s="388"/>
      <c r="BI1" s="388"/>
      <c r="BJ1" s="388"/>
      <c r="BK1" s="403"/>
      <c r="BL1" s="394" t="s">
        <v>478</v>
      </c>
      <c r="BM1" s="395"/>
      <c r="BN1" s="395"/>
      <c r="BO1" s="395"/>
      <c r="BP1" s="395"/>
      <c r="BQ1" s="395"/>
      <c r="BR1" s="395"/>
      <c r="BS1" s="395"/>
      <c r="BT1" s="395"/>
      <c r="BU1" s="395"/>
      <c r="BV1" s="413"/>
      <c r="BW1" s="394" t="s">
        <v>466</v>
      </c>
      <c r="BX1" s="395"/>
      <c r="BY1" s="395"/>
      <c r="BZ1" s="395"/>
      <c r="CA1" s="395"/>
      <c r="CB1" s="395"/>
      <c r="CC1" s="395"/>
      <c r="CD1" s="395"/>
      <c r="CE1" s="395"/>
      <c r="CF1" s="395"/>
      <c r="CG1" s="413"/>
    </row>
    <row r="2" spans="1:85" ht="60.75" customHeight="1" x14ac:dyDescent="0.35">
      <c r="A2" s="109" t="s">
        <v>408</v>
      </c>
      <c r="B2" s="393" t="s">
        <v>182</v>
      </c>
      <c r="C2" s="396"/>
      <c r="D2" s="397" t="s">
        <v>183</v>
      </c>
      <c r="E2" s="397"/>
      <c r="F2" s="111" t="s">
        <v>411</v>
      </c>
      <c r="G2" s="410" t="s">
        <v>312</v>
      </c>
      <c r="H2" s="410"/>
      <c r="I2" s="414" t="s">
        <v>391</v>
      </c>
      <c r="J2" s="414"/>
      <c r="K2" s="315"/>
      <c r="L2" s="401" t="s">
        <v>208</v>
      </c>
      <c r="M2" s="402"/>
      <c r="N2" s="50" t="s">
        <v>258</v>
      </c>
      <c r="O2" s="71" t="s">
        <v>0</v>
      </c>
      <c r="P2" s="72" t="s">
        <v>259</v>
      </c>
      <c r="Q2" s="72" t="s">
        <v>72</v>
      </c>
      <c r="R2" s="71" t="s">
        <v>0</v>
      </c>
      <c r="S2" s="96" t="s">
        <v>78</v>
      </c>
      <c r="T2" s="49"/>
      <c r="U2" s="389" t="s">
        <v>216</v>
      </c>
      <c r="V2" s="389"/>
      <c r="W2" s="389"/>
      <c r="X2" s="389"/>
      <c r="Y2" s="5" t="s">
        <v>217</v>
      </c>
      <c r="Z2" s="5" t="s">
        <v>218</v>
      </c>
      <c r="AA2" s="389" t="s">
        <v>219</v>
      </c>
      <c r="AB2" s="389"/>
      <c r="AC2" s="389"/>
      <c r="AD2" s="5" t="s">
        <v>297</v>
      </c>
      <c r="AE2" s="49"/>
      <c r="AF2" s="389" t="s">
        <v>216</v>
      </c>
      <c r="AG2" s="389"/>
      <c r="AH2" s="389"/>
      <c r="AI2" s="389"/>
      <c r="AJ2" s="5" t="s">
        <v>217</v>
      </c>
      <c r="AK2" s="5" t="s">
        <v>218</v>
      </c>
      <c r="AL2" s="389" t="s">
        <v>219</v>
      </c>
      <c r="AM2" s="389"/>
      <c r="AN2" s="389"/>
      <c r="AO2" s="5" t="s">
        <v>297</v>
      </c>
      <c r="AP2" s="49"/>
      <c r="AQ2" s="389" t="s">
        <v>216</v>
      </c>
      <c r="AR2" s="389"/>
      <c r="AS2" s="389"/>
      <c r="AT2" s="389"/>
      <c r="AU2" s="5" t="s">
        <v>217</v>
      </c>
      <c r="AV2" s="5" t="s">
        <v>218</v>
      </c>
      <c r="AW2" s="389" t="s">
        <v>219</v>
      </c>
      <c r="AX2" s="389"/>
      <c r="AY2" s="389"/>
      <c r="AZ2" s="5" t="s">
        <v>297</v>
      </c>
      <c r="BA2" s="97"/>
      <c r="BB2" s="389" t="s">
        <v>216</v>
      </c>
      <c r="BC2" s="389"/>
      <c r="BD2" s="389"/>
      <c r="BE2" s="389"/>
      <c r="BF2" s="5" t="s">
        <v>217</v>
      </c>
      <c r="BG2" s="5" t="s">
        <v>218</v>
      </c>
      <c r="BH2" s="389" t="s">
        <v>219</v>
      </c>
      <c r="BI2" s="389"/>
      <c r="BJ2" s="389"/>
      <c r="BK2" s="5" t="s">
        <v>297</v>
      </c>
      <c r="BL2" s="338"/>
      <c r="BM2" s="410" t="s">
        <v>216</v>
      </c>
      <c r="BN2" s="410"/>
      <c r="BO2" s="410"/>
      <c r="BP2" s="410"/>
      <c r="BQ2" s="112" t="s">
        <v>217</v>
      </c>
      <c r="BR2" s="112" t="s">
        <v>218</v>
      </c>
      <c r="BS2" s="410" t="s">
        <v>219</v>
      </c>
      <c r="BT2" s="410"/>
      <c r="BU2" s="410"/>
      <c r="BV2" s="112" t="s">
        <v>297</v>
      </c>
      <c r="BW2" s="338"/>
      <c r="BX2" s="410" t="s">
        <v>216</v>
      </c>
      <c r="BY2" s="410"/>
      <c r="BZ2" s="410"/>
      <c r="CA2" s="410"/>
      <c r="CB2" s="112" t="s">
        <v>217</v>
      </c>
      <c r="CC2" s="112" t="s">
        <v>218</v>
      </c>
      <c r="CD2" s="410" t="s">
        <v>219</v>
      </c>
      <c r="CE2" s="410"/>
      <c r="CF2" s="410"/>
      <c r="CG2" s="112" t="s">
        <v>297</v>
      </c>
    </row>
    <row r="3" spans="1:85" ht="93.75" customHeight="1" x14ac:dyDescent="0.3">
      <c r="A3" s="4" t="s">
        <v>178</v>
      </c>
      <c r="B3" s="187" t="s">
        <v>1</v>
      </c>
      <c r="C3" s="188" t="s">
        <v>405</v>
      </c>
      <c r="D3" s="168" t="s">
        <v>184</v>
      </c>
      <c r="E3" s="274" t="s">
        <v>185</v>
      </c>
      <c r="F3" s="260" t="s">
        <v>308</v>
      </c>
      <c r="G3" s="260" t="s">
        <v>308</v>
      </c>
      <c r="H3" s="261" t="s">
        <v>56</v>
      </c>
      <c r="I3" s="260" t="s">
        <v>308</v>
      </c>
      <c r="J3" s="261" t="s">
        <v>56</v>
      </c>
      <c r="K3" s="276" t="s">
        <v>479</v>
      </c>
      <c r="L3" s="169" t="s">
        <v>462</v>
      </c>
      <c r="M3" s="312" t="s">
        <v>401</v>
      </c>
      <c r="N3" s="404" t="s">
        <v>402</v>
      </c>
      <c r="O3" s="405"/>
      <c r="P3" s="405"/>
      <c r="Q3" s="405"/>
      <c r="R3" s="405"/>
      <c r="S3" s="405"/>
      <c r="T3" s="213" t="s">
        <v>61</v>
      </c>
      <c r="U3" s="171" t="s">
        <v>71</v>
      </c>
      <c r="V3" s="171" t="s">
        <v>62</v>
      </c>
      <c r="W3" s="171" t="s">
        <v>63</v>
      </c>
      <c r="X3" s="171" t="s">
        <v>64</v>
      </c>
      <c r="Y3" s="171" t="s">
        <v>65</v>
      </c>
      <c r="Z3" s="171" t="s">
        <v>66</v>
      </c>
      <c r="AA3" s="171" t="s">
        <v>67</v>
      </c>
      <c r="AB3" s="193" t="s">
        <v>68</v>
      </c>
      <c r="AC3" s="172" t="s">
        <v>69</v>
      </c>
      <c r="AD3" s="172" t="s">
        <v>70</v>
      </c>
      <c r="AE3" s="212" t="s">
        <v>61</v>
      </c>
      <c r="AF3" s="120" t="s">
        <v>71</v>
      </c>
      <c r="AG3" s="120" t="s">
        <v>62</v>
      </c>
      <c r="AH3" s="120" t="s">
        <v>63</v>
      </c>
      <c r="AI3" s="120" t="s">
        <v>64</v>
      </c>
      <c r="AJ3" s="120" t="s">
        <v>65</v>
      </c>
      <c r="AK3" s="120" t="s">
        <v>66</v>
      </c>
      <c r="AL3" s="120" t="s">
        <v>67</v>
      </c>
      <c r="AM3" s="76" t="s">
        <v>68</v>
      </c>
      <c r="AN3" s="36" t="s">
        <v>69</v>
      </c>
      <c r="AO3" s="36" t="s">
        <v>70</v>
      </c>
      <c r="AP3" s="212" t="s">
        <v>61</v>
      </c>
      <c r="AQ3" s="36" t="s">
        <v>71</v>
      </c>
      <c r="AR3" s="36" t="s">
        <v>62</v>
      </c>
      <c r="AS3" s="36" t="s">
        <v>63</v>
      </c>
      <c r="AT3" s="36" t="s">
        <v>64</v>
      </c>
      <c r="AU3" s="36" t="s">
        <v>65</v>
      </c>
      <c r="AV3" s="36" t="s">
        <v>66</v>
      </c>
      <c r="AW3" s="36" t="s">
        <v>67</v>
      </c>
      <c r="AX3" s="76" t="s">
        <v>68</v>
      </c>
      <c r="AY3" s="36" t="s">
        <v>69</v>
      </c>
      <c r="AZ3" s="36" t="s">
        <v>70</v>
      </c>
      <c r="BA3" s="98" t="s">
        <v>61</v>
      </c>
      <c r="BB3" s="99" t="s">
        <v>71</v>
      </c>
      <c r="BC3" s="99" t="s">
        <v>62</v>
      </c>
      <c r="BD3" s="99" t="s">
        <v>63</v>
      </c>
      <c r="BE3" s="99" t="s">
        <v>64</v>
      </c>
      <c r="BF3" s="99" t="s">
        <v>65</v>
      </c>
      <c r="BG3" s="99" t="s">
        <v>66</v>
      </c>
      <c r="BH3" s="99" t="s">
        <v>67</v>
      </c>
      <c r="BI3" s="100" t="s">
        <v>68</v>
      </c>
      <c r="BJ3" s="138" t="s">
        <v>69</v>
      </c>
      <c r="BK3" s="47" t="s">
        <v>70</v>
      </c>
      <c r="BL3" s="98" t="s">
        <v>61</v>
      </c>
      <c r="BM3" s="138" t="s">
        <v>71</v>
      </c>
      <c r="BN3" s="138" t="s">
        <v>62</v>
      </c>
      <c r="BO3" s="138" t="s">
        <v>63</v>
      </c>
      <c r="BP3" s="138" t="s">
        <v>64</v>
      </c>
      <c r="BQ3" s="138" t="s">
        <v>65</v>
      </c>
      <c r="BR3" s="138" t="s">
        <v>66</v>
      </c>
      <c r="BS3" s="138" t="s">
        <v>67</v>
      </c>
      <c r="BT3" s="100" t="s">
        <v>68</v>
      </c>
      <c r="BU3" s="138" t="s">
        <v>69</v>
      </c>
      <c r="BV3" s="101" t="s">
        <v>70</v>
      </c>
      <c r="BW3" s="98" t="s">
        <v>61</v>
      </c>
      <c r="BX3" s="138" t="s">
        <v>71</v>
      </c>
      <c r="BY3" s="138" t="s">
        <v>62</v>
      </c>
      <c r="BZ3" s="138" t="s">
        <v>63</v>
      </c>
      <c r="CA3" s="138" t="s">
        <v>64</v>
      </c>
      <c r="CB3" s="138" t="s">
        <v>65</v>
      </c>
      <c r="CC3" s="138" t="s">
        <v>66</v>
      </c>
      <c r="CD3" s="138" t="s">
        <v>67</v>
      </c>
      <c r="CE3" s="100" t="s">
        <v>68</v>
      </c>
      <c r="CF3" s="138" t="s">
        <v>69</v>
      </c>
      <c r="CG3" s="101" t="s">
        <v>70</v>
      </c>
    </row>
    <row r="4" spans="1:85" ht="15.75" x14ac:dyDescent="0.25">
      <c r="A4" s="217" t="s">
        <v>116</v>
      </c>
      <c r="B4" s="181"/>
      <c r="C4" s="180">
        <v>83</v>
      </c>
      <c r="D4" s="181"/>
      <c r="E4" s="146">
        <v>1</v>
      </c>
      <c r="F4" s="78">
        <v>785.94</v>
      </c>
      <c r="G4" s="60">
        <v>60.9</v>
      </c>
      <c r="H4" s="60">
        <v>121.8</v>
      </c>
      <c r="I4" s="153">
        <v>36.71</v>
      </c>
      <c r="J4" s="153">
        <v>185.55</v>
      </c>
      <c r="K4" s="313" t="s">
        <v>279</v>
      </c>
      <c r="L4" s="208"/>
      <c r="M4" s="82">
        <v>222.26</v>
      </c>
      <c r="N4" s="277">
        <v>40.274999999999999</v>
      </c>
      <c r="O4" s="278">
        <v>191.494</v>
      </c>
      <c r="P4" s="73">
        <f t="shared" ref="P4" si="0">N4/M4</f>
        <v>0.18120669486187349</v>
      </c>
      <c r="Q4" s="73">
        <f t="shared" ref="Q4" si="1">IF(N4&lt;0.01*M4,0.01,IF(N4&gt;100*M4,100,P4))</f>
        <v>0.18120669486187349</v>
      </c>
      <c r="R4" s="205">
        <f t="shared" ref="R4:R8" si="2">IF(O4&gt;0,((((1/M4)^2)*((O4^2)+(N4^2))-((1/M4)^2)*(N4^2))^0.5),0)</f>
        <v>0.86157653198956186</v>
      </c>
      <c r="S4" s="153">
        <f t="shared" ref="S4:S26" si="3">IF(R4=0,Q4,R4)</f>
        <v>0.86157653198956186</v>
      </c>
      <c r="T4" s="19">
        <v>1</v>
      </c>
      <c r="U4" s="143">
        <v>1</v>
      </c>
      <c r="V4" s="142">
        <v>1</v>
      </c>
      <c r="W4" s="142">
        <v>1</v>
      </c>
      <c r="X4" s="142">
        <v>1</v>
      </c>
      <c r="Y4" s="142">
        <v>1</v>
      </c>
      <c r="Z4" s="142">
        <v>0.5</v>
      </c>
      <c r="AA4" s="142">
        <v>1</v>
      </c>
      <c r="AB4" s="201"/>
      <c r="AC4" s="142">
        <v>1</v>
      </c>
      <c r="AD4" s="180">
        <v>1</v>
      </c>
      <c r="AE4" s="357">
        <f>IF(T4&gt;0,$C4,"na")</f>
        <v>83</v>
      </c>
      <c r="AF4" s="178">
        <f t="shared" ref="AF4:AO4" si="4">IF(U4&gt;0,$C4,"na")</f>
        <v>83</v>
      </c>
      <c r="AG4" s="178">
        <f t="shared" si="4"/>
        <v>83</v>
      </c>
      <c r="AH4" s="178">
        <f t="shared" si="4"/>
        <v>83</v>
      </c>
      <c r="AI4" s="178">
        <f t="shared" si="4"/>
        <v>83</v>
      </c>
      <c r="AJ4" s="178">
        <f t="shared" si="4"/>
        <v>83</v>
      </c>
      <c r="AK4" s="178">
        <f t="shared" si="4"/>
        <v>83</v>
      </c>
      <c r="AL4" s="178">
        <f t="shared" si="4"/>
        <v>83</v>
      </c>
      <c r="AM4" s="352" t="str">
        <f t="shared" si="4"/>
        <v>na</v>
      </c>
      <c r="AN4" s="178">
        <f t="shared" si="4"/>
        <v>83</v>
      </c>
      <c r="AO4" s="178">
        <f t="shared" si="4"/>
        <v>83</v>
      </c>
      <c r="AP4" s="356">
        <f>IF(T4&gt;0,(T4/T$28)*LN($Q4+1),"na")</f>
        <v>0.16653653871941257</v>
      </c>
      <c r="AQ4" s="332">
        <f t="shared" ref="AQ4:AZ4" si="5">IF(U4&gt;0,(U4/U$28)*LN($Q4+1),"na")</f>
        <v>0.21195559473379783</v>
      </c>
      <c r="AR4" s="332">
        <f t="shared" si="5"/>
        <v>0.16653653871941257</v>
      </c>
      <c r="AS4" s="332">
        <f t="shared" si="5"/>
        <v>0.28908229362615012</v>
      </c>
      <c r="AT4" s="332">
        <f t="shared" si="5"/>
        <v>0.32737952055952901</v>
      </c>
      <c r="AU4" s="332">
        <f t="shared" si="5"/>
        <v>0.16653653871941257</v>
      </c>
      <c r="AV4" s="332">
        <f t="shared" si="5"/>
        <v>0.11102435914627504</v>
      </c>
      <c r="AW4" s="332">
        <f t="shared" si="5"/>
        <v>0.17270455867198339</v>
      </c>
      <c r="AX4" s="372" t="str">
        <f t="shared" si="5"/>
        <v>na</v>
      </c>
      <c r="AY4" s="332">
        <f t="shared" si="5"/>
        <v>0.16653653871941257</v>
      </c>
      <c r="AZ4" s="332">
        <f t="shared" si="5"/>
        <v>0.16653653871941257</v>
      </c>
      <c r="BA4" s="358">
        <f>IF(T4&gt;0,((T4/T$28)^2)*LN((($S4+1)^2)),"na")</f>
        <v>1.2428474531215132</v>
      </c>
      <c r="BB4" s="344">
        <f t="shared" ref="BB4:BK4" si="6">IF(U4&gt;0,((U4/U$28)^2)*LN((($S4+1)^2)),"na")</f>
        <v>2.0132074447257571</v>
      </c>
      <c r="BC4" s="344">
        <f t="shared" si="6"/>
        <v>1.2428474531215132</v>
      </c>
      <c r="BD4" s="344">
        <f t="shared" si="6"/>
        <v>3.7449130805341722</v>
      </c>
      <c r="BE4" s="344">
        <f t="shared" si="6"/>
        <v>4.8028804346649174</v>
      </c>
      <c r="BF4" s="344">
        <f t="shared" si="6"/>
        <v>1.2428474531215132</v>
      </c>
      <c r="BG4" s="344">
        <f t="shared" si="6"/>
        <v>0.55237664583178359</v>
      </c>
      <c r="BH4" s="344">
        <f t="shared" si="6"/>
        <v>1.3366150936176491</v>
      </c>
      <c r="BI4" s="347" t="str">
        <f t="shared" si="6"/>
        <v>na</v>
      </c>
      <c r="BJ4" s="344">
        <f t="shared" si="6"/>
        <v>1.2428474531215132</v>
      </c>
      <c r="BK4" s="359">
        <f t="shared" si="6"/>
        <v>1.2428474531215132</v>
      </c>
      <c r="BL4" s="344">
        <f>IF(T4&gt;0,(AE4-1)*BA4,"na")</f>
        <v>101.91349115596408</v>
      </c>
      <c r="BM4" s="344">
        <f t="shared" ref="BM4:BV4" si="7">IF(U4&gt;0,(AF4-1)*BB4,"na")</f>
        <v>165.08301046751208</v>
      </c>
      <c r="BN4" s="344">
        <f t="shared" si="7"/>
        <v>101.91349115596408</v>
      </c>
      <c r="BO4" s="344">
        <f t="shared" si="7"/>
        <v>307.08287260380212</v>
      </c>
      <c r="BP4" s="344">
        <f t="shared" si="7"/>
        <v>393.83619564252325</v>
      </c>
      <c r="BQ4" s="344">
        <f t="shared" si="7"/>
        <v>101.91349115596408</v>
      </c>
      <c r="BR4" s="344">
        <f t="shared" si="7"/>
        <v>45.294884958206254</v>
      </c>
      <c r="BS4" s="344">
        <f t="shared" si="7"/>
        <v>109.60243767664723</v>
      </c>
      <c r="BT4" s="347" t="str">
        <f t="shared" si="7"/>
        <v>na</v>
      </c>
      <c r="BU4" s="344">
        <f t="shared" si="7"/>
        <v>101.91349115596408</v>
      </c>
      <c r="BV4" s="359">
        <f t="shared" si="7"/>
        <v>101.91349115596408</v>
      </c>
      <c r="BW4" s="344">
        <f>IF(T4&gt;0,AE4*(AP4-AP$28)^2,"na")</f>
        <v>8.631494311629502E-2</v>
      </c>
      <c r="BX4" s="344">
        <f t="shared" ref="BX4:CG4" si="8">IF(U4&gt;0,AF4*(AQ4-AQ$28)^2,"na")</f>
        <v>0.34064790997523514</v>
      </c>
      <c r="BY4" s="344">
        <f t="shared" si="8"/>
        <v>5.4783274663550506E-2</v>
      </c>
      <c r="BZ4" s="344">
        <f t="shared" si="8"/>
        <v>1.7895855795365869</v>
      </c>
      <c r="CA4" s="344">
        <f t="shared" si="8"/>
        <v>3.148270252255748</v>
      </c>
      <c r="CB4" s="344">
        <f t="shared" si="8"/>
        <v>5.8711379888242328E-2</v>
      </c>
      <c r="CC4" s="344">
        <f t="shared" si="8"/>
        <v>0.45069222792636066</v>
      </c>
      <c r="CD4" s="344">
        <f t="shared" si="8"/>
        <v>0.10719089489563421</v>
      </c>
      <c r="CE4" s="347" t="str">
        <f t="shared" si="8"/>
        <v>na</v>
      </c>
      <c r="CF4" s="344">
        <f t="shared" si="8"/>
        <v>1.749729815593544E-2</v>
      </c>
      <c r="CG4" s="359">
        <f t="shared" si="8"/>
        <v>0.39208125314639158</v>
      </c>
    </row>
    <row r="5" spans="1:85" x14ac:dyDescent="0.25">
      <c r="A5" s="217" t="s">
        <v>4</v>
      </c>
      <c r="B5" s="149">
        <v>16</v>
      </c>
      <c r="C5" s="150"/>
      <c r="E5" s="142">
        <v>1</v>
      </c>
      <c r="F5" s="151">
        <v>85.04</v>
      </c>
      <c r="G5" s="145">
        <v>99.35</v>
      </c>
      <c r="H5" s="145">
        <v>124.02</v>
      </c>
      <c r="I5" s="145">
        <v>0.62</v>
      </c>
      <c r="J5" s="145">
        <v>1.9</v>
      </c>
      <c r="K5" s="316" t="s">
        <v>279</v>
      </c>
      <c r="L5" s="208">
        <v>223.37</v>
      </c>
      <c r="M5" s="340"/>
      <c r="N5" s="307">
        <v>20.937999999999999</v>
      </c>
      <c r="O5" s="308">
        <v>43.713000000000001</v>
      </c>
      <c r="P5" s="154">
        <f t="shared" ref="P5:P6" si="9">N5/L5</f>
        <v>9.3736849174016201E-2</v>
      </c>
      <c r="Q5" s="154">
        <f t="shared" ref="Q5:Q6" si="10">IF(N5&lt;0.01*L5,0.01,IF(N5&gt;100*L5,100,P5))</f>
        <v>9.3736849174016201E-2</v>
      </c>
      <c r="R5" s="205">
        <f t="shared" ref="R5:R6" si="11">IF(O5&gt;0,((((1/L5)^2)*((O5^2)+(N5^2))-((1/L5)^2)*(N5^2))^0.5),0)</f>
        <v>0.19569772126964227</v>
      </c>
      <c r="S5" s="153">
        <f t="shared" si="3"/>
        <v>0.19569772126964227</v>
      </c>
      <c r="T5" s="149">
        <v>1</v>
      </c>
      <c r="U5" s="143">
        <v>1</v>
      </c>
      <c r="W5" s="142">
        <v>0.5</v>
      </c>
      <c r="X5" s="142">
        <v>0.3</v>
      </c>
      <c r="Y5" s="142">
        <v>1</v>
      </c>
      <c r="Z5" s="142">
        <v>1</v>
      </c>
      <c r="AB5" s="201"/>
      <c r="AD5" s="142">
        <v>1</v>
      </c>
      <c r="AE5" s="54">
        <f>IF(T5&gt;0,$B5,"na")</f>
        <v>16</v>
      </c>
      <c r="AF5" s="144">
        <f t="shared" ref="AF5:AO6" si="12">IF(U5&gt;0,$B5,"na")</f>
        <v>16</v>
      </c>
      <c r="AG5" s="144" t="str">
        <f t="shared" si="12"/>
        <v>na</v>
      </c>
      <c r="AH5" s="144">
        <f t="shared" si="12"/>
        <v>16</v>
      </c>
      <c r="AI5" s="144">
        <f t="shared" si="12"/>
        <v>16</v>
      </c>
      <c r="AJ5" s="144">
        <f t="shared" si="12"/>
        <v>16</v>
      </c>
      <c r="AK5" s="144">
        <f t="shared" si="12"/>
        <v>16</v>
      </c>
      <c r="AL5" s="144" t="str">
        <f t="shared" si="12"/>
        <v>na</v>
      </c>
      <c r="AM5" s="75" t="str">
        <f t="shared" si="12"/>
        <v>na</v>
      </c>
      <c r="AN5" s="144" t="str">
        <f t="shared" si="12"/>
        <v>na</v>
      </c>
      <c r="AO5" s="144">
        <f t="shared" si="12"/>
        <v>16</v>
      </c>
      <c r="AP5" s="81">
        <f t="shared" ref="AP5:AP26" si="13">IF(T5&gt;0,(T5/T$28)*LN($Q5+1),"na")</f>
        <v>8.9600135005074938E-2</v>
      </c>
      <c r="AQ5" s="82">
        <f t="shared" ref="AQ5:AQ26" si="14">IF(U5&gt;0,(U5/U$28)*LN($Q5+1),"na")</f>
        <v>0.11403653546100447</v>
      </c>
      <c r="AR5" s="82" t="str">
        <f t="shared" ref="AR5:AR26" si="15">IF(V5&gt;0,(V5/V$28)*LN($Q5+1),"na")</f>
        <v>na</v>
      </c>
      <c r="AS5" s="82">
        <f t="shared" ref="AS5:AS26" si="16">IF(W5&gt;0,(W5/W$28)*LN($Q5+1),"na")</f>
        <v>7.7766154910065041E-2</v>
      </c>
      <c r="AT5" s="82">
        <f t="shared" ref="AT5:AT26" si="17">IF(X5&gt;0,(X5/X$28)*LN($Q5+1),"na")</f>
        <v>5.2841105259403172E-2</v>
      </c>
      <c r="AU5" s="82">
        <f t="shared" ref="AU5:AU26" si="18">IF(Y5&gt;0,(Y5/Y$28)*LN($Q5+1),"na")</f>
        <v>8.9600135005074938E-2</v>
      </c>
      <c r="AV5" s="82">
        <f t="shared" ref="AV5:AV26" si="19">IF(Z5&gt;0,(Z5/Z$28)*LN($Q5+1),"na")</f>
        <v>0.11946684667343324</v>
      </c>
      <c r="AW5" s="82" t="str">
        <f t="shared" ref="AW5:AW26" si="20">IF(AA5&gt;0,(AA5/AA$28)*LN($Q5+1),"na")</f>
        <v>na</v>
      </c>
      <c r="AX5" s="83" t="str">
        <f t="shared" ref="AX5:AX26" si="21">IF(AB5&gt;0,(AB5/AB$28)*LN($Q5+1),"na")</f>
        <v>na</v>
      </c>
      <c r="AY5" s="82" t="str">
        <f t="shared" ref="AY5:AY26" si="22">IF(AC5&gt;0,(AC5/AC$28)*LN($Q5+1),"na")</f>
        <v>na</v>
      </c>
      <c r="AZ5" s="82">
        <f t="shared" ref="AZ5:AZ26" si="23">IF(AD5&gt;0,(AD5/AD$28)*LN($Q5+1),"na")</f>
        <v>8.9600135005074938E-2</v>
      </c>
      <c r="BA5" s="93">
        <f t="shared" ref="BA5:BA26" si="24">IF(T5&gt;0,((T5/T$28)^2)*LN((($S5+1)^2)),"na")</f>
        <v>0.35745976434120758</v>
      </c>
      <c r="BB5" s="85">
        <f t="shared" ref="BB5:BB26" si="25">IF(U5&gt;0,((U5/U$28)^2)*LN((($S5+1)^2)),"na")</f>
        <v>0.57902573397418744</v>
      </c>
      <c r="BC5" s="85" t="str">
        <f t="shared" ref="BC5:BC26" si="26">IF(V5&gt;0,((V5/V$28)^2)*LN((($S5+1)^2)),"na")</f>
        <v>na</v>
      </c>
      <c r="BD5" s="85">
        <f t="shared" ref="BD5:BD26" si="27">IF(W5&gt;0,((W5/W$28)^2)*LN((($S5+1)^2)),"na")</f>
        <v>0.26927193355144013</v>
      </c>
      <c r="BE5" s="85">
        <f t="shared" ref="BE5:BE26" si="28">IF(X5&gt;0,((X5/X$28)^2)*LN((($S5+1)^2)),"na")</f>
        <v>0.12432361297600186</v>
      </c>
      <c r="BF5" s="85">
        <f t="shared" ref="BF5:BF26" si="29">IF(Y5&gt;0,((Y5/Y$28)^2)*LN((($S5+1)^2)),"na")</f>
        <v>0.35745976434120758</v>
      </c>
      <c r="BG5" s="85">
        <f t="shared" ref="BG5:BG26" si="30">IF(Z5&gt;0,((Z5/Z$28)^2)*LN((($S5+1)^2)),"na")</f>
        <v>0.63548402549548011</v>
      </c>
      <c r="BH5" s="85" t="str">
        <f t="shared" ref="BH5:BH26" si="31">IF(AA5&gt;0,((AA5/AA$28)^2)*LN((($S5+1)^2)),"na")</f>
        <v>na</v>
      </c>
      <c r="BI5" s="86" t="str">
        <f t="shared" ref="BI5:BI26" si="32">IF(AB5&gt;0,((AB5/AB$28)^2)*LN((($S5+1)^2)),"na")</f>
        <v>na</v>
      </c>
      <c r="BJ5" s="85" t="str">
        <f t="shared" ref="BJ5:BJ26" si="33">IF(AC5&gt;0,((AC5/AC$28)^2)*LN((($S5+1)^2)),"na")</f>
        <v>na</v>
      </c>
      <c r="BK5" s="102">
        <f t="shared" ref="BK5:BK26" si="34">IF(AD5&gt;0,((AD5/AD$28)^2)*LN((($S5+1)^2)),"na")</f>
        <v>0.35745976434120758</v>
      </c>
      <c r="BL5" s="85">
        <f t="shared" ref="BL5:BL26" si="35">IF(T5&gt;0,(AE5-1)*BA5,"na")</f>
        <v>5.3618964651181136</v>
      </c>
      <c r="BM5" s="85">
        <f t="shared" ref="BM5:BM26" si="36">IF(U5&gt;0,(AF5-1)*BB5,"na")</f>
        <v>8.6853860096128113</v>
      </c>
      <c r="BN5" s="85" t="str">
        <f t="shared" ref="BN5:BN26" si="37">IF(V5&gt;0,(AG5-1)*BC5,"na")</f>
        <v>na</v>
      </c>
      <c r="BO5" s="85">
        <f t="shared" ref="BO5:BO26" si="38">IF(W5&gt;0,(AH5-1)*BD5,"na")</f>
        <v>4.0390790032716017</v>
      </c>
      <c r="BP5" s="85">
        <f t="shared" ref="BP5:BP26" si="39">IF(X5&gt;0,(AI5-1)*BE5,"na")</f>
        <v>1.8648541946400279</v>
      </c>
      <c r="BQ5" s="85">
        <f t="shared" ref="BQ5:BQ26" si="40">IF(Y5&gt;0,(AJ5-1)*BF5,"na")</f>
        <v>5.3618964651181136</v>
      </c>
      <c r="BR5" s="85">
        <f t="shared" ref="BR5:BR26" si="41">IF(Z5&gt;0,(AK5-1)*BG5,"na")</f>
        <v>9.5322603824322023</v>
      </c>
      <c r="BS5" s="85" t="str">
        <f t="shared" ref="BS5:BS26" si="42">IF(AA5&gt;0,(AL5-1)*BH5,"na")</f>
        <v>na</v>
      </c>
      <c r="BT5" s="86" t="str">
        <f t="shared" ref="BT5:BT26" si="43">IF(AB5&gt;0,(AM5-1)*BI5,"na")</f>
        <v>na</v>
      </c>
      <c r="BU5" s="85" t="str">
        <f t="shared" ref="BU5:BU26" si="44">IF(AC5&gt;0,(AN5-1)*BJ5,"na")</f>
        <v>na</v>
      </c>
      <c r="BV5" s="102">
        <f t="shared" ref="BV5:BV26" si="45">IF(AD5&gt;0,(AO5-1)*BK5,"na")</f>
        <v>5.3618964651181136</v>
      </c>
      <c r="BW5" s="85">
        <f t="shared" ref="BW5:BW26" si="46">IF(T5&gt;0,AE5*(AP5-AP$28)^2,"na")</f>
        <v>3.1952731331642698E-2</v>
      </c>
      <c r="BX5" s="85">
        <f t="shared" ref="BX5:BX26" si="47">IF(U5&gt;0,AF5*(AQ5-AQ$28)^2,"na")</f>
        <v>1.8338677897980337E-2</v>
      </c>
      <c r="BY5" s="85" t="str">
        <f t="shared" ref="BY5:BY26" si="48">IF(V5&gt;0,AG5*(AR5-AR$28)^2,"na")</f>
        <v>na</v>
      </c>
      <c r="BZ5" s="85">
        <f t="shared" ref="BZ5:BZ26" si="49">IF(W5&gt;0,AH5*(AS5-AS$28)^2,"na")</f>
        <v>6.6519772623022444E-2</v>
      </c>
      <c r="CA5" s="85">
        <f t="shared" ref="CA5:CA26" si="50">IF(X5&gt;0,AI5*(AT5-AT$28)^2,"na")</f>
        <v>0.10183674487742854</v>
      </c>
      <c r="CB5" s="85">
        <f t="shared" ref="CB5:CB26" si="51">IF(Y5&gt;0,AJ5*(AU5-AU$28)^2,"na")</f>
        <v>4.0545930390800733E-2</v>
      </c>
      <c r="CC5" s="85">
        <f t="shared" ref="CC5:CC26" si="52">IF(Z5&gt;0,AK5*(AV5-AV$28)^2,"na")</f>
        <v>6.811312494961215E-2</v>
      </c>
      <c r="CD5" s="85" t="str">
        <f t="shared" ref="CD5:CD26" si="53">IF(AA5&gt;0,AL5*(AW5-AW$28)^2,"na")</f>
        <v>na</v>
      </c>
      <c r="CE5" s="86" t="str">
        <f t="shared" ref="CE5:CE26" si="54">IF(AB5&gt;0,AM5*(AX5-AX$28)^2,"na")</f>
        <v>na</v>
      </c>
      <c r="CF5" s="85" t="str">
        <f t="shared" ref="CF5:CF26" si="55">IF(AC5&gt;0,AN5*(AY5-AY$28)^2,"na")</f>
        <v>na</v>
      </c>
      <c r="CG5" s="102">
        <f t="shared" ref="CG5:CG26" si="56">IF(AD5&gt;0,AO5*(AZ5-AZ$28)^2,"na")</f>
        <v>1.0774109164157768E-3</v>
      </c>
    </row>
    <row r="6" spans="1:85" x14ac:dyDescent="0.25">
      <c r="A6" s="217" t="s">
        <v>8</v>
      </c>
      <c r="B6" s="149">
        <v>16</v>
      </c>
      <c r="C6" s="150"/>
      <c r="E6" s="142">
        <v>1</v>
      </c>
      <c r="F6" s="78">
        <v>149.69</v>
      </c>
      <c r="G6" s="145">
        <v>40.229999999999997</v>
      </c>
      <c r="H6" s="145">
        <v>55.21</v>
      </c>
      <c r="K6" s="314" t="s">
        <v>271</v>
      </c>
      <c r="L6" s="208">
        <v>149.69</v>
      </c>
      <c r="M6" s="340"/>
      <c r="N6" s="307">
        <v>12.813000000000001</v>
      </c>
      <c r="O6" s="308">
        <v>19.219000000000001</v>
      </c>
      <c r="P6" s="154">
        <f t="shared" si="9"/>
        <v>8.5596900260538455E-2</v>
      </c>
      <c r="Q6" s="154">
        <f t="shared" si="10"/>
        <v>8.5596900260538455E-2</v>
      </c>
      <c r="R6" s="205">
        <f t="shared" si="11"/>
        <v>0.12839201015431895</v>
      </c>
      <c r="S6" s="153">
        <f t="shared" si="3"/>
        <v>0.12839201015431895</v>
      </c>
      <c r="T6" s="149">
        <v>1</v>
      </c>
      <c r="U6" s="143"/>
      <c r="V6" s="142">
        <v>1</v>
      </c>
      <c r="W6" s="142">
        <v>0.25</v>
      </c>
      <c r="X6" s="142">
        <v>0.1</v>
      </c>
      <c r="Y6" s="142">
        <v>1</v>
      </c>
      <c r="AA6" s="142">
        <v>1</v>
      </c>
      <c r="AB6" s="201"/>
      <c r="AC6" s="142">
        <v>1</v>
      </c>
      <c r="AD6" s="142">
        <v>1</v>
      </c>
      <c r="AE6" s="54">
        <f>IF(T6&gt;0,$B6,"na")</f>
        <v>16</v>
      </c>
      <c r="AF6" s="144" t="str">
        <f t="shared" si="12"/>
        <v>na</v>
      </c>
      <c r="AG6" s="144">
        <f t="shared" si="12"/>
        <v>16</v>
      </c>
      <c r="AH6" s="144">
        <f t="shared" si="12"/>
        <v>16</v>
      </c>
      <c r="AI6" s="144">
        <f t="shared" si="12"/>
        <v>16</v>
      </c>
      <c r="AJ6" s="144">
        <f t="shared" si="12"/>
        <v>16</v>
      </c>
      <c r="AK6" s="144" t="str">
        <f t="shared" si="12"/>
        <v>na</v>
      </c>
      <c r="AL6" s="144">
        <f t="shared" si="12"/>
        <v>16</v>
      </c>
      <c r="AM6" s="75" t="str">
        <f t="shared" si="12"/>
        <v>na</v>
      </c>
      <c r="AN6" s="144">
        <f t="shared" si="12"/>
        <v>16</v>
      </c>
      <c r="AO6" s="144">
        <f t="shared" si="12"/>
        <v>16</v>
      </c>
      <c r="AP6" s="81">
        <f t="shared" si="13"/>
        <v>8.2129974210697121E-2</v>
      </c>
      <c r="AQ6" s="82" t="str">
        <f t="shared" si="14"/>
        <v>na</v>
      </c>
      <c r="AR6" s="82">
        <f t="shared" si="15"/>
        <v>8.2129974210697121E-2</v>
      </c>
      <c r="AS6" s="82">
        <f t="shared" si="16"/>
        <v>3.5641309563132717E-2</v>
      </c>
      <c r="AT6" s="82">
        <f t="shared" si="17"/>
        <v>1.6145208605521658E-2</v>
      </c>
      <c r="AU6" s="82">
        <f t="shared" si="18"/>
        <v>8.2129974210697121E-2</v>
      </c>
      <c r="AV6" s="82" t="str">
        <f t="shared" si="19"/>
        <v>na</v>
      </c>
      <c r="AW6" s="82">
        <f t="shared" si="20"/>
        <v>8.5171825107389604E-2</v>
      </c>
      <c r="AX6" s="83" t="str">
        <f t="shared" si="21"/>
        <v>na</v>
      </c>
      <c r="AY6" s="82">
        <f t="shared" si="22"/>
        <v>8.2129974210697121E-2</v>
      </c>
      <c r="AZ6" s="82">
        <f t="shared" si="23"/>
        <v>8.2129974210697121E-2</v>
      </c>
      <c r="BA6" s="93">
        <f t="shared" si="24"/>
        <v>0.24158723886998354</v>
      </c>
      <c r="BB6" s="85" t="str">
        <f t="shared" si="25"/>
        <v>na</v>
      </c>
      <c r="BC6" s="85">
        <f t="shared" si="26"/>
        <v>0.24158723886998354</v>
      </c>
      <c r="BD6" s="85">
        <f t="shared" si="27"/>
        <v>4.5496493186978036E-2</v>
      </c>
      <c r="BE6" s="85">
        <f t="shared" si="28"/>
        <v>9.3359375675521467E-3</v>
      </c>
      <c r="BF6" s="85">
        <f t="shared" si="29"/>
        <v>0.24158723886998354</v>
      </c>
      <c r="BG6" s="85" t="str">
        <f t="shared" si="30"/>
        <v>na</v>
      </c>
      <c r="BH6" s="85">
        <f t="shared" si="31"/>
        <v>0.25981398528678612</v>
      </c>
      <c r="BI6" s="86" t="str">
        <f t="shared" si="32"/>
        <v>na</v>
      </c>
      <c r="BJ6" s="85">
        <f t="shared" si="33"/>
        <v>0.24158723886998354</v>
      </c>
      <c r="BK6" s="102">
        <f t="shared" si="34"/>
        <v>0.24158723886998354</v>
      </c>
      <c r="BL6" s="85">
        <f t="shared" si="35"/>
        <v>3.6238085830497533</v>
      </c>
      <c r="BM6" s="85" t="str">
        <f t="shared" si="36"/>
        <v>na</v>
      </c>
      <c r="BN6" s="85">
        <f t="shared" si="37"/>
        <v>3.6238085830497533</v>
      </c>
      <c r="BO6" s="85">
        <f t="shared" si="38"/>
        <v>0.68244739780467056</v>
      </c>
      <c r="BP6" s="85">
        <f t="shared" si="39"/>
        <v>0.14003906351328221</v>
      </c>
      <c r="BQ6" s="85">
        <f t="shared" si="40"/>
        <v>3.6238085830497533</v>
      </c>
      <c r="BR6" s="85" t="str">
        <f t="shared" si="41"/>
        <v>na</v>
      </c>
      <c r="BS6" s="85">
        <f t="shared" si="42"/>
        <v>3.8972097793017917</v>
      </c>
      <c r="BT6" s="86" t="str">
        <f t="shared" si="43"/>
        <v>na</v>
      </c>
      <c r="BU6" s="85">
        <f t="shared" si="44"/>
        <v>3.6238085830497533</v>
      </c>
      <c r="BV6" s="102">
        <f t="shared" si="45"/>
        <v>3.6238085830497533</v>
      </c>
      <c r="BW6" s="85">
        <f t="shared" si="46"/>
        <v>4.3528109489601792E-2</v>
      </c>
      <c r="BX6" s="85" t="str">
        <f t="shared" si="47"/>
        <v>na</v>
      </c>
      <c r="BY6" s="85">
        <f t="shared" si="48"/>
        <v>5.5159842440619632E-2</v>
      </c>
      <c r="BZ6" s="85">
        <f t="shared" si="49"/>
        <v>0.18182860531938508</v>
      </c>
      <c r="CA6" s="85">
        <f t="shared" si="50"/>
        <v>0.21706494094766754</v>
      </c>
      <c r="CB6" s="85">
        <f t="shared" si="51"/>
        <v>5.3472327836824908E-2</v>
      </c>
      <c r="CC6" s="85" t="str">
        <f t="shared" si="52"/>
        <v>na</v>
      </c>
      <c r="CD6" s="85">
        <f t="shared" si="53"/>
        <v>4.2594177522456499E-2</v>
      </c>
      <c r="CE6" s="86" t="str">
        <f t="shared" si="54"/>
        <v>na</v>
      </c>
      <c r="CF6" s="85">
        <f t="shared" si="55"/>
        <v>7.8147618190134854E-2</v>
      </c>
      <c r="CG6" s="102">
        <f t="shared" si="56"/>
        <v>3.9318645208735545E-3</v>
      </c>
    </row>
    <row r="7" spans="1:85" x14ac:dyDescent="0.25">
      <c r="A7" s="217" t="s">
        <v>11</v>
      </c>
      <c r="B7" s="149"/>
      <c r="C7" s="150">
        <v>83</v>
      </c>
      <c r="E7" s="145">
        <v>1</v>
      </c>
      <c r="F7" s="78"/>
      <c r="I7" s="153">
        <v>0</v>
      </c>
      <c r="J7" s="153">
        <v>0</v>
      </c>
      <c r="K7" s="314" t="s">
        <v>418</v>
      </c>
      <c r="L7" s="81"/>
      <c r="M7" s="82">
        <v>2.4E-2</v>
      </c>
      <c r="N7" s="277">
        <v>0</v>
      </c>
      <c r="O7" s="278">
        <v>0</v>
      </c>
      <c r="P7" s="73">
        <f t="shared" ref="P7:P8" si="57">N7/M7</f>
        <v>0</v>
      </c>
      <c r="Q7" s="73">
        <f t="shared" ref="Q7:Q8" si="58">IF(N7&lt;0.01*M7,0.01,IF(N7&gt;100*M7,100,P7))</f>
        <v>0.01</v>
      </c>
      <c r="R7" s="205">
        <f t="shared" si="2"/>
        <v>0</v>
      </c>
      <c r="S7" s="153">
        <f t="shared" si="3"/>
        <v>0.01</v>
      </c>
      <c r="T7" s="149">
        <v>1</v>
      </c>
      <c r="U7" s="145">
        <v>1</v>
      </c>
      <c r="V7" s="146">
        <v>1</v>
      </c>
      <c r="W7" s="146">
        <v>1</v>
      </c>
      <c r="X7" s="146">
        <v>1</v>
      </c>
      <c r="Y7" s="146"/>
      <c r="Z7" s="146"/>
      <c r="AA7" s="146"/>
      <c r="AB7" s="201"/>
      <c r="AC7" s="146"/>
      <c r="AD7" s="142">
        <v>1</v>
      </c>
      <c r="AE7" s="54">
        <f>IF(T7&gt;0,$C7,"na")</f>
        <v>83</v>
      </c>
      <c r="AF7" s="144">
        <f t="shared" ref="AF7:AO8" si="59">IF(U7&gt;0,$C7,"na")</f>
        <v>83</v>
      </c>
      <c r="AG7" s="144">
        <f t="shared" si="59"/>
        <v>83</v>
      </c>
      <c r="AH7" s="144">
        <f t="shared" si="59"/>
        <v>83</v>
      </c>
      <c r="AI7" s="144">
        <f t="shared" si="59"/>
        <v>83</v>
      </c>
      <c r="AJ7" s="144" t="str">
        <f t="shared" si="59"/>
        <v>na</v>
      </c>
      <c r="AK7" s="144" t="str">
        <f t="shared" si="59"/>
        <v>na</v>
      </c>
      <c r="AL7" s="144" t="str">
        <f t="shared" si="59"/>
        <v>na</v>
      </c>
      <c r="AM7" s="75" t="str">
        <f t="shared" si="59"/>
        <v>na</v>
      </c>
      <c r="AN7" s="144" t="str">
        <f t="shared" si="59"/>
        <v>na</v>
      </c>
      <c r="AO7" s="144">
        <f t="shared" si="59"/>
        <v>83</v>
      </c>
      <c r="AP7" s="81">
        <f t="shared" si="13"/>
        <v>9.950330853168092E-3</v>
      </c>
      <c r="AQ7" s="82">
        <f t="shared" si="14"/>
        <v>1.2664057449486663E-2</v>
      </c>
      <c r="AR7" s="82">
        <f t="shared" si="15"/>
        <v>9.950330853168092E-3</v>
      </c>
      <c r="AS7" s="82">
        <f t="shared" si="16"/>
        <v>1.7272272424367255E-2</v>
      </c>
      <c r="AT7" s="82">
        <f t="shared" si="17"/>
        <v>1.9560479454945823E-2</v>
      </c>
      <c r="AU7" s="82" t="str">
        <f t="shared" si="18"/>
        <v>na</v>
      </c>
      <c r="AV7" s="82" t="str">
        <f t="shared" si="19"/>
        <v>na</v>
      </c>
      <c r="AW7" s="82" t="str">
        <f t="shared" si="20"/>
        <v>na</v>
      </c>
      <c r="AX7" s="83" t="str">
        <f t="shared" si="21"/>
        <v>na</v>
      </c>
      <c r="AY7" s="82" t="str">
        <f t="shared" si="22"/>
        <v>na</v>
      </c>
      <c r="AZ7" s="82">
        <f t="shared" si="23"/>
        <v>9.950330853168092E-3</v>
      </c>
      <c r="BA7" s="93">
        <f t="shared" si="24"/>
        <v>1.9900661706336174E-2</v>
      </c>
      <c r="BB7" s="85">
        <f t="shared" si="25"/>
        <v>3.2235782598693308E-2</v>
      </c>
      <c r="BC7" s="85">
        <f t="shared" si="26"/>
        <v>1.9900661706336174E-2</v>
      </c>
      <c r="BD7" s="85">
        <f t="shared" si="27"/>
        <v>5.9964115586482521E-2</v>
      </c>
      <c r="BE7" s="85">
        <f t="shared" si="28"/>
        <v>7.6904449139103201E-2</v>
      </c>
      <c r="BF7" s="85" t="str">
        <f t="shared" si="29"/>
        <v>na</v>
      </c>
      <c r="BG7" s="85" t="str">
        <f t="shared" si="30"/>
        <v>na</v>
      </c>
      <c r="BH7" s="85" t="str">
        <f t="shared" si="31"/>
        <v>na</v>
      </c>
      <c r="BI7" s="86" t="str">
        <f t="shared" si="32"/>
        <v>na</v>
      </c>
      <c r="BJ7" s="85" t="str">
        <f t="shared" si="33"/>
        <v>na</v>
      </c>
      <c r="BK7" s="102">
        <f t="shared" si="34"/>
        <v>1.9900661706336174E-2</v>
      </c>
      <c r="BL7" s="85">
        <f t="shared" si="35"/>
        <v>1.6318542599195662</v>
      </c>
      <c r="BM7" s="85">
        <f t="shared" si="36"/>
        <v>2.6433341730928515</v>
      </c>
      <c r="BN7" s="85">
        <f t="shared" si="37"/>
        <v>1.6318542599195662</v>
      </c>
      <c r="BO7" s="85">
        <f t="shared" si="38"/>
        <v>4.917057478091567</v>
      </c>
      <c r="BP7" s="85">
        <f t="shared" si="39"/>
        <v>6.3061648294064625</v>
      </c>
      <c r="BQ7" s="85" t="str">
        <f t="shared" si="40"/>
        <v>na</v>
      </c>
      <c r="BR7" s="85" t="str">
        <f t="shared" si="41"/>
        <v>na</v>
      </c>
      <c r="BS7" s="85" t="str">
        <f t="shared" si="42"/>
        <v>na</v>
      </c>
      <c r="BT7" s="86" t="str">
        <f t="shared" si="43"/>
        <v>na</v>
      </c>
      <c r="BU7" s="85" t="str">
        <f t="shared" si="44"/>
        <v>na</v>
      </c>
      <c r="BV7" s="102">
        <f t="shared" si="45"/>
        <v>1.6318542599195662</v>
      </c>
      <c r="BW7" s="85">
        <f t="shared" si="46"/>
        <v>1.2831773822165873</v>
      </c>
      <c r="BX7" s="85">
        <f t="shared" si="47"/>
        <v>1.517779180263273</v>
      </c>
      <c r="BY7" s="85">
        <f t="shared" si="48"/>
        <v>1.422080038651101</v>
      </c>
      <c r="BZ7" s="85">
        <f t="shared" si="49"/>
        <v>1.2963034198407004</v>
      </c>
      <c r="CA7" s="85">
        <f t="shared" si="50"/>
        <v>1.0609584256736933</v>
      </c>
      <c r="CB7" s="85" t="str">
        <f t="shared" si="51"/>
        <v>na</v>
      </c>
      <c r="CC7" s="85" t="str">
        <f t="shared" si="52"/>
        <v>na</v>
      </c>
      <c r="CD7" s="85" t="str">
        <f t="shared" si="53"/>
        <v>na</v>
      </c>
      <c r="CE7" s="86" t="str">
        <f t="shared" si="54"/>
        <v>na</v>
      </c>
      <c r="CF7" s="85" t="str">
        <f t="shared" si="55"/>
        <v>na</v>
      </c>
      <c r="CG7" s="102">
        <f t="shared" si="56"/>
        <v>0.64064708735887022</v>
      </c>
    </row>
    <row r="8" spans="1:85" x14ac:dyDescent="0.25">
      <c r="A8" s="217" t="s">
        <v>106</v>
      </c>
      <c r="B8" s="149"/>
      <c r="C8" s="150">
        <v>83</v>
      </c>
      <c r="E8" s="142">
        <v>1</v>
      </c>
      <c r="F8" s="78">
        <v>1.26</v>
      </c>
      <c r="G8" s="145">
        <v>4</v>
      </c>
      <c r="H8" s="145">
        <v>4.72</v>
      </c>
      <c r="I8" s="153">
        <v>1.96</v>
      </c>
      <c r="J8" s="153">
        <v>5.23</v>
      </c>
      <c r="K8" s="316" t="s">
        <v>279</v>
      </c>
      <c r="L8" s="81"/>
      <c r="M8" s="82">
        <v>7.19</v>
      </c>
      <c r="N8" s="277">
        <v>0.33400000000000002</v>
      </c>
      <c r="O8" s="278">
        <v>0.97799999999999998</v>
      </c>
      <c r="P8" s="73">
        <f t="shared" si="57"/>
        <v>4.6453407510431158E-2</v>
      </c>
      <c r="Q8" s="73">
        <f t="shared" si="58"/>
        <v>4.6453407510431158E-2</v>
      </c>
      <c r="R8" s="205">
        <f t="shared" si="2"/>
        <v>0.13602225312934632</v>
      </c>
      <c r="S8" s="153">
        <f t="shared" si="3"/>
        <v>0.13602225312934632</v>
      </c>
      <c r="T8" s="149">
        <v>1</v>
      </c>
      <c r="U8" s="143">
        <v>1</v>
      </c>
      <c r="W8" s="142">
        <v>0.5</v>
      </c>
      <c r="X8" s="142">
        <v>0.3</v>
      </c>
      <c r="Y8" s="142">
        <v>1</v>
      </c>
      <c r="AA8" s="142">
        <v>1</v>
      </c>
      <c r="AB8" s="201"/>
      <c r="AD8" s="142">
        <v>1</v>
      </c>
      <c r="AE8" s="54">
        <f>IF(T8&gt;0,$C8,"na")</f>
        <v>83</v>
      </c>
      <c r="AF8" s="144">
        <f t="shared" si="59"/>
        <v>83</v>
      </c>
      <c r="AG8" s="144" t="str">
        <f t="shared" si="59"/>
        <v>na</v>
      </c>
      <c r="AH8" s="144">
        <f t="shared" si="59"/>
        <v>83</v>
      </c>
      <c r="AI8" s="144">
        <f t="shared" si="59"/>
        <v>83</v>
      </c>
      <c r="AJ8" s="144">
        <f t="shared" si="59"/>
        <v>83</v>
      </c>
      <c r="AK8" s="144" t="str">
        <f t="shared" si="59"/>
        <v>na</v>
      </c>
      <c r="AL8" s="144">
        <f t="shared" si="59"/>
        <v>83</v>
      </c>
      <c r="AM8" s="75" t="str">
        <f t="shared" si="59"/>
        <v>na</v>
      </c>
      <c r="AN8" s="144" t="str">
        <f t="shared" si="59"/>
        <v>na</v>
      </c>
      <c r="AO8" s="144">
        <f t="shared" si="59"/>
        <v>83</v>
      </c>
      <c r="AP8" s="81">
        <f t="shared" si="13"/>
        <v>4.540673970582873E-2</v>
      </c>
      <c r="AQ8" s="82">
        <f t="shared" si="14"/>
        <v>5.7790395989236562E-2</v>
      </c>
      <c r="AR8" s="82" t="str">
        <f t="shared" si="15"/>
        <v>na</v>
      </c>
      <c r="AS8" s="82">
        <f t="shared" si="16"/>
        <v>3.9409623140907957E-2</v>
      </c>
      <c r="AT8" s="82">
        <f t="shared" si="17"/>
        <v>2.6778333672668225E-2</v>
      </c>
      <c r="AU8" s="82">
        <f t="shared" si="18"/>
        <v>4.540673970582873E-2</v>
      </c>
      <c r="AV8" s="82" t="str">
        <f t="shared" si="19"/>
        <v>na</v>
      </c>
      <c r="AW8" s="82">
        <f t="shared" si="20"/>
        <v>4.7088470806044606E-2</v>
      </c>
      <c r="AX8" s="83" t="str">
        <f t="shared" si="21"/>
        <v>na</v>
      </c>
      <c r="AY8" s="82" t="str">
        <f t="shared" si="22"/>
        <v>na</v>
      </c>
      <c r="AZ8" s="82">
        <f t="shared" si="23"/>
        <v>4.540673970582873E-2</v>
      </c>
      <c r="BA8" s="93">
        <f t="shared" si="24"/>
        <v>0.25506581825881813</v>
      </c>
      <c r="BB8" s="85">
        <f t="shared" si="25"/>
        <v>0.41316446593990375</v>
      </c>
      <c r="BC8" s="85" t="str">
        <f t="shared" si="26"/>
        <v>na</v>
      </c>
      <c r="BD8" s="85">
        <f t="shared" si="27"/>
        <v>0.19213929207392638</v>
      </c>
      <c r="BE8" s="85">
        <f t="shared" si="28"/>
        <v>8.8711254345111637E-2</v>
      </c>
      <c r="BF8" s="85">
        <f t="shared" si="29"/>
        <v>0.25506581825881813</v>
      </c>
      <c r="BG8" s="85" t="str">
        <f t="shared" si="30"/>
        <v>na</v>
      </c>
      <c r="BH8" s="85">
        <f t="shared" si="31"/>
        <v>0.27430946709864662</v>
      </c>
      <c r="BI8" s="86" t="str">
        <f t="shared" si="32"/>
        <v>na</v>
      </c>
      <c r="BJ8" s="85" t="str">
        <f t="shared" si="33"/>
        <v>na</v>
      </c>
      <c r="BK8" s="102">
        <f t="shared" si="34"/>
        <v>0.25506581825881813</v>
      </c>
      <c r="BL8" s="85">
        <f t="shared" si="35"/>
        <v>20.915397097223085</v>
      </c>
      <c r="BM8" s="85">
        <f t="shared" si="36"/>
        <v>33.879486207072105</v>
      </c>
      <c r="BN8" s="85" t="str">
        <f t="shared" si="37"/>
        <v>na</v>
      </c>
      <c r="BO8" s="85">
        <f t="shared" si="38"/>
        <v>15.755421950061963</v>
      </c>
      <c r="BP8" s="85">
        <f t="shared" si="39"/>
        <v>7.274322856299154</v>
      </c>
      <c r="BQ8" s="85">
        <f t="shared" si="40"/>
        <v>20.915397097223085</v>
      </c>
      <c r="BR8" s="85" t="str">
        <f t="shared" si="41"/>
        <v>na</v>
      </c>
      <c r="BS8" s="85">
        <f t="shared" si="42"/>
        <v>22.493376302089022</v>
      </c>
      <c r="BT8" s="86" t="str">
        <f t="shared" si="43"/>
        <v>na</v>
      </c>
      <c r="BU8" s="85" t="str">
        <f t="shared" si="44"/>
        <v>na</v>
      </c>
      <c r="BV8" s="102">
        <f t="shared" si="45"/>
        <v>20.915397097223085</v>
      </c>
      <c r="BW8" s="85">
        <f t="shared" si="46"/>
        <v>0.65569658411530019</v>
      </c>
      <c r="BX8" s="85">
        <f t="shared" si="47"/>
        <v>0.67381327400371471</v>
      </c>
      <c r="BY8" s="85" t="str">
        <f t="shared" si="48"/>
        <v>na</v>
      </c>
      <c r="BZ8" s="85">
        <f t="shared" si="49"/>
        <v>0.87772980042205939</v>
      </c>
      <c r="CA8" s="85">
        <f t="shared" si="50"/>
        <v>0.92981775174771397</v>
      </c>
      <c r="CB8" s="85">
        <f t="shared" si="51"/>
        <v>0.74173550165592528</v>
      </c>
      <c r="CC8" s="85" t="str">
        <f t="shared" si="52"/>
        <v>na</v>
      </c>
      <c r="CD8" s="85">
        <f t="shared" si="53"/>
        <v>0.66751648247040829</v>
      </c>
      <c r="CE8" s="86" t="str">
        <f t="shared" si="54"/>
        <v>na</v>
      </c>
      <c r="CF8" s="85" t="str">
        <f t="shared" si="55"/>
        <v>na</v>
      </c>
      <c r="CG8" s="102">
        <f t="shared" si="56"/>
        <v>0.22789268562841247</v>
      </c>
    </row>
    <row r="9" spans="1:85" x14ac:dyDescent="0.25">
      <c r="A9" s="217" t="s">
        <v>85</v>
      </c>
      <c r="B9" s="149">
        <v>16</v>
      </c>
      <c r="C9" s="150"/>
      <c r="E9" s="142">
        <v>1</v>
      </c>
      <c r="F9" s="78">
        <v>42.87</v>
      </c>
      <c r="G9" s="145">
        <v>25.63</v>
      </c>
      <c r="H9" s="145">
        <v>36.25</v>
      </c>
      <c r="K9" s="316" t="s">
        <v>279</v>
      </c>
      <c r="L9" s="81">
        <v>61.88</v>
      </c>
      <c r="M9" s="82"/>
      <c r="N9" s="277">
        <v>6.4379999999999997</v>
      </c>
      <c r="O9" s="278">
        <v>19.329000000000001</v>
      </c>
      <c r="P9" s="154">
        <f t="shared" ref="P9:P11" si="60">N9/L9</f>
        <v>0.10404007756948933</v>
      </c>
      <c r="Q9" s="154">
        <f t="shared" ref="Q9:Q11" si="61">IF(N9&lt;0.01*L9,0.01,IF(N9&gt;100*L9,100,P9))</f>
        <v>0.10404007756948933</v>
      </c>
      <c r="R9" s="205">
        <f t="shared" ref="R9:R11" si="62">IF(O9&gt;0,((((1/L9)^2)*((O9^2)+(N9^2))-((1/L9)^2)*(N9^2))^0.5),0)</f>
        <v>0.31236263736263736</v>
      </c>
      <c r="S9" s="153">
        <f t="shared" si="3"/>
        <v>0.31236263736263736</v>
      </c>
      <c r="T9" s="149">
        <v>1</v>
      </c>
      <c r="U9" s="127"/>
      <c r="V9" s="129">
        <v>1</v>
      </c>
      <c r="W9" s="129">
        <v>0.75</v>
      </c>
      <c r="X9" s="129">
        <v>1</v>
      </c>
      <c r="Y9" s="129">
        <v>1</v>
      </c>
      <c r="Z9" s="129"/>
      <c r="AA9" s="129">
        <v>1</v>
      </c>
      <c r="AB9" s="139"/>
      <c r="AC9" s="129">
        <v>1</v>
      </c>
      <c r="AD9" s="142">
        <v>1</v>
      </c>
      <c r="AE9" s="54">
        <f t="shared" ref="AE9:AE11" si="63">IF(T9&gt;0,$B9,"na")</f>
        <v>16</v>
      </c>
      <c r="AF9" s="144" t="str">
        <f t="shared" ref="AF9:AF11" si="64">IF(U9&gt;0,$B9,"na")</f>
        <v>na</v>
      </c>
      <c r="AG9" s="144">
        <f t="shared" ref="AG9:AG11" si="65">IF(V9&gt;0,$B9,"na")</f>
        <v>16</v>
      </c>
      <c r="AH9" s="144">
        <f t="shared" ref="AH9:AH11" si="66">IF(W9&gt;0,$B9,"na")</f>
        <v>16</v>
      </c>
      <c r="AI9" s="144">
        <f t="shared" ref="AI9:AI11" si="67">IF(X9&gt;0,$B9,"na")</f>
        <v>16</v>
      </c>
      <c r="AJ9" s="144">
        <f t="shared" ref="AJ9:AJ11" si="68">IF(Y9&gt;0,$B9,"na")</f>
        <v>16</v>
      </c>
      <c r="AK9" s="144" t="str">
        <f t="shared" ref="AK9:AK11" si="69">IF(Z9&gt;0,$B9,"na")</f>
        <v>na</v>
      </c>
      <c r="AL9" s="144">
        <f t="shared" ref="AL9:AL11" si="70">IF(AA9&gt;0,$B9,"na")</f>
        <v>16</v>
      </c>
      <c r="AM9" s="75" t="str">
        <f t="shared" ref="AM9:AM11" si="71">IF(AB9&gt;0,$B9,"na")</f>
        <v>na</v>
      </c>
      <c r="AN9" s="144">
        <f t="shared" ref="AN9:AN11" si="72">IF(AC9&gt;0,$B9,"na")</f>
        <v>16</v>
      </c>
      <c r="AO9" s="144">
        <f t="shared" ref="AO9:AO11" si="73">IF(AD9&gt;0,$B9,"na")</f>
        <v>16</v>
      </c>
      <c r="AP9" s="81">
        <f t="shared" si="13"/>
        <v>9.897624934227324E-2</v>
      </c>
      <c r="AQ9" s="82" t="str">
        <f t="shared" si="14"/>
        <v>na</v>
      </c>
      <c r="AR9" s="82">
        <f t="shared" si="15"/>
        <v>9.897624934227324E-2</v>
      </c>
      <c r="AS9" s="82">
        <f t="shared" si="16"/>
        <v>0.12885587178522365</v>
      </c>
      <c r="AT9" s="82">
        <f t="shared" si="17"/>
        <v>0.19456869528822945</v>
      </c>
      <c r="AU9" s="82">
        <f t="shared" si="18"/>
        <v>9.897624934227324E-2</v>
      </c>
      <c r="AV9" s="82" t="str">
        <f t="shared" si="19"/>
        <v>na</v>
      </c>
      <c r="AW9" s="82">
        <f t="shared" si="20"/>
        <v>0.10264203635495002</v>
      </c>
      <c r="AX9" s="83" t="str">
        <f t="shared" si="21"/>
        <v>na</v>
      </c>
      <c r="AY9" s="82">
        <f t="shared" si="22"/>
        <v>9.897624934227324E-2</v>
      </c>
      <c r="AZ9" s="82">
        <f t="shared" si="23"/>
        <v>9.897624934227324E-2</v>
      </c>
      <c r="BA9" s="93">
        <f t="shared" si="24"/>
        <v>0.54365810551835103</v>
      </c>
      <c r="BB9" s="85" t="str">
        <f t="shared" si="25"/>
        <v>na</v>
      </c>
      <c r="BC9" s="85">
        <f t="shared" si="26"/>
        <v>0.54365810551835103</v>
      </c>
      <c r="BD9" s="85">
        <f t="shared" si="27"/>
        <v>0.92145113576819826</v>
      </c>
      <c r="BE9" s="85">
        <f t="shared" si="28"/>
        <v>2.1009214538622816</v>
      </c>
      <c r="BF9" s="85">
        <f t="shared" si="29"/>
        <v>0.54365810551835103</v>
      </c>
      <c r="BG9" s="85" t="str">
        <f t="shared" si="30"/>
        <v>na</v>
      </c>
      <c r="BH9" s="85">
        <f t="shared" si="31"/>
        <v>0.58467483501562023</v>
      </c>
      <c r="BI9" s="86" t="str">
        <f t="shared" si="32"/>
        <v>na</v>
      </c>
      <c r="BJ9" s="85">
        <f t="shared" si="33"/>
        <v>0.54365810551835103</v>
      </c>
      <c r="BK9" s="102">
        <f t="shared" si="34"/>
        <v>0.54365810551835103</v>
      </c>
      <c r="BL9" s="85">
        <f t="shared" si="35"/>
        <v>8.1548715827752662</v>
      </c>
      <c r="BM9" s="85" t="str">
        <f t="shared" si="36"/>
        <v>na</v>
      </c>
      <c r="BN9" s="85">
        <f t="shared" si="37"/>
        <v>8.1548715827752662</v>
      </c>
      <c r="BO9" s="85">
        <f t="shared" si="38"/>
        <v>13.821767036522974</v>
      </c>
      <c r="BP9" s="85">
        <f t="shared" si="39"/>
        <v>31.513821807934224</v>
      </c>
      <c r="BQ9" s="85">
        <f t="shared" si="40"/>
        <v>8.1548715827752662</v>
      </c>
      <c r="BR9" s="85" t="str">
        <f t="shared" si="41"/>
        <v>na</v>
      </c>
      <c r="BS9" s="85">
        <f t="shared" si="42"/>
        <v>8.7701225252343029</v>
      </c>
      <c r="BT9" s="86" t="str">
        <f t="shared" si="43"/>
        <v>na</v>
      </c>
      <c r="BU9" s="85">
        <f t="shared" si="44"/>
        <v>8.1548715827752662</v>
      </c>
      <c r="BV9" s="102">
        <f t="shared" si="45"/>
        <v>8.1548715827752662</v>
      </c>
      <c r="BW9" s="85">
        <f t="shared" si="46"/>
        <v>1.9951226914137553E-2</v>
      </c>
      <c r="BX9" s="85" t="str">
        <f t="shared" si="47"/>
        <v>na</v>
      </c>
      <c r="BY9" s="85">
        <f t="shared" si="48"/>
        <v>2.8048286091886043E-2</v>
      </c>
      <c r="BZ9" s="85">
        <f t="shared" si="49"/>
        <v>2.8681815424866494E-3</v>
      </c>
      <c r="CA9" s="85">
        <f t="shared" si="50"/>
        <v>6.1400706676922302E-2</v>
      </c>
      <c r="CB9" s="85">
        <f t="shared" si="51"/>
        <v>2.6848704600578685E-2</v>
      </c>
      <c r="CC9" s="85" t="str">
        <f t="shared" si="52"/>
        <v>na</v>
      </c>
      <c r="CD9" s="85">
        <f t="shared" si="53"/>
        <v>1.8632993641765117E-2</v>
      </c>
      <c r="CE9" s="86" t="str">
        <f t="shared" si="54"/>
        <v>na</v>
      </c>
      <c r="CF9" s="85">
        <f t="shared" si="55"/>
        <v>4.5013501106082002E-2</v>
      </c>
      <c r="CG9" s="102">
        <f t="shared" si="56"/>
        <v>2.1907259864644609E-5</v>
      </c>
    </row>
    <row r="10" spans="1:85" x14ac:dyDescent="0.25">
      <c r="A10" s="309" t="s">
        <v>16</v>
      </c>
      <c r="B10" s="143">
        <v>16</v>
      </c>
      <c r="C10" s="150"/>
      <c r="E10" s="142">
        <v>1</v>
      </c>
      <c r="F10" s="78">
        <v>9.69</v>
      </c>
      <c r="G10" s="145">
        <v>18.62</v>
      </c>
      <c r="H10" s="145">
        <v>37.549999999999997</v>
      </c>
      <c r="I10" s="153">
        <v>0.11</v>
      </c>
      <c r="J10" s="153">
        <v>0.47</v>
      </c>
      <c r="K10" s="316" t="s">
        <v>279</v>
      </c>
      <c r="L10" s="81">
        <v>56.17</v>
      </c>
      <c r="M10" s="209"/>
      <c r="N10" s="277">
        <v>1.625</v>
      </c>
      <c r="O10" s="278">
        <v>4.4400000000000004</v>
      </c>
      <c r="P10" s="154">
        <f t="shared" si="60"/>
        <v>2.8930033825885704E-2</v>
      </c>
      <c r="Q10" s="154">
        <f t="shared" si="61"/>
        <v>2.8930033825885704E-2</v>
      </c>
      <c r="R10" s="205">
        <f t="shared" si="62"/>
        <v>7.904575396118925E-2</v>
      </c>
      <c r="S10" s="153">
        <f t="shared" si="3"/>
        <v>7.904575396118925E-2</v>
      </c>
      <c r="T10" s="149">
        <v>1</v>
      </c>
      <c r="U10" s="143"/>
      <c r="W10" s="142">
        <v>0.5</v>
      </c>
      <c r="X10" s="142">
        <v>0.3</v>
      </c>
      <c r="Y10" s="142">
        <v>1</v>
      </c>
      <c r="AA10" s="142">
        <v>1</v>
      </c>
      <c r="AB10" s="201"/>
      <c r="AD10" s="142">
        <v>1</v>
      </c>
      <c r="AE10" s="54">
        <f t="shared" si="63"/>
        <v>16</v>
      </c>
      <c r="AF10" s="144" t="str">
        <f t="shared" si="64"/>
        <v>na</v>
      </c>
      <c r="AG10" s="144" t="str">
        <f t="shared" si="65"/>
        <v>na</v>
      </c>
      <c r="AH10" s="144">
        <f t="shared" si="66"/>
        <v>16</v>
      </c>
      <c r="AI10" s="144">
        <f t="shared" si="67"/>
        <v>16</v>
      </c>
      <c r="AJ10" s="144">
        <f t="shared" si="68"/>
        <v>16</v>
      </c>
      <c r="AK10" s="144" t="str">
        <f t="shared" si="69"/>
        <v>na</v>
      </c>
      <c r="AL10" s="144">
        <f t="shared" si="70"/>
        <v>16</v>
      </c>
      <c r="AM10" s="75" t="str">
        <f t="shared" si="71"/>
        <v>na</v>
      </c>
      <c r="AN10" s="144" t="str">
        <f t="shared" si="72"/>
        <v>na</v>
      </c>
      <c r="AO10" s="144">
        <f t="shared" si="73"/>
        <v>16</v>
      </c>
      <c r="AP10" s="81">
        <f t="shared" si="13"/>
        <v>2.8519460201889314E-2</v>
      </c>
      <c r="AQ10" s="82" t="str">
        <f t="shared" si="14"/>
        <v>na</v>
      </c>
      <c r="AR10" s="82" t="str">
        <f t="shared" si="15"/>
        <v>na</v>
      </c>
      <c r="AS10" s="82">
        <f t="shared" si="16"/>
        <v>2.4752739043149216E-2</v>
      </c>
      <c r="AT10" s="82">
        <f t="shared" si="17"/>
        <v>1.6819168837011646E-2</v>
      </c>
      <c r="AU10" s="82">
        <f t="shared" si="18"/>
        <v>2.8519460201889314E-2</v>
      </c>
      <c r="AV10" s="82" t="str">
        <f t="shared" si="19"/>
        <v>na</v>
      </c>
      <c r="AW10" s="82">
        <f t="shared" si="20"/>
        <v>2.9575736505662992E-2</v>
      </c>
      <c r="AX10" s="83" t="str">
        <f t="shared" si="21"/>
        <v>na</v>
      </c>
      <c r="AY10" s="82" t="str">
        <f t="shared" si="22"/>
        <v>na</v>
      </c>
      <c r="AZ10" s="82">
        <f t="shared" si="23"/>
        <v>2.8519460201889314E-2</v>
      </c>
      <c r="BA10" s="93">
        <f t="shared" si="24"/>
        <v>0.15215417883770468</v>
      </c>
      <c r="BB10" s="85" t="str">
        <f t="shared" si="25"/>
        <v>na</v>
      </c>
      <c r="BC10" s="85" t="str">
        <f t="shared" si="26"/>
        <v>na</v>
      </c>
      <c r="BD10" s="85">
        <f t="shared" si="27"/>
        <v>0.11461667583502426</v>
      </c>
      <c r="BE10" s="85">
        <f t="shared" si="28"/>
        <v>5.2918843264395651E-2</v>
      </c>
      <c r="BF10" s="85">
        <f t="shared" si="29"/>
        <v>0.15215417883770468</v>
      </c>
      <c r="BG10" s="85" t="str">
        <f t="shared" si="30"/>
        <v>na</v>
      </c>
      <c r="BH10" s="85">
        <f t="shared" si="31"/>
        <v>0.16363357504631063</v>
      </c>
      <c r="BI10" s="86" t="str">
        <f t="shared" si="32"/>
        <v>na</v>
      </c>
      <c r="BJ10" s="85" t="str">
        <f t="shared" si="33"/>
        <v>na</v>
      </c>
      <c r="BK10" s="102">
        <f t="shared" si="34"/>
        <v>0.15215417883770468</v>
      </c>
      <c r="BL10" s="85">
        <f t="shared" si="35"/>
        <v>2.2823126825655704</v>
      </c>
      <c r="BM10" s="85" t="str">
        <f t="shared" si="36"/>
        <v>na</v>
      </c>
      <c r="BN10" s="85" t="str">
        <f t="shared" si="37"/>
        <v>na</v>
      </c>
      <c r="BO10" s="85">
        <f t="shared" si="38"/>
        <v>1.7192501375253639</v>
      </c>
      <c r="BP10" s="85">
        <f t="shared" si="39"/>
        <v>0.79378264896593476</v>
      </c>
      <c r="BQ10" s="85">
        <f t="shared" si="40"/>
        <v>2.2823126825655704</v>
      </c>
      <c r="BR10" s="85" t="str">
        <f t="shared" si="41"/>
        <v>na</v>
      </c>
      <c r="BS10" s="85">
        <f t="shared" si="42"/>
        <v>2.4545036256946595</v>
      </c>
      <c r="BT10" s="86" t="str">
        <f t="shared" si="43"/>
        <v>na</v>
      </c>
      <c r="BU10" s="85" t="str">
        <f t="shared" si="44"/>
        <v>na</v>
      </c>
      <c r="BV10" s="102">
        <f t="shared" si="45"/>
        <v>2.2823126825655704</v>
      </c>
      <c r="BW10" s="85">
        <f t="shared" si="46"/>
        <v>0.17899327524235231</v>
      </c>
      <c r="BX10" s="85" t="str">
        <f t="shared" si="47"/>
        <v>na</v>
      </c>
      <c r="BY10" s="85" t="str">
        <f t="shared" si="48"/>
        <v>na</v>
      </c>
      <c r="BZ10" s="85">
        <f t="shared" si="49"/>
        <v>0.2208698620473063</v>
      </c>
      <c r="CA10" s="85">
        <f t="shared" si="50"/>
        <v>0.21456021160086672</v>
      </c>
      <c r="CB10" s="85">
        <f t="shared" si="51"/>
        <v>0.1986332471968463</v>
      </c>
      <c r="CC10" s="85" t="str">
        <f t="shared" si="52"/>
        <v>na</v>
      </c>
      <c r="CD10" s="85">
        <f t="shared" si="53"/>
        <v>0.18384193207884647</v>
      </c>
      <c r="CE10" s="86" t="str">
        <f t="shared" si="54"/>
        <v>na</v>
      </c>
      <c r="CF10" s="85" t="str">
        <f t="shared" si="55"/>
        <v>na</v>
      </c>
      <c r="CG10" s="102">
        <f t="shared" si="56"/>
        <v>7.6810258607729998E-2</v>
      </c>
    </row>
    <row r="11" spans="1:85" ht="15.75" x14ac:dyDescent="0.25">
      <c r="A11" s="310" t="s">
        <v>21</v>
      </c>
      <c r="B11" s="143">
        <v>16</v>
      </c>
      <c r="C11" s="150"/>
      <c r="E11" s="142">
        <v>1</v>
      </c>
      <c r="F11" s="78">
        <v>519.30999999999995</v>
      </c>
      <c r="G11" s="145">
        <v>2871.9</v>
      </c>
      <c r="H11" s="145">
        <v>5633.85</v>
      </c>
      <c r="K11" s="314" t="s">
        <v>271</v>
      </c>
      <c r="L11" s="81">
        <v>2871.9</v>
      </c>
      <c r="M11" s="82"/>
      <c r="N11" s="279">
        <v>6.375</v>
      </c>
      <c r="O11" s="278">
        <v>15.414</v>
      </c>
      <c r="P11" s="154">
        <f t="shared" si="60"/>
        <v>2.2197848114488667E-3</v>
      </c>
      <c r="Q11" s="154">
        <f t="shared" si="61"/>
        <v>0.01</v>
      </c>
      <c r="R11" s="205">
        <f t="shared" si="62"/>
        <v>5.3671785229290718E-3</v>
      </c>
      <c r="S11" s="153">
        <f t="shared" si="3"/>
        <v>5.3671785229290718E-3</v>
      </c>
      <c r="T11" s="149">
        <v>1</v>
      </c>
      <c r="U11" s="143">
        <v>0.5</v>
      </c>
      <c r="V11" s="142">
        <v>1</v>
      </c>
      <c r="W11" s="142">
        <v>0.5</v>
      </c>
      <c r="X11" s="142">
        <v>0.1</v>
      </c>
      <c r="Y11" s="142">
        <v>1</v>
      </c>
      <c r="AA11" s="142">
        <v>1</v>
      </c>
      <c r="AB11" s="201">
        <v>1</v>
      </c>
      <c r="AC11" s="142">
        <v>1</v>
      </c>
      <c r="AD11" s="142">
        <v>1</v>
      </c>
      <c r="AE11" s="54">
        <f t="shared" si="63"/>
        <v>16</v>
      </c>
      <c r="AF11" s="144">
        <f t="shared" si="64"/>
        <v>16</v>
      </c>
      <c r="AG11" s="144">
        <f t="shared" si="65"/>
        <v>16</v>
      </c>
      <c r="AH11" s="144">
        <f t="shared" si="66"/>
        <v>16</v>
      </c>
      <c r="AI11" s="144">
        <f t="shared" si="67"/>
        <v>16</v>
      </c>
      <c r="AJ11" s="144">
        <f t="shared" si="68"/>
        <v>16</v>
      </c>
      <c r="AK11" s="144" t="str">
        <f t="shared" si="69"/>
        <v>na</v>
      </c>
      <c r="AL11" s="144">
        <f t="shared" si="70"/>
        <v>16</v>
      </c>
      <c r="AM11" s="75">
        <f t="shared" si="71"/>
        <v>16</v>
      </c>
      <c r="AN11" s="144">
        <f t="shared" si="72"/>
        <v>16</v>
      </c>
      <c r="AO11" s="144">
        <f t="shared" si="73"/>
        <v>16</v>
      </c>
      <c r="AP11" s="81">
        <f t="shared" si="13"/>
        <v>9.950330853168092E-3</v>
      </c>
      <c r="AQ11" s="82">
        <f t="shared" si="14"/>
        <v>6.3320287247433313E-3</v>
      </c>
      <c r="AR11" s="82">
        <f t="shared" si="15"/>
        <v>9.950330853168092E-3</v>
      </c>
      <c r="AS11" s="82">
        <f t="shared" si="16"/>
        <v>8.6361362121836274E-3</v>
      </c>
      <c r="AT11" s="82">
        <f t="shared" si="17"/>
        <v>1.9560479454945826E-3</v>
      </c>
      <c r="AU11" s="82">
        <f t="shared" si="18"/>
        <v>9.950330853168092E-3</v>
      </c>
      <c r="AV11" s="82" t="str">
        <f t="shared" si="19"/>
        <v>na</v>
      </c>
      <c r="AW11" s="82">
        <f t="shared" si="20"/>
        <v>1.0318861625507651E-2</v>
      </c>
      <c r="AX11" s="83">
        <f t="shared" si="21"/>
        <v>9.950330853168092E-3</v>
      </c>
      <c r="AY11" s="82">
        <f t="shared" si="22"/>
        <v>9.950330853168092E-3</v>
      </c>
      <c r="AZ11" s="82">
        <f t="shared" si="23"/>
        <v>9.950330853168092E-3</v>
      </c>
      <c r="BA11" s="93">
        <f t="shared" si="24"/>
        <v>1.0705653100886458E-2</v>
      </c>
      <c r="BB11" s="85">
        <f t="shared" si="25"/>
        <v>4.3353471234994743E-3</v>
      </c>
      <c r="BC11" s="85">
        <f t="shared" si="26"/>
        <v>1.0705653100886458E-2</v>
      </c>
      <c r="BD11" s="85">
        <f t="shared" si="27"/>
        <v>8.0644934003117653E-3</v>
      </c>
      <c r="BE11" s="85">
        <f t="shared" si="28"/>
        <v>4.1371104466132936E-4</v>
      </c>
      <c r="BF11" s="85">
        <f t="shared" si="29"/>
        <v>1.0705653100886458E-2</v>
      </c>
      <c r="BG11" s="85" t="str">
        <f t="shared" si="30"/>
        <v>na</v>
      </c>
      <c r="BH11" s="85">
        <f t="shared" si="31"/>
        <v>1.1513349836892979E-2</v>
      </c>
      <c r="BI11" s="86">
        <f t="shared" si="32"/>
        <v>1.0705653100886458E-2</v>
      </c>
      <c r="BJ11" s="85">
        <f t="shared" si="33"/>
        <v>1.0705653100886458E-2</v>
      </c>
      <c r="BK11" s="102">
        <f t="shared" si="34"/>
        <v>1.0705653100886458E-2</v>
      </c>
      <c r="BL11" s="85">
        <f t="shared" si="35"/>
        <v>0.16058479651329688</v>
      </c>
      <c r="BM11" s="85">
        <f t="shared" si="36"/>
        <v>6.5030206852492112E-2</v>
      </c>
      <c r="BN11" s="85">
        <f t="shared" si="37"/>
        <v>0.16058479651329688</v>
      </c>
      <c r="BO11" s="85">
        <f t="shared" si="38"/>
        <v>0.12096740100467648</v>
      </c>
      <c r="BP11" s="85">
        <f t="shared" si="39"/>
        <v>6.2056656699199407E-3</v>
      </c>
      <c r="BQ11" s="85">
        <f t="shared" si="40"/>
        <v>0.16058479651329688</v>
      </c>
      <c r="BR11" s="85" t="str">
        <f t="shared" si="41"/>
        <v>na</v>
      </c>
      <c r="BS11" s="85">
        <f t="shared" si="42"/>
        <v>0.17270024755339469</v>
      </c>
      <c r="BT11" s="86">
        <f t="shared" si="43"/>
        <v>0.16058479651329688</v>
      </c>
      <c r="BU11" s="85">
        <f t="shared" si="44"/>
        <v>0.16058479651329688</v>
      </c>
      <c r="BV11" s="102">
        <f t="shared" si="45"/>
        <v>0.16058479651329688</v>
      </c>
      <c r="BW11" s="85">
        <f t="shared" si="46"/>
        <v>0.24735949536705298</v>
      </c>
      <c r="BX11" s="85">
        <f t="shared" si="47"/>
        <v>0.32062592755645791</v>
      </c>
      <c r="BY11" s="85">
        <f t="shared" si="48"/>
        <v>0.27413591106527246</v>
      </c>
      <c r="BZ11" s="85">
        <f t="shared" si="49"/>
        <v>0.28562007294044295</v>
      </c>
      <c r="CA11" s="85">
        <f t="shared" si="50"/>
        <v>0.27317235663812806</v>
      </c>
      <c r="CB11" s="85">
        <f t="shared" si="51"/>
        <v>0.27035779555613848</v>
      </c>
      <c r="CC11" s="85" t="str">
        <f t="shared" si="52"/>
        <v>na</v>
      </c>
      <c r="CD11" s="85">
        <f t="shared" si="53"/>
        <v>0.25582900977914641</v>
      </c>
      <c r="CE11" s="86">
        <f t="shared" si="54"/>
        <v>0.56138251068244505</v>
      </c>
      <c r="CF11" s="85">
        <f t="shared" si="55"/>
        <v>0.32292798376347059</v>
      </c>
      <c r="CG11" s="102">
        <f t="shared" si="56"/>
        <v>0.12349823370773402</v>
      </c>
    </row>
    <row r="12" spans="1:85" x14ac:dyDescent="0.25">
      <c r="A12" s="309" t="s">
        <v>22</v>
      </c>
      <c r="B12" s="143"/>
      <c r="C12" s="150">
        <v>83</v>
      </c>
      <c r="E12" s="142">
        <v>1</v>
      </c>
      <c r="F12" s="78">
        <v>3.1</v>
      </c>
      <c r="G12" s="145">
        <v>33.25</v>
      </c>
      <c r="H12" s="145">
        <v>109.6</v>
      </c>
      <c r="I12" s="153">
        <v>0.3</v>
      </c>
      <c r="J12" s="153">
        <v>0.62</v>
      </c>
      <c r="K12" s="316" t="s">
        <v>279</v>
      </c>
      <c r="L12" s="81"/>
      <c r="M12" s="82">
        <v>0.92</v>
      </c>
      <c r="N12" s="279">
        <v>0.19</v>
      </c>
      <c r="O12" s="278">
        <v>0.61499999999999999</v>
      </c>
      <c r="P12" s="73">
        <f t="shared" ref="P12:P15" si="74">N12/M12</f>
        <v>0.20652173913043478</v>
      </c>
      <c r="Q12" s="73">
        <f t="shared" ref="Q12:Q15" si="75">IF(N12&lt;0.01*M12,0.01,IF(N12&gt;100*M12,100,P12))</f>
        <v>0.20652173913043478</v>
      </c>
      <c r="R12" s="205">
        <f t="shared" ref="R12:R15" si="76">IF(O12&gt;0,((((1/M12)^2)*((O12^2)+(N12^2))-((1/M12)^2)*(N12^2))^0.5),0)</f>
        <v>0.66847826086956519</v>
      </c>
      <c r="S12" s="153">
        <f t="shared" si="3"/>
        <v>0.66847826086956519</v>
      </c>
      <c r="T12" s="149">
        <v>1</v>
      </c>
      <c r="U12" s="143"/>
      <c r="W12" s="142">
        <v>1</v>
      </c>
      <c r="X12" s="142">
        <v>1</v>
      </c>
      <c r="Y12" s="142">
        <v>1</v>
      </c>
      <c r="AA12" s="142">
        <v>1</v>
      </c>
      <c r="AB12" s="201"/>
      <c r="AD12" s="142">
        <v>1</v>
      </c>
      <c r="AE12" s="54">
        <f t="shared" ref="AE12:AE15" si="77">IF(T12&gt;0,$C12,"na")</f>
        <v>83</v>
      </c>
      <c r="AF12" s="144" t="str">
        <f t="shared" ref="AF12:AF15" si="78">IF(U12&gt;0,$C12,"na")</f>
        <v>na</v>
      </c>
      <c r="AG12" s="144" t="str">
        <f t="shared" ref="AG12:AG15" si="79">IF(V12&gt;0,$C12,"na")</f>
        <v>na</v>
      </c>
      <c r="AH12" s="144">
        <f t="shared" ref="AH12:AH15" si="80">IF(W12&gt;0,$C12,"na")</f>
        <v>83</v>
      </c>
      <c r="AI12" s="144">
        <f t="shared" ref="AI12:AI15" si="81">IF(X12&gt;0,$C12,"na")</f>
        <v>83</v>
      </c>
      <c r="AJ12" s="144">
        <f t="shared" ref="AJ12:AJ15" si="82">IF(Y12&gt;0,$C12,"na")</f>
        <v>83</v>
      </c>
      <c r="AK12" s="144" t="str">
        <f t="shared" ref="AK12:AK15" si="83">IF(Z12&gt;0,$C12,"na")</f>
        <v>na</v>
      </c>
      <c r="AL12" s="144">
        <f t="shared" ref="AL12:AL15" si="84">IF(AA12&gt;0,$C12,"na")</f>
        <v>83</v>
      </c>
      <c r="AM12" s="75" t="str">
        <f t="shared" ref="AM12:AM15" si="85">IF(AB12&gt;0,$C12,"na")</f>
        <v>na</v>
      </c>
      <c r="AN12" s="144" t="str">
        <f t="shared" ref="AN12:AN15" si="86">IF(AC12&gt;0,$C12,"na")</f>
        <v>na</v>
      </c>
      <c r="AO12" s="144">
        <f t="shared" ref="AO12:AO15" si="87">IF(AD12&gt;0,$C12,"na")</f>
        <v>83</v>
      </c>
      <c r="AP12" s="81">
        <f t="shared" si="13"/>
        <v>0.18774162426329385</v>
      </c>
      <c r="AQ12" s="82" t="str">
        <f t="shared" si="14"/>
        <v>na</v>
      </c>
      <c r="AR12" s="82" t="str">
        <f t="shared" si="15"/>
        <v>na</v>
      </c>
      <c r="AS12" s="82">
        <f t="shared" si="16"/>
        <v>0.32589112136269877</v>
      </c>
      <c r="AT12" s="82">
        <f t="shared" si="17"/>
        <v>0.3690647314577572</v>
      </c>
      <c r="AU12" s="82">
        <f t="shared" si="18"/>
        <v>0.18774162426329385</v>
      </c>
      <c r="AV12" s="82" t="str">
        <f t="shared" si="19"/>
        <v>na</v>
      </c>
      <c r="AW12" s="82">
        <f t="shared" si="20"/>
        <v>0.19469501775452694</v>
      </c>
      <c r="AX12" s="83" t="str">
        <f t="shared" si="21"/>
        <v>na</v>
      </c>
      <c r="AY12" s="82" t="str">
        <f t="shared" si="22"/>
        <v>na</v>
      </c>
      <c r="AZ12" s="82">
        <f t="shared" si="23"/>
        <v>0.18774162426329385</v>
      </c>
      <c r="BA12" s="93">
        <f t="shared" si="24"/>
        <v>1.023823979956423</v>
      </c>
      <c r="BB12" s="85" t="str">
        <f t="shared" si="25"/>
        <v>na</v>
      </c>
      <c r="BC12" s="85" t="str">
        <f t="shared" si="26"/>
        <v>na</v>
      </c>
      <c r="BD12" s="85">
        <f t="shared" si="27"/>
        <v>3.0849576953902336</v>
      </c>
      <c r="BE12" s="85">
        <f t="shared" si="28"/>
        <v>3.9564824705745334</v>
      </c>
      <c r="BF12" s="85">
        <f t="shared" si="29"/>
        <v>1.023823979956423</v>
      </c>
      <c r="BG12" s="85" t="str">
        <f t="shared" si="30"/>
        <v>na</v>
      </c>
      <c r="BH12" s="85">
        <f t="shared" si="31"/>
        <v>1.1010672157556043</v>
      </c>
      <c r="BI12" s="86" t="str">
        <f t="shared" si="32"/>
        <v>na</v>
      </c>
      <c r="BJ12" s="85" t="str">
        <f t="shared" si="33"/>
        <v>na</v>
      </c>
      <c r="BK12" s="102">
        <f t="shared" si="34"/>
        <v>1.023823979956423</v>
      </c>
      <c r="BL12" s="85">
        <f t="shared" si="35"/>
        <v>83.953566356426691</v>
      </c>
      <c r="BM12" s="85" t="str">
        <f t="shared" si="36"/>
        <v>na</v>
      </c>
      <c r="BN12" s="85" t="str">
        <f t="shared" si="37"/>
        <v>na</v>
      </c>
      <c r="BO12" s="85">
        <f t="shared" si="38"/>
        <v>252.96653102199915</v>
      </c>
      <c r="BP12" s="85">
        <f t="shared" si="39"/>
        <v>324.43156258711173</v>
      </c>
      <c r="BQ12" s="85">
        <f t="shared" si="40"/>
        <v>83.953566356426691</v>
      </c>
      <c r="BR12" s="85" t="str">
        <f t="shared" si="41"/>
        <v>na</v>
      </c>
      <c r="BS12" s="85">
        <f t="shared" si="42"/>
        <v>90.287511691959551</v>
      </c>
      <c r="BT12" s="86" t="str">
        <f t="shared" si="43"/>
        <v>na</v>
      </c>
      <c r="BU12" s="85" t="str">
        <f t="shared" si="44"/>
        <v>na</v>
      </c>
      <c r="BV12" s="102">
        <f t="shared" si="45"/>
        <v>83.953566356426691</v>
      </c>
      <c r="BW12" s="85">
        <f t="shared" si="46"/>
        <v>0.23715105166025244</v>
      </c>
      <c r="BX12" s="85" t="str">
        <f t="shared" si="47"/>
        <v>na</v>
      </c>
      <c r="BY12" s="85" t="str">
        <f t="shared" si="48"/>
        <v>na</v>
      </c>
      <c r="BZ12" s="85">
        <f t="shared" si="49"/>
        <v>2.799257958545228</v>
      </c>
      <c r="CA12" s="85">
        <f t="shared" si="50"/>
        <v>4.6401765879516983</v>
      </c>
      <c r="CB12" s="85">
        <f t="shared" si="51"/>
        <v>0.18965313918252868</v>
      </c>
      <c r="CC12" s="85" t="str">
        <f t="shared" si="52"/>
        <v>na</v>
      </c>
      <c r="CD12" s="85">
        <f t="shared" si="53"/>
        <v>0.27851248707683823</v>
      </c>
      <c r="CE12" s="86" t="str">
        <f t="shared" si="54"/>
        <v>na</v>
      </c>
      <c r="CF12" s="85" t="str">
        <f t="shared" si="55"/>
        <v>na</v>
      </c>
      <c r="CG12" s="102">
        <f t="shared" si="56"/>
        <v>0.67133678573563327</v>
      </c>
    </row>
    <row r="13" spans="1:85" s="146" customFormat="1" x14ac:dyDescent="0.25">
      <c r="A13" s="311" t="s">
        <v>115</v>
      </c>
      <c r="B13" s="145"/>
      <c r="C13" s="21">
        <v>83</v>
      </c>
      <c r="E13" s="146">
        <v>1</v>
      </c>
      <c r="F13" s="78"/>
      <c r="G13" s="145">
        <v>3.2</v>
      </c>
      <c r="H13" s="145">
        <v>6.4</v>
      </c>
      <c r="I13" s="153">
        <v>0.02</v>
      </c>
      <c r="J13" s="153">
        <v>0.13</v>
      </c>
      <c r="K13" s="316" t="s">
        <v>321</v>
      </c>
      <c r="L13" s="81"/>
      <c r="M13" s="82">
        <v>0.3</v>
      </c>
      <c r="N13" s="279">
        <v>0.14599999999999999</v>
      </c>
      <c r="O13" s="278">
        <v>0.78</v>
      </c>
      <c r="P13" s="73">
        <f t="shared" si="74"/>
        <v>0.48666666666666664</v>
      </c>
      <c r="Q13" s="73">
        <f t="shared" si="75"/>
        <v>0.48666666666666664</v>
      </c>
      <c r="R13" s="205">
        <f t="shared" si="76"/>
        <v>2.6</v>
      </c>
      <c r="S13" s="153">
        <f t="shared" si="3"/>
        <v>2.6</v>
      </c>
      <c r="T13" s="151">
        <v>1</v>
      </c>
      <c r="U13" s="145">
        <v>0.5</v>
      </c>
      <c r="W13" s="146">
        <v>1</v>
      </c>
      <c r="X13" s="146">
        <v>0.5</v>
      </c>
      <c r="Y13" s="146">
        <v>1</v>
      </c>
      <c r="AB13" s="201"/>
      <c r="AE13" s="54">
        <f t="shared" si="77"/>
        <v>83</v>
      </c>
      <c r="AF13" s="144">
        <f t="shared" si="78"/>
        <v>83</v>
      </c>
      <c r="AG13" s="144" t="str">
        <f t="shared" si="79"/>
        <v>na</v>
      </c>
      <c r="AH13" s="144">
        <f t="shared" si="80"/>
        <v>83</v>
      </c>
      <c r="AI13" s="144">
        <f t="shared" si="81"/>
        <v>83</v>
      </c>
      <c r="AJ13" s="144">
        <f t="shared" si="82"/>
        <v>83</v>
      </c>
      <c r="AK13" s="144" t="str">
        <f t="shared" si="83"/>
        <v>na</v>
      </c>
      <c r="AL13" s="144" t="str">
        <f t="shared" si="84"/>
        <v>na</v>
      </c>
      <c r="AM13" s="75" t="str">
        <f t="shared" si="85"/>
        <v>na</v>
      </c>
      <c r="AN13" s="144" t="str">
        <f t="shared" si="86"/>
        <v>na</v>
      </c>
      <c r="AO13" s="144" t="str">
        <f t="shared" si="87"/>
        <v>na</v>
      </c>
      <c r="AP13" s="81">
        <f t="shared" si="13"/>
        <v>0.39653647736386294</v>
      </c>
      <c r="AQ13" s="82">
        <f t="shared" si="14"/>
        <v>0.25234139468609457</v>
      </c>
      <c r="AR13" s="82" t="str">
        <f t="shared" si="15"/>
        <v>na</v>
      </c>
      <c r="AS13" s="82">
        <f t="shared" si="16"/>
        <v>0.68832747014104512</v>
      </c>
      <c r="AT13" s="82">
        <f t="shared" si="17"/>
        <v>0.38975807604140378</v>
      </c>
      <c r="AU13" s="82">
        <f t="shared" si="18"/>
        <v>0.39653647736386294</v>
      </c>
      <c r="AV13" s="82" t="str">
        <f t="shared" si="19"/>
        <v>na</v>
      </c>
      <c r="AW13" s="82" t="str">
        <f t="shared" si="20"/>
        <v>na</v>
      </c>
      <c r="AX13" s="83" t="str">
        <f t="shared" si="21"/>
        <v>na</v>
      </c>
      <c r="AY13" s="82" t="str">
        <f t="shared" si="22"/>
        <v>na</v>
      </c>
      <c r="AZ13" s="82" t="str">
        <f t="shared" si="23"/>
        <v>na</v>
      </c>
      <c r="BA13" s="93">
        <f t="shared" si="24"/>
        <v>2.5618676909241289</v>
      </c>
      <c r="BB13" s="85">
        <f t="shared" si="25"/>
        <v>1.0374505525229942</v>
      </c>
      <c r="BC13" s="85" t="str">
        <f t="shared" si="26"/>
        <v>na</v>
      </c>
      <c r="BD13" s="85">
        <f t="shared" si="27"/>
        <v>7.7193478590180957</v>
      </c>
      <c r="BE13" s="85">
        <f t="shared" si="28"/>
        <v>2.4750310623472576</v>
      </c>
      <c r="BF13" s="85">
        <f t="shared" si="29"/>
        <v>2.5618676909241289</v>
      </c>
      <c r="BG13" s="85" t="str">
        <f t="shared" si="30"/>
        <v>na</v>
      </c>
      <c r="BH13" s="85" t="str">
        <f t="shared" si="31"/>
        <v>na</v>
      </c>
      <c r="BI13" s="86" t="str">
        <f t="shared" si="32"/>
        <v>na</v>
      </c>
      <c r="BJ13" s="85" t="str">
        <f t="shared" si="33"/>
        <v>na</v>
      </c>
      <c r="BK13" s="102" t="str">
        <f t="shared" si="34"/>
        <v>na</v>
      </c>
      <c r="BL13" s="85">
        <f t="shared" si="35"/>
        <v>210.07315065577856</v>
      </c>
      <c r="BM13" s="85">
        <f t="shared" si="36"/>
        <v>85.070945306885534</v>
      </c>
      <c r="BN13" s="85" t="str">
        <f t="shared" si="37"/>
        <v>na</v>
      </c>
      <c r="BO13" s="85">
        <f t="shared" si="38"/>
        <v>632.9865244394839</v>
      </c>
      <c r="BP13" s="85">
        <f t="shared" si="39"/>
        <v>202.95254711247512</v>
      </c>
      <c r="BQ13" s="85">
        <f t="shared" si="40"/>
        <v>210.07315065577856</v>
      </c>
      <c r="BR13" s="85" t="str">
        <f t="shared" si="41"/>
        <v>na</v>
      </c>
      <c r="BS13" s="85" t="str">
        <f t="shared" si="42"/>
        <v>na</v>
      </c>
      <c r="BT13" s="86" t="str">
        <f t="shared" si="43"/>
        <v>na</v>
      </c>
      <c r="BU13" s="85" t="str">
        <f t="shared" si="44"/>
        <v>na</v>
      </c>
      <c r="BV13" s="102" t="str">
        <f t="shared" si="45"/>
        <v>na</v>
      </c>
      <c r="BW13" s="85">
        <f t="shared" si="46"/>
        <v>5.7082442092255858</v>
      </c>
      <c r="BX13" s="85">
        <f t="shared" si="47"/>
        <v>0.90550954222237545</v>
      </c>
      <c r="BY13" s="85" t="str">
        <f t="shared" si="48"/>
        <v>na</v>
      </c>
      <c r="BZ13" s="85">
        <f t="shared" si="49"/>
        <v>24.751128405841328</v>
      </c>
      <c r="CA13" s="85">
        <f t="shared" si="50"/>
        <v>5.4879258740736967</v>
      </c>
      <c r="CB13" s="85">
        <f t="shared" si="51"/>
        <v>5.4648575454141017</v>
      </c>
      <c r="CC13" s="85" t="str">
        <f t="shared" si="52"/>
        <v>na</v>
      </c>
      <c r="CD13" s="85" t="str">
        <f t="shared" si="53"/>
        <v>na</v>
      </c>
      <c r="CE13" s="86" t="str">
        <f t="shared" si="54"/>
        <v>na</v>
      </c>
      <c r="CF13" s="85" t="str">
        <f t="shared" si="55"/>
        <v>na</v>
      </c>
      <c r="CG13" s="102" t="str">
        <f t="shared" si="56"/>
        <v>na</v>
      </c>
    </row>
    <row r="14" spans="1:85" x14ac:dyDescent="0.25">
      <c r="A14" s="309" t="s">
        <v>114</v>
      </c>
      <c r="B14" s="143"/>
      <c r="C14" s="150">
        <v>83</v>
      </c>
      <c r="E14" s="142">
        <v>1</v>
      </c>
      <c r="F14" s="78">
        <v>329.4</v>
      </c>
      <c r="G14" s="153">
        <v>10.73</v>
      </c>
      <c r="H14" s="153">
        <v>23.77</v>
      </c>
      <c r="I14" s="153">
        <v>191.97</v>
      </c>
      <c r="J14" s="153">
        <v>1047.1600000000001</v>
      </c>
      <c r="K14" s="314" t="s">
        <v>270</v>
      </c>
      <c r="L14" s="81"/>
      <c r="M14" s="82">
        <v>383.94</v>
      </c>
      <c r="N14" s="279">
        <v>0.33300000000000002</v>
      </c>
      <c r="O14" s="278">
        <v>1.6930000000000001</v>
      </c>
      <c r="P14" s="73">
        <f t="shared" si="74"/>
        <v>8.6732301922175345E-4</v>
      </c>
      <c r="Q14" s="73">
        <f t="shared" si="75"/>
        <v>0.01</v>
      </c>
      <c r="R14" s="205">
        <f t="shared" si="76"/>
        <v>4.4095431577850707E-3</v>
      </c>
      <c r="S14" s="153">
        <f t="shared" si="3"/>
        <v>4.4095431577850707E-3</v>
      </c>
      <c r="T14" s="149">
        <v>1</v>
      </c>
      <c r="U14" s="145"/>
      <c r="W14" s="142">
        <v>0.5</v>
      </c>
      <c r="X14" s="142">
        <v>1</v>
      </c>
      <c r="Y14" s="142">
        <v>1</v>
      </c>
      <c r="Z14" s="142">
        <v>1</v>
      </c>
      <c r="AA14" s="142">
        <v>1</v>
      </c>
      <c r="AB14" s="201"/>
      <c r="AD14" s="142">
        <v>1</v>
      </c>
      <c r="AE14" s="54">
        <f t="shared" si="77"/>
        <v>83</v>
      </c>
      <c r="AF14" s="144" t="str">
        <f t="shared" si="78"/>
        <v>na</v>
      </c>
      <c r="AG14" s="144" t="str">
        <f t="shared" si="79"/>
        <v>na</v>
      </c>
      <c r="AH14" s="144">
        <f t="shared" si="80"/>
        <v>83</v>
      </c>
      <c r="AI14" s="144">
        <f t="shared" si="81"/>
        <v>83</v>
      </c>
      <c r="AJ14" s="144">
        <f t="shared" si="82"/>
        <v>83</v>
      </c>
      <c r="AK14" s="144">
        <f t="shared" si="83"/>
        <v>83</v>
      </c>
      <c r="AL14" s="144">
        <f t="shared" si="84"/>
        <v>83</v>
      </c>
      <c r="AM14" s="75" t="str">
        <f t="shared" si="85"/>
        <v>na</v>
      </c>
      <c r="AN14" s="144" t="str">
        <f t="shared" si="86"/>
        <v>na</v>
      </c>
      <c r="AO14" s="144">
        <f t="shared" si="87"/>
        <v>83</v>
      </c>
      <c r="AP14" s="81">
        <f t="shared" si="13"/>
        <v>9.950330853168092E-3</v>
      </c>
      <c r="AQ14" s="82" t="str">
        <f t="shared" si="14"/>
        <v>na</v>
      </c>
      <c r="AR14" s="82" t="str">
        <f t="shared" si="15"/>
        <v>na</v>
      </c>
      <c r="AS14" s="82">
        <f t="shared" si="16"/>
        <v>8.6361362121836274E-3</v>
      </c>
      <c r="AT14" s="82">
        <f t="shared" si="17"/>
        <v>1.9560479454945823E-2</v>
      </c>
      <c r="AU14" s="82">
        <f t="shared" si="18"/>
        <v>9.950330853168092E-3</v>
      </c>
      <c r="AV14" s="82">
        <f t="shared" si="19"/>
        <v>1.3267107804224122E-2</v>
      </c>
      <c r="AW14" s="82">
        <f t="shared" si="20"/>
        <v>1.0318861625507651E-2</v>
      </c>
      <c r="AX14" s="83" t="str">
        <f t="shared" si="21"/>
        <v>na</v>
      </c>
      <c r="AY14" s="82" t="str">
        <f t="shared" si="22"/>
        <v>na</v>
      </c>
      <c r="AZ14" s="82">
        <f t="shared" si="23"/>
        <v>9.950330853168092E-3</v>
      </c>
      <c r="BA14" s="93">
        <f t="shared" si="24"/>
        <v>8.7996992159845942E-3</v>
      </c>
      <c r="BB14" s="85" t="str">
        <f t="shared" si="25"/>
        <v>na</v>
      </c>
      <c r="BC14" s="85" t="str">
        <f t="shared" si="26"/>
        <v>na</v>
      </c>
      <c r="BD14" s="85">
        <f t="shared" si="27"/>
        <v>6.6287517055975097E-3</v>
      </c>
      <c r="BE14" s="85">
        <f t="shared" si="28"/>
        <v>3.4005704472611954E-2</v>
      </c>
      <c r="BF14" s="85">
        <f t="shared" si="29"/>
        <v>8.7996992159845942E-3</v>
      </c>
      <c r="BG14" s="85">
        <f t="shared" si="30"/>
        <v>1.5643909717305945E-2</v>
      </c>
      <c r="BH14" s="85">
        <f t="shared" si="31"/>
        <v>9.463599705530755E-3</v>
      </c>
      <c r="BI14" s="86" t="str">
        <f t="shared" si="32"/>
        <v>na</v>
      </c>
      <c r="BJ14" s="85" t="str">
        <f t="shared" si="33"/>
        <v>na</v>
      </c>
      <c r="BK14" s="102">
        <f t="shared" si="34"/>
        <v>8.7996992159845942E-3</v>
      </c>
      <c r="BL14" s="85">
        <f t="shared" si="35"/>
        <v>0.72157533571073673</v>
      </c>
      <c r="BM14" s="85" t="str">
        <f t="shared" si="36"/>
        <v>na</v>
      </c>
      <c r="BN14" s="85" t="str">
        <f t="shared" si="37"/>
        <v>na</v>
      </c>
      <c r="BO14" s="85">
        <f t="shared" si="38"/>
        <v>0.54355763985899574</v>
      </c>
      <c r="BP14" s="85">
        <f t="shared" si="39"/>
        <v>2.7884677667541804</v>
      </c>
      <c r="BQ14" s="85">
        <f t="shared" si="40"/>
        <v>0.72157533571073673</v>
      </c>
      <c r="BR14" s="85">
        <f t="shared" si="41"/>
        <v>1.2828005968190874</v>
      </c>
      <c r="BS14" s="85">
        <f t="shared" si="42"/>
        <v>0.77601517585352187</v>
      </c>
      <c r="BT14" s="86" t="str">
        <f t="shared" si="43"/>
        <v>na</v>
      </c>
      <c r="BU14" s="85" t="str">
        <f t="shared" si="44"/>
        <v>na</v>
      </c>
      <c r="BV14" s="102">
        <f t="shared" si="45"/>
        <v>0.72157533571073673</v>
      </c>
      <c r="BW14" s="85">
        <f t="shared" si="46"/>
        <v>1.2831773822165873</v>
      </c>
      <c r="BX14" s="85" t="str">
        <f t="shared" si="47"/>
        <v>na</v>
      </c>
      <c r="BY14" s="85" t="str">
        <f t="shared" si="48"/>
        <v>na</v>
      </c>
      <c r="BZ14" s="85">
        <f t="shared" si="49"/>
        <v>1.4816541283785478</v>
      </c>
      <c r="CA14" s="85">
        <f t="shared" si="50"/>
        <v>1.0609584256736933</v>
      </c>
      <c r="CB14" s="85">
        <f t="shared" si="51"/>
        <v>1.4024810644474683</v>
      </c>
      <c r="CC14" s="85">
        <f t="shared" si="52"/>
        <v>2.4396787320933493</v>
      </c>
      <c r="CD14" s="85">
        <f t="shared" si="53"/>
        <v>1.327112988229322</v>
      </c>
      <c r="CE14" s="86" t="str">
        <f t="shared" si="54"/>
        <v>na</v>
      </c>
      <c r="CF14" s="85" t="str">
        <f t="shared" si="55"/>
        <v>na</v>
      </c>
      <c r="CG14" s="102">
        <f t="shared" si="56"/>
        <v>0.64064708735887022</v>
      </c>
    </row>
    <row r="15" spans="1:85" x14ac:dyDescent="0.25">
      <c r="A15" s="309" t="s">
        <v>113</v>
      </c>
      <c r="B15" s="143"/>
      <c r="C15" s="150">
        <v>83</v>
      </c>
      <c r="E15" s="145">
        <v>1</v>
      </c>
      <c r="F15" s="78">
        <v>2.48</v>
      </c>
      <c r="G15" s="153">
        <v>14.64</v>
      </c>
      <c r="H15" s="153">
        <v>22.27</v>
      </c>
      <c r="I15" s="153">
        <v>0.01</v>
      </c>
      <c r="J15" s="153">
        <v>0.05</v>
      </c>
      <c r="K15" s="316" t="s">
        <v>279</v>
      </c>
      <c r="L15" s="81"/>
      <c r="M15" s="82">
        <v>0.06</v>
      </c>
      <c r="N15" s="279">
        <v>0</v>
      </c>
      <c r="O15" s="278">
        <v>0</v>
      </c>
      <c r="P15" s="73">
        <f t="shared" si="74"/>
        <v>0</v>
      </c>
      <c r="Q15" s="73">
        <f t="shared" si="75"/>
        <v>0.01</v>
      </c>
      <c r="R15" s="205">
        <f t="shared" si="76"/>
        <v>0</v>
      </c>
      <c r="S15" s="153">
        <f t="shared" si="3"/>
        <v>0.01</v>
      </c>
      <c r="T15" s="149">
        <v>1</v>
      </c>
      <c r="U15" s="145">
        <v>1</v>
      </c>
      <c r="W15" s="142">
        <v>0.75</v>
      </c>
      <c r="X15" s="142">
        <v>0.6</v>
      </c>
      <c r="Y15" s="142">
        <v>1</v>
      </c>
      <c r="AB15" s="201"/>
      <c r="AD15" s="142">
        <v>1</v>
      </c>
      <c r="AE15" s="54">
        <f t="shared" si="77"/>
        <v>83</v>
      </c>
      <c r="AF15" s="144">
        <f t="shared" si="78"/>
        <v>83</v>
      </c>
      <c r="AG15" s="144" t="str">
        <f t="shared" si="79"/>
        <v>na</v>
      </c>
      <c r="AH15" s="144">
        <f t="shared" si="80"/>
        <v>83</v>
      </c>
      <c r="AI15" s="144">
        <f t="shared" si="81"/>
        <v>83</v>
      </c>
      <c r="AJ15" s="144">
        <f t="shared" si="82"/>
        <v>83</v>
      </c>
      <c r="AK15" s="144" t="str">
        <f t="shared" si="83"/>
        <v>na</v>
      </c>
      <c r="AL15" s="144" t="str">
        <f t="shared" si="84"/>
        <v>na</v>
      </c>
      <c r="AM15" s="75" t="str">
        <f t="shared" si="85"/>
        <v>na</v>
      </c>
      <c r="AN15" s="144" t="str">
        <f t="shared" si="86"/>
        <v>na</v>
      </c>
      <c r="AO15" s="144">
        <f t="shared" si="87"/>
        <v>83</v>
      </c>
      <c r="AP15" s="81">
        <f t="shared" si="13"/>
        <v>9.950330853168092E-3</v>
      </c>
      <c r="AQ15" s="82">
        <f t="shared" si="14"/>
        <v>1.2664057449486663E-2</v>
      </c>
      <c r="AR15" s="82" t="str">
        <f t="shared" si="15"/>
        <v>na</v>
      </c>
      <c r="AS15" s="82">
        <f t="shared" si="16"/>
        <v>1.2954204318275439E-2</v>
      </c>
      <c r="AT15" s="82">
        <f t="shared" si="17"/>
        <v>1.1736287672967494E-2</v>
      </c>
      <c r="AU15" s="82">
        <f t="shared" si="18"/>
        <v>9.950330853168092E-3</v>
      </c>
      <c r="AV15" s="82" t="str">
        <f t="shared" si="19"/>
        <v>na</v>
      </c>
      <c r="AW15" s="82" t="str">
        <f t="shared" si="20"/>
        <v>na</v>
      </c>
      <c r="AX15" s="83" t="str">
        <f t="shared" si="21"/>
        <v>na</v>
      </c>
      <c r="AY15" s="82" t="str">
        <f t="shared" si="22"/>
        <v>na</v>
      </c>
      <c r="AZ15" s="82">
        <f t="shared" si="23"/>
        <v>9.950330853168092E-3</v>
      </c>
      <c r="BA15" s="93">
        <f t="shared" si="24"/>
        <v>1.9900661706336174E-2</v>
      </c>
      <c r="BB15" s="85">
        <f t="shared" si="25"/>
        <v>3.2235782598693308E-2</v>
      </c>
      <c r="BC15" s="85" t="str">
        <f t="shared" si="26"/>
        <v>na</v>
      </c>
      <c r="BD15" s="85">
        <f t="shared" si="27"/>
        <v>3.3729815017396407E-2</v>
      </c>
      <c r="BE15" s="85">
        <f t="shared" si="28"/>
        <v>2.7685601690077152E-2</v>
      </c>
      <c r="BF15" s="85">
        <f t="shared" si="29"/>
        <v>1.9900661706336174E-2</v>
      </c>
      <c r="BG15" s="85" t="str">
        <f t="shared" si="30"/>
        <v>na</v>
      </c>
      <c r="BH15" s="85" t="str">
        <f t="shared" si="31"/>
        <v>na</v>
      </c>
      <c r="BI15" s="86" t="str">
        <f t="shared" si="32"/>
        <v>na</v>
      </c>
      <c r="BJ15" s="85" t="str">
        <f t="shared" si="33"/>
        <v>na</v>
      </c>
      <c r="BK15" s="102">
        <f t="shared" si="34"/>
        <v>1.9900661706336174E-2</v>
      </c>
      <c r="BL15" s="85">
        <f t="shared" si="35"/>
        <v>1.6318542599195662</v>
      </c>
      <c r="BM15" s="85">
        <f t="shared" si="36"/>
        <v>2.6433341730928515</v>
      </c>
      <c r="BN15" s="85" t="str">
        <f t="shared" si="37"/>
        <v>na</v>
      </c>
      <c r="BO15" s="85">
        <f t="shared" si="38"/>
        <v>2.7658448314265054</v>
      </c>
      <c r="BP15" s="85">
        <f t="shared" si="39"/>
        <v>2.2702193385863265</v>
      </c>
      <c r="BQ15" s="85">
        <f t="shared" si="40"/>
        <v>1.6318542599195662</v>
      </c>
      <c r="BR15" s="85" t="str">
        <f t="shared" si="41"/>
        <v>na</v>
      </c>
      <c r="BS15" s="85" t="str">
        <f t="shared" si="42"/>
        <v>na</v>
      </c>
      <c r="BT15" s="86" t="str">
        <f t="shared" si="43"/>
        <v>na</v>
      </c>
      <c r="BU15" s="85" t="str">
        <f t="shared" si="44"/>
        <v>na</v>
      </c>
      <c r="BV15" s="102">
        <f t="shared" si="45"/>
        <v>1.6318542599195662</v>
      </c>
      <c r="BW15" s="85">
        <f t="shared" si="46"/>
        <v>1.2831773822165873</v>
      </c>
      <c r="BX15" s="85">
        <f t="shared" si="47"/>
        <v>1.517779180263273</v>
      </c>
      <c r="BY15" s="85" t="str">
        <f t="shared" si="48"/>
        <v>na</v>
      </c>
      <c r="BZ15" s="85">
        <f t="shared" si="49"/>
        <v>1.38743117999961</v>
      </c>
      <c r="CA15" s="85">
        <f t="shared" si="50"/>
        <v>1.2128840269497136</v>
      </c>
      <c r="CB15" s="85">
        <f t="shared" si="51"/>
        <v>1.4024810644474683</v>
      </c>
      <c r="CC15" s="85" t="str">
        <f t="shared" si="52"/>
        <v>na</v>
      </c>
      <c r="CD15" s="85" t="str">
        <f t="shared" si="53"/>
        <v>na</v>
      </c>
      <c r="CE15" s="86" t="str">
        <f t="shared" si="54"/>
        <v>na</v>
      </c>
      <c r="CF15" s="85" t="str">
        <f t="shared" si="55"/>
        <v>na</v>
      </c>
      <c r="CG15" s="102">
        <f t="shared" si="56"/>
        <v>0.64064708735887022</v>
      </c>
    </row>
    <row r="16" spans="1:85" x14ac:dyDescent="0.25">
      <c r="A16" s="311" t="s">
        <v>109</v>
      </c>
      <c r="B16" s="143">
        <v>16</v>
      </c>
      <c r="C16" s="150"/>
      <c r="E16" s="145">
        <v>1</v>
      </c>
      <c r="F16" s="78">
        <v>56.42</v>
      </c>
      <c r="G16" s="153">
        <v>2945.13</v>
      </c>
      <c r="H16" s="153">
        <v>5370.82</v>
      </c>
      <c r="K16" s="314" t="s">
        <v>271</v>
      </c>
      <c r="L16" s="206">
        <v>2945.13</v>
      </c>
      <c r="M16" s="82"/>
      <c r="N16" s="277">
        <v>165.06299999999999</v>
      </c>
      <c r="O16" s="278">
        <v>568.67999999999995</v>
      </c>
      <c r="P16" s="154">
        <f t="shared" ref="P16:P18" si="88">N16/L16</f>
        <v>5.6046082855425727E-2</v>
      </c>
      <c r="Q16" s="154">
        <f t="shared" ref="Q16:Q18" si="89">IF(N16&lt;0.01*L16,0.01,IF(N16&gt;100*L16,100,P16))</f>
        <v>5.6046082855425727E-2</v>
      </c>
      <c r="R16" s="205">
        <f t="shared" ref="R16:R18" si="90">IF(O16&gt;0,((((1/L16)^2)*((O16^2)+(N16^2))-((1/L16)^2)*(N16^2))^0.5),0)</f>
        <v>0.19309164620916563</v>
      </c>
      <c r="S16" s="153">
        <f t="shared" si="3"/>
        <v>0.19309164620916563</v>
      </c>
      <c r="T16" s="149">
        <v>1</v>
      </c>
      <c r="U16" s="143"/>
      <c r="W16" s="142">
        <v>0.25</v>
      </c>
      <c r="X16" s="142">
        <v>0.3</v>
      </c>
      <c r="Y16" s="142">
        <v>1</v>
      </c>
      <c r="AA16" s="142">
        <v>1</v>
      </c>
      <c r="AB16" s="201"/>
      <c r="AC16" s="142">
        <v>1</v>
      </c>
      <c r="AD16" s="142">
        <v>1</v>
      </c>
      <c r="AE16" s="54">
        <f t="shared" ref="AE16:AE18" si="91">IF(T16&gt;0,$B16,"na")</f>
        <v>16</v>
      </c>
      <c r="AF16" s="144" t="str">
        <f t="shared" ref="AF16:AF18" si="92">IF(U16&gt;0,$B16,"na")</f>
        <v>na</v>
      </c>
      <c r="AG16" s="144" t="str">
        <f t="shared" ref="AG16:AG18" si="93">IF(V16&gt;0,$B16,"na")</f>
        <v>na</v>
      </c>
      <c r="AH16" s="144">
        <f t="shared" ref="AH16:AH18" si="94">IF(W16&gt;0,$B16,"na")</f>
        <v>16</v>
      </c>
      <c r="AI16" s="144">
        <f t="shared" ref="AI16:AI18" si="95">IF(X16&gt;0,$B16,"na")</f>
        <v>16</v>
      </c>
      <c r="AJ16" s="144">
        <f t="shared" ref="AJ16:AJ18" si="96">IF(Y16&gt;0,$B16,"na")</f>
        <v>16</v>
      </c>
      <c r="AK16" s="144" t="str">
        <f t="shared" ref="AK16:AK18" si="97">IF(Z16&gt;0,$B16,"na")</f>
        <v>na</v>
      </c>
      <c r="AL16" s="144">
        <f t="shared" ref="AL16:AL18" si="98">IF(AA16&gt;0,$B16,"na")</f>
        <v>16</v>
      </c>
      <c r="AM16" s="75" t="str">
        <f t="shared" ref="AM16:AM18" si="99">IF(AB16&gt;0,$B16,"na")</f>
        <v>na</v>
      </c>
      <c r="AN16" s="144">
        <f t="shared" ref="AN16:AN18" si="100">IF(AC16&gt;0,$B16,"na")</f>
        <v>16</v>
      </c>
      <c r="AO16" s="144">
        <f t="shared" ref="AO16:AO18" si="101">IF(AD16&gt;0,$B16,"na")</f>
        <v>16</v>
      </c>
      <c r="AP16" s="81">
        <f t="shared" si="13"/>
        <v>5.4531823399551267E-2</v>
      </c>
      <c r="AQ16" s="82" t="str">
        <f t="shared" si="14"/>
        <v>na</v>
      </c>
      <c r="AR16" s="82" t="str">
        <f t="shared" si="15"/>
        <v>na</v>
      </c>
      <c r="AS16" s="82">
        <f t="shared" si="16"/>
        <v>2.3664753550748666E-2</v>
      </c>
      <c r="AT16" s="82">
        <f t="shared" si="17"/>
        <v>3.2159793286914852E-2</v>
      </c>
      <c r="AU16" s="82">
        <f t="shared" si="18"/>
        <v>5.4531823399551267E-2</v>
      </c>
      <c r="AV16" s="82" t="str">
        <f t="shared" si="19"/>
        <v>na</v>
      </c>
      <c r="AW16" s="82">
        <f t="shared" si="20"/>
        <v>5.6551520562497605E-2</v>
      </c>
      <c r="AX16" s="83" t="str">
        <f t="shared" si="21"/>
        <v>na</v>
      </c>
      <c r="AY16" s="82">
        <f t="shared" si="22"/>
        <v>5.4531823399551267E-2</v>
      </c>
      <c r="AZ16" s="82">
        <f t="shared" si="23"/>
        <v>5.4531823399551267E-2</v>
      </c>
      <c r="BA16" s="93">
        <f t="shared" si="24"/>
        <v>0.35309592024533332</v>
      </c>
      <c r="BB16" s="85" t="str">
        <f t="shared" si="25"/>
        <v>na</v>
      </c>
      <c r="BC16" s="85" t="str">
        <f t="shared" si="26"/>
        <v>na</v>
      </c>
      <c r="BD16" s="85">
        <f t="shared" si="27"/>
        <v>6.6496170099601765E-2</v>
      </c>
      <c r="BE16" s="85">
        <f t="shared" si="28"/>
        <v>0.12280587890189437</v>
      </c>
      <c r="BF16" s="85">
        <f t="shared" si="29"/>
        <v>0.35309592024533332</v>
      </c>
      <c r="BG16" s="85" t="str">
        <f t="shared" si="30"/>
        <v>na</v>
      </c>
      <c r="BH16" s="85">
        <f t="shared" si="31"/>
        <v>0.37973553014038586</v>
      </c>
      <c r="BI16" s="86" t="str">
        <f t="shared" si="32"/>
        <v>na</v>
      </c>
      <c r="BJ16" s="85">
        <f t="shared" si="33"/>
        <v>0.35309592024533332</v>
      </c>
      <c r="BK16" s="102">
        <f t="shared" si="34"/>
        <v>0.35309592024533332</v>
      </c>
      <c r="BL16" s="85">
        <f t="shared" si="35"/>
        <v>5.2964388036800001</v>
      </c>
      <c r="BM16" s="85" t="str">
        <f t="shared" si="36"/>
        <v>na</v>
      </c>
      <c r="BN16" s="85" t="str">
        <f t="shared" si="37"/>
        <v>na</v>
      </c>
      <c r="BO16" s="85">
        <f t="shared" si="38"/>
        <v>0.9974425514940265</v>
      </c>
      <c r="BP16" s="85">
        <f t="shared" si="39"/>
        <v>1.8420881835284155</v>
      </c>
      <c r="BQ16" s="85">
        <f t="shared" si="40"/>
        <v>5.2964388036800001</v>
      </c>
      <c r="BR16" s="85" t="str">
        <f t="shared" si="41"/>
        <v>na</v>
      </c>
      <c r="BS16" s="85">
        <f t="shared" si="42"/>
        <v>5.6960329521057877</v>
      </c>
      <c r="BT16" s="86" t="str">
        <f t="shared" si="43"/>
        <v>na</v>
      </c>
      <c r="BU16" s="85">
        <f t="shared" si="44"/>
        <v>5.2964388036800001</v>
      </c>
      <c r="BV16" s="102">
        <f t="shared" si="45"/>
        <v>5.2964388036800001</v>
      </c>
      <c r="BW16" s="85">
        <f t="shared" si="46"/>
        <v>0.10177791781624232</v>
      </c>
      <c r="BX16" s="85" t="str">
        <f t="shared" si="47"/>
        <v>na</v>
      </c>
      <c r="BY16" s="85" t="str">
        <f t="shared" si="48"/>
        <v>na</v>
      </c>
      <c r="BZ16" s="85">
        <f t="shared" si="49"/>
        <v>0.22497934782722406</v>
      </c>
      <c r="CA16" s="85">
        <f t="shared" si="50"/>
        <v>0.16147855869218955</v>
      </c>
      <c r="CB16" s="85">
        <f t="shared" si="51"/>
        <v>0.11671341213289954</v>
      </c>
      <c r="CC16" s="85" t="str">
        <f t="shared" si="52"/>
        <v>na</v>
      </c>
      <c r="CD16" s="85">
        <f t="shared" si="53"/>
        <v>0.1029542116040271</v>
      </c>
      <c r="CE16" s="86" t="str">
        <f t="shared" si="54"/>
        <v>na</v>
      </c>
      <c r="CF16" s="85">
        <f t="shared" si="55"/>
        <v>0.15205441877443648</v>
      </c>
      <c r="CG16" s="102">
        <f t="shared" si="56"/>
        <v>2.9962635310692168E-2</v>
      </c>
    </row>
    <row r="17" spans="1:85" ht="15.75" x14ac:dyDescent="0.25">
      <c r="A17" s="310" t="s">
        <v>25</v>
      </c>
      <c r="B17" s="143">
        <v>16</v>
      </c>
      <c r="C17" s="150"/>
      <c r="E17" s="142">
        <v>1</v>
      </c>
      <c r="F17" s="78">
        <v>54.05</v>
      </c>
      <c r="G17" s="153">
        <v>57.68</v>
      </c>
      <c r="H17" s="153">
        <v>53.89</v>
      </c>
      <c r="K17" s="316" t="s">
        <v>279</v>
      </c>
      <c r="L17" s="63">
        <v>111.57</v>
      </c>
      <c r="M17" s="137"/>
      <c r="N17" s="287">
        <v>30.5</v>
      </c>
      <c r="O17" s="278">
        <v>50.201000000000001</v>
      </c>
      <c r="P17" s="154">
        <f t="shared" si="88"/>
        <v>0.27337097786143227</v>
      </c>
      <c r="Q17" s="154">
        <f t="shared" si="89"/>
        <v>0.27337097786143227</v>
      </c>
      <c r="R17" s="205">
        <f t="shared" si="90"/>
        <v>0.44995070359415618</v>
      </c>
      <c r="S17" s="153">
        <f t="shared" si="3"/>
        <v>0.44995070359415618</v>
      </c>
      <c r="T17" s="149">
        <v>1</v>
      </c>
      <c r="U17" s="143">
        <v>1</v>
      </c>
      <c r="V17" s="142">
        <v>1</v>
      </c>
      <c r="W17" s="142">
        <v>0.5</v>
      </c>
      <c r="X17" s="142">
        <v>0.5</v>
      </c>
      <c r="Y17" s="142">
        <v>1</v>
      </c>
      <c r="AB17" s="201"/>
      <c r="AD17" s="142">
        <v>1</v>
      </c>
      <c r="AE17" s="54">
        <f t="shared" si="91"/>
        <v>16</v>
      </c>
      <c r="AF17" s="144">
        <f t="shared" si="92"/>
        <v>16</v>
      </c>
      <c r="AG17" s="144">
        <f t="shared" si="93"/>
        <v>16</v>
      </c>
      <c r="AH17" s="144">
        <f t="shared" si="94"/>
        <v>16</v>
      </c>
      <c r="AI17" s="144">
        <f t="shared" si="95"/>
        <v>16</v>
      </c>
      <c r="AJ17" s="144">
        <f t="shared" si="96"/>
        <v>16</v>
      </c>
      <c r="AK17" s="144" t="str">
        <f t="shared" si="97"/>
        <v>na</v>
      </c>
      <c r="AL17" s="144" t="str">
        <f t="shared" si="98"/>
        <v>na</v>
      </c>
      <c r="AM17" s="75" t="str">
        <f t="shared" si="99"/>
        <v>na</v>
      </c>
      <c r="AN17" s="144" t="str">
        <f t="shared" si="100"/>
        <v>na</v>
      </c>
      <c r="AO17" s="144">
        <f t="shared" si="101"/>
        <v>16</v>
      </c>
      <c r="AP17" s="81">
        <f t="shared" si="13"/>
        <v>0.24166769727889725</v>
      </c>
      <c r="AQ17" s="82">
        <f t="shared" si="14"/>
        <v>0.30757706926405104</v>
      </c>
      <c r="AR17" s="82">
        <f t="shared" si="15"/>
        <v>0.24166769727889725</v>
      </c>
      <c r="AS17" s="82">
        <f t="shared" si="16"/>
        <v>0.20974932216659006</v>
      </c>
      <c r="AT17" s="82">
        <f t="shared" si="17"/>
        <v>0.23753662553054006</v>
      </c>
      <c r="AU17" s="82">
        <f t="shared" si="18"/>
        <v>0.24166769727889725</v>
      </c>
      <c r="AV17" s="82" t="str">
        <f t="shared" si="19"/>
        <v>na</v>
      </c>
      <c r="AW17" s="82" t="str">
        <f t="shared" si="20"/>
        <v>na</v>
      </c>
      <c r="AX17" s="83" t="str">
        <f t="shared" si="21"/>
        <v>na</v>
      </c>
      <c r="AY17" s="82" t="str">
        <f t="shared" si="22"/>
        <v>na</v>
      </c>
      <c r="AZ17" s="82">
        <f t="shared" si="23"/>
        <v>0.24166769727889725</v>
      </c>
      <c r="BA17" s="93">
        <f t="shared" si="24"/>
        <v>0.74305911666656521</v>
      </c>
      <c r="BB17" s="85">
        <f t="shared" si="25"/>
        <v>1.2036329493111304</v>
      </c>
      <c r="BC17" s="85">
        <f t="shared" si="26"/>
        <v>0.74305911666656521</v>
      </c>
      <c r="BD17" s="85">
        <f t="shared" si="27"/>
        <v>0.55974122138357141</v>
      </c>
      <c r="BE17" s="85">
        <f t="shared" si="28"/>
        <v>0.71787251208381375</v>
      </c>
      <c r="BF17" s="85">
        <f t="shared" si="29"/>
        <v>0.74305911666656521</v>
      </c>
      <c r="BG17" s="85" t="str">
        <f t="shared" si="30"/>
        <v>na</v>
      </c>
      <c r="BH17" s="85" t="str">
        <f t="shared" si="31"/>
        <v>na</v>
      </c>
      <c r="BI17" s="86" t="str">
        <f t="shared" si="32"/>
        <v>na</v>
      </c>
      <c r="BJ17" s="85" t="str">
        <f t="shared" si="33"/>
        <v>na</v>
      </c>
      <c r="BK17" s="102">
        <f t="shared" si="34"/>
        <v>0.74305911666656521</v>
      </c>
      <c r="BL17" s="85">
        <f t="shared" si="35"/>
        <v>11.145886749998478</v>
      </c>
      <c r="BM17" s="85">
        <f t="shared" si="36"/>
        <v>18.054494239666955</v>
      </c>
      <c r="BN17" s="85">
        <f t="shared" si="37"/>
        <v>11.145886749998478</v>
      </c>
      <c r="BO17" s="85">
        <f t="shared" si="38"/>
        <v>8.3961183207535708</v>
      </c>
      <c r="BP17" s="85">
        <f t="shared" si="39"/>
        <v>10.768087681257207</v>
      </c>
      <c r="BQ17" s="85">
        <f t="shared" si="40"/>
        <v>11.145886749998478</v>
      </c>
      <c r="BR17" s="85" t="str">
        <f t="shared" si="41"/>
        <v>na</v>
      </c>
      <c r="BS17" s="85" t="str">
        <f t="shared" si="42"/>
        <v>na</v>
      </c>
      <c r="BT17" s="86" t="str">
        <f t="shared" si="43"/>
        <v>na</v>
      </c>
      <c r="BU17" s="85" t="str">
        <f t="shared" si="44"/>
        <v>na</v>
      </c>
      <c r="BV17" s="102">
        <f t="shared" si="45"/>
        <v>11.145886749998478</v>
      </c>
      <c r="BW17" s="85">
        <f t="shared" si="46"/>
        <v>0.18448483582144484</v>
      </c>
      <c r="BX17" s="85">
        <f t="shared" si="47"/>
        <v>0.40799103655573926</v>
      </c>
      <c r="BY17" s="85">
        <f t="shared" si="48"/>
        <v>0.16264247428143225</v>
      </c>
      <c r="BZ17" s="85">
        <f t="shared" si="49"/>
        <v>7.2909933767554516E-2</v>
      </c>
      <c r="CA17" s="85">
        <f t="shared" si="50"/>
        <v>0.17611735317642491</v>
      </c>
      <c r="CB17" s="85">
        <f t="shared" si="51"/>
        <v>0.16557578755607497</v>
      </c>
      <c r="CC17" s="85" t="str">
        <f t="shared" si="52"/>
        <v>na</v>
      </c>
      <c r="CD17" s="85" t="str">
        <f t="shared" si="53"/>
        <v>na</v>
      </c>
      <c r="CE17" s="86" t="str">
        <f t="shared" si="54"/>
        <v>na</v>
      </c>
      <c r="CF17" s="85" t="str">
        <f t="shared" si="55"/>
        <v>na</v>
      </c>
      <c r="CG17" s="102">
        <f t="shared" si="56"/>
        <v>0.33113845676755621</v>
      </c>
    </row>
    <row r="18" spans="1:85" x14ac:dyDescent="0.25">
      <c r="A18" s="309" t="s">
        <v>26</v>
      </c>
      <c r="B18" s="143">
        <v>16</v>
      </c>
      <c r="C18" s="150"/>
      <c r="E18" s="142">
        <v>1</v>
      </c>
      <c r="F18" s="78">
        <v>52.07</v>
      </c>
      <c r="G18" s="153">
        <v>62.2</v>
      </c>
      <c r="H18" s="153">
        <v>83.1</v>
      </c>
      <c r="K18" s="316" t="s">
        <v>279</v>
      </c>
      <c r="L18" s="81">
        <v>145.30000000000001</v>
      </c>
      <c r="M18" s="82"/>
      <c r="N18" s="277">
        <v>12.938000000000001</v>
      </c>
      <c r="O18" s="278">
        <v>25.766999999999999</v>
      </c>
      <c r="P18" s="154">
        <f t="shared" si="88"/>
        <v>8.9043358568479003E-2</v>
      </c>
      <c r="Q18" s="154">
        <f t="shared" si="89"/>
        <v>8.9043358568479003E-2</v>
      </c>
      <c r="R18" s="205">
        <f t="shared" si="90"/>
        <v>0.17733654507914656</v>
      </c>
      <c r="S18" s="153">
        <f t="shared" si="3"/>
        <v>0.17733654507914656</v>
      </c>
      <c r="T18" s="149">
        <v>1</v>
      </c>
      <c r="U18" s="143">
        <v>1</v>
      </c>
      <c r="V18" s="142">
        <v>1</v>
      </c>
      <c r="W18" s="142">
        <v>0.5</v>
      </c>
      <c r="X18" s="142">
        <v>0.5</v>
      </c>
      <c r="Y18" s="142">
        <v>1</v>
      </c>
      <c r="AB18" s="201"/>
      <c r="AD18" s="142">
        <v>1</v>
      </c>
      <c r="AE18" s="54">
        <f t="shared" si="91"/>
        <v>16</v>
      </c>
      <c r="AF18" s="144">
        <f t="shared" si="92"/>
        <v>16</v>
      </c>
      <c r="AG18" s="144">
        <f t="shared" si="93"/>
        <v>16</v>
      </c>
      <c r="AH18" s="144">
        <f t="shared" si="94"/>
        <v>16</v>
      </c>
      <c r="AI18" s="144">
        <f t="shared" si="95"/>
        <v>16</v>
      </c>
      <c r="AJ18" s="144">
        <f t="shared" si="96"/>
        <v>16</v>
      </c>
      <c r="AK18" s="144" t="str">
        <f t="shared" si="97"/>
        <v>na</v>
      </c>
      <c r="AL18" s="144" t="str">
        <f t="shared" si="98"/>
        <v>na</v>
      </c>
      <c r="AM18" s="75" t="str">
        <f t="shared" si="99"/>
        <v>na</v>
      </c>
      <c r="AN18" s="144" t="str">
        <f t="shared" si="100"/>
        <v>na</v>
      </c>
      <c r="AO18" s="144">
        <f t="shared" si="101"/>
        <v>16</v>
      </c>
      <c r="AP18" s="81">
        <f t="shared" si="13"/>
        <v>8.5299658188969105E-2</v>
      </c>
      <c r="AQ18" s="82">
        <f t="shared" si="14"/>
        <v>0.10856320133141523</v>
      </c>
      <c r="AR18" s="82">
        <f t="shared" si="15"/>
        <v>8.5299658188969105E-2</v>
      </c>
      <c r="AS18" s="82">
        <f t="shared" si="16"/>
        <v>7.4033665597973183E-2</v>
      </c>
      <c r="AT18" s="82">
        <f t="shared" si="17"/>
        <v>8.3841544373773058E-2</v>
      </c>
      <c r="AU18" s="82">
        <f t="shared" si="18"/>
        <v>8.5299658188969105E-2</v>
      </c>
      <c r="AV18" s="82" t="str">
        <f t="shared" si="19"/>
        <v>na</v>
      </c>
      <c r="AW18" s="82" t="str">
        <f t="shared" si="20"/>
        <v>na</v>
      </c>
      <c r="AX18" s="83" t="str">
        <f t="shared" si="21"/>
        <v>na</v>
      </c>
      <c r="AY18" s="82" t="str">
        <f t="shared" si="22"/>
        <v>na</v>
      </c>
      <c r="AZ18" s="82">
        <f t="shared" si="23"/>
        <v>8.5299658188969105E-2</v>
      </c>
      <c r="BA18" s="93">
        <f t="shared" si="24"/>
        <v>0.32650944410660615</v>
      </c>
      <c r="BB18" s="85">
        <f t="shared" si="25"/>
        <v>0.52889133094954377</v>
      </c>
      <c r="BC18" s="85">
        <f t="shared" si="26"/>
        <v>0.32650944410660615</v>
      </c>
      <c r="BD18" s="85">
        <f t="shared" si="27"/>
        <v>0.24595727437863252</v>
      </c>
      <c r="BE18" s="85">
        <f t="shared" si="28"/>
        <v>0.31544213589815667</v>
      </c>
      <c r="BF18" s="85">
        <f t="shared" si="29"/>
        <v>0.32650944410660615</v>
      </c>
      <c r="BG18" s="85" t="str">
        <f t="shared" si="30"/>
        <v>na</v>
      </c>
      <c r="BH18" s="85" t="str">
        <f t="shared" si="31"/>
        <v>na</v>
      </c>
      <c r="BI18" s="86" t="str">
        <f t="shared" si="32"/>
        <v>na</v>
      </c>
      <c r="BJ18" s="85" t="str">
        <f t="shared" si="33"/>
        <v>na</v>
      </c>
      <c r="BK18" s="102">
        <f t="shared" si="34"/>
        <v>0.32650944410660615</v>
      </c>
      <c r="BL18" s="85">
        <f t="shared" si="35"/>
        <v>4.8976416615990921</v>
      </c>
      <c r="BM18" s="85">
        <f t="shared" si="36"/>
        <v>7.9333699642431563</v>
      </c>
      <c r="BN18" s="85">
        <f t="shared" si="37"/>
        <v>4.8976416615990921</v>
      </c>
      <c r="BO18" s="85">
        <f t="shared" si="38"/>
        <v>3.6893591156794878</v>
      </c>
      <c r="BP18" s="85">
        <f t="shared" si="39"/>
        <v>4.73163203847235</v>
      </c>
      <c r="BQ18" s="85">
        <f t="shared" si="40"/>
        <v>4.8976416615990921</v>
      </c>
      <c r="BR18" s="85" t="str">
        <f t="shared" si="41"/>
        <v>na</v>
      </c>
      <c r="BS18" s="85" t="str">
        <f t="shared" si="42"/>
        <v>na</v>
      </c>
      <c r="BT18" s="86" t="str">
        <f t="shared" si="43"/>
        <v>na</v>
      </c>
      <c r="BU18" s="85" t="str">
        <f t="shared" si="44"/>
        <v>na</v>
      </c>
      <c r="BV18" s="102">
        <f t="shared" si="45"/>
        <v>4.8976416615990921</v>
      </c>
      <c r="BW18" s="85">
        <f t="shared" si="46"/>
        <v>3.8398431273045069E-2</v>
      </c>
      <c r="BX18" s="85">
        <f t="shared" si="47"/>
        <v>2.4747603753662778E-2</v>
      </c>
      <c r="BY18" s="85">
        <f t="shared" si="48"/>
        <v>4.9365103328402354E-2</v>
      </c>
      <c r="BZ18" s="85">
        <f t="shared" si="49"/>
        <v>7.4443974409224734E-2</v>
      </c>
      <c r="CA18" s="85">
        <f t="shared" si="50"/>
        <v>3.8070621772163013E-2</v>
      </c>
      <c r="CB18" s="85">
        <f t="shared" si="51"/>
        <v>4.7769394999706435E-2</v>
      </c>
      <c r="CC18" s="85" t="str">
        <f t="shared" si="52"/>
        <v>na</v>
      </c>
      <c r="CD18" s="85" t="str">
        <f t="shared" si="53"/>
        <v>na</v>
      </c>
      <c r="CE18" s="86" t="str">
        <f t="shared" si="54"/>
        <v>na</v>
      </c>
      <c r="CF18" s="85" t="str">
        <f t="shared" si="55"/>
        <v>na</v>
      </c>
      <c r="CG18" s="102">
        <f t="shared" si="56"/>
        <v>2.5025852105567338E-3</v>
      </c>
    </row>
    <row r="19" spans="1:85" ht="15.75" x14ac:dyDescent="0.25">
      <c r="A19" s="309" t="s">
        <v>29</v>
      </c>
      <c r="B19" s="143"/>
      <c r="C19" s="150">
        <v>83</v>
      </c>
      <c r="E19" s="142">
        <v>1</v>
      </c>
      <c r="F19" s="78">
        <v>49.06</v>
      </c>
      <c r="G19" s="153">
        <v>22.43</v>
      </c>
      <c r="H19" s="153">
        <v>44.85</v>
      </c>
      <c r="I19" s="153">
        <v>9.6</v>
      </c>
      <c r="J19" s="153">
        <v>23.24</v>
      </c>
      <c r="K19" s="316" t="s">
        <v>279</v>
      </c>
      <c r="L19" s="81"/>
      <c r="M19" s="82">
        <v>32.840000000000003</v>
      </c>
      <c r="N19" s="277">
        <v>6.8129999999999997</v>
      </c>
      <c r="O19" s="278">
        <v>14.808999999999999</v>
      </c>
      <c r="P19" s="73">
        <f t="shared" ref="P19" si="102">N19/M19</f>
        <v>0.20746041412911082</v>
      </c>
      <c r="Q19" s="73">
        <f t="shared" ref="Q19" si="103">IF(N19&lt;0.01*M19,0.01,IF(N19&gt;100*M19,100,P19))</f>
        <v>0.20746041412911082</v>
      </c>
      <c r="R19" s="205">
        <f t="shared" ref="R19" si="104">IF(O19&gt;0,((((1/M19)^2)*((O19^2)+(N19^2))-((1/M19)^2)*(N19^2))^0.5),0)</f>
        <v>0.45094397076735682</v>
      </c>
      <c r="S19" s="153">
        <f t="shared" si="3"/>
        <v>0.45094397076735682</v>
      </c>
      <c r="T19" s="149">
        <v>1</v>
      </c>
      <c r="U19" s="145">
        <v>0.5</v>
      </c>
      <c r="V19" s="142">
        <v>1</v>
      </c>
      <c r="W19" s="142">
        <v>0.5</v>
      </c>
      <c r="X19" s="142">
        <v>0.5</v>
      </c>
      <c r="Y19" s="142">
        <v>1</v>
      </c>
      <c r="Z19" s="142">
        <v>0.5</v>
      </c>
      <c r="AA19" s="142">
        <v>1</v>
      </c>
      <c r="AB19" s="201"/>
      <c r="AD19" s="180">
        <v>1</v>
      </c>
      <c r="AE19" s="54">
        <f>IF(T19&gt;0,$C19,"na")</f>
        <v>83</v>
      </c>
      <c r="AF19" s="144">
        <f t="shared" ref="AF19:AO19" si="105">IF(U19&gt;0,$C19,"na")</f>
        <v>83</v>
      </c>
      <c r="AG19" s="144">
        <f t="shared" si="105"/>
        <v>83</v>
      </c>
      <c r="AH19" s="144">
        <f t="shared" si="105"/>
        <v>83</v>
      </c>
      <c r="AI19" s="144">
        <f t="shared" si="105"/>
        <v>83</v>
      </c>
      <c r="AJ19" s="144">
        <f t="shared" si="105"/>
        <v>83</v>
      </c>
      <c r="AK19" s="144">
        <f t="shared" si="105"/>
        <v>83</v>
      </c>
      <c r="AL19" s="144">
        <f t="shared" si="105"/>
        <v>83</v>
      </c>
      <c r="AM19" s="75" t="str">
        <f t="shared" si="105"/>
        <v>na</v>
      </c>
      <c r="AN19" s="144" t="str">
        <f t="shared" si="105"/>
        <v>na</v>
      </c>
      <c r="AO19" s="144">
        <f t="shared" si="105"/>
        <v>83</v>
      </c>
      <c r="AP19" s="81">
        <f t="shared" si="13"/>
        <v>0.18851932267727661</v>
      </c>
      <c r="AQ19" s="82">
        <f t="shared" si="14"/>
        <v>0.11996684170372147</v>
      </c>
      <c r="AR19" s="82">
        <f t="shared" si="15"/>
        <v>0.18851932267727661</v>
      </c>
      <c r="AS19" s="82">
        <f t="shared" si="16"/>
        <v>0.16362054421046651</v>
      </c>
      <c r="AT19" s="82">
        <f t="shared" si="17"/>
        <v>0.18529677015287874</v>
      </c>
      <c r="AU19" s="82">
        <f t="shared" si="18"/>
        <v>0.18851932267727661</v>
      </c>
      <c r="AV19" s="82">
        <f t="shared" si="19"/>
        <v>0.12567954845151774</v>
      </c>
      <c r="AW19" s="82">
        <f t="shared" si="20"/>
        <v>0.19550151981347202</v>
      </c>
      <c r="AX19" s="83" t="str">
        <f t="shared" si="21"/>
        <v>na</v>
      </c>
      <c r="AY19" s="82" t="str">
        <f t="shared" si="22"/>
        <v>na</v>
      </c>
      <c r="AZ19" s="82">
        <f t="shared" si="23"/>
        <v>0.18851932267727661</v>
      </c>
      <c r="BA19" s="93">
        <f t="shared" si="24"/>
        <v>0.74442871787380027</v>
      </c>
      <c r="BB19" s="85">
        <f t="shared" si="25"/>
        <v>0.30146286922162158</v>
      </c>
      <c r="BC19" s="85">
        <f t="shared" si="26"/>
        <v>0.74442871787380027</v>
      </c>
      <c r="BD19" s="85">
        <f t="shared" si="27"/>
        <v>0.56077293236773285</v>
      </c>
      <c r="BE19" s="85">
        <f t="shared" si="28"/>
        <v>0.71919568952304835</v>
      </c>
      <c r="BF19" s="85">
        <f t="shared" si="29"/>
        <v>0.74442871787380027</v>
      </c>
      <c r="BG19" s="85">
        <f t="shared" si="30"/>
        <v>0.33085720794391121</v>
      </c>
      <c r="BH19" s="85">
        <f t="shared" si="31"/>
        <v>0.8005927500865011</v>
      </c>
      <c r="BI19" s="86" t="str">
        <f t="shared" si="32"/>
        <v>na</v>
      </c>
      <c r="BJ19" s="85" t="str">
        <f t="shared" si="33"/>
        <v>na</v>
      </c>
      <c r="BK19" s="102">
        <f t="shared" si="34"/>
        <v>0.74442871787380027</v>
      </c>
      <c r="BL19" s="85">
        <f t="shared" si="35"/>
        <v>61.043154865651623</v>
      </c>
      <c r="BM19" s="85">
        <f t="shared" si="36"/>
        <v>24.719955276172968</v>
      </c>
      <c r="BN19" s="85">
        <f t="shared" si="37"/>
        <v>61.043154865651623</v>
      </c>
      <c r="BO19" s="85">
        <f t="shared" si="38"/>
        <v>45.983380454154094</v>
      </c>
      <c r="BP19" s="85">
        <f t="shared" si="39"/>
        <v>58.974046540889965</v>
      </c>
      <c r="BQ19" s="85">
        <f t="shared" si="40"/>
        <v>61.043154865651623</v>
      </c>
      <c r="BR19" s="85">
        <f t="shared" si="41"/>
        <v>27.130291051400718</v>
      </c>
      <c r="BS19" s="85">
        <f t="shared" si="42"/>
        <v>65.648605507093095</v>
      </c>
      <c r="BT19" s="86" t="str">
        <f t="shared" si="43"/>
        <v>na</v>
      </c>
      <c r="BU19" s="85" t="str">
        <f t="shared" si="44"/>
        <v>na</v>
      </c>
      <c r="BV19" s="102">
        <f t="shared" si="45"/>
        <v>61.043154865651623</v>
      </c>
      <c r="BW19" s="85">
        <f t="shared" si="46"/>
        <v>0.2441019454941783</v>
      </c>
      <c r="BX19" s="85">
        <f t="shared" si="47"/>
        <v>6.4722881570766624E-2</v>
      </c>
      <c r="BY19" s="85">
        <f t="shared" si="48"/>
        <v>0.1886433872210905</v>
      </c>
      <c r="BZ19" s="85">
        <f t="shared" si="49"/>
        <v>3.7924834524985691E-2</v>
      </c>
      <c r="CA19" s="85">
        <f t="shared" si="50"/>
        <v>0.23030507199134478</v>
      </c>
      <c r="CB19" s="85">
        <f t="shared" si="51"/>
        <v>0.19587440597360814</v>
      </c>
      <c r="CC19" s="85">
        <f t="shared" si="52"/>
        <v>0.28925145219825621</v>
      </c>
      <c r="CD19" s="85">
        <f t="shared" si="53"/>
        <v>0.28632174291027312</v>
      </c>
      <c r="CE19" s="86" t="str">
        <f t="shared" si="54"/>
        <v>na</v>
      </c>
      <c r="CF19" s="85" t="str">
        <f t="shared" si="55"/>
        <v>na</v>
      </c>
      <c r="CG19" s="102">
        <f t="shared" si="56"/>
        <v>0.68299747346300621</v>
      </c>
    </row>
    <row r="20" spans="1:85" x14ac:dyDescent="0.25">
      <c r="A20" s="311" t="s">
        <v>37</v>
      </c>
      <c r="B20" s="143">
        <v>16</v>
      </c>
      <c r="C20" s="150"/>
      <c r="E20" s="142">
        <v>1</v>
      </c>
      <c r="F20" s="78">
        <v>2.0099999999999998</v>
      </c>
      <c r="G20" s="153">
        <v>64.099999999999994</v>
      </c>
      <c r="H20" s="153">
        <v>128.19999999999999</v>
      </c>
      <c r="K20" s="314" t="s">
        <v>270</v>
      </c>
      <c r="L20" s="81">
        <v>128.19999999999999</v>
      </c>
      <c r="M20" s="82"/>
      <c r="N20" s="277">
        <v>60.125</v>
      </c>
      <c r="O20" s="278">
        <v>210.446</v>
      </c>
      <c r="P20" s="154">
        <f t="shared" ref="P20" si="106">N20/L20</f>
        <v>0.46899375975039004</v>
      </c>
      <c r="Q20" s="154">
        <f t="shared" ref="Q20" si="107">IF(N20&lt;0.01*L20,0.01,IF(N20&gt;100*L20,100,P20))</f>
        <v>0.46899375975039004</v>
      </c>
      <c r="R20" s="205">
        <f t="shared" ref="R20" si="108">IF(O20&gt;0,((((1/L20)^2)*((O20^2)+(N20^2))-((1/L20)^2)*(N20^2))^0.5),0)</f>
        <v>1.6415444617784711</v>
      </c>
      <c r="S20" s="153">
        <f t="shared" si="3"/>
        <v>1.6415444617784711</v>
      </c>
      <c r="T20" s="78">
        <v>1</v>
      </c>
      <c r="U20" s="145"/>
      <c r="V20" s="146">
        <v>1</v>
      </c>
      <c r="W20" s="146">
        <v>0.25</v>
      </c>
      <c r="X20" s="146">
        <v>0.5</v>
      </c>
      <c r="Y20" s="146">
        <v>1</v>
      </c>
      <c r="Z20" s="146"/>
      <c r="AA20" s="146">
        <v>1</v>
      </c>
      <c r="AB20" s="201">
        <v>1</v>
      </c>
      <c r="AC20" s="146">
        <v>1</v>
      </c>
      <c r="AD20" s="35"/>
      <c r="AE20" s="54">
        <f>IF(T20&gt;0,$B20,"na")</f>
        <v>16</v>
      </c>
      <c r="AF20" s="144" t="str">
        <f t="shared" ref="AF20:AO20" si="109">IF(U20&gt;0,$B20,"na")</f>
        <v>na</v>
      </c>
      <c r="AG20" s="144">
        <f t="shared" si="109"/>
        <v>16</v>
      </c>
      <c r="AH20" s="144">
        <f t="shared" si="109"/>
        <v>16</v>
      </c>
      <c r="AI20" s="144">
        <f t="shared" si="109"/>
        <v>16</v>
      </c>
      <c r="AJ20" s="144">
        <f t="shared" si="109"/>
        <v>16</v>
      </c>
      <c r="AK20" s="144" t="str">
        <f t="shared" si="109"/>
        <v>na</v>
      </c>
      <c r="AL20" s="144">
        <f t="shared" si="109"/>
        <v>16</v>
      </c>
      <c r="AM20" s="75">
        <f t="shared" si="109"/>
        <v>16</v>
      </c>
      <c r="AN20" s="144">
        <f t="shared" si="109"/>
        <v>16</v>
      </c>
      <c r="AO20" s="144" t="str">
        <f t="shared" si="109"/>
        <v>na</v>
      </c>
      <c r="AP20" s="81">
        <f t="shared" si="13"/>
        <v>0.38457764922518867</v>
      </c>
      <c r="AQ20" s="82" t="str">
        <f t="shared" si="14"/>
        <v>na</v>
      </c>
      <c r="AR20" s="82">
        <f t="shared" si="15"/>
        <v>0.38457764922518867</v>
      </c>
      <c r="AS20" s="82">
        <f t="shared" si="16"/>
        <v>0.16689218739961018</v>
      </c>
      <c r="AT20" s="82">
        <f t="shared" si="17"/>
        <v>0.37800367231535642</v>
      </c>
      <c r="AU20" s="82">
        <f t="shared" si="18"/>
        <v>0.38457764922518867</v>
      </c>
      <c r="AV20" s="82" t="str">
        <f t="shared" si="19"/>
        <v>na</v>
      </c>
      <c r="AW20" s="82">
        <f t="shared" si="20"/>
        <v>0.39882126586315858</v>
      </c>
      <c r="AX20" s="83">
        <f t="shared" si="21"/>
        <v>0.38457764922518867</v>
      </c>
      <c r="AY20" s="82">
        <f t="shared" si="22"/>
        <v>0.38457764922518867</v>
      </c>
      <c r="AZ20" s="82" t="str">
        <f t="shared" si="23"/>
        <v>na</v>
      </c>
      <c r="BA20" s="93">
        <f t="shared" si="24"/>
        <v>1.9427275389993672</v>
      </c>
      <c r="BB20" s="85" t="str">
        <f t="shared" si="25"/>
        <v>na</v>
      </c>
      <c r="BC20" s="85">
        <f t="shared" si="26"/>
        <v>1.9427275389993672</v>
      </c>
      <c r="BD20" s="85">
        <f t="shared" si="27"/>
        <v>0.36586075761148645</v>
      </c>
      <c r="BE20" s="85">
        <f t="shared" si="28"/>
        <v>1.876877178995298</v>
      </c>
      <c r="BF20" s="85">
        <f t="shared" si="29"/>
        <v>1.9427275389993672</v>
      </c>
      <c r="BG20" s="85" t="str">
        <f t="shared" si="30"/>
        <v>na</v>
      </c>
      <c r="BH20" s="85">
        <f t="shared" si="31"/>
        <v>2.0892982038072754</v>
      </c>
      <c r="BI20" s="86">
        <f t="shared" si="32"/>
        <v>1.9427275389993672</v>
      </c>
      <c r="BJ20" s="85">
        <f t="shared" si="33"/>
        <v>1.9427275389993672</v>
      </c>
      <c r="BK20" s="102" t="str">
        <f t="shared" si="34"/>
        <v>na</v>
      </c>
      <c r="BL20" s="85">
        <f t="shared" si="35"/>
        <v>29.140913084990508</v>
      </c>
      <c r="BM20" s="85" t="str">
        <f t="shared" si="36"/>
        <v>na</v>
      </c>
      <c r="BN20" s="85">
        <f t="shared" si="37"/>
        <v>29.140913084990508</v>
      </c>
      <c r="BO20" s="85">
        <f t="shared" si="38"/>
        <v>5.4879113641722972</v>
      </c>
      <c r="BP20" s="85">
        <f t="shared" si="39"/>
        <v>28.153157684929472</v>
      </c>
      <c r="BQ20" s="85">
        <f t="shared" si="40"/>
        <v>29.140913084990508</v>
      </c>
      <c r="BR20" s="85" t="str">
        <f t="shared" si="41"/>
        <v>na</v>
      </c>
      <c r="BS20" s="85">
        <f t="shared" si="42"/>
        <v>31.339473057109132</v>
      </c>
      <c r="BT20" s="86">
        <f t="shared" si="43"/>
        <v>29.140913084990508</v>
      </c>
      <c r="BU20" s="85">
        <f t="shared" si="44"/>
        <v>29.140913084990508</v>
      </c>
      <c r="BV20" s="102" t="str">
        <f t="shared" si="45"/>
        <v>na</v>
      </c>
      <c r="BW20" s="85">
        <f t="shared" si="46"/>
        <v>1.002314913059636</v>
      </c>
      <c r="BX20" s="85" t="str">
        <f t="shared" si="47"/>
        <v>na</v>
      </c>
      <c r="BY20" s="85">
        <f t="shared" si="48"/>
        <v>0.95048728444198183</v>
      </c>
      <c r="BZ20" s="85">
        <f t="shared" si="49"/>
        <v>9.7199597398743825E-3</v>
      </c>
      <c r="CA20" s="85">
        <f t="shared" si="50"/>
        <v>0.96340421884245964</v>
      </c>
      <c r="CB20" s="85">
        <f t="shared" si="51"/>
        <v>0.95755982120157601</v>
      </c>
      <c r="CC20" s="85" t="str">
        <f t="shared" si="52"/>
        <v>na</v>
      </c>
      <c r="CD20" s="85">
        <f t="shared" si="53"/>
        <v>1.0987529967074789</v>
      </c>
      <c r="CE20" s="86">
        <f t="shared" si="54"/>
        <v>0.56138251068244505</v>
      </c>
      <c r="CF20" s="85">
        <f t="shared" si="55"/>
        <v>0.8653497044197217</v>
      </c>
      <c r="CG20" s="102" t="str">
        <f t="shared" si="56"/>
        <v>na</v>
      </c>
    </row>
    <row r="21" spans="1:85" ht="15.75" x14ac:dyDescent="0.25">
      <c r="A21" s="309" t="s">
        <v>30</v>
      </c>
      <c r="B21" s="143"/>
      <c r="C21" s="150">
        <v>83</v>
      </c>
      <c r="D21" s="180"/>
      <c r="E21" s="142">
        <v>1</v>
      </c>
      <c r="F21" s="78">
        <v>0.16</v>
      </c>
      <c r="G21" s="153"/>
      <c r="H21" s="153"/>
      <c r="I21" s="153">
        <v>0.67</v>
      </c>
      <c r="J21" s="153">
        <v>1.49</v>
      </c>
      <c r="K21" s="316" t="s">
        <v>279</v>
      </c>
      <c r="L21" s="81"/>
      <c r="M21" s="82">
        <v>2.16</v>
      </c>
      <c r="N21" s="277">
        <v>6.5000000000000002E-2</v>
      </c>
      <c r="O21" s="278">
        <v>0.19700000000000001</v>
      </c>
      <c r="P21" s="73">
        <f t="shared" ref="P21" si="110">N21/M21</f>
        <v>3.0092592592592591E-2</v>
      </c>
      <c r="Q21" s="73">
        <f t="shared" ref="Q21" si="111">IF(N21&lt;0.01*M21,0.01,IF(N21&gt;100*M21,100,P21))</f>
        <v>3.0092592592592591E-2</v>
      </c>
      <c r="R21" s="205">
        <f t="shared" ref="R21" si="112">IF(O21&gt;0,((((1/M21)^2)*((O21^2)+(N21^2))-((1/M21)^2)*(N21^2))^0.5),0)</f>
        <v>9.1203703703703703E-2</v>
      </c>
      <c r="S21" s="153">
        <f t="shared" si="3"/>
        <v>9.1203703703703703E-2</v>
      </c>
      <c r="T21" s="149">
        <v>1</v>
      </c>
      <c r="U21" s="143">
        <v>0.5</v>
      </c>
      <c r="W21" s="142">
        <v>1</v>
      </c>
      <c r="X21" s="142">
        <v>1</v>
      </c>
      <c r="Y21" s="142">
        <v>1</v>
      </c>
      <c r="AB21" s="201"/>
      <c r="AD21" s="142">
        <v>1</v>
      </c>
      <c r="AE21" s="54">
        <f>IF(T21&gt;0,$C21,"na")</f>
        <v>83</v>
      </c>
      <c r="AF21" s="144">
        <f t="shared" ref="AF21:AO21" si="113">IF(U21&gt;0,$C21,"na")</f>
        <v>83</v>
      </c>
      <c r="AG21" s="144" t="str">
        <f t="shared" si="113"/>
        <v>na</v>
      </c>
      <c r="AH21" s="144">
        <f t="shared" si="113"/>
        <v>83</v>
      </c>
      <c r="AI21" s="144">
        <f t="shared" si="113"/>
        <v>83</v>
      </c>
      <c r="AJ21" s="144">
        <f t="shared" si="113"/>
        <v>83</v>
      </c>
      <c r="AK21" s="144" t="str">
        <f t="shared" si="113"/>
        <v>na</v>
      </c>
      <c r="AL21" s="144" t="str">
        <f t="shared" si="113"/>
        <v>na</v>
      </c>
      <c r="AM21" s="75" t="str">
        <f t="shared" si="113"/>
        <v>na</v>
      </c>
      <c r="AN21" s="144" t="str">
        <f t="shared" si="113"/>
        <v>na</v>
      </c>
      <c r="AO21" s="144">
        <f t="shared" si="113"/>
        <v>83</v>
      </c>
      <c r="AP21" s="81">
        <f t="shared" si="13"/>
        <v>2.9648693922129869E-2</v>
      </c>
      <c r="AQ21" s="82">
        <f t="shared" si="14"/>
        <v>1.8867350677719007E-2</v>
      </c>
      <c r="AR21" s="82" t="str">
        <f t="shared" si="15"/>
        <v>na</v>
      </c>
      <c r="AS21" s="82">
        <f t="shared" si="16"/>
        <v>5.1465657374263174E-2</v>
      </c>
      <c r="AT21" s="82">
        <f t="shared" si="17"/>
        <v>5.8283757282819405E-2</v>
      </c>
      <c r="AU21" s="82">
        <f t="shared" si="18"/>
        <v>2.9648693922129869E-2</v>
      </c>
      <c r="AV21" s="82" t="str">
        <f t="shared" si="19"/>
        <v>na</v>
      </c>
      <c r="AW21" s="82" t="str">
        <f t="shared" si="20"/>
        <v>na</v>
      </c>
      <c r="AX21" s="83" t="str">
        <f t="shared" si="21"/>
        <v>na</v>
      </c>
      <c r="AY21" s="82" t="str">
        <f t="shared" si="22"/>
        <v>na</v>
      </c>
      <c r="AZ21" s="82">
        <f t="shared" si="23"/>
        <v>2.9648693922129869E-2</v>
      </c>
      <c r="BA21" s="93">
        <f t="shared" si="24"/>
        <v>0.17456280451584072</v>
      </c>
      <c r="BB21" s="85">
        <f t="shared" si="25"/>
        <v>7.0690722489885907E-2</v>
      </c>
      <c r="BC21" s="85" t="str">
        <f t="shared" si="26"/>
        <v>na</v>
      </c>
      <c r="BD21" s="85">
        <f t="shared" si="27"/>
        <v>0.52598774561127659</v>
      </c>
      <c r="BE21" s="85">
        <f t="shared" si="28"/>
        <v>0.67458341433910252</v>
      </c>
      <c r="BF21" s="85">
        <f t="shared" si="29"/>
        <v>0.17456280451584072</v>
      </c>
      <c r="BG21" s="85" t="str">
        <f t="shared" si="30"/>
        <v>na</v>
      </c>
      <c r="BH21" s="85" t="str">
        <f t="shared" si="31"/>
        <v>na</v>
      </c>
      <c r="BI21" s="86" t="str">
        <f t="shared" si="32"/>
        <v>na</v>
      </c>
      <c r="BJ21" s="85" t="str">
        <f t="shared" si="33"/>
        <v>na</v>
      </c>
      <c r="BK21" s="102">
        <f t="shared" si="34"/>
        <v>0.17456280451584072</v>
      </c>
      <c r="BL21" s="85">
        <f t="shared" si="35"/>
        <v>14.314149970298939</v>
      </c>
      <c r="BM21" s="85">
        <f t="shared" si="36"/>
        <v>5.7966392441706445</v>
      </c>
      <c r="BN21" s="85" t="str">
        <f t="shared" si="37"/>
        <v>na</v>
      </c>
      <c r="BO21" s="85">
        <f t="shared" si="38"/>
        <v>43.130995140124682</v>
      </c>
      <c r="BP21" s="85">
        <f t="shared" si="39"/>
        <v>55.315839975806405</v>
      </c>
      <c r="BQ21" s="85">
        <f t="shared" si="40"/>
        <v>14.314149970298939</v>
      </c>
      <c r="BR21" s="85" t="str">
        <f t="shared" si="41"/>
        <v>na</v>
      </c>
      <c r="BS21" s="85" t="str">
        <f t="shared" si="42"/>
        <v>na</v>
      </c>
      <c r="BT21" s="86" t="str">
        <f t="shared" si="43"/>
        <v>na</v>
      </c>
      <c r="BU21" s="85" t="str">
        <f t="shared" si="44"/>
        <v>na</v>
      </c>
      <c r="BV21" s="102">
        <f t="shared" si="45"/>
        <v>14.314149970298939</v>
      </c>
      <c r="BW21" s="85">
        <f t="shared" si="46"/>
        <v>0.90880676085410195</v>
      </c>
      <c r="BX21" s="85">
        <f t="shared" si="47"/>
        <v>1.3817229481081352</v>
      </c>
      <c r="BY21" s="85" t="str">
        <f t="shared" si="48"/>
        <v>na</v>
      </c>
      <c r="BZ21" s="85">
        <f t="shared" si="49"/>
        <v>0.68398962211476577</v>
      </c>
      <c r="CA21" s="85">
        <f t="shared" si="50"/>
        <v>0.45865741866420845</v>
      </c>
      <c r="CB21" s="85">
        <f t="shared" si="51"/>
        <v>1.0096296822443918</v>
      </c>
      <c r="CC21" s="85" t="str">
        <f t="shared" si="52"/>
        <v>na</v>
      </c>
      <c r="CD21" s="85" t="str">
        <f t="shared" si="53"/>
        <v>na</v>
      </c>
      <c r="CE21" s="86" t="str">
        <f t="shared" si="54"/>
        <v>na</v>
      </c>
      <c r="CF21" s="85" t="str">
        <f t="shared" si="55"/>
        <v>na</v>
      </c>
      <c r="CG21" s="102">
        <f t="shared" si="56"/>
        <v>0.38557107741005592</v>
      </c>
    </row>
    <row r="22" spans="1:85" x14ac:dyDescent="0.25">
      <c r="A22" s="309" t="s">
        <v>112</v>
      </c>
      <c r="B22" s="143">
        <v>16</v>
      </c>
      <c r="C22" s="150"/>
      <c r="E22" s="142">
        <v>1</v>
      </c>
      <c r="F22" s="78">
        <v>7.86</v>
      </c>
      <c r="G22" s="153">
        <v>13.17</v>
      </c>
      <c r="H22" s="153">
        <v>34.520000000000003</v>
      </c>
      <c r="K22" s="314" t="s">
        <v>270</v>
      </c>
      <c r="L22" s="81">
        <v>26.34</v>
      </c>
      <c r="M22" s="82"/>
      <c r="N22" s="277">
        <v>4.875</v>
      </c>
      <c r="O22" s="278">
        <v>8.0489999999999995</v>
      </c>
      <c r="P22" s="154">
        <f t="shared" ref="P22:P23" si="114">N22/L22</f>
        <v>0.18507972665148065</v>
      </c>
      <c r="Q22" s="154">
        <f t="shared" ref="Q22:Q23" si="115">IF(N22&lt;0.01*L22,0.01,IF(N22&gt;100*L22,100,P22))</f>
        <v>0.18507972665148065</v>
      </c>
      <c r="R22" s="205">
        <f t="shared" ref="R22:R23" si="116">IF(O22&gt;0,((((1/L22)^2)*((O22^2)+(N22^2))-((1/L22)^2)*(N22^2))^0.5),0)</f>
        <v>0.30558086560364467</v>
      </c>
      <c r="S22" s="153">
        <f t="shared" si="3"/>
        <v>0.30558086560364467</v>
      </c>
      <c r="T22" s="149">
        <v>1</v>
      </c>
      <c r="U22" s="145">
        <v>0.5</v>
      </c>
      <c r="W22" s="142">
        <v>0.25</v>
      </c>
      <c r="X22" s="142">
        <v>0.1</v>
      </c>
      <c r="Y22" s="142">
        <v>1</v>
      </c>
      <c r="AA22" s="142">
        <v>1</v>
      </c>
      <c r="AB22" s="201"/>
      <c r="AD22" s="142">
        <v>1</v>
      </c>
      <c r="AE22" s="54">
        <f t="shared" ref="AE22:AE23" si="117">IF(T22&gt;0,$B22,"na")</f>
        <v>16</v>
      </c>
      <c r="AF22" s="144">
        <f t="shared" ref="AF22:AF23" si="118">IF(U22&gt;0,$B22,"na")</f>
        <v>16</v>
      </c>
      <c r="AG22" s="144" t="str">
        <f t="shared" ref="AG22:AG23" si="119">IF(V22&gt;0,$B22,"na")</f>
        <v>na</v>
      </c>
      <c r="AH22" s="144">
        <f t="shared" ref="AH22:AH23" si="120">IF(W22&gt;0,$B22,"na")</f>
        <v>16</v>
      </c>
      <c r="AI22" s="144">
        <f t="shared" ref="AI22:AI23" si="121">IF(X22&gt;0,$B22,"na")</f>
        <v>16</v>
      </c>
      <c r="AJ22" s="144">
        <f t="shared" ref="AJ22:AJ23" si="122">IF(Y22&gt;0,$B22,"na")</f>
        <v>16</v>
      </c>
      <c r="AK22" s="144" t="str">
        <f t="shared" ref="AK22:AK23" si="123">IF(Z22&gt;0,$B22,"na")</f>
        <v>na</v>
      </c>
      <c r="AL22" s="144">
        <f t="shared" ref="AL22:AL23" si="124">IF(AA22&gt;0,$B22,"na")</f>
        <v>16</v>
      </c>
      <c r="AM22" s="75" t="str">
        <f t="shared" ref="AM22:AM23" si="125">IF(AB22&gt;0,$B22,"na")</f>
        <v>na</v>
      </c>
      <c r="AN22" s="144" t="str">
        <f t="shared" ref="AN22:AN23" si="126">IF(AC22&gt;0,$B22,"na")</f>
        <v>na</v>
      </c>
      <c r="AO22" s="144">
        <f t="shared" ref="AO22:AO23" si="127">IF(AD22&gt;0,$B22,"na")</f>
        <v>16</v>
      </c>
      <c r="AP22" s="81">
        <f t="shared" si="13"/>
        <v>0.16981005219857256</v>
      </c>
      <c r="AQ22" s="82">
        <f t="shared" si="14"/>
        <v>0.10806094230818254</v>
      </c>
      <c r="AR22" s="82" t="str">
        <f t="shared" si="15"/>
        <v>na</v>
      </c>
      <c r="AS22" s="82">
        <f t="shared" si="16"/>
        <v>7.3691154727682437E-2</v>
      </c>
      <c r="AT22" s="82">
        <f t="shared" si="17"/>
        <v>3.3381463252710852E-2</v>
      </c>
      <c r="AU22" s="82">
        <f t="shared" si="18"/>
        <v>0.16981005219857256</v>
      </c>
      <c r="AV22" s="82" t="str">
        <f t="shared" si="19"/>
        <v>na</v>
      </c>
      <c r="AW22" s="82">
        <f t="shared" si="20"/>
        <v>0.17609931339111229</v>
      </c>
      <c r="AX22" s="83" t="str">
        <f t="shared" si="21"/>
        <v>na</v>
      </c>
      <c r="AY22" s="82" t="str">
        <f t="shared" si="22"/>
        <v>na</v>
      </c>
      <c r="AZ22" s="82">
        <f t="shared" si="23"/>
        <v>0.16981005219857256</v>
      </c>
      <c r="BA22" s="93">
        <f t="shared" si="24"/>
        <v>0.53329609897169472</v>
      </c>
      <c r="BB22" s="85">
        <f t="shared" si="25"/>
        <v>0.21596288305465322</v>
      </c>
      <c r="BC22" s="85" t="str">
        <f t="shared" si="26"/>
        <v>na</v>
      </c>
      <c r="BD22" s="85">
        <f t="shared" si="27"/>
        <v>0.1004320528145342</v>
      </c>
      <c r="BE22" s="85">
        <f t="shared" si="28"/>
        <v>2.0608783428740344E-2</v>
      </c>
      <c r="BF22" s="85">
        <f t="shared" si="29"/>
        <v>0.53329609897169472</v>
      </c>
      <c r="BG22" s="85" t="str">
        <f t="shared" si="30"/>
        <v>na</v>
      </c>
      <c r="BH22" s="85">
        <f t="shared" si="31"/>
        <v>0.57353105842772101</v>
      </c>
      <c r="BI22" s="86" t="str">
        <f t="shared" si="32"/>
        <v>na</v>
      </c>
      <c r="BJ22" s="85" t="str">
        <f t="shared" si="33"/>
        <v>na</v>
      </c>
      <c r="BK22" s="102">
        <f t="shared" si="34"/>
        <v>0.53329609897169472</v>
      </c>
      <c r="BL22" s="85">
        <f t="shared" si="35"/>
        <v>7.9994414845754207</v>
      </c>
      <c r="BM22" s="85">
        <f t="shared" si="36"/>
        <v>3.2394432458197984</v>
      </c>
      <c r="BN22" s="85" t="str">
        <f t="shared" si="37"/>
        <v>na</v>
      </c>
      <c r="BO22" s="85">
        <f t="shared" si="38"/>
        <v>1.506480792218013</v>
      </c>
      <c r="BP22" s="85">
        <f t="shared" si="39"/>
        <v>0.30913175143110516</v>
      </c>
      <c r="BQ22" s="85">
        <f t="shared" si="40"/>
        <v>7.9994414845754207</v>
      </c>
      <c r="BR22" s="85" t="str">
        <f t="shared" si="41"/>
        <v>na</v>
      </c>
      <c r="BS22" s="85">
        <f t="shared" si="42"/>
        <v>8.6029658764158157</v>
      </c>
      <c r="BT22" s="86" t="str">
        <f t="shared" si="43"/>
        <v>na</v>
      </c>
      <c r="BU22" s="85" t="str">
        <f t="shared" si="44"/>
        <v>na</v>
      </c>
      <c r="BV22" s="102">
        <f t="shared" si="45"/>
        <v>7.9994414845754207</v>
      </c>
      <c r="BW22" s="85">
        <f t="shared" si="46"/>
        <v>2.0188544878755738E-2</v>
      </c>
      <c r="BX22" s="85">
        <f t="shared" si="47"/>
        <v>2.5383737827395662E-2</v>
      </c>
      <c r="BY22" s="85" t="str">
        <f t="shared" si="48"/>
        <v>na</v>
      </c>
      <c r="BZ22" s="85">
        <f t="shared" si="49"/>
        <v>7.5193468348570588E-2</v>
      </c>
      <c r="CA22" s="85">
        <f t="shared" si="50"/>
        <v>0.15757507287280753</v>
      </c>
      <c r="CB22" s="85">
        <f t="shared" si="51"/>
        <v>1.4275343312096556E-2</v>
      </c>
      <c r="CC22" s="85" t="str">
        <f t="shared" si="52"/>
        <v>na</v>
      </c>
      <c r="CD22" s="85">
        <f t="shared" si="53"/>
        <v>2.4751591168378047E-2</v>
      </c>
      <c r="CE22" s="86" t="str">
        <f t="shared" si="54"/>
        <v>na</v>
      </c>
      <c r="CF22" s="85" t="str">
        <f t="shared" si="55"/>
        <v>na</v>
      </c>
      <c r="CG22" s="102">
        <f t="shared" si="56"/>
        <v>8.2953061080371288E-2</v>
      </c>
    </row>
    <row r="23" spans="1:85" ht="15.75" x14ac:dyDescent="0.25">
      <c r="A23" s="309" t="s">
        <v>33</v>
      </c>
      <c r="B23" s="143">
        <v>16</v>
      </c>
      <c r="C23" s="150"/>
      <c r="E23" s="142">
        <v>1</v>
      </c>
      <c r="F23" s="78">
        <v>1764.44</v>
      </c>
      <c r="G23" s="153">
        <v>3705.2</v>
      </c>
      <c r="H23" s="153">
        <v>5201.1099999999997</v>
      </c>
      <c r="K23" s="314" t="s">
        <v>271</v>
      </c>
      <c r="L23" s="81">
        <v>3705.2</v>
      </c>
      <c r="M23" s="82"/>
      <c r="N23" s="277">
        <v>52.125</v>
      </c>
      <c r="O23" s="278">
        <v>98.802999999999997</v>
      </c>
      <c r="P23" s="154">
        <f t="shared" si="114"/>
        <v>1.4068066501133543E-2</v>
      </c>
      <c r="Q23" s="154">
        <f t="shared" si="115"/>
        <v>1.4068066501133543E-2</v>
      </c>
      <c r="R23" s="205">
        <f t="shared" si="116"/>
        <v>2.6666036921083887E-2</v>
      </c>
      <c r="S23" s="153">
        <f t="shared" si="3"/>
        <v>2.6666036921083887E-2</v>
      </c>
      <c r="T23" s="149">
        <v>1</v>
      </c>
      <c r="U23" s="143"/>
      <c r="W23" s="142">
        <v>0.25</v>
      </c>
      <c r="X23" s="142">
        <v>0.2</v>
      </c>
      <c r="Y23" s="142">
        <v>1</v>
      </c>
      <c r="AB23" s="201"/>
      <c r="AC23" s="142">
        <v>1</v>
      </c>
      <c r="AD23" s="180">
        <v>1</v>
      </c>
      <c r="AE23" s="54">
        <f t="shared" si="117"/>
        <v>16</v>
      </c>
      <c r="AF23" s="144" t="str">
        <f t="shared" si="118"/>
        <v>na</v>
      </c>
      <c r="AG23" s="144" t="str">
        <f t="shared" si="119"/>
        <v>na</v>
      </c>
      <c r="AH23" s="144">
        <f t="shared" si="120"/>
        <v>16</v>
      </c>
      <c r="AI23" s="144">
        <f t="shared" si="121"/>
        <v>16</v>
      </c>
      <c r="AJ23" s="144">
        <f t="shared" si="122"/>
        <v>16</v>
      </c>
      <c r="AK23" s="144" t="str">
        <f t="shared" si="123"/>
        <v>na</v>
      </c>
      <c r="AL23" s="144" t="str">
        <f t="shared" si="124"/>
        <v>na</v>
      </c>
      <c r="AM23" s="75" t="str">
        <f t="shared" si="125"/>
        <v>na</v>
      </c>
      <c r="AN23" s="144">
        <f t="shared" si="126"/>
        <v>16</v>
      </c>
      <c r="AO23" s="144">
        <f t="shared" si="127"/>
        <v>16</v>
      </c>
      <c r="AP23" s="81">
        <f t="shared" si="13"/>
        <v>1.3970029643049577E-2</v>
      </c>
      <c r="AQ23" s="82" t="str">
        <f t="shared" si="14"/>
        <v>na</v>
      </c>
      <c r="AR23" s="82" t="str">
        <f t="shared" si="15"/>
        <v>na</v>
      </c>
      <c r="AS23" s="82">
        <f t="shared" si="16"/>
        <v>6.06246569415359E-3</v>
      </c>
      <c r="AT23" s="82">
        <f t="shared" si="17"/>
        <v>5.4924902870109454E-3</v>
      </c>
      <c r="AU23" s="82">
        <f t="shared" si="18"/>
        <v>1.3970029643049577E-2</v>
      </c>
      <c r="AV23" s="82" t="str">
        <f t="shared" si="19"/>
        <v>na</v>
      </c>
      <c r="AW23" s="82" t="str">
        <f t="shared" si="20"/>
        <v>na</v>
      </c>
      <c r="AX23" s="83" t="str">
        <f t="shared" si="21"/>
        <v>na</v>
      </c>
      <c r="AY23" s="82">
        <f t="shared" si="22"/>
        <v>1.3970029643049577E-2</v>
      </c>
      <c r="AZ23" s="82">
        <f t="shared" si="23"/>
        <v>1.3970029643049577E-2</v>
      </c>
      <c r="BA23" s="93">
        <f t="shared" si="24"/>
        <v>5.2633389857261237E-2</v>
      </c>
      <c r="BB23" s="85" t="str">
        <f t="shared" si="25"/>
        <v>na</v>
      </c>
      <c r="BC23" s="85" t="str">
        <f t="shared" si="26"/>
        <v>na</v>
      </c>
      <c r="BD23" s="85">
        <f t="shared" si="27"/>
        <v>9.9120908631154143E-3</v>
      </c>
      <c r="BE23" s="85">
        <f t="shared" si="28"/>
        <v>8.1358939979519918E-3</v>
      </c>
      <c r="BF23" s="85">
        <f t="shared" si="29"/>
        <v>5.2633389857261237E-2</v>
      </c>
      <c r="BG23" s="85" t="str">
        <f t="shared" si="30"/>
        <v>na</v>
      </c>
      <c r="BH23" s="85" t="str">
        <f t="shared" si="31"/>
        <v>na</v>
      </c>
      <c r="BI23" s="86" t="str">
        <f t="shared" si="32"/>
        <v>na</v>
      </c>
      <c r="BJ23" s="85">
        <f t="shared" si="33"/>
        <v>5.2633389857261237E-2</v>
      </c>
      <c r="BK23" s="102">
        <f t="shared" si="34"/>
        <v>5.2633389857261237E-2</v>
      </c>
      <c r="BL23" s="85">
        <f t="shared" si="35"/>
        <v>0.7895008478589185</v>
      </c>
      <c r="BM23" s="85" t="str">
        <f t="shared" si="36"/>
        <v>na</v>
      </c>
      <c r="BN23" s="85" t="str">
        <f t="shared" si="37"/>
        <v>na</v>
      </c>
      <c r="BO23" s="85">
        <f t="shared" si="38"/>
        <v>0.1486813629467312</v>
      </c>
      <c r="BP23" s="85">
        <f t="shared" si="39"/>
        <v>0.12203840996927988</v>
      </c>
      <c r="BQ23" s="85">
        <f t="shared" si="40"/>
        <v>0.7895008478589185</v>
      </c>
      <c r="BR23" s="85" t="str">
        <f t="shared" si="41"/>
        <v>na</v>
      </c>
      <c r="BS23" s="85" t="str">
        <f t="shared" si="42"/>
        <v>na</v>
      </c>
      <c r="BT23" s="86" t="str">
        <f t="shared" si="43"/>
        <v>na</v>
      </c>
      <c r="BU23" s="85">
        <f t="shared" si="44"/>
        <v>0.7895008478589185</v>
      </c>
      <c r="BV23" s="102">
        <f t="shared" si="45"/>
        <v>0.7895008478589185</v>
      </c>
      <c r="BW23" s="85">
        <f t="shared" si="46"/>
        <v>0.2316243655306994</v>
      </c>
      <c r="BX23" s="85" t="str">
        <f t="shared" si="47"/>
        <v>na</v>
      </c>
      <c r="BY23" s="85" t="str">
        <f t="shared" si="48"/>
        <v>na</v>
      </c>
      <c r="BZ23" s="85">
        <f t="shared" si="49"/>
        <v>0.29672971683347998</v>
      </c>
      <c r="CA23" s="85">
        <f t="shared" si="50"/>
        <v>0.25858563408003421</v>
      </c>
      <c r="CB23" s="85">
        <f t="shared" si="51"/>
        <v>0.25389568128841511</v>
      </c>
      <c r="CC23" s="85" t="str">
        <f t="shared" si="52"/>
        <v>na</v>
      </c>
      <c r="CD23" s="85" t="str">
        <f t="shared" si="53"/>
        <v>na</v>
      </c>
      <c r="CE23" s="86" t="str">
        <f t="shared" si="54"/>
        <v>na</v>
      </c>
      <c r="CF23" s="85">
        <f t="shared" si="55"/>
        <v>0.30491239704933643</v>
      </c>
      <c r="CG23" s="102">
        <f t="shared" si="56"/>
        <v>0.11245583952182861</v>
      </c>
    </row>
    <row r="24" spans="1:85" x14ac:dyDescent="0.25">
      <c r="A24" s="311" t="s">
        <v>111</v>
      </c>
      <c r="B24" s="143"/>
      <c r="C24" s="150">
        <v>83</v>
      </c>
      <c r="E24" s="145">
        <v>1</v>
      </c>
      <c r="F24" s="78">
        <v>3672.21</v>
      </c>
      <c r="G24" s="153">
        <v>296.60000000000002</v>
      </c>
      <c r="H24" s="153">
        <v>571.44000000000005</v>
      </c>
      <c r="I24" s="153">
        <v>2.1</v>
      </c>
      <c r="J24" s="153">
        <v>6.52</v>
      </c>
      <c r="K24" s="314" t="s">
        <v>278</v>
      </c>
      <c r="L24" s="81"/>
      <c r="M24" s="82">
        <v>31.606000000000002</v>
      </c>
      <c r="N24" s="277">
        <v>15.803000000000001</v>
      </c>
      <c r="O24" s="278">
        <v>91.435000000000002</v>
      </c>
      <c r="P24" s="73">
        <f t="shared" ref="P24" si="128">N24/M24</f>
        <v>0.5</v>
      </c>
      <c r="Q24" s="73">
        <f t="shared" ref="Q24" si="129">IF(N24&lt;0.01*M24,0.01,IF(N24&gt;100*M24,100,P24))</f>
        <v>0.5</v>
      </c>
      <c r="R24" s="205">
        <f t="shared" ref="R24:R25" si="130">IF(O24&gt;0,((((1/M24)^2)*((O24^2)+(N24^2))-((1/M24)^2)*(N24^2))^0.5),0)</f>
        <v>2.892963361387078</v>
      </c>
      <c r="S24" s="153">
        <f t="shared" si="3"/>
        <v>2.892963361387078</v>
      </c>
      <c r="T24" s="149">
        <v>1</v>
      </c>
      <c r="U24" s="145">
        <v>1</v>
      </c>
      <c r="W24" s="142">
        <v>0.75</v>
      </c>
      <c r="X24" s="142">
        <v>0.3</v>
      </c>
      <c r="Y24" s="142">
        <v>1</v>
      </c>
      <c r="Z24" s="142">
        <v>0.5</v>
      </c>
      <c r="AA24" s="142">
        <v>1</v>
      </c>
      <c r="AB24" s="201"/>
      <c r="AC24" s="142">
        <v>1</v>
      </c>
      <c r="AD24" s="142">
        <v>1</v>
      </c>
      <c r="AE24" s="54">
        <f t="shared" ref="AE24:AE25" si="131">IF(T24&gt;0,$C24,"na")</f>
        <v>83</v>
      </c>
      <c r="AF24" s="144">
        <f t="shared" ref="AF24:AF25" si="132">IF(U24&gt;0,$C24,"na")</f>
        <v>83</v>
      </c>
      <c r="AG24" s="144" t="str">
        <f t="shared" ref="AG24:AG25" si="133">IF(V24&gt;0,$C24,"na")</f>
        <v>na</v>
      </c>
      <c r="AH24" s="144">
        <f t="shared" ref="AH24:AH25" si="134">IF(W24&gt;0,$C24,"na")</f>
        <v>83</v>
      </c>
      <c r="AI24" s="144">
        <f t="shared" ref="AI24:AI25" si="135">IF(X24&gt;0,$C24,"na")</f>
        <v>83</v>
      </c>
      <c r="AJ24" s="144">
        <f t="shared" ref="AJ24:AJ25" si="136">IF(Y24&gt;0,$C24,"na")</f>
        <v>83</v>
      </c>
      <c r="AK24" s="144">
        <f t="shared" ref="AK24:AK25" si="137">IF(Z24&gt;0,$C24,"na")</f>
        <v>83</v>
      </c>
      <c r="AL24" s="144">
        <f t="shared" ref="AL24:AL25" si="138">IF(AA24&gt;0,$C24,"na")</f>
        <v>83</v>
      </c>
      <c r="AM24" s="75" t="str">
        <f t="shared" ref="AM24:AM25" si="139">IF(AB24&gt;0,$C24,"na")</f>
        <v>na</v>
      </c>
      <c r="AN24" s="144">
        <f t="shared" ref="AN24:AN25" si="140">IF(AC24&gt;0,$C24,"na")</f>
        <v>83</v>
      </c>
      <c r="AO24" s="144">
        <f t="shared" ref="AO24:AO25" si="141">IF(AD24&gt;0,$C24,"na")</f>
        <v>83</v>
      </c>
      <c r="AP24" s="81">
        <f t="shared" si="13"/>
        <v>0.40546510810816438</v>
      </c>
      <c r="AQ24" s="82">
        <f t="shared" si="14"/>
        <v>0.51604650122857287</v>
      </c>
      <c r="AR24" s="82" t="str">
        <f t="shared" si="15"/>
        <v>na</v>
      </c>
      <c r="AS24" s="82">
        <f t="shared" si="16"/>
        <v>0.52786966904647814</v>
      </c>
      <c r="AT24" s="82">
        <f t="shared" si="17"/>
        <v>0.23912044837148155</v>
      </c>
      <c r="AU24" s="82">
        <f t="shared" si="18"/>
        <v>0.40546510810816438</v>
      </c>
      <c r="AV24" s="82">
        <f t="shared" si="19"/>
        <v>0.27031007207210955</v>
      </c>
      <c r="AW24" s="82">
        <f t="shared" si="20"/>
        <v>0.42048233433439269</v>
      </c>
      <c r="AX24" s="83" t="str">
        <f t="shared" si="21"/>
        <v>na</v>
      </c>
      <c r="AY24" s="82">
        <f t="shared" si="22"/>
        <v>0.40546510810816438</v>
      </c>
      <c r="AZ24" s="82">
        <f t="shared" si="23"/>
        <v>0.40546510810816438</v>
      </c>
      <c r="BA24" s="93">
        <f t="shared" si="24"/>
        <v>2.7183413143512514</v>
      </c>
      <c r="BB24" s="85">
        <f t="shared" si="25"/>
        <v>4.4032636166350843</v>
      </c>
      <c r="BC24" s="85" t="str">
        <f t="shared" si="26"/>
        <v>na</v>
      </c>
      <c r="BD24" s="85">
        <f t="shared" si="27"/>
        <v>4.6073417577879336</v>
      </c>
      <c r="BE24" s="85">
        <f t="shared" si="28"/>
        <v>0.94543231774609604</v>
      </c>
      <c r="BF24" s="85">
        <f t="shared" si="29"/>
        <v>2.7183413143512514</v>
      </c>
      <c r="BG24" s="85">
        <f t="shared" si="30"/>
        <v>1.2081516952672227</v>
      </c>
      <c r="BH24" s="85">
        <f t="shared" si="31"/>
        <v>2.9234287934861189</v>
      </c>
      <c r="BI24" s="86" t="str">
        <f t="shared" si="32"/>
        <v>na</v>
      </c>
      <c r="BJ24" s="85">
        <f t="shared" si="33"/>
        <v>2.7183413143512514</v>
      </c>
      <c r="BK24" s="102">
        <f t="shared" si="34"/>
        <v>2.7183413143512514</v>
      </c>
      <c r="BL24" s="85">
        <f t="shared" si="35"/>
        <v>222.90398777680261</v>
      </c>
      <c r="BM24" s="85">
        <f t="shared" si="36"/>
        <v>361.0676165640769</v>
      </c>
      <c r="BN24" s="85" t="str">
        <f t="shared" si="37"/>
        <v>na</v>
      </c>
      <c r="BO24" s="85">
        <f t="shared" si="38"/>
        <v>377.80202413861053</v>
      </c>
      <c r="BP24" s="85">
        <f t="shared" si="39"/>
        <v>77.525450055179874</v>
      </c>
      <c r="BQ24" s="85">
        <f t="shared" si="40"/>
        <v>222.90398777680261</v>
      </c>
      <c r="BR24" s="85">
        <f t="shared" si="41"/>
        <v>99.068439011912261</v>
      </c>
      <c r="BS24" s="85">
        <f t="shared" si="42"/>
        <v>239.72116106586176</v>
      </c>
      <c r="BT24" s="86" t="str">
        <f t="shared" si="43"/>
        <v>na</v>
      </c>
      <c r="BU24" s="85">
        <f t="shared" si="44"/>
        <v>222.90398777680261</v>
      </c>
      <c r="BV24" s="102">
        <f t="shared" si="45"/>
        <v>222.90398777680261</v>
      </c>
      <c r="BW24" s="85">
        <f t="shared" si="46"/>
        <v>6.1035526255815871</v>
      </c>
      <c r="BX24" s="85">
        <f t="shared" si="47"/>
        <v>11.249654816381177</v>
      </c>
      <c r="BY24" s="85" t="str">
        <f t="shared" si="48"/>
        <v>na</v>
      </c>
      <c r="BZ24" s="85">
        <f t="shared" si="49"/>
        <v>12.342647695268566</v>
      </c>
      <c r="CA24" s="85">
        <f t="shared" si="50"/>
        <v>0.94140088126250387</v>
      </c>
      <c r="CB24" s="85">
        <f t="shared" si="51"/>
        <v>5.8517892307269346</v>
      </c>
      <c r="CC24" s="85">
        <f t="shared" si="52"/>
        <v>0.60812821050673793</v>
      </c>
      <c r="CD24" s="85">
        <f t="shared" si="53"/>
        <v>6.6810006634481489</v>
      </c>
      <c r="CE24" s="86" t="str">
        <f t="shared" si="54"/>
        <v>na</v>
      </c>
      <c r="CF24" s="85">
        <f t="shared" si="55"/>
        <v>5.3315743520066121</v>
      </c>
      <c r="CG24" s="102">
        <f t="shared" si="56"/>
        <v>7.856286419207656</v>
      </c>
    </row>
    <row r="25" spans="1:85" s="146" customFormat="1" x14ac:dyDescent="0.25">
      <c r="A25" s="299" t="s">
        <v>107</v>
      </c>
      <c r="B25" s="145"/>
      <c r="C25" s="143">
        <v>83</v>
      </c>
      <c r="D25" s="58"/>
      <c r="E25" s="60">
        <v>1</v>
      </c>
      <c r="F25" s="78"/>
      <c r="G25" s="153">
        <v>1.63</v>
      </c>
      <c r="H25" s="153">
        <v>6.5</v>
      </c>
      <c r="I25" s="82">
        <v>3.8E-3</v>
      </c>
      <c r="J25" s="82">
        <v>1.4999999999999999E-2</v>
      </c>
      <c r="K25" s="316" t="s">
        <v>279</v>
      </c>
      <c r="L25" s="81"/>
      <c r="M25" s="82">
        <v>1.9E-2</v>
      </c>
      <c r="N25" s="277">
        <v>8.0000000000000002E-3</v>
      </c>
      <c r="O25" s="278">
        <v>3.6999999999999998E-2</v>
      </c>
      <c r="P25" s="73">
        <f t="shared" ref="P25" si="142">N25/M25</f>
        <v>0.4210526315789474</v>
      </c>
      <c r="Q25" s="73">
        <f t="shared" ref="Q25" si="143">IF(N25&lt;0.01*M25,0.01,IF(N25&gt;100*M25,100,P25))</f>
        <v>0.4210526315789474</v>
      </c>
      <c r="R25" s="205">
        <f t="shared" si="130"/>
        <v>1.9473684210526316</v>
      </c>
      <c r="S25" s="153">
        <f t="shared" ref="S25" si="144">IF(R25=0,Q25,R25)</f>
        <v>1.9473684210526316</v>
      </c>
      <c r="T25" s="78">
        <v>1</v>
      </c>
      <c r="U25" s="145">
        <v>0.5</v>
      </c>
      <c r="V25" s="142"/>
      <c r="W25" s="142">
        <v>0.5</v>
      </c>
      <c r="X25" s="142">
        <v>0.5</v>
      </c>
      <c r="Y25" s="142">
        <v>1</v>
      </c>
      <c r="Z25" s="142">
        <v>1</v>
      </c>
      <c r="AA25" s="142"/>
      <c r="AB25" s="201"/>
      <c r="AD25" s="142"/>
      <c r="AE25" s="54">
        <f t="shared" si="131"/>
        <v>83</v>
      </c>
      <c r="AF25" s="144">
        <f t="shared" si="132"/>
        <v>83</v>
      </c>
      <c r="AG25" s="144" t="str">
        <f t="shared" si="133"/>
        <v>na</v>
      </c>
      <c r="AH25" s="144">
        <f t="shared" si="134"/>
        <v>83</v>
      </c>
      <c r="AI25" s="144">
        <f t="shared" si="135"/>
        <v>83</v>
      </c>
      <c r="AJ25" s="144">
        <f t="shared" si="136"/>
        <v>83</v>
      </c>
      <c r="AK25" s="144">
        <f t="shared" si="137"/>
        <v>83</v>
      </c>
      <c r="AL25" s="144" t="str">
        <f t="shared" si="138"/>
        <v>na</v>
      </c>
      <c r="AM25" s="75" t="str">
        <f t="shared" si="139"/>
        <v>na</v>
      </c>
      <c r="AN25" s="144" t="str">
        <f t="shared" si="140"/>
        <v>na</v>
      </c>
      <c r="AO25" s="144" t="str">
        <f t="shared" si="141"/>
        <v>na</v>
      </c>
      <c r="AP25" s="81">
        <f t="shared" si="13"/>
        <v>0.35139788683788858</v>
      </c>
      <c r="AQ25" s="82">
        <f t="shared" si="14"/>
        <v>0.22361683707865637</v>
      </c>
      <c r="AR25" s="82" t="str">
        <f t="shared" si="15"/>
        <v>na</v>
      </c>
      <c r="AS25" s="82">
        <f t="shared" si="16"/>
        <v>0.30498684518005426</v>
      </c>
      <c r="AT25" s="82">
        <f t="shared" si="17"/>
        <v>0.34539108535348023</v>
      </c>
      <c r="AU25" s="82">
        <f t="shared" si="18"/>
        <v>0.35139788683788858</v>
      </c>
      <c r="AV25" s="82">
        <f t="shared" si="19"/>
        <v>0.46853051578385141</v>
      </c>
      <c r="AW25" s="82" t="str">
        <f t="shared" si="20"/>
        <v>na</v>
      </c>
      <c r="AX25" s="83" t="str">
        <f t="shared" si="21"/>
        <v>na</v>
      </c>
      <c r="AY25" s="82" t="str">
        <f t="shared" si="22"/>
        <v>na</v>
      </c>
      <c r="AZ25" s="82" t="str">
        <f t="shared" si="23"/>
        <v>na</v>
      </c>
      <c r="BA25" s="93">
        <f t="shared" si="24"/>
        <v>2.1618254231374179</v>
      </c>
      <c r="BB25" s="85">
        <f t="shared" si="25"/>
        <v>0.87544996474159897</v>
      </c>
      <c r="BC25" s="85" t="str">
        <f t="shared" si="26"/>
        <v>na</v>
      </c>
      <c r="BD25" s="85">
        <f t="shared" si="27"/>
        <v>1.6284879299960047</v>
      </c>
      <c r="BE25" s="85">
        <f t="shared" si="28"/>
        <v>2.0885485587692565</v>
      </c>
      <c r="BF25" s="85">
        <f t="shared" si="29"/>
        <v>2.1618254231374179</v>
      </c>
      <c r="BG25" s="85">
        <f t="shared" si="30"/>
        <v>3.8432451966887426</v>
      </c>
      <c r="BH25" s="85" t="str">
        <f t="shared" si="31"/>
        <v>na</v>
      </c>
      <c r="BI25" s="86" t="str">
        <f t="shared" si="32"/>
        <v>na</v>
      </c>
      <c r="BJ25" s="85" t="str">
        <f t="shared" si="33"/>
        <v>na</v>
      </c>
      <c r="BK25" s="102" t="str">
        <f t="shared" si="34"/>
        <v>na</v>
      </c>
      <c r="BL25" s="85">
        <f t="shared" si="35"/>
        <v>177.26968469726827</v>
      </c>
      <c r="BM25" s="85">
        <f t="shared" si="36"/>
        <v>71.786897108811118</v>
      </c>
      <c r="BN25" s="85" t="str">
        <f t="shared" si="37"/>
        <v>na</v>
      </c>
      <c r="BO25" s="85">
        <f t="shared" si="38"/>
        <v>133.53601025967239</v>
      </c>
      <c r="BP25" s="85">
        <f t="shared" si="39"/>
        <v>171.26098181907903</v>
      </c>
      <c r="BQ25" s="85">
        <f t="shared" si="40"/>
        <v>177.26968469726827</v>
      </c>
      <c r="BR25" s="85">
        <f t="shared" si="41"/>
        <v>315.1461061284769</v>
      </c>
      <c r="BS25" s="85" t="str">
        <f t="shared" si="42"/>
        <v>na</v>
      </c>
      <c r="BT25" s="86" t="str">
        <f t="shared" si="43"/>
        <v>na</v>
      </c>
      <c r="BU25" s="85" t="str">
        <f t="shared" si="44"/>
        <v>na</v>
      </c>
      <c r="BV25" s="102" t="str">
        <f t="shared" si="45"/>
        <v>na</v>
      </c>
      <c r="BW25" s="85">
        <f t="shared" si="46"/>
        <v>3.9123300426766541</v>
      </c>
      <c r="BX25" s="85">
        <f t="shared" si="47"/>
        <v>0.47594749062699299</v>
      </c>
      <c r="BY25" s="85" t="str">
        <f t="shared" si="48"/>
        <v>na</v>
      </c>
      <c r="BZ25" s="85">
        <f t="shared" si="49"/>
        <v>2.1982548518896885</v>
      </c>
      <c r="CA25" s="85">
        <f t="shared" si="50"/>
        <v>3.7575098239782618</v>
      </c>
      <c r="CB25" s="85">
        <f t="shared" si="51"/>
        <v>3.7112918467694054</v>
      </c>
      <c r="CC25" s="85">
        <f t="shared" si="52"/>
        <v>6.6858441950654663</v>
      </c>
      <c r="CD25" s="85" t="str">
        <f t="shared" si="53"/>
        <v>na</v>
      </c>
      <c r="CE25" s="86" t="str">
        <f t="shared" si="54"/>
        <v>na</v>
      </c>
      <c r="CF25" s="85" t="str">
        <f t="shared" si="55"/>
        <v>na</v>
      </c>
      <c r="CG25" s="102" t="str">
        <f t="shared" si="56"/>
        <v>na</v>
      </c>
    </row>
    <row r="26" spans="1:85" x14ac:dyDescent="0.25">
      <c r="A26" s="309" t="s">
        <v>34</v>
      </c>
      <c r="B26" s="143">
        <v>16</v>
      </c>
      <c r="C26" s="150"/>
      <c r="E26" s="145">
        <v>1</v>
      </c>
      <c r="F26" s="78">
        <v>129.77000000000001</v>
      </c>
      <c r="G26" s="153">
        <v>483.78</v>
      </c>
      <c r="H26" s="153">
        <v>545.35</v>
      </c>
      <c r="K26" s="316" t="s">
        <v>279</v>
      </c>
      <c r="L26" s="81">
        <v>1029.1300000000001</v>
      </c>
      <c r="M26" s="82"/>
      <c r="N26" s="277">
        <v>29.75</v>
      </c>
      <c r="O26" s="278">
        <v>81.855000000000004</v>
      </c>
      <c r="P26" s="154">
        <f t="shared" ref="P26" si="145">N26/L26</f>
        <v>2.8907912508623786E-2</v>
      </c>
      <c r="Q26" s="154">
        <f t="shared" ref="Q26" si="146">IF(N26&lt;0.01*L26,0.01,IF(N26&gt;100*L26,100,P26))</f>
        <v>2.8907912508623786E-2</v>
      </c>
      <c r="R26" s="205">
        <f t="shared" ref="R26" si="147">IF(O26&gt;0,((((1/L26)^2)*((O26^2)+(N26^2))-((1/L26)^2)*(N26^2))^0.5),0)</f>
        <v>7.9538056416584874E-2</v>
      </c>
      <c r="S26" s="153">
        <f t="shared" si="3"/>
        <v>7.9538056416584874E-2</v>
      </c>
      <c r="T26" s="149">
        <v>1</v>
      </c>
      <c r="U26" s="143"/>
      <c r="W26" s="142">
        <v>0.25</v>
      </c>
      <c r="X26" s="142">
        <v>0.1</v>
      </c>
      <c r="Y26" s="142">
        <v>1</v>
      </c>
      <c r="AA26" s="142">
        <v>0.5</v>
      </c>
      <c r="AB26" s="201"/>
      <c r="AD26" s="142">
        <v>1</v>
      </c>
      <c r="AE26" s="54">
        <f>IF(T26&gt;0,$B26,"na")</f>
        <v>16</v>
      </c>
      <c r="AF26" s="144" t="str">
        <f t="shared" ref="AF26:AO26" si="148">IF(U26&gt;0,$B26,"na")</f>
        <v>na</v>
      </c>
      <c r="AG26" s="144" t="str">
        <f t="shared" si="148"/>
        <v>na</v>
      </c>
      <c r="AH26" s="144">
        <f t="shared" si="148"/>
        <v>16</v>
      </c>
      <c r="AI26" s="144">
        <f t="shared" si="148"/>
        <v>16</v>
      </c>
      <c r="AJ26" s="144">
        <f t="shared" si="148"/>
        <v>16</v>
      </c>
      <c r="AK26" s="144" t="str">
        <f t="shared" si="148"/>
        <v>na</v>
      </c>
      <c r="AL26" s="144">
        <f t="shared" si="148"/>
        <v>16</v>
      </c>
      <c r="AM26" s="75" t="str">
        <f t="shared" si="148"/>
        <v>na</v>
      </c>
      <c r="AN26" s="144" t="str">
        <f t="shared" si="148"/>
        <v>na</v>
      </c>
      <c r="AO26" s="144">
        <f t="shared" si="148"/>
        <v>16</v>
      </c>
      <c r="AP26" s="81">
        <f t="shared" si="13"/>
        <v>2.8497960630164305E-2</v>
      </c>
      <c r="AQ26" s="82" t="str">
        <f t="shared" si="14"/>
        <v>na</v>
      </c>
      <c r="AR26" s="82" t="str">
        <f t="shared" si="15"/>
        <v>na</v>
      </c>
      <c r="AS26" s="82">
        <f t="shared" si="16"/>
        <v>1.2367039518750548E-2</v>
      </c>
      <c r="AT26" s="82">
        <f t="shared" si="17"/>
        <v>5.6021632008015311E-3</v>
      </c>
      <c r="AU26" s="82">
        <f t="shared" si="18"/>
        <v>2.8497960630164305E-2</v>
      </c>
      <c r="AV26" s="82" t="str">
        <f t="shared" si="19"/>
        <v>na</v>
      </c>
      <c r="AW26" s="82">
        <f t="shared" si="20"/>
        <v>1.4776720326751862E-2</v>
      </c>
      <c r="AX26" s="83" t="str">
        <f t="shared" si="21"/>
        <v>na</v>
      </c>
      <c r="AY26" s="82" t="str">
        <f t="shared" si="22"/>
        <v>na</v>
      </c>
      <c r="AZ26" s="82">
        <f t="shared" si="23"/>
        <v>2.8497960630164305E-2</v>
      </c>
      <c r="BA26" s="93">
        <f t="shared" si="24"/>
        <v>0.15306644819053572</v>
      </c>
      <c r="BB26" s="85" t="str">
        <f t="shared" si="25"/>
        <v>na</v>
      </c>
      <c r="BC26" s="85" t="str">
        <f t="shared" si="26"/>
        <v>na</v>
      </c>
      <c r="BD26" s="85">
        <f t="shared" si="27"/>
        <v>2.8825970485152511E-2</v>
      </c>
      <c r="BE26" s="85">
        <f t="shared" si="28"/>
        <v>5.9151253629040413E-3</v>
      </c>
      <c r="BF26" s="85">
        <f t="shared" si="29"/>
        <v>0.15306644819053572</v>
      </c>
      <c r="BG26" s="85" t="str">
        <f t="shared" si="30"/>
        <v>na</v>
      </c>
      <c r="BH26" s="85">
        <f t="shared" si="31"/>
        <v>4.1153667826262001E-2</v>
      </c>
      <c r="BI26" s="86" t="str">
        <f t="shared" si="32"/>
        <v>na</v>
      </c>
      <c r="BJ26" s="85" t="str">
        <f t="shared" si="33"/>
        <v>na</v>
      </c>
      <c r="BK26" s="102">
        <f t="shared" si="34"/>
        <v>0.15306644819053572</v>
      </c>
      <c r="BL26" s="85">
        <f t="shared" si="35"/>
        <v>2.2959967228580358</v>
      </c>
      <c r="BM26" s="85" t="str">
        <f t="shared" si="36"/>
        <v>na</v>
      </c>
      <c r="BN26" s="85" t="str">
        <f t="shared" si="37"/>
        <v>na</v>
      </c>
      <c r="BO26" s="85">
        <f t="shared" si="38"/>
        <v>0.43238955727728767</v>
      </c>
      <c r="BP26" s="85">
        <f t="shared" si="39"/>
        <v>8.8726880443560613E-2</v>
      </c>
      <c r="BQ26" s="85">
        <f t="shared" si="40"/>
        <v>2.2959967228580358</v>
      </c>
      <c r="BR26" s="85" t="str">
        <f t="shared" si="41"/>
        <v>na</v>
      </c>
      <c r="BS26" s="85">
        <f t="shared" si="42"/>
        <v>0.61730501739393007</v>
      </c>
      <c r="BT26" s="86" t="str">
        <f t="shared" si="43"/>
        <v>na</v>
      </c>
      <c r="BU26" s="85" t="str">
        <f t="shared" si="44"/>
        <v>na</v>
      </c>
      <c r="BV26" s="102">
        <f t="shared" si="45"/>
        <v>2.2959967228580358</v>
      </c>
      <c r="BW26" s="85">
        <f t="shared" si="46"/>
        <v>0.17906605025512123</v>
      </c>
      <c r="BX26" s="85" t="str">
        <f t="shared" si="47"/>
        <v>na</v>
      </c>
      <c r="BY26" s="85" t="str">
        <f t="shared" si="48"/>
        <v>na</v>
      </c>
      <c r="BZ26" s="85">
        <f t="shared" si="49"/>
        <v>0.26989140414613683</v>
      </c>
      <c r="CA26" s="85">
        <f t="shared" si="50"/>
        <v>0.25813966557057677</v>
      </c>
      <c r="CB26" s="85">
        <f t="shared" si="51"/>
        <v>0.19870991052432291</v>
      </c>
      <c r="CC26" s="85" t="str">
        <f t="shared" si="52"/>
        <v>na</v>
      </c>
      <c r="CD26" s="85">
        <f t="shared" si="53"/>
        <v>0.23810885363182907</v>
      </c>
      <c r="CE26" s="86" t="str">
        <f t="shared" si="54"/>
        <v>na</v>
      </c>
      <c r="CF26" s="85" t="str">
        <f t="shared" si="55"/>
        <v>na</v>
      </c>
      <c r="CG26" s="102">
        <f t="shared" si="56"/>
        <v>7.6857934275503886E-2</v>
      </c>
    </row>
    <row r="27" spans="1:85" x14ac:dyDescent="0.25">
      <c r="F27" s="78"/>
      <c r="G27" s="153"/>
      <c r="H27" s="153"/>
      <c r="T27" s="149"/>
      <c r="AB27" s="201"/>
      <c r="AE27" s="202"/>
      <c r="AM27" s="201"/>
      <c r="AP27" s="81"/>
      <c r="AQ27" s="82"/>
      <c r="AR27" s="82"/>
      <c r="AS27" s="82"/>
      <c r="AT27" s="82"/>
      <c r="AU27" s="82"/>
      <c r="AV27" s="82"/>
      <c r="AW27" s="82"/>
      <c r="AX27" s="83"/>
      <c r="AY27" s="82"/>
      <c r="BA27" s="149"/>
      <c r="BI27" s="148"/>
      <c r="BL27" s="204"/>
      <c r="BM27" s="199"/>
      <c r="BN27" s="199"/>
      <c r="BO27" s="199"/>
      <c r="BP27" s="199"/>
      <c r="BQ27" s="199"/>
      <c r="BR27" s="199"/>
      <c r="BS27" s="199"/>
      <c r="BT27" s="152"/>
      <c r="BU27" s="199"/>
      <c r="BV27" s="21"/>
    </row>
    <row r="28" spans="1:85" ht="18" x14ac:dyDescent="0.35">
      <c r="A28" s="60" t="s">
        <v>472</v>
      </c>
      <c r="B28" s="149"/>
      <c r="D28" s="149"/>
      <c r="F28" s="142"/>
      <c r="G28" s="142"/>
      <c r="H28" s="142"/>
      <c r="L28" s="81"/>
      <c r="M28" s="82"/>
      <c r="N28" s="82"/>
      <c r="O28" s="82"/>
      <c r="P28" s="82"/>
      <c r="Q28" s="82"/>
      <c r="R28" s="82"/>
      <c r="S28" s="82"/>
      <c r="T28" s="54">
        <f>AVERAGE(T4:T26)</f>
        <v>1</v>
      </c>
      <c r="U28" s="144">
        <f t="shared" ref="U28:AD28" si="149">AVERAGE(U4:U26)</f>
        <v>0.7857142857142857</v>
      </c>
      <c r="V28" s="144">
        <f t="shared" si="149"/>
        <v>1</v>
      </c>
      <c r="W28" s="144">
        <f t="shared" si="149"/>
        <v>0.57608695652173914</v>
      </c>
      <c r="X28" s="144">
        <f t="shared" si="149"/>
        <v>0.50869565217391299</v>
      </c>
      <c r="Y28" s="144">
        <f t="shared" si="149"/>
        <v>1</v>
      </c>
      <c r="Z28" s="144">
        <f t="shared" si="149"/>
        <v>0.75</v>
      </c>
      <c r="AA28" s="144">
        <f t="shared" si="149"/>
        <v>0.9642857142857143</v>
      </c>
      <c r="AB28" s="75">
        <f t="shared" si="149"/>
        <v>1</v>
      </c>
      <c r="AC28" s="144">
        <f t="shared" si="149"/>
        <v>1</v>
      </c>
      <c r="AD28" s="144">
        <f t="shared" si="149"/>
        <v>1</v>
      </c>
      <c r="AE28" s="58">
        <f>SUM(AE4:AE26)-AE29</f>
        <v>1082</v>
      </c>
      <c r="AF28" s="60">
        <f t="shared" ref="AF28:AO28" si="150">SUM(AF4:AF26)-AF29</f>
        <v>813</v>
      </c>
      <c r="AG28" s="60">
        <f t="shared" si="150"/>
        <v>336</v>
      </c>
      <c r="AH28" s="60">
        <f t="shared" si="150"/>
        <v>1082</v>
      </c>
      <c r="AI28" s="60">
        <f t="shared" si="150"/>
        <v>1082</v>
      </c>
      <c r="AJ28" s="60">
        <f t="shared" si="150"/>
        <v>1000</v>
      </c>
      <c r="AK28" s="60">
        <f t="shared" si="150"/>
        <v>425</v>
      </c>
      <c r="AL28" s="60">
        <f t="shared" si="150"/>
        <v>612</v>
      </c>
      <c r="AM28" s="75">
        <f t="shared" si="150"/>
        <v>30</v>
      </c>
      <c r="AN28" s="60">
        <f t="shared" si="150"/>
        <v>254</v>
      </c>
      <c r="AO28" s="60">
        <f t="shared" si="150"/>
        <v>903</v>
      </c>
      <c r="AP28" s="56">
        <f>(1/T29)*SUM(AP4:AP26)</f>
        <v>0.1342884523623851</v>
      </c>
      <c r="AQ28" s="74">
        <f t="shared" ref="AQ28:AZ28" si="151">(1/U29)*SUM(AQ4:AQ26)</f>
        <v>0.14789162914901205</v>
      </c>
      <c r="AR28" s="74">
        <f t="shared" si="151"/>
        <v>0.14084530570545006</v>
      </c>
      <c r="AS28" s="74">
        <f t="shared" si="151"/>
        <v>0.14224472335678928</v>
      </c>
      <c r="AT28" s="74">
        <f t="shared" si="151"/>
        <v>0.13262078033294106</v>
      </c>
      <c r="AU28" s="74">
        <f t="shared" si="151"/>
        <v>0.1399401851582586</v>
      </c>
      <c r="AV28" s="74">
        <f t="shared" si="151"/>
        <v>0.18471307498856851</v>
      </c>
      <c r="AW28" s="74">
        <f t="shared" si="151"/>
        <v>0.13676771733878271</v>
      </c>
      <c r="AX28" s="345">
        <f t="shared" si="151"/>
        <v>0.19726399003917838</v>
      </c>
      <c r="AY28" s="74">
        <f t="shared" si="151"/>
        <v>0.15201721293768811</v>
      </c>
      <c r="AZ28" s="385">
        <f t="shared" si="151"/>
        <v>9.7806119545395864E-2</v>
      </c>
      <c r="BA28" s="198"/>
      <c r="BI28" s="148"/>
      <c r="BL28" s="78">
        <f>SQRT((SUM(BL4:BL26)+SUM(BW4:BW26))/AE28)</f>
        <v>0.96208459845628103</v>
      </c>
      <c r="BM28" s="205">
        <f t="shared" ref="BM28:BV28" si="152">SQRT((SUM(BM4:BM26)+SUM(BX4:BX26))/AF28)</f>
        <v>0.9979028479594938</v>
      </c>
      <c r="BN28" s="205">
        <f t="shared" si="152"/>
        <v>0.8181307679098343</v>
      </c>
      <c r="BO28" s="205">
        <f t="shared" si="152"/>
        <v>1.3286059278191193</v>
      </c>
      <c r="BP28" s="205">
        <f t="shared" si="152"/>
        <v>1.1411799658977508</v>
      </c>
      <c r="BQ28" s="205">
        <f t="shared" si="152"/>
        <v>0.99913070609103649</v>
      </c>
      <c r="BR28" s="205">
        <f t="shared" si="152"/>
        <v>1.0932912964955457</v>
      </c>
      <c r="BS28" s="205">
        <f t="shared" si="152"/>
        <v>0.99129589503448368</v>
      </c>
      <c r="BT28" s="373">
        <f t="shared" si="152"/>
        <v>1.0070462237466014</v>
      </c>
      <c r="BU28" s="205">
        <f t="shared" si="152"/>
        <v>1.2216889591922346</v>
      </c>
      <c r="BV28" s="371">
        <f t="shared" si="152"/>
        <v>0.79729382307445873</v>
      </c>
    </row>
    <row r="29" spans="1:85" x14ac:dyDescent="0.25">
      <c r="A29" s="199" t="s">
        <v>60</v>
      </c>
      <c r="B29" s="149">
        <f>COUNTIF(B4:B26,"&gt;0")</f>
        <v>12</v>
      </c>
      <c r="C29" s="143">
        <f>COUNTIF(C4:C26,"&gt;0")</f>
        <v>11</v>
      </c>
      <c r="D29" s="149"/>
      <c r="F29" s="142"/>
      <c r="G29" s="142"/>
      <c r="H29" s="142"/>
      <c r="L29" s="81"/>
      <c r="M29" s="82"/>
      <c r="N29" s="82"/>
      <c r="O29" s="82"/>
      <c r="P29" s="82"/>
      <c r="Q29" s="82"/>
      <c r="R29" s="82"/>
      <c r="S29" s="82"/>
      <c r="T29" s="149">
        <f>COUNTIF(T4:T26,"&gt;0")</f>
        <v>23</v>
      </c>
      <c r="U29" s="143">
        <f t="shared" ref="U29:AD29" si="153">COUNTIF(U4:U26,"&gt;0")</f>
        <v>14</v>
      </c>
      <c r="V29" s="143">
        <f t="shared" si="153"/>
        <v>9</v>
      </c>
      <c r="W29" s="143">
        <f t="shared" si="153"/>
        <v>23</v>
      </c>
      <c r="X29" s="143">
        <f t="shared" si="153"/>
        <v>23</v>
      </c>
      <c r="Y29" s="143">
        <f t="shared" si="153"/>
        <v>22</v>
      </c>
      <c r="Z29" s="143">
        <f t="shared" si="153"/>
        <v>6</v>
      </c>
      <c r="AA29" s="143">
        <f t="shared" si="153"/>
        <v>14</v>
      </c>
      <c r="AB29" s="152">
        <f t="shared" si="153"/>
        <v>2</v>
      </c>
      <c r="AC29" s="143">
        <f t="shared" si="153"/>
        <v>8</v>
      </c>
      <c r="AD29" s="143">
        <f t="shared" si="153"/>
        <v>20</v>
      </c>
      <c r="AE29" s="202">
        <f>COUNTIF(AE4:AE26,"&gt;0")</f>
        <v>23</v>
      </c>
      <c r="AF29" s="198">
        <f t="shared" ref="AF29:AO29" si="154">COUNTIF(AF4:AF26,"&gt;0")</f>
        <v>14</v>
      </c>
      <c r="AG29" s="198">
        <f t="shared" si="154"/>
        <v>9</v>
      </c>
      <c r="AH29" s="198">
        <f t="shared" si="154"/>
        <v>23</v>
      </c>
      <c r="AI29" s="198">
        <f t="shared" si="154"/>
        <v>23</v>
      </c>
      <c r="AJ29" s="198">
        <f t="shared" si="154"/>
        <v>22</v>
      </c>
      <c r="AK29" s="198">
        <f t="shared" si="154"/>
        <v>6</v>
      </c>
      <c r="AL29" s="198">
        <f t="shared" si="154"/>
        <v>14</v>
      </c>
      <c r="AM29" s="152">
        <f t="shared" si="154"/>
        <v>2</v>
      </c>
      <c r="AN29" s="198">
        <f t="shared" si="154"/>
        <v>8</v>
      </c>
      <c r="AO29" s="203">
        <f t="shared" si="154"/>
        <v>20</v>
      </c>
      <c r="AP29" s="82"/>
      <c r="AQ29" s="82"/>
      <c r="AR29" s="82"/>
      <c r="AS29" s="82"/>
      <c r="AT29" s="82"/>
      <c r="AU29" s="82"/>
      <c r="AV29" s="82"/>
      <c r="AW29" s="82"/>
      <c r="AX29" s="83"/>
      <c r="AY29" s="82"/>
      <c r="BA29" s="149"/>
      <c r="BI29" s="148"/>
      <c r="BL29" s="25"/>
      <c r="BM29" s="105"/>
      <c r="BN29" s="105"/>
      <c r="BO29" s="105"/>
      <c r="BP29" s="105"/>
      <c r="BQ29" s="105"/>
      <c r="BR29" s="105"/>
      <c r="BS29" s="105"/>
      <c r="BT29" s="374"/>
      <c r="BU29" s="105"/>
      <c r="BV29" s="346"/>
    </row>
    <row r="30" spans="1:85" ht="24" x14ac:dyDescent="0.45">
      <c r="A30" s="27" t="s">
        <v>483</v>
      </c>
      <c r="F30" s="142"/>
      <c r="G30" s="142"/>
      <c r="H30" s="142"/>
      <c r="L30" s="81"/>
      <c r="M30" s="82"/>
      <c r="N30" s="82"/>
      <c r="O30" s="82"/>
      <c r="P30" s="82"/>
      <c r="Q30" s="82"/>
      <c r="R30" s="82"/>
      <c r="S30" s="82"/>
      <c r="AP30" s="87">
        <f>EXP((1/T29)*(SUM(AP4:AP26)-T29))</f>
        <v>0.42075206095366763</v>
      </c>
      <c r="AQ30" s="88">
        <f t="shared" ref="AQ30:AZ30" si="155">EXP((1/U29)*(SUM(AQ4:AQ26)-U29))</f>
        <v>0.42651473207598095</v>
      </c>
      <c r="AR30" s="88">
        <f t="shared" si="155"/>
        <v>0.42351993486635431</v>
      </c>
      <c r="AS30" s="88">
        <f t="shared" si="155"/>
        <v>0.42411303103673337</v>
      </c>
      <c r="AT30" s="88">
        <f t="shared" si="155"/>
        <v>0.42005096926826674</v>
      </c>
      <c r="AU30" s="88">
        <f t="shared" si="155"/>
        <v>0.42313677170174679</v>
      </c>
      <c r="AV30" s="88">
        <f t="shared" si="155"/>
        <v>0.44251234128589972</v>
      </c>
      <c r="AW30" s="88">
        <f t="shared" si="155"/>
        <v>0.42179651100135046</v>
      </c>
      <c r="AX30" s="94">
        <f t="shared" si="155"/>
        <v>0.44810127584522896</v>
      </c>
      <c r="AY30" s="88">
        <f t="shared" si="155"/>
        <v>0.4282779890715529</v>
      </c>
      <c r="AZ30" s="106">
        <f t="shared" si="155"/>
        <v>0.40567867222807213</v>
      </c>
      <c r="BA30" s="103"/>
      <c r="BB30" s="103"/>
      <c r="BC30" s="103"/>
      <c r="BD30" s="103"/>
      <c r="BE30" s="103"/>
      <c r="BF30" s="103"/>
      <c r="BG30" s="103"/>
      <c r="BH30" s="103"/>
      <c r="BI30" s="83"/>
      <c r="BJ30" s="103"/>
      <c r="BK30" s="103"/>
      <c r="BL30" s="126">
        <f>EXP((1/T29)*(BL28-T29))</f>
        <v>0.38359413139572318</v>
      </c>
      <c r="BM30" s="103">
        <f t="shared" ref="BM30:BV30" si="156">EXP((1/U29)*(BM28-U29))</f>
        <v>0.3950585784725919</v>
      </c>
      <c r="BN30" s="103">
        <f t="shared" si="156"/>
        <v>0.40288803624000391</v>
      </c>
      <c r="BO30" s="103">
        <f t="shared" si="156"/>
        <v>0.38975594223881677</v>
      </c>
      <c r="BP30" s="103">
        <f t="shared" si="156"/>
        <v>0.386592744538794</v>
      </c>
      <c r="BQ30" s="103">
        <f t="shared" si="156"/>
        <v>0.38497188709037894</v>
      </c>
      <c r="BR30" s="103">
        <f t="shared" si="156"/>
        <v>0.44140838722794301</v>
      </c>
      <c r="BS30" s="103">
        <f t="shared" si="156"/>
        <v>0.39487218435590749</v>
      </c>
      <c r="BT30" s="83">
        <f t="shared" si="156"/>
        <v>0.60867130373137179</v>
      </c>
      <c r="BU30" s="103">
        <f t="shared" si="156"/>
        <v>0.42857527728280964</v>
      </c>
      <c r="BV30" s="104">
        <f t="shared" si="156"/>
        <v>0.38284108068539902</v>
      </c>
    </row>
    <row r="31" spans="1:85" ht="15" customHeight="1" x14ac:dyDescent="0.35">
      <c r="A31" s="30" t="s">
        <v>473</v>
      </c>
      <c r="F31" s="142"/>
      <c r="G31" s="142"/>
      <c r="H31" s="142"/>
      <c r="I31" s="82"/>
      <c r="J31" s="82"/>
      <c r="K31" s="272"/>
      <c r="L31" s="81"/>
      <c r="M31" s="82"/>
      <c r="N31" s="82"/>
      <c r="O31" s="82"/>
      <c r="P31" s="82"/>
      <c r="Q31" s="82"/>
      <c r="R31" s="82"/>
      <c r="S31" s="82"/>
      <c r="X31" s="129"/>
      <c r="AC31" s="146"/>
      <c r="AP31" s="149"/>
      <c r="AQ31" s="143"/>
      <c r="AR31" s="143"/>
      <c r="AS31" s="143"/>
      <c r="AT31" s="143"/>
      <c r="AU31" s="143"/>
      <c r="AV31" s="143"/>
      <c r="AW31" s="143"/>
      <c r="AX31" s="152"/>
      <c r="AY31" s="145"/>
      <c r="BA31" s="149"/>
    </row>
    <row r="32" spans="1:85" x14ac:dyDescent="0.25">
      <c r="A32" s="30" t="s">
        <v>198</v>
      </c>
      <c r="F32" s="142"/>
      <c r="G32" s="142"/>
      <c r="H32" s="142"/>
      <c r="L32" s="81"/>
      <c r="M32" s="82"/>
      <c r="N32" s="82"/>
      <c r="O32" s="82"/>
      <c r="P32" s="82"/>
      <c r="Q32" s="82"/>
      <c r="R32" s="82"/>
      <c r="S32" s="82"/>
      <c r="X32" s="129"/>
      <c r="Z32" s="142" t="s">
        <v>73</v>
      </c>
      <c r="AA32" s="143"/>
      <c r="AB32" s="199"/>
      <c r="AC32" s="145"/>
      <c r="AD32" s="143"/>
      <c r="AE32" s="198"/>
      <c r="AF32" s="198"/>
      <c r="AG32" s="198"/>
      <c r="AH32" s="198"/>
      <c r="AI32" s="198"/>
      <c r="AJ32" s="198"/>
      <c r="AK32" s="198"/>
      <c r="AL32" s="198"/>
      <c r="AM32" s="198"/>
      <c r="AN32" s="198"/>
      <c r="AO32" s="198"/>
      <c r="AP32" s="202">
        <f>SQRT(2*(((BL30)^2)/T29))</f>
        <v>0.11311573820504814</v>
      </c>
      <c r="AQ32" s="198">
        <f t="shared" ref="AQ32:AZ32" si="157">SQRT(2*(((BM30)^2)/U29))</f>
        <v>0.14931810742016763</v>
      </c>
      <c r="AR32" s="198">
        <f t="shared" si="157"/>
        <v>0.18992324165615884</v>
      </c>
      <c r="AS32" s="198">
        <f t="shared" si="157"/>
        <v>0.11493275709337249</v>
      </c>
      <c r="AT32" s="198">
        <f t="shared" si="157"/>
        <v>0.11399998098018042</v>
      </c>
      <c r="AU32" s="198">
        <f t="shared" si="157"/>
        <v>0.11607339130125915</v>
      </c>
      <c r="AV32" s="198">
        <f t="shared" si="157"/>
        <v>0.25484725118861146</v>
      </c>
      <c r="AW32" s="198">
        <f t="shared" si="157"/>
        <v>0.14924765706608301</v>
      </c>
      <c r="AX32" s="152">
        <f t="shared" si="157"/>
        <v>0.60867130373137179</v>
      </c>
      <c r="AY32" s="198">
        <f t="shared" si="157"/>
        <v>0.21428763864140482</v>
      </c>
      <c r="AZ32" s="203">
        <f t="shared" si="157"/>
        <v>0.12106497968461573</v>
      </c>
      <c r="BA32" s="198"/>
    </row>
    <row r="33" spans="1:53" x14ac:dyDescent="0.25">
      <c r="F33" s="78"/>
      <c r="G33" s="153"/>
      <c r="H33" s="153"/>
      <c r="L33" s="81"/>
      <c r="M33" s="82"/>
      <c r="N33" s="82"/>
      <c r="O33" s="82"/>
      <c r="P33" s="82"/>
      <c r="Q33" s="82"/>
      <c r="R33" s="82"/>
      <c r="S33" s="82"/>
      <c r="X33" s="129"/>
      <c r="Z33" s="142" t="s">
        <v>74</v>
      </c>
      <c r="AA33" s="143"/>
      <c r="AB33" s="199"/>
      <c r="AC33" s="145"/>
      <c r="AD33" s="143"/>
      <c r="AE33" s="198"/>
      <c r="AF33" s="198"/>
      <c r="AG33" s="198"/>
      <c r="AH33" s="198"/>
      <c r="AI33" s="198"/>
      <c r="AJ33" s="198"/>
      <c r="AK33" s="198"/>
      <c r="AL33" s="198"/>
      <c r="AM33" s="198"/>
      <c r="AN33" s="198"/>
      <c r="AO33" s="198"/>
      <c r="AP33" s="202">
        <f>(0.736-AP30)/AP32</f>
        <v>2.786950286925356</v>
      </c>
      <c r="AQ33" s="198">
        <f t="shared" ref="AQ33:AZ33" si="158">(0.736-AQ30)/AQ32</f>
        <v>2.0726573171273563</v>
      </c>
      <c r="AR33" s="198">
        <f t="shared" si="158"/>
        <v>1.6452966072439221</v>
      </c>
      <c r="AS33" s="198">
        <f t="shared" si="158"/>
        <v>2.7136473260611562</v>
      </c>
      <c r="AT33" s="198">
        <f t="shared" si="158"/>
        <v>2.7714831881126618</v>
      </c>
      <c r="AU33" s="198">
        <f t="shared" si="158"/>
        <v>2.6953914656136981</v>
      </c>
      <c r="AV33" s="198">
        <f t="shared" si="158"/>
        <v>1.1516218336484674</v>
      </c>
      <c r="AW33" s="198">
        <f t="shared" si="158"/>
        <v>2.1052490549954048</v>
      </c>
      <c r="AX33" s="152">
        <f t="shared" si="158"/>
        <v>0.47299539569197585</v>
      </c>
      <c r="AY33" s="198">
        <f t="shared" si="158"/>
        <v>1.4360231550425457</v>
      </c>
      <c r="AZ33" s="203">
        <f t="shared" si="158"/>
        <v>2.7284630834816328</v>
      </c>
      <c r="BA33" s="198"/>
    </row>
    <row r="34" spans="1:53" x14ac:dyDescent="0.25">
      <c r="F34" s="78"/>
      <c r="G34" s="153"/>
      <c r="H34" s="153"/>
      <c r="L34" s="81"/>
      <c r="M34" s="82"/>
      <c r="N34" s="82"/>
      <c r="O34" s="82"/>
      <c r="P34" s="82"/>
      <c r="Q34" s="82"/>
      <c r="R34" s="82"/>
      <c r="S34" s="82"/>
      <c r="X34" s="129"/>
      <c r="Z34" s="198" t="s">
        <v>265</v>
      </c>
      <c r="AA34" s="143"/>
      <c r="AB34" s="199"/>
      <c r="AC34" s="145"/>
      <c r="AD34" s="143"/>
      <c r="AE34" s="198"/>
      <c r="AF34" s="198"/>
      <c r="AG34" s="198"/>
      <c r="AH34" s="198"/>
      <c r="AI34" s="198"/>
      <c r="AJ34" s="198"/>
      <c r="AK34" s="198"/>
      <c r="AL34" s="198"/>
      <c r="AM34" s="198"/>
      <c r="AN34" s="198"/>
      <c r="AO34" s="198"/>
      <c r="AP34" s="202">
        <f>TINV(0.05,T29+T29-2)</f>
        <v>2.0153675744437649</v>
      </c>
      <c r="AQ34" s="198">
        <f t="shared" ref="AQ34:AZ34" si="159">TINV(0.05,U29+U29-2)</f>
        <v>2.0555294386428731</v>
      </c>
      <c r="AR34" s="198">
        <f t="shared" si="159"/>
        <v>2.119905299221255</v>
      </c>
      <c r="AS34" s="198">
        <f t="shared" si="159"/>
        <v>2.0153675744437649</v>
      </c>
      <c r="AT34" s="198">
        <f t="shared" si="159"/>
        <v>2.0153675744437649</v>
      </c>
      <c r="AU34" s="198">
        <f t="shared" si="159"/>
        <v>2.0180817028184461</v>
      </c>
      <c r="AV34" s="198">
        <f t="shared" si="159"/>
        <v>2.2281388519862744</v>
      </c>
      <c r="AW34" s="198">
        <f t="shared" si="159"/>
        <v>2.0555294386428731</v>
      </c>
      <c r="AX34" s="152">
        <f t="shared" si="159"/>
        <v>4.3026527297494637</v>
      </c>
      <c r="AY34" s="198">
        <f t="shared" si="159"/>
        <v>2.1447866879178044</v>
      </c>
      <c r="AZ34" s="203">
        <f t="shared" si="159"/>
        <v>2.0243941639119702</v>
      </c>
      <c r="BA34" s="198"/>
    </row>
    <row r="35" spans="1:53" x14ac:dyDescent="0.25">
      <c r="F35" s="78"/>
      <c r="G35" s="153"/>
      <c r="H35" s="153"/>
      <c r="L35" s="81"/>
      <c r="M35" s="82"/>
      <c r="N35" s="82"/>
      <c r="O35" s="82"/>
      <c r="P35" s="82"/>
      <c r="Q35" s="82"/>
      <c r="R35" s="82"/>
      <c r="S35" s="82"/>
      <c r="X35" s="129"/>
      <c r="Z35" s="142" t="s">
        <v>76</v>
      </c>
      <c r="AA35" s="143"/>
      <c r="AB35" s="199"/>
      <c r="AC35" s="145"/>
      <c r="AD35" s="143"/>
      <c r="AE35" s="198"/>
      <c r="AF35" s="198"/>
      <c r="AG35" s="198"/>
      <c r="AH35" s="198"/>
      <c r="AI35" s="198"/>
      <c r="AJ35" s="198"/>
      <c r="AK35" s="198"/>
      <c r="AL35" s="198"/>
      <c r="AM35" s="198"/>
      <c r="AN35" s="198"/>
      <c r="AO35" s="198"/>
      <c r="AP35" s="202">
        <f>TDIST(ABS(AP33),T29+T29-2,2)</f>
        <v>7.8247750192959511E-3</v>
      </c>
      <c r="AQ35" s="198">
        <f t="shared" ref="AQ35:AZ35" si="160">TDIST(ABS(AQ33),U29+U29-2,2)</f>
        <v>4.8254982453212435E-2</v>
      </c>
      <c r="AR35" s="198">
        <f t="shared" si="160"/>
        <v>0.11940834451619366</v>
      </c>
      <c r="AS35" s="198">
        <f t="shared" si="160"/>
        <v>9.4651899408457266E-3</v>
      </c>
      <c r="AT35" s="198">
        <f t="shared" si="160"/>
        <v>8.1472592573789207E-3</v>
      </c>
      <c r="AU35" s="198">
        <f t="shared" si="160"/>
        <v>1.0068473776112407E-2</v>
      </c>
      <c r="AV35" s="198">
        <f t="shared" si="160"/>
        <v>0.276266006761686</v>
      </c>
      <c r="AW35" s="198">
        <f t="shared" si="160"/>
        <v>4.5083416190445355E-2</v>
      </c>
      <c r="AX35" s="152">
        <f t="shared" si="160"/>
        <v>0.68281224826589759</v>
      </c>
      <c r="AY35" s="198">
        <f t="shared" si="160"/>
        <v>0.17296282692960158</v>
      </c>
      <c r="AZ35" s="203">
        <f t="shared" si="160"/>
        <v>9.5825399225384078E-3</v>
      </c>
      <c r="BA35" s="198"/>
    </row>
    <row r="36" spans="1:53" x14ac:dyDescent="0.25">
      <c r="F36" s="78"/>
      <c r="G36" s="153"/>
      <c r="H36" s="153"/>
      <c r="L36" s="81"/>
      <c r="M36" s="82"/>
      <c r="N36" s="82"/>
      <c r="O36" s="82"/>
      <c r="P36" s="82"/>
      <c r="Q36" s="82"/>
      <c r="R36" s="82"/>
      <c r="S36" s="82"/>
      <c r="X36" s="129"/>
      <c r="Z36" s="142" t="s">
        <v>77</v>
      </c>
      <c r="AA36" s="143"/>
      <c r="AB36" s="199"/>
      <c r="AC36" s="145"/>
      <c r="AD36" s="143"/>
      <c r="AE36" s="198"/>
      <c r="AF36" s="198"/>
      <c r="AG36" s="198"/>
      <c r="AH36" s="198"/>
      <c r="AI36" s="198"/>
      <c r="AJ36" s="198"/>
      <c r="AK36" s="198"/>
      <c r="AL36" s="198"/>
      <c r="AM36" s="198"/>
      <c r="AN36" s="198"/>
      <c r="AO36" s="198"/>
      <c r="AP36" s="242" t="str">
        <f t="shared" ref="AP36:AZ36" si="161">IF(T29&gt;4,IF(AP35&lt;0.001,"***",IF(AP35&lt;0.01,"**",IF(AP35&lt;0.05,"*","ns"))),"na")</f>
        <v>**</v>
      </c>
      <c r="AQ36" s="243" t="str">
        <f t="shared" si="161"/>
        <v>*</v>
      </c>
      <c r="AR36" s="243" t="str">
        <f t="shared" si="161"/>
        <v>ns</v>
      </c>
      <c r="AS36" s="243" t="str">
        <f t="shared" si="161"/>
        <v>**</v>
      </c>
      <c r="AT36" s="243" t="str">
        <f t="shared" si="161"/>
        <v>**</v>
      </c>
      <c r="AU36" s="243" t="str">
        <f t="shared" si="161"/>
        <v>*</v>
      </c>
      <c r="AV36" s="243" t="str">
        <f t="shared" si="161"/>
        <v>ns</v>
      </c>
      <c r="AW36" s="243" t="str">
        <f t="shared" si="161"/>
        <v>*</v>
      </c>
      <c r="AX36" s="245" t="str">
        <f t="shared" si="161"/>
        <v>na</v>
      </c>
      <c r="AY36" s="243" t="str">
        <f t="shared" si="161"/>
        <v>ns</v>
      </c>
      <c r="AZ36" s="244" t="str">
        <f t="shared" si="161"/>
        <v>**</v>
      </c>
      <c r="BA36" s="198"/>
    </row>
    <row r="37" spans="1:53" x14ac:dyDescent="0.25">
      <c r="F37" s="78"/>
      <c r="G37" s="153"/>
      <c r="H37" s="153"/>
      <c r="L37" s="81"/>
      <c r="M37" s="82"/>
      <c r="N37" s="82"/>
      <c r="O37" s="82"/>
      <c r="P37" s="82"/>
      <c r="Q37" s="82"/>
      <c r="R37" s="82"/>
      <c r="S37" s="82"/>
      <c r="X37" s="129"/>
    </row>
    <row r="38" spans="1:53" x14ac:dyDescent="0.25">
      <c r="A38" s="217" t="s">
        <v>409</v>
      </c>
      <c r="F38" s="78"/>
      <c r="G38" s="153"/>
      <c r="H38" s="153"/>
      <c r="L38" s="81"/>
      <c r="M38" s="82"/>
      <c r="N38" s="82"/>
      <c r="O38" s="82"/>
      <c r="P38" s="82"/>
      <c r="Q38" s="82"/>
      <c r="R38" s="82"/>
      <c r="S38" s="82"/>
      <c r="U38" s="143" t="s">
        <v>9</v>
      </c>
      <c r="V38" s="199" t="s">
        <v>220</v>
      </c>
      <c r="X38" s="129"/>
    </row>
    <row r="39" spans="1:53" x14ac:dyDescent="0.25">
      <c r="A39" s="217" t="s">
        <v>410</v>
      </c>
      <c r="F39" s="78"/>
      <c r="G39" s="153"/>
      <c r="H39" s="153"/>
      <c r="L39" s="81"/>
      <c r="M39" s="82"/>
      <c r="N39" s="82"/>
      <c r="O39" s="82"/>
      <c r="P39" s="82"/>
      <c r="Q39" s="82"/>
      <c r="R39" s="82"/>
      <c r="S39" s="82"/>
      <c r="U39" s="143" t="s">
        <v>62</v>
      </c>
      <c r="V39" s="199" t="s">
        <v>221</v>
      </c>
      <c r="X39" s="129"/>
    </row>
    <row r="40" spans="1:53" x14ac:dyDescent="0.25">
      <c r="A40" s="217" t="s">
        <v>363</v>
      </c>
      <c r="F40" s="78"/>
      <c r="G40" s="153"/>
      <c r="H40" s="153"/>
      <c r="L40" s="81"/>
      <c r="M40" s="82"/>
      <c r="N40" s="82"/>
      <c r="O40" s="82"/>
      <c r="P40" s="82"/>
      <c r="Q40" s="82"/>
      <c r="R40" s="82"/>
      <c r="S40" s="82"/>
      <c r="U40" s="143" t="s">
        <v>63</v>
      </c>
      <c r="V40" s="199" t="s">
        <v>222</v>
      </c>
      <c r="X40" s="129"/>
    </row>
    <row r="41" spans="1:53" ht="15.75" x14ac:dyDescent="0.25">
      <c r="A41" s="217" t="s">
        <v>331</v>
      </c>
      <c r="F41" s="78"/>
      <c r="G41" s="153"/>
      <c r="H41" s="153"/>
      <c r="I41" s="24"/>
      <c r="J41" s="24"/>
      <c r="K41" s="270"/>
      <c r="L41" s="81"/>
      <c r="M41" s="82"/>
      <c r="N41" s="82"/>
      <c r="O41" s="82"/>
      <c r="P41" s="82"/>
      <c r="Q41" s="82"/>
      <c r="R41" s="82"/>
      <c r="S41" s="82"/>
      <c r="U41" s="145" t="s">
        <v>64</v>
      </c>
      <c r="V41" s="199" t="s">
        <v>223</v>
      </c>
    </row>
    <row r="42" spans="1:53" x14ac:dyDescent="0.25">
      <c r="A42" s="217" t="s">
        <v>332</v>
      </c>
      <c r="F42" s="78"/>
      <c r="G42" s="153"/>
      <c r="H42" s="153"/>
      <c r="L42" s="81"/>
      <c r="M42" s="82"/>
      <c r="N42" s="82"/>
      <c r="O42" s="82"/>
      <c r="P42" s="82"/>
      <c r="Q42" s="82"/>
      <c r="R42" s="82"/>
      <c r="S42" s="82"/>
      <c r="U42" s="145" t="s">
        <v>65</v>
      </c>
      <c r="V42" s="199" t="s">
        <v>224</v>
      </c>
    </row>
    <row r="43" spans="1:53" x14ac:dyDescent="0.25">
      <c r="A43" s="303" t="s">
        <v>348</v>
      </c>
      <c r="F43" s="78"/>
      <c r="G43" s="153"/>
      <c r="H43" s="153"/>
      <c r="L43" s="81"/>
      <c r="M43" s="82"/>
      <c r="N43" s="82"/>
      <c r="O43" s="82"/>
      <c r="P43" s="82"/>
      <c r="Q43" s="82"/>
      <c r="R43" s="82"/>
      <c r="S43" s="82"/>
      <c r="U43" s="145" t="s">
        <v>66</v>
      </c>
      <c r="V43" s="199" t="s">
        <v>225</v>
      </c>
    </row>
    <row r="44" spans="1:53" x14ac:dyDescent="0.25">
      <c r="A44" s="217" t="s">
        <v>351</v>
      </c>
      <c r="F44" s="78"/>
      <c r="G44" s="153"/>
      <c r="H44" s="153"/>
      <c r="L44" s="81"/>
      <c r="M44" s="82"/>
      <c r="N44" s="82"/>
      <c r="O44" s="82"/>
      <c r="P44" s="82"/>
      <c r="Q44" s="82"/>
      <c r="R44" s="82"/>
      <c r="S44" s="82"/>
      <c r="U44" s="145" t="s">
        <v>67</v>
      </c>
      <c r="V44" s="199" t="s">
        <v>250</v>
      </c>
    </row>
    <row r="45" spans="1:53" x14ac:dyDescent="0.25">
      <c r="F45" s="78"/>
      <c r="G45" s="153"/>
      <c r="H45" s="153"/>
      <c r="L45" s="81"/>
      <c r="M45" s="82"/>
      <c r="N45" s="82"/>
      <c r="O45" s="82"/>
      <c r="P45" s="82"/>
      <c r="Q45" s="82"/>
      <c r="R45" s="82"/>
      <c r="S45" s="82"/>
      <c r="U45" s="145" t="s">
        <v>68</v>
      </c>
      <c r="V45" s="199" t="s">
        <v>226</v>
      </c>
    </row>
    <row r="46" spans="1:53" ht="15.75" x14ac:dyDescent="0.25">
      <c r="A46" s="48"/>
      <c r="F46" s="113"/>
      <c r="G46" s="24"/>
      <c r="H46" s="24"/>
      <c r="L46" s="81"/>
      <c r="M46" s="82"/>
      <c r="N46" s="82"/>
      <c r="O46" s="82"/>
      <c r="P46" s="82"/>
      <c r="Q46" s="82"/>
      <c r="R46" s="82"/>
      <c r="S46" s="82"/>
      <c r="U46" s="145" t="s">
        <v>69</v>
      </c>
      <c r="V46" s="199" t="s">
        <v>227</v>
      </c>
    </row>
    <row r="47" spans="1:53" x14ac:dyDescent="0.25">
      <c r="F47" s="78"/>
      <c r="G47" s="153"/>
      <c r="H47" s="153"/>
      <c r="L47" s="81"/>
      <c r="M47" s="82"/>
      <c r="N47" s="82"/>
      <c r="O47" s="82"/>
      <c r="P47" s="82"/>
      <c r="Q47" s="82"/>
      <c r="R47" s="82"/>
      <c r="S47" s="82"/>
      <c r="U47" s="145" t="s">
        <v>70</v>
      </c>
      <c r="V47" s="199" t="s">
        <v>298</v>
      </c>
    </row>
    <row r="48" spans="1:53" x14ac:dyDescent="0.25">
      <c r="F48" s="78"/>
      <c r="G48" s="153"/>
      <c r="H48" s="153"/>
    </row>
    <row r="49" spans="1:405" x14ac:dyDescent="0.25">
      <c r="F49" s="78"/>
      <c r="G49" s="153"/>
      <c r="H49" s="153"/>
    </row>
    <row r="50" spans="1:405" s="155" customFormat="1" x14ac:dyDescent="0.25">
      <c r="A50" s="142"/>
      <c r="B50" s="142"/>
      <c r="C50" s="142"/>
      <c r="D50" s="142"/>
      <c r="E50" s="142"/>
      <c r="F50" s="78"/>
      <c r="G50" s="153"/>
      <c r="H50" s="153"/>
      <c r="I50" s="153"/>
      <c r="J50" s="153"/>
      <c r="K50" s="269"/>
      <c r="M50" s="15"/>
      <c r="N50" s="15"/>
      <c r="O50" s="15"/>
      <c r="P50" s="15"/>
      <c r="Q50" s="15"/>
      <c r="R50" s="15"/>
      <c r="S50" s="15"/>
      <c r="T50" s="142"/>
      <c r="U50" s="142"/>
      <c r="V50" s="142"/>
      <c r="W50" s="142"/>
      <c r="X50" s="142"/>
      <c r="Y50" s="142"/>
      <c r="Z50" s="142"/>
      <c r="AA50" s="142"/>
      <c r="AB50" s="146"/>
      <c r="AC50" s="142"/>
      <c r="AD50" s="142"/>
      <c r="AE50" s="207"/>
      <c r="AF50" s="207"/>
      <c r="AG50" s="207"/>
      <c r="AH50" s="207"/>
      <c r="AI50" s="207"/>
      <c r="AJ50" s="207"/>
      <c r="AK50" s="207"/>
      <c r="AL50" s="207"/>
      <c r="AM50" s="207"/>
      <c r="AN50" s="207"/>
      <c r="AO50" s="207"/>
      <c r="AP50" s="142"/>
      <c r="AQ50" s="142"/>
      <c r="AR50" s="142"/>
      <c r="AS50" s="142"/>
      <c r="AT50" s="142"/>
      <c r="AU50" s="142"/>
      <c r="AV50" s="142"/>
      <c r="AW50" s="142"/>
      <c r="AX50" s="146"/>
      <c r="AY50" s="142"/>
      <c r="AZ50" s="142"/>
      <c r="BA50" s="142"/>
      <c r="BB50" s="142"/>
      <c r="BC50" s="142"/>
      <c r="BD50" s="142"/>
      <c r="BE50" s="142"/>
      <c r="BF50" s="142"/>
      <c r="BG50" s="142"/>
      <c r="BH50" s="142"/>
      <c r="BI50" s="142"/>
      <c r="BJ50" s="142"/>
      <c r="BK50" s="142"/>
      <c r="BL50" s="142"/>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row>
    <row r="51" spans="1:405" s="155" customFormat="1" x14ac:dyDescent="0.25">
      <c r="A51" s="142"/>
      <c r="B51" s="142"/>
      <c r="C51" s="142"/>
      <c r="D51" s="142"/>
      <c r="E51" s="142"/>
      <c r="F51" s="78"/>
      <c r="G51" s="153"/>
      <c r="H51" s="153"/>
      <c r="I51" s="153"/>
      <c r="J51" s="153"/>
      <c r="K51" s="269"/>
      <c r="M51" s="15"/>
      <c r="N51" s="15"/>
      <c r="O51" s="15"/>
      <c r="P51" s="15"/>
      <c r="Q51" s="15"/>
      <c r="R51" s="15"/>
      <c r="S51" s="15"/>
      <c r="T51" s="142"/>
      <c r="U51" s="142"/>
      <c r="V51" s="142"/>
      <c r="W51" s="142"/>
      <c r="X51" s="142"/>
      <c r="Y51" s="142"/>
      <c r="Z51" s="142"/>
      <c r="AA51" s="142"/>
      <c r="AB51" s="146"/>
      <c r="AC51" s="142"/>
      <c r="AD51" s="142"/>
      <c r="AE51" s="207"/>
      <c r="AF51" s="207"/>
      <c r="AG51" s="207"/>
      <c r="AH51" s="207"/>
      <c r="AI51" s="207"/>
      <c r="AJ51" s="207"/>
      <c r="AK51" s="207"/>
      <c r="AL51" s="207"/>
      <c r="AM51" s="207"/>
      <c r="AN51" s="207"/>
      <c r="AO51" s="207"/>
      <c r="AP51" s="142"/>
      <c r="AQ51" s="142"/>
      <c r="AR51" s="142"/>
      <c r="AS51" s="142"/>
      <c r="AT51" s="142"/>
      <c r="AU51" s="142"/>
      <c r="AV51" s="142"/>
      <c r="AW51" s="142"/>
      <c r="AX51" s="146"/>
      <c r="AY51" s="142"/>
      <c r="AZ51" s="142"/>
      <c r="BA51" s="142"/>
      <c r="BB51" s="142"/>
      <c r="BC51" s="142"/>
      <c r="BD51" s="142"/>
      <c r="BE51" s="142"/>
      <c r="BF51" s="142"/>
      <c r="BG51" s="142"/>
      <c r="BH51" s="142"/>
      <c r="BI51" s="142"/>
      <c r="BJ51" s="142"/>
      <c r="BK51" s="142"/>
      <c r="BL51" s="142"/>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row>
    <row r="52" spans="1:405" s="155" customFormat="1" x14ac:dyDescent="0.25">
      <c r="A52" s="142"/>
      <c r="B52" s="142"/>
      <c r="C52" s="142"/>
      <c r="D52" s="142"/>
      <c r="E52" s="142"/>
      <c r="F52" s="78"/>
      <c r="G52" s="153"/>
      <c r="H52" s="153"/>
      <c r="I52" s="153"/>
      <c r="J52" s="153"/>
      <c r="K52" s="269"/>
      <c r="M52" s="15"/>
      <c r="N52" s="15"/>
      <c r="O52" s="15"/>
      <c r="P52" s="15"/>
      <c r="Q52" s="15"/>
      <c r="R52" s="15"/>
      <c r="S52" s="15"/>
      <c r="T52" s="142"/>
      <c r="U52" s="142"/>
      <c r="V52" s="142"/>
      <c r="W52" s="142"/>
      <c r="X52" s="142"/>
      <c r="Y52" s="142"/>
      <c r="Z52" s="142"/>
      <c r="AA52" s="142"/>
      <c r="AB52" s="146"/>
      <c r="AC52" s="142"/>
      <c r="AD52" s="142"/>
      <c r="AE52" s="207"/>
      <c r="AF52" s="207"/>
      <c r="AG52" s="207"/>
      <c r="AH52" s="207"/>
      <c r="AI52" s="207"/>
      <c r="AJ52" s="207"/>
      <c r="AK52" s="207"/>
      <c r="AL52" s="207"/>
      <c r="AM52" s="207"/>
      <c r="AN52" s="207"/>
      <c r="AO52" s="207"/>
      <c r="AP52" s="142"/>
      <c r="AQ52" s="142"/>
      <c r="AR52" s="142"/>
      <c r="AS52" s="142"/>
      <c r="AT52" s="142"/>
      <c r="AU52" s="142"/>
      <c r="AV52" s="142"/>
      <c r="AW52" s="142"/>
      <c r="AX52" s="146"/>
      <c r="AY52" s="142"/>
      <c r="AZ52" s="142"/>
      <c r="BA52" s="142"/>
      <c r="BB52" s="142"/>
      <c r="BC52" s="142"/>
      <c r="BD52" s="142"/>
      <c r="BE52" s="142"/>
      <c r="BF52" s="142"/>
      <c r="BG52" s="142"/>
      <c r="BH52" s="142"/>
      <c r="BI52" s="142"/>
      <c r="BJ52" s="142"/>
      <c r="BK52" s="142"/>
      <c r="BL52" s="142"/>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row>
    <row r="53" spans="1:405" s="155" customFormat="1" x14ac:dyDescent="0.25">
      <c r="A53" s="142"/>
      <c r="B53" s="142"/>
      <c r="C53" s="142"/>
      <c r="D53" s="142"/>
      <c r="E53" s="142"/>
      <c r="F53" s="78"/>
      <c r="G53" s="153"/>
      <c r="H53" s="153"/>
      <c r="I53" s="153"/>
      <c r="J53" s="153"/>
      <c r="K53" s="269"/>
      <c r="M53" s="15"/>
      <c r="N53" s="15"/>
      <c r="O53" s="15"/>
      <c r="P53" s="15"/>
      <c r="Q53" s="15"/>
      <c r="R53" s="15"/>
      <c r="S53" s="15"/>
      <c r="T53" s="142"/>
      <c r="U53" s="142"/>
      <c r="V53" s="142"/>
      <c r="W53" s="142"/>
      <c r="X53" s="142"/>
      <c r="Y53" s="142"/>
      <c r="Z53" s="142"/>
      <c r="AA53" s="142"/>
      <c r="AB53" s="146"/>
      <c r="AC53" s="142"/>
      <c r="AD53" s="142"/>
      <c r="AE53" s="207"/>
      <c r="AF53" s="207"/>
      <c r="AG53" s="207"/>
      <c r="AH53" s="207"/>
      <c r="AI53" s="207"/>
      <c r="AJ53" s="207"/>
      <c r="AK53" s="207"/>
      <c r="AL53" s="207"/>
      <c r="AM53" s="207"/>
      <c r="AN53" s="207"/>
      <c r="AO53" s="207"/>
      <c r="AP53" s="142"/>
      <c r="AQ53" s="142"/>
      <c r="AR53" s="142"/>
      <c r="AS53" s="142"/>
      <c r="AT53" s="142"/>
      <c r="AU53" s="142"/>
      <c r="AV53" s="142"/>
      <c r="AW53" s="142"/>
      <c r="AX53" s="146"/>
      <c r="AY53" s="142"/>
      <c r="AZ53" s="142"/>
      <c r="BA53" s="142"/>
      <c r="BB53" s="142"/>
      <c r="BC53" s="142"/>
      <c r="BD53" s="142"/>
      <c r="BE53" s="142"/>
      <c r="BF53" s="142"/>
      <c r="BG53" s="142"/>
      <c r="BH53" s="142"/>
      <c r="BI53" s="142"/>
      <c r="BJ53" s="142"/>
      <c r="BK53" s="142"/>
      <c r="BL53" s="142"/>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row>
    <row r="54" spans="1:405" s="155" customFormat="1" ht="15.75" x14ac:dyDescent="0.25">
      <c r="A54" s="142"/>
      <c r="B54" s="142"/>
      <c r="C54" s="142"/>
      <c r="D54" s="142"/>
      <c r="E54" s="142"/>
      <c r="F54" s="78"/>
      <c r="G54" s="153"/>
      <c r="H54" s="153"/>
      <c r="I54" s="24"/>
      <c r="J54" s="24"/>
      <c r="K54" s="270"/>
      <c r="M54" s="15"/>
      <c r="N54" s="15"/>
      <c r="O54" s="15"/>
      <c r="P54" s="15"/>
      <c r="Q54" s="15"/>
      <c r="R54" s="15"/>
      <c r="S54" s="15"/>
      <c r="T54" s="142"/>
      <c r="U54" s="142"/>
      <c r="V54" s="142"/>
      <c r="W54" s="142"/>
      <c r="X54" s="142"/>
      <c r="Y54" s="142"/>
      <c r="Z54" s="142"/>
      <c r="AA54" s="142"/>
      <c r="AB54" s="146"/>
      <c r="AC54" s="142"/>
      <c r="AD54" s="142"/>
      <c r="AE54" s="207"/>
      <c r="AF54" s="207"/>
      <c r="AG54" s="207"/>
      <c r="AH54" s="207"/>
      <c r="AI54" s="207"/>
      <c r="AJ54" s="207"/>
      <c r="AK54" s="207"/>
      <c r="AL54" s="207"/>
      <c r="AM54" s="207"/>
      <c r="AN54" s="207"/>
      <c r="AO54" s="207"/>
      <c r="AP54" s="142"/>
      <c r="AQ54" s="142"/>
      <c r="AR54" s="142"/>
      <c r="AS54" s="142"/>
      <c r="AT54" s="142"/>
      <c r="AU54" s="142"/>
      <c r="AV54" s="142"/>
      <c r="AW54" s="142"/>
      <c r="AX54" s="146"/>
      <c r="AY54" s="142"/>
      <c r="AZ54" s="142"/>
      <c r="BA54" s="142"/>
      <c r="BB54" s="142"/>
      <c r="BC54" s="142"/>
      <c r="BD54" s="142"/>
      <c r="BE54" s="142"/>
      <c r="BF54" s="142"/>
      <c r="BG54" s="142"/>
      <c r="BH54" s="142"/>
      <c r="BI54" s="142"/>
      <c r="BJ54" s="142"/>
      <c r="BK54" s="142"/>
      <c r="BL54" s="142"/>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row>
    <row r="55" spans="1:405" s="155" customFormat="1" ht="15.75" x14ac:dyDescent="0.25">
      <c r="A55" s="142"/>
      <c r="B55" s="142"/>
      <c r="C55" s="142"/>
      <c r="D55" s="142"/>
      <c r="E55" s="142"/>
      <c r="F55" s="78"/>
      <c r="G55" s="153"/>
      <c r="H55" s="153"/>
      <c r="I55" s="24"/>
      <c r="J55" s="24"/>
      <c r="K55" s="270"/>
      <c r="M55" s="15"/>
      <c r="N55" s="15"/>
      <c r="O55" s="15"/>
      <c r="P55" s="15"/>
      <c r="Q55" s="15"/>
      <c r="R55" s="15"/>
      <c r="S55" s="15"/>
      <c r="T55" s="142"/>
      <c r="U55" s="142"/>
      <c r="V55" s="142"/>
      <c r="W55" s="142"/>
      <c r="X55" s="142"/>
      <c r="Y55" s="142"/>
      <c r="Z55" s="142"/>
      <c r="AA55" s="142"/>
      <c r="AB55" s="146"/>
      <c r="AC55" s="142"/>
      <c r="AD55" s="142"/>
      <c r="AE55" s="207"/>
      <c r="AF55" s="207"/>
      <c r="AG55" s="207"/>
      <c r="AH55" s="207"/>
      <c r="AI55" s="207"/>
      <c r="AJ55" s="207"/>
      <c r="AK55" s="207"/>
      <c r="AL55" s="207"/>
      <c r="AM55" s="207"/>
      <c r="AN55" s="207"/>
      <c r="AO55" s="207"/>
      <c r="AP55" s="142"/>
      <c r="AQ55" s="142"/>
      <c r="AR55" s="142"/>
      <c r="AS55" s="142"/>
      <c r="AT55" s="142"/>
      <c r="AU55" s="142"/>
      <c r="AV55" s="142"/>
      <c r="AW55" s="142"/>
      <c r="AX55" s="146"/>
      <c r="AY55" s="142"/>
      <c r="AZ55" s="142"/>
      <c r="BA55" s="142"/>
      <c r="BB55" s="142"/>
      <c r="BC55" s="142"/>
      <c r="BD55" s="142"/>
      <c r="BE55" s="142"/>
      <c r="BF55" s="142"/>
      <c r="BG55" s="142"/>
      <c r="BH55" s="142"/>
      <c r="BI55" s="142"/>
      <c r="BJ55" s="142"/>
      <c r="BK55" s="142"/>
      <c r="BL55" s="142"/>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row>
    <row r="56" spans="1:405" s="155" customFormat="1" x14ac:dyDescent="0.25">
      <c r="A56" s="142"/>
      <c r="B56" s="142"/>
      <c r="C56" s="142"/>
      <c r="D56" s="142"/>
      <c r="E56" s="142"/>
      <c r="F56" s="78"/>
      <c r="G56" s="153"/>
      <c r="H56" s="153"/>
      <c r="I56" s="153"/>
      <c r="J56" s="153"/>
      <c r="K56" s="269"/>
      <c r="M56" s="15"/>
      <c r="N56" s="15"/>
      <c r="O56" s="15"/>
      <c r="P56" s="15"/>
      <c r="Q56" s="15"/>
      <c r="R56" s="15"/>
      <c r="S56" s="15"/>
      <c r="T56" s="142"/>
      <c r="U56" s="142"/>
      <c r="V56" s="142"/>
      <c r="W56" s="142"/>
      <c r="X56" s="142"/>
      <c r="Y56" s="142"/>
      <c r="Z56" s="142"/>
      <c r="AA56" s="142"/>
      <c r="AB56" s="146"/>
      <c r="AC56" s="142"/>
      <c r="AD56" s="142"/>
      <c r="AE56" s="207"/>
      <c r="AF56" s="207"/>
      <c r="AG56" s="207"/>
      <c r="AH56" s="207"/>
      <c r="AI56" s="207"/>
      <c r="AJ56" s="207"/>
      <c r="AK56" s="207"/>
      <c r="AL56" s="207"/>
      <c r="AM56" s="207"/>
      <c r="AN56" s="207"/>
      <c r="AO56" s="207"/>
      <c r="AP56" s="142"/>
      <c r="AQ56" s="142"/>
      <c r="AR56" s="142"/>
      <c r="AS56" s="142"/>
      <c r="AT56" s="142"/>
      <c r="AU56" s="142"/>
      <c r="AV56" s="142"/>
      <c r="AW56" s="142"/>
      <c r="AX56" s="146"/>
      <c r="AY56" s="142"/>
      <c r="AZ56" s="142"/>
      <c r="BA56" s="142"/>
      <c r="BB56" s="142"/>
      <c r="BC56" s="142"/>
      <c r="BD56" s="142"/>
      <c r="BE56" s="142"/>
      <c r="BF56" s="142"/>
      <c r="BG56" s="142"/>
      <c r="BH56" s="142"/>
      <c r="BI56" s="142"/>
      <c r="BJ56" s="142"/>
      <c r="BK56" s="142"/>
      <c r="BL56" s="142"/>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row>
    <row r="57" spans="1:405" s="155" customFormat="1" x14ac:dyDescent="0.25">
      <c r="A57" s="142"/>
      <c r="B57" s="142"/>
      <c r="C57" s="142"/>
      <c r="D57" s="142"/>
      <c r="E57" s="142"/>
      <c r="F57" s="78"/>
      <c r="G57" s="153"/>
      <c r="H57" s="153"/>
      <c r="I57" s="153"/>
      <c r="J57" s="153"/>
      <c r="K57" s="269"/>
      <c r="M57" s="15"/>
      <c r="N57" s="15"/>
      <c r="O57" s="15"/>
      <c r="P57" s="15"/>
      <c r="Q57" s="15"/>
      <c r="R57" s="15"/>
      <c r="S57" s="15"/>
      <c r="T57" s="142"/>
      <c r="U57" s="142"/>
      <c r="V57" s="142"/>
      <c r="W57" s="142"/>
      <c r="X57" s="142"/>
      <c r="Y57" s="142"/>
      <c r="Z57" s="142"/>
      <c r="AA57" s="142"/>
      <c r="AB57" s="146"/>
      <c r="AC57" s="142"/>
      <c r="AD57" s="142"/>
      <c r="AE57" s="207"/>
      <c r="AF57" s="207"/>
      <c r="AG57" s="207"/>
      <c r="AH57" s="207"/>
      <c r="AI57" s="207"/>
      <c r="AJ57" s="207"/>
      <c r="AK57" s="207"/>
      <c r="AL57" s="207"/>
      <c r="AM57" s="207"/>
      <c r="AN57" s="207"/>
      <c r="AO57" s="207"/>
      <c r="AP57" s="142"/>
      <c r="AQ57" s="142"/>
      <c r="AR57" s="142"/>
      <c r="AS57" s="142"/>
      <c r="AT57" s="142"/>
      <c r="AU57" s="142"/>
      <c r="AV57" s="142"/>
      <c r="AW57" s="142"/>
      <c r="AX57" s="146"/>
      <c r="AY57" s="142"/>
      <c r="AZ57" s="142"/>
      <c r="BA57" s="142"/>
      <c r="BB57" s="142"/>
      <c r="BC57" s="142"/>
      <c r="BD57" s="142"/>
      <c r="BE57" s="142"/>
      <c r="BF57" s="142"/>
      <c r="BG57" s="142"/>
      <c r="BH57" s="142"/>
      <c r="BI57" s="142"/>
      <c r="BJ57" s="142"/>
      <c r="BK57" s="142"/>
      <c r="BL57" s="142"/>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row>
    <row r="58" spans="1:405" s="155" customFormat="1" ht="15.75" x14ac:dyDescent="0.25">
      <c r="A58" s="142"/>
      <c r="B58" s="142"/>
      <c r="C58" s="142"/>
      <c r="D58" s="142"/>
      <c r="E58" s="142"/>
      <c r="F58" s="78"/>
      <c r="G58" s="153"/>
      <c r="H58" s="153"/>
      <c r="I58" s="24"/>
      <c r="J58" s="24"/>
      <c r="K58" s="270"/>
      <c r="M58" s="15"/>
      <c r="N58" s="15"/>
      <c r="O58" s="15"/>
      <c r="P58" s="15"/>
      <c r="Q58" s="15"/>
      <c r="R58" s="15"/>
      <c r="S58" s="15"/>
      <c r="T58" s="142"/>
      <c r="U58" s="142"/>
      <c r="V58" s="142"/>
      <c r="W58" s="142"/>
      <c r="X58" s="142"/>
      <c r="Y58" s="142"/>
      <c r="Z58" s="142"/>
      <c r="AA58" s="142"/>
      <c r="AB58" s="146"/>
      <c r="AC58" s="142"/>
      <c r="AD58" s="142"/>
      <c r="AE58" s="207"/>
      <c r="AF58" s="207"/>
      <c r="AG58" s="207"/>
      <c r="AH58" s="207"/>
      <c r="AI58" s="207"/>
      <c r="AJ58" s="207"/>
      <c r="AK58" s="207"/>
      <c r="AL58" s="207"/>
      <c r="AM58" s="207"/>
      <c r="AN58" s="207"/>
      <c r="AO58" s="207"/>
      <c r="AP58" s="142"/>
      <c r="AQ58" s="142"/>
      <c r="AR58" s="142"/>
      <c r="AS58" s="142"/>
      <c r="AT58" s="142"/>
      <c r="AU58" s="142"/>
      <c r="AV58" s="142"/>
      <c r="AW58" s="142"/>
      <c r="AX58" s="146"/>
      <c r="AY58" s="142"/>
      <c r="AZ58" s="142"/>
      <c r="BA58" s="142"/>
      <c r="BB58" s="142"/>
      <c r="BC58" s="142"/>
      <c r="BD58" s="142"/>
      <c r="BE58" s="142"/>
      <c r="BF58" s="142"/>
      <c r="BG58" s="142"/>
      <c r="BH58" s="142"/>
      <c r="BI58" s="142"/>
      <c r="BJ58" s="142"/>
      <c r="BK58" s="142"/>
      <c r="BL58" s="142"/>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row>
    <row r="59" spans="1:405" s="155" customFormat="1" ht="15.75" x14ac:dyDescent="0.25">
      <c r="A59" s="142"/>
      <c r="B59" s="142"/>
      <c r="C59" s="142"/>
      <c r="D59" s="142"/>
      <c r="E59" s="142"/>
      <c r="F59" s="113"/>
      <c r="G59" s="24"/>
      <c r="H59" s="24"/>
      <c r="I59" s="153"/>
      <c r="J59" s="153"/>
      <c r="K59" s="269"/>
      <c r="M59" s="15"/>
      <c r="N59" s="15"/>
      <c r="O59" s="15"/>
      <c r="P59" s="15"/>
      <c r="Q59" s="15"/>
      <c r="R59" s="15"/>
      <c r="S59" s="15"/>
      <c r="T59" s="142"/>
      <c r="U59" s="142"/>
      <c r="V59" s="142"/>
      <c r="W59" s="142"/>
      <c r="X59" s="142"/>
      <c r="Y59" s="142"/>
      <c r="Z59" s="142"/>
      <c r="AA59" s="142"/>
      <c r="AB59" s="146"/>
      <c r="AC59" s="142"/>
      <c r="AD59" s="142"/>
      <c r="AE59" s="207"/>
      <c r="AF59" s="207"/>
      <c r="AG59" s="207"/>
      <c r="AH59" s="207"/>
      <c r="AI59" s="207"/>
      <c r="AJ59" s="207"/>
      <c r="AK59" s="207"/>
      <c r="AL59" s="207"/>
      <c r="AM59" s="207"/>
      <c r="AN59" s="207"/>
      <c r="AO59" s="207"/>
      <c r="AP59" s="142"/>
      <c r="AQ59" s="142"/>
      <c r="AR59" s="142"/>
      <c r="AS59" s="142"/>
      <c r="AT59" s="142"/>
      <c r="AU59" s="142"/>
      <c r="AV59" s="142"/>
      <c r="AW59" s="142"/>
      <c r="AX59" s="146"/>
      <c r="AY59" s="142"/>
      <c r="AZ59" s="142"/>
      <c r="BA59" s="142"/>
      <c r="BB59" s="142"/>
      <c r="BC59" s="142"/>
      <c r="BD59" s="142"/>
      <c r="BE59" s="142"/>
      <c r="BF59" s="142"/>
      <c r="BG59" s="142"/>
      <c r="BH59" s="142"/>
      <c r="BI59" s="142"/>
      <c r="BJ59" s="142"/>
      <c r="BK59" s="142"/>
      <c r="BL59" s="142"/>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row>
    <row r="60" spans="1:405" s="155" customFormat="1" ht="15.75" x14ac:dyDescent="0.25">
      <c r="A60" s="142"/>
      <c r="B60" s="142"/>
      <c r="C60" s="142"/>
      <c r="D60" s="142"/>
      <c r="E60" s="142"/>
      <c r="F60" s="113"/>
      <c r="G60" s="24"/>
      <c r="H60" s="24"/>
      <c r="I60" s="153"/>
      <c r="J60" s="153"/>
      <c r="K60" s="269"/>
      <c r="M60" s="15"/>
      <c r="N60" s="15"/>
      <c r="O60" s="15"/>
      <c r="P60" s="15"/>
      <c r="Q60" s="15"/>
      <c r="R60" s="15"/>
      <c r="S60" s="15"/>
      <c r="T60" s="142"/>
      <c r="U60" s="142"/>
      <c r="V60" s="142"/>
      <c r="W60" s="142"/>
      <c r="X60" s="142"/>
      <c r="Y60" s="142"/>
      <c r="Z60" s="142"/>
      <c r="AA60" s="142"/>
      <c r="AB60" s="146"/>
      <c r="AC60" s="142"/>
      <c r="AD60" s="142"/>
      <c r="AE60" s="207"/>
      <c r="AF60" s="207"/>
      <c r="AG60" s="207"/>
      <c r="AH60" s="207"/>
      <c r="AI60" s="207"/>
      <c r="AJ60" s="207"/>
      <c r="AK60" s="207"/>
      <c r="AL60" s="207"/>
      <c r="AM60" s="207"/>
      <c r="AN60" s="207"/>
      <c r="AO60" s="207"/>
      <c r="AP60" s="142"/>
      <c r="AQ60" s="142"/>
      <c r="AR60" s="142"/>
      <c r="AS60" s="142"/>
      <c r="AT60" s="142"/>
      <c r="AU60" s="142"/>
      <c r="AV60" s="142"/>
      <c r="AW60" s="142"/>
      <c r="AX60" s="146"/>
      <c r="AY60" s="142"/>
      <c r="AZ60" s="142"/>
      <c r="BA60" s="142"/>
      <c r="BB60" s="142"/>
      <c r="BC60" s="142"/>
      <c r="BD60" s="142"/>
      <c r="BE60" s="142"/>
      <c r="BF60" s="142"/>
      <c r="BG60" s="142"/>
      <c r="BH60" s="142"/>
      <c r="BI60" s="142"/>
      <c r="BJ60" s="142"/>
      <c r="BK60" s="142"/>
      <c r="BL60" s="142"/>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row>
    <row r="61" spans="1:405" s="155" customFormat="1" x14ac:dyDescent="0.25">
      <c r="A61" s="142"/>
      <c r="B61" s="142"/>
      <c r="C61" s="142"/>
      <c r="D61" s="142"/>
      <c r="E61" s="142"/>
      <c r="F61" s="78"/>
      <c r="G61" s="153"/>
      <c r="H61" s="153"/>
      <c r="I61" s="153"/>
      <c r="J61" s="153"/>
      <c r="K61" s="269"/>
      <c r="M61" s="15"/>
      <c r="N61" s="15"/>
      <c r="O61" s="15"/>
      <c r="P61" s="15"/>
      <c r="Q61" s="15"/>
      <c r="R61" s="15"/>
      <c r="S61" s="15"/>
      <c r="T61" s="142"/>
      <c r="U61" s="142"/>
      <c r="V61" s="142"/>
      <c r="W61" s="142"/>
      <c r="X61" s="142"/>
      <c r="Y61" s="142"/>
      <c r="Z61" s="142"/>
      <c r="AA61" s="142"/>
      <c r="AB61" s="146"/>
      <c r="AC61" s="142"/>
      <c r="AD61" s="142"/>
      <c r="AE61" s="207"/>
      <c r="AF61" s="207"/>
      <c r="AG61" s="207"/>
      <c r="AH61" s="207"/>
      <c r="AI61" s="207"/>
      <c r="AJ61" s="207"/>
      <c r="AK61" s="207"/>
      <c r="AL61" s="207"/>
      <c r="AM61" s="207"/>
      <c r="AN61" s="207"/>
      <c r="AO61" s="207"/>
      <c r="AP61" s="142"/>
      <c r="AQ61" s="142"/>
      <c r="AR61" s="142"/>
      <c r="AS61" s="142"/>
      <c r="AT61" s="142"/>
      <c r="AU61" s="142"/>
      <c r="AV61" s="142"/>
      <c r="AW61" s="142"/>
      <c r="AX61" s="146"/>
      <c r="AY61" s="142"/>
      <c r="AZ61" s="142"/>
      <c r="BA61" s="142"/>
      <c r="BB61" s="142"/>
      <c r="BC61" s="142"/>
      <c r="BD61" s="142"/>
      <c r="BE61" s="142"/>
      <c r="BF61" s="142"/>
      <c r="BG61" s="142"/>
      <c r="BH61" s="142"/>
      <c r="BI61" s="142"/>
      <c r="BJ61" s="142"/>
      <c r="BK61" s="142"/>
      <c r="BL61" s="142"/>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row>
    <row r="62" spans="1:405" s="155" customFormat="1" x14ac:dyDescent="0.25">
      <c r="A62" s="142"/>
      <c r="B62" s="142"/>
      <c r="C62" s="142"/>
      <c r="D62" s="142"/>
      <c r="E62" s="142"/>
      <c r="F62" s="78"/>
      <c r="G62" s="153"/>
      <c r="H62" s="153"/>
      <c r="I62" s="153"/>
      <c r="J62" s="153"/>
      <c r="K62" s="269"/>
      <c r="M62" s="15"/>
      <c r="N62" s="15"/>
      <c r="O62" s="15"/>
      <c r="P62" s="15"/>
      <c r="Q62" s="15"/>
      <c r="R62" s="15"/>
      <c r="S62" s="15"/>
      <c r="T62" s="142"/>
      <c r="U62" s="142"/>
      <c r="V62" s="142"/>
      <c r="W62" s="142"/>
      <c r="X62" s="142"/>
      <c r="Y62" s="142"/>
      <c r="Z62" s="142"/>
      <c r="AA62" s="142"/>
      <c r="AB62" s="146"/>
      <c r="AC62" s="142"/>
      <c r="AD62" s="142"/>
      <c r="AE62" s="207"/>
      <c r="AF62" s="207"/>
      <c r="AG62" s="207"/>
      <c r="AH62" s="207"/>
      <c r="AI62" s="207"/>
      <c r="AJ62" s="207"/>
      <c r="AK62" s="207"/>
      <c r="AL62" s="207"/>
      <c r="AM62" s="207"/>
      <c r="AN62" s="207"/>
      <c r="AO62" s="207"/>
      <c r="AP62" s="142"/>
      <c r="AQ62" s="142"/>
      <c r="AR62" s="142"/>
      <c r="AS62" s="142"/>
      <c r="AT62" s="142"/>
      <c r="AU62" s="142"/>
      <c r="AV62" s="142"/>
      <c r="AW62" s="142"/>
      <c r="AX62" s="146"/>
      <c r="AY62" s="142"/>
      <c r="AZ62" s="142"/>
      <c r="BA62" s="142"/>
      <c r="BB62" s="142"/>
      <c r="BC62" s="142"/>
      <c r="BD62" s="142"/>
      <c r="BE62" s="142"/>
      <c r="BF62" s="142"/>
      <c r="BG62" s="142"/>
      <c r="BH62" s="142"/>
      <c r="BI62" s="142"/>
      <c r="BJ62" s="142"/>
      <c r="BK62" s="142"/>
      <c r="BL62" s="142"/>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row>
    <row r="63" spans="1:405" s="155" customFormat="1" ht="15.75" x14ac:dyDescent="0.25">
      <c r="A63" s="142"/>
      <c r="B63" s="142"/>
      <c r="C63" s="142"/>
      <c r="D63" s="142"/>
      <c r="E63" s="142"/>
      <c r="F63" s="113"/>
      <c r="G63" s="24"/>
      <c r="H63" s="24"/>
      <c r="I63" s="153"/>
      <c r="J63" s="153"/>
      <c r="K63" s="269"/>
      <c r="M63" s="15"/>
      <c r="N63" s="15"/>
      <c r="O63" s="15"/>
      <c r="P63" s="15"/>
      <c r="Q63" s="15"/>
      <c r="R63" s="15"/>
      <c r="S63" s="15"/>
      <c r="T63" s="142"/>
      <c r="U63" s="142"/>
      <c r="V63" s="142"/>
      <c r="W63" s="142"/>
      <c r="X63" s="142"/>
      <c r="Y63" s="142"/>
      <c r="Z63" s="142"/>
      <c r="AA63" s="142"/>
      <c r="AB63" s="146"/>
      <c r="AC63" s="142"/>
      <c r="AD63" s="142"/>
      <c r="AE63" s="207"/>
      <c r="AF63" s="207"/>
      <c r="AG63" s="207"/>
      <c r="AH63" s="207"/>
      <c r="AI63" s="207"/>
      <c r="AJ63" s="207"/>
      <c r="AK63" s="207"/>
      <c r="AL63" s="207"/>
      <c r="AM63" s="207"/>
      <c r="AN63" s="207"/>
      <c r="AO63" s="207"/>
      <c r="AP63" s="142"/>
      <c r="AQ63" s="142"/>
      <c r="AR63" s="142"/>
      <c r="AS63" s="142"/>
      <c r="AT63" s="142"/>
      <c r="AU63" s="142"/>
      <c r="AV63" s="142"/>
      <c r="AW63" s="142"/>
      <c r="AX63" s="146"/>
      <c r="AY63" s="142"/>
      <c r="AZ63" s="142"/>
      <c r="BA63" s="142"/>
      <c r="BB63" s="142"/>
      <c r="BC63" s="142"/>
      <c r="BD63" s="142"/>
      <c r="BE63" s="142"/>
      <c r="BF63" s="142"/>
      <c r="BG63" s="142"/>
      <c r="BH63" s="142"/>
      <c r="BI63" s="142"/>
      <c r="BJ63" s="142"/>
      <c r="BK63" s="142"/>
      <c r="BL63" s="142"/>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row>
    <row r="64" spans="1:405" s="155" customFormat="1" x14ac:dyDescent="0.25">
      <c r="A64" s="142"/>
      <c r="B64" s="142"/>
      <c r="C64" s="142"/>
      <c r="D64" s="142"/>
      <c r="E64" s="142"/>
      <c r="F64" s="78"/>
      <c r="G64" s="153"/>
      <c r="H64" s="153"/>
      <c r="I64" s="153"/>
      <c r="J64" s="153"/>
      <c r="K64" s="269"/>
      <c r="M64" s="15"/>
      <c r="N64" s="15"/>
      <c r="O64" s="15"/>
      <c r="P64" s="15"/>
      <c r="Q64" s="15"/>
      <c r="R64" s="15"/>
      <c r="S64" s="15"/>
      <c r="T64" s="142"/>
      <c r="U64" s="142"/>
      <c r="V64" s="142"/>
      <c r="W64" s="142"/>
      <c r="X64" s="142"/>
      <c r="Y64" s="142"/>
      <c r="Z64" s="142"/>
      <c r="AA64" s="142"/>
      <c r="AB64" s="146"/>
      <c r="AC64" s="142"/>
      <c r="AD64" s="142"/>
      <c r="AE64" s="207"/>
      <c r="AF64" s="207"/>
      <c r="AG64" s="207"/>
      <c r="AH64" s="207"/>
      <c r="AI64" s="207"/>
      <c r="AJ64" s="207"/>
      <c r="AK64" s="207"/>
      <c r="AL64" s="207"/>
      <c r="AM64" s="207"/>
      <c r="AN64" s="207"/>
      <c r="AO64" s="207"/>
      <c r="AP64" s="142"/>
      <c r="AQ64" s="142"/>
      <c r="AR64" s="142"/>
      <c r="AS64" s="142"/>
      <c r="AT64" s="142"/>
      <c r="AU64" s="142"/>
      <c r="AV64" s="142"/>
      <c r="AW64" s="142"/>
      <c r="AX64" s="146"/>
      <c r="AY64" s="142"/>
      <c r="AZ64" s="142"/>
      <c r="BA64" s="142"/>
      <c r="BB64" s="142"/>
      <c r="BC64" s="142"/>
      <c r="BD64" s="142"/>
      <c r="BE64" s="142"/>
      <c r="BF64" s="142"/>
      <c r="BG64" s="142"/>
      <c r="BH64" s="142"/>
      <c r="BI64" s="142"/>
      <c r="BJ64" s="142"/>
      <c r="BK64" s="142"/>
      <c r="BL64" s="142"/>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row>
    <row r="65" spans="1:405" s="155" customFormat="1" x14ac:dyDescent="0.25">
      <c r="A65" s="142"/>
      <c r="B65" s="142"/>
      <c r="C65" s="142"/>
      <c r="D65" s="142"/>
      <c r="E65" s="142"/>
      <c r="F65" s="78"/>
      <c r="G65" s="153"/>
      <c r="H65" s="153"/>
      <c r="I65" s="153"/>
      <c r="J65" s="153"/>
      <c r="K65" s="269"/>
      <c r="M65" s="15"/>
      <c r="N65" s="15"/>
      <c r="O65" s="15"/>
      <c r="P65" s="15"/>
      <c r="Q65" s="15"/>
      <c r="R65" s="15"/>
      <c r="S65" s="15"/>
      <c r="T65" s="142"/>
      <c r="U65" s="142"/>
      <c r="V65" s="142"/>
      <c r="W65" s="142"/>
      <c r="X65" s="142"/>
      <c r="Y65" s="142"/>
      <c r="Z65" s="142"/>
      <c r="AA65" s="142"/>
      <c r="AB65" s="146"/>
      <c r="AC65" s="142"/>
      <c r="AD65" s="142"/>
      <c r="AE65" s="207"/>
      <c r="AF65" s="207"/>
      <c r="AG65" s="207"/>
      <c r="AH65" s="207"/>
      <c r="AI65" s="207"/>
      <c r="AJ65" s="207"/>
      <c r="AK65" s="207"/>
      <c r="AL65" s="207"/>
      <c r="AM65" s="207"/>
      <c r="AN65" s="207"/>
      <c r="AO65" s="207"/>
      <c r="AP65" s="142"/>
      <c r="AQ65" s="142"/>
      <c r="AR65" s="142"/>
      <c r="AS65" s="142"/>
      <c r="AT65" s="142"/>
      <c r="AU65" s="142"/>
      <c r="AV65" s="142"/>
      <c r="AW65" s="142"/>
      <c r="AX65" s="146"/>
      <c r="AY65" s="142"/>
      <c r="AZ65" s="142"/>
      <c r="BA65" s="142"/>
      <c r="BB65" s="142"/>
      <c r="BC65" s="142"/>
      <c r="BD65" s="142"/>
      <c r="BE65" s="142"/>
      <c r="BF65" s="142"/>
      <c r="BG65" s="142"/>
      <c r="BH65" s="142"/>
      <c r="BI65" s="142"/>
      <c r="BJ65" s="142"/>
      <c r="BK65" s="142"/>
      <c r="BL65" s="142"/>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row>
  </sheetData>
  <mergeCells count="25">
    <mergeCell ref="B2:C2"/>
    <mergeCell ref="D2:E2"/>
    <mergeCell ref="I2:J2"/>
    <mergeCell ref="L2:M2"/>
    <mergeCell ref="U2:X2"/>
    <mergeCell ref="G2:H2"/>
    <mergeCell ref="BH2:BJ2"/>
    <mergeCell ref="F1:K1"/>
    <mergeCell ref="T1:AD1"/>
    <mergeCell ref="AP1:AZ1"/>
    <mergeCell ref="BA1:BK1"/>
    <mergeCell ref="AE1:AO1"/>
    <mergeCell ref="N3:S3"/>
    <mergeCell ref="AA2:AC2"/>
    <mergeCell ref="AQ2:AT2"/>
    <mergeCell ref="AW2:AY2"/>
    <mergeCell ref="BB2:BE2"/>
    <mergeCell ref="AF2:AI2"/>
    <mergeCell ref="AL2:AN2"/>
    <mergeCell ref="BL1:BV1"/>
    <mergeCell ref="BW1:CG1"/>
    <mergeCell ref="BM2:BP2"/>
    <mergeCell ref="BS2:BU2"/>
    <mergeCell ref="BX2:CA2"/>
    <mergeCell ref="CD2:C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defaultRowHeight="15" x14ac:dyDescent="0.25"/>
  <cols>
    <col min="1" max="1" width="9.140625" style="221"/>
  </cols>
  <sheetData>
    <row r="1" spans="1:1" ht="18.75" x14ac:dyDescent="0.3">
      <c r="A1" s="220" t="s">
        <v>502</v>
      </c>
    </row>
    <row r="2" spans="1:1" s="207" customFormat="1" ht="18.75" x14ac:dyDescent="0.3">
      <c r="A2" s="220" t="s">
        <v>500</v>
      </c>
    </row>
    <row r="3" spans="1:1" x14ac:dyDescent="0.25">
      <c r="A3" s="369" t="s">
        <v>508</v>
      </c>
    </row>
    <row r="5" spans="1:1" x14ac:dyDescent="0.25">
      <c r="A5" s="221" t="s">
        <v>133</v>
      </c>
    </row>
    <row r="6" spans="1:1" x14ac:dyDescent="0.25">
      <c r="A6" s="221" t="s">
        <v>273</v>
      </c>
    </row>
    <row r="7" spans="1:1" x14ac:dyDescent="0.25">
      <c r="A7" s="221" t="s">
        <v>134</v>
      </c>
    </row>
    <row r="8" spans="1:1" x14ac:dyDescent="0.25">
      <c r="A8" s="221" t="s">
        <v>135</v>
      </c>
    </row>
    <row r="9" spans="1:1" x14ac:dyDescent="0.25">
      <c r="A9" s="221" t="s">
        <v>136</v>
      </c>
    </row>
    <row r="10" spans="1:1" x14ac:dyDescent="0.25">
      <c r="A10" s="221" t="s">
        <v>137</v>
      </c>
    </row>
    <row r="11" spans="1:1" x14ac:dyDescent="0.25">
      <c r="A11" s="221" t="s">
        <v>138</v>
      </c>
    </row>
    <row r="12" spans="1:1" x14ac:dyDescent="0.25">
      <c r="A12" s="221" t="s">
        <v>139</v>
      </c>
    </row>
    <row r="13" spans="1:1" x14ac:dyDescent="0.25">
      <c r="A13" s="221" t="s">
        <v>140</v>
      </c>
    </row>
    <row r="14" spans="1:1" x14ac:dyDescent="0.25">
      <c r="A14" s="221" t="s">
        <v>141</v>
      </c>
    </row>
    <row r="15" spans="1:1" x14ac:dyDescent="0.25">
      <c r="A15" s="221" t="s">
        <v>142</v>
      </c>
    </row>
    <row r="16" spans="1:1" x14ac:dyDescent="0.25">
      <c r="A16" s="221" t="s">
        <v>143</v>
      </c>
    </row>
    <row r="17" spans="1:1" x14ac:dyDescent="0.25">
      <c r="A17" s="221" t="s">
        <v>144</v>
      </c>
    </row>
    <row r="18" spans="1:1" x14ac:dyDescent="0.25">
      <c r="A18" s="221" t="s">
        <v>145</v>
      </c>
    </row>
    <row r="19" spans="1:1" x14ac:dyDescent="0.25">
      <c r="A19" s="221" t="s">
        <v>146</v>
      </c>
    </row>
    <row r="20" spans="1:1" x14ac:dyDescent="0.25">
      <c r="A20" s="221" t="s">
        <v>148</v>
      </c>
    </row>
    <row r="21" spans="1:1" x14ac:dyDescent="0.25">
      <c r="A21" s="221" t="s">
        <v>147</v>
      </c>
    </row>
    <row r="22" spans="1:1" x14ac:dyDescent="0.25">
      <c r="A22" s="221" t="s">
        <v>149</v>
      </c>
    </row>
    <row r="23" spans="1:1" x14ac:dyDescent="0.25">
      <c r="A23" s="221" t="s">
        <v>150</v>
      </c>
    </row>
    <row r="24" spans="1:1" x14ac:dyDescent="0.25">
      <c r="A24" s="221" t="s">
        <v>151</v>
      </c>
    </row>
    <row r="25" spans="1:1" x14ac:dyDescent="0.25">
      <c r="A25" s="221" t="s">
        <v>152</v>
      </c>
    </row>
    <row r="26" spans="1:1" x14ac:dyDescent="0.25">
      <c r="A26" s="221" t="s">
        <v>153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67"/>
  <sheetViews>
    <sheetView topLeftCell="AM10" workbookViewId="0">
      <selection activeCell="AP30" sqref="AP30"/>
    </sheetView>
  </sheetViews>
  <sheetFormatPr defaultRowHeight="15" x14ac:dyDescent="0.25"/>
  <cols>
    <col min="1" max="1" width="23.140625" style="142" customWidth="1"/>
    <col min="2" max="3" width="7" style="142" customWidth="1"/>
    <col min="4" max="5" width="5.42578125" style="142" customWidth="1"/>
    <col min="6" max="6" width="15.140625" style="151" customWidth="1"/>
    <col min="7" max="8" width="9.140625" style="145" customWidth="1"/>
    <col min="9" max="10" width="9.140625" style="153" customWidth="1"/>
    <col min="11" max="11" width="15.42578125" style="269" customWidth="1"/>
    <col min="12" max="12" width="9.140625" style="155"/>
    <col min="13" max="14" width="9.140625" style="15"/>
    <col min="15" max="15" width="10.5703125" style="15" bestFit="1" customWidth="1"/>
    <col min="16" max="19" width="9.140625" style="15"/>
    <col min="20" max="27" width="6.7109375" style="142" customWidth="1"/>
    <col min="28" max="28" width="6.7109375" style="146" customWidth="1"/>
    <col min="29" max="30" width="6.7109375" style="142" customWidth="1"/>
    <col min="31" max="41" width="6.7109375" style="207" customWidth="1"/>
    <col min="42" max="49" width="6.7109375" style="142" customWidth="1"/>
    <col min="50" max="50" width="6.7109375" style="146" customWidth="1"/>
    <col min="51" max="52" width="6.7109375" style="142" customWidth="1"/>
    <col min="53" max="63" width="7.42578125" style="142" customWidth="1"/>
    <col min="64" max="74" width="8.28515625" style="142" customWidth="1"/>
    <col min="75" max="85" width="7.28515625" style="142" customWidth="1"/>
    <col min="86" max="16384" width="9.140625" style="142"/>
  </cols>
  <sheetData>
    <row r="1" spans="1:85" ht="15" customHeight="1" x14ac:dyDescent="0.35">
      <c r="A1" s="146"/>
      <c r="B1" s="149"/>
      <c r="C1" s="150"/>
      <c r="F1" s="390" t="s">
        <v>206</v>
      </c>
      <c r="G1" s="391"/>
      <c r="H1" s="391"/>
      <c r="I1" s="391"/>
      <c r="J1" s="391"/>
      <c r="K1" s="392"/>
      <c r="L1" s="262"/>
      <c r="M1" s="263"/>
      <c r="N1" s="262"/>
      <c r="O1" s="263"/>
      <c r="P1" s="263"/>
      <c r="Q1" s="263"/>
      <c r="R1" s="263"/>
      <c r="S1" s="263"/>
      <c r="T1" s="393" t="s">
        <v>471</v>
      </c>
      <c r="U1" s="389"/>
      <c r="V1" s="389"/>
      <c r="W1" s="389"/>
      <c r="X1" s="389"/>
      <c r="Y1" s="389"/>
      <c r="Z1" s="389"/>
      <c r="AA1" s="389"/>
      <c r="AB1" s="389"/>
      <c r="AC1" s="389"/>
      <c r="AD1" s="396"/>
      <c r="AE1" s="393" t="s">
        <v>465</v>
      </c>
      <c r="AF1" s="389"/>
      <c r="AG1" s="389"/>
      <c r="AH1" s="389"/>
      <c r="AI1" s="389"/>
      <c r="AJ1" s="389"/>
      <c r="AK1" s="389"/>
      <c r="AL1" s="389"/>
      <c r="AM1" s="389"/>
      <c r="AN1" s="389"/>
      <c r="AO1" s="396"/>
      <c r="AP1" s="387" t="s">
        <v>481</v>
      </c>
      <c r="AQ1" s="388"/>
      <c r="AR1" s="388"/>
      <c r="AS1" s="388"/>
      <c r="AT1" s="388"/>
      <c r="AU1" s="388"/>
      <c r="AV1" s="388"/>
      <c r="AW1" s="388"/>
      <c r="AX1" s="388"/>
      <c r="AY1" s="388"/>
      <c r="AZ1" s="403"/>
      <c r="BA1" s="387" t="s">
        <v>474</v>
      </c>
      <c r="BB1" s="388"/>
      <c r="BC1" s="388"/>
      <c r="BD1" s="388"/>
      <c r="BE1" s="388"/>
      <c r="BF1" s="388"/>
      <c r="BG1" s="388"/>
      <c r="BH1" s="388"/>
      <c r="BI1" s="388"/>
      <c r="BJ1" s="388"/>
      <c r="BK1" s="403"/>
      <c r="BL1" s="394" t="s">
        <v>478</v>
      </c>
      <c r="BM1" s="395"/>
      <c r="BN1" s="395"/>
      <c r="BO1" s="395"/>
      <c r="BP1" s="395"/>
      <c r="BQ1" s="395"/>
      <c r="BR1" s="395"/>
      <c r="BS1" s="395"/>
      <c r="BT1" s="395"/>
      <c r="BU1" s="395"/>
      <c r="BV1" s="413"/>
      <c r="BW1" s="394" t="s">
        <v>466</v>
      </c>
      <c r="BX1" s="395"/>
      <c r="BY1" s="395"/>
      <c r="BZ1" s="395"/>
      <c r="CA1" s="395"/>
      <c r="CB1" s="395"/>
      <c r="CC1" s="395"/>
      <c r="CD1" s="395"/>
      <c r="CE1" s="395"/>
      <c r="CF1" s="395"/>
      <c r="CG1" s="413"/>
    </row>
    <row r="2" spans="1:85" ht="82.5" customHeight="1" x14ac:dyDescent="0.35">
      <c r="A2" s="109" t="s">
        <v>412</v>
      </c>
      <c r="B2" s="393" t="s">
        <v>182</v>
      </c>
      <c r="C2" s="396"/>
      <c r="D2" s="397" t="s">
        <v>183</v>
      </c>
      <c r="E2" s="397"/>
      <c r="F2" s="318" t="s">
        <v>416</v>
      </c>
      <c r="G2" s="410" t="s">
        <v>312</v>
      </c>
      <c r="H2" s="410"/>
      <c r="I2" s="414" t="s">
        <v>391</v>
      </c>
      <c r="J2" s="414"/>
      <c r="K2" s="319"/>
      <c r="L2" s="401" t="s">
        <v>208</v>
      </c>
      <c r="M2" s="402"/>
      <c r="N2" s="50" t="s">
        <v>258</v>
      </c>
      <c r="O2" s="71" t="s">
        <v>0</v>
      </c>
      <c r="P2" s="72" t="s">
        <v>259</v>
      </c>
      <c r="Q2" s="72" t="s">
        <v>72</v>
      </c>
      <c r="R2" s="71" t="s">
        <v>0</v>
      </c>
      <c r="S2" s="96" t="s">
        <v>78</v>
      </c>
      <c r="T2" s="49"/>
      <c r="U2" s="389" t="s">
        <v>216</v>
      </c>
      <c r="V2" s="389"/>
      <c r="W2" s="389"/>
      <c r="X2" s="389"/>
      <c r="Y2" s="5" t="s">
        <v>217</v>
      </c>
      <c r="Z2" s="5" t="s">
        <v>218</v>
      </c>
      <c r="AA2" s="389" t="s">
        <v>219</v>
      </c>
      <c r="AB2" s="389"/>
      <c r="AC2" s="389"/>
      <c r="AD2" s="5" t="s">
        <v>297</v>
      </c>
      <c r="AE2" s="49"/>
      <c r="AF2" s="389" t="s">
        <v>216</v>
      </c>
      <c r="AG2" s="389"/>
      <c r="AH2" s="389"/>
      <c r="AI2" s="389"/>
      <c r="AJ2" s="5" t="s">
        <v>217</v>
      </c>
      <c r="AK2" s="5" t="s">
        <v>218</v>
      </c>
      <c r="AL2" s="389" t="s">
        <v>219</v>
      </c>
      <c r="AM2" s="389"/>
      <c r="AN2" s="389"/>
      <c r="AO2" s="5" t="s">
        <v>297</v>
      </c>
      <c r="AP2" s="49"/>
      <c r="AQ2" s="389" t="s">
        <v>216</v>
      </c>
      <c r="AR2" s="389"/>
      <c r="AS2" s="389"/>
      <c r="AT2" s="389"/>
      <c r="AU2" s="5" t="s">
        <v>217</v>
      </c>
      <c r="AV2" s="5" t="s">
        <v>218</v>
      </c>
      <c r="AW2" s="389" t="s">
        <v>219</v>
      </c>
      <c r="AX2" s="389"/>
      <c r="AY2" s="389"/>
      <c r="AZ2" s="5" t="s">
        <v>297</v>
      </c>
      <c r="BA2" s="97"/>
      <c r="BB2" s="389" t="s">
        <v>216</v>
      </c>
      <c r="BC2" s="389"/>
      <c r="BD2" s="389"/>
      <c r="BE2" s="389"/>
      <c r="BF2" s="5" t="s">
        <v>217</v>
      </c>
      <c r="BG2" s="5" t="s">
        <v>218</v>
      </c>
      <c r="BH2" s="389" t="s">
        <v>219</v>
      </c>
      <c r="BI2" s="389"/>
      <c r="BJ2" s="389"/>
      <c r="BK2" s="5" t="s">
        <v>297</v>
      </c>
      <c r="BL2" s="338"/>
      <c r="BM2" s="410" t="s">
        <v>216</v>
      </c>
      <c r="BN2" s="410"/>
      <c r="BO2" s="410"/>
      <c r="BP2" s="410"/>
      <c r="BQ2" s="112" t="s">
        <v>217</v>
      </c>
      <c r="BR2" s="112" t="s">
        <v>218</v>
      </c>
      <c r="BS2" s="410" t="s">
        <v>219</v>
      </c>
      <c r="BT2" s="410"/>
      <c r="BU2" s="410"/>
      <c r="BV2" s="112" t="s">
        <v>297</v>
      </c>
      <c r="BW2" s="338"/>
      <c r="BX2" s="410" t="s">
        <v>216</v>
      </c>
      <c r="BY2" s="410"/>
      <c r="BZ2" s="410"/>
      <c r="CA2" s="410"/>
      <c r="CB2" s="112" t="s">
        <v>217</v>
      </c>
      <c r="CC2" s="112" t="s">
        <v>218</v>
      </c>
      <c r="CD2" s="410" t="s">
        <v>219</v>
      </c>
      <c r="CE2" s="410"/>
      <c r="CF2" s="410"/>
      <c r="CG2" s="112" t="s">
        <v>297</v>
      </c>
    </row>
    <row r="3" spans="1:85" ht="99.75" customHeight="1" x14ac:dyDescent="0.3">
      <c r="A3" s="4" t="s">
        <v>178</v>
      </c>
      <c r="B3" s="187" t="s">
        <v>1</v>
      </c>
      <c r="C3" s="188" t="s">
        <v>405</v>
      </c>
      <c r="D3" s="168" t="s">
        <v>184</v>
      </c>
      <c r="E3" s="274" t="s">
        <v>185</v>
      </c>
      <c r="F3" s="260" t="s">
        <v>308</v>
      </c>
      <c r="G3" s="260" t="s">
        <v>308</v>
      </c>
      <c r="H3" s="261" t="s">
        <v>56</v>
      </c>
      <c r="I3" s="260" t="s">
        <v>308</v>
      </c>
      <c r="J3" s="261" t="s">
        <v>56</v>
      </c>
      <c r="K3" s="276" t="s">
        <v>479</v>
      </c>
      <c r="L3" s="169" t="s">
        <v>324</v>
      </c>
      <c r="M3" s="312" t="s">
        <v>401</v>
      </c>
      <c r="N3" s="404" t="s">
        <v>402</v>
      </c>
      <c r="O3" s="405"/>
      <c r="P3" s="405"/>
      <c r="Q3" s="405"/>
      <c r="R3" s="405"/>
      <c r="S3" s="405"/>
      <c r="T3" s="213" t="s">
        <v>61</v>
      </c>
      <c r="U3" s="171" t="s">
        <v>71</v>
      </c>
      <c r="V3" s="171" t="s">
        <v>62</v>
      </c>
      <c r="W3" s="171" t="s">
        <v>63</v>
      </c>
      <c r="X3" s="171" t="s">
        <v>64</v>
      </c>
      <c r="Y3" s="171" t="s">
        <v>65</v>
      </c>
      <c r="Z3" s="171" t="s">
        <v>66</v>
      </c>
      <c r="AA3" s="171" t="s">
        <v>67</v>
      </c>
      <c r="AB3" s="193" t="s">
        <v>68</v>
      </c>
      <c r="AC3" s="172" t="s">
        <v>69</v>
      </c>
      <c r="AD3" s="172" t="s">
        <v>70</v>
      </c>
      <c r="AE3" s="213" t="s">
        <v>61</v>
      </c>
      <c r="AF3" s="171" t="s">
        <v>71</v>
      </c>
      <c r="AG3" s="171" t="s">
        <v>62</v>
      </c>
      <c r="AH3" s="171" t="s">
        <v>63</v>
      </c>
      <c r="AI3" s="171" t="s">
        <v>64</v>
      </c>
      <c r="AJ3" s="171" t="s">
        <v>65</v>
      </c>
      <c r="AK3" s="171" t="s">
        <v>66</v>
      </c>
      <c r="AL3" s="171" t="s">
        <v>67</v>
      </c>
      <c r="AM3" s="193" t="s">
        <v>68</v>
      </c>
      <c r="AN3" s="172" t="s">
        <v>69</v>
      </c>
      <c r="AO3" s="172" t="s">
        <v>70</v>
      </c>
      <c r="AP3" s="212" t="s">
        <v>61</v>
      </c>
      <c r="AQ3" s="36" t="s">
        <v>71</v>
      </c>
      <c r="AR3" s="36" t="s">
        <v>62</v>
      </c>
      <c r="AS3" s="36" t="s">
        <v>63</v>
      </c>
      <c r="AT3" s="36" t="s">
        <v>64</v>
      </c>
      <c r="AU3" s="36" t="s">
        <v>65</v>
      </c>
      <c r="AV3" s="36" t="s">
        <v>66</v>
      </c>
      <c r="AW3" s="36" t="s">
        <v>67</v>
      </c>
      <c r="AX3" s="76" t="s">
        <v>68</v>
      </c>
      <c r="AY3" s="36" t="s">
        <v>69</v>
      </c>
      <c r="AZ3" s="36" t="s">
        <v>70</v>
      </c>
      <c r="BA3" s="98" t="s">
        <v>61</v>
      </c>
      <c r="BB3" s="99" t="s">
        <v>71</v>
      </c>
      <c r="BC3" s="99" t="s">
        <v>62</v>
      </c>
      <c r="BD3" s="99" t="s">
        <v>63</v>
      </c>
      <c r="BE3" s="99" t="s">
        <v>64</v>
      </c>
      <c r="BF3" s="99" t="s">
        <v>65</v>
      </c>
      <c r="BG3" s="99" t="s">
        <v>66</v>
      </c>
      <c r="BH3" s="99" t="s">
        <v>67</v>
      </c>
      <c r="BI3" s="100" t="s">
        <v>68</v>
      </c>
      <c r="BJ3" s="138" t="s">
        <v>69</v>
      </c>
      <c r="BK3" s="47" t="s">
        <v>70</v>
      </c>
      <c r="BL3" s="98" t="s">
        <v>61</v>
      </c>
      <c r="BM3" s="138" t="s">
        <v>71</v>
      </c>
      <c r="BN3" s="138" t="s">
        <v>62</v>
      </c>
      <c r="BO3" s="138" t="s">
        <v>63</v>
      </c>
      <c r="BP3" s="138" t="s">
        <v>64</v>
      </c>
      <c r="BQ3" s="138" t="s">
        <v>65</v>
      </c>
      <c r="BR3" s="138" t="s">
        <v>66</v>
      </c>
      <c r="BS3" s="138" t="s">
        <v>67</v>
      </c>
      <c r="BT3" s="100" t="s">
        <v>68</v>
      </c>
      <c r="BU3" s="138" t="s">
        <v>69</v>
      </c>
      <c r="BV3" s="101" t="s">
        <v>70</v>
      </c>
      <c r="BW3" s="98" t="s">
        <v>61</v>
      </c>
      <c r="BX3" s="138" t="s">
        <v>71</v>
      </c>
      <c r="BY3" s="138" t="s">
        <v>62</v>
      </c>
      <c r="BZ3" s="138" t="s">
        <v>63</v>
      </c>
      <c r="CA3" s="138" t="s">
        <v>64</v>
      </c>
      <c r="CB3" s="138" t="s">
        <v>65</v>
      </c>
      <c r="CC3" s="138" t="s">
        <v>66</v>
      </c>
      <c r="CD3" s="138" t="s">
        <v>67</v>
      </c>
      <c r="CE3" s="100" t="s">
        <v>68</v>
      </c>
      <c r="CF3" s="138" t="s">
        <v>69</v>
      </c>
      <c r="CG3" s="101" t="s">
        <v>70</v>
      </c>
    </row>
    <row r="4" spans="1:85" ht="15.75" x14ac:dyDescent="0.25">
      <c r="A4" s="217" t="s">
        <v>116</v>
      </c>
      <c r="B4" s="181">
        <v>16</v>
      </c>
      <c r="C4" s="180"/>
      <c r="D4" s="181"/>
      <c r="E4" s="146">
        <v>1</v>
      </c>
      <c r="F4" s="78">
        <v>0</v>
      </c>
      <c r="G4" s="60">
        <v>115.58</v>
      </c>
      <c r="H4" s="60">
        <v>31.89</v>
      </c>
      <c r="I4" s="153">
        <v>0.59099999999999997</v>
      </c>
      <c r="J4" s="153">
        <v>1.65</v>
      </c>
      <c r="K4" s="313" t="s">
        <v>279</v>
      </c>
      <c r="L4" s="208">
        <v>147.47</v>
      </c>
      <c r="M4" s="82"/>
      <c r="N4" s="277">
        <v>13.667</v>
      </c>
      <c r="O4" s="278">
        <v>49.448</v>
      </c>
      <c r="P4" s="154">
        <f t="shared" ref="P4:P6" si="0">N4/L4</f>
        <v>9.2676476571506072E-2</v>
      </c>
      <c r="Q4" s="154">
        <f t="shared" ref="Q4:Q6" si="1">IF(N4&lt;0.01*L4,0.01,IF(N4&gt;100*L4,100,P4))</f>
        <v>9.2676476571506072E-2</v>
      </c>
      <c r="R4" s="205">
        <f t="shared" ref="R4:R6" si="2">IF(O4&gt;0,((((1/L4)^2)*((O4^2)+(N4^2))-((1/L4)^2)*(N4^2))^0.5),0)</f>
        <v>0.33530887638163692</v>
      </c>
      <c r="S4" s="205">
        <f t="shared" ref="S4:S6" si="3">IF(R4=0,Q4,R4)</f>
        <v>0.33530887638163692</v>
      </c>
      <c r="T4" s="19">
        <v>1</v>
      </c>
      <c r="U4" s="143">
        <v>1</v>
      </c>
      <c r="V4" s="142">
        <v>1</v>
      </c>
      <c r="W4" s="142">
        <v>1</v>
      </c>
      <c r="X4" s="142">
        <v>1</v>
      </c>
      <c r="Y4" s="142">
        <v>1</v>
      </c>
      <c r="Z4" s="142">
        <v>0.5</v>
      </c>
      <c r="AA4" s="142">
        <v>1</v>
      </c>
      <c r="AB4" s="201"/>
      <c r="AC4" s="142">
        <v>1</v>
      </c>
      <c r="AD4" s="180">
        <v>1</v>
      </c>
      <c r="AE4" s="357">
        <f t="shared" ref="AE4:AE6" si="4">IF(T4&gt;0,$B4,"na")</f>
        <v>16</v>
      </c>
      <c r="AF4" s="178">
        <f t="shared" ref="AF4:AF6" si="5">IF(U4&gt;0,$B4,"na")</f>
        <v>16</v>
      </c>
      <c r="AG4" s="178">
        <f t="shared" ref="AG4:AG6" si="6">IF(V4&gt;0,$B4,"na")</f>
        <v>16</v>
      </c>
      <c r="AH4" s="178">
        <f t="shared" ref="AH4:AH6" si="7">IF(W4&gt;0,$B4,"na")</f>
        <v>16</v>
      </c>
      <c r="AI4" s="178">
        <f t="shared" ref="AI4:AI6" si="8">IF(X4&gt;0,$B4,"na")</f>
        <v>16</v>
      </c>
      <c r="AJ4" s="178">
        <f t="shared" ref="AJ4:AJ6" si="9">IF(Y4&gt;0,$B4,"na")</f>
        <v>16</v>
      </c>
      <c r="AK4" s="178">
        <f t="shared" ref="AK4:AK6" si="10">IF(Z4&gt;0,$B4,"na")</f>
        <v>16</v>
      </c>
      <c r="AL4" s="178">
        <f t="shared" ref="AL4:AL6" si="11">IF(AA4&gt;0,$B4,"na")</f>
        <v>16</v>
      </c>
      <c r="AM4" s="352" t="str">
        <f t="shared" ref="AM4:AM6" si="12">IF(AB4&gt;0,$B4,"na")</f>
        <v>na</v>
      </c>
      <c r="AN4" s="178">
        <f t="shared" ref="AN4:AN6" si="13">IF(AC4&gt;0,$B4,"na")</f>
        <v>16</v>
      </c>
      <c r="AO4" s="178">
        <f t="shared" ref="AO4:AO6" si="14">IF(AD4&gt;0,$B4,"na")</f>
        <v>16</v>
      </c>
      <c r="AP4" s="356">
        <f>IF(T4&gt;0,(T4/T$30)*LN($Q4+1),"na")</f>
        <v>8.8630169561523864E-2</v>
      </c>
      <c r="AQ4" s="332">
        <f t="shared" ref="AQ4:AZ4" si="15">IF(U4&gt;0,(U4/U$30)*LN($Q4+1),"na")</f>
        <v>0.10908328561418322</v>
      </c>
      <c r="AR4" s="332">
        <f t="shared" si="15"/>
        <v>8.8630169561523864E-2</v>
      </c>
      <c r="AS4" s="332">
        <f t="shared" si="15"/>
        <v>0.14771694926920645</v>
      </c>
      <c r="AT4" s="332">
        <f t="shared" si="15"/>
        <v>0.16173388606117495</v>
      </c>
      <c r="AU4" s="332">
        <f t="shared" si="15"/>
        <v>9.0515917850066935E-2</v>
      </c>
      <c r="AV4" s="332">
        <f t="shared" si="15"/>
        <v>6.3307263972517042E-2</v>
      </c>
      <c r="AW4" s="332">
        <f t="shared" si="15"/>
        <v>9.148920728931495E-2</v>
      </c>
      <c r="AX4" s="372" t="str">
        <f t="shared" si="15"/>
        <v>na</v>
      </c>
      <c r="AY4" s="332">
        <f t="shared" si="15"/>
        <v>8.8630169561523864E-2</v>
      </c>
      <c r="AZ4" s="332">
        <f t="shared" si="15"/>
        <v>8.8630169561523864E-2</v>
      </c>
      <c r="BA4" s="358">
        <f>IF(T4&gt;0,((T4/T$30)^2)*LN((($S4+1)^2)),"na")</f>
        <v>0.57832526633375958</v>
      </c>
      <c r="BB4" s="344">
        <f t="shared" ref="BB4:BK4" si="16">IF(U4&gt;0,((U4/U$30)^2)*LN((($S4+1)^2)),"na")</f>
        <v>0.87604300699078386</v>
      </c>
      <c r="BC4" s="344">
        <f t="shared" si="16"/>
        <v>0.57832526633375958</v>
      </c>
      <c r="BD4" s="344">
        <f t="shared" si="16"/>
        <v>1.6064590731493325</v>
      </c>
      <c r="BE4" s="344">
        <f t="shared" si="16"/>
        <v>1.9257994110426759</v>
      </c>
      <c r="BF4" s="344">
        <f t="shared" si="16"/>
        <v>0.60319665623946694</v>
      </c>
      <c r="BG4" s="344">
        <f t="shared" si="16"/>
        <v>0.29506391139477528</v>
      </c>
      <c r="BH4" s="344">
        <f t="shared" si="16"/>
        <v>0.61623836912150853</v>
      </c>
      <c r="BI4" s="347" t="str">
        <f t="shared" si="16"/>
        <v>na</v>
      </c>
      <c r="BJ4" s="344">
        <f t="shared" si="16"/>
        <v>0.57832526633375958</v>
      </c>
      <c r="BK4" s="359">
        <f t="shared" si="16"/>
        <v>0.57832526633375958</v>
      </c>
      <c r="BL4" s="344">
        <f>IF(T4&gt;0,(AE4-1)*BA4,"na")</f>
        <v>8.6748789950063934</v>
      </c>
      <c r="BM4" s="344">
        <f t="shared" ref="BM4:BV4" si="17">IF(U4&gt;0,(AF4-1)*BB4,"na")</f>
        <v>13.140645104861758</v>
      </c>
      <c r="BN4" s="344">
        <f t="shared" si="17"/>
        <v>8.6748789950063934</v>
      </c>
      <c r="BO4" s="344">
        <f t="shared" si="17"/>
        <v>24.096886097239988</v>
      </c>
      <c r="BP4" s="344">
        <f t="shared" si="17"/>
        <v>28.88699116564014</v>
      </c>
      <c r="BQ4" s="344">
        <f t="shared" si="17"/>
        <v>9.0479498435920043</v>
      </c>
      <c r="BR4" s="344">
        <f t="shared" si="17"/>
        <v>4.425958670921629</v>
      </c>
      <c r="BS4" s="344">
        <f t="shared" si="17"/>
        <v>9.2435755368226289</v>
      </c>
      <c r="BT4" s="347" t="str">
        <f t="shared" si="17"/>
        <v>na</v>
      </c>
      <c r="BU4" s="344">
        <f t="shared" si="17"/>
        <v>8.6748789950063934</v>
      </c>
      <c r="BV4" s="359">
        <f t="shared" si="17"/>
        <v>8.6748789950063934</v>
      </c>
      <c r="BW4" s="344">
        <f>IF(T4&gt;0,AE4*(AP4-AP$30)^2,"na")</f>
        <v>1.0239728167717233E-3</v>
      </c>
      <c r="BX4" s="344">
        <f t="shared" ref="BX4:CG4" si="18">IF(U4&gt;0,AF4*(AQ4-AQ$30)^2,"na")</f>
        <v>6.5036460332100685E-3</v>
      </c>
      <c r="BY4" s="344">
        <f t="shared" si="18"/>
        <v>1.2510342091526461E-2</v>
      </c>
      <c r="BZ4" s="344">
        <f t="shared" si="18"/>
        <v>4.6645520614990763E-2</v>
      </c>
      <c r="CA4" s="344">
        <f t="shared" si="18"/>
        <v>4.5643222760547213E-2</v>
      </c>
      <c r="CB4" s="344">
        <f t="shared" si="18"/>
        <v>8.1672000796551339E-4</v>
      </c>
      <c r="CC4" s="344">
        <f t="shared" si="18"/>
        <v>2.5606309488775458E-2</v>
      </c>
      <c r="CD4" s="344">
        <f t="shared" si="18"/>
        <v>7.5216136298261781E-4</v>
      </c>
      <c r="CE4" s="347" t="str">
        <f t="shared" si="18"/>
        <v>na</v>
      </c>
      <c r="CF4" s="344">
        <f t="shared" si="18"/>
        <v>2.71936545193966E-4</v>
      </c>
      <c r="CG4" s="359">
        <f t="shared" si="18"/>
        <v>5.0030476472682258E-4</v>
      </c>
    </row>
    <row r="5" spans="1:85" x14ac:dyDescent="0.25">
      <c r="A5" s="217" t="s">
        <v>4</v>
      </c>
      <c r="B5" s="149">
        <v>16</v>
      </c>
      <c r="C5" s="150"/>
      <c r="E5" s="142">
        <v>1</v>
      </c>
      <c r="F5" s="151">
        <v>0.27600000000000002</v>
      </c>
      <c r="G5" s="199">
        <v>523.78</v>
      </c>
      <c r="H5" s="199">
        <v>559.71</v>
      </c>
      <c r="I5" s="153">
        <v>1.7869999999999999</v>
      </c>
      <c r="J5" s="153">
        <v>3.742</v>
      </c>
      <c r="K5" s="314" t="s">
        <v>271</v>
      </c>
      <c r="L5" s="208">
        <v>523.78</v>
      </c>
      <c r="M5" s="340"/>
      <c r="N5" s="279">
        <v>29.067</v>
      </c>
      <c r="O5" s="321">
        <v>45.604999999999997</v>
      </c>
      <c r="P5" s="154">
        <f t="shared" si="0"/>
        <v>5.5494673336133497E-2</v>
      </c>
      <c r="Q5" s="154">
        <f t="shared" si="1"/>
        <v>5.5494673336133497E-2</v>
      </c>
      <c r="R5" s="205">
        <f t="shared" si="2"/>
        <v>8.7068998434457201E-2</v>
      </c>
      <c r="S5" s="205">
        <f t="shared" si="3"/>
        <v>8.7068998434457201E-2</v>
      </c>
      <c r="T5" s="149">
        <v>1</v>
      </c>
      <c r="U5" s="143">
        <v>1</v>
      </c>
      <c r="W5" s="142">
        <v>0.5</v>
      </c>
      <c r="X5" s="142">
        <v>0.3</v>
      </c>
      <c r="Y5" s="142">
        <v>1</v>
      </c>
      <c r="Z5" s="142">
        <v>1</v>
      </c>
      <c r="AB5" s="201"/>
      <c r="AD5" s="142">
        <v>1</v>
      </c>
      <c r="AE5" s="54">
        <f t="shared" si="4"/>
        <v>16</v>
      </c>
      <c r="AF5" s="144">
        <f t="shared" si="5"/>
        <v>16</v>
      </c>
      <c r="AG5" s="144" t="str">
        <f t="shared" si="6"/>
        <v>na</v>
      </c>
      <c r="AH5" s="144">
        <f t="shared" si="7"/>
        <v>16</v>
      </c>
      <c r="AI5" s="144">
        <f t="shared" si="8"/>
        <v>16</v>
      </c>
      <c r="AJ5" s="144">
        <f t="shared" si="9"/>
        <v>16</v>
      </c>
      <c r="AK5" s="144">
        <f t="shared" si="10"/>
        <v>16</v>
      </c>
      <c r="AL5" s="144" t="str">
        <f t="shared" si="11"/>
        <v>na</v>
      </c>
      <c r="AM5" s="75" t="str">
        <f t="shared" si="12"/>
        <v>na</v>
      </c>
      <c r="AN5" s="144" t="str">
        <f t="shared" si="13"/>
        <v>na</v>
      </c>
      <c r="AO5" s="144">
        <f t="shared" si="14"/>
        <v>16</v>
      </c>
      <c r="AP5" s="81">
        <f t="shared" ref="AP5:AP28" si="19">IF(T5&gt;0,(T5/T$30)*LN($Q5+1),"na")</f>
        <v>5.4009541714758087E-2</v>
      </c>
      <c r="AQ5" s="82">
        <f t="shared" ref="AQ5:AQ28" si="20">IF(U5&gt;0,(U5/U$30)*LN($Q5+1),"na")</f>
        <v>6.6473282110471502E-2</v>
      </c>
      <c r="AR5" s="82" t="str">
        <f t="shared" ref="AR5:AR28" si="21">IF(V5&gt;0,(V5/V$30)*LN($Q5+1),"na")</f>
        <v>na</v>
      </c>
      <c r="AS5" s="82">
        <f t="shared" ref="AS5:AS28" si="22">IF(W5&gt;0,(W5/W$30)*LN($Q5+1),"na")</f>
        <v>4.5007951428965076E-2</v>
      </c>
      <c r="AT5" s="82">
        <f t="shared" ref="AT5:AT28" si="23">IF(X5&gt;0,(X5/X$30)*LN($Q5+1),"na")</f>
        <v>2.9567267362093842E-2</v>
      </c>
      <c r="AU5" s="82">
        <f t="shared" ref="AU5:AU28" si="24">IF(Y5&gt;0,(Y5/Y$30)*LN($Q5+1),"na")</f>
        <v>5.5158680900178482E-2</v>
      </c>
      <c r="AV5" s="82">
        <f t="shared" ref="AV5:AV28" si="25">IF(Z5&gt;0,(Z5/Z$30)*LN($Q5+1),"na")</f>
        <v>7.7156488163940121E-2</v>
      </c>
      <c r="AW5" s="82" t="str">
        <f t="shared" ref="AW5:AW28" si="26">IF(AA5&gt;0,(AA5/AA$30)*LN($Q5+1),"na")</f>
        <v>na</v>
      </c>
      <c r="AX5" s="83" t="str">
        <f t="shared" ref="AX5:AX28" si="27">IF(AB5&gt;0,(AB5/AB$30)*LN($Q5+1),"na")</f>
        <v>na</v>
      </c>
      <c r="AY5" s="82" t="str">
        <f t="shared" ref="AY5:AY28" si="28">IF(AC5&gt;0,(AC5/AC$30)*LN($Q5+1),"na")</f>
        <v>na</v>
      </c>
      <c r="AZ5" s="82">
        <f t="shared" ref="AZ5:AZ28" si="29">IF(AD5&gt;0,(AD5/AD$30)*LN($Q5+1),"na")</f>
        <v>5.4009541714758087E-2</v>
      </c>
      <c r="BA5" s="93">
        <f t="shared" ref="BA5:BA28" si="30">IF(T5&gt;0,((T5/T$30)^2)*LN((($S5+1)^2)),"na")</f>
        <v>0.16697016429042982</v>
      </c>
      <c r="BB5" s="85">
        <f t="shared" ref="BB5:BB28" si="31">IF(U5&gt;0,((U5/U$30)^2)*LN((($S5+1)^2)),"na")</f>
        <v>0.25292521928017775</v>
      </c>
      <c r="BC5" s="85" t="str">
        <f t="shared" ref="BC5:BC28" si="32">IF(V5&gt;0,((V5/V$30)^2)*LN((($S5+1)^2)),"na")</f>
        <v>na</v>
      </c>
      <c r="BD5" s="85">
        <f t="shared" ref="BD5:BD28" si="33">IF(W5&gt;0,((W5/W$30)^2)*LN((($S5+1)^2)),"na")</f>
        <v>0.11595150297946517</v>
      </c>
      <c r="BE5" s="85">
        <f t="shared" ref="BE5:BE28" si="34">IF(X5&gt;0,((X5/X$30)^2)*LN((($S5+1)^2)),"na")</f>
        <v>5.0040341740831572E-2</v>
      </c>
      <c r="BF5" s="85">
        <f t="shared" ref="BF5:BF28" si="35">IF(Y5&gt;0,((Y5/Y$30)^2)*LN((($S5+1)^2)),"na")</f>
        <v>0.17415086397698074</v>
      </c>
      <c r="BG5" s="85">
        <f t="shared" ref="BG5:BG28" si="36">IF(Z5&gt;0,((Z5/Z$30)^2)*LN((($S5+1)^2)),"na")</f>
        <v>0.34075543732740782</v>
      </c>
      <c r="BH5" s="85" t="str">
        <f t="shared" ref="BH5:BH28" si="37">IF(AA5&gt;0,((AA5/AA$30)^2)*LN((($S5+1)^2)),"na")</f>
        <v>na</v>
      </c>
      <c r="BI5" s="86" t="str">
        <f t="shared" ref="BI5:BI28" si="38">IF(AB5&gt;0,((AB5/AB$30)^2)*LN((($S5+1)^2)),"na")</f>
        <v>na</v>
      </c>
      <c r="BJ5" s="85" t="str">
        <f t="shared" ref="BJ5:BJ28" si="39">IF(AC5&gt;0,((AC5/AC$30)^2)*LN((($S5+1)^2)),"na")</f>
        <v>na</v>
      </c>
      <c r="BK5" s="102">
        <f t="shared" ref="BK5:BK28" si="40">IF(AD5&gt;0,((AD5/AD$30)^2)*LN((($S5+1)^2)),"na")</f>
        <v>0.16697016429042982</v>
      </c>
      <c r="BL5" s="85">
        <f t="shared" ref="BL5:BL28" si="41">IF(T5&gt;0,(AE5-1)*BA5,"na")</f>
        <v>2.5045524643564474</v>
      </c>
      <c r="BM5" s="85">
        <f t="shared" ref="BM5:BM28" si="42">IF(U5&gt;0,(AF5-1)*BB5,"na")</f>
        <v>3.7938782892026661</v>
      </c>
      <c r="BN5" s="85" t="str">
        <f t="shared" ref="BN5:BN28" si="43">IF(V5&gt;0,(AG5-1)*BC5,"na")</f>
        <v>na</v>
      </c>
      <c r="BO5" s="85">
        <f t="shared" ref="BO5:BO28" si="44">IF(W5&gt;0,(AH5-1)*BD5,"na")</f>
        <v>1.7392725446919777</v>
      </c>
      <c r="BP5" s="85">
        <f t="shared" ref="BP5:BP28" si="45">IF(X5&gt;0,(AI5-1)*BE5,"na")</f>
        <v>0.75060512611247354</v>
      </c>
      <c r="BQ5" s="85">
        <f t="shared" ref="BQ5:BQ28" si="46">IF(Y5&gt;0,(AJ5-1)*BF5,"na")</f>
        <v>2.6122629596547111</v>
      </c>
      <c r="BR5" s="85">
        <f t="shared" ref="BR5:BR28" si="47">IF(Z5&gt;0,(AK5-1)*BG5,"na")</f>
        <v>5.1113315599111173</v>
      </c>
      <c r="BS5" s="85" t="str">
        <f t="shared" ref="BS5:BS28" si="48">IF(AA5&gt;0,(AL5-1)*BH5,"na")</f>
        <v>na</v>
      </c>
      <c r="BT5" s="86" t="str">
        <f t="shared" ref="BT5:BT28" si="49">IF(AB5&gt;0,(AM5-1)*BI5,"na")</f>
        <v>na</v>
      </c>
      <c r="BU5" s="85" t="str">
        <f t="shared" ref="BU5:BU28" si="50">IF(AC5&gt;0,(AN5-1)*BJ5,"na")</f>
        <v>na</v>
      </c>
      <c r="BV5" s="102">
        <f t="shared" ref="BV5:BV28" si="51">IF(AD5&gt;0,(AO5-1)*BK5,"na")</f>
        <v>2.5045524643564474</v>
      </c>
      <c r="BW5" s="85">
        <f t="shared" ref="BW5:BW28" si="52">IF(T5&gt;0,AE5*(AP5-AP$30)^2,"na")</f>
        <v>2.906414186727738E-2</v>
      </c>
      <c r="BX5" s="85">
        <f t="shared" ref="BX5:BX28" si="53">IF(U5&gt;0,AF5*(AQ5-AQ$30)^2,"na")</f>
        <v>8.0631111290460963E-3</v>
      </c>
      <c r="BY5" s="85" t="str">
        <f t="shared" ref="BY5:BY28" si="54">IF(V5&gt;0,AG5*(AR5-AR$30)^2,"na")</f>
        <v>na</v>
      </c>
      <c r="BZ5" s="85">
        <f t="shared" ref="BZ5:BZ28" si="55">IF(W5&gt;0,AH5*(AS5-AS$30)^2,"na")</f>
        <v>3.7970517247886498E-2</v>
      </c>
      <c r="CA5" s="85">
        <f t="shared" ref="CA5:CA28" si="56">IF(X5&gt;0,AI5*(AT5-AT$30)^2,"na")</f>
        <v>9.9239949937529909E-2</v>
      </c>
      <c r="CB5" s="85">
        <f t="shared" ref="CB5:CB28" si="57">IF(Y5&gt;0,AJ5*(AU5-AU$30)^2,"na")</f>
        <v>2.8902468927062653E-2</v>
      </c>
      <c r="CC5" s="85">
        <f t="shared" ref="CC5:CC28" si="58">IF(Z5&gt;0,AK5*(AV5-AV$30)^2,"na")</f>
        <v>1.0945934291494212E-2</v>
      </c>
      <c r="CD5" s="85" t="str">
        <f t="shared" ref="CD5:CD28" si="59">IF(AA5&gt;0,AL5*(AW5-AW$30)^2,"na")</f>
        <v>na</v>
      </c>
      <c r="CE5" s="86" t="str">
        <f t="shared" ref="CE5:CE28" si="60">IF(AB5&gt;0,AM5*(AX5-AX$30)^2,"na")</f>
        <v>na</v>
      </c>
      <c r="CF5" s="85" t="str">
        <f t="shared" ref="CF5:CF28" si="61">IF(AC5&gt;0,AN5*(AY5-AY$30)^2,"na")</f>
        <v>na</v>
      </c>
      <c r="CG5" s="102">
        <f t="shared" ref="CG5:CG28" si="62">IF(AD5&gt;0,AO5*(AZ5-AZ$30)^2,"na")</f>
        <v>1.3482697382784195E-2</v>
      </c>
    </row>
    <row r="6" spans="1:85" x14ac:dyDescent="0.25">
      <c r="A6" s="217" t="s">
        <v>8</v>
      </c>
      <c r="B6" s="149">
        <v>16</v>
      </c>
      <c r="C6" s="150"/>
      <c r="E6" s="142">
        <v>1</v>
      </c>
      <c r="F6" s="78"/>
      <c r="G6" s="199">
        <v>200.39</v>
      </c>
      <c r="H6" s="199">
        <v>391.23</v>
      </c>
      <c r="K6" s="314" t="s">
        <v>271</v>
      </c>
      <c r="L6" s="208">
        <v>200.39</v>
      </c>
      <c r="M6" s="340"/>
      <c r="N6" s="307">
        <v>26.466999999999999</v>
      </c>
      <c r="O6" s="308">
        <v>35.996000000000002</v>
      </c>
      <c r="P6" s="154">
        <f t="shared" si="0"/>
        <v>0.13207744897449972</v>
      </c>
      <c r="Q6" s="154">
        <f t="shared" si="1"/>
        <v>0.13207744897449972</v>
      </c>
      <c r="R6" s="205">
        <f t="shared" si="2"/>
        <v>0.1796297220420181</v>
      </c>
      <c r="S6" s="205">
        <f t="shared" si="3"/>
        <v>0.1796297220420181</v>
      </c>
      <c r="T6" s="149">
        <v>1</v>
      </c>
      <c r="U6" s="143"/>
      <c r="V6" s="142">
        <v>1</v>
      </c>
      <c r="W6" s="142">
        <v>0.25</v>
      </c>
      <c r="X6" s="142">
        <v>0.1</v>
      </c>
      <c r="Y6" s="142">
        <v>1</v>
      </c>
      <c r="AA6" s="142">
        <v>1</v>
      </c>
      <c r="AB6" s="201"/>
      <c r="AC6" s="142">
        <v>1</v>
      </c>
      <c r="AD6" s="142">
        <v>1</v>
      </c>
      <c r="AE6" s="54">
        <f t="shared" si="4"/>
        <v>16</v>
      </c>
      <c r="AF6" s="144" t="str">
        <f t="shared" si="5"/>
        <v>na</v>
      </c>
      <c r="AG6" s="144">
        <f t="shared" si="6"/>
        <v>16</v>
      </c>
      <c r="AH6" s="144">
        <f t="shared" si="7"/>
        <v>16</v>
      </c>
      <c r="AI6" s="144">
        <f t="shared" si="8"/>
        <v>16</v>
      </c>
      <c r="AJ6" s="144">
        <f t="shared" si="9"/>
        <v>16</v>
      </c>
      <c r="AK6" s="144" t="str">
        <f t="shared" si="10"/>
        <v>na</v>
      </c>
      <c r="AL6" s="144">
        <f t="shared" si="11"/>
        <v>16</v>
      </c>
      <c r="AM6" s="75" t="str">
        <f t="shared" si="12"/>
        <v>na</v>
      </c>
      <c r="AN6" s="144">
        <f t="shared" si="13"/>
        <v>16</v>
      </c>
      <c r="AO6" s="144">
        <f t="shared" si="14"/>
        <v>16</v>
      </c>
      <c r="AP6" s="81">
        <f t="shared" si="19"/>
        <v>0.12405439526259504</v>
      </c>
      <c r="AQ6" s="82" t="str">
        <f t="shared" si="20"/>
        <v>na</v>
      </c>
      <c r="AR6" s="82">
        <f t="shared" si="21"/>
        <v>0.12405439526259504</v>
      </c>
      <c r="AS6" s="82">
        <f t="shared" si="22"/>
        <v>5.16893313594146E-2</v>
      </c>
      <c r="AT6" s="82">
        <f t="shared" si="23"/>
        <v>2.2637663369086691E-2</v>
      </c>
      <c r="AU6" s="82">
        <f t="shared" si="24"/>
        <v>0.12669385048094814</v>
      </c>
      <c r="AV6" s="82" t="str">
        <f t="shared" si="25"/>
        <v>na</v>
      </c>
      <c r="AW6" s="82">
        <f t="shared" si="26"/>
        <v>0.12805614994848519</v>
      </c>
      <c r="AX6" s="83" t="str">
        <f t="shared" si="27"/>
        <v>na</v>
      </c>
      <c r="AY6" s="82">
        <f t="shared" si="28"/>
        <v>0.12405439526259504</v>
      </c>
      <c r="AZ6" s="82">
        <f t="shared" si="29"/>
        <v>0.12405439526259504</v>
      </c>
      <c r="BA6" s="93">
        <f t="shared" si="30"/>
        <v>0.33040118870802493</v>
      </c>
      <c r="BB6" s="85" t="str">
        <f t="shared" si="31"/>
        <v>na</v>
      </c>
      <c r="BC6" s="85">
        <f t="shared" si="32"/>
        <v>0.33040118870802493</v>
      </c>
      <c r="BD6" s="85">
        <f t="shared" si="33"/>
        <v>5.7361317484032115E-2</v>
      </c>
      <c r="BE6" s="85">
        <f t="shared" si="34"/>
        <v>1.1002224036577102E-2</v>
      </c>
      <c r="BF6" s="85">
        <f t="shared" si="35"/>
        <v>0.34461038423870061</v>
      </c>
      <c r="BG6" s="85" t="str">
        <f t="shared" si="36"/>
        <v>na</v>
      </c>
      <c r="BH6" s="85">
        <f t="shared" si="37"/>
        <v>0.35206120420085069</v>
      </c>
      <c r="BI6" s="86" t="str">
        <f t="shared" si="38"/>
        <v>na</v>
      </c>
      <c r="BJ6" s="85">
        <f t="shared" si="39"/>
        <v>0.33040118870802493</v>
      </c>
      <c r="BK6" s="102">
        <f t="shared" si="40"/>
        <v>0.33040118870802493</v>
      </c>
      <c r="BL6" s="85">
        <f t="shared" si="41"/>
        <v>4.9560178306203735</v>
      </c>
      <c r="BM6" s="85" t="str">
        <f t="shared" si="42"/>
        <v>na</v>
      </c>
      <c r="BN6" s="85">
        <f t="shared" si="43"/>
        <v>4.9560178306203735</v>
      </c>
      <c r="BO6" s="85">
        <f t="shared" si="44"/>
        <v>0.86041976226048167</v>
      </c>
      <c r="BP6" s="85">
        <f t="shared" si="45"/>
        <v>0.16503336054865653</v>
      </c>
      <c r="BQ6" s="85">
        <f t="shared" si="46"/>
        <v>5.169155763580509</v>
      </c>
      <c r="BR6" s="85" t="str">
        <f t="shared" si="47"/>
        <v>na</v>
      </c>
      <c r="BS6" s="85">
        <f t="shared" si="48"/>
        <v>5.2809180630127601</v>
      </c>
      <c r="BT6" s="86" t="str">
        <f t="shared" si="49"/>
        <v>na</v>
      </c>
      <c r="BU6" s="85">
        <f t="shared" si="50"/>
        <v>4.9560178306203735</v>
      </c>
      <c r="BV6" s="102">
        <f t="shared" si="51"/>
        <v>4.9560178306203735</v>
      </c>
      <c r="BW6" s="85">
        <f t="shared" si="52"/>
        <v>1.2033503670524966E-2</v>
      </c>
      <c r="BX6" s="85" t="str">
        <f t="shared" si="53"/>
        <v>na</v>
      </c>
      <c r="BY6" s="85">
        <f t="shared" si="54"/>
        <v>8.9085906397937998E-4</v>
      </c>
      <c r="BZ6" s="85">
        <f t="shared" si="55"/>
        <v>2.8269287713672656E-2</v>
      </c>
      <c r="CA6" s="85">
        <f t="shared" si="56"/>
        <v>0.11747217805368317</v>
      </c>
      <c r="CB6" s="85">
        <f t="shared" si="57"/>
        <v>1.3486970527367172E-2</v>
      </c>
      <c r="CC6" s="85" t="str">
        <f t="shared" si="58"/>
        <v>na</v>
      </c>
      <c r="CD6" s="85">
        <f t="shared" si="59"/>
        <v>1.4123470935115654E-2</v>
      </c>
      <c r="CE6" s="86" t="str">
        <f t="shared" si="60"/>
        <v>na</v>
      </c>
      <c r="CF6" s="85">
        <f t="shared" si="61"/>
        <v>1.567664364528298E-2</v>
      </c>
      <c r="CG6" s="102">
        <f t="shared" si="62"/>
        <v>2.6917126129219576E-2</v>
      </c>
    </row>
    <row r="7" spans="1:85" x14ac:dyDescent="0.25">
      <c r="A7" s="217" t="s">
        <v>11</v>
      </c>
      <c r="B7" s="149"/>
      <c r="C7" s="150">
        <v>66</v>
      </c>
      <c r="E7" s="145">
        <v>1</v>
      </c>
      <c r="F7" s="78">
        <v>0</v>
      </c>
      <c r="I7" s="153">
        <v>0</v>
      </c>
      <c r="J7" s="153">
        <v>0</v>
      </c>
      <c r="K7" s="314" t="s">
        <v>417</v>
      </c>
      <c r="L7" s="81"/>
      <c r="M7" s="82">
        <v>0.03</v>
      </c>
      <c r="N7" s="277">
        <v>0</v>
      </c>
      <c r="O7" s="278">
        <v>0</v>
      </c>
      <c r="P7" s="73">
        <f t="shared" ref="P7:P10" si="63">N7/M7</f>
        <v>0</v>
      </c>
      <c r="Q7" s="73">
        <f t="shared" ref="Q7:Q10" si="64">IF(N7&lt;0.01*M7,0.01,IF(N7&gt;100*M7,100,P7))</f>
        <v>0.01</v>
      </c>
      <c r="R7" s="205">
        <f t="shared" ref="R7:R9" si="65">IF(O7&gt;0,((((1/M7)^2)*((O7^2)+(N7^2))-((1/M7)^2)*(N7^2))^0.5),0)</f>
        <v>0</v>
      </c>
      <c r="S7" s="153">
        <f t="shared" ref="S7:S28" si="66">IF(R7=0,Q7,R7)</f>
        <v>0.01</v>
      </c>
      <c r="T7" s="149">
        <v>1</v>
      </c>
      <c r="U7" s="145">
        <v>1</v>
      </c>
      <c r="V7" s="146">
        <v>1</v>
      </c>
      <c r="W7" s="146">
        <v>1</v>
      </c>
      <c r="X7" s="146">
        <v>1</v>
      </c>
      <c r="Y7" s="146"/>
      <c r="Z7" s="146"/>
      <c r="AA7" s="146"/>
      <c r="AB7" s="201"/>
      <c r="AC7" s="146"/>
      <c r="AD7" s="142">
        <v>1</v>
      </c>
      <c r="AE7" s="54">
        <f t="shared" ref="AE7:AE9" si="67">IF(T7&gt;0,$C7,"na")</f>
        <v>66</v>
      </c>
      <c r="AF7" s="144">
        <f t="shared" ref="AF7:AF9" si="68">IF(U7&gt;0,$C7,"na")</f>
        <v>66</v>
      </c>
      <c r="AG7" s="144">
        <f t="shared" ref="AG7:AG9" si="69">IF(V7&gt;0,$C7,"na")</f>
        <v>66</v>
      </c>
      <c r="AH7" s="144">
        <f t="shared" ref="AH7:AH9" si="70">IF(W7&gt;0,$C7,"na")</f>
        <v>66</v>
      </c>
      <c r="AI7" s="144">
        <f t="shared" ref="AI7:AI9" si="71">IF(X7&gt;0,$C7,"na")</f>
        <v>66</v>
      </c>
      <c r="AJ7" s="144" t="str">
        <f t="shared" ref="AJ7:AJ9" si="72">IF(Y7&gt;0,$C7,"na")</f>
        <v>na</v>
      </c>
      <c r="AK7" s="144" t="str">
        <f t="shared" ref="AK7:AK9" si="73">IF(Z7&gt;0,$C7,"na")</f>
        <v>na</v>
      </c>
      <c r="AL7" s="144" t="str">
        <f t="shared" ref="AL7:AL9" si="74">IF(AA7&gt;0,$C7,"na")</f>
        <v>na</v>
      </c>
      <c r="AM7" s="75" t="str">
        <f t="shared" ref="AM7:AM9" si="75">IF(AB7&gt;0,$C7,"na")</f>
        <v>na</v>
      </c>
      <c r="AN7" s="144" t="str">
        <f t="shared" ref="AN7:AN9" si="76">IF(AC7&gt;0,$C7,"na")</f>
        <v>na</v>
      </c>
      <c r="AO7" s="144">
        <f t="shared" ref="AO7:AO9" si="77">IF(AD7&gt;0,$C7,"na")</f>
        <v>66</v>
      </c>
      <c r="AP7" s="81">
        <f t="shared" si="19"/>
        <v>9.950330853168092E-3</v>
      </c>
      <c r="AQ7" s="82">
        <f t="shared" si="20"/>
        <v>1.2246561050053038E-2</v>
      </c>
      <c r="AR7" s="82">
        <f t="shared" si="21"/>
        <v>9.950330853168092E-3</v>
      </c>
      <c r="AS7" s="82">
        <f t="shared" si="22"/>
        <v>1.6583884755280155E-2</v>
      </c>
      <c r="AT7" s="82">
        <f t="shared" si="23"/>
        <v>1.8157538053226448E-2</v>
      </c>
      <c r="AU7" s="82" t="str">
        <f t="shared" si="24"/>
        <v>na</v>
      </c>
      <c r="AV7" s="82" t="str">
        <f t="shared" si="25"/>
        <v>na</v>
      </c>
      <c r="AW7" s="82" t="str">
        <f t="shared" si="26"/>
        <v>na</v>
      </c>
      <c r="AX7" s="83" t="str">
        <f t="shared" si="27"/>
        <v>na</v>
      </c>
      <c r="AY7" s="82" t="str">
        <f t="shared" si="28"/>
        <v>na</v>
      </c>
      <c r="AZ7" s="82">
        <f t="shared" si="29"/>
        <v>9.950330853168092E-3</v>
      </c>
      <c r="BA7" s="93">
        <f t="shared" si="30"/>
        <v>1.9900661706336174E-2</v>
      </c>
      <c r="BB7" s="85">
        <f t="shared" si="31"/>
        <v>3.0145381046284385E-2</v>
      </c>
      <c r="BC7" s="85">
        <f t="shared" si="32"/>
        <v>1.9900661706336174E-2</v>
      </c>
      <c r="BD7" s="85">
        <f t="shared" si="33"/>
        <v>5.5279615850933821E-2</v>
      </c>
      <c r="BE7" s="85">
        <f t="shared" si="34"/>
        <v>6.6268387055570949E-2</v>
      </c>
      <c r="BF7" s="85" t="str">
        <f t="shared" si="35"/>
        <v>na</v>
      </c>
      <c r="BG7" s="85" t="str">
        <f t="shared" si="36"/>
        <v>na</v>
      </c>
      <c r="BH7" s="85" t="str">
        <f t="shared" si="37"/>
        <v>na</v>
      </c>
      <c r="BI7" s="86" t="str">
        <f t="shared" si="38"/>
        <v>na</v>
      </c>
      <c r="BJ7" s="85" t="str">
        <f t="shared" si="39"/>
        <v>na</v>
      </c>
      <c r="BK7" s="102">
        <f t="shared" si="40"/>
        <v>1.9900661706336174E-2</v>
      </c>
      <c r="BL7" s="85">
        <f t="shared" si="41"/>
        <v>1.2935430109118513</v>
      </c>
      <c r="BM7" s="85">
        <f t="shared" si="42"/>
        <v>1.959449768008485</v>
      </c>
      <c r="BN7" s="85">
        <f t="shared" si="43"/>
        <v>1.2935430109118513</v>
      </c>
      <c r="BO7" s="85">
        <f t="shared" si="44"/>
        <v>3.5931750303106984</v>
      </c>
      <c r="BP7" s="85">
        <f t="shared" si="45"/>
        <v>4.3074451586121114</v>
      </c>
      <c r="BQ7" s="85" t="str">
        <f t="shared" si="46"/>
        <v>na</v>
      </c>
      <c r="BR7" s="85" t="str">
        <f t="shared" si="47"/>
        <v>na</v>
      </c>
      <c r="BS7" s="85" t="str">
        <f t="shared" si="48"/>
        <v>na</v>
      </c>
      <c r="BT7" s="86" t="str">
        <f t="shared" si="49"/>
        <v>na</v>
      </c>
      <c r="BU7" s="85" t="str">
        <f t="shared" si="50"/>
        <v>na</v>
      </c>
      <c r="BV7" s="102">
        <f t="shared" si="51"/>
        <v>1.2935430109118513</v>
      </c>
      <c r="BW7" s="85">
        <f t="shared" si="52"/>
        <v>0.49588281799897715</v>
      </c>
      <c r="BX7" s="85">
        <f t="shared" si="53"/>
        <v>0.38802200361276545</v>
      </c>
      <c r="BY7" s="85">
        <f t="shared" si="54"/>
        <v>0.75058956977319302</v>
      </c>
      <c r="BZ7" s="85">
        <f t="shared" si="55"/>
        <v>0.39272938790130479</v>
      </c>
      <c r="CA7" s="85">
        <f t="shared" si="56"/>
        <v>0.53656987110032683</v>
      </c>
      <c r="CB7" s="85" t="str">
        <f t="shared" si="57"/>
        <v>na</v>
      </c>
      <c r="CC7" s="85" t="str">
        <f t="shared" si="58"/>
        <v>na</v>
      </c>
      <c r="CD7" s="85" t="str">
        <f t="shared" si="59"/>
        <v>na</v>
      </c>
      <c r="CE7" s="86" t="str">
        <f t="shared" si="60"/>
        <v>na</v>
      </c>
      <c r="CF7" s="85" t="str">
        <f t="shared" si="61"/>
        <v>na</v>
      </c>
      <c r="CG7" s="102">
        <f t="shared" si="62"/>
        <v>0.35256214469381358</v>
      </c>
    </row>
    <row r="8" spans="1:85" x14ac:dyDescent="0.25">
      <c r="A8" s="317" t="s">
        <v>89</v>
      </c>
      <c r="B8" s="149"/>
      <c r="C8" s="150">
        <v>66</v>
      </c>
      <c r="E8" s="145">
        <v>1</v>
      </c>
      <c r="F8" s="78">
        <v>5.0000000000000001E-3</v>
      </c>
      <c r="G8" s="199">
        <v>2.13</v>
      </c>
      <c r="H8" s="199">
        <v>5.23</v>
      </c>
      <c r="I8" s="153">
        <v>0.113</v>
      </c>
      <c r="J8" s="153">
        <v>0.26600000000000001</v>
      </c>
      <c r="K8" s="314" t="s">
        <v>279</v>
      </c>
      <c r="L8" s="81"/>
      <c r="M8" s="82">
        <v>0.379</v>
      </c>
      <c r="N8" s="277">
        <v>9.4E-2</v>
      </c>
      <c r="O8" s="278">
        <v>0.17299999999999999</v>
      </c>
      <c r="P8" s="73">
        <f t="shared" ref="P8" si="78">N8/M8</f>
        <v>0.24802110817941952</v>
      </c>
      <c r="Q8" s="73">
        <f t="shared" ref="Q8" si="79">IF(N8&lt;0.01*M8,0.01,IF(N8&gt;100*M8,100,P8))</f>
        <v>0.24802110817941952</v>
      </c>
      <c r="R8" s="205">
        <f t="shared" si="65"/>
        <v>0.45646437994722949</v>
      </c>
      <c r="S8" s="205">
        <f t="shared" ref="S8" si="80">IF(R8=0,Q8,R8)</f>
        <v>0.45646437994722949</v>
      </c>
      <c r="T8" s="202">
        <v>1</v>
      </c>
      <c r="U8" s="196">
        <v>1</v>
      </c>
      <c r="V8" s="200"/>
      <c r="W8" s="200">
        <v>0.75</v>
      </c>
      <c r="X8" s="200">
        <v>1</v>
      </c>
      <c r="Y8" s="200">
        <v>0.5</v>
      </c>
      <c r="Z8" s="200"/>
      <c r="AA8" s="200"/>
      <c r="AB8" s="139"/>
      <c r="AC8" s="200"/>
      <c r="AE8" s="54">
        <f t="shared" si="67"/>
        <v>66</v>
      </c>
      <c r="AF8" s="144">
        <f t="shared" si="68"/>
        <v>66</v>
      </c>
      <c r="AG8" s="144" t="str">
        <f t="shared" si="69"/>
        <v>na</v>
      </c>
      <c r="AH8" s="144">
        <f t="shared" si="70"/>
        <v>66</v>
      </c>
      <c r="AI8" s="144">
        <f t="shared" si="71"/>
        <v>66</v>
      </c>
      <c r="AJ8" s="144">
        <f t="shared" si="72"/>
        <v>66</v>
      </c>
      <c r="AK8" s="144" t="str">
        <f t="shared" si="73"/>
        <v>na</v>
      </c>
      <c r="AL8" s="144" t="str">
        <f t="shared" si="74"/>
        <v>na</v>
      </c>
      <c r="AM8" s="75" t="str">
        <f t="shared" si="75"/>
        <v>na</v>
      </c>
      <c r="AN8" s="144" t="str">
        <f t="shared" si="76"/>
        <v>na</v>
      </c>
      <c r="AO8" s="144" t="str">
        <f t="shared" si="77"/>
        <v>na</v>
      </c>
      <c r="AP8" s="81">
        <f t="shared" si="19"/>
        <v>0.22155918340950659</v>
      </c>
      <c r="AQ8" s="82">
        <f t="shared" si="20"/>
        <v>0.27268822573477736</v>
      </c>
      <c r="AR8" s="82" t="str">
        <f t="shared" si="21"/>
        <v>na</v>
      </c>
      <c r="AS8" s="82">
        <f t="shared" si="22"/>
        <v>0.27694897926188322</v>
      </c>
      <c r="AT8" s="82">
        <f t="shared" si="23"/>
        <v>0.40430507921442815</v>
      </c>
      <c r="AU8" s="82">
        <f t="shared" si="24"/>
        <v>0.11313660429421614</v>
      </c>
      <c r="AV8" s="82" t="str">
        <f t="shared" si="25"/>
        <v>na</v>
      </c>
      <c r="AW8" s="82" t="str">
        <f t="shared" si="26"/>
        <v>na</v>
      </c>
      <c r="AX8" s="83" t="str">
        <f t="shared" si="27"/>
        <v>na</v>
      </c>
      <c r="AY8" s="82" t="str">
        <f t="shared" si="28"/>
        <v>na</v>
      </c>
      <c r="AZ8" s="82" t="str">
        <f t="shared" si="29"/>
        <v>na</v>
      </c>
      <c r="BA8" s="93">
        <f t="shared" si="30"/>
        <v>0.7520236823893377</v>
      </c>
      <c r="BB8" s="85">
        <f t="shared" si="31"/>
        <v>1.1391601342702395</v>
      </c>
      <c r="BC8" s="85" t="str">
        <f t="shared" si="32"/>
        <v>na</v>
      </c>
      <c r="BD8" s="85">
        <f t="shared" si="33"/>
        <v>1.1750370037333402</v>
      </c>
      <c r="BE8" s="85">
        <f t="shared" si="34"/>
        <v>2.5042080105138056</v>
      </c>
      <c r="BF8" s="85">
        <f t="shared" si="35"/>
        <v>0.19609128160084138</v>
      </c>
      <c r="BG8" s="85" t="str">
        <f t="shared" si="36"/>
        <v>na</v>
      </c>
      <c r="BH8" s="85" t="str">
        <f t="shared" si="37"/>
        <v>na</v>
      </c>
      <c r="BI8" s="86" t="str">
        <f t="shared" si="38"/>
        <v>na</v>
      </c>
      <c r="BJ8" s="85" t="str">
        <f t="shared" si="39"/>
        <v>na</v>
      </c>
      <c r="BK8" s="102" t="str">
        <f t="shared" si="40"/>
        <v>na</v>
      </c>
      <c r="BL8" s="85">
        <f t="shared" si="41"/>
        <v>48.881539355306948</v>
      </c>
      <c r="BM8" s="85">
        <f t="shared" si="42"/>
        <v>74.045408727565572</v>
      </c>
      <c r="BN8" s="85" t="str">
        <f t="shared" si="43"/>
        <v>na</v>
      </c>
      <c r="BO8" s="85">
        <f t="shared" si="44"/>
        <v>76.377405242667109</v>
      </c>
      <c r="BP8" s="85">
        <f t="shared" si="45"/>
        <v>162.77352068339735</v>
      </c>
      <c r="BQ8" s="85">
        <f t="shared" si="46"/>
        <v>12.74593330405469</v>
      </c>
      <c r="BR8" s="85" t="str">
        <f t="shared" si="47"/>
        <v>na</v>
      </c>
      <c r="BS8" s="85" t="str">
        <f t="shared" si="48"/>
        <v>na</v>
      </c>
      <c r="BT8" s="86" t="str">
        <f t="shared" si="49"/>
        <v>na</v>
      </c>
      <c r="BU8" s="85" t="str">
        <f t="shared" si="50"/>
        <v>na</v>
      </c>
      <c r="BV8" s="102" t="str">
        <f t="shared" si="51"/>
        <v>na</v>
      </c>
      <c r="BW8" s="85">
        <f t="shared" si="52"/>
        <v>1.0300808121293525</v>
      </c>
      <c r="BX8" s="85">
        <f t="shared" si="53"/>
        <v>2.2288219619415903</v>
      </c>
      <c r="BY8" s="85" t="str">
        <f t="shared" si="54"/>
        <v>na</v>
      </c>
      <c r="BZ8" s="85">
        <f t="shared" si="55"/>
        <v>2.215735785184354</v>
      </c>
      <c r="CA8" s="85">
        <f t="shared" si="56"/>
        <v>5.7819480198739521</v>
      </c>
      <c r="CB8" s="85">
        <f t="shared" si="57"/>
        <v>1.5807654735089282E-2</v>
      </c>
      <c r="CC8" s="85" t="str">
        <f t="shared" si="58"/>
        <v>na</v>
      </c>
      <c r="CD8" s="85" t="str">
        <f t="shared" si="59"/>
        <v>na</v>
      </c>
      <c r="CE8" s="86" t="str">
        <f t="shared" si="60"/>
        <v>na</v>
      </c>
      <c r="CF8" s="85" t="str">
        <f t="shared" si="61"/>
        <v>na</v>
      </c>
      <c r="CG8" s="102" t="str">
        <f t="shared" si="62"/>
        <v>na</v>
      </c>
    </row>
    <row r="9" spans="1:85" s="195" customFormat="1" x14ac:dyDescent="0.25">
      <c r="A9" s="217" t="s">
        <v>12</v>
      </c>
      <c r="B9" s="202"/>
      <c r="C9" s="203">
        <v>66</v>
      </c>
      <c r="E9" s="199">
        <v>1</v>
      </c>
      <c r="F9" s="78">
        <v>0</v>
      </c>
      <c r="G9" s="199">
        <v>2.09</v>
      </c>
      <c r="H9" s="199">
        <v>5.52</v>
      </c>
      <c r="I9" s="205">
        <v>5.5E-2</v>
      </c>
      <c r="J9" s="205">
        <v>0.2</v>
      </c>
      <c r="K9" s="314" t="s">
        <v>321</v>
      </c>
      <c r="L9" s="81"/>
      <c r="M9" s="82">
        <v>0.51</v>
      </c>
      <c r="N9" s="277">
        <v>8.1000000000000003E-2</v>
      </c>
      <c r="O9" s="278">
        <v>0.28100000000000003</v>
      </c>
      <c r="P9" s="73">
        <f t="shared" ref="P9" si="81">N9/M9</f>
        <v>0.1588235294117647</v>
      </c>
      <c r="Q9" s="73">
        <f t="shared" ref="Q9" si="82">IF(N9&lt;0.01*M9,0.01,IF(N9&gt;100*M9,100,P9))</f>
        <v>0.1588235294117647</v>
      </c>
      <c r="R9" s="205">
        <f t="shared" si="65"/>
        <v>0.55098039215686279</v>
      </c>
      <c r="S9" s="205">
        <f t="shared" ref="S9" si="83">IF(R9=0,Q9,R9)</f>
        <v>0.55098039215686279</v>
      </c>
      <c r="T9" s="78">
        <v>1</v>
      </c>
      <c r="U9" s="198">
        <v>1</v>
      </c>
      <c r="V9" s="207">
        <v>1</v>
      </c>
      <c r="W9" s="207">
        <v>1</v>
      </c>
      <c r="X9" s="207">
        <v>1</v>
      </c>
      <c r="Y9" s="207">
        <v>1</v>
      </c>
      <c r="Z9" s="207"/>
      <c r="AA9" s="207">
        <v>1</v>
      </c>
      <c r="AB9" s="201"/>
      <c r="AC9" s="207">
        <v>1</v>
      </c>
      <c r="AD9" s="35"/>
      <c r="AE9" s="54">
        <f t="shared" si="67"/>
        <v>66</v>
      </c>
      <c r="AF9" s="144">
        <f t="shared" si="68"/>
        <v>66</v>
      </c>
      <c r="AG9" s="144">
        <f t="shared" si="69"/>
        <v>66</v>
      </c>
      <c r="AH9" s="144">
        <f t="shared" si="70"/>
        <v>66</v>
      </c>
      <c r="AI9" s="144">
        <f t="shared" si="71"/>
        <v>66</v>
      </c>
      <c r="AJ9" s="144">
        <f t="shared" si="72"/>
        <v>66</v>
      </c>
      <c r="AK9" s="144" t="str">
        <f t="shared" si="73"/>
        <v>na</v>
      </c>
      <c r="AL9" s="144">
        <f t="shared" si="74"/>
        <v>66</v>
      </c>
      <c r="AM9" s="75" t="str">
        <f t="shared" si="75"/>
        <v>na</v>
      </c>
      <c r="AN9" s="144">
        <f t="shared" si="76"/>
        <v>66</v>
      </c>
      <c r="AO9" s="144" t="str">
        <f t="shared" si="77"/>
        <v>na</v>
      </c>
      <c r="AP9" s="81">
        <f t="shared" si="19"/>
        <v>0.14740529168772665</v>
      </c>
      <c r="AQ9" s="82">
        <f t="shared" si="20"/>
        <v>0.18142189746181742</v>
      </c>
      <c r="AR9" s="82">
        <f t="shared" si="21"/>
        <v>0.14740529168772665</v>
      </c>
      <c r="AS9" s="82">
        <f t="shared" si="22"/>
        <v>0.2456754861462111</v>
      </c>
      <c r="AT9" s="82">
        <f t="shared" si="23"/>
        <v>0.26898775855424573</v>
      </c>
      <c r="AU9" s="82">
        <f t="shared" si="24"/>
        <v>0.15054157448959318</v>
      </c>
      <c r="AV9" s="82" t="str">
        <f t="shared" si="25"/>
        <v>na</v>
      </c>
      <c r="AW9" s="82">
        <f t="shared" si="26"/>
        <v>0.15216030109700815</v>
      </c>
      <c r="AX9" s="83" t="str">
        <f t="shared" si="27"/>
        <v>na</v>
      </c>
      <c r="AY9" s="82">
        <f t="shared" si="28"/>
        <v>0.14740529168772665</v>
      </c>
      <c r="AZ9" s="82" t="str">
        <f t="shared" si="29"/>
        <v>na</v>
      </c>
      <c r="BA9" s="93">
        <f t="shared" si="30"/>
        <v>0.87777448409856484</v>
      </c>
      <c r="BB9" s="85">
        <f t="shared" si="31"/>
        <v>1.3296465557942758</v>
      </c>
      <c r="BC9" s="85">
        <f t="shared" si="32"/>
        <v>0.87777448409856484</v>
      </c>
      <c r="BD9" s="85">
        <f t="shared" si="33"/>
        <v>2.4382624558293471</v>
      </c>
      <c r="BE9" s="85">
        <f t="shared" si="34"/>
        <v>2.9229530212669999</v>
      </c>
      <c r="BF9" s="85">
        <f t="shared" si="35"/>
        <v>0.91552395263155006</v>
      </c>
      <c r="BG9" s="85" t="str">
        <f t="shared" si="36"/>
        <v>na</v>
      </c>
      <c r="BH9" s="85">
        <f t="shared" si="37"/>
        <v>0.93531849294165481</v>
      </c>
      <c r="BI9" s="86" t="str">
        <f t="shared" si="38"/>
        <v>na</v>
      </c>
      <c r="BJ9" s="85">
        <f t="shared" si="39"/>
        <v>0.87777448409856484</v>
      </c>
      <c r="BK9" s="102" t="str">
        <f t="shared" si="40"/>
        <v>na</v>
      </c>
      <c r="BL9" s="85">
        <f t="shared" si="41"/>
        <v>57.055341466406716</v>
      </c>
      <c r="BM9" s="85">
        <f t="shared" si="42"/>
        <v>86.427026126627922</v>
      </c>
      <c r="BN9" s="85">
        <f t="shared" si="43"/>
        <v>57.055341466406716</v>
      </c>
      <c r="BO9" s="85">
        <f t="shared" si="44"/>
        <v>158.48705962890756</v>
      </c>
      <c r="BP9" s="85">
        <f t="shared" si="45"/>
        <v>189.991946382355</v>
      </c>
      <c r="BQ9" s="85">
        <f t="shared" si="46"/>
        <v>59.509056921050757</v>
      </c>
      <c r="BR9" s="85" t="str">
        <f t="shared" si="47"/>
        <v>na</v>
      </c>
      <c r="BS9" s="85">
        <f t="shared" si="48"/>
        <v>60.795702041207562</v>
      </c>
      <c r="BT9" s="86" t="str">
        <f t="shared" si="49"/>
        <v>na</v>
      </c>
      <c r="BU9" s="85">
        <f t="shared" si="50"/>
        <v>57.055341466406716</v>
      </c>
      <c r="BV9" s="102" t="str">
        <f t="shared" si="51"/>
        <v>na</v>
      </c>
      <c r="BW9" s="85">
        <f t="shared" si="52"/>
        <v>0.17015617146488926</v>
      </c>
      <c r="BX9" s="85">
        <f t="shared" si="53"/>
        <v>0.56471138108102814</v>
      </c>
      <c r="BY9" s="85">
        <f t="shared" si="54"/>
        <v>6.2661932524870761E-2</v>
      </c>
      <c r="BZ9" s="85">
        <f t="shared" si="55"/>
        <v>1.5239105488508886</v>
      </c>
      <c r="CA9" s="85">
        <f t="shared" si="56"/>
        <v>1.7036646321259472</v>
      </c>
      <c r="CB9" s="85">
        <f t="shared" si="57"/>
        <v>0.18456295676891135</v>
      </c>
      <c r="CC9" s="85" t="str">
        <f t="shared" si="58"/>
        <v>na</v>
      </c>
      <c r="CD9" s="85">
        <f t="shared" si="59"/>
        <v>0.19113747412847729</v>
      </c>
      <c r="CE9" s="86" t="str">
        <f t="shared" si="60"/>
        <v>na</v>
      </c>
      <c r="CF9" s="85">
        <f t="shared" si="61"/>
        <v>0.19713510164439729</v>
      </c>
      <c r="CG9" s="102" t="str">
        <f t="shared" si="62"/>
        <v>na</v>
      </c>
    </row>
    <row r="10" spans="1:85" x14ac:dyDescent="0.25">
      <c r="A10" s="217" t="s">
        <v>106</v>
      </c>
      <c r="B10" s="149"/>
      <c r="C10" s="150">
        <v>66</v>
      </c>
      <c r="E10" s="142">
        <v>1</v>
      </c>
      <c r="F10" s="78">
        <v>0</v>
      </c>
      <c r="G10" s="199">
        <v>127.29</v>
      </c>
      <c r="H10" s="199">
        <v>138.29</v>
      </c>
      <c r="I10" s="153">
        <v>1.2410000000000001</v>
      </c>
      <c r="J10" s="153">
        <v>3.2360000000000002</v>
      </c>
      <c r="K10" s="314" t="s">
        <v>279</v>
      </c>
      <c r="L10" s="81"/>
      <c r="M10" s="82">
        <v>4.4770000000000003</v>
      </c>
      <c r="N10" s="277">
        <v>0.443</v>
      </c>
      <c r="O10" s="278">
        <v>0.88600000000000001</v>
      </c>
      <c r="P10" s="73">
        <f t="shared" si="63"/>
        <v>9.8950189859280765E-2</v>
      </c>
      <c r="Q10" s="73">
        <f t="shared" si="64"/>
        <v>9.8950189859280765E-2</v>
      </c>
      <c r="R10" s="205">
        <f t="shared" ref="R10:R19" si="84">IF(O10&gt;0,((((1/M10)^2)*((O10^2)+(N10^2))-((1/M10)^2)*(N10^2))^0.5),0)</f>
        <v>0.19790037971856153</v>
      </c>
      <c r="S10" s="153">
        <f t="shared" si="66"/>
        <v>0.19790037971856153</v>
      </c>
      <c r="T10" s="149">
        <v>1</v>
      </c>
      <c r="U10" s="143">
        <v>1</v>
      </c>
      <c r="W10" s="142">
        <v>0.5</v>
      </c>
      <c r="X10" s="142">
        <v>0.3</v>
      </c>
      <c r="Y10" s="142">
        <v>1</v>
      </c>
      <c r="AA10" s="142">
        <v>1</v>
      </c>
      <c r="AB10" s="201"/>
      <c r="AD10" s="142">
        <v>1</v>
      </c>
      <c r="AE10" s="54">
        <f>IF(T10&gt;0,$C10,"na")</f>
        <v>66</v>
      </c>
      <c r="AF10" s="144">
        <f t="shared" ref="AF10:AO10" si="85">IF(U10&gt;0,$C10,"na")</f>
        <v>66</v>
      </c>
      <c r="AG10" s="144" t="str">
        <f t="shared" si="85"/>
        <v>na</v>
      </c>
      <c r="AH10" s="144">
        <f t="shared" si="85"/>
        <v>66</v>
      </c>
      <c r="AI10" s="144">
        <f t="shared" si="85"/>
        <v>66</v>
      </c>
      <c r="AJ10" s="144">
        <f t="shared" si="85"/>
        <v>66</v>
      </c>
      <c r="AK10" s="144" t="str">
        <f t="shared" si="85"/>
        <v>na</v>
      </c>
      <c r="AL10" s="144">
        <f t="shared" si="85"/>
        <v>66</v>
      </c>
      <c r="AM10" s="75" t="str">
        <f t="shared" si="85"/>
        <v>na</v>
      </c>
      <c r="AN10" s="144" t="str">
        <f t="shared" si="85"/>
        <v>na</v>
      </c>
      <c r="AO10" s="144">
        <f t="shared" si="85"/>
        <v>66</v>
      </c>
      <c r="AP10" s="81">
        <f t="shared" si="19"/>
        <v>9.4355351245388325E-2</v>
      </c>
      <c r="AQ10" s="82">
        <f t="shared" si="20"/>
        <v>0.11612966307124717</v>
      </c>
      <c r="AR10" s="82" t="str">
        <f t="shared" si="21"/>
        <v>na</v>
      </c>
      <c r="AS10" s="82">
        <f t="shared" si="22"/>
        <v>7.8629459371156937E-2</v>
      </c>
      <c r="AT10" s="82">
        <f t="shared" si="23"/>
        <v>5.1654389367913313E-2</v>
      </c>
      <c r="AU10" s="82">
        <f t="shared" si="24"/>
        <v>9.6362911910183841E-2</v>
      </c>
      <c r="AV10" s="82" t="str">
        <f t="shared" si="25"/>
        <v>na</v>
      </c>
      <c r="AW10" s="82">
        <f t="shared" si="26"/>
        <v>9.7399072253304075E-2</v>
      </c>
      <c r="AX10" s="83" t="str">
        <f t="shared" si="27"/>
        <v>na</v>
      </c>
      <c r="AY10" s="82" t="str">
        <f t="shared" si="28"/>
        <v>na</v>
      </c>
      <c r="AZ10" s="82">
        <f t="shared" si="29"/>
        <v>9.4355351245388325E-2</v>
      </c>
      <c r="BA10" s="93">
        <f t="shared" si="30"/>
        <v>0.3611406814839192</v>
      </c>
      <c r="BB10" s="85">
        <f t="shared" si="31"/>
        <v>0.54705333999930961</v>
      </c>
      <c r="BC10" s="85" t="str">
        <f t="shared" si="32"/>
        <v>na</v>
      </c>
      <c r="BD10" s="85">
        <f t="shared" si="33"/>
        <v>0.25079213991938837</v>
      </c>
      <c r="BE10" s="85">
        <f t="shared" si="34"/>
        <v>0.10823252881597557</v>
      </c>
      <c r="BF10" s="85">
        <f t="shared" si="35"/>
        <v>0.37667185610636039</v>
      </c>
      <c r="BG10" s="85" t="str">
        <f t="shared" si="36"/>
        <v>na</v>
      </c>
      <c r="BH10" s="85">
        <f t="shared" si="37"/>
        <v>0.38481587704425935</v>
      </c>
      <c r="BI10" s="86" t="str">
        <f t="shared" si="38"/>
        <v>na</v>
      </c>
      <c r="BJ10" s="85" t="str">
        <f t="shared" si="39"/>
        <v>na</v>
      </c>
      <c r="BK10" s="102">
        <f t="shared" si="40"/>
        <v>0.3611406814839192</v>
      </c>
      <c r="BL10" s="85">
        <f t="shared" si="41"/>
        <v>23.47414429645475</v>
      </c>
      <c r="BM10" s="85">
        <f t="shared" si="42"/>
        <v>35.558467099955124</v>
      </c>
      <c r="BN10" s="85" t="str">
        <f t="shared" si="43"/>
        <v>na</v>
      </c>
      <c r="BO10" s="85">
        <f t="shared" si="44"/>
        <v>16.301489094760242</v>
      </c>
      <c r="BP10" s="85">
        <f t="shared" si="45"/>
        <v>7.0351143730384127</v>
      </c>
      <c r="BQ10" s="85">
        <f t="shared" si="46"/>
        <v>24.483670646913424</v>
      </c>
      <c r="BR10" s="85" t="str">
        <f t="shared" si="47"/>
        <v>na</v>
      </c>
      <c r="BS10" s="85">
        <f t="shared" si="48"/>
        <v>25.013032007876859</v>
      </c>
      <c r="BT10" s="86" t="str">
        <f t="shared" si="49"/>
        <v>na</v>
      </c>
      <c r="BU10" s="85" t="str">
        <f t="shared" si="50"/>
        <v>na</v>
      </c>
      <c r="BV10" s="102">
        <f t="shared" si="51"/>
        <v>23.47414429645475</v>
      </c>
      <c r="BW10" s="85">
        <f t="shared" si="52"/>
        <v>3.41504808392224E-4</v>
      </c>
      <c r="BX10" s="85">
        <f t="shared" si="53"/>
        <v>4.8856996508001432E-2</v>
      </c>
      <c r="BY10" s="85" t="str">
        <f t="shared" si="54"/>
        <v>na</v>
      </c>
      <c r="BZ10" s="85">
        <f t="shared" si="55"/>
        <v>1.5035815964901805E-2</v>
      </c>
      <c r="CA10" s="85">
        <f t="shared" si="56"/>
        <v>0.21194936790646743</v>
      </c>
      <c r="CB10" s="85">
        <f t="shared" si="57"/>
        <v>1.1112585767063623E-4</v>
      </c>
      <c r="CC10" s="85" t="str">
        <f t="shared" si="58"/>
        <v>na</v>
      </c>
      <c r="CD10" s="85">
        <f t="shared" si="59"/>
        <v>5.9130048830058891E-5</v>
      </c>
      <c r="CE10" s="86" t="str">
        <f t="shared" si="60"/>
        <v>na</v>
      </c>
      <c r="CF10" s="85" t="str">
        <f t="shared" si="61"/>
        <v>na</v>
      </c>
      <c r="CG10" s="102">
        <f t="shared" si="62"/>
        <v>8.4529985173288791E-3</v>
      </c>
    </row>
    <row r="11" spans="1:85" x14ac:dyDescent="0.25">
      <c r="A11" s="217" t="s">
        <v>85</v>
      </c>
      <c r="B11" s="149">
        <v>16</v>
      </c>
      <c r="C11" s="150"/>
      <c r="E11" s="142">
        <v>1</v>
      </c>
      <c r="F11" s="78"/>
      <c r="G11" s="199">
        <v>85.47</v>
      </c>
      <c r="H11" s="199">
        <v>197.07</v>
      </c>
      <c r="K11" s="314" t="s">
        <v>271</v>
      </c>
      <c r="L11" s="81">
        <v>85.47</v>
      </c>
      <c r="M11" s="82"/>
      <c r="N11" s="277">
        <v>17.2</v>
      </c>
      <c r="O11" s="278">
        <v>33.225000000000001</v>
      </c>
      <c r="P11" s="154">
        <f>N11/L11</f>
        <v>0.20124020124020123</v>
      </c>
      <c r="Q11" s="154">
        <f t="shared" ref="Q11:Q13" si="86">IF(N11&lt;0.01*L11,0.01,IF(N11&gt;100*L11,100,P11))</f>
        <v>0.20124020124020123</v>
      </c>
      <c r="R11" s="205">
        <f t="shared" ref="R11:R13" si="87">IF(O11&gt;0,((((1/L11)^2)*((O11^2)+(N11^2))-((1/L11)^2)*(N11^2))^0.5),0)</f>
        <v>0.38873288873288875</v>
      </c>
      <c r="S11" s="153">
        <f t="shared" si="66"/>
        <v>0.38873288873288875</v>
      </c>
      <c r="T11" s="149">
        <v>1</v>
      </c>
      <c r="U11" s="127"/>
      <c r="V11" s="129">
        <v>1</v>
      </c>
      <c r="W11" s="129">
        <v>0.75</v>
      </c>
      <c r="X11" s="129">
        <v>1</v>
      </c>
      <c r="Y11" s="129">
        <v>1</v>
      </c>
      <c r="Z11" s="129"/>
      <c r="AA11" s="129">
        <v>1</v>
      </c>
      <c r="AB11" s="139"/>
      <c r="AC11" s="129">
        <v>1</v>
      </c>
      <c r="AD11" s="142">
        <v>1</v>
      </c>
      <c r="AE11" s="54">
        <f>IF(T11&gt;0,$B11,"na")</f>
        <v>16</v>
      </c>
      <c r="AF11" s="144" t="str">
        <f t="shared" ref="AF11:AO11" si="88">IF(U11&gt;0,$B11,"na")</f>
        <v>na</v>
      </c>
      <c r="AG11" s="144">
        <f t="shared" si="88"/>
        <v>16</v>
      </c>
      <c r="AH11" s="144">
        <f t="shared" si="88"/>
        <v>16</v>
      </c>
      <c r="AI11" s="144">
        <f t="shared" si="88"/>
        <v>16</v>
      </c>
      <c r="AJ11" s="144">
        <f t="shared" si="88"/>
        <v>16</v>
      </c>
      <c r="AK11" s="144" t="str">
        <f t="shared" si="88"/>
        <v>na</v>
      </c>
      <c r="AL11" s="144">
        <f t="shared" si="88"/>
        <v>16</v>
      </c>
      <c r="AM11" s="75" t="str">
        <f t="shared" si="88"/>
        <v>na</v>
      </c>
      <c r="AN11" s="144">
        <f t="shared" si="88"/>
        <v>16</v>
      </c>
      <c r="AO11" s="144">
        <f t="shared" si="88"/>
        <v>16</v>
      </c>
      <c r="AP11" s="81">
        <f t="shared" si="19"/>
        <v>0.18335452413294678</v>
      </c>
      <c r="AQ11" s="82" t="str">
        <f t="shared" si="20"/>
        <v>na</v>
      </c>
      <c r="AR11" s="82">
        <f t="shared" si="21"/>
        <v>0.18335452413294678</v>
      </c>
      <c r="AS11" s="82">
        <f t="shared" si="22"/>
        <v>0.22919315516618349</v>
      </c>
      <c r="AT11" s="82">
        <f t="shared" si="23"/>
        <v>0.33458854768785912</v>
      </c>
      <c r="AU11" s="82">
        <f t="shared" si="24"/>
        <v>0.18725568422088185</v>
      </c>
      <c r="AV11" s="82" t="str">
        <f t="shared" si="25"/>
        <v>na</v>
      </c>
      <c r="AW11" s="82">
        <f t="shared" si="26"/>
        <v>0.18926918620175151</v>
      </c>
      <c r="AX11" s="83" t="str">
        <f t="shared" si="27"/>
        <v>na</v>
      </c>
      <c r="AY11" s="82">
        <f t="shared" si="28"/>
        <v>0.18335452413294678</v>
      </c>
      <c r="AZ11" s="82">
        <f t="shared" si="29"/>
        <v>0.18335452413294678</v>
      </c>
      <c r="BA11" s="93">
        <f t="shared" si="30"/>
        <v>0.65678348110267948</v>
      </c>
      <c r="BB11" s="85" t="str">
        <f t="shared" si="31"/>
        <v>na</v>
      </c>
      <c r="BC11" s="85">
        <f t="shared" si="32"/>
        <v>0.65678348110267948</v>
      </c>
      <c r="BD11" s="85">
        <f t="shared" si="33"/>
        <v>1.0262241892229367</v>
      </c>
      <c r="BE11" s="85">
        <f t="shared" si="34"/>
        <v>2.1870620474674984</v>
      </c>
      <c r="BF11" s="85">
        <f t="shared" si="35"/>
        <v>0.68502903597128739</v>
      </c>
      <c r="BG11" s="85" t="str">
        <f t="shared" si="36"/>
        <v>na</v>
      </c>
      <c r="BH11" s="85">
        <f t="shared" si="37"/>
        <v>0.69984004646112774</v>
      </c>
      <c r="BI11" s="86" t="str">
        <f t="shared" si="38"/>
        <v>na</v>
      </c>
      <c r="BJ11" s="85">
        <f t="shared" si="39"/>
        <v>0.65678348110267948</v>
      </c>
      <c r="BK11" s="102">
        <f t="shared" si="40"/>
        <v>0.65678348110267948</v>
      </c>
      <c r="BL11" s="85">
        <f t="shared" si="41"/>
        <v>9.8517522165401914</v>
      </c>
      <c r="BM11" s="85" t="str">
        <f t="shared" si="42"/>
        <v>na</v>
      </c>
      <c r="BN11" s="85">
        <f t="shared" si="43"/>
        <v>9.8517522165401914</v>
      </c>
      <c r="BO11" s="85">
        <f t="shared" si="44"/>
        <v>15.39336283834405</v>
      </c>
      <c r="BP11" s="85">
        <f t="shared" si="45"/>
        <v>32.805930712012476</v>
      </c>
      <c r="BQ11" s="85">
        <f t="shared" si="46"/>
        <v>10.275435539569312</v>
      </c>
      <c r="BR11" s="85" t="str">
        <f t="shared" si="47"/>
        <v>na</v>
      </c>
      <c r="BS11" s="85">
        <f t="shared" si="48"/>
        <v>10.497600696916916</v>
      </c>
      <c r="BT11" s="86" t="str">
        <f t="shared" si="49"/>
        <v>na</v>
      </c>
      <c r="BU11" s="85">
        <f t="shared" si="50"/>
        <v>9.8517522165401914</v>
      </c>
      <c r="BV11" s="102">
        <f t="shared" si="51"/>
        <v>9.8517522165401914</v>
      </c>
      <c r="BW11" s="85">
        <f t="shared" si="52"/>
        <v>0.12033811349640516</v>
      </c>
      <c r="BX11" s="85" t="str">
        <f t="shared" si="53"/>
        <v>na</v>
      </c>
      <c r="BY11" s="85">
        <f t="shared" si="54"/>
        <v>7.1314515592706476E-2</v>
      </c>
      <c r="BZ11" s="85">
        <f t="shared" si="55"/>
        <v>0.29363454606357076</v>
      </c>
      <c r="CA11" s="85">
        <f t="shared" si="56"/>
        <v>0.81913612353742971</v>
      </c>
      <c r="CB11" s="85">
        <f t="shared" si="57"/>
        <v>0.12843676332360116</v>
      </c>
      <c r="CC11" s="85" t="str">
        <f t="shared" si="58"/>
        <v>na</v>
      </c>
      <c r="CD11" s="85">
        <f t="shared" si="59"/>
        <v>0.13227358404412809</v>
      </c>
      <c r="CE11" s="86" t="str">
        <f t="shared" si="60"/>
        <v>na</v>
      </c>
      <c r="CF11" s="85">
        <f t="shared" si="61"/>
        <v>0.1313387754115154</v>
      </c>
      <c r="CG11" s="102">
        <f t="shared" si="62"/>
        <v>0.16101352941700098</v>
      </c>
    </row>
    <row r="12" spans="1:85" x14ac:dyDescent="0.25">
      <c r="A12" s="309" t="s">
        <v>16</v>
      </c>
      <c r="B12" s="143"/>
      <c r="C12" s="150">
        <v>66</v>
      </c>
      <c r="E12" s="142">
        <v>1</v>
      </c>
      <c r="F12" s="78">
        <v>2.7E-2</v>
      </c>
      <c r="G12" s="199">
        <v>3.66</v>
      </c>
      <c r="H12" s="199">
        <v>9.68</v>
      </c>
      <c r="I12" s="153">
        <v>0.129</v>
      </c>
      <c r="J12" s="153">
        <v>0.55600000000000005</v>
      </c>
      <c r="K12" s="314" t="s">
        <v>279</v>
      </c>
      <c r="L12" s="81"/>
      <c r="M12" s="82">
        <v>0.68500000000000005</v>
      </c>
      <c r="N12" s="277">
        <v>4.1000000000000002E-2</v>
      </c>
      <c r="O12" s="278">
        <v>0.217</v>
      </c>
      <c r="P12" s="73">
        <f t="shared" ref="P12" si="89">N12/M12</f>
        <v>5.9854014598540145E-2</v>
      </c>
      <c r="Q12" s="73">
        <f t="shared" ref="Q12" si="90">IF(N12&lt;0.01*M12,0.01,IF(N12&gt;100*M12,100,P12))</f>
        <v>5.9854014598540145E-2</v>
      </c>
      <c r="R12" s="205">
        <f t="shared" si="84"/>
        <v>0.31678832116788319</v>
      </c>
      <c r="S12" s="205">
        <f t="shared" ref="S12" si="91">IF(R12=0,Q12,R12)</f>
        <v>0.31678832116788319</v>
      </c>
      <c r="T12" s="149">
        <v>1</v>
      </c>
      <c r="U12" s="143"/>
      <c r="W12" s="142">
        <v>0.5</v>
      </c>
      <c r="X12" s="142">
        <v>0.3</v>
      </c>
      <c r="Y12" s="142">
        <v>1</v>
      </c>
      <c r="AA12" s="142">
        <v>1</v>
      </c>
      <c r="AB12" s="201"/>
      <c r="AD12" s="142">
        <v>1</v>
      </c>
      <c r="AE12" s="54">
        <f>IF(T12&gt;0,$C12,"na")</f>
        <v>66</v>
      </c>
      <c r="AF12" s="144" t="str">
        <f t="shared" ref="AF12" si="92">IF(U12&gt;0,$C12,"na")</f>
        <v>na</v>
      </c>
      <c r="AG12" s="144" t="str">
        <f t="shared" ref="AG12" si="93">IF(V12&gt;0,$C12,"na")</f>
        <v>na</v>
      </c>
      <c r="AH12" s="144">
        <f t="shared" ref="AH12" si="94">IF(W12&gt;0,$C12,"na")</f>
        <v>66</v>
      </c>
      <c r="AI12" s="144">
        <f t="shared" ref="AI12" si="95">IF(X12&gt;0,$C12,"na")</f>
        <v>66</v>
      </c>
      <c r="AJ12" s="144">
        <f t="shared" ref="AJ12" si="96">IF(Y12&gt;0,$C12,"na")</f>
        <v>66</v>
      </c>
      <c r="AK12" s="144" t="str">
        <f t="shared" ref="AK12" si="97">IF(Z12&gt;0,$C12,"na")</f>
        <v>na</v>
      </c>
      <c r="AL12" s="144">
        <f t="shared" ref="AL12" si="98">IF(AA12&gt;0,$C12,"na")</f>
        <v>66</v>
      </c>
      <c r="AM12" s="75" t="str">
        <f t="shared" ref="AM12" si="99">IF(AB12&gt;0,$C12,"na")</f>
        <v>na</v>
      </c>
      <c r="AN12" s="144" t="str">
        <f t="shared" ref="AN12" si="100">IF(AC12&gt;0,$C12,"na")</f>
        <v>na</v>
      </c>
      <c r="AO12" s="144">
        <f t="shared" ref="AO12" si="101">IF(AD12&gt;0,$C12,"na")</f>
        <v>66</v>
      </c>
      <c r="AP12" s="81">
        <f t="shared" si="19"/>
        <v>5.8131176562570878E-2</v>
      </c>
      <c r="AQ12" s="82" t="str">
        <f t="shared" si="20"/>
        <v>na</v>
      </c>
      <c r="AR12" s="82" t="str">
        <f t="shared" si="21"/>
        <v>na</v>
      </c>
      <c r="AS12" s="82">
        <f t="shared" si="22"/>
        <v>4.8442647135475733E-2</v>
      </c>
      <c r="AT12" s="82">
        <f t="shared" si="23"/>
        <v>3.1823636804327121E-2</v>
      </c>
      <c r="AU12" s="82">
        <f t="shared" si="24"/>
        <v>5.9368010106455371E-2</v>
      </c>
      <c r="AV12" s="82" t="str">
        <f t="shared" si="25"/>
        <v>na</v>
      </c>
      <c r="AW12" s="82">
        <f t="shared" si="26"/>
        <v>6.0006375806524778E-2</v>
      </c>
      <c r="AX12" s="83" t="str">
        <f t="shared" si="27"/>
        <v>na</v>
      </c>
      <c r="AY12" s="82" t="str">
        <f t="shared" si="28"/>
        <v>na</v>
      </c>
      <c r="AZ12" s="82">
        <f t="shared" si="29"/>
        <v>5.8131176562570878E-2</v>
      </c>
      <c r="BA12" s="93">
        <f t="shared" si="30"/>
        <v>0.55039136360079677</v>
      </c>
      <c r="BB12" s="85" t="str">
        <f t="shared" si="31"/>
        <v>na</v>
      </c>
      <c r="BC12" s="85" t="str">
        <f t="shared" si="32"/>
        <v>na</v>
      </c>
      <c r="BD12" s="85">
        <f t="shared" si="33"/>
        <v>0.38221622472277555</v>
      </c>
      <c r="BE12" s="85">
        <f t="shared" si="34"/>
        <v>0.16495025948396197</v>
      </c>
      <c r="BF12" s="85">
        <f t="shared" si="35"/>
        <v>0.57406143129752651</v>
      </c>
      <c r="BG12" s="85" t="str">
        <f t="shared" si="36"/>
        <v>na</v>
      </c>
      <c r="BH12" s="85">
        <f t="shared" si="37"/>
        <v>0.58647321157878862</v>
      </c>
      <c r="BI12" s="86" t="str">
        <f t="shared" si="38"/>
        <v>na</v>
      </c>
      <c r="BJ12" s="85" t="str">
        <f t="shared" si="39"/>
        <v>na</v>
      </c>
      <c r="BK12" s="102">
        <f t="shared" si="40"/>
        <v>0.55039136360079677</v>
      </c>
      <c r="BL12" s="85">
        <f t="shared" si="41"/>
        <v>35.775438634051788</v>
      </c>
      <c r="BM12" s="85" t="str">
        <f t="shared" si="42"/>
        <v>na</v>
      </c>
      <c r="BN12" s="85" t="str">
        <f t="shared" si="43"/>
        <v>na</v>
      </c>
      <c r="BO12" s="85">
        <f t="shared" si="44"/>
        <v>24.844054606980411</v>
      </c>
      <c r="BP12" s="85">
        <f t="shared" si="45"/>
        <v>10.721766866457529</v>
      </c>
      <c r="BQ12" s="85">
        <f t="shared" si="46"/>
        <v>37.313993034339227</v>
      </c>
      <c r="BR12" s="85" t="str">
        <f t="shared" si="47"/>
        <v>na</v>
      </c>
      <c r="BS12" s="85">
        <f t="shared" si="48"/>
        <v>38.120758752621263</v>
      </c>
      <c r="BT12" s="86" t="str">
        <f t="shared" si="49"/>
        <v>na</v>
      </c>
      <c r="BU12" s="85" t="str">
        <f t="shared" si="50"/>
        <v>na</v>
      </c>
      <c r="BV12" s="102">
        <f t="shared" si="51"/>
        <v>35.775438634051788</v>
      </c>
      <c r="BW12" s="85">
        <f t="shared" si="52"/>
        <v>9.7822842869328797E-2</v>
      </c>
      <c r="BX12" s="85" t="str">
        <f t="shared" si="53"/>
        <v>na</v>
      </c>
      <c r="BY12" s="85" t="str">
        <f t="shared" si="54"/>
        <v>na</v>
      </c>
      <c r="BZ12" s="85">
        <f t="shared" si="55"/>
        <v>0.13532056755406635</v>
      </c>
      <c r="CA12" s="85">
        <f t="shared" si="56"/>
        <v>0.38624408566401347</v>
      </c>
      <c r="CB12" s="85">
        <f t="shared" si="57"/>
        <v>9.6776756668248004E-2</v>
      </c>
      <c r="CC12" s="85" t="str">
        <f t="shared" si="58"/>
        <v>na</v>
      </c>
      <c r="CD12" s="85">
        <f t="shared" si="59"/>
        <v>9.701313015764193E-2</v>
      </c>
      <c r="CE12" s="86" t="str">
        <f t="shared" si="60"/>
        <v>na</v>
      </c>
      <c r="CF12" s="85" t="str">
        <f t="shared" si="61"/>
        <v>na</v>
      </c>
      <c r="CG12" s="102">
        <f t="shared" si="62"/>
        <v>4.0944064139187088E-2</v>
      </c>
    </row>
    <row r="13" spans="1:85" ht="15.75" x14ac:dyDescent="0.25">
      <c r="A13" s="310" t="s">
        <v>21</v>
      </c>
      <c r="B13" s="143">
        <v>16</v>
      </c>
      <c r="C13" s="150"/>
      <c r="E13" s="142">
        <v>1</v>
      </c>
      <c r="F13" s="78"/>
      <c r="G13" s="199">
        <v>1968.86</v>
      </c>
      <c r="H13" s="199">
        <v>3869.74</v>
      </c>
      <c r="K13" s="314" t="s">
        <v>271</v>
      </c>
      <c r="L13" s="81">
        <v>1968.86</v>
      </c>
      <c r="M13" s="82"/>
      <c r="N13" s="279">
        <v>15.4</v>
      </c>
      <c r="O13" s="278">
        <v>45.637999999999998</v>
      </c>
      <c r="P13" s="154">
        <f t="shared" ref="P13" si="102">N13/L13</f>
        <v>7.8217851954938394E-3</v>
      </c>
      <c r="Q13" s="154">
        <f t="shared" si="86"/>
        <v>0.01</v>
      </c>
      <c r="R13" s="205">
        <f t="shared" si="87"/>
        <v>2.3179911217658951E-2</v>
      </c>
      <c r="S13" s="153">
        <f t="shared" si="66"/>
        <v>2.3179911217658951E-2</v>
      </c>
      <c r="T13" s="149">
        <v>1</v>
      </c>
      <c r="U13" s="143">
        <v>0.5</v>
      </c>
      <c r="V13" s="142">
        <v>1</v>
      </c>
      <c r="W13" s="142">
        <v>0.5</v>
      </c>
      <c r="X13" s="142">
        <v>0.1</v>
      </c>
      <c r="Y13" s="142">
        <v>1</v>
      </c>
      <c r="AA13" s="142">
        <v>1</v>
      </c>
      <c r="AB13" s="201">
        <v>1</v>
      </c>
      <c r="AC13" s="142">
        <v>1</v>
      </c>
      <c r="AD13" s="142">
        <v>1</v>
      </c>
      <c r="AE13" s="54">
        <f>IF(T13&gt;0,$B13,"na")</f>
        <v>16</v>
      </c>
      <c r="AF13" s="144">
        <f t="shared" ref="AF13" si="103">IF(U13&gt;0,$B13,"na")</f>
        <v>16</v>
      </c>
      <c r="AG13" s="144">
        <f t="shared" ref="AG13" si="104">IF(V13&gt;0,$B13,"na")</f>
        <v>16</v>
      </c>
      <c r="AH13" s="144">
        <f t="shared" ref="AH13" si="105">IF(W13&gt;0,$B13,"na")</f>
        <v>16</v>
      </c>
      <c r="AI13" s="144">
        <f t="shared" ref="AI13" si="106">IF(X13&gt;0,$B13,"na")</f>
        <v>16</v>
      </c>
      <c r="AJ13" s="144">
        <f t="shared" ref="AJ13" si="107">IF(Y13&gt;0,$B13,"na")</f>
        <v>16</v>
      </c>
      <c r="AK13" s="144" t="str">
        <f t="shared" ref="AK13" si="108">IF(Z13&gt;0,$B13,"na")</f>
        <v>na</v>
      </c>
      <c r="AL13" s="144">
        <f t="shared" ref="AL13" si="109">IF(AA13&gt;0,$B13,"na")</f>
        <v>16</v>
      </c>
      <c r="AM13" s="75">
        <f t="shared" ref="AM13" si="110">IF(AB13&gt;0,$B13,"na")</f>
        <v>16</v>
      </c>
      <c r="AN13" s="144">
        <f t="shared" ref="AN13" si="111">IF(AC13&gt;0,$B13,"na")</f>
        <v>16</v>
      </c>
      <c r="AO13" s="144">
        <f t="shared" ref="AO13" si="112">IF(AD13&gt;0,$B13,"na")</f>
        <v>16</v>
      </c>
      <c r="AP13" s="81">
        <f t="shared" si="19"/>
        <v>9.950330853168092E-3</v>
      </c>
      <c r="AQ13" s="82">
        <f t="shared" si="20"/>
        <v>6.1232805250265188E-3</v>
      </c>
      <c r="AR13" s="82">
        <f t="shared" si="21"/>
        <v>9.950330853168092E-3</v>
      </c>
      <c r="AS13" s="82">
        <f t="shared" si="22"/>
        <v>8.2919423776400773E-3</v>
      </c>
      <c r="AT13" s="82">
        <f t="shared" si="23"/>
        <v>1.8157538053226448E-3</v>
      </c>
      <c r="AU13" s="82">
        <f t="shared" si="24"/>
        <v>1.0162040020256776E-2</v>
      </c>
      <c r="AV13" s="82" t="str">
        <f t="shared" si="25"/>
        <v>na</v>
      </c>
      <c r="AW13" s="82">
        <f t="shared" si="26"/>
        <v>1.0271309267786417E-2</v>
      </c>
      <c r="AX13" s="83">
        <f t="shared" si="27"/>
        <v>9.950330853168092E-3</v>
      </c>
      <c r="AY13" s="82">
        <f t="shared" si="28"/>
        <v>9.950330853168092E-3</v>
      </c>
      <c r="AZ13" s="82">
        <f t="shared" si="29"/>
        <v>9.950330853168092E-3</v>
      </c>
      <c r="BA13" s="93">
        <f t="shared" si="30"/>
        <v>4.5830675599495087E-2</v>
      </c>
      <c r="BB13" s="85">
        <f t="shared" si="31"/>
        <v>1.7355995493299917E-2</v>
      </c>
      <c r="BC13" s="85">
        <f t="shared" si="32"/>
        <v>4.5830675599495087E-2</v>
      </c>
      <c r="BD13" s="85">
        <f t="shared" si="33"/>
        <v>3.1826858055204924E-2</v>
      </c>
      <c r="BE13" s="85">
        <f t="shared" si="34"/>
        <v>1.5261426953851796E-3</v>
      </c>
      <c r="BF13" s="85">
        <f t="shared" si="35"/>
        <v>4.7801664364525445E-2</v>
      </c>
      <c r="BG13" s="85" t="str">
        <f t="shared" si="36"/>
        <v>na</v>
      </c>
      <c r="BH13" s="85">
        <f t="shared" si="37"/>
        <v>4.8835183989472383E-2</v>
      </c>
      <c r="BI13" s="86">
        <f t="shared" si="38"/>
        <v>4.5830675599495087E-2</v>
      </c>
      <c r="BJ13" s="85">
        <f t="shared" si="39"/>
        <v>4.5830675599495087E-2</v>
      </c>
      <c r="BK13" s="102">
        <f t="shared" si="40"/>
        <v>4.5830675599495087E-2</v>
      </c>
      <c r="BL13" s="85">
        <f t="shared" si="41"/>
        <v>0.68746013399242634</v>
      </c>
      <c r="BM13" s="85">
        <f t="shared" si="42"/>
        <v>0.26033993239949876</v>
      </c>
      <c r="BN13" s="85">
        <f t="shared" si="43"/>
        <v>0.68746013399242634</v>
      </c>
      <c r="BO13" s="85">
        <f t="shared" si="44"/>
        <v>0.47740287082807387</v>
      </c>
      <c r="BP13" s="85">
        <f t="shared" si="45"/>
        <v>2.2892140430777693E-2</v>
      </c>
      <c r="BQ13" s="85">
        <f t="shared" si="46"/>
        <v>0.71702496546788164</v>
      </c>
      <c r="BR13" s="85" t="str">
        <f t="shared" si="47"/>
        <v>na</v>
      </c>
      <c r="BS13" s="85">
        <f t="shared" si="48"/>
        <v>0.73252775984208574</v>
      </c>
      <c r="BT13" s="86">
        <f t="shared" si="49"/>
        <v>0.68746013399242634</v>
      </c>
      <c r="BU13" s="85">
        <f t="shared" si="50"/>
        <v>0.68746013399242634</v>
      </c>
      <c r="BV13" s="102">
        <f t="shared" si="51"/>
        <v>0.68746013399242634</v>
      </c>
      <c r="BW13" s="85">
        <f t="shared" si="52"/>
        <v>0.12021401648460052</v>
      </c>
      <c r="BX13" s="85">
        <f t="shared" si="53"/>
        <v>0.10969001827069191</v>
      </c>
      <c r="BY13" s="85">
        <f t="shared" si="54"/>
        <v>0.18196110782380437</v>
      </c>
      <c r="BZ13" s="85">
        <f t="shared" si="55"/>
        <v>0.11677548816451734</v>
      </c>
      <c r="CA13" s="85">
        <f t="shared" si="56"/>
        <v>0.18150137633779181</v>
      </c>
      <c r="CB13" s="85">
        <f t="shared" si="57"/>
        <v>0.12249567747848408</v>
      </c>
      <c r="CC13" s="85" t="str">
        <f t="shared" si="58"/>
        <v>na</v>
      </c>
      <c r="CD13" s="85">
        <f t="shared" si="59"/>
        <v>0.1241132836463377</v>
      </c>
      <c r="CE13" s="86">
        <f t="shared" si="60"/>
        <v>8.1278195978349774E-2</v>
      </c>
      <c r="CF13" s="85">
        <f t="shared" si="61"/>
        <v>0.10969996703383175</v>
      </c>
      <c r="CG13" s="102">
        <f t="shared" si="62"/>
        <v>8.5469610834863902E-2</v>
      </c>
    </row>
    <row r="14" spans="1:85" x14ac:dyDescent="0.25">
      <c r="A14" s="309" t="s">
        <v>22</v>
      </c>
      <c r="B14" s="143"/>
      <c r="C14" s="150">
        <v>66</v>
      </c>
      <c r="E14" s="142">
        <v>1</v>
      </c>
      <c r="F14" s="78">
        <v>1.2430000000000001</v>
      </c>
      <c r="G14" s="199">
        <v>2.13</v>
      </c>
      <c r="H14" s="199">
        <v>5.23</v>
      </c>
      <c r="I14" s="153">
        <v>0.59899999999999998</v>
      </c>
      <c r="J14" s="153">
        <v>1.5569999999999999</v>
      </c>
      <c r="K14" s="314" t="s">
        <v>270</v>
      </c>
      <c r="L14" s="81"/>
      <c r="M14" s="82">
        <v>2.4860000000000002</v>
      </c>
      <c r="N14" s="279">
        <v>0.109</v>
      </c>
      <c r="O14" s="278">
        <v>0.151</v>
      </c>
      <c r="P14" s="73">
        <f t="shared" ref="P14:P17" si="113">N14/M14</f>
        <v>4.3845534995977473E-2</v>
      </c>
      <c r="Q14" s="73">
        <f t="shared" ref="Q14:Q17" si="114">IF(N14&lt;0.01*M14,0.01,IF(N14&gt;100*M14,100,P14))</f>
        <v>4.3845534995977473E-2</v>
      </c>
      <c r="R14" s="205">
        <f t="shared" si="84"/>
        <v>6.0740144810941268E-2</v>
      </c>
      <c r="S14" s="153">
        <f t="shared" si="66"/>
        <v>6.0740144810941268E-2</v>
      </c>
      <c r="T14" s="149">
        <v>1</v>
      </c>
      <c r="U14" s="143"/>
      <c r="W14" s="142">
        <v>1</v>
      </c>
      <c r="X14" s="142">
        <v>1</v>
      </c>
      <c r="Y14" s="142">
        <v>1</v>
      </c>
      <c r="AA14" s="142">
        <v>1</v>
      </c>
      <c r="AB14" s="201"/>
      <c r="AD14" s="142">
        <v>1</v>
      </c>
      <c r="AE14" s="54">
        <f t="shared" ref="AE14:AE17" si="115">IF(T14&gt;0,$C14,"na")</f>
        <v>66</v>
      </c>
      <c r="AF14" s="144" t="str">
        <f t="shared" ref="AF14:AF17" si="116">IF(U14&gt;0,$C14,"na")</f>
        <v>na</v>
      </c>
      <c r="AG14" s="144" t="str">
        <f t="shared" ref="AG14:AG17" si="117">IF(V14&gt;0,$C14,"na")</f>
        <v>na</v>
      </c>
      <c r="AH14" s="144">
        <f t="shared" ref="AH14:AH17" si="118">IF(W14&gt;0,$C14,"na")</f>
        <v>66</v>
      </c>
      <c r="AI14" s="144">
        <f t="shared" ref="AI14:AI17" si="119">IF(X14&gt;0,$C14,"na")</f>
        <v>66</v>
      </c>
      <c r="AJ14" s="144">
        <f t="shared" ref="AJ14:AJ17" si="120">IF(Y14&gt;0,$C14,"na")</f>
        <v>66</v>
      </c>
      <c r="AK14" s="144" t="str">
        <f t="shared" ref="AK14:AK17" si="121">IF(Z14&gt;0,$C14,"na")</f>
        <v>na</v>
      </c>
      <c r="AL14" s="144">
        <f t="shared" ref="AL14:AL17" si="122">IF(AA14&gt;0,$C14,"na")</f>
        <v>66</v>
      </c>
      <c r="AM14" s="75" t="str">
        <f t="shared" ref="AM14:AM17" si="123">IF(AB14&gt;0,$C14,"na")</f>
        <v>na</v>
      </c>
      <c r="AN14" s="144" t="str">
        <f t="shared" ref="AN14:AN17" si="124">IF(AC14&gt;0,$C14,"na")</f>
        <v>na</v>
      </c>
      <c r="AO14" s="144">
        <f t="shared" ref="AO14:AO17" si="125">IF(AD14&gt;0,$C14,"na")</f>
        <v>66</v>
      </c>
      <c r="AP14" s="81">
        <f t="shared" si="19"/>
        <v>4.291152352933255E-2</v>
      </c>
      <c r="AQ14" s="82" t="str">
        <f t="shared" si="20"/>
        <v>na</v>
      </c>
      <c r="AR14" s="82" t="str">
        <f t="shared" si="21"/>
        <v>na</v>
      </c>
      <c r="AS14" s="82">
        <f t="shared" si="22"/>
        <v>7.1519205882220924E-2</v>
      </c>
      <c r="AT14" s="82">
        <f t="shared" si="23"/>
        <v>7.8305699871044812E-2</v>
      </c>
      <c r="AU14" s="82">
        <f t="shared" si="24"/>
        <v>4.3824534668254526E-2</v>
      </c>
      <c r="AV14" s="82" t="str">
        <f t="shared" si="25"/>
        <v>na</v>
      </c>
      <c r="AW14" s="82">
        <f t="shared" si="26"/>
        <v>4.4295766223827145E-2</v>
      </c>
      <c r="AX14" s="83" t="str">
        <f t="shared" si="27"/>
        <v>na</v>
      </c>
      <c r="AY14" s="82" t="str">
        <f t="shared" si="28"/>
        <v>na</v>
      </c>
      <c r="AZ14" s="82">
        <f t="shared" si="29"/>
        <v>4.291152352933255E-2</v>
      </c>
      <c r="BA14" s="93">
        <f t="shared" si="30"/>
        <v>0.11793382856526047</v>
      </c>
      <c r="BB14" s="85" t="str">
        <f t="shared" si="31"/>
        <v>na</v>
      </c>
      <c r="BC14" s="85" t="str">
        <f t="shared" si="32"/>
        <v>na</v>
      </c>
      <c r="BD14" s="85">
        <f t="shared" si="33"/>
        <v>0.32759396823683468</v>
      </c>
      <c r="BE14" s="85">
        <f t="shared" si="34"/>
        <v>0.39271481087584748</v>
      </c>
      <c r="BF14" s="85">
        <f t="shared" si="35"/>
        <v>0.12300567723601638</v>
      </c>
      <c r="BG14" s="85" t="str">
        <f t="shared" si="36"/>
        <v>na</v>
      </c>
      <c r="BH14" s="85">
        <f t="shared" si="37"/>
        <v>0.1256651825710996</v>
      </c>
      <c r="BI14" s="86" t="str">
        <f t="shared" si="38"/>
        <v>na</v>
      </c>
      <c r="BJ14" s="85" t="str">
        <f t="shared" si="39"/>
        <v>na</v>
      </c>
      <c r="BK14" s="102">
        <f t="shared" si="40"/>
        <v>0.11793382856526047</v>
      </c>
      <c r="BL14" s="85">
        <f t="shared" si="41"/>
        <v>7.6656988567419306</v>
      </c>
      <c r="BM14" s="85" t="str">
        <f t="shared" si="42"/>
        <v>na</v>
      </c>
      <c r="BN14" s="85" t="str">
        <f t="shared" si="43"/>
        <v>na</v>
      </c>
      <c r="BO14" s="85">
        <f t="shared" si="44"/>
        <v>21.293607935394252</v>
      </c>
      <c r="BP14" s="85">
        <f t="shared" si="45"/>
        <v>25.526462706930086</v>
      </c>
      <c r="BQ14" s="85">
        <f t="shared" si="46"/>
        <v>7.995369020341065</v>
      </c>
      <c r="BR14" s="85" t="str">
        <f t="shared" si="47"/>
        <v>na</v>
      </c>
      <c r="BS14" s="85">
        <f t="shared" si="48"/>
        <v>8.1682368671214736</v>
      </c>
      <c r="BT14" s="86" t="str">
        <f t="shared" si="49"/>
        <v>na</v>
      </c>
      <c r="BU14" s="85" t="str">
        <f t="shared" si="50"/>
        <v>na</v>
      </c>
      <c r="BV14" s="102">
        <f t="shared" si="51"/>
        <v>7.6656988567419306</v>
      </c>
      <c r="BW14" s="85">
        <f t="shared" si="52"/>
        <v>0.19045498053739415</v>
      </c>
      <c r="BX14" s="85" t="str">
        <f t="shared" si="53"/>
        <v>na</v>
      </c>
      <c r="BY14" s="85" t="str">
        <f t="shared" si="54"/>
        <v>na</v>
      </c>
      <c r="BZ14" s="85">
        <f t="shared" si="55"/>
        <v>3.2538600466797289E-2</v>
      </c>
      <c r="CA14" s="85">
        <f t="shared" si="56"/>
        <v>5.946931935069779E-2</v>
      </c>
      <c r="CB14" s="85">
        <f t="shared" si="57"/>
        <v>0.19128851011502473</v>
      </c>
      <c r="CC14" s="85" t="str">
        <f t="shared" si="58"/>
        <v>na</v>
      </c>
      <c r="CD14" s="85">
        <f t="shared" si="59"/>
        <v>0.19281136042634428</v>
      </c>
      <c r="CE14" s="86" t="str">
        <f t="shared" si="60"/>
        <v>na</v>
      </c>
      <c r="CF14" s="85" t="str">
        <f t="shared" si="61"/>
        <v>na</v>
      </c>
      <c r="CG14" s="102">
        <f t="shared" si="62"/>
        <v>0.10627042035828026</v>
      </c>
    </row>
    <row r="15" spans="1:85" s="146" customFormat="1" x14ac:dyDescent="0.25">
      <c r="A15" s="311" t="s">
        <v>115</v>
      </c>
      <c r="B15" s="145"/>
      <c r="C15" s="21">
        <v>66</v>
      </c>
      <c r="E15" s="146">
        <v>1</v>
      </c>
      <c r="F15" s="78">
        <v>0</v>
      </c>
      <c r="G15" s="145"/>
      <c r="H15" s="145"/>
      <c r="I15" s="153">
        <v>8.7999999999999995E-2</v>
      </c>
      <c r="J15" s="153">
        <v>0.45300000000000001</v>
      </c>
      <c r="K15" s="314" t="s">
        <v>279</v>
      </c>
      <c r="L15" s="81"/>
      <c r="M15" s="82">
        <v>0.54100000000000004</v>
      </c>
      <c r="N15" s="279">
        <v>8.8999999999999996E-2</v>
      </c>
      <c r="O15" s="278">
        <v>0.51500000000000001</v>
      </c>
      <c r="P15" s="73">
        <f t="shared" si="113"/>
        <v>0.16451016635859517</v>
      </c>
      <c r="Q15" s="73">
        <f t="shared" si="114"/>
        <v>0.16451016635859517</v>
      </c>
      <c r="R15" s="205">
        <f t="shared" si="84"/>
        <v>0.95194085027726427</v>
      </c>
      <c r="S15" s="153">
        <f t="shared" si="66"/>
        <v>0.95194085027726427</v>
      </c>
      <c r="T15" s="151">
        <v>1</v>
      </c>
      <c r="U15" s="145">
        <v>0.5</v>
      </c>
      <c r="W15" s="146">
        <v>1</v>
      </c>
      <c r="X15" s="146">
        <v>0.5</v>
      </c>
      <c r="Y15" s="146">
        <v>1</v>
      </c>
      <c r="AB15" s="201"/>
      <c r="AE15" s="54">
        <f t="shared" si="115"/>
        <v>66</v>
      </c>
      <c r="AF15" s="144">
        <f t="shared" si="116"/>
        <v>66</v>
      </c>
      <c r="AG15" s="144" t="str">
        <f t="shared" si="117"/>
        <v>na</v>
      </c>
      <c r="AH15" s="144">
        <f t="shared" si="118"/>
        <v>66</v>
      </c>
      <c r="AI15" s="144">
        <f t="shared" si="119"/>
        <v>66</v>
      </c>
      <c r="AJ15" s="144">
        <f t="shared" si="120"/>
        <v>66</v>
      </c>
      <c r="AK15" s="144" t="str">
        <f t="shared" si="121"/>
        <v>na</v>
      </c>
      <c r="AL15" s="144" t="str">
        <f t="shared" si="122"/>
        <v>na</v>
      </c>
      <c r="AM15" s="75" t="str">
        <f t="shared" si="123"/>
        <v>na</v>
      </c>
      <c r="AN15" s="144" t="str">
        <f t="shared" si="124"/>
        <v>na</v>
      </c>
      <c r="AO15" s="144" t="str">
        <f t="shared" si="125"/>
        <v>na</v>
      </c>
      <c r="AP15" s="81">
        <f t="shared" si="19"/>
        <v>0.15230054053909692</v>
      </c>
      <c r="AQ15" s="82">
        <f t="shared" si="20"/>
        <v>9.372340956252119E-2</v>
      </c>
      <c r="AR15" s="82" t="str">
        <f t="shared" si="21"/>
        <v>na</v>
      </c>
      <c r="AS15" s="82">
        <f t="shared" si="22"/>
        <v>0.25383423423182822</v>
      </c>
      <c r="AT15" s="82">
        <f t="shared" si="23"/>
        <v>0.13896034720720524</v>
      </c>
      <c r="AU15" s="82">
        <f t="shared" si="24"/>
        <v>0.15554097757184368</v>
      </c>
      <c r="AV15" s="82" t="str">
        <f t="shared" si="25"/>
        <v>na</v>
      </c>
      <c r="AW15" s="82" t="str">
        <f t="shared" si="26"/>
        <v>na</v>
      </c>
      <c r="AX15" s="83" t="str">
        <f t="shared" si="27"/>
        <v>na</v>
      </c>
      <c r="AY15" s="82" t="str">
        <f t="shared" si="28"/>
        <v>na</v>
      </c>
      <c r="AZ15" s="82" t="str">
        <f t="shared" si="29"/>
        <v>na</v>
      </c>
      <c r="BA15" s="93">
        <f t="shared" si="30"/>
        <v>1.3376483708394504</v>
      </c>
      <c r="BB15" s="85">
        <f t="shared" si="31"/>
        <v>0.50656506351316477</v>
      </c>
      <c r="BC15" s="85" t="str">
        <f t="shared" si="32"/>
        <v>na</v>
      </c>
      <c r="BD15" s="85">
        <f t="shared" si="33"/>
        <v>3.715689918998474</v>
      </c>
      <c r="BE15" s="85">
        <f t="shared" si="34"/>
        <v>1.1135785494361137</v>
      </c>
      <c r="BF15" s="85">
        <f t="shared" si="35"/>
        <v>1.3951751228674036</v>
      </c>
      <c r="BG15" s="85" t="str">
        <f t="shared" si="36"/>
        <v>na</v>
      </c>
      <c r="BH15" s="85" t="str">
        <f t="shared" si="37"/>
        <v>na</v>
      </c>
      <c r="BI15" s="86" t="str">
        <f t="shared" si="38"/>
        <v>na</v>
      </c>
      <c r="BJ15" s="85" t="str">
        <f t="shared" si="39"/>
        <v>na</v>
      </c>
      <c r="BK15" s="102" t="str">
        <f t="shared" si="40"/>
        <v>na</v>
      </c>
      <c r="BL15" s="85">
        <f t="shared" si="41"/>
        <v>86.947144104564273</v>
      </c>
      <c r="BM15" s="85">
        <f t="shared" si="42"/>
        <v>32.92672912835571</v>
      </c>
      <c r="BN15" s="85" t="str">
        <f t="shared" si="43"/>
        <v>na</v>
      </c>
      <c r="BO15" s="85">
        <f t="shared" si="44"/>
        <v>241.5198447349008</v>
      </c>
      <c r="BP15" s="85">
        <f t="shared" si="45"/>
        <v>72.382605713347388</v>
      </c>
      <c r="BQ15" s="85">
        <f t="shared" si="46"/>
        <v>90.686382986381233</v>
      </c>
      <c r="BR15" s="85" t="str">
        <f t="shared" si="47"/>
        <v>na</v>
      </c>
      <c r="BS15" s="85" t="str">
        <f t="shared" si="48"/>
        <v>na</v>
      </c>
      <c r="BT15" s="86" t="str">
        <f t="shared" si="49"/>
        <v>na</v>
      </c>
      <c r="BU15" s="85" t="str">
        <f t="shared" si="50"/>
        <v>na</v>
      </c>
      <c r="BV15" s="102" t="str">
        <f t="shared" si="51"/>
        <v>na</v>
      </c>
      <c r="BW15" s="85">
        <f t="shared" si="52"/>
        <v>0.20454733381696288</v>
      </c>
      <c r="BX15" s="85">
        <f t="shared" si="53"/>
        <v>1.5215401373236711E-3</v>
      </c>
      <c r="BY15" s="85" t="str">
        <f t="shared" si="54"/>
        <v>na</v>
      </c>
      <c r="BZ15" s="85">
        <f t="shared" si="55"/>
        <v>1.6919497862603818</v>
      </c>
      <c r="CA15" s="85">
        <f t="shared" si="56"/>
        <v>6.1949897474834002E-2</v>
      </c>
      <c r="CB15" s="85">
        <f t="shared" si="57"/>
        <v>0.22110990779917866</v>
      </c>
      <c r="CC15" s="85" t="str">
        <f t="shared" si="58"/>
        <v>na</v>
      </c>
      <c r="CD15" s="85" t="str">
        <f t="shared" si="59"/>
        <v>na</v>
      </c>
      <c r="CE15" s="86" t="str">
        <f t="shared" si="60"/>
        <v>na</v>
      </c>
      <c r="CF15" s="85" t="str">
        <f t="shared" si="61"/>
        <v>na</v>
      </c>
      <c r="CG15" s="102" t="str">
        <f t="shared" si="62"/>
        <v>na</v>
      </c>
    </row>
    <row r="16" spans="1:85" x14ac:dyDescent="0.25">
      <c r="A16" s="309" t="s">
        <v>114</v>
      </c>
      <c r="B16" s="143"/>
      <c r="C16" s="150">
        <v>66</v>
      </c>
      <c r="E16" s="142">
        <v>1</v>
      </c>
      <c r="F16" s="78">
        <v>3.83</v>
      </c>
      <c r="G16" s="153">
        <v>116.79</v>
      </c>
      <c r="H16" s="153">
        <v>203.23</v>
      </c>
      <c r="I16" s="153">
        <v>18.393000000000001</v>
      </c>
      <c r="J16" s="153">
        <v>47.585000000000001</v>
      </c>
      <c r="K16" s="314" t="s">
        <v>279</v>
      </c>
      <c r="L16" s="81"/>
      <c r="M16" s="82">
        <v>65.977999999999994</v>
      </c>
      <c r="N16" s="279">
        <v>15.602</v>
      </c>
      <c r="O16" s="278">
        <v>41.295999999999999</v>
      </c>
      <c r="P16" s="73">
        <f t="shared" si="113"/>
        <v>0.2364727636484889</v>
      </c>
      <c r="Q16" s="73">
        <f t="shared" si="114"/>
        <v>0.2364727636484889</v>
      </c>
      <c r="R16" s="205">
        <f t="shared" si="84"/>
        <v>0.62590560489860259</v>
      </c>
      <c r="S16" s="153">
        <f t="shared" si="66"/>
        <v>0.62590560489860259</v>
      </c>
      <c r="T16" s="149">
        <v>1</v>
      </c>
      <c r="U16" s="145"/>
      <c r="W16" s="142">
        <v>0.5</v>
      </c>
      <c r="X16" s="142">
        <v>1</v>
      </c>
      <c r="Y16" s="142">
        <v>1</v>
      </c>
      <c r="Z16" s="142">
        <v>1</v>
      </c>
      <c r="AA16" s="142">
        <v>1</v>
      </c>
      <c r="AB16" s="201"/>
      <c r="AD16" s="142">
        <v>1</v>
      </c>
      <c r="AE16" s="54">
        <f t="shared" si="115"/>
        <v>66</v>
      </c>
      <c r="AF16" s="144" t="str">
        <f t="shared" si="116"/>
        <v>na</v>
      </c>
      <c r="AG16" s="144" t="str">
        <f t="shared" si="117"/>
        <v>na</v>
      </c>
      <c r="AH16" s="144">
        <f t="shared" si="118"/>
        <v>66</v>
      </c>
      <c r="AI16" s="144">
        <f t="shared" si="119"/>
        <v>66</v>
      </c>
      <c r="AJ16" s="144">
        <f t="shared" si="120"/>
        <v>66</v>
      </c>
      <c r="AK16" s="144">
        <f t="shared" si="121"/>
        <v>66</v>
      </c>
      <c r="AL16" s="144">
        <f t="shared" si="122"/>
        <v>66</v>
      </c>
      <c r="AM16" s="75" t="str">
        <f t="shared" si="123"/>
        <v>na</v>
      </c>
      <c r="AN16" s="144" t="str">
        <f t="shared" si="124"/>
        <v>na</v>
      </c>
      <c r="AO16" s="144">
        <f t="shared" si="125"/>
        <v>66</v>
      </c>
      <c r="AP16" s="81">
        <f t="shared" si="19"/>
        <v>0.21226278076422453</v>
      </c>
      <c r="AQ16" s="82" t="str">
        <f t="shared" si="20"/>
        <v>na</v>
      </c>
      <c r="AR16" s="82" t="str">
        <f t="shared" si="21"/>
        <v>na</v>
      </c>
      <c r="AS16" s="82">
        <f t="shared" si="22"/>
        <v>0.17688565063685377</v>
      </c>
      <c r="AT16" s="82">
        <f t="shared" si="23"/>
        <v>0.38734084081062875</v>
      </c>
      <c r="AU16" s="82">
        <f t="shared" si="24"/>
        <v>0.21677901014218678</v>
      </c>
      <c r="AV16" s="82">
        <f t="shared" si="25"/>
        <v>0.30323254394889221</v>
      </c>
      <c r="AW16" s="82">
        <f t="shared" si="26"/>
        <v>0.21910996724048984</v>
      </c>
      <c r="AX16" s="83" t="str">
        <f t="shared" si="27"/>
        <v>na</v>
      </c>
      <c r="AY16" s="82" t="str">
        <f t="shared" si="28"/>
        <v>na</v>
      </c>
      <c r="AZ16" s="82">
        <f t="shared" si="29"/>
        <v>0.21226278076422453</v>
      </c>
      <c r="BA16" s="93">
        <f t="shared" si="30"/>
        <v>0.97212991174510044</v>
      </c>
      <c r="BB16" s="85" t="str">
        <f t="shared" si="31"/>
        <v>na</v>
      </c>
      <c r="BC16" s="85" t="str">
        <f t="shared" si="32"/>
        <v>na</v>
      </c>
      <c r="BD16" s="85">
        <f t="shared" si="33"/>
        <v>0.67509021648965317</v>
      </c>
      <c r="BE16" s="85">
        <f t="shared" si="34"/>
        <v>3.2371527243896208</v>
      </c>
      <c r="BF16" s="85">
        <f t="shared" si="35"/>
        <v>1.0139372189500733</v>
      </c>
      <c r="BG16" s="85">
        <f t="shared" si="36"/>
        <v>1.9839385953981643</v>
      </c>
      <c r="BH16" s="85">
        <f t="shared" si="37"/>
        <v>1.0358595521612723</v>
      </c>
      <c r="BI16" s="86" t="str">
        <f t="shared" si="38"/>
        <v>na</v>
      </c>
      <c r="BJ16" s="85" t="str">
        <f t="shared" si="39"/>
        <v>na</v>
      </c>
      <c r="BK16" s="102">
        <f t="shared" si="40"/>
        <v>0.97212991174510044</v>
      </c>
      <c r="BL16" s="85">
        <f t="shared" si="41"/>
        <v>63.188444263431528</v>
      </c>
      <c r="BM16" s="85" t="str">
        <f t="shared" si="42"/>
        <v>na</v>
      </c>
      <c r="BN16" s="85" t="str">
        <f t="shared" si="43"/>
        <v>na</v>
      </c>
      <c r="BO16" s="85">
        <f t="shared" si="44"/>
        <v>43.880864071827453</v>
      </c>
      <c r="BP16" s="85">
        <f t="shared" si="45"/>
        <v>210.41492708532536</v>
      </c>
      <c r="BQ16" s="85">
        <f t="shared" si="46"/>
        <v>65.905919231754766</v>
      </c>
      <c r="BR16" s="85">
        <f t="shared" si="47"/>
        <v>128.95600870088069</v>
      </c>
      <c r="BS16" s="85">
        <f t="shared" si="48"/>
        <v>67.3308708904827</v>
      </c>
      <c r="BT16" s="86" t="str">
        <f t="shared" si="49"/>
        <v>na</v>
      </c>
      <c r="BU16" s="85" t="str">
        <f t="shared" si="50"/>
        <v>na</v>
      </c>
      <c r="BV16" s="102">
        <f t="shared" si="51"/>
        <v>63.188444263431528</v>
      </c>
      <c r="BW16" s="85">
        <f t="shared" si="52"/>
        <v>0.88248107181351676</v>
      </c>
      <c r="BX16" s="85" t="str">
        <f t="shared" si="53"/>
        <v>na</v>
      </c>
      <c r="BY16" s="85" t="str">
        <f t="shared" si="54"/>
        <v>na</v>
      </c>
      <c r="BZ16" s="85">
        <f t="shared" si="55"/>
        <v>0.45645759198385466</v>
      </c>
      <c r="CA16" s="85">
        <f t="shared" si="56"/>
        <v>5.138155709072973</v>
      </c>
      <c r="CB16" s="85">
        <f t="shared" si="57"/>
        <v>0.93648854324073028</v>
      </c>
      <c r="CC16" s="85">
        <f t="shared" si="58"/>
        <v>2.6378976848892792</v>
      </c>
      <c r="CD16" s="85">
        <f t="shared" si="59"/>
        <v>0.96254617970611045</v>
      </c>
      <c r="CE16" s="86" t="str">
        <f t="shared" si="60"/>
        <v>na</v>
      </c>
      <c r="CF16" s="85" t="str">
        <f t="shared" si="61"/>
        <v>na</v>
      </c>
      <c r="CG16" s="102">
        <f t="shared" si="62"/>
        <v>1.1021318492774921</v>
      </c>
    </row>
    <row r="17" spans="1:85" x14ac:dyDescent="0.25">
      <c r="A17" s="309" t="s">
        <v>113</v>
      </c>
      <c r="B17" s="143"/>
      <c r="C17" s="150">
        <v>66</v>
      </c>
      <c r="E17" s="145">
        <v>1</v>
      </c>
      <c r="F17" s="78">
        <v>0</v>
      </c>
      <c r="G17" s="153">
        <v>5.85</v>
      </c>
      <c r="H17" s="153">
        <v>10.23</v>
      </c>
      <c r="I17" s="153">
        <v>7.0000000000000001E-3</v>
      </c>
      <c r="J17" s="153">
        <v>2.7E-2</v>
      </c>
      <c r="K17" s="314" t="s">
        <v>321</v>
      </c>
      <c r="L17" s="81"/>
      <c r="M17" s="82">
        <v>6.8000000000000005E-2</v>
      </c>
      <c r="N17" s="279">
        <v>1E-3</v>
      </c>
      <c r="O17" s="278">
        <v>8.9999999999999993E-3</v>
      </c>
      <c r="P17" s="73">
        <f t="shared" si="113"/>
        <v>1.4705882352941176E-2</v>
      </c>
      <c r="Q17" s="73">
        <f t="shared" si="114"/>
        <v>1.4705882352941176E-2</v>
      </c>
      <c r="R17" s="205">
        <f t="shared" si="84"/>
        <v>0.13235294117647056</v>
      </c>
      <c r="S17" s="153">
        <f t="shared" si="66"/>
        <v>0.13235294117647056</v>
      </c>
      <c r="T17" s="149">
        <v>1</v>
      </c>
      <c r="U17" s="145">
        <v>1</v>
      </c>
      <c r="W17" s="142">
        <v>0.75</v>
      </c>
      <c r="X17" s="142">
        <v>0.6</v>
      </c>
      <c r="Y17" s="142">
        <v>1</v>
      </c>
      <c r="AB17" s="201"/>
      <c r="AD17" s="142">
        <v>1</v>
      </c>
      <c r="AE17" s="54">
        <f t="shared" si="115"/>
        <v>66</v>
      </c>
      <c r="AF17" s="144">
        <f t="shared" si="116"/>
        <v>66</v>
      </c>
      <c r="AG17" s="144" t="str">
        <f t="shared" si="117"/>
        <v>na</v>
      </c>
      <c r="AH17" s="144">
        <f t="shared" si="118"/>
        <v>66</v>
      </c>
      <c r="AI17" s="144">
        <f t="shared" si="119"/>
        <v>66</v>
      </c>
      <c r="AJ17" s="144">
        <f t="shared" si="120"/>
        <v>66</v>
      </c>
      <c r="AK17" s="144" t="str">
        <f t="shared" si="121"/>
        <v>na</v>
      </c>
      <c r="AL17" s="144" t="str">
        <f t="shared" si="122"/>
        <v>na</v>
      </c>
      <c r="AM17" s="75" t="str">
        <f t="shared" si="123"/>
        <v>na</v>
      </c>
      <c r="AN17" s="144" t="str">
        <f t="shared" si="124"/>
        <v>na</v>
      </c>
      <c r="AO17" s="144">
        <f t="shared" si="125"/>
        <v>66</v>
      </c>
      <c r="AP17" s="81">
        <f t="shared" si="19"/>
        <v>1.4598799421152631E-2</v>
      </c>
      <c r="AQ17" s="82">
        <f t="shared" si="20"/>
        <v>1.7967753133726318E-2</v>
      </c>
      <c r="AR17" s="82" t="str">
        <f t="shared" si="21"/>
        <v>na</v>
      </c>
      <c r="AS17" s="82">
        <f t="shared" si="22"/>
        <v>1.8248499276440788E-2</v>
      </c>
      <c r="AT17" s="82">
        <f t="shared" si="23"/>
        <v>1.5984086957466385E-2</v>
      </c>
      <c r="AU17" s="82">
        <f t="shared" si="24"/>
        <v>1.4909412174794178E-2</v>
      </c>
      <c r="AV17" s="82" t="str">
        <f t="shared" si="25"/>
        <v>na</v>
      </c>
      <c r="AW17" s="82" t="str">
        <f t="shared" si="26"/>
        <v>na</v>
      </c>
      <c r="AX17" s="83" t="str">
        <f t="shared" si="27"/>
        <v>na</v>
      </c>
      <c r="AY17" s="82" t="str">
        <f t="shared" si="28"/>
        <v>na</v>
      </c>
      <c r="AZ17" s="82">
        <f t="shared" si="29"/>
        <v>1.4598799421152631E-2</v>
      </c>
      <c r="BA17" s="93">
        <f t="shared" si="30"/>
        <v>0.24859543335515424</v>
      </c>
      <c r="BB17" s="85">
        <f t="shared" si="31"/>
        <v>0.37657059727171299</v>
      </c>
      <c r="BC17" s="85" t="str">
        <f t="shared" si="32"/>
        <v>na</v>
      </c>
      <c r="BD17" s="85">
        <f t="shared" si="33"/>
        <v>0.38843036461742853</v>
      </c>
      <c r="BE17" s="85">
        <f t="shared" si="34"/>
        <v>0.29801253399174016</v>
      </c>
      <c r="BF17" s="85">
        <f t="shared" si="35"/>
        <v>0.25928649997749004</v>
      </c>
      <c r="BG17" s="85" t="str">
        <f t="shared" si="36"/>
        <v>na</v>
      </c>
      <c r="BH17" s="85" t="str">
        <f t="shared" si="37"/>
        <v>na</v>
      </c>
      <c r="BI17" s="86" t="str">
        <f t="shared" si="38"/>
        <v>na</v>
      </c>
      <c r="BJ17" s="85" t="str">
        <f t="shared" si="39"/>
        <v>na</v>
      </c>
      <c r="BK17" s="102">
        <f t="shared" si="40"/>
        <v>0.24859543335515424</v>
      </c>
      <c r="BL17" s="85">
        <f t="shared" si="41"/>
        <v>16.158703168085026</v>
      </c>
      <c r="BM17" s="85">
        <f t="shared" si="42"/>
        <v>24.477088822661344</v>
      </c>
      <c r="BN17" s="85" t="str">
        <f t="shared" si="43"/>
        <v>na</v>
      </c>
      <c r="BO17" s="85">
        <f t="shared" si="44"/>
        <v>25.247973700132853</v>
      </c>
      <c r="BP17" s="85">
        <f t="shared" si="45"/>
        <v>19.370814709463112</v>
      </c>
      <c r="BQ17" s="85">
        <f t="shared" si="46"/>
        <v>16.853622498536854</v>
      </c>
      <c r="BR17" s="85" t="str">
        <f t="shared" si="47"/>
        <v>na</v>
      </c>
      <c r="BS17" s="85" t="str">
        <f t="shared" si="48"/>
        <v>na</v>
      </c>
      <c r="BT17" s="86" t="str">
        <f t="shared" si="49"/>
        <v>na</v>
      </c>
      <c r="BU17" s="85" t="str">
        <f t="shared" si="50"/>
        <v>na</v>
      </c>
      <c r="BV17" s="102">
        <f t="shared" si="51"/>
        <v>16.158703168085026</v>
      </c>
      <c r="BW17" s="85">
        <f t="shared" si="52"/>
        <v>0.44412246556158286</v>
      </c>
      <c r="BX17" s="85">
        <f t="shared" si="53"/>
        <v>0.33227723771608791</v>
      </c>
      <c r="BY17" s="85" t="str">
        <f t="shared" si="54"/>
        <v>na</v>
      </c>
      <c r="BZ17" s="85">
        <f t="shared" si="55"/>
        <v>0.37596255728633904</v>
      </c>
      <c r="CA17" s="85">
        <f t="shared" si="56"/>
        <v>0.56274977441093932</v>
      </c>
      <c r="CB17" s="85">
        <f t="shared" si="57"/>
        <v>0.4519509664196128</v>
      </c>
      <c r="CC17" s="85" t="str">
        <f t="shared" si="58"/>
        <v>na</v>
      </c>
      <c r="CD17" s="85" t="str">
        <f t="shared" si="59"/>
        <v>na</v>
      </c>
      <c r="CE17" s="86" t="str">
        <f t="shared" si="60"/>
        <v>na</v>
      </c>
      <c r="CF17" s="85" t="str">
        <f t="shared" si="61"/>
        <v>na</v>
      </c>
      <c r="CG17" s="102">
        <f t="shared" si="62"/>
        <v>0.30914167139246773</v>
      </c>
    </row>
    <row r="18" spans="1:85" x14ac:dyDescent="0.25">
      <c r="A18" s="311" t="s">
        <v>109</v>
      </c>
      <c r="B18" s="143">
        <v>16</v>
      </c>
      <c r="C18" s="150"/>
      <c r="E18" s="145">
        <v>1</v>
      </c>
      <c r="F18" s="78"/>
      <c r="G18" s="153">
        <v>4711.04</v>
      </c>
      <c r="H18" s="153">
        <v>4876.59</v>
      </c>
      <c r="K18" s="314" t="s">
        <v>271</v>
      </c>
      <c r="L18" s="206">
        <v>4711.04</v>
      </c>
      <c r="M18" s="82"/>
      <c r="N18" s="277">
        <v>163.267</v>
      </c>
      <c r="O18" s="278">
        <v>256.65100000000001</v>
      </c>
      <c r="P18" s="154">
        <f t="shared" ref="P18:P21" si="126">N18/L18</f>
        <v>3.4656254245347101E-2</v>
      </c>
      <c r="Q18" s="154">
        <f t="shared" ref="Q18:Q21" si="127">IF(N18&lt;0.01*L18,0.01,IF(N18&gt;100*L18,100,P18))</f>
        <v>3.4656254245347101E-2</v>
      </c>
      <c r="R18" s="205">
        <f t="shared" ref="R18" si="128">IF(O18&gt;0,((((1/L18)^2)*((O18^2)+(N18^2))-((1/L18)^2)*(N18^2))^0.5),0)</f>
        <v>5.4478628922700729E-2</v>
      </c>
      <c r="S18" s="153">
        <f t="shared" si="66"/>
        <v>5.4478628922700729E-2</v>
      </c>
      <c r="T18" s="149">
        <v>1</v>
      </c>
      <c r="U18" s="143"/>
      <c r="W18" s="142">
        <v>0.25</v>
      </c>
      <c r="X18" s="142">
        <v>0.3</v>
      </c>
      <c r="Y18" s="142">
        <v>1</v>
      </c>
      <c r="AA18" s="142">
        <v>1</v>
      </c>
      <c r="AB18" s="201"/>
      <c r="AC18" s="142">
        <v>1</v>
      </c>
      <c r="AD18" s="142">
        <v>1</v>
      </c>
      <c r="AE18" s="54">
        <f>IF(T18&gt;0,$B18,"na")</f>
        <v>16</v>
      </c>
      <c r="AF18" s="144" t="str">
        <f t="shared" ref="AF18" si="129">IF(U18&gt;0,$B18,"na")</f>
        <v>na</v>
      </c>
      <c r="AG18" s="144" t="str">
        <f t="shared" ref="AG18" si="130">IF(V18&gt;0,$B18,"na")</f>
        <v>na</v>
      </c>
      <c r="AH18" s="144">
        <f t="shared" ref="AH18" si="131">IF(W18&gt;0,$B18,"na")</f>
        <v>16</v>
      </c>
      <c r="AI18" s="144">
        <f t="shared" ref="AI18" si="132">IF(X18&gt;0,$B18,"na")</f>
        <v>16</v>
      </c>
      <c r="AJ18" s="144">
        <f t="shared" ref="AJ18" si="133">IF(Y18&gt;0,$B18,"na")</f>
        <v>16</v>
      </c>
      <c r="AK18" s="144" t="str">
        <f t="shared" ref="AK18" si="134">IF(Z18&gt;0,$B18,"na")</f>
        <v>na</v>
      </c>
      <c r="AL18" s="144">
        <f t="shared" ref="AL18" si="135">IF(AA18&gt;0,$B18,"na")</f>
        <v>16</v>
      </c>
      <c r="AM18" s="75" t="str">
        <f t="shared" ref="AM18" si="136">IF(AB18&gt;0,$B18,"na")</f>
        <v>na</v>
      </c>
      <c r="AN18" s="144">
        <f t="shared" ref="AN18" si="137">IF(AC18&gt;0,$B18,"na")</f>
        <v>16</v>
      </c>
      <c r="AO18" s="144">
        <f t="shared" ref="AO18" si="138">IF(AD18&gt;0,$B18,"na")</f>
        <v>16</v>
      </c>
      <c r="AP18" s="81">
        <f t="shared" si="19"/>
        <v>3.4069250050691585E-2</v>
      </c>
      <c r="AQ18" s="82" t="str">
        <f t="shared" si="20"/>
        <v>na</v>
      </c>
      <c r="AR18" s="82" t="str">
        <f t="shared" si="21"/>
        <v>na</v>
      </c>
      <c r="AS18" s="82">
        <f t="shared" si="22"/>
        <v>1.4195520854454828E-2</v>
      </c>
      <c r="AT18" s="82">
        <f t="shared" si="23"/>
        <v>1.8651049297823859E-2</v>
      </c>
      <c r="AU18" s="82">
        <f t="shared" si="24"/>
        <v>3.4794127711344602E-2</v>
      </c>
      <c r="AV18" s="82" t="str">
        <f t="shared" si="25"/>
        <v>na</v>
      </c>
      <c r="AW18" s="82">
        <f t="shared" si="26"/>
        <v>3.5168258116842925E-2</v>
      </c>
      <c r="AX18" s="83" t="str">
        <f t="shared" si="27"/>
        <v>na</v>
      </c>
      <c r="AY18" s="82">
        <f t="shared" si="28"/>
        <v>3.4069250050691585E-2</v>
      </c>
      <c r="AZ18" s="82">
        <f t="shared" si="29"/>
        <v>3.4069250050691585E-2</v>
      </c>
      <c r="BA18" s="93">
        <f t="shared" si="30"/>
        <v>0.10609290836203113</v>
      </c>
      <c r="BB18" s="85" t="str">
        <f t="shared" si="31"/>
        <v>na</v>
      </c>
      <c r="BC18" s="85" t="str">
        <f t="shared" si="32"/>
        <v>na</v>
      </c>
      <c r="BD18" s="85">
        <f t="shared" si="33"/>
        <v>1.8418907701741517E-2</v>
      </c>
      <c r="BE18" s="85">
        <f t="shared" si="34"/>
        <v>3.1795652913656831E-2</v>
      </c>
      <c r="BF18" s="85">
        <f t="shared" si="35"/>
        <v>0.11065552778004517</v>
      </c>
      <c r="BG18" s="85" t="str">
        <f t="shared" si="36"/>
        <v>na</v>
      </c>
      <c r="BH18" s="85">
        <f t="shared" si="37"/>
        <v>0.11304801057515074</v>
      </c>
      <c r="BI18" s="86" t="str">
        <f t="shared" si="38"/>
        <v>na</v>
      </c>
      <c r="BJ18" s="85">
        <f t="shared" si="39"/>
        <v>0.10609290836203113</v>
      </c>
      <c r="BK18" s="102">
        <f t="shared" si="40"/>
        <v>0.10609290836203113</v>
      </c>
      <c r="BL18" s="85">
        <f t="shared" si="41"/>
        <v>1.5913936254304668</v>
      </c>
      <c r="BM18" s="85" t="str">
        <f t="shared" si="42"/>
        <v>na</v>
      </c>
      <c r="BN18" s="85" t="str">
        <f t="shared" si="43"/>
        <v>na</v>
      </c>
      <c r="BO18" s="85">
        <f t="shared" si="44"/>
        <v>0.27628361552612274</v>
      </c>
      <c r="BP18" s="85">
        <f t="shared" si="45"/>
        <v>0.47693479370485248</v>
      </c>
      <c r="BQ18" s="85">
        <f t="shared" si="46"/>
        <v>1.6598329167006776</v>
      </c>
      <c r="BR18" s="85" t="str">
        <f t="shared" si="47"/>
        <v>na</v>
      </c>
      <c r="BS18" s="85">
        <f t="shared" si="48"/>
        <v>1.695720158627261</v>
      </c>
      <c r="BT18" s="86" t="str">
        <f t="shared" si="49"/>
        <v>na</v>
      </c>
      <c r="BU18" s="85">
        <f t="shared" si="50"/>
        <v>1.5913936254304668</v>
      </c>
      <c r="BV18" s="102">
        <f t="shared" si="51"/>
        <v>1.5913936254304668</v>
      </c>
      <c r="BW18" s="85">
        <f t="shared" si="52"/>
        <v>6.2621685823453441E-2</v>
      </c>
      <c r="BX18" s="85" t="str">
        <f t="shared" si="53"/>
        <v>na</v>
      </c>
      <c r="BY18" s="85" t="str">
        <f t="shared" si="54"/>
        <v>na</v>
      </c>
      <c r="BZ18" s="85">
        <f t="shared" si="55"/>
        <v>0.10119395483105877</v>
      </c>
      <c r="CA18" s="85">
        <f t="shared" si="56"/>
        <v>0.12865751279070459</v>
      </c>
      <c r="CB18" s="85">
        <f t="shared" si="57"/>
        <v>6.3234884689704521E-2</v>
      </c>
      <c r="CC18" s="85" t="str">
        <f t="shared" si="58"/>
        <v>na</v>
      </c>
      <c r="CD18" s="85">
        <f t="shared" si="59"/>
        <v>6.3862019158283503E-2</v>
      </c>
      <c r="CE18" s="86" t="str">
        <f t="shared" si="60"/>
        <v>na</v>
      </c>
      <c r="CF18" s="85">
        <f t="shared" si="61"/>
        <v>5.5100133700326764E-2</v>
      </c>
      <c r="CG18" s="102">
        <f t="shared" si="62"/>
        <v>3.8367479677782729E-2</v>
      </c>
    </row>
    <row r="19" spans="1:85" s="195" customFormat="1" x14ac:dyDescent="0.25">
      <c r="A19" s="311" t="s">
        <v>118</v>
      </c>
      <c r="B19" s="198"/>
      <c r="C19" s="203">
        <v>66</v>
      </c>
      <c r="E19" s="199">
        <v>1</v>
      </c>
      <c r="F19" s="78">
        <v>4.0000000000000001E-3</v>
      </c>
      <c r="G19" s="205"/>
      <c r="H19" s="205"/>
      <c r="I19" s="205">
        <v>4.0000000000000001E-3</v>
      </c>
      <c r="J19" s="205">
        <v>3.5000000000000003E-2</v>
      </c>
      <c r="K19" s="314" t="s">
        <v>321</v>
      </c>
      <c r="L19" s="206"/>
      <c r="M19" s="82">
        <v>7.8E-2</v>
      </c>
      <c r="N19" s="277">
        <v>0</v>
      </c>
      <c r="O19" s="278">
        <v>0</v>
      </c>
      <c r="P19" s="73">
        <f t="shared" ref="P19" si="139">N19/M19</f>
        <v>0</v>
      </c>
      <c r="Q19" s="73">
        <f t="shared" ref="Q19" si="140">IF(N19&lt;0.01*M19,0.01,IF(N19&gt;100*M19,100,P19))</f>
        <v>0.01</v>
      </c>
      <c r="R19" s="205">
        <f t="shared" si="84"/>
        <v>0</v>
      </c>
      <c r="S19" s="205">
        <f t="shared" ref="S19" si="141">IF(R19=0,Q19,R19)</f>
        <v>0.01</v>
      </c>
      <c r="T19" s="202">
        <v>1</v>
      </c>
      <c r="U19" s="198">
        <v>0.5</v>
      </c>
      <c r="W19" s="195">
        <v>0.5</v>
      </c>
      <c r="X19" s="199">
        <v>0.5</v>
      </c>
      <c r="Y19" s="199">
        <v>1</v>
      </c>
      <c r="AA19" s="195">
        <v>1</v>
      </c>
      <c r="AB19" s="201">
        <v>1</v>
      </c>
      <c r="AE19" s="54">
        <f>IF(T19&gt;0,$C19,"na")</f>
        <v>66</v>
      </c>
      <c r="AF19" s="144">
        <f t="shared" ref="AF19" si="142">IF(U19&gt;0,$C19,"na")</f>
        <v>66</v>
      </c>
      <c r="AG19" s="144" t="str">
        <f t="shared" ref="AG19" si="143">IF(V19&gt;0,$C19,"na")</f>
        <v>na</v>
      </c>
      <c r="AH19" s="144">
        <f t="shared" ref="AH19" si="144">IF(W19&gt;0,$C19,"na")</f>
        <v>66</v>
      </c>
      <c r="AI19" s="144">
        <f t="shared" ref="AI19" si="145">IF(X19&gt;0,$C19,"na")</f>
        <v>66</v>
      </c>
      <c r="AJ19" s="144">
        <f t="shared" ref="AJ19" si="146">IF(Y19&gt;0,$C19,"na")</f>
        <v>66</v>
      </c>
      <c r="AK19" s="144" t="str">
        <f t="shared" ref="AK19" si="147">IF(Z19&gt;0,$C19,"na")</f>
        <v>na</v>
      </c>
      <c r="AL19" s="144">
        <f t="shared" ref="AL19" si="148">IF(AA19&gt;0,$C19,"na")</f>
        <v>66</v>
      </c>
      <c r="AM19" s="75">
        <f t="shared" ref="AM19" si="149">IF(AB19&gt;0,$C19,"na")</f>
        <v>66</v>
      </c>
      <c r="AN19" s="144" t="str">
        <f t="shared" ref="AN19" si="150">IF(AC19&gt;0,$C19,"na")</f>
        <v>na</v>
      </c>
      <c r="AO19" s="144" t="str">
        <f t="shared" ref="AO19" si="151">IF(AD19&gt;0,$C19,"na")</f>
        <v>na</v>
      </c>
      <c r="AP19" s="81">
        <f t="shared" si="19"/>
        <v>9.950330853168092E-3</v>
      </c>
      <c r="AQ19" s="82">
        <f t="shared" si="20"/>
        <v>6.1232805250265188E-3</v>
      </c>
      <c r="AR19" s="82" t="str">
        <f t="shared" si="21"/>
        <v>na</v>
      </c>
      <c r="AS19" s="82">
        <f t="shared" si="22"/>
        <v>8.2919423776400773E-3</v>
      </c>
      <c r="AT19" s="82">
        <f t="shared" si="23"/>
        <v>9.0787690266132242E-3</v>
      </c>
      <c r="AU19" s="82">
        <f t="shared" si="24"/>
        <v>1.0162040020256776E-2</v>
      </c>
      <c r="AV19" s="82" t="str">
        <f t="shared" si="25"/>
        <v>na</v>
      </c>
      <c r="AW19" s="82">
        <f t="shared" si="26"/>
        <v>1.0271309267786417E-2</v>
      </c>
      <c r="AX19" s="83">
        <f t="shared" si="27"/>
        <v>9.950330853168092E-3</v>
      </c>
      <c r="AY19" s="82" t="str">
        <f t="shared" si="28"/>
        <v>na</v>
      </c>
      <c r="AZ19" s="82" t="str">
        <f t="shared" si="29"/>
        <v>na</v>
      </c>
      <c r="BA19" s="93">
        <f t="shared" si="30"/>
        <v>1.9900661706336174E-2</v>
      </c>
      <c r="BB19" s="85">
        <f t="shared" si="31"/>
        <v>7.5363452615710962E-3</v>
      </c>
      <c r="BC19" s="85" t="str">
        <f t="shared" si="32"/>
        <v>na</v>
      </c>
      <c r="BD19" s="85">
        <f t="shared" si="33"/>
        <v>1.3819903962733455E-2</v>
      </c>
      <c r="BE19" s="85">
        <f t="shared" si="34"/>
        <v>1.6567096763892737E-2</v>
      </c>
      <c r="BF19" s="85">
        <f t="shared" si="35"/>
        <v>2.0756507275418088E-2</v>
      </c>
      <c r="BG19" s="85" t="str">
        <f t="shared" si="36"/>
        <v>na</v>
      </c>
      <c r="BH19" s="85">
        <f t="shared" si="37"/>
        <v>2.1205283649623558E-2</v>
      </c>
      <c r="BI19" s="86">
        <f t="shared" si="38"/>
        <v>1.9900661706336174E-2</v>
      </c>
      <c r="BJ19" s="85" t="str">
        <f t="shared" si="39"/>
        <v>na</v>
      </c>
      <c r="BK19" s="102" t="str">
        <f t="shared" si="40"/>
        <v>na</v>
      </c>
      <c r="BL19" s="85">
        <f t="shared" si="41"/>
        <v>1.2935430109118513</v>
      </c>
      <c r="BM19" s="85">
        <f t="shared" si="42"/>
        <v>0.48986244200212126</v>
      </c>
      <c r="BN19" s="85" t="str">
        <f t="shared" si="43"/>
        <v>na</v>
      </c>
      <c r="BO19" s="85">
        <f t="shared" si="44"/>
        <v>0.8982937575776746</v>
      </c>
      <c r="BP19" s="85">
        <f t="shared" si="45"/>
        <v>1.0768612896530279</v>
      </c>
      <c r="BQ19" s="85">
        <f t="shared" si="46"/>
        <v>1.3491729729021757</v>
      </c>
      <c r="BR19" s="85" t="str">
        <f t="shared" si="47"/>
        <v>na</v>
      </c>
      <c r="BS19" s="85">
        <f t="shared" si="48"/>
        <v>1.3783434372255312</v>
      </c>
      <c r="BT19" s="86">
        <f t="shared" si="49"/>
        <v>1.2935430109118513</v>
      </c>
      <c r="BU19" s="85" t="str">
        <f t="shared" si="50"/>
        <v>na</v>
      </c>
      <c r="BV19" s="102" t="str">
        <f t="shared" si="51"/>
        <v>na</v>
      </c>
      <c r="BW19" s="85">
        <f t="shared" si="52"/>
        <v>0.49588281799897715</v>
      </c>
      <c r="BX19" s="85">
        <f t="shared" si="53"/>
        <v>0.45247132536660417</v>
      </c>
      <c r="BY19" s="85" t="str">
        <f t="shared" si="54"/>
        <v>na</v>
      </c>
      <c r="BZ19" s="85">
        <f t="shared" si="55"/>
        <v>0.48169888867863403</v>
      </c>
      <c r="CA19" s="85">
        <f t="shared" si="56"/>
        <v>0.65006416269061396</v>
      </c>
      <c r="CB19" s="85">
        <f t="shared" si="57"/>
        <v>0.5052946695987468</v>
      </c>
      <c r="CC19" s="85" t="str">
        <f t="shared" si="58"/>
        <v>na</v>
      </c>
      <c r="CD19" s="85">
        <f t="shared" si="59"/>
        <v>0.51196729504114302</v>
      </c>
      <c r="CE19" s="86">
        <f t="shared" si="60"/>
        <v>0.33527255841069281</v>
      </c>
      <c r="CF19" s="85" t="str">
        <f t="shared" si="61"/>
        <v>na</v>
      </c>
      <c r="CG19" s="102" t="str">
        <f t="shared" si="62"/>
        <v>na</v>
      </c>
    </row>
    <row r="20" spans="1:85" ht="15.75" x14ac:dyDescent="0.25">
      <c r="A20" s="310" t="s">
        <v>25</v>
      </c>
      <c r="B20" s="143">
        <v>16</v>
      </c>
      <c r="C20" s="150"/>
      <c r="E20" s="142">
        <v>1</v>
      </c>
      <c r="F20" s="78"/>
      <c r="G20" s="153">
        <v>188.09</v>
      </c>
      <c r="H20" s="153">
        <v>142.69999999999999</v>
      </c>
      <c r="J20" s="142"/>
      <c r="K20" s="320" t="s">
        <v>271</v>
      </c>
      <c r="L20" s="63">
        <v>188.09</v>
      </c>
      <c r="M20" s="137"/>
      <c r="N20" s="287">
        <v>29.067</v>
      </c>
      <c r="O20" s="278">
        <v>38.228000000000002</v>
      </c>
      <c r="P20" s="154">
        <f t="shared" si="126"/>
        <v>0.15453772130363125</v>
      </c>
      <c r="Q20" s="154">
        <f t="shared" si="127"/>
        <v>0.15453772130363125</v>
      </c>
      <c r="R20" s="205">
        <f t="shared" ref="R20:R21" si="152">IF(O20&gt;0,((((1/L20)^2)*((O20^2)+(N20^2))-((1/L20)^2)*(N20^2))^0.5),0)</f>
        <v>0.20324312828964858</v>
      </c>
      <c r="S20" s="153">
        <f t="shared" si="66"/>
        <v>0.20324312828964858</v>
      </c>
      <c r="T20" s="149">
        <v>1</v>
      </c>
      <c r="U20" s="143">
        <v>1</v>
      </c>
      <c r="V20" s="142">
        <v>1</v>
      </c>
      <c r="W20" s="142">
        <v>0.5</v>
      </c>
      <c r="X20" s="142">
        <v>0.5</v>
      </c>
      <c r="Y20" s="142">
        <v>1</v>
      </c>
      <c r="AB20" s="201"/>
      <c r="AD20" s="142">
        <v>1</v>
      </c>
      <c r="AE20" s="54">
        <f t="shared" ref="AE20:AE21" si="153">IF(T20&gt;0,$B20,"na")</f>
        <v>16</v>
      </c>
      <c r="AF20" s="144">
        <f t="shared" ref="AF20:AF21" si="154">IF(U20&gt;0,$B20,"na")</f>
        <v>16</v>
      </c>
      <c r="AG20" s="144">
        <f t="shared" ref="AG20:AG21" si="155">IF(V20&gt;0,$B20,"na")</f>
        <v>16</v>
      </c>
      <c r="AH20" s="144">
        <f t="shared" ref="AH20:AH21" si="156">IF(W20&gt;0,$B20,"na")</f>
        <v>16</v>
      </c>
      <c r="AI20" s="144">
        <f t="shared" ref="AI20:AI21" si="157">IF(X20&gt;0,$B20,"na")</f>
        <v>16</v>
      </c>
      <c r="AJ20" s="144">
        <f t="shared" ref="AJ20:AJ21" si="158">IF(Y20&gt;0,$B20,"na")</f>
        <v>16</v>
      </c>
      <c r="AK20" s="144" t="str">
        <f t="shared" ref="AK20:AK21" si="159">IF(Z20&gt;0,$B20,"na")</f>
        <v>na</v>
      </c>
      <c r="AL20" s="144" t="str">
        <f t="shared" ref="AL20:AL21" si="160">IF(AA20&gt;0,$B20,"na")</f>
        <v>na</v>
      </c>
      <c r="AM20" s="75" t="str">
        <f t="shared" ref="AM20:AM21" si="161">IF(AB20&gt;0,$B20,"na")</f>
        <v>na</v>
      </c>
      <c r="AN20" s="144" t="str">
        <f t="shared" ref="AN20:AN21" si="162">IF(AC20&gt;0,$B20,"na")</f>
        <v>na</v>
      </c>
      <c r="AO20" s="144">
        <f t="shared" ref="AO20:AO21" si="163">IF(AD20&gt;0,$B20,"na")</f>
        <v>16</v>
      </c>
      <c r="AP20" s="81">
        <f t="shared" si="19"/>
        <v>0.14370002256027373</v>
      </c>
      <c r="AQ20" s="82">
        <f t="shared" si="20"/>
        <v>0.1768615662280292</v>
      </c>
      <c r="AR20" s="82">
        <f t="shared" si="21"/>
        <v>0.14370002256027373</v>
      </c>
      <c r="AS20" s="82">
        <f t="shared" si="22"/>
        <v>0.11975001880022811</v>
      </c>
      <c r="AT20" s="82">
        <f t="shared" si="23"/>
        <v>0.13111315927032277</v>
      </c>
      <c r="AU20" s="82">
        <f t="shared" si="24"/>
        <v>0.14675746984879021</v>
      </c>
      <c r="AV20" s="82" t="str">
        <f t="shared" si="25"/>
        <v>na</v>
      </c>
      <c r="AW20" s="82" t="str">
        <f t="shared" si="26"/>
        <v>na</v>
      </c>
      <c r="AX20" s="83" t="str">
        <f t="shared" si="27"/>
        <v>na</v>
      </c>
      <c r="AY20" s="82" t="str">
        <f t="shared" si="28"/>
        <v>na</v>
      </c>
      <c r="AZ20" s="82">
        <f t="shared" si="29"/>
        <v>0.14370002256027373</v>
      </c>
      <c r="BA20" s="93">
        <f t="shared" si="30"/>
        <v>0.37004103645331893</v>
      </c>
      <c r="BB20" s="85">
        <f t="shared" si="31"/>
        <v>0.5605355345091696</v>
      </c>
      <c r="BC20" s="85">
        <f t="shared" si="32"/>
        <v>0.37004103645331893</v>
      </c>
      <c r="BD20" s="85">
        <f t="shared" si="33"/>
        <v>0.25697294198147153</v>
      </c>
      <c r="BE20" s="85">
        <f t="shared" si="34"/>
        <v>0.3080553676052592</v>
      </c>
      <c r="BF20" s="85">
        <f t="shared" si="35"/>
        <v>0.3859549787181743</v>
      </c>
      <c r="BG20" s="85" t="str">
        <f t="shared" si="36"/>
        <v>na</v>
      </c>
      <c r="BH20" s="85" t="str">
        <f t="shared" si="37"/>
        <v>na</v>
      </c>
      <c r="BI20" s="86" t="str">
        <f t="shared" si="38"/>
        <v>na</v>
      </c>
      <c r="BJ20" s="85" t="str">
        <f t="shared" si="39"/>
        <v>na</v>
      </c>
      <c r="BK20" s="102">
        <f t="shared" si="40"/>
        <v>0.37004103645331893</v>
      </c>
      <c r="BL20" s="85">
        <f t="shared" si="41"/>
        <v>5.5506155467997838</v>
      </c>
      <c r="BM20" s="85">
        <f t="shared" si="42"/>
        <v>8.4080330176375444</v>
      </c>
      <c r="BN20" s="85">
        <f t="shared" si="43"/>
        <v>5.5506155467997838</v>
      </c>
      <c r="BO20" s="85">
        <f t="shared" si="44"/>
        <v>3.8545941297220727</v>
      </c>
      <c r="BP20" s="85">
        <f t="shared" si="45"/>
        <v>4.6208305140788877</v>
      </c>
      <c r="BQ20" s="85">
        <f t="shared" si="46"/>
        <v>5.7893246807726149</v>
      </c>
      <c r="BR20" s="85" t="str">
        <f t="shared" si="47"/>
        <v>na</v>
      </c>
      <c r="BS20" s="85" t="str">
        <f t="shared" si="48"/>
        <v>na</v>
      </c>
      <c r="BT20" s="86" t="str">
        <f t="shared" si="49"/>
        <v>na</v>
      </c>
      <c r="BU20" s="85" t="str">
        <f t="shared" si="50"/>
        <v>na</v>
      </c>
      <c r="BV20" s="102">
        <f t="shared" si="51"/>
        <v>5.5506155467997838</v>
      </c>
      <c r="BW20" s="85">
        <f t="shared" si="52"/>
        <v>3.5449296921244475E-2</v>
      </c>
      <c r="BX20" s="85">
        <f t="shared" si="53"/>
        <v>0.12373390760331453</v>
      </c>
      <c r="BY20" s="85">
        <f t="shared" si="54"/>
        <v>1.1757015335263639E-2</v>
      </c>
      <c r="BZ20" s="85">
        <f t="shared" si="55"/>
        <v>1.0838479604723126E-2</v>
      </c>
      <c r="CA20" s="85">
        <f t="shared" si="56"/>
        <v>8.3101161493498842E-3</v>
      </c>
      <c r="CB20" s="85">
        <f t="shared" si="57"/>
        <v>3.8568205066608109E-2</v>
      </c>
      <c r="CC20" s="85" t="str">
        <f t="shared" si="58"/>
        <v>na</v>
      </c>
      <c r="CD20" s="85" t="str">
        <f t="shared" si="59"/>
        <v>na</v>
      </c>
      <c r="CE20" s="86" t="str">
        <f t="shared" si="60"/>
        <v>na</v>
      </c>
      <c r="CF20" s="85" t="str">
        <f t="shared" si="61"/>
        <v>na</v>
      </c>
      <c r="CG20" s="102">
        <f t="shared" si="62"/>
        <v>5.8877520738209482E-2</v>
      </c>
    </row>
    <row r="21" spans="1:85" x14ac:dyDescent="0.25">
      <c r="A21" s="309" t="s">
        <v>26</v>
      </c>
      <c r="B21" s="143">
        <v>16</v>
      </c>
      <c r="C21" s="150"/>
      <c r="E21" s="142">
        <v>1</v>
      </c>
      <c r="F21" s="202"/>
      <c r="G21" s="153">
        <v>105.34</v>
      </c>
      <c r="H21" s="153">
        <v>102.95</v>
      </c>
      <c r="K21" s="314" t="s">
        <v>271</v>
      </c>
      <c r="L21" s="81">
        <v>105.34</v>
      </c>
      <c r="M21" s="82"/>
      <c r="N21" s="277">
        <v>16.2</v>
      </c>
      <c r="O21" s="278">
        <v>28.003</v>
      </c>
      <c r="P21" s="154">
        <f t="shared" si="126"/>
        <v>0.15378773495348394</v>
      </c>
      <c r="Q21" s="154">
        <f t="shared" si="127"/>
        <v>0.15378773495348394</v>
      </c>
      <c r="R21" s="205">
        <f t="shared" si="152"/>
        <v>0.26583444085817354</v>
      </c>
      <c r="S21" s="153">
        <f t="shared" si="66"/>
        <v>0.26583444085817354</v>
      </c>
      <c r="T21" s="149">
        <v>1</v>
      </c>
      <c r="U21" s="143">
        <v>1</v>
      </c>
      <c r="V21" s="142">
        <v>1</v>
      </c>
      <c r="W21" s="142">
        <v>0.5</v>
      </c>
      <c r="X21" s="142">
        <v>0.5</v>
      </c>
      <c r="Y21" s="142">
        <v>1</v>
      </c>
      <c r="AB21" s="201"/>
      <c r="AD21" s="142">
        <v>1</v>
      </c>
      <c r="AE21" s="54">
        <f t="shared" si="153"/>
        <v>16</v>
      </c>
      <c r="AF21" s="144">
        <f t="shared" si="154"/>
        <v>16</v>
      </c>
      <c r="AG21" s="144">
        <f t="shared" si="155"/>
        <v>16</v>
      </c>
      <c r="AH21" s="144">
        <f t="shared" si="156"/>
        <v>16</v>
      </c>
      <c r="AI21" s="144">
        <f t="shared" si="157"/>
        <v>16</v>
      </c>
      <c r="AJ21" s="144">
        <f t="shared" si="158"/>
        <v>16</v>
      </c>
      <c r="AK21" s="144" t="str">
        <f t="shared" si="159"/>
        <v>na</v>
      </c>
      <c r="AL21" s="144" t="str">
        <f t="shared" si="160"/>
        <v>na</v>
      </c>
      <c r="AM21" s="75" t="str">
        <f t="shared" si="161"/>
        <v>na</v>
      </c>
      <c r="AN21" s="144" t="str">
        <f t="shared" si="162"/>
        <v>na</v>
      </c>
      <c r="AO21" s="144">
        <f t="shared" si="163"/>
        <v>16</v>
      </c>
      <c r="AP21" s="81">
        <f t="shared" si="19"/>
        <v>0.14305021265196588</v>
      </c>
      <c r="AQ21" s="82">
        <f t="shared" si="20"/>
        <v>0.17606180018703493</v>
      </c>
      <c r="AR21" s="82">
        <f t="shared" si="21"/>
        <v>0.14305021265196588</v>
      </c>
      <c r="AS21" s="82">
        <f t="shared" si="22"/>
        <v>0.1192085105433049</v>
      </c>
      <c r="AT21" s="82">
        <f t="shared" si="23"/>
        <v>0.13052026701821706</v>
      </c>
      <c r="AU21" s="82">
        <f t="shared" si="24"/>
        <v>0.1460938341977524</v>
      </c>
      <c r="AV21" s="82" t="str">
        <f t="shared" si="25"/>
        <v>na</v>
      </c>
      <c r="AW21" s="82" t="str">
        <f t="shared" si="26"/>
        <v>na</v>
      </c>
      <c r="AX21" s="83" t="str">
        <f t="shared" si="27"/>
        <v>na</v>
      </c>
      <c r="AY21" s="82" t="str">
        <f t="shared" si="28"/>
        <v>na</v>
      </c>
      <c r="AZ21" s="82">
        <f t="shared" si="29"/>
        <v>0.14305021265196588</v>
      </c>
      <c r="BA21" s="93">
        <f t="shared" si="30"/>
        <v>0.47146308351326183</v>
      </c>
      <c r="BB21" s="85">
        <f t="shared" si="31"/>
        <v>0.71416893123902392</v>
      </c>
      <c r="BC21" s="85">
        <f t="shared" si="32"/>
        <v>0.47146308351326183</v>
      </c>
      <c r="BD21" s="85">
        <f t="shared" si="33"/>
        <v>0.32740491910643188</v>
      </c>
      <c r="BE21" s="85">
        <f t="shared" si="34"/>
        <v>0.39248818157039361</v>
      </c>
      <c r="BF21" s="85">
        <f t="shared" si="35"/>
        <v>0.49173877067204869</v>
      </c>
      <c r="BG21" s="85" t="str">
        <f t="shared" si="36"/>
        <v>na</v>
      </c>
      <c r="BH21" s="85" t="str">
        <f t="shared" si="37"/>
        <v>na</v>
      </c>
      <c r="BI21" s="86" t="str">
        <f t="shared" si="38"/>
        <v>na</v>
      </c>
      <c r="BJ21" s="85" t="str">
        <f t="shared" si="39"/>
        <v>na</v>
      </c>
      <c r="BK21" s="102">
        <f t="shared" si="40"/>
        <v>0.47146308351326183</v>
      </c>
      <c r="BL21" s="85">
        <f t="shared" si="41"/>
        <v>7.0719462526989272</v>
      </c>
      <c r="BM21" s="85">
        <f t="shared" si="42"/>
        <v>10.712533968585358</v>
      </c>
      <c r="BN21" s="85">
        <f t="shared" si="43"/>
        <v>7.0719462526989272</v>
      </c>
      <c r="BO21" s="85">
        <f t="shared" si="44"/>
        <v>4.9110737865964786</v>
      </c>
      <c r="BP21" s="85">
        <f t="shared" si="45"/>
        <v>5.8873227235559042</v>
      </c>
      <c r="BQ21" s="85">
        <f t="shared" si="46"/>
        <v>7.3760815600807303</v>
      </c>
      <c r="BR21" s="85" t="str">
        <f t="shared" si="47"/>
        <v>na</v>
      </c>
      <c r="BS21" s="85" t="str">
        <f t="shared" si="48"/>
        <v>na</v>
      </c>
      <c r="BT21" s="86" t="str">
        <f t="shared" si="49"/>
        <v>na</v>
      </c>
      <c r="BU21" s="85" t="str">
        <f t="shared" si="50"/>
        <v>na</v>
      </c>
      <c r="BV21" s="102">
        <f t="shared" si="51"/>
        <v>7.0719462526989272</v>
      </c>
      <c r="BW21" s="85">
        <f t="shared" si="52"/>
        <v>3.4477284140351595E-2</v>
      </c>
      <c r="BX21" s="85">
        <f t="shared" si="53"/>
        <v>0.12149354681659146</v>
      </c>
      <c r="BY21" s="85">
        <f t="shared" si="54"/>
        <v>1.1200101463218891E-2</v>
      </c>
      <c r="BZ21" s="85">
        <f t="shared" si="55"/>
        <v>1.0392168488916857E-2</v>
      </c>
      <c r="CA21" s="85">
        <f t="shared" si="56"/>
        <v>7.8833567934687276E-3</v>
      </c>
      <c r="CB21" s="85">
        <f t="shared" si="57"/>
        <v>3.753261159780015E-2</v>
      </c>
      <c r="CC21" s="85" t="str">
        <f t="shared" si="58"/>
        <v>na</v>
      </c>
      <c r="CD21" s="85" t="str">
        <f t="shared" si="59"/>
        <v>na</v>
      </c>
      <c r="CE21" s="86" t="str">
        <f t="shared" si="60"/>
        <v>na</v>
      </c>
      <c r="CF21" s="85" t="str">
        <f t="shared" si="61"/>
        <v>na</v>
      </c>
      <c r="CG21" s="102">
        <f t="shared" si="62"/>
        <v>5.7622881877679992E-2</v>
      </c>
    </row>
    <row r="22" spans="1:85" ht="15.75" x14ac:dyDescent="0.25">
      <c r="A22" s="309" t="s">
        <v>29</v>
      </c>
      <c r="B22" s="143"/>
      <c r="C22" s="150">
        <v>66</v>
      </c>
      <c r="E22" s="142">
        <v>1</v>
      </c>
      <c r="F22" s="78">
        <v>0.20200000000000001</v>
      </c>
      <c r="G22" s="153">
        <v>8.5299999999999994</v>
      </c>
      <c r="H22" s="153">
        <v>21.46</v>
      </c>
      <c r="I22" s="153">
        <v>4.4770000000000003</v>
      </c>
      <c r="J22" s="153">
        <v>22.391999999999999</v>
      </c>
      <c r="K22" s="314" t="s">
        <v>279</v>
      </c>
      <c r="L22" s="81"/>
      <c r="M22" s="82">
        <v>26.869</v>
      </c>
      <c r="N22" s="277">
        <v>2.5910000000000002</v>
      </c>
      <c r="O22" s="278">
        <v>6.476</v>
      </c>
      <c r="P22" s="73">
        <f t="shared" ref="P22" si="164">N22/M22</f>
        <v>9.643083106926198E-2</v>
      </c>
      <c r="Q22" s="73">
        <f t="shared" ref="Q22" si="165">IF(N22&lt;0.01*M22,0.01,IF(N22&gt;100*M22,100,P22))</f>
        <v>9.643083106926198E-2</v>
      </c>
      <c r="R22" s="205">
        <f t="shared" ref="R22" si="166">IF(O22&gt;0,((((1/M22)^2)*((O22^2)+(N22^2))-((1/M22)^2)*(N22^2))^0.5),0)</f>
        <v>0.24102125125609442</v>
      </c>
      <c r="S22" s="153">
        <f t="shared" si="66"/>
        <v>0.24102125125609442</v>
      </c>
      <c r="T22" s="149">
        <v>1</v>
      </c>
      <c r="U22" s="145">
        <v>0.5</v>
      </c>
      <c r="V22" s="142">
        <v>1</v>
      </c>
      <c r="W22" s="142">
        <v>0.5</v>
      </c>
      <c r="X22" s="142">
        <v>0.5</v>
      </c>
      <c r="Y22" s="142">
        <v>1</v>
      </c>
      <c r="Z22" s="142">
        <v>0.5</v>
      </c>
      <c r="AA22" s="142">
        <v>1</v>
      </c>
      <c r="AB22" s="201"/>
      <c r="AD22" s="180">
        <v>1</v>
      </c>
      <c r="AE22" s="54">
        <f>IF(T22&gt;0,$C22,"na")</f>
        <v>66</v>
      </c>
      <c r="AF22" s="144">
        <f t="shared" ref="AF22" si="167">IF(U22&gt;0,$C22,"na")</f>
        <v>66</v>
      </c>
      <c r="AG22" s="144">
        <f t="shared" ref="AG22" si="168">IF(V22&gt;0,$C22,"na")</f>
        <v>66</v>
      </c>
      <c r="AH22" s="144">
        <f t="shared" ref="AH22" si="169">IF(W22&gt;0,$C22,"na")</f>
        <v>66</v>
      </c>
      <c r="AI22" s="144">
        <f t="shared" ref="AI22" si="170">IF(X22&gt;0,$C22,"na")</f>
        <v>66</v>
      </c>
      <c r="AJ22" s="144">
        <f t="shared" ref="AJ22" si="171">IF(Y22&gt;0,$C22,"na")</f>
        <v>66</v>
      </c>
      <c r="AK22" s="144">
        <f t="shared" ref="AK22" si="172">IF(Z22&gt;0,$C22,"na")</f>
        <v>66</v>
      </c>
      <c r="AL22" s="144">
        <f t="shared" ref="AL22" si="173">IF(AA22&gt;0,$C22,"na")</f>
        <v>66</v>
      </c>
      <c r="AM22" s="75" t="str">
        <f t="shared" ref="AM22" si="174">IF(AB22&gt;0,$C22,"na")</f>
        <v>na</v>
      </c>
      <c r="AN22" s="144" t="str">
        <f t="shared" ref="AN22" si="175">IF(AC22&gt;0,$C22,"na")</f>
        <v>na</v>
      </c>
      <c r="AO22" s="144">
        <f t="shared" ref="AO22" si="176">IF(AD22&gt;0,$C22,"na")</f>
        <v>66</v>
      </c>
      <c r="AP22" s="81">
        <f t="shared" si="19"/>
        <v>9.2060205325900049E-2</v>
      </c>
      <c r="AQ22" s="82">
        <f t="shared" si="20"/>
        <v>5.6652434046707723E-2</v>
      </c>
      <c r="AR22" s="82">
        <f t="shared" si="21"/>
        <v>9.2060205325900049E-2</v>
      </c>
      <c r="AS22" s="82">
        <f t="shared" si="22"/>
        <v>7.6716837771583377E-2</v>
      </c>
      <c r="AT22" s="82">
        <f t="shared" si="23"/>
        <v>8.3996537706113192E-2</v>
      </c>
      <c r="AU22" s="82">
        <f t="shared" si="24"/>
        <v>9.4018933098791557E-2</v>
      </c>
      <c r="AV22" s="82">
        <f t="shared" si="25"/>
        <v>6.5757289518500031E-2</v>
      </c>
      <c r="AW22" s="82">
        <f t="shared" si="26"/>
        <v>9.5029889368671017E-2</v>
      </c>
      <c r="AX22" s="83" t="str">
        <f t="shared" si="27"/>
        <v>na</v>
      </c>
      <c r="AY22" s="82" t="str">
        <f t="shared" si="28"/>
        <v>na</v>
      </c>
      <c r="AZ22" s="82">
        <f t="shared" si="29"/>
        <v>9.2060205325900049E-2</v>
      </c>
      <c r="BA22" s="93">
        <f t="shared" si="30"/>
        <v>0.43186926075137094</v>
      </c>
      <c r="BB22" s="85">
        <f t="shared" si="31"/>
        <v>0.16354812241472039</v>
      </c>
      <c r="BC22" s="85">
        <f t="shared" si="32"/>
        <v>0.43186926075137094</v>
      </c>
      <c r="BD22" s="85">
        <f t="shared" si="33"/>
        <v>0.29990920885511874</v>
      </c>
      <c r="BE22" s="85">
        <f t="shared" si="34"/>
        <v>0.3595267302062003</v>
      </c>
      <c r="BF22" s="85">
        <f t="shared" si="35"/>
        <v>0.45044218052112217</v>
      </c>
      <c r="BG22" s="85">
        <f t="shared" si="36"/>
        <v>0.220341459567026</v>
      </c>
      <c r="BH22" s="85">
        <f t="shared" si="37"/>
        <v>0.46018118939584163</v>
      </c>
      <c r="BI22" s="86" t="str">
        <f t="shared" si="38"/>
        <v>na</v>
      </c>
      <c r="BJ22" s="85" t="str">
        <f t="shared" si="39"/>
        <v>na</v>
      </c>
      <c r="BK22" s="102">
        <f t="shared" si="40"/>
        <v>0.43186926075137094</v>
      </c>
      <c r="BL22" s="85">
        <f t="shared" si="41"/>
        <v>28.07150194883911</v>
      </c>
      <c r="BM22" s="85">
        <f t="shared" si="42"/>
        <v>10.630627956956825</v>
      </c>
      <c r="BN22" s="85">
        <f t="shared" si="43"/>
        <v>28.07150194883911</v>
      </c>
      <c r="BO22" s="85">
        <f t="shared" si="44"/>
        <v>19.494098575582719</v>
      </c>
      <c r="BP22" s="85">
        <f t="shared" si="45"/>
        <v>23.369237463403021</v>
      </c>
      <c r="BQ22" s="85">
        <f t="shared" si="46"/>
        <v>29.278741733872941</v>
      </c>
      <c r="BR22" s="85">
        <f t="shared" si="47"/>
        <v>14.32219487185669</v>
      </c>
      <c r="BS22" s="85">
        <f t="shared" si="48"/>
        <v>29.911777310729704</v>
      </c>
      <c r="BT22" s="86" t="str">
        <f t="shared" si="49"/>
        <v>na</v>
      </c>
      <c r="BU22" s="85" t="str">
        <f t="shared" si="50"/>
        <v>na</v>
      </c>
      <c r="BV22" s="102">
        <f t="shared" si="51"/>
        <v>28.07150194883911</v>
      </c>
      <c r="BW22" s="85">
        <f t="shared" si="52"/>
        <v>1.378317771673476E-3</v>
      </c>
      <c r="BX22" s="85">
        <f t="shared" si="53"/>
        <v>6.8727396106313551E-2</v>
      </c>
      <c r="BY22" s="85">
        <f t="shared" si="54"/>
        <v>3.9721267898595744E-2</v>
      </c>
      <c r="BZ22" s="85">
        <f t="shared" si="55"/>
        <v>1.9087862128399333E-2</v>
      </c>
      <c r="CA22" s="85">
        <f t="shared" si="56"/>
        <v>3.9057907779304936E-2</v>
      </c>
      <c r="CB22" s="85">
        <f t="shared" si="57"/>
        <v>8.752248236570181E-4</v>
      </c>
      <c r="CC22" s="85">
        <f t="shared" si="58"/>
        <v>9.3084470969840336E-2</v>
      </c>
      <c r="CD22" s="85">
        <f t="shared" si="59"/>
        <v>7.2559869821726963E-4</v>
      </c>
      <c r="CE22" s="86" t="str">
        <f t="shared" si="60"/>
        <v>na</v>
      </c>
      <c r="CF22" s="85" t="str">
        <f t="shared" si="61"/>
        <v>na</v>
      </c>
      <c r="CG22" s="102">
        <f t="shared" si="62"/>
        <v>5.3720597333015716E-3</v>
      </c>
    </row>
    <row r="23" spans="1:85" x14ac:dyDescent="0.25">
      <c r="A23" s="311" t="s">
        <v>37</v>
      </c>
      <c r="B23" s="143">
        <v>16</v>
      </c>
      <c r="C23" s="150"/>
      <c r="E23" s="142">
        <v>1</v>
      </c>
      <c r="F23" s="78"/>
      <c r="G23" s="153">
        <v>21.37</v>
      </c>
      <c r="H23" s="153">
        <v>26.48</v>
      </c>
      <c r="K23" s="314" t="s">
        <v>279</v>
      </c>
      <c r="L23" s="81">
        <v>47.85</v>
      </c>
      <c r="M23" s="82"/>
      <c r="N23" s="277">
        <v>12</v>
      </c>
      <c r="O23" s="278">
        <v>21.931999999999999</v>
      </c>
      <c r="P23" s="154">
        <f t="shared" ref="P23" si="177">N23/L23</f>
        <v>0.2507836990595611</v>
      </c>
      <c r="Q23" s="154">
        <f t="shared" ref="Q23" si="178">IF(N23&lt;0.01*L23,0.01,IF(N23&gt;100*L23,100,P23))</f>
        <v>0.2507836990595611</v>
      </c>
      <c r="R23" s="205">
        <f t="shared" ref="R23" si="179">IF(O23&gt;0,((((1/L23)^2)*((O23^2)+(N23^2))-((1/L23)^2)*(N23^2))^0.5),0)</f>
        <v>0.45834900731452455</v>
      </c>
      <c r="S23" s="153">
        <f t="shared" si="66"/>
        <v>0.45834900731452455</v>
      </c>
      <c r="T23" s="78">
        <v>1</v>
      </c>
      <c r="U23" s="145"/>
      <c r="V23" s="146">
        <v>1</v>
      </c>
      <c r="W23" s="146">
        <v>0.25</v>
      </c>
      <c r="X23" s="146">
        <v>0.5</v>
      </c>
      <c r="Y23" s="146">
        <v>1</v>
      </c>
      <c r="Z23" s="146"/>
      <c r="AA23" s="146">
        <v>1</v>
      </c>
      <c r="AB23" s="201">
        <v>1</v>
      </c>
      <c r="AC23" s="146">
        <v>1</v>
      </c>
      <c r="AD23" s="35"/>
      <c r="AE23" s="54">
        <f>IF(T23&gt;0,$B23,"na")</f>
        <v>16</v>
      </c>
      <c r="AF23" s="144" t="str">
        <f t="shared" ref="AF23" si="180">IF(U23&gt;0,$B23,"na")</f>
        <v>na</v>
      </c>
      <c r="AG23" s="144">
        <f t="shared" ref="AG23" si="181">IF(V23&gt;0,$B23,"na")</f>
        <v>16</v>
      </c>
      <c r="AH23" s="144">
        <f t="shared" ref="AH23" si="182">IF(W23&gt;0,$B23,"na")</f>
        <v>16</v>
      </c>
      <c r="AI23" s="144">
        <f t="shared" ref="AI23" si="183">IF(X23&gt;0,$B23,"na")</f>
        <v>16</v>
      </c>
      <c r="AJ23" s="144">
        <f t="shared" ref="AJ23" si="184">IF(Y23&gt;0,$B23,"na")</f>
        <v>16</v>
      </c>
      <c r="AK23" s="144" t="str">
        <f t="shared" ref="AK23" si="185">IF(Z23&gt;0,$B23,"na")</f>
        <v>na</v>
      </c>
      <c r="AL23" s="144">
        <f t="shared" ref="AL23" si="186">IF(AA23&gt;0,$B23,"na")</f>
        <v>16</v>
      </c>
      <c r="AM23" s="75">
        <f t="shared" ref="AM23" si="187">IF(AB23&gt;0,$B23,"na")</f>
        <v>16</v>
      </c>
      <c r="AN23" s="144">
        <f t="shared" ref="AN23" si="188">IF(AC23&gt;0,$B23,"na")</f>
        <v>16</v>
      </c>
      <c r="AO23" s="144" t="str">
        <f t="shared" ref="AO23" si="189">IF(AD23&gt;0,$B23,"na")</f>
        <v>na</v>
      </c>
      <c r="AP23" s="81">
        <f t="shared" si="19"/>
        <v>0.22377031410501885</v>
      </c>
      <c r="AQ23" s="82" t="str">
        <f t="shared" si="20"/>
        <v>na</v>
      </c>
      <c r="AR23" s="82">
        <f t="shared" si="21"/>
        <v>0.22377031410501885</v>
      </c>
      <c r="AS23" s="82">
        <f t="shared" si="22"/>
        <v>9.3237630877091193E-2</v>
      </c>
      <c r="AT23" s="82">
        <f t="shared" si="23"/>
        <v>0.20416999462136759</v>
      </c>
      <c r="AU23" s="82">
        <f t="shared" si="24"/>
        <v>0.22853138461789163</v>
      </c>
      <c r="AV23" s="82" t="str">
        <f t="shared" si="25"/>
        <v>na</v>
      </c>
      <c r="AW23" s="82">
        <f t="shared" si="26"/>
        <v>0.230988711334213</v>
      </c>
      <c r="AX23" s="83">
        <f t="shared" si="27"/>
        <v>0.22377031410501885</v>
      </c>
      <c r="AY23" s="82">
        <f t="shared" si="28"/>
        <v>0.22377031410501885</v>
      </c>
      <c r="AZ23" s="82" t="str">
        <f t="shared" si="29"/>
        <v>na</v>
      </c>
      <c r="BA23" s="93">
        <f t="shared" si="30"/>
        <v>0.75460995791305407</v>
      </c>
      <c r="BB23" s="85" t="str">
        <f t="shared" si="31"/>
        <v>na</v>
      </c>
      <c r="BC23" s="85">
        <f t="shared" si="32"/>
        <v>0.75460995791305407</v>
      </c>
      <c r="BD23" s="85">
        <f t="shared" si="33"/>
        <v>0.13100867324879412</v>
      </c>
      <c r="BE23" s="85">
        <f t="shared" si="34"/>
        <v>0.62820505047639585</v>
      </c>
      <c r="BF23" s="85">
        <f t="shared" si="35"/>
        <v>0.78706262699487417</v>
      </c>
      <c r="BG23" s="85" t="str">
        <f t="shared" si="36"/>
        <v>na</v>
      </c>
      <c r="BH23" s="85">
        <f t="shared" si="37"/>
        <v>0.80407970541411788</v>
      </c>
      <c r="BI23" s="86">
        <f t="shared" si="38"/>
        <v>0.75460995791305407</v>
      </c>
      <c r="BJ23" s="85">
        <f t="shared" si="39"/>
        <v>0.75460995791305407</v>
      </c>
      <c r="BK23" s="102" t="str">
        <f t="shared" si="40"/>
        <v>na</v>
      </c>
      <c r="BL23" s="85">
        <f t="shared" si="41"/>
        <v>11.319149368695811</v>
      </c>
      <c r="BM23" s="85" t="str">
        <f t="shared" si="42"/>
        <v>na</v>
      </c>
      <c r="BN23" s="85">
        <f t="shared" si="43"/>
        <v>11.319149368695811</v>
      </c>
      <c r="BO23" s="85">
        <f t="shared" si="44"/>
        <v>1.9651300987319118</v>
      </c>
      <c r="BP23" s="85">
        <f t="shared" si="45"/>
        <v>9.4230757571459378</v>
      </c>
      <c r="BQ23" s="85">
        <f t="shared" si="46"/>
        <v>11.805939404923112</v>
      </c>
      <c r="BR23" s="85" t="str">
        <f t="shared" si="47"/>
        <v>na</v>
      </c>
      <c r="BS23" s="85">
        <f t="shared" si="48"/>
        <v>12.061195581211768</v>
      </c>
      <c r="BT23" s="86">
        <f t="shared" si="49"/>
        <v>11.319149368695811</v>
      </c>
      <c r="BU23" s="85">
        <f t="shared" si="50"/>
        <v>11.319149368695811</v>
      </c>
      <c r="BV23" s="102" t="str">
        <f t="shared" si="51"/>
        <v>na</v>
      </c>
      <c r="BW23" s="85">
        <f t="shared" si="52"/>
        <v>0.25863429368564678</v>
      </c>
      <c r="BX23" s="85" t="str">
        <f t="shared" si="53"/>
        <v>na</v>
      </c>
      <c r="BY23" s="85">
        <f t="shared" si="54"/>
        <v>0.18379306803704354</v>
      </c>
      <c r="BZ23" s="85">
        <f t="shared" si="55"/>
        <v>3.7695494830792904E-6</v>
      </c>
      <c r="CA23" s="85">
        <f t="shared" si="56"/>
        <v>0.14698572968966156</v>
      </c>
      <c r="CB23" s="85">
        <f t="shared" si="57"/>
        <v>0.27403503075959867</v>
      </c>
      <c r="CC23" s="85" t="str">
        <f t="shared" si="58"/>
        <v>na</v>
      </c>
      <c r="CD23" s="85">
        <f t="shared" si="59"/>
        <v>0.28150713083723838</v>
      </c>
      <c r="CE23" s="86">
        <f t="shared" si="60"/>
        <v>0.32511278391339909</v>
      </c>
      <c r="CF23" s="85">
        <f t="shared" si="61"/>
        <v>0.27464944826916776</v>
      </c>
      <c r="CG23" s="102" t="str">
        <f t="shared" si="62"/>
        <v>na</v>
      </c>
    </row>
    <row r="24" spans="1:85" ht="15.75" x14ac:dyDescent="0.25">
      <c r="A24" s="309" t="s">
        <v>30</v>
      </c>
      <c r="B24" s="143"/>
      <c r="C24" s="150">
        <v>66</v>
      </c>
      <c r="D24" s="180"/>
      <c r="E24" s="142">
        <v>1</v>
      </c>
      <c r="F24" s="78">
        <v>0.63</v>
      </c>
      <c r="G24" s="153"/>
      <c r="H24" s="153"/>
      <c r="I24" s="153">
        <v>0.50900000000000001</v>
      </c>
      <c r="J24" s="153">
        <v>1.3049999999999999</v>
      </c>
      <c r="K24" s="314" t="s">
        <v>279</v>
      </c>
      <c r="L24" s="81"/>
      <c r="M24" s="82">
        <v>1.8140000000000001</v>
      </c>
      <c r="N24" s="277">
        <v>0.13</v>
      </c>
      <c r="O24" s="278">
        <v>0.32400000000000001</v>
      </c>
      <c r="P24" s="73">
        <f t="shared" ref="P24" si="190">N24/M24</f>
        <v>7.1664829106945979E-2</v>
      </c>
      <c r="Q24" s="73">
        <f t="shared" ref="Q24" si="191">IF(N24&lt;0.01*M24,0.01,IF(N24&gt;100*M24,100,P24))</f>
        <v>7.1664829106945979E-2</v>
      </c>
      <c r="R24" s="205">
        <f t="shared" ref="R24" si="192">IF(O24&gt;0,((((1/M24)^2)*((O24^2)+(N24^2))-((1/M24)^2)*(N24^2))^0.5),0)</f>
        <v>0.17861080485115763</v>
      </c>
      <c r="S24" s="153">
        <f t="shared" si="66"/>
        <v>0.17861080485115763</v>
      </c>
      <c r="T24" s="149">
        <v>1</v>
      </c>
      <c r="U24" s="143">
        <v>0.5</v>
      </c>
      <c r="W24" s="142">
        <v>1</v>
      </c>
      <c r="X24" s="142">
        <v>1</v>
      </c>
      <c r="Y24" s="142">
        <v>1</v>
      </c>
      <c r="AB24" s="201"/>
      <c r="AD24" s="142">
        <v>1</v>
      </c>
      <c r="AE24" s="54">
        <f>IF(T24&gt;0,$C24,"na")</f>
        <v>66</v>
      </c>
      <c r="AF24" s="144">
        <f t="shared" ref="AF24" si="193">IF(U24&gt;0,$C24,"na")</f>
        <v>66</v>
      </c>
      <c r="AG24" s="144" t="str">
        <f t="shared" ref="AG24" si="194">IF(V24&gt;0,$C24,"na")</f>
        <v>na</v>
      </c>
      <c r="AH24" s="144">
        <f t="shared" ref="AH24" si="195">IF(W24&gt;0,$C24,"na")</f>
        <v>66</v>
      </c>
      <c r="AI24" s="144">
        <f t="shared" ref="AI24" si="196">IF(X24&gt;0,$C24,"na")</f>
        <v>66</v>
      </c>
      <c r="AJ24" s="144">
        <f t="shared" ref="AJ24" si="197">IF(Y24&gt;0,$C24,"na")</f>
        <v>66</v>
      </c>
      <c r="AK24" s="144" t="str">
        <f t="shared" ref="AK24" si="198">IF(Z24&gt;0,$C24,"na")</f>
        <v>na</v>
      </c>
      <c r="AL24" s="144" t="str">
        <f t="shared" ref="AL24" si="199">IF(AA24&gt;0,$C24,"na")</f>
        <v>na</v>
      </c>
      <c r="AM24" s="75" t="str">
        <f t="shared" ref="AM24" si="200">IF(AB24&gt;0,$C24,"na")</f>
        <v>na</v>
      </c>
      <c r="AN24" s="144" t="str">
        <f t="shared" ref="AN24" si="201">IF(AC24&gt;0,$C24,"na")</f>
        <v>na</v>
      </c>
      <c r="AO24" s="144">
        <f t="shared" ref="AO24" si="202">IF(AD24&gt;0,$C24,"na")</f>
        <v>66</v>
      </c>
      <c r="AP24" s="81">
        <f t="shared" si="19"/>
        <v>6.9213354345302444E-2</v>
      </c>
      <c r="AQ24" s="82">
        <f t="shared" si="20"/>
        <v>4.2592833443263048E-2</v>
      </c>
      <c r="AR24" s="82" t="str">
        <f t="shared" si="21"/>
        <v>na</v>
      </c>
      <c r="AS24" s="82">
        <f t="shared" si="22"/>
        <v>0.11535559057550408</v>
      </c>
      <c r="AT24" s="82">
        <f t="shared" si="23"/>
        <v>0.12630174150602638</v>
      </c>
      <c r="AU24" s="82">
        <f t="shared" si="24"/>
        <v>7.0685978905840802E-2</v>
      </c>
      <c r="AV24" s="82" t="str">
        <f t="shared" si="25"/>
        <v>na</v>
      </c>
      <c r="AW24" s="82" t="str">
        <f t="shared" si="26"/>
        <v>na</v>
      </c>
      <c r="AX24" s="83" t="str">
        <f t="shared" si="27"/>
        <v>na</v>
      </c>
      <c r="AY24" s="82" t="str">
        <f t="shared" si="28"/>
        <v>na</v>
      </c>
      <c r="AZ24" s="82">
        <f t="shared" si="29"/>
        <v>6.9213354345302444E-2</v>
      </c>
      <c r="BA24" s="93">
        <f t="shared" si="30"/>
        <v>0.32867292181981728</v>
      </c>
      <c r="BB24" s="85">
        <f t="shared" si="31"/>
        <v>0.12446785205010834</v>
      </c>
      <c r="BC24" s="85" t="str">
        <f t="shared" si="32"/>
        <v>na</v>
      </c>
      <c r="BD24" s="85">
        <f t="shared" si="33"/>
        <v>0.91298033838838144</v>
      </c>
      <c r="BE24" s="85">
        <f t="shared" si="34"/>
        <v>1.0944673458222913</v>
      </c>
      <c r="BF24" s="85">
        <f t="shared" si="35"/>
        <v>0.34280779170342202</v>
      </c>
      <c r="BG24" s="85" t="str">
        <f t="shared" si="36"/>
        <v>na</v>
      </c>
      <c r="BH24" s="85" t="str">
        <f t="shared" si="37"/>
        <v>na</v>
      </c>
      <c r="BI24" s="86" t="str">
        <f t="shared" si="38"/>
        <v>na</v>
      </c>
      <c r="BJ24" s="85" t="str">
        <f t="shared" si="39"/>
        <v>na</v>
      </c>
      <c r="BK24" s="102">
        <f t="shared" si="40"/>
        <v>0.32867292181981728</v>
      </c>
      <c r="BL24" s="85">
        <f t="shared" si="41"/>
        <v>21.363739918288122</v>
      </c>
      <c r="BM24" s="85">
        <f t="shared" si="42"/>
        <v>8.0904103832570424</v>
      </c>
      <c r="BN24" s="85" t="str">
        <f t="shared" si="43"/>
        <v>na</v>
      </c>
      <c r="BO24" s="85">
        <f t="shared" si="44"/>
        <v>59.343721995244792</v>
      </c>
      <c r="BP24" s="85">
        <f t="shared" si="45"/>
        <v>71.14037747844894</v>
      </c>
      <c r="BQ24" s="85">
        <f t="shared" si="46"/>
        <v>22.282506460722431</v>
      </c>
      <c r="BR24" s="85" t="str">
        <f t="shared" si="47"/>
        <v>na</v>
      </c>
      <c r="BS24" s="85" t="str">
        <f t="shared" si="48"/>
        <v>na</v>
      </c>
      <c r="BT24" s="86" t="str">
        <f t="shared" si="49"/>
        <v>na</v>
      </c>
      <c r="BU24" s="85" t="str">
        <f t="shared" si="50"/>
        <v>na</v>
      </c>
      <c r="BV24" s="102">
        <f t="shared" si="51"/>
        <v>21.363739918288122</v>
      </c>
      <c r="BW24" s="85">
        <f t="shared" si="52"/>
        <v>4.961061165008724E-2</v>
      </c>
      <c r="BX24" s="85">
        <f t="shared" si="53"/>
        <v>0.14166178382383984</v>
      </c>
      <c r="BY24" s="85" t="str">
        <f t="shared" si="54"/>
        <v>na</v>
      </c>
      <c r="BZ24" s="85">
        <f t="shared" si="55"/>
        <v>3.0885912177311767E-2</v>
      </c>
      <c r="CA24" s="85">
        <f t="shared" si="56"/>
        <v>2.133304583133435E-2</v>
      </c>
      <c r="CB24" s="85">
        <f t="shared" si="57"/>
        <v>4.8023222668998604E-2</v>
      </c>
      <c r="CC24" s="85" t="str">
        <f t="shared" si="58"/>
        <v>na</v>
      </c>
      <c r="CD24" s="85" t="str">
        <f t="shared" si="59"/>
        <v>na</v>
      </c>
      <c r="CE24" s="86" t="str">
        <f t="shared" si="60"/>
        <v>na</v>
      </c>
      <c r="CF24" s="85" t="str">
        <f t="shared" si="61"/>
        <v>na</v>
      </c>
      <c r="CG24" s="102">
        <f t="shared" si="62"/>
        <v>1.2614515123873321E-2</v>
      </c>
    </row>
    <row r="25" spans="1:85" x14ac:dyDescent="0.25">
      <c r="A25" s="309" t="s">
        <v>112</v>
      </c>
      <c r="B25" s="143">
        <v>16</v>
      </c>
      <c r="C25" s="150"/>
      <c r="E25" s="142">
        <v>1</v>
      </c>
      <c r="F25" s="78"/>
      <c r="G25" s="153">
        <v>46.82</v>
      </c>
      <c r="H25" s="153">
        <v>50.58</v>
      </c>
      <c r="K25" s="314" t="s">
        <v>279</v>
      </c>
      <c r="L25" s="81">
        <v>97.4</v>
      </c>
      <c r="M25" s="82"/>
      <c r="N25" s="277">
        <v>12.867000000000001</v>
      </c>
      <c r="O25" s="278">
        <v>17.456</v>
      </c>
      <c r="P25" s="154">
        <f t="shared" ref="P25:P26" si="203">N25/L25</f>
        <v>0.13210472279260779</v>
      </c>
      <c r="Q25" s="154">
        <f t="shared" ref="Q25:Q26" si="204">IF(N25&lt;0.01*L25,0.01,IF(N25&gt;100*L25,100,P25))</f>
        <v>0.13210472279260779</v>
      </c>
      <c r="R25" s="205">
        <f t="shared" ref="R25:R26" si="205">IF(O25&gt;0,((((1/L25)^2)*((O25^2)+(N25^2))-((1/L25)^2)*(N25^2))^0.5),0)</f>
        <v>0.17921971252566735</v>
      </c>
      <c r="S25" s="153">
        <f t="shared" si="66"/>
        <v>0.17921971252566735</v>
      </c>
      <c r="T25" s="149">
        <v>1</v>
      </c>
      <c r="U25" s="145">
        <v>0.5</v>
      </c>
      <c r="W25" s="142">
        <v>0.25</v>
      </c>
      <c r="X25" s="142">
        <v>0.1</v>
      </c>
      <c r="Y25" s="142">
        <v>1</v>
      </c>
      <c r="AA25" s="142">
        <v>1</v>
      </c>
      <c r="AB25" s="201"/>
      <c r="AD25" s="142">
        <v>1</v>
      </c>
      <c r="AE25" s="54">
        <f t="shared" ref="AE25:AE26" si="206">IF(T25&gt;0,$B25,"na")</f>
        <v>16</v>
      </c>
      <c r="AF25" s="144">
        <f t="shared" ref="AF25:AF26" si="207">IF(U25&gt;0,$B25,"na")</f>
        <v>16</v>
      </c>
      <c r="AG25" s="144" t="str">
        <f t="shared" ref="AG25:AG26" si="208">IF(V25&gt;0,$B25,"na")</f>
        <v>na</v>
      </c>
      <c r="AH25" s="144">
        <f t="shared" ref="AH25:AH26" si="209">IF(W25&gt;0,$B25,"na")</f>
        <v>16</v>
      </c>
      <c r="AI25" s="144">
        <f t="shared" ref="AI25:AI26" si="210">IF(X25&gt;0,$B25,"na")</f>
        <v>16</v>
      </c>
      <c r="AJ25" s="144">
        <f t="shared" ref="AJ25:AJ26" si="211">IF(Y25&gt;0,$B25,"na")</f>
        <v>16</v>
      </c>
      <c r="AK25" s="144" t="str">
        <f t="shared" ref="AK25:AK26" si="212">IF(Z25&gt;0,$B25,"na")</f>
        <v>na</v>
      </c>
      <c r="AL25" s="144">
        <f t="shared" ref="AL25:AL26" si="213">IF(AA25&gt;0,$B25,"na")</f>
        <v>16</v>
      </c>
      <c r="AM25" s="75" t="str">
        <f t="shared" ref="AM25:AM26" si="214">IF(AB25&gt;0,$B25,"na")</f>
        <v>na</v>
      </c>
      <c r="AN25" s="144" t="str">
        <f t="shared" ref="AN25:AN26" si="215">IF(AC25&gt;0,$B25,"na")</f>
        <v>na</v>
      </c>
      <c r="AO25" s="144">
        <f t="shared" ref="AO25:AO26" si="216">IF(AD25&gt;0,$B25,"na")</f>
        <v>16</v>
      </c>
      <c r="AP25" s="81">
        <f t="shared" si="19"/>
        <v>0.12407848680297494</v>
      </c>
      <c r="AQ25" s="82">
        <f t="shared" si="20"/>
        <v>7.6355991878753818E-2</v>
      </c>
      <c r="AR25" s="82" t="str">
        <f t="shared" si="21"/>
        <v>na</v>
      </c>
      <c r="AS25" s="82">
        <f t="shared" si="22"/>
        <v>5.1699369501239559E-2</v>
      </c>
      <c r="AT25" s="82">
        <f t="shared" si="23"/>
        <v>2.2642059635579373E-2</v>
      </c>
      <c r="AU25" s="82">
        <f t="shared" si="24"/>
        <v>0.12671845460729358</v>
      </c>
      <c r="AV25" s="82" t="str">
        <f t="shared" si="25"/>
        <v>na</v>
      </c>
      <c r="AW25" s="82">
        <f t="shared" si="26"/>
        <v>0.12808101863532897</v>
      </c>
      <c r="AX25" s="83" t="str">
        <f t="shared" si="27"/>
        <v>na</v>
      </c>
      <c r="AY25" s="82" t="str">
        <f t="shared" si="28"/>
        <v>na</v>
      </c>
      <c r="AZ25" s="82">
        <f t="shared" si="29"/>
        <v>0.12407848680297494</v>
      </c>
      <c r="BA25" s="93">
        <f t="shared" si="30"/>
        <v>0.3297059183538068</v>
      </c>
      <c r="BB25" s="85">
        <f t="shared" si="31"/>
        <v>0.12485904600380851</v>
      </c>
      <c r="BC25" s="85" t="str">
        <f t="shared" si="32"/>
        <v>na</v>
      </c>
      <c r="BD25" s="85">
        <f t="shared" si="33"/>
        <v>5.724061082531369E-2</v>
      </c>
      <c r="BE25" s="85">
        <f t="shared" si="34"/>
        <v>1.097907181901696E-2</v>
      </c>
      <c r="BF25" s="85">
        <f t="shared" si="35"/>
        <v>0.34388521316757403</v>
      </c>
      <c r="BG25" s="85" t="str">
        <f t="shared" si="36"/>
        <v>na</v>
      </c>
      <c r="BH25" s="85">
        <f t="shared" si="37"/>
        <v>0.35132035420842678</v>
      </c>
      <c r="BI25" s="86" t="str">
        <f t="shared" si="38"/>
        <v>na</v>
      </c>
      <c r="BJ25" s="85" t="str">
        <f t="shared" si="39"/>
        <v>na</v>
      </c>
      <c r="BK25" s="102">
        <f t="shared" si="40"/>
        <v>0.3297059183538068</v>
      </c>
      <c r="BL25" s="85">
        <f t="shared" si="41"/>
        <v>4.9455887753071019</v>
      </c>
      <c r="BM25" s="85">
        <f t="shared" si="42"/>
        <v>1.8728856900571276</v>
      </c>
      <c r="BN25" s="85" t="str">
        <f t="shared" si="43"/>
        <v>na</v>
      </c>
      <c r="BO25" s="85">
        <f t="shared" si="44"/>
        <v>0.8586091623797053</v>
      </c>
      <c r="BP25" s="85">
        <f t="shared" si="45"/>
        <v>0.16468607728525439</v>
      </c>
      <c r="BQ25" s="85">
        <f t="shared" si="46"/>
        <v>5.1582781975136101</v>
      </c>
      <c r="BR25" s="85" t="str">
        <f t="shared" si="47"/>
        <v>na</v>
      </c>
      <c r="BS25" s="85">
        <f t="shared" si="48"/>
        <v>5.269805313126402</v>
      </c>
      <c r="BT25" s="86" t="str">
        <f t="shared" si="49"/>
        <v>na</v>
      </c>
      <c r="BU25" s="85" t="str">
        <f t="shared" si="50"/>
        <v>na</v>
      </c>
      <c r="BV25" s="102">
        <f t="shared" si="51"/>
        <v>4.9455887753071019</v>
      </c>
      <c r="BW25" s="85">
        <f t="shared" si="52"/>
        <v>1.2054655177730999E-2</v>
      </c>
      <c r="BX25" s="85">
        <f t="shared" si="53"/>
        <v>2.5264685792001601E-3</v>
      </c>
      <c r="BY25" s="85" t="str">
        <f t="shared" si="54"/>
        <v>na</v>
      </c>
      <c r="BZ25" s="85">
        <f t="shared" si="55"/>
        <v>2.8255787243710563E-2</v>
      </c>
      <c r="CA25" s="85">
        <f t="shared" si="56"/>
        <v>0.11746012407645133</v>
      </c>
      <c r="CB25" s="85">
        <f t="shared" si="57"/>
        <v>1.3509839103279896E-2</v>
      </c>
      <c r="CC25" s="85" t="str">
        <f t="shared" si="58"/>
        <v>na</v>
      </c>
      <c r="CD25" s="85">
        <f t="shared" si="59"/>
        <v>1.41471244280236E-2</v>
      </c>
      <c r="CE25" s="86" t="str">
        <f t="shared" si="60"/>
        <v>na</v>
      </c>
      <c r="CF25" s="85" t="str">
        <f t="shared" si="61"/>
        <v>na</v>
      </c>
      <c r="CG25" s="102">
        <f t="shared" si="62"/>
        <v>2.6948755927881193E-2</v>
      </c>
    </row>
    <row r="26" spans="1:85" ht="15.75" x14ac:dyDescent="0.25">
      <c r="A26" s="309" t="s">
        <v>33</v>
      </c>
      <c r="B26" s="143">
        <v>16</v>
      </c>
      <c r="C26" s="150"/>
      <c r="E26" s="142">
        <v>1</v>
      </c>
      <c r="F26" s="78"/>
      <c r="G26" s="153">
        <v>750.33</v>
      </c>
      <c r="H26" s="153">
        <v>876.58</v>
      </c>
      <c r="K26" s="314" t="s">
        <v>271</v>
      </c>
      <c r="L26" s="81">
        <v>750.33</v>
      </c>
      <c r="M26" s="82"/>
      <c r="N26" s="277">
        <v>10.266999999999999</v>
      </c>
      <c r="O26" s="278">
        <v>18.195</v>
      </c>
      <c r="P26" s="154">
        <f t="shared" si="203"/>
        <v>1.3683312675755999E-2</v>
      </c>
      <c r="Q26" s="154">
        <f t="shared" si="204"/>
        <v>1.3683312675755999E-2</v>
      </c>
      <c r="R26" s="205">
        <f t="shared" si="205"/>
        <v>2.424933029467034E-2</v>
      </c>
      <c r="S26" s="153">
        <f t="shared" si="66"/>
        <v>2.424933029467034E-2</v>
      </c>
      <c r="T26" s="149">
        <v>1</v>
      </c>
      <c r="U26" s="143"/>
      <c r="W26" s="142">
        <v>0.25</v>
      </c>
      <c r="X26" s="142">
        <v>0.2</v>
      </c>
      <c r="Y26" s="142">
        <v>1</v>
      </c>
      <c r="AB26" s="201"/>
      <c r="AC26" s="142">
        <v>1</v>
      </c>
      <c r="AD26" s="180">
        <v>1</v>
      </c>
      <c r="AE26" s="54">
        <f t="shared" si="206"/>
        <v>16</v>
      </c>
      <c r="AF26" s="144" t="str">
        <f t="shared" si="207"/>
        <v>na</v>
      </c>
      <c r="AG26" s="144" t="str">
        <f t="shared" si="208"/>
        <v>na</v>
      </c>
      <c r="AH26" s="144">
        <f t="shared" si="209"/>
        <v>16</v>
      </c>
      <c r="AI26" s="144">
        <f t="shared" si="210"/>
        <v>16</v>
      </c>
      <c r="AJ26" s="144">
        <f t="shared" si="211"/>
        <v>16</v>
      </c>
      <c r="AK26" s="144" t="str">
        <f t="shared" si="212"/>
        <v>na</v>
      </c>
      <c r="AL26" s="144" t="str">
        <f t="shared" si="213"/>
        <v>na</v>
      </c>
      <c r="AM26" s="75" t="str">
        <f t="shared" si="214"/>
        <v>na</v>
      </c>
      <c r="AN26" s="144">
        <f t="shared" si="215"/>
        <v>16</v>
      </c>
      <c r="AO26" s="144">
        <f t="shared" si="216"/>
        <v>16</v>
      </c>
      <c r="AP26" s="81">
        <f t="shared" si="19"/>
        <v>1.3590541473103436E-2</v>
      </c>
      <c r="AQ26" s="82" t="str">
        <f t="shared" si="20"/>
        <v>na</v>
      </c>
      <c r="AR26" s="82" t="str">
        <f t="shared" si="21"/>
        <v>na</v>
      </c>
      <c r="AS26" s="82">
        <f t="shared" si="22"/>
        <v>5.6627256137930983E-3</v>
      </c>
      <c r="AT26" s="82">
        <f t="shared" si="23"/>
        <v>4.960051632519503E-3</v>
      </c>
      <c r="AU26" s="82">
        <f t="shared" si="24"/>
        <v>1.387970192997798E-2</v>
      </c>
      <c r="AV26" s="82" t="str">
        <f t="shared" si="25"/>
        <v>na</v>
      </c>
      <c r="AW26" s="82" t="str">
        <f t="shared" si="26"/>
        <v>na</v>
      </c>
      <c r="AX26" s="83" t="str">
        <f t="shared" si="27"/>
        <v>na</v>
      </c>
      <c r="AY26" s="82">
        <f t="shared" si="28"/>
        <v>1.3590541473103436E-2</v>
      </c>
      <c r="AZ26" s="82">
        <f t="shared" si="29"/>
        <v>1.3590541473103436E-2</v>
      </c>
      <c r="BA26" s="93">
        <f t="shared" si="30"/>
        <v>4.7919967190299603E-2</v>
      </c>
      <c r="BB26" s="85" t="str">
        <f t="shared" si="31"/>
        <v>na</v>
      </c>
      <c r="BC26" s="85" t="str">
        <f t="shared" si="32"/>
        <v>na</v>
      </c>
      <c r="BD26" s="85">
        <f t="shared" si="33"/>
        <v>8.3194387483159042E-3</v>
      </c>
      <c r="BE26" s="85">
        <f t="shared" si="34"/>
        <v>6.3828609929004769E-3</v>
      </c>
      <c r="BF26" s="85">
        <f t="shared" si="35"/>
        <v>4.9980807789248675E-2</v>
      </c>
      <c r="BG26" s="85" t="str">
        <f t="shared" si="36"/>
        <v>na</v>
      </c>
      <c r="BH26" s="85" t="str">
        <f t="shared" si="37"/>
        <v>na</v>
      </c>
      <c r="BI26" s="86" t="str">
        <f t="shared" si="38"/>
        <v>na</v>
      </c>
      <c r="BJ26" s="85">
        <f t="shared" si="39"/>
        <v>4.7919967190299603E-2</v>
      </c>
      <c r="BK26" s="102">
        <f t="shared" si="40"/>
        <v>4.7919967190299603E-2</v>
      </c>
      <c r="BL26" s="85">
        <f t="shared" si="41"/>
        <v>0.71879950785449409</v>
      </c>
      <c r="BM26" s="85" t="str">
        <f t="shared" si="42"/>
        <v>na</v>
      </c>
      <c r="BN26" s="85" t="str">
        <f t="shared" si="43"/>
        <v>na</v>
      </c>
      <c r="BO26" s="85">
        <f t="shared" si="44"/>
        <v>0.12479158122473856</v>
      </c>
      <c r="BP26" s="85">
        <f t="shared" si="45"/>
        <v>9.5742914893507156E-2</v>
      </c>
      <c r="BQ26" s="85">
        <f t="shared" si="46"/>
        <v>0.74971211683873018</v>
      </c>
      <c r="BR26" s="85" t="str">
        <f t="shared" si="47"/>
        <v>na</v>
      </c>
      <c r="BS26" s="85" t="str">
        <f t="shared" si="48"/>
        <v>na</v>
      </c>
      <c r="BT26" s="86" t="str">
        <f t="shared" si="49"/>
        <v>na</v>
      </c>
      <c r="BU26" s="85">
        <f t="shared" si="50"/>
        <v>0.71879950785449409</v>
      </c>
      <c r="BV26" s="102">
        <f t="shared" si="51"/>
        <v>0.71879950785449409</v>
      </c>
      <c r="BW26" s="85">
        <f t="shared" si="52"/>
        <v>0.11032899516667297</v>
      </c>
      <c r="BX26" s="85" t="str">
        <f t="shared" si="53"/>
        <v>na</v>
      </c>
      <c r="BY26" s="85" t="str">
        <f t="shared" si="54"/>
        <v>na</v>
      </c>
      <c r="BZ26" s="85">
        <f t="shared" si="55"/>
        <v>0.12407383044417127</v>
      </c>
      <c r="CA26" s="85">
        <f t="shared" si="56"/>
        <v>0.17094304590106241</v>
      </c>
      <c r="CB26" s="85">
        <f t="shared" si="57"/>
        <v>0.11230754394749722</v>
      </c>
      <c r="CC26" s="85" t="str">
        <f t="shared" si="58"/>
        <v>na</v>
      </c>
      <c r="CD26" s="85" t="str">
        <f t="shared" si="59"/>
        <v>na</v>
      </c>
      <c r="CE26" s="86" t="str">
        <f t="shared" si="60"/>
        <v>na</v>
      </c>
      <c r="CF26" s="85">
        <f t="shared" si="61"/>
        <v>0.10026659615940034</v>
      </c>
      <c r="CG26" s="102">
        <f t="shared" si="62"/>
        <v>7.7167850165027932E-2</v>
      </c>
    </row>
    <row r="27" spans="1:85" x14ac:dyDescent="0.25">
      <c r="A27" s="311" t="s">
        <v>111</v>
      </c>
      <c r="B27" s="143"/>
      <c r="C27" s="150">
        <v>66</v>
      </c>
      <c r="E27" s="145">
        <v>1</v>
      </c>
      <c r="F27" s="78">
        <v>246.47</v>
      </c>
      <c r="G27" s="153">
        <v>581.04</v>
      </c>
      <c r="H27" s="153">
        <v>1461.33</v>
      </c>
      <c r="I27" s="153">
        <v>1.9810000000000001</v>
      </c>
      <c r="J27" s="153">
        <v>4.6840000000000002</v>
      </c>
      <c r="K27" s="314" t="s">
        <v>271</v>
      </c>
      <c r="L27" s="81"/>
      <c r="M27" s="82">
        <v>246.47</v>
      </c>
      <c r="N27" s="277">
        <v>1.4259999999999999</v>
      </c>
      <c r="O27" s="278">
        <v>3.2759999999999998</v>
      </c>
      <c r="P27" s="73">
        <f t="shared" ref="P27" si="217">N27/M27</f>
        <v>5.7856939992696876E-3</v>
      </c>
      <c r="Q27" s="73">
        <f t="shared" ref="Q27" si="218">IF(N27&lt;0.01*M27,0.01,IF(N27&gt;100*M27,100,P27))</f>
        <v>0.01</v>
      </c>
      <c r="R27" s="205">
        <f t="shared" ref="R27" si="219">IF(O27&gt;0,((((1/M27)^2)*((O27^2)+(N27^2))-((1/M27)^2)*(N27^2))^0.5),0)</f>
        <v>1.3291678500426016E-2</v>
      </c>
      <c r="S27" s="153">
        <f t="shared" si="66"/>
        <v>1.3291678500426016E-2</v>
      </c>
      <c r="T27" s="149">
        <v>1</v>
      </c>
      <c r="U27" s="145">
        <v>1</v>
      </c>
      <c r="W27" s="142">
        <v>0.75</v>
      </c>
      <c r="X27" s="142">
        <v>0.3</v>
      </c>
      <c r="Y27" s="142">
        <v>1</v>
      </c>
      <c r="Z27" s="142">
        <v>0.5</v>
      </c>
      <c r="AA27" s="142">
        <v>1</v>
      </c>
      <c r="AB27" s="201"/>
      <c r="AC27" s="142">
        <v>1</v>
      </c>
      <c r="AD27" s="142">
        <v>1</v>
      </c>
      <c r="AE27" s="54">
        <f>IF(T27&gt;0,$C27,"na")</f>
        <v>66</v>
      </c>
      <c r="AF27" s="144">
        <f t="shared" ref="AF27" si="220">IF(U27&gt;0,$C27,"na")</f>
        <v>66</v>
      </c>
      <c r="AG27" s="144" t="str">
        <f t="shared" ref="AG27" si="221">IF(V27&gt;0,$C27,"na")</f>
        <v>na</v>
      </c>
      <c r="AH27" s="144">
        <f t="shared" ref="AH27" si="222">IF(W27&gt;0,$C27,"na")</f>
        <v>66</v>
      </c>
      <c r="AI27" s="144">
        <f t="shared" ref="AI27" si="223">IF(X27&gt;0,$C27,"na")</f>
        <v>66</v>
      </c>
      <c r="AJ27" s="144">
        <f t="shared" ref="AJ27" si="224">IF(Y27&gt;0,$C27,"na")</f>
        <v>66</v>
      </c>
      <c r="AK27" s="144">
        <f t="shared" ref="AK27" si="225">IF(Z27&gt;0,$C27,"na")</f>
        <v>66</v>
      </c>
      <c r="AL27" s="144">
        <f t="shared" ref="AL27" si="226">IF(AA27&gt;0,$C27,"na")</f>
        <v>66</v>
      </c>
      <c r="AM27" s="75" t="str">
        <f t="shared" ref="AM27" si="227">IF(AB27&gt;0,$C27,"na")</f>
        <v>na</v>
      </c>
      <c r="AN27" s="144">
        <f t="shared" ref="AN27" si="228">IF(AC27&gt;0,$C27,"na")</f>
        <v>66</v>
      </c>
      <c r="AO27" s="144">
        <f t="shared" ref="AO27" si="229">IF(AD27&gt;0,$C27,"na")</f>
        <v>66</v>
      </c>
      <c r="AP27" s="81">
        <f t="shared" si="19"/>
        <v>9.950330853168092E-3</v>
      </c>
      <c r="AQ27" s="82">
        <f t="shared" si="20"/>
        <v>1.2246561050053038E-2</v>
      </c>
      <c r="AR27" s="82" t="str">
        <f t="shared" si="21"/>
        <v>na</v>
      </c>
      <c r="AS27" s="82">
        <f t="shared" si="22"/>
        <v>1.2437913566460115E-2</v>
      </c>
      <c r="AT27" s="82">
        <f t="shared" si="23"/>
        <v>5.4472614159679338E-3</v>
      </c>
      <c r="AU27" s="82">
        <f t="shared" si="24"/>
        <v>1.0162040020256776E-2</v>
      </c>
      <c r="AV27" s="82">
        <f t="shared" si="25"/>
        <v>7.1073791808343514E-3</v>
      </c>
      <c r="AW27" s="82">
        <f t="shared" si="26"/>
        <v>1.0271309267786417E-2</v>
      </c>
      <c r="AX27" s="83" t="str">
        <f t="shared" si="27"/>
        <v>na</v>
      </c>
      <c r="AY27" s="82">
        <f t="shared" si="28"/>
        <v>9.950330853168092E-3</v>
      </c>
      <c r="AZ27" s="82">
        <f t="shared" si="29"/>
        <v>9.950330853168092E-3</v>
      </c>
      <c r="BA27" s="93">
        <f t="shared" si="30"/>
        <v>2.6408238324229432E-2</v>
      </c>
      <c r="BB27" s="85">
        <f t="shared" si="31"/>
        <v>4.000301189942447E-2</v>
      </c>
      <c r="BC27" s="85" t="str">
        <f t="shared" si="32"/>
        <v>na</v>
      </c>
      <c r="BD27" s="85">
        <f t="shared" si="33"/>
        <v>4.1262872381608487E-2</v>
      </c>
      <c r="BE27" s="85">
        <f t="shared" si="34"/>
        <v>7.9144515197288375E-3</v>
      </c>
      <c r="BF27" s="85">
        <f t="shared" si="35"/>
        <v>2.7543947985072263E-2</v>
      </c>
      <c r="BG27" s="85">
        <f t="shared" si="36"/>
        <v>1.347359098174971E-2</v>
      </c>
      <c r="BH27" s="85">
        <f t="shared" si="37"/>
        <v>2.8139475592102951E-2</v>
      </c>
      <c r="BI27" s="86" t="str">
        <f t="shared" si="38"/>
        <v>na</v>
      </c>
      <c r="BJ27" s="85">
        <f t="shared" si="39"/>
        <v>2.6408238324229432E-2</v>
      </c>
      <c r="BK27" s="102">
        <f t="shared" si="40"/>
        <v>2.6408238324229432E-2</v>
      </c>
      <c r="BL27" s="85">
        <f t="shared" si="41"/>
        <v>1.7165354910749131</v>
      </c>
      <c r="BM27" s="85">
        <f t="shared" si="42"/>
        <v>2.6001957734625907</v>
      </c>
      <c r="BN27" s="85" t="str">
        <f t="shared" si="43"/>
        <v>na</v>
      </c>
      <c r="BO27" s="85">
        <f t="shared" si="44"/>
        <v>2.6820867048045516</v>
      </c>
      <c r="BP27" s="85">
        <f t="shared" si="45"/>
        <v>0.51443934878237441</v>
      </c>
      <c r="BQ27" s="85">
        <f t="shared" si="46"/>
        <v>1.7903566190296971</v>
      </c>
      <c r="BR27" s="85">
        <f t="shared" si="47"/>
        <v>0.87578341381373115</v>
      </c>
      <c r="BS27" s="85">
        <f t="shared" si="48"/>
        <v>1.8290659134866918</v>
      </c>
      <c r="BT27" s="86" t="str">
        <f t="shared" si="49"/>
        <v>na</v>
      </c>
      <c r="BU27" s="85">
        <f t="shared" si="50"/>
        <v>1.7165354910749131</v>
      </c>
      <c r="BV27" s="102">
        <f t="shared" si="51"/>
        <v>1.7165354910749131</v>
      </c>
      <c r="BW27" s="85">
        <f t="shared" si="52"/>
        <v>0.49588281799897715</v>
      </c>
      <c r="BX27" s="85">
        <f t="shared" si="53"/>
        <v>0.38802200361276545</v>
      </c>
      <c r="BY27" s="85" t="str">
        <f t="shared" si="54"/>
        <v>na</v>
      </c>
      <c r="BZ27" s="85">
        <f t="shared" si="55"/>
        <v>0.43607965920146674</v>
      </c>
      <c r="CA27" s="85">
        <f t="shared" si="56"/>
        <v>0.69850827210527511</v>
      </c>
      <c r="CB27" s="85">
        <f t="shared" si="57"/>
        <v>0.5052946695987468</v>
      </c>
      <c r="CC27" s="85">
        <f t="shared" si="58"/>
        <v>0.61085416878384025</v>
      </c>
      <c r="CD27" s="85">
        <f t="shared" si="59"/>
        <v>0.51196729504114302</v>
      </c>
      <c r="CE27" s="86" t="str">
        <f t="shared" si="60"/>
        <v>na</v>
      </c>
      <c r="CF27" s="85">
        <f t="shared" si="61"/>
        <v>0.45251236401455597</v>
      </c>
      <c r="CG27" s="102">
        <f t="shared" si="62"/>
        <v>0.35256214469381358</v>
      </c>
    </row>
    <row r="28" spans="1:85" x14ac:dyDescent="0.25">
      <c r="A28" s="309" t="s">
        <v>34</v>
      </c>
      <c r="B28" s="143">
        <v>16</v>
      </c>
      <c r="C28" s="150"/>
      <c r="E28" s="145">
        <v>1</v>
      </c>
      <c r="F28" s="78"/>
      <c r="G28" s="153">
        <v>838.34</v>
      </c>
      <c r="H28" s="153">
        <v>1104.0999999999999</v>
      </c>
      <c r="K28" s="314" t="s">
        <v>271</v>
      </c>
      <c r="L28" s="81">
        <v>838.34</v>
      </c>
      <c r="M28" s="82"/>
      <c r="N28" s="277">
        <v>124.867</v>
      </c>
      <c r="O28" s="278">
        <v>218.89</v>
      </c>
      <c r="P28" s="154">
        <f t="shared" ref="P28" si="230">N28/L28</f>
        <v>0.14894553522437198</v>
      </c>
      <c r="Q28" s="154">
        <f t="shared" ref="Q28" si="231">IF(N28&lt;0.01*L28,0.01,IF(N28&gt;100*L28,100,P28))</f>
        <v>0.14894553522437198</v>
      </c>
      <c r="R28" s="205">
        <f t="shared" ref="R28" si="232">IF(O28&gt;0,((((1/L28)^2)*((O28^2)+(N28^2))-((1/L28)^2)*(N28^2))^0.5),0)</f>
        <v>0.26109931531359587</v>
      </c>
      <c r="S28" s="153">
        <f t="shared" si="66"/>
        <v>0.26109931531359587</v>
      </c>
      <c r="T28" s="149">
        <v>1</v>
      </c>
      <c r="U28" s="143"/>
      <c r="W28" s="142">
        <v>0.25</v>
      </c>
      <c r="X28" s="142">
        <v>0.1</v>
      </c>
      <c r="Y28" s="142">
        <v>1</v>
      </c>
      <c r="AA28" s="142">
        <v>0.5</v>
      </c>
      <c r="AB28" s="201"/>
      <c r="AD28" s="142">
        <v>1</v>
      </c>
      <c r="AE28" s="54">
        <f>IF(T28&gt;0,$B28,"na")</f>
        <v>16</v>
      </c>
      <c r="AF28" s="144" t="str">
        <f t="shared" ref="AF28" si="233">IF(U28&gt;0,$B28,"na")</f>
        <v>na</v>
      </c>
      <c r="AG28" s="144" t="str">
        <f t="shared" ref="AG28" si="234">IF(V28&gt;0,$B28,"na")</f>
        <v>na</v>
      </c>
      <c r="AH28" s="144">
        <f t="shared" ref="AH28" si="235">IF(W28&gt;0,$B28,"na")</f>
        <v>16</v>
      </c>
      <c r="AI28" s="144">
        <f t="shared" ref="AI28" si="236">IF(X28&gt;0,$B28,"na")</f>
        <v>16</v>
      </c>
      <c r="AJ28" s="144">
        <f t="shared" ref="AJ28" si="237">IF(Y28&gt;0,$B28,"na")</f>
        <v>16</v>
      </c>
      <c r="AK28" s="144" t="str">
        <f t="shared" ref="AK28" si="238">IF(Z28&gt;0,$B28,"na")</f>
        <v>na</v>
      </c>
      <c r="AL28" s="144">
        <f t="shared" ref="AL28" si="239">IF(AA28&gt;0,$B28,"na")</f>
        <v>16</v>
      </c>
      <c r="AM28" s="75" t="str">
        <f t="shared" ref="AM28" si="240">IF(AB28&gt;0,$B28,"na")</f>
        <v>na</v>
      </c>
      <c r="AN28" s="144" t="str">
        <f t="shared" ref="AN28" si="241">IF(AC28&gt;0,$B28,"na")</f>
        <v>na</v>
      </c>
      <c r="AO28" s="144">
        <f t="shared" ref="AO28" si="242">IF(AD28&gt;0,$B28,"na")</f>
        <v>16</v>
      </c>
      <c r="AP28" s="81">
        <f t="shared" si="19"/>
        <v>0.13884459584961645</v>
      </c>
      <c r="AQ28" s="82" t="str">
        <f t="shared" si="20"/>
        <v>na</v>
      </c>
      <c r="AR28" s="82" t="str">
        <f t="shared" si="21"/>
        <v>na</v>
      </c>
      <c r="AS28" s="82">
        <f t="shared" si="22"/>
        <v>5.7851914937340189E-2</v>
      </c>
      <c r="AT28" s="82">
        <f t="shared" si="23"/>
        <v>2.5336605082046802E-2</v>
      </c>
      <c r="AU28" s="82">
        <f t="shared" si="24"/>
        <v>0.14179873618684236</v>
      </c>
      <c r="AV28" s="82" t="str">
        <f t="shared" si="25"/>
        <v>na</v>
      </c>
      <c r="AW28" s="82">
        <f t="shared" si="26"/>
        <v>7.1661726890124622E-2</v>
      </c>
      <c r="AX28" s="83" t="str">
        <f t="shared" si="27"/>
        <v>na</v>
      </c>
      <c r="AY28" s="82" t="str">
        <f t="shared" si="28"/>
        <v>na</v>
      </c>
      <c r="AZ28" s="82">
        <f t="shared" si="29"/>
        <v>0.13884459584961645</v>
      </c>
      <c r="BA28" s="93">
        <f t="shared" si="30"/>
        <v>0.46396762610324199</v>
      </c>
      <c r="BB28" s="85" t="str">
        <f t="shared" si="31"/>
        <v>na</v>
      </c>
      <c r="BC28" s="85" t="str">
        <f t="shared" si="32"/>
        <v>na</v>
      </c>
      <c r="BD28" s="85">
        <f t="shared" si="33"/>
        <v>8.0549935087368407E-2</v>
      </c>
      <c r="BE28" s="85">
        <f t="shared" si="34"/>
        <v>1.5449931606080576E-2</v>
      </c>
      <c r="BF28" s="85">
        <f t="shared" si="35"/>
        <v>0.48392096448251237</v>
      </c>
      <c r="BG28" s="85" t="str">
        <f t="shared" si="36"/>
        <v>na</v>
      </c>
      <c r="BH28" s="85">
        <f t="shared" si="37"/>
        <v>0.12359595450825175</v>
      </c>
      <c r="BI28" s="86" t="str">
        <f t="shared" si="38"/>
        <v>na</v>
      </c>
      <c r="BJ28" s="85" t="str">
        <f t="shared" si="39"/>
        <v>na</v>
      </c>
      <c r="BK28" s="102">
        <f t="shared" si="40"/>
        <v>0.46396762610324199</v>
      </c>
      <c r="BL28" s="85">
        <f t="shared" si="41"/>
        <v>6.9595143915486295</v>
      </c>
      <c r="BM28" s="85" t="str">
        <f t="shared" si="42"/>
        <v>na</v>
      </c>
      <c r="BN28" s="85" t="str">
        <f t="shared" si="43"/>
        <v>na</v>
      </c>
      <c r="BO28" s="85">
        <f t="shared" si="44"/>
        <v>1.2082490263105261</v>
      </c>
      <c r="BP28" s="85">
        <f t="shared" si="45"/>
        <v>0.23174897409120865</v>
      </c>
      <c r="BQ28" s="85">
        <f t="shared" si="46"/>
        <v>7.258814467237686</v>
      </c>
      <c r="BR28" s="85" t="str">
        <f t="shared" si="47"/>
        <v>na</v>
      </c>
      <c r="BS28" s="85">
        <f t="shared" si="48"/>
        <v>1.8539393176237764</v>
      </c>
      <c r="BT28" s="86" t="str">
        <f t="shared" si="49"/>
        <v>na</v>
      </c>
      <c r="BU28" s="85" t="str">
        <f t="shared" si="50"/>
        <v>na</v>
      </c>
      <c r="BV28" s="102">
        <f t="shared" si="51"/>
        <v>6.9595143915486295</v>
      </c>
      <c r="BW28" s="85">
        <f t="shared" si="52"/>
        <v>2.8513068031005496E-2</v>
      </c>
      <c r="BX28" s="85" t="str">
        <f t="shared" si="53"/>
        <v>na</v>
      </c>
      <c r="BY28" s="85" t="str">
        <f t="shared" si="54"/>
        <v>na</v>
      </c>
      <c r="BZ28" s="85">
        <f t="shared" si="55"/>
        <v>2.0587772046264875E-2</v>
      </c>
      <c r="CA28" s="85">
        <f t="shared" si="56"/>
        <v>0.11018839805718708</v>
      </c>
      <c r="CB28" s="85">
        <f t="shared" si="57"/>
        <v>3.1170947597033552E-2</v>
      </c>
      <c r="CC28" s="85" t="str">
        <f t="shared" si="58"/>
        <v>na</v>
      </c>
      <c r="CD28" s="85">
        <f t="shared" si="59"/>
        <v>1.1392463116024598E-2</v>
      </c>
      <c r="CE28" s="86" t="str">
        <f t="shared" si="60"/>
        <v>na</v>
      </c>
      <c r="CF28" s="85" t="str">
        <f t="shared" si="61"/>
        <v>na</v>
      </c>
      <c r="CG28" s="102">
        <f t="shared" si="62"/>
        <v>4.9829489305947994E-2</v>
      </c>
    </row>
    <row r="29" spans="1:85" x14ac:dyDescent="0.25">
      <c r="F29" s="78"/>
      <c r="G29" s="153"/>
      <c r="H29" s="153"/>
      <c r="T29" s="149"/>
      <c r="AB29" s="201"/>
      <c r="AE29" s="202"/>
      <c r="AM29" s="201"/>
      <c r="AP29" s="81"/>
      <c r="AQ29" s="82"/>
      <c r="AR29" s="82"/>
      <c r="AS29" s="82"/>
      <c r="AT29" s="82"/>
      <c r="AU29" s="82"/>
      <c r="AV29" s="82"/>
      <c r="AW29" s="82"/>
      <c r="AX29" s="83"/>
      <c r="AY29" s="82"/>
      <c r="BA29" s="149"/>
      <c r="BI29" s="148"/>
      <c r="BL29" s="204"/>
      <c r="BM29" s="146"/>
      <c r="BN29" s="146"/>
      <c r="BO29" s="146"/>
      <c r="BP29" s="146"/>
      <c r="BQ29" s="146"/>
      <c r="BR29" s="146"/>
      <c r="BS29" s="146"/>
      <c r="BT29" s="201"/>
      <c r="BU29" s="146"/>
      <c r="BV29" s="21"/>
    </row>
    <row r="30" spans="1:85" ht="18" x14ac:dyDescent="0.35">
      <c r="A30" s="60" t="s">
        <v>472</v>
      </c>
      <c r="B30" s="149"/>
      <c r="D30" s="149"/>
      <c r="F30" s="142"/>
      <c r="G30" s="142"/>
      <c r="H30" s="142"/>
      <c r="L30" s="81"/>
      <c r="M30" s="82"/>
      <c r="N30" s="82"/>
      <c r="O30" s="82"/>
      <c r="P30" s="82"/>
      <c r="Q30" s="82"/>
      <c r="R30" s="82"/>
      <c r="S30" s="82"/>
      <c r="T30" s="54">
        <f t="shared" ref="T30:AD30" si="243">AVERAGE(T4:T28)</f>
        <v>1</v>
      </c>
      <c r="U30" s="144">
        <f t="shared" si="243"/>
        <v>0.8125</v>
      </c>
      <c r="V30" s="144">
        <f t="shared" si="243"/>
        <v>1</v>
      </c>
      <c r="W30" s="144">
        <f t="shared" si="243"/>
        <v>0.6</v>
      </c>
      <c r="X30" s="144">
        <f t="shared" si="243"/>
        <v>0.54799999999999993</v>
      </c>
      <c r="Y30" s="144">
        <f t="shared" si="243"/>
        <v>0.97916666666666663</v>
      </c>
      <c r="Z30" s="144">
        <f t="shared" si="243"/>
        <v>0.7</v>
      </c>
      <c r="AA30" s="144">
        <f t="shared" si="243"/>
        <v>0.96875</v>
      </c>
      <c r="AB30" s="75">
        <f t="shared" si="243"/>
        <v>1</v>
      </c>
      <c r="AC30" s="144">
        <f t="shared" si="243"/>
        <v>1</v>
      </c>
      <c r="AD30" s="144">
        <f t="shared" si="243"/>
        <v>1</v>
      </c>
      <c r="AE30" s="58">
        <f>SUM(AE4:AE28)-AE31</f>
        <v>1025</v>
      </c>
      <c r="AF30" s="60">
        <f t="shared" ref="AF30:AO30" si="244">SUM(AF4:AF28)-AF31</f>
        <v>740</v>
      </c>
      <c r="AG30" s="60">
        <f t="shared" si="244"/>
        <v>300</v>
      </c>
      <c r="AH30" s="60">
        <f t="shared" si="244"/>
        <v>1025</v>
      </c>
      <c r="AI30" s="60">
        <f t="shared" si="244"/>
        <v>1025</v>
      </c>
      <c r="AJ30" s="60">
        <f t="shared" si="244"/>
        <v>960</v>
      </c>
      <c r="AK30" s="60">
        <f t="shared" si="244"/>
        <v>225</v>
      </c>
      <c r="AL30" s="60">
        <f t="shared" si="244"/>
        <v>640</v>
      </c>
      <c r="AM30" s="75">
        <f t="shared" si="244"/>
        <v>95</v>
      </c>
      <c r="AN30" s="60">
        <f t="shared" si="244"/>
        <v>235</v>
      </c>
      <c r="AO30" s="60">
        <f t="shared" si="244"/>
        <v>750</v>
      </c>
      <c r="AP30" s="56">
        <f>(1/T31)*SUM(AP4:AP28)</f>
        <v>9.6630063376333702E-2</v>
      </c>
      <c r="AQ30" s="74">
        <f t="shared" ref="AQ30:AZ30" si="245">(1/U31)*SUM(AQ4:AQ28)</f>
        <v>8.8921989101418242E-2</v>
      </c>
      <c r="AR30" s="74">
        <f t="shared" si="245"/>
        <v>0.11659257969942871</v>
      </c>
      <c r="AS30" s="74">
        <f t="shared" si="245"/>
        <v>9.3723014068695987E-2</v>
      </c>
      <c r="AT30" s="74">
        <f t="shared" si="245"/>
        <v>0.10832319965354487</v>
      </c>
      <c r="AU30" s="74">
        <f t="shared" si="245"/>
        <v>9.7660496248954065E-2</v>
      </c>
      <c r="AV30" s="74">
        <f t="shared" si="245"/>
        <v>0.10331219295693678</v>
      </c>
      <c r="AW30" s="74">
        <f t="shared" si="245"/>
        <v>9.8345597388077827E-2</v>
      </c>
      <c r="AX30" s="345">
        <f t="shared" si="245"/>
        <v>8.1223658603785012E-2</v>
      </c>
      <c r="AY30" s="74">
        <f t="shared" si="245"/>
        <v>9.275279421999362E-2</v>
      </c>
      <c r="AZ30" s="385">
        <f t="shared" si="245"/>
        <v>8.3038296190691294E-2</v>
      </c>
      <c r="BA30" s="198"/>
      <c r="BI30" s="148"/>
      <c r="BL30" s="78">
        <f>SQRT((SUM(BL4:BL28)+SUM(BW4:BW28))/AE30)</f>
        <v>0.6721646025379473</v>
      </c>
      <c r="BM30" s="205">
        <f t="shared" ref="BM30:BV30" si="246">SQRT((SUM(BM4:BM28)+SUM(BX4:BX28))/AF30)</f>
        <v>0.65798698598805272</v>
      </c>
      <c r="BN30" s="205">
        <f t="shared" si="246"/>
        <v>0.67295023726403369</v>
      </c>
      <c r="BO30" s="205">
        <f t="shared" si="246"/>
        <v>0.86015074383823131</v>
      </c>
      <c r="BP30" s="205">
        <f t="shared" si="246"/>
        <v>0.93702299668173827</v>
      </c>
      <c r="BQ30" s="205">
        <f t="shared" si="246"/>
        <v>0.67841468061358512</v>
      </c>
      <c r="BR30" s="205">
        <f t="shared" si="246"/>
        <v>0.83551624968786564</v>
      </c>
      <c r="BS30" s="205">
        <f t="shared" si="246"/>
        <v>0.66414120809874588</v>
      </c>
      <c r="BT30" s="373">
        <f t="shared" si="246"/>
        <v>0.38445882747054544</v>
      </c>
      <c r="BU30" s="205">
        <f t="shared" si="246"/>
        <v>0.64546858981226651</v>
      </c>
      <c r="BV30" s="371">
        <f t="shared" si="246"/>
        <v>0.58321696185003047</v>
      </c>
    </row>
    <row r="31" spans="1:85" x14ac:dyDescent="0.25">
      <c r="A31" s="199" t="s">
        <v>60</v>
      </c>
      <c r="B31" s="149">
        <f>COUNTIF(B4:B28,"&gt;0")</f>
        <v>12</v>
      </c>
      <c r="C31" s="143">
        <f>COUNTIF(C4:C28,"&gt;0")</f>
        <v>13</v>
      </c>
      <c r="D31" s="149"/>
      <c r="F31" s="142"/>
      <c r="G31" s="142"/>
      <c r="H31" s="142"/>
      <c r="L31" s="81"/>
      <c r="M31" s="82"/>
      <c r="N31" s="82"/>
      <c r="O31" s="82"/>
      <c r="P31" s="82"/>
      <c r="Q31" s="82"/>
      <c r="R31" s="82"/>
      <c r="S31" s="82"/>
      <c r="T31" s="149">
        <f t="shared" ref="T31:AD31" si="247">COUNTIF(T4:T28,"&gt;0")</f>
        <v>25</v>
      </c>
      <c r="U31" s="143">
        <f t="shared" si="247"/>
        <v>16</v>
      </c>
      <c r="V31" s="143">
        <f t="shared" si="247"/>
        <v>10</v>
      </c>
      <c r="W31" s="143">
        <f t="shared" si="247"/>
        <v>25</v>
      </c>
      <c r="X31" s="143">
        <f t="shared" si="247"/>
        <v>25</v>
      </c>
      <c r="Y31" s="143">
        <f t="shared" si="247"/>
        <v>24</v>
      </c>
      <c r="Z31" s="143">
        <f t="shared" si="247"/>
        <v>5</v>
      </c>
      <c r="AA31" s="143">
        <f t="shared" si="247"/>
        <v>16</v>
      </c>
      <c r="AB31" s="152">
        <f t="shared" si="247"/>
        <v>3</v>
      </c>
      <c r="AC31" s="143">
        <f t="shared" si="247"/>
        <v>9</v>
      </c>
      <c r="AD31" s="143">
        <f t="shared" si="247"/>
        <v>20</v>
      </c>
      <c r="AE31" s="202">
        <f>COUNTIF(AE4:AE28,"&gt;0")</f>
        <v>25</v>
      </c>
      <c r="AF31" s="198">
        <f t="shared" ref="AF31:AO31" si="248">COUNTIF(AF4:AF28,"&gt;0")</f>
        <v>16</v>
      </c>
      <c r="AG31" s="198">
        <f t="shared" si="248"/>
        <v>10</v>
      </c>
      <c r="AH31" s="198">
        <f t="shared" si="248"/>
        <v>25</v>
      </c>
      <c r="AI31" s="198">
        <f t="shared" si="248"/>
        <v>25</v>
      </c>
      <c r="AJ31" s="198">
        <f t="shared" si="248"/>
        <v>24</v>
      </c>
      <c r="AK31" s="198">
        <f t="shared" si="248"/>
        <v>5</v>
      </c>
      <c r="AL31" s="198">
        <f t="shared" si="248"/>
        <v>16</v>
      </c>
      <c r="AM31" s="152">
        <f t="shared" si="248"/>
        <v>3</v>
      </c>
      <c r="AN31" s="198">
        <f t="shared" si="248"/>
        <v>9</v>
      </c>
      <c r="AO31" s="203">
        <f t="shared" si="248"/>
        <v>20</v>
      </c>
      <c r="AP31" s="82"/>
      <c r="AQ31" s="82"/>
      <c r="AR31" s="82"/>
      <c r="AS31" s="82"/>
      <c r="AT31" s="82"/>
      <c r="AU31" s="82"/>
      <c r="AV31" s="82"/>
      <c r="AW31" s="82"/>
      <c r="AX31" s="83"/>
      <c r="AY31" s="82"/>
      <c r="BA31" s="149"/>
      <c r="BI31" s="148"/>
      <c r="BL31" s="25"/>
      <c r="BM31" s="105"/>
      <c r="BN31" s="105"/>
      <c r="BO31" s="105"/>
      <c r="BP31" s="105"/>
      <c r="BQ31" s="105"/>
      <c r="BR31" s="105"/>
      <c r="BS31" s="105"/>
      <c r="BT31" s="374"/>
      <c r="BU31" s="105"/>
      <c r="BV31" s="346"/>
    </row>
    <row r="32" spans="1:85" ht="24" x14ac:dyDescent="0.45">
      <c r="A32" s="27" t="s">
        <v>483</v>
      </c>
      <c r="F32" s="142"/>
      <c r="G32" s="142"/>
      <c r="H32" s="142"/>
      <c r="L32" s="81"/>
      <c r="M32" s="82"/>
      <c r="N32" s="82"/>
      <c r="O32" s="82"/>
      <c r="P32" s="82"/>
      <c r="Q32" s="82"/>
      <c r="R32" s="82"/>
      <c r="S32" s="82"/>
      <c r="AP32" s="87">
        <f>EXP((1/T31)*(SUM(AP4:AP28)-T31))</f>
        <v>0.40520185176172469</v>
      </c>
      <c r="AQ32" s="88">
        <f t="shared" ref="AQ32:AZ32" si="249">EXP((1/U31)*(SUM(AQ4:AQ28)-U31))</f>
        <v>0.40209053233737185</v>
      </c>
      <c r="AR32" s="88">
        <f t="shared" si="249"/>
        <v>0.41337197715659829</v>
      </c>
      <c r="AS32" s="88">
        <f t="shared" si="249"/>
        <v>0.40402562050858676</v>
      </c>
      <c r="AT32" s="88">
        <f t="shared" si="249"/>
        <v>0.40996774203336683</v>
      </c>
      <c r="AU32" s="88">
        <f t="shared" si="249"/>
        <v>0.40561960026375765</v>
      </c>
      <c r="AV32" s="88">
        <f t="shared" si="249"/>
        <v>0.40791852952944185</v>
      </c>
      <c r="AW32" s="88">
        <f t="shared" si="249"/>
        <v>0.40589758592722358</v>
      </c>
      <c r="AX32" s="94">
        <f t="shared" si="249"/>
        <v>0.39900699081896923</v>
      </c>
      <c r="AY32" s="88">
        <f t="shared" si="249"/>
        <v>0.4036338169307237</v>
      </c>
      <c r="AZ32" s="106">
        <f t="shared" si="249"/>
        <v>0.39973170124647123</v>
      </c>
      <c r="BA32" s="103"/>
      <c r="BB32" s="103"/>
      <c r="BC32" s="103"/>
      <c r="BD32" s="103"/>
      <c r="BE32" s="103"/>
      <c r="BF32" s="103"/>
      <c r="BG32" s="103"/>
      <c r="BH32" s="103"/>
      <c r="BI32" s="83"/>
      <c r="BJ32" s="103"/>
      <c r="BK32" s="103"/>
      <c r="BL32" s="126">
        <f>EXP((1/T31)*(BL30-T31))</f>
        <v>0.37790463033435823</v>
      </c>
      <c r="BM32" s="103">
        <f t="shared" ref="BM32:BV32" si="250">EXP((1/U31)*(BM30-U31))</f>
        <v>0.38332357107590365</v>
      </c>
      <c r="BN32" s="103">
        <f t="shared" si="250"/>
        <v>0.39348789410012186</v>
      </c>
      <c r="BO32" s="103">
        <f t="shared" si="250"/>
        <v>0.38075697424654376</v>
      </c>
      <c r="BP32" s="103">
        <f t="shared" si="250"/>
        <v>0.3819295619676914</v>
      </c>
      <c r="BQ32" s="103">
        <f t="shared" si="250"/>
        <v>0.37842676145607385</v>
      </c>
      <c r="BR32" s="103">
        <f t="shared" si="250"/>
        <v>0.43478798823879189</v>
      </c>
      <c r="BS32" s="103">
        <f t="shared" si="250"/>
        <v>0.38347104058513065</v>
      </c>
      <c r="BT32" s="83">
        <f t="shared" si="250"/>
        <v>0.41817843585459796</v>
      </c>
      <c r="BU32" s="103">
        <f t="shared" si="250"/>
        <v>0.39523242563659544</v>
      </c>
      <c r="BV32" s="104">
        <f t="shared" si="250"/>
        <v>0.37876506328212212</v>
      </c>
    </row>
    <row r="33" spans="1:53" ht="15" customHeight="1" x14ac:dyDescent="0.35">
      <c r="A33" s="30" t="s">
        <v>473</v>
      </c>
      <c r="F33" s="142"/>
      <c r="G33" s="142"/>
      <c r="H33" s="142"/>
      <c r="I33" s="82"/>
      <c r="J33" s="82"/>
      <c r="K33" s="272"/>
      <c r="L33" s="81"/>
      <c r="M33" s="82"/>
      <c r="N33" s="82"/>
      <c r="O33" s="82"/>
      <c r="P33" s="82"/>
      <c r="Q33" s="82"/>
      <c r="R33" s="82"/>
      <c r="S33" s="82"/>
      <c r="X33" s="129"/>
      <c r="AC33" s="146"/>
      <c r="AP33" s="149"/>
      <c r="AQ33" s="143"/>
      <c r="AR33" s="143"/>
      <c r="AS33" s="143"/>
      <c r="AT33" s="143"/>
      <c r="AU33" s="143"/>
      <c r="AV33" s="143"/>
      <c r="AW33" s="143"/>
      <c r="AX33" s="152"/>
      <c r="AY33" s="145"/>
      <c r="BA33" s="149"/>
    </row>
    <row r="34" spans="1:53" x14ac:dyDescent="0.25">
      <c r="A34" s="30" t="s">
        <v>198</v>
      </c>
      <c r="F34" s="142"/>
      <c r="G34" s="142"/>
      <c r="H34" s="142"/>
      <c r="L34" s="81"/>
      <c r="M34" s="82"/>
      <c r="N34" s="82"/>
      <c r="O34" s="82"/>
      <c r="P34" s="82"/>
      <c r="Q34" s="82"/>
      <c r="R34" s="82"/>
      <c r="S34" s="82"/>
      <c r="X34" s="129"/>
      <c r="Z34" s="142" t="s">
        <v>73</v>
      </c>
      <c r="AA34" s="143"/>
      <c r="AB34" s="199"/>
      <c r="AC34" s="145"/>
      <c r="AD34" s="143"/>
      <c r="AE34" s="198"/>
      <c r="AF34" s="198"/>
      <c r="AG34" s="198"/>
      <c r="AH34" s="198"/>
      <c r="AI34" s="198"/>
      <c r="AJ34" s="198"/>
      <c r="AK34" s="198"/>
      <c r="AL34" s="198"/>
      <c r="AM34" s="198"/>
      <c r="AN34" s="198"/>
      <c r="AO34" s="198"/>
      <c r="AP34" s="149">
        <f>SQRT(2*(((BL32)^2)/T31))</f>
        <v>0.10688757070048807</v>
      </c>
      <c r="AQ34" s="198">
        <f t="shared" ref="AQ34:AZ34" si="251">SQRT(2*(((BM32)^2)/U31))</f>
        <v>0.1355253482482075</v>
      </c>
      <c r="AR34" s="198">
        <f t="shared" si="251"/>
        <v>0.17597313590622218</v>
      </c>
      <c r="AS34" s="198">
        <f t="shared" si="251"/>
        <v>0.1076943353895211</v>
      </c>
      <c r="AT34" s="198">
        <f t="shared" si="251"/>
        <v>0.10802599328118492</v>
      </c>
      <c r="AU34" s="198">
        <f t="shared" si="251"/>
        <v>0.10924239629761127</v>
      </c>
      <c r="AV34" s="198">
        <f t="shared" si="251"/>
        <v>0.27498406842341672</v>
      </c>
      <c r="AW34" s="198">
        <f t="shared" si="251"/>
        <v>0.13557748659320384</v>
      </c>
      <c r="AX34" s="152">
        <f t="shared" si="251"/>
        <v>0.34144126309298362</v>
      </c>
      <c r="AY34" s="198">
        <f t="shared" si="251"/>
        <v>0.18631435220829634</v>
      </c>
      <c r="AZ34" s="198">
        <f t="shared" si="251"/>
        <v>0.11977602980693172</v>
      </c>
      <c r="BA34" s="149"/>
    </row>
    <row r="35" spans="1:53" x14ac:dyDescent="0.25">
      <c r="F35" s="78"/>
      <c r="G35" s="153"/>
      <c r="H35" s="153"/>
      <c r="L35" s="81"/>
      <c r="M35" s="82"/>
      <c r="N35" s="82"/>
      <c r="O35" s="82"/>
      <c r="P35" s="82"/>
      <c r="Q35" s="82"/>
      <c r="R35" s="82"/>
      <c r="S35" s="82"/>
      <c r="X35" s="129"/>
      <c r="Z35" s="142" t="s">
        <v>74</v>
      </c>
      <c r="AA35" s="143"/>
      <c r="AB35" s="199"/>
      <c r="AC35" s="145"/>
      <c r="AD35" s="143"/>
      <c r="AE35" s="198"/>
      <c r="AF35" s="198"/>
      <c r="AG35" s="198"/>
      <c r="AH35" s="198"/>
      <c r="AI35" s="198"/>
      <c r="AJ35" s="198"/>
      <c r="AK35" s="198"/>
      <c r="AL35" s="198"/>
      <c r="AM35" s="198"/>
      <c r="AN35" s="198"/>
      <c r="AO35" s="198"/>
      <c r="AP35" s="202">
        <f>(0.736-AP32)/AP34</f>
        <v>3.0948233369922105</v>
      </c>
      <c r="AQ35" s="198">
        <f t="shared" ref="AQ35:AZ35" si="252">(0.736-AQ32)/AQ34</f>
        <v>2.46381560334448</v>
      </c>
      <c r="AR35" s="198">
        <f t="shared" si="252"/>
        <v>1.8333936096662695</v>
      </c>
      <c r="AS35" s="198">
        <f t="shared" si="252"/>
        <v>3.0825611977704361</v>
      </c>
      <c r="AT35" s="198">
        <f t="shared" si="252"/>
        <v>3.0180908137358342</v>
      </c>
      <c r="AU35" s="198">
        <f t="shared" si="252"/>
        <v>3.0242873731566662</v>
      </c>
      <c r="AV35" s="198">
        <f t="shared" si="252"/>
        <v>1.1930926484271183</v>
      </c>
      <c r="AW35" s="198">
        <f t="shared" si="252"/>
        <v>2.4347878277404473</v>
      </c>
      <c r="AX35" s="152">
        <f t="shared" si="252"/>
        <v>0.98697212553732416</v>
      </c>
      <c r="AY35" s="198">
        <f t="shared" si="252"/>
        <v>1.7839000545577746</v>
      </c>
      <c r="AZ35" s="203">
        <f t="shared" si="252"/>
        <v>2.807475746988469</v>
      </c>
      <c r="BA35" s="198"/>
    </row>
    <row r="36" spans="1:53" x14ac:dyDescent="0.25">
      <c r="F36" s="78"/>
      <c r="G36" s="153"/>
      <c r="H36" s="153"/>
      <c r="L36" s="81"/>
      <c r="M36" s="82"/>
      <c r="N36" s="82"/>
      <c r="O36" s="82"/>
      <c r="P36" s="82"/>
      <c r="Q36" s="82"/>
      <c r="R36" s="82"/>
      <c r="S36" s="82"/>
      <c r="X36" s="129"/>
      <c r="Z36" s="198" t="s">
        <v>265</v>
      </c>
      <c r="AA36" s="143"/>
      <c r="AB36" s="199"/>
      <c r="AC36" s="145"/>
      <c r="AD36" s="143"/>
      <c r="AE36" s="198"/>
      <c r="AF36" s="198"/>
      <c r="AG36" s="198"/>
      <c r="AH36" s="198"/>
      <c r="AI36" s="198"/>
      <c r="AJ36" s="198"/>
      <c r="AK36" s="198"/>
      <c r="AL36" s="198"/>
      <c r="AM36" s="198"/>
      <c r="AN36" s="198"/>
      <c r="AO36" s="198"/>
      <c r="AP36" s="202">
        <f>TINV(0.05,T31+T31-2)</f>
        <v>2.0106347576242314</v>
      </c>
      <c r="AQ36" s="198">
        <f t="shared" ref="AQ36:AZ36" si="253">TINV(0.05,U31+U31-2)</f>
        <v>2.0422724563012378</v>
      </c>
      <c r="AR36" s="198">
        <f t="shared" si="253"/>
        <v>2.1009220402410378</v>
      </c>
      <c r="AS36" s="198">
        <f t="shared" si="253"/>
        <v>2.0106347576242314</v>
      </c>
      <c r="AT36" s="198">
        <f t="shared" si="253"/>
        <v>2.0106347576242314</v>
      </c>
      <c r="AU36" s="198">
        <f t="shared" si="253"/>
        <v>2.0128955989194299</v>
      </c>
      <c r="AV36" s="198">
        <f t="shared" si="253"/>
        <v>2.3060041352041671</v>
      </c>
      <c r="AW36" s="198">
        <f t="shared" si="253"/>
        <v>2.0422724563012378</v>
      </c>
      <c r="AX36" s="152">
        <f t="shared" si="253"/>
        <v>2.7764451051977934</v>
      </c>
      <c r="AY36" s="198">
        <f t="shared" si="253"/>
        <v>2.119905299221255</v>
      </c>
      <c r="AZ36" s="203">
        <f t="shared" si="253"/>
        <v>2.0243941639119702</v>
      </c>
      <c r="BA36" s="198"/>
    </row>
    <row r="37" spans="1:53" x14ac:dyDescent="0.25">
      <c r="F37" s="78"/>
      <c r="G37" s="153"/>
      <c r="H37" s="153"/>
      <c r="L37" s="81"/>
      <c r="M37" s="82"/>
      <c r="N37" s="82"/>
      <c r="O37" s="82"/>
      <c r="P37" s="82"/>
      <c r="Q37" s="82"/>
      <c r="R37" s="82"/>
      <c r="S37" s="82"/>
      <c r="X37" s="129"/>
      <c r="Z37" s="142" t="s">
        <v>76</v>
      </c>
      <c r="AA37" s="143"/>
      <c r="AB37" s="199"/>
      <c r="AC37" s="145"/>
      <c r="AD37" s="143"/>
      <c r="AE37" s="198"/>
      <c r="AF37" s="198"/>
      <c r="AG37" s="198"/>
      <c r="AH37" s="198"/>
      <c r="AI37" s="198"/>
      <c r="AJ37" s="198"/>
      <c r="AK37" s="198"/>
      <c r="AL37" s="198"/>
      <c r="AM37" s="198"/>
      <c r="AN37" s="198"/>
      <c r="AO37" s="198"/>
      <c r="AP37" s="202">
        <f>TDIST(ABS(AP35),T31+T31-2,2)</f>
        <v>3.281530659280421E-3</v>
      </c>
      <c r="AQ37" s="198">
        <f t="shared" ref="AQ37:AZ37" si="254">TDIST(ABS(AQ35),U31+U31-2,2)</f>
        <v>1.9699814758761307E-2</v>
      </c>
      <c r="AR37" s="198">
        <f t="shared" si="254"/>
        <v>8.3335204280354638E-2</v>
      </c>
      <c r="AS37" s="198">
        <f t="shared" si="254"/>
        <v>3.3961893329542475E-3</v>
      </c>
      <c r="AT37" s="198">
        <f t="shared" si="254"/>
        <v>4.0634495000216901E-3</v>
      </c>
      <c r="AU37" s="198">
        <f t="shared" si="254"/>
        <v>4.0679670442654798E-3</v>
      </c>
      <c r="AV37" s="198">
        <f t="shared" si="254"/>
        <v>0.26701370342796593</v>
      </c>
      <c r="AW37" s="198">
        <f t="shared" si="254"/>
        <v>2.1061439281919402E-2</v>
      </c>
      <c r="AX37" s="152">
        <f t="shared" si="254"/>
        <v>0.37953065529857005</v>
      </c>
      <c r="AY37" s="198">
        <f t="shared" si="254"/>
        <v>9.3415138531680972E-2</v>
      </c>
      <c r="AZ37" s="203">
        <f t="shared" si="254"/>
        <v>7.8372403858752975E-3</v>
      </c>
      <c r="BA37" s="198"/>
    </row>
    <row r="38" spans="1:53" x14ac:dyDescent="0.25">
      <c r="F38" s="78"/>
      <c r="G38" s="153"/>
      <c r="H38" s="153"/>
      <c r="L38" s="81"/>
      <c r="M38" s="82"/>
      <c r="N38" s="82"/>
      <c r="O38" s="82"/>
      <c r="P38" s="82"/>
      <c r="Q38" s="82"/>
      <c r="R38" s="82"/>
      <c r="S38" s="82"/>
      <c r="X38" s="129"/>
      <c r="Z38" s="142" t="s">
        <v>77</v>
      </c>
      <c r="AA38" s="143"/>
      <c r="AB38" s="199"/>
      <c r="AC38" s="145"/>
      <c r="AD38" s="143"/>
      <c r="AE38" s="198"/>
      <c r="AF38" s="198"/>
      <c r="AG38" s="198"/>
      <c r="AH38" s="198"/>
      <c r="AI38" s="198"/>
      <c r="AJ38" s="198"/>
      <c r="AK38" s="198"/>
      <c r="AL38" s="198"/>
      <c r="AM38" s="198"/>
      <c r="AN38" s="198"/>
      <c r="AO38" s="198"/>
      <c r="AP38" s="242" t="str">
        <f t="shared" ref="AP38:AZ38" si="255">IF(T31&gt;4,IF(AP37&lt;0.001,"***",IF(AP37&lt;0.01,"**",IF(AP37&lt;0.05,"*","ns"))),"na")</f>
        <v>**</v>
      </c>
      <c r="AQ38" s="243" t="str">
        <f t="shared" si="255"/>
        <v>*</v>
      </c>
      <c r="AR38" s="243" t="str">
        <f t="shared" si="255"/>
        <v>ns</v>
      </c>
      <c r="AS38" s="243" t="str">
        <f t="shared" si="255"/>
        <v>**</v>
      </c>
      <c r="AT38" s="243" t="str">
        <f t="shared" si="255"/>
        <v>**</v>
      </c>
      <c r="AU38" s="243" t="str">
        <f t="shared" si="255"/>
        <v>**</v>
      </c>
      <c r="AV38" s="243" t="str">
        <f t="shared" si="255"/>
        <v>ns</v>
      </c>
      <c r="AW38" s="243" t="str">
        <f t="shared" si="255"/>
        <v>*</v>
      </c>
      <c r="AX38" s="245" t="str">
        <f t="shared" si="255"/>
        <v>na</v>
      </c>
      <c r="AY38" s="243" t="str">
        <f t="shared" si="255"/>
        <v>ns</v>
      </c>
      <c r="AZ38" s="244" t="str">
        <f t="shared" si="255"/>
        <v>**</v>
      </c>
      <c r="BA38" s="198"/>
    </row>
    <row r="39" spans="1:53" x14ac:dyDescent="0.25">
      <c r="F39" s="78"/>
      <c r="G39" s="153"/>
      <c r="H39" s="153"/>
      <c r="L39" s="81"/>
      <c r="M39" s="82"/>
      <c r="N39" s="82"/>
      <c r="O39" s="82"/>
      <c r="P39" s="82"/>
      <c r="Q39" s="82"/>
      <c r="R39" s="82"/>
      <c r="S39" s="82"/>
      <c r="X39" s="129"/>
    </row>
    <row r="40" spans="1:53" x14ac:dyDescent="0.25">
      <c r="A40" s="217" t="s">
        <v>349</v>
      </c>
      <c r="F40" s="78"/>
      <c r="G40" s="153"/>
      <c r="H40" s="153"/>
      <c r="L40" s="81"/>
      <c r="M40" s="82"/>
      <c r="N40" s="82"/>
      <c r="O40" s="82"/>
      <c r="P40" s="82"/>
      <c r="Q40" s="82"/>
      <c r="R40" s="82"/>
      <c r="S40" s="82"/>
      <c r="U40" s="143" t="s">
        <v>9</v>
      </c>
      <c r="V40" s="199" t="s">
        <v>220</v>
      </c>
      <c r="X40" s="129"/>
    </row>
    <row r="41" spans="1:53" x14ac:dyDescent="0.25">
      <c r="A41" s="217" t="s">
        <v>369</v>
      </c>
      <c r="F41" s="78"/>
      <c r="G41" s="153"/>
      <c r="H41" s="153"/>
      <c r="L41" s="81"/>
      <c r="M41" s="82"/>
      <c r="N41" s="82"/>
      <c r="O41" s="82"/>
      <c r="P41" s="82"/>
      <c r="Q41" s="82"/>
      <c r="R41" s="82"/>
      <c r="S41" s="82"/>
      <c r="U41" s="143" t="s">
        <v>62</v>
      </c>
      <c r="V41" s="199" t="s">
        <v>221</v>
      </c>
      <c r="X41" s="129"/>
    </row>
    <row r="42" spans="1:53" x14ac:dyDescent="0.25">
      <c r="A42" s="217" t="s">
        <v>330</v>
      </c>
      <c r="F42" s="78"/>
      <c r="G42" s="153"/>
      <c r="H42" s="153"/>
      <c r="L42" s="81"/>
      <c r="M42" s="82"/>
      <c r="N42" s="82"/>
      <c r="O42" s="82"/>
      <c r="P42" s="82"/>
      <c r="Q42" s="82"/>
      <c r="R42" s="82"/>
      <c r="S42" s="82"/>
      <c r="U42" s="143" t="s">
        <v>63</v>
      </c>
      <c r="V42" s="199" t="s">
        <v>222</v>
      </c>
      <c r="X42" s="129"/>
    </row>
    <row r="43" spans="1:53" ht="15.75" x14ac:dyDescent="0.25">
      <c r="A43" s="217" t="s">
        <v>413</v>
      </c>
      <c r="F43" s="78"/>
      <c r="G43" s="153"/>
      <c r="H43" s="153"/>
      <c r="I43" s="24"/>
      <c r="J43" s="24"/>
      <c r="K43" s="270"/>
      <c r="L43" s="81"/>
      <c r="M43" s="82"/>
      <c r="N43" s="82"/>
      <c r="O43" s="82"/>
      <c r="P43" s="82"/>
      <c r="Q43" s="82"/>
      <c r="R43" s="82"/>
      <c r="S43" s="82"/>
      <c r="U43" s="145" t="s">
        <v>64</v>
      </c>
      <c r="V43" s="199" t="s">
        <v>223</v>
      </c>
    </row>
    <row r="44" spans="1:53" x14ac:dyDescent="0.25">
      <c r="A44" s="217" t="s">
        <v>342</v>
      </c>
      <c r="F44" s="78"/>
      <c r="G44" s="153"/>
      <c r="H44" s="153"/>
      <c r="L44" s="81"/>
      <c r="M44" s="82"/>
      <c r="N44" s="82"/>
      <c r="O44" s="82"/>
      <c r="P44" s="82"/>
      <c r="Q44" s="82"/>
      <c r="R44" s="82"/>
      <c r="S44" s="82"/>
      <c r="U44" s="145" t="s">
        <v>65</v>
      </c>
      <c r="V44" s="199" t="s">
        <v>224</v>
      </c>
    </row>
    <row r="45" spans="1:53" x14ac:dyDescent="0.25">
      <c r="A45" s="303" t="s">
        <v>348</v>
      </c>
      <c r="F45" s="78"/>
      <c r="G45" s="153"/>
      <c r="H45" s="153"/>
      <c r="L45" s="81"/>
      <c r="M45" s="82"/>
      <c r="N45" s="82"/>
      <c r="O45" s="82"/>
      <c r="P45" s="82"/>
      <c r="Q45" s="82"/>
      <c r="R45" s="82"/>
      <c r="S45" s="82"/>
      <c r="U45" s="145" t="s">
        <v>66</v>
      </c>
      <c r="V45" s="199" t="s">
        <v>225</v>
      </c>
    </row>
    <row r="46" spans="1:53" x14ac:dyDescent="0.25">
      <c r="A46" s="217" t="s">
        <v>351</v>
      </c>
      <c r="F46" s="78"/>
      <c r="G46" s="153"/>
      <c r="H46" s="153"/>
      <c r="L46" s="81"/>
      <c r="M46" s="82"/>
      <c r="N46" s="82"/>
      <c r="O46" s="82"/>
      <c r="P46" s="82"/>
      <c r="Q46" s="82"/>
      <c r="R46" s="82"/>
      <c r="S46" s="82"/>
      <c r="U46" s="145" t="s">
        <v>67</v>
      </c>
      <c r="V46" s="199" t="s">
        <v>250</v>
      </c>
    </row>
    <row r="47" spans="1:53" x14ac:dyDescent="0.25">
      <c r="A47" s="217" t="s">
        <v>415</v>
      </c>
      <c r="F47" s="78"/>
      <c r="G47" s="153"/>
      <c r="H47" s="153"/>
      <c r="L47" s="81"/>
      <c r="M47" s="82"/>
      <c r="N47" s="82"/>
      <c r="O47" s="82"/>
      <c r="P47" s="82"/>
      <c r="Q47" s="82"/>
      <c r="R47" s="82"/>
      <c r="S47" s="82"/>
      <c r="U47" s="145" t="s">
        <v>68</v>
      </c>
      <c r="V47" s="199" t="s">
        <v>226</v>
      </c>
    </row>
    <row r="48" spans="1:53" ht="15.75" x14ac:dyDescent="0.25">
      <c r="A48" s="217" t="s">
        <v>414</v>
      </c>
      <c r="F48" s="113"/>
      <c r="G48" s="24"/>
      <c r="H48" s="24"/>
      <c r="L48" s="81"/>
      <c r="M48" s="82"/>
      <c r="N48" s="82"/>
      <c r="O48" s="82"/>
      <c r="P48" s="82"/>
      <c r="Q48" s="82"/>
      <c r="R48" s="82"/>
      <c r="S48" s="82"/>
      <c r="U48" s="145" t="s">
        <v>69</v>
      </c>
      <c r="V48" s="199" t="s">
        <v>227</v>
      </c>
    </row>
    <row r="49" spans="1:64" x14ac:dyDescent="0.25">
      <c r="F49" s="78"/>
      <c r="G49" s="153"/>
      <c r="H49" s="153"/>
      <c r="L49" s="81"/>
      <c r="M49" s="82"/>
      <c r="N49" s="82"/>
      <c r="O49" s="82"/>
      <c r="P49" s="82"/>
      <c r="Q49" s="82"/>
      <c r="R49" s="82"/>
      <c r="S49" s="82"/>
      <c r="U49" s="145" t="s">
        <v>70</v>
      </c>
      <c r="V49" s="199" t="s">
        <v>298</v>
      </c>
    </row>
    <row r="50" spans="1:64" x14ac:dyDescent="0.25">
      <c r="F50" s="78"/>
      <c r="G50" s="153"/>
      <c r="H50" s="153"/>
    </row>
    <row r="51" spans="1:64" x14ac:dyDescent="0.25">
      <c r="F51" s="78"/>
      <c r="G51" s="153"/>
      <c r="H51" s="153"/>
    </row>
    <row r="52" spans="1:64" s="155" customFormat="1" x14ac:dyDescent="0.25">
      <c r="A52" s="142"/>
      <c r="B52" s="142"/>
      <c r="C52" s="142"/>
      <c r="D52" s="142"/>
      <c r="E52" s="142"/>
      <c r="F52" s="78"/>
      <c r="G52" s="153"/>
      <c r="H52" s="153"/>
      <c r="I52" s="153"/>
      <c r="J52" s="153"/>
      <c r="K52" s="269"/>
      <c r="M52" s="15"/>
      <c r="N52" s="15"/>
      <c r="O52" s="15"/>
      <c r="P52" s="15"/>
      <c r="Q52" s="15"/>
      <c r="R52" s="15"/>
      <c r="S52" s="15"/>
      <c r="T52" s="142"/>
      <c r="U52" s="142"/>
      <c r="V52" s="142"/>
      <c r="W52" s="142"/>
      <c r="X52" s="142"/>
      <c r="Y52" s="142"/>
      <c r="Z52" s="142"/>
      <c r="AA52" s="142"/>
      <c r="AB52" s="146"/>
      <c r="AC52" s="142"/>
      <c r="AD52" s="142"/>
      <c r="AE52" s="207"/>
      <c r="AF52" s="207"/>
      <c r="AG52" s="207"/>
      <c r="AH52" s="207"/>
      <c r="AI52" s="207"/>
      <c r="AJ52" s="207"/>
      <c r="AK52" s="207"/>
      <c r="AL52" s="207"/>
      <c r="AM52" s="207"/>
      <c r="AN52" s="207"/>
      <c r="AO52" s="207"/>
      <c r="AP52" s="142"/>
      <c r="AQ52" s="142"/>
      <c r="AR52" s="142"/>
      <c r="AS52" s="142"/>
      <c r="AT52" s="142"/>
      <c r="AU52" s="142"/>
      <c r="AV52" s="142"/>
      <c r="AW52" s="142"/>
      <c r="AX52" s="146"/>
      <c r="AY52" s="142"/>
      <c r="AZ52" s="142"/>
      <c r="BA52" s="142"/>
      <c r="BB52" s="142"/>
      <c r="BC52" s="142"/>
      <c r="BD52" s="142"/>
      <c r="BE52" s="142"/>
      <c r="BF52" s="142"/>
      <c r="BG52" s="142"/>
      <c r="BH52" s="142"/>
      <c r="BI52" s="142"/>
      <c r="BJ52" s="142"/>
      <c r="BK52" s="142"/>
      <c r="BL52" s="142"/>
    </row>
    <row r="53" spans="1:64" s="155" customFormat="1" x14ac:dyDescent="0.25">
      <c r="A53" s="142"/>
      <c r="B53" s="142"/>
      <c r="C53" s="142"/>
      <c r="D53" s="142"/>
      <c r="E53" s="142"/>
      <c r="F53" s="78"/>
      <c r="G53" s="153"/>
      <c r="H53" s="153"/>
      <c r="I53" s="153"/>
      <c r="J53" s="153"/>
      <c r="K53" s="269"/>
      <c r="M53" s="15"/>
      <c r="N53" s="15"/>
      <c r="O53" s="15"/>
      <c r="P53" s="15"/>
      <c r="Q53" s="15"/>
      <c r="R53" s="15"/>
      <c r="S53" s="15"/>
      <c r="T53" s="142"/>
      <c r="U53" s="142"/>
      <c r="V53" s="142"/>
      <c r="W53" s="142"/>
      <c r="X53" s="142"/>
      <c r="Y53" s="142"/>
      <c r="Z53" s="142"/>
      <c r="AA53" s="142"/>
      <c r="AB53" s="146"/>
      <c r="AC53" s="142"/>
      <c r="AD53" s="142"/>
      <c r="AE53" s="207"/>
      <c r="AF53" s="207"/>
      <c r="AG53" s="207"/>
      <c r="AH53" s="207"/>
      <c r="AI53" s="207"/>
      <c r="AJ53" s="207"/>
      <c r="AK53" s="207"/>
      <c r="AL53" s="207"/>
      <c r="AM53" s="207"/>
      <c r="AN53" s="207"/>
      <c r="AO53" s="207"/>
      <c r="AP53" s="142"/>
      <c r="AQ53" s="142"/>
      <c r="AR53" s="142"/>
      <c r="AS53" s="142"/>
      <c r="AT53" s="142"/>
      <c r="AU53" s="142"/>
      <c r="AV53" s="142"/>
      <c r="AW53" s="142"/>
      <c r="AX53" s="146"/>
      <c r="AY53" s="142"/>
      <c r="AZ53" s="142"/>
      <c r="BA53" s="142"/>
      <c r="BB53" s="142"/>
      <c r="BC53" s="142"/>
      <c r="BD53" s="142"/>
      <c r="BE53" s="142"/>
      <c r="BF53" s="142"/>
      <c r="BG53" s="142"/>
      <c r="BH53" s="142"/>
      <c r="BI53" s="142"/>
      <c r="BJ53" s="142"/>
      <c r="BK53" s="142"/>
      <c r="BL53" s="142"/>
    </row>
    <row r="54" spans="1:64" s="155" customFormat="1" x14ac:dyDescent="0.25">
      <c r="A54" s="142"/>
      <c r="B54" s="142"/>
      <c r="C54" s="142"/>
      <c r="D54" s="142"/>
      <c r="E54" s="142"/>
      <c r="F54" s="78"/>
      <c r="G54" s="153"/>
      <c r="H54" s="153"/>
      <c r="I54" s="153"/>
      <c r="J54" s="153"/>
      <c r="K54" s="269"/>
      <c r="M54" s="15"/>
      <c r="N54" s="15"/>
      <c r="O54" s="15"/>
      <c r="P54" s="15"/>
      <c r="Q54" s="15"/>
      <c r="R54" s="15"/>
      <c r="S54" s="15"/>
      <c r="T54" s="142"/>
      <c r="U54" s="142"/>
      <c r="V54" s="142"/>
      <c r="W54" s="142"/>
      <c r="X54" s="142"/>
      <c r="Y54" s="142"/>
      <c r="Z54" s="142"/>
      <c r="AA54" s="142"/>
      <c r="AB54" s="146"/>
      <c r="AC54" s="142"/>
      <c r="AD54" s="142"/>
      <c r="AE54" s="207"/>
      <c r="AF54" s="207"/>
      <c r="AG54" s="207"/>
      <c r="AH54" s="207"/>
      <c r="AI54" s="207"/>
      <c r="AJ54" s="207"/>
      <c r="AK54" s="207"/>
      <c r="AL54" s="207"/>
      <c r="AM54" s="207"/>
      <c r="AN54" s="207"/>
      <c r="AO54" s="207"/>
      <c r="AP54" s="142"/>
      <c r="AQ54" s="142"/>
      <c r="AR54" s="142"/>
      <c r="AS54" s="142"/>
      <c r="AT54" s="142"/>
      <c r="AU54" s="142"/>
      <c r="AV54" s="142"/>
      <c r="AW54" s="142"/>
      <c r="AX54" s="146"/>
      <c r="AY54" s="142"/>
      <c r="AZ54" s="142"/>
      <c r="BA54" s="142"/>
      <c r="BB54" s="142"/>
      <c r="BC54" s="142"/>
      <c r="BD54" s="142"/>
      <c r="BE54" s="142"/>
      <c r="BF54" s="142"/>
      <c r="BG54" s="142"/>
      <c r="BH54" s="142"/>
      <c r="BI54" s="142"/>
      <c r="BJ54" s="142"/>
      <c r="BK54" s="142"/>
      <c r="BL54" s="142"/>
    </row>
    <row r="55" spans="1:64" s="155" customFormat="1" x14ac:dyDescent="0.25">
      <c r="A55" s="142"/>
      <c r="B55" s="142"/>
      <c r="C55" s="142"/>
      <c r="D55" s="142"/>
      <c r="E55" s="142"/>
      <c r="F55" s="78"/>
      <c r="G55" s="153"/>
      <c r="H55" s="153"/>
      <c r="I55" s="153"/>
      <c r="J55" s="153"/>
      <c r="K55" s="269"/>
      <c r="M55" s="15"/>
      <c r="N55" s="15"/>
      <c r="O55" s="15"/>
      <c r="P55" s="15"/>
      <c r="Q55" s="15"/>
      <c r="R55" s="15"/>
      <c r="S55" s="15"/>
      <c r="T55" s="142"/>
      <c r="U55" s="142"/>
      <c r="V55" s="142"/>
      <c r="W55" s="142"/>
      <c r="X55" s="142"/>
      <c r="Y55" s="142"/>
      <c r="Z55" s="142"/>
      <c r="AA55" s="142"/>
      <c r="AB55" s="146"/>
      <c r="AC55" s="142"/>
      <c r="AD55" s="142"/>
      <c r="AE55" s="207"/>
      <c r="AF55" s="207"/>
      <c r="AG55" s="207"/>
      <c r="AH55" s="207"/>
      <c r="AI55" s="207"/>
      <c r="AJ55" s="207"/>
      <c r="AK55" s="207"/>
      <c r="AL55" s="207"/>
      <c r="AM55" s="207"/>
      <c r="AN55" s="207"/>
      <c r="AO55" s="207"/>
      <c r="AP55" s="142"/>
      <c r="AQ55" s="142"/>
      <c r="AR55" s="142"/>
      <c r="AS55" s="142"/>
      <c r="AT55" s="142"/>
      <c r="AU55" s="142"/>
      <c r="AV55" s="142"/>
      <c r="AW55" s="142"/>
      <c r="AX55" s="146"/>
      <c r="AY55" s="142"/>
      <c r="AZ55" s="142"/>
      <c r="BA55" s="142"/>
      <c r="BB55" s="142"/>
      <c r="BC55" s="142"/>
      <c r="BD55" s="142"/>
      <c r="BE55" s="142"/>
      <c r="BF55" s="142"/>
      <c r="BG55" s="142"/>
      <c r="BH55" s="142"/>
      <c r="BI55" s="142"/>
      <c r="BJ55" s="142"/>
      <c r="BK55" s="142"/>
      <c r="BL55" s="142"/>
    </row>
    <row r="56" spans="1:64" s="155" customFormat="1" ht="15.75" x14ac:dyDescent="0.25">
      <c r="A56" s="142"/>
      <c r="B56" s="142"/>
      <c r="C56" s="142"/>
      <c r="D56" s="142"/>
      <c r="E56" s="142"/>
      <c r="F56" s="78"/>
      <c r="G56" s="153"/>
      <c r="H56" s="153"/>
      <c r="I56" s="24"/>
      <c r="J56" s="24"/>
      <c r="K56" s="270"/>
      <c r="M56" s="15"/>
      <c r="N56" s="15"/>
      <c r="O56" s="15"/>
      <c r="P56" s="15"/>
      <c r="Q56" s="15"/>
      <c r="R56" s="15"/>
      <c r="S56" s="15"/>
      <c r="T56" s="142"/>
      <c r="U56" s="142"/>
      <c r="V56" s="142"/>
      <c r="W56" s="142"/>
      <c r="X56" s="142"/>
      <c r="Y56" s="142"/>
      <c r="Z56" s="142"/>
      <c r="AA56" s="142"/>
      <c r="AB56" s="146"/>
      <c r="AC56" s="142"/>
      <c r="AD56" s="142"/>
      <c r="AE56" s="207"/>
      <c r="AF56" s="207"/>
      <c r="AG56" s="207"/>
      <c r="AH56" s="207"/>
      <c r="AI56" s="207"/>
      <c r="AJ56" s="207"/>
      <c r="AK56" s="207"/>
      <c r="AL56" s="207"/>
      <c r="AM56" s="207"/>
      <c r="AN56" s="207"/>
      <c r="AO56" s="207"/>
      <c r="AP56" s="142"/>
      <c r="AQ56" s="142"/>
      <c r="AR56" s="142"/>
      <c r="AS56" s="142"/>
      <c r="AT56" s="142"/>
      <c r="AU56" s="142"/>
      <c r="AV56" s="142"/>
      <c r="AW56" s="142"/>
      <c r="AX56" s="146"/>
      <c r="AY56" s="142"/>
      <c r="AZ56" s="142"/>
      <c r="BA56" s="142"/>
      <c r="BB56" s="142"/>
      <c r="BC56" s="142"/>
      <c r="BD56" s="142"/>
      <c r="BE56" s="142"/>
      <c r="BF56" s="142"/>
      <c r="BG56" s="142"/>
      <c r="BH56" s="142"/>
      <c r="BI56" s="142"/>
      <c r="BJ56" s="142"/>
      <c r="BK56" s="142"/>
      <c r="BL56" s="142"/>
    </row>
    <row r="57" spans="1:64" s="155" customFormat="1" ht="15.75" x14ac:dyDescent="0.25">
      <c r="A57" s="142"/>
      <c r="B57" s="142"/>
      <c r="C57" s="142"/>
      <c r="D57" s="142"/>
      <c r="E57" s="142"/>
      <c r="F57" s="78"/>
      <c r="G57" s="153"/>
      <c r="H57" s="153"/>
      <c r="I57" s="24"/>
      <c r="J57" s="24"/>
      <c r="K57" s="270"/>
      <c r="M57" s="15"/>
      <c r="N57" s="15"/>
      <c r="O57" s="15"/>
      <c r="P57" s="15"/>
      <c r="Q57" s="15"/>
      <c r="R57" s="15"/>
      <c r="S57" s="15"/>
      <c r="T57" s="142"/>
      <c r="U57" s="142"/>
      <c r="V57" s="142"/>
      <c r="W57" s="142"/>
      <c r="X57" s="142"/>
      <c r="Y57" s="142"/>
      <c r="Z57" s="142"/>
      <c r="AA57" s="142"/>
      <c r="AB57" s="146"/>
      <c r="AC57" s="142"/>
      <c r="AD57" s="142"/>
      <c r="AE57" s="207"/>
      <c r="AF57" s="207"/>
      <c r="AG57" s="207"/>
      <c r="AH57" s="207"/>
      <c r="AI57" s="207"/>
      <c r="AJ57" s="207"/>
      <c r="AK57" s="207"/>
      <c r="AL57" s="207"/>
      <c r="AM57" s="207"/>
      <c r="AN57" s="207"/>
      <c r="AO57" s="207"/>
      <c r="AP57" s="142"/>
      <c r="AQ57" s="142"/>
      <c r="AR57" s="142"/>
      <c r="AS57" s="142"/>
      <c r="AT57" s="142"/>
      <c r="AU57" s="142"/>
      <c r="AV57" s="142"/>
      <c r="AW57" s="142"/>
      <c r="AX57" s="146"/>
      <c r="AY57" s="142"/>
      <c r="AZ57" s="142"/>
      <c r="BA57" s="142"/>
      <c r="BB57" s="142"/>
      <c r="BC57" s="142"/>
      <c r="BD57" s="142"/>
      <c r="BE57" s="142"/>
      <c r="BF57" s="142"/>
      <c r="BG57" s="142"/>
      <c r="BH57" s="142"/>
      <c r="BI57" s="142"/>
      <c r="BJ57" s="142"/>
      <c r="BK57" s="142"/>
      <c r="BL57" s="142"/>
    </row>
    <row r="58" spans="1:64" s="155" customFormat="1" x14ac:dyDescent="0.25">
      <c r="A58" s="142"/>
      <c r="B58" s="142"/>
      <c r="C58" s="142"/>
      <c r="D58" s="142"/>
      <c r="E58" s="142"/>
      <c r="F58" s="78"/>
      <c r="G58" s="153"/>
      <c r="H58" s="153"/>
      <c r="I58" s="153"/>
      <c r="J58" s="153"/>
      <c r="K58" s="269"/>
      <c r="M58" s="15"/>
      <c r="N58" s="15"/>
      <c r="O58" s="15"/>
      <c r="P58" s="15"/>
      <c r="Q58" s="15"/>
      <c r="R58" s="15"/>
      <c r="S58" s="15"/>
      <c r="T58" s="142"/>
      <c r="U58" s="142"/>
      <c r="V58" s="142"/>
      <c r="W58" s="142"/>
      <c r="X58" s="142"/>
      <c r="Y58" s="142"/>
      <c r="Z58" s="142"/>
      <c r="AA58" s="142"/>
      <c r="AB58" s="146"/>
      <c r="AC58" s="142"/>
      <c r="AD58" s="142"/>
      <c r="AE58" s="207"/>
      <c r="AF58" s="207"/>
      <c r="AG58" s="207"/>
      <c r="AH58" s="207"/>
      <c r="AI58" s="207"/>
      <c r="AJ58" s="207"/>
      <c r="AK58" s="207"/>
      <c r="AL58" s="207"/>
      <c r="AM58" s="207"/>
      <c r="AN58" s="207"/>
      <c r="AO58" s="207"/>
      <c r="AP58" s="142"/>
      <c r="AQ58" s="142"/>
      <c r="AR58" s="142"/>
      <c r="AS58" s="142"/>
      <c r="AT58" s="142"/>
      <c r="AU58" s="142"/>
      <c r="AV58" s="142"/>
      <c r="AW58" s="142"/>
      <c r="AX58" s="146"/>
      <c r="AY58" s="142"/>
      <c r="AZ58" s="142"/>
      <c r="BA58" s="142"/>
      <c r="BB58" s="142"/>
      <c r="BC58" s="142"/>
      <c r="BD58" s="142"/>
      <c r="BE58" s="142"/>
      <c r="BF58" s="142"/>
      <c r="BG58" s="142"/>
      <c r="BH58" s="142"/>
      <c r="BI58" s="142"/>
      <c r="BJ58" s="142"/>
      <c r="BK58" s="142"/>
      <c r="BL58" s="142"/>
    </row>
    <row r="59" spans="1:64" s="155" customFormat="1" x14ac:dyDescent="0.25">
      <c r="A59" s="142"/>
      <c r="B59" s="142"/>
      <c r="C59" s="142"/>
      <c r="D59" s="142"/>
      <c r="E59" s="142"/>
      <c r="F59" s="78"/>
      <c r="G59" s="153"/>
      <c r="H59" s="153"/>
      <c r="I59" s="153"/>
      <c r="J59" s="153"/>
      <c r="K59" s="269"/>
      <c r="M59" s="15"/>
      <c r="N59" s="15"/>
      <c r="O59" s="15"/>
      <c r="P59" s="15"/>
      <c r="Q59" s="15"/>
      <c r="R59" s="15"/>
      <c r="S59" s="15"/>
      <c r="T59" s="142"/>
      <c r="U59" s="142"/>
      <c r="V59" s="142"/>
      <c r="W59" s="142"/>
      <c r="X59" s="142"/>
      <c r="Y59" s="142"/>
      <c r="Z59" s="142"/>
      <c r="AA59" s="142"/>
      <c r="AB59" s="146"/>
      <c r="AC59" s="142"/>
      <c r="AD59" s="142"/>
      <c r="AE59" s="207"/>
      <c r="AF59" s="207"/>
      <c r="AG59" s="207"/>
      <c r="AH59" s="207"/>
      <c r="AI59" s="207"/>
      <c r="AJ59" s="207"/>
      <c r="AK59" s="207"/>
      <c r="AL59" s="207"/>
      <c r="AM59" s="207"/>
      <c r="AN59" s="207"/>
      <c r="AO59" s="207"/>
      <c r="AP59" s="142"/>
      <c r="AQ59" s="142"/>
      <c r="AR59" s="142"/>
      <c r="AS59" s="142"/>
      <c r="AT59" s="142"/>
      <c r="AU59" s="142"/>
      <c r="AV59" s="142"/>
      <c r="AW59" s="142"/>
      <c r="AX59" s="146"/>
      <c r="AY59" s="142"/>
      <c r="AZ59" s="142"/>
      <c r="BA59" s="142"/>
      <c r="BB59" s="142"/>
      <c r="BC59" s="142"/>
      <c r="BD59" s="142"/>
      <c r="BE59" s="142"/>
      <c r="BF59" s="142"/>
      <c r="BG59" s="142"/>
      <c r="BH59" s="142"/>
      <c r="BI59" s="142"/>
      <c r="BJ59" s="142"/>
      <c r="BK59" s="142"/>
      <c r="BL59" s="142"/>
    </row>
    <row r="60" spans="1:64" s="155" customFormat="1" ht="15.75" x14ac:dyDescent="0.25">
      <c r="A60" s="142"/>
      <c r="B60" s="142"/>
      <c r="C60" s="142"/>
      <c r="D60" s="142"/>
      <c r="E60" s="142"/>
      <c r="F60" s="78"/>
      <c r="G60" s="153"/>
      <c r="H60" s="153"/>
      <c r="I60" s="24"/>
      <c r="J60" s="24"/>
      <c r="K60" s="270"/>
      <c r="M60" s="15"/>
      <c r="N60" s="15"/>
      <c r="O60" s="15"/>
      <c r="P60" s="15"/>
      <c r="Q60" s="15"/>
      <c r="R60" s="15"/>
      <c r="S60" s="15"/>
      <c r="T60" s="142"/>
      <c r="U60" s="142"/>
      <c r="V60" s="142"/>
      <c r="W60" s="142"/>
      <c r="X60" s="142"/>
      <c r="Y60" s="142"/>
      <c r="Z60" s="142"/>
      <c r="AA60" s="142"/>
      <c r="AB60" s="146"/>
      <c r="AC60" s="142"/>
      <c r="AD60" s="142"/>
      <c r="AE60" s="207"/>
      <c r="AF60" s="207"/>
      <c r="AG60" s="207"/>
      <c r="AH60" s="207"/>
      <c r="AI60" s="207"/>
      <c r="AJ60" s="207"/>
      <c r="AK60" s="207"/>
      <c r="AL60" s="207"/>
      <c r="AM60" s="207"/>
      <c r="AN60" s="207"/>
      <c r="AO60" s="207"/>
      <c r="AP60" s="142"/>
      <c r="AQ60" s="142"/>
      <c r="AR60" s="142"/>
      <c r="AS60" s="142"/>
      <c r="AT60" s="142"/>
      <c r="AU60" s="142"/>
      <c r="AV60" s="142"/>
      <c r="AW60" s="142"/>
      <c r="AX60" s="146"/>
      <c r="AY60" s="142"/>
      <c r="AZ60" s="142"/>
      <c r="BA60" s="142"/>
      <c r="BB60" s="142"/>
      <c r="BC60" s="142"/>
      <c r="BD60" s="142"/>
      <c r="BE60" s="142"/>
      <c r="BF60" s="142"/>
      <c r="BG60" s="142"/>
      <c r="BH60" s="142"/>
      <c r="BI60" s="142"/>
      <c r="BJ60" s="142"/>
      <c r="BK60" s="142"/>
      <c r="BL60" s="142"/>
    </row>
    <row r="61" spans="1:64" s="155" customFormat="1" ht="15.75" x14ac:dyDescent="0.25">
      <c r="A61" s="142"/>
      <c r="B61" s="142"/>
      <c r="C61" s="142"/>
      <c r="D61" s="142"/>
      <c r="E61" s="142"/>
      <c r="F61" s="113"/>
      <c r="G61" s="24"/>
      <c r="H61" s="24"/>
      <c r="I61" s="153"/>
      <c r="J61" s="153"/>
      <c r="K61" s="269"/>
      <c r="M61" s="15"/>
      <c r="N61" s="15"/>
      <c r="O61" s="15"/>
      <c r="P61" s="15"/>
      <c r="Q61" s="15"/>
      <c r="R61" s="15"/>
      <c r="S61" s="15"/>
      <c r="T61" s="142"/>
      <c r="U61" s="142"/>
      <c r="V61" s="142"/>
      <c r="W61" s="142"/>
      <c r="X61" s="142"/>
      <c r="Y61" s="142"/>
      <c r="Z61" s="142"/>
      <c r="AA61" s="142"/>
      <c r="AB61" s="146"/>
      <c r="AC61" s="142"/>
      <c r="AD61" s="142"/>
      <c r="AE61" s="207"/>
      <c r="AF61" s="207"/>
      <c r="AG61" s="207"/>
      <c r="AH61" s="207"/>
      <c r="AI61" s="207"/>
      <c r="AJ61" s="207"/>
      <c r="AK61" s="207"/>
      <c r="AL61" s="207"/>
      <c r="AM61" s="207"/>
      <c r="AN61" s="207"/>
      <c r="AO61" s="207"/>
      <c r="AP61" s="142"/>
      <c r="AQ61" s="142"/>
      <c r="AR61" s="142"/>
      <c r="AS61" s="142"/>
      <c r="AT61" s="142"/>
      <c r="AU61" s="142"/>
      <c r="AV61" s="142"/>
      <c r="AW61" s="142"/>
      <c r="AX61" s="146"/>
      <c r="AY61" s="142"/>
      <c r="AZ61" s="142"/>
      <c r="BA61" s="142"/>
      <c r="BB61" s="142"/>
      <c r="BC61" s="142"/>
      <c r="BD61" s="142"/>
      <c r="BE61" s="142"/>
      <c r="BF61" s="142"/>
      <c r="BG61" s="142"/>
      <c r="BH61" s="142"/>
      <c r="BI61" s="142"/>
      <c r="BJ61" s="142"/>
      <c r="BK61" s="142"/>
      <c r="BL61" s="142"/>
    </row>
    <row r="62" spans="1:64" s="155" customFormat="1" ht="15.75" x14ac:dyDescent="0.25">
      <c r="A62" s="142"/>
      <c r="B62" s="142"/>
      <c r="C62" s="142"/>
      <c r="D62" s="142"/>
      <c r="E62" s="142"/>
      <c r="F62" s="113"/>
      <c r="G62" s="24"/>
      <c r="H62" s="24"/>
      <c r="I62" s="153"/>
      <c r="J62" s="153"/>
      <c r="K62" s="269"/>
      <c r="M62" s="15"/>
      <c r="N62" s="15"/>
      <c r="O62" s="15"/>
      <c r="P62" s="15"/>
      <c r="Q62" s="15"/>
      <c r="R62" s="15"/>
      <c r="S62" s="15"/>
      <c r="T62" s="142"/>
      <c r="U62" s="142"/>
      <c r="V62" s="142"/>
      <c r="W62" s="142"/>
      <c r="X62" s="142"/>
      <c r="Y62" s="142"/>
      <c r="Z62" s="142"/>
      <c r="AA62" s="142"/>
      <c r="AB62" s="146"/>
      <c r="AC62" s="142"/>
      <c r="AD62" s="142"/>
      <c r="AE62" s="207"/>
      <c r="AF62" s="207"/>
      <c r="AG62" s="207"/>
      <c r="AH62" s="207"/>
      <c r="AI62" s="207"/>
      <c r="AJ62" s="207"/>
      <c r="AK62" s="207"/>
      <c r="AL62" s="207"/>
      <c r="AM62" s="207"/>
      <c r="AN62" s="207"/>
      <c r="AO62" s="207"/>
      <c r="AP62" s="142"/>
      <c r="AQ62" s="142"/>
      <c r="AR62" s="142"/>
      <c r="AS62" s="142"/>
      <c r="AT62" s="142"/>
      <c r="AU62" s="142"/>
      <c r="AV62" s="142"/>
      <c r="AW62" s="142"/>
      <c r="AX62" s="146"/>
      <c r="AY62" s="142"/>
      <c r="AZ62" s="142"/>
      <c r="BA62" s="142"/>
      <c r="BB62" s="142"/>
      <c r="BC62" s="142"/>
      <c r="BD62" s="142"/>
      <c r="BE62" s="142"/>
      <c r="BF62" s="142"/>
      <c r="BG62" s="142"/>
      <c r="BH62" s="142"/>
      <c r="BI62" s="142"/>
      <c r="BJ62" s="142"/>
      <c r="BK62" s="142"/>
      <c r="BL62" s="142"/>
    </row>
    <row r="63" spans="1:64" s="155" customFormat="1" x14ac:dyDescent="0.25">
      <c r="A63" s="142"/>
      <c r="B63" s="142"/>
      <c r="C63" s="142"/>
      <c r="D63" s="142"/>
      <c r="E63" s="142"/>
      <c r="F63" s="78"/>
      <c r="G63" s="153"/>
      <c r="H63" s="153"/>
      <c r="I63" s="153"/>
      <c r="J63" s="153"/>
      <c r="K63" s="269"/>
      <c r="M63" s="15"/>
      <c r="N63" s="15"/>
      <c r="O63" s="15"/>
      <c r="P63" s="15"/>
      <c r="Q63" s="15"/>
      <c r="R63" s="15"/>
      <c r="S63" s="15"/>
      <c r="T63" s="142"/>
      <c r="U63" s="142"/>
      <c r="V63" s="142"/>
      <c r="W63" s="142"/>
      <c r="X63" s="142"/>
      <c r="Y63" s="142"/>
      <c r="Z63" s="142"/>
      <c r="AA63" s="142"/>
      <c r="AB63" s="146"/>
      <c r="AC63" s="142"/>
      <c r="AD63" s="142"/>
      <c r="AE63" s="207"/>
      <c r="AF63" s="207"/>
      <c r="AG63" s="207"/>
      <c r="AH63" s="207"/>
      <c r="AI63" s="207"/>
      <c r="AJ63" s="207"/>
      <c r="AK63" s="207"/>
      <c r="AL63" s="207"/>
      <c r="AM63" s="207"/>
      <c r="AN63" s="207"/>
      <c r="AO63" s="207"/>
      <c r="AP63" s="142"/>
      <c r="AQ63" s="142"/>
      <c r="AR63" s="142"/>
      <c r="AS63" s="142"/>
      <c r="AT63" s="142"/>
      <c r="AU63" s="142"/>
      <c r="AV63" s="142"/>
      <c r="AW63" s="142"/>
      <c r="AX63" s="146"/>
      <c r="AY63" s="142"/>
      <c r="AZ63" s="142"/>
      <c r="BA63" s="142"/>
      <c r="BB63" s="142"/>
      <c r="BC63" s="142"/>
      <c r="BD63" s="142"/>
      <c r="BE63" s="142"/>
      <c r="BF63" s="142"/>
      <c r="BG63" s="142"/>
      <c r="BH63" s="142"/>
      <c r="BI63" s="142"/>
      <c r="BJ63" s="142"/>
      <c r="BK63" s="142"/>
      <c r="BL63" s="142"/>
    </row>
    <row r="64" spans="1:64" s="155" customFormat="1" x14ac:dyDescent="0.25">
      <c r="A64" s="142"/>
      <c r="B64" s="142"/>
      <c r="C64" s="142"/>
      <c r="D64" s="142"/>
      <c r="E64" s="142"/>
      <c r="F64" s="78"/>
      <c r="G64" s="153"/>
      <c r="H64" s="153"/>
      <c r="I64" s="153"/>
      <c r="J64" s="153"/>
      <c r="K64" s="269"/>
      <c r="M64" s="15"/>
      <c r="N64" s="15"/>
      <c r="O64" s="15"/>
      <c r="P64" s="15"/>
      <c r="Q64" s="15"/>
      <c r="R64" s="15"/>
      <c r="S64" s="15"/>
      <c r="T64" s="142"/>
      <c r="U64" s="142"/>
      <c r="V64" s="142"/>
      <c r="W64" s="142"/>
      <c r="X64" s="142"/>
      <c r="Y64" s="142"/>
      <c r="Z64" s="142"/>
      <c r="AA64" s="142"/>
      <c r="AB64" s="146"/>
      <c r="AC64" s="142"/>
      <c r="AD64" s="142"/>
      <c r="AE64" s="207"/>
      <c r="AF64" s="207"/>
      <c r="AG64" s="207"/>
      <c r="AH64" s="207"/>
      <c r="AI64" s="207"/>
      <c r="AJ64" s="207"/>
      <c r="AK64" s="207"/>
      <c r="AL64" s="207"/>
      <c r="AM64" s="207"/>
      <c r="AN64" s="207"/>
      <c r="AO64" s="207"/>
      <c r="AP64" s="142"/>
      <c r="AQ64" s="142"/>
      <c r="AR64" s="142"/>
      <c r="AS64" s="142"/>
      <c r="AT64" s="142"/>
      <c r="AU64" s="142"/>
      <c r="AV64" s="142"/>
      <c r="AW64" s="142"/>
      <c r="AX64" s="146"/>
      <c r="AY64" s="142"/>
      <c r="AZ64" s="142"/>
      <c r="BA64" s="142"/>
      <c r="BB64" s="142"/>
      <c r="BC64" s="142"/>
      <c r="BD64" s="142"/>
      <c r="BE64" s="142"/>
      <c r="BF64" s="142"/>
      <c r="BG64" s="142"/>
      <c r="BH64" s="142"/>
      <c r="BI64" s="142"/>
      <c r="BJ64" s="142"/>
      <c r="BK64" s="142"/>
      <c r="BL64" s="142"/>
    </row>
    <row r="65" spans="1:64" s="155" customFormat="1" ht="15.75" x14ac:dyDescent="0.25">
      <c r="A65" s="142"/>
      <c r="B65" s="142"/>
      <c r="C65" s="142"/>
      <c r="D65" s="142"/>
      <c r="E65" s="142"/>
      <c r="F65" s="113"/>
      <c r="G65" s="24"/>
      <c r="H65" s="24"/>
      <c r="I65" s="153"/>
      <c r="J65" s="153"/>
      <c r="K65" s="269"/>
      <c r="M65" s="15"/>
      <c r="N65" s="15"/>
      <c r="O65" s="15"/>
      <c r="P65" s="15"/>
      <c r="Q65" s="15"/>
      <c r="R65" s="15"/>
      <c r="S65" s="15"/>
      <c r="T65" s="142"/>
      <c r="U65" s="142"/>
      <c r="V65" s="142"/>
      <c r="W65" s="142"/>
      <c r="X65" s="142"/>
      <c r="Y65" s="142"/>
      <c r="Z65" s="142"/>
      <c r="AA65" s="142"/>
      <c r="AB65" s="146"/>
      <c r="AC65" s="142"/>
      <c r="AD65" s="142"/>
      <c r="AE65" s="207"/>
      <c r="AF65" s="207"/>
      <c r="AG65" s="207"/>
      <c r="AH65" s="207"/>
      <c r="AI65" s="207"/>
      <c r="AJ65" s="207"/>
      <c r="AK65" s="207"/>
      <c r="AL65" s="207"/>
      <c r="AM65" s="207"/>
      <c r="AN65" s="207"/>
      <c r="AO65" s="207"/>
      <c r="AP65" s="142"/>
      <c r="AQ65" s="142"/>
      <c r="AR65" s="142"/>
      <c r="AS65" s="142"/>
      <c r="AT65" s="142"/>
      <c r="AU65" s="142"/>
      <c r="AV65" s="142"/>
      <c r="AW65" s="142"/>
      <c r="AX65" s="146"/>
      <c r="AY65" s="142"/>
      <c r="AZ65" s="142"/>
      <c r="BA65" s="142"/>
      <c r="BB65" s="142"/>
      <c r="BC65" s="142"/>
      <c r="BD65" s="142"/>
      <c r="BE65" s="142"/>
      <c r="BF65" s="142"/>
      <c r="BG65" s="142"/>
      <c r="BH65" s="142"/>
      <c r="BI65" s="142"/>
      <c r="BJ65" s="142"/>
      <c r="BK65" s="142"/>
      <c r="BL65" s="142"/>
    </row>
    <row r="66" spans="1:64" s="155" customFormat="1" x14ac:dyDescent="0.25">
      <c r="A66" s="142"/>
      <c r="B66" s="142"/>
      <c r="C66" s="142"/>
      <c r="D66" s="142"/>
      <c r="E66" s="142"/>
      <c r="F66" s="78"/>
      <c r="G66" s="153"/>
      <c r="H66" s="153"/>
      <c r="I66" s="153"/>
      <c r="J66" s="153"/>
      <c r="K66" s="269"/>
      <c r="M66" s="15"/>
      <c r="N66" s="15"/>
      <c r="O66" s="15"/>
      <c r="P66" s="15"/>
      <c r="Q66" s="15"/>
      <c r="R66" s="15"/>
      <c r="S66" s="15"/>
      <c r="T66" s="142"/>
      <c r="U66" s="142"/>
      <c r="V66" s="142"/>
      <c r="W66" s="142"/>
      <c r="X66" s="142"/>
      <c r="Y66" s="142"/>
      <c r="Z66" s="142"/>
      <c r="AA66" s="142"/>
      <c r="AB66" s="146"/>
      <c r="AC66" s="142"/>
      <c r="AD66" s="142"/>
      <c r="AE66" s="207"/>
      <c r="AF66" s="207"/>
      <c r="AG66" s="207"/>
      <c r="AH66" s="207"/>
      <c r="AI66" s="207"/>
      <c r="AJ66" s="207"/>
      <c r="AK66" s="207"/>
      <c r="AL66" s="207"/>
      <c r="AM66" s="207"/>
      <c r="AN66" s="207"/>
      <c r="AO66" s="207"/>
      <c r="AP66" s="142"/>
      <c r="AQ66" s="142"/>
      <c r="AR66" s="142"/>
      <c r="AS66" s="142"/>
      <c r="AT66" s="142"/>
      <c r="AU66" s="142"/>
      <c r="AV66" s="142"/>
      <c r="AW66" s="142"/>
      <c r="AX66" s="146"/>
      <c r="AY66" s="142"/>
      <c r="AZ66" s="142"/>
      <c r="BA66" s="142"/>
      <c r="BB66" s="142"/>
      <c r="BC66" s="142"/>
      <c r="BD66" s="142"/>
      <c r="BE66" s="142"/>
      <c r="BF66" s="142"/>
      <c r="BG66" s="142"/>
      <c r="BH66" s="142"/>
      <c r="BI66" s="142"/>
      <c r="BJ66" s="142"/>
      <c r="BK66" s="142"/>
      <c r="BL66" s="142"/>
    </row>
    <row r="67" spans="1:64" s="155" customFormat="1" x14ac:dyDescent="0.25">
      <c r="A67" s="142"/>
      <c r="B67" s="142"/>
      <c r="C67" s="142"/>
      <c r="D67" s="142"/>
      <c r="E67" s="142"/>
      <c r="F67" s="78"/>
      <c r="G67" s="153"/>
      <c r="H67" s="153"/>
      <c r="I67" s="153"/>
      <c r="J67" s="153"/>
      <c r="K67" s="269"/>
      <c r="M67" s="15"/>
      <c r="N67" s="15"/>
      <c r="O67" s="15"/>
      <c r="P67" s="15"/>
      <c r="Q67" s="15"/>
      <c r="R67" s="15"/>
      <c r="S67" s="15"/>
      <c r="T67" s="142"/>
      <c r="U67" s="142"/>
      <c r="V67" s="142"/>
      <c r="W67" s="142"/>
      <c r="X67" s="142"/>
      <c r="Y67" s="142"/>
      <c r="Z67" s="142"/>
      <c r="AA67" s="142"/>
      <c r="AB67" s="146"/>
      <c r="AC67" s="142"/>
      <c r="AD67" s="142"/>
      <c r="AE67" s="207"/>
      <c r="AF67" s="207"/>
      <c r="AG67" s="207"/>
      <c r="AH67" s="207"/>
      <c r="AI67" s="207"/>
      <c r="AJ67" s="207"/>
      <c r="AK67" s="207"/>
      <c r="AL67" s="207"/>
      <c r="AM67" s="207"/>
      <c r="AN67" s="207"/>
      <c r="AO67" s="207"/>
      <c r="AP67" s="142"/>
      <c r="AQ67" s="142"/>
      <c r="AR67" s="142"/>
      <c r="AS67" s="142"/>
      <c r="AT67" s="142"/>
      <c r="AU67" s="142"/>
      <c r="AV67" s="142"/>
      <c r="AW67" s="142"/>
      <c r="AX67" s="146"/>
      <c r="AY67" s="142"/>
      <c r="AZ67" s="142"/>
      <c r="BA67" s="142"/>
      <c r="BB67" s="142"/>
      <c r="BC67" s="142"/>
      <c r="BD67" s="142"/>
      <c r="BE67" s="142"/>
      <c r="BF67" s="142"/>
      <c r="BG67" s="142"/>
      <c r="BH67" s="142"/>
      <c r="BI67" s="142"/>
      <c r="BJ67" s="142"/>
      <c r="BK67" s="142"/>
      <c r="BL67" s="142"/>
    </row>
  </sheetData>
  <mergeCells count="25">
    <mergeCell ref="B2:C2"/>
    <mergeCell ref="D2:E2"/>
    <mergeCell ref="G2:H2"/>
    <mergeCell ref="I2:J2"/>
    <mergeCell ref="L2:M2"/>
    <mergeCell ref="BB2:BE2"/>
    <mergeCell ref="BH2:BJ2"/>
    <mergeCell ref="F1:K1"/>
    <mergeCell ref="T1:AD1"/>
    <mergeCell ref="AP1:AZ1"/>
    <mergeCell ref="BA1:BK1"/>
    <mergeCell ref="AE1:AO1"/>
    <mergeCell ref="N3:S3"/>
    <mergeCell ref="U2:X2"/>
    <mergeCell ref="AA2:AC2"/>
    <mergeCell ref="AQ2:AT2"/>
    <mergeCell ref="AW2:AY2"/>
    <mergeCell ref="AF2:AI2"/>
    <mergeCell ref="AL2:AN2"/>
    <mergeCell ref="BL1:BV1"/>
    <mergeCell ref="BW1:CG1"/>
    <mergeCell ref="BM2:BP2"/>
    <mergeCell ref="BS2:BU2"/>
    <mergeCell ref="BX2:CA2"/>
    <mergeCell ref="CD2:CF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U80"/>
  <sheetViews>
    <sheetView topLeftCell="AN34" workbookViewId="0">
      <selection activeCell="AP43" sqref="AP43"/>
    </sheetView>
  </sheetViews>
  <sheetFormatPr defaultRowHeight="15" x14ac:dyDescent="0.25"/>
  <cols>
    <col min="1" max="1" width="23.140625" style="207" customWidth="1"/>
    <col min="2" max="3" width="7" style="207" customWidth="1"/>
    <col min="4" max="5" width="5.42578125" style="207" customWidth="1"/>
    <col min="6" max="6" width="9.140625" style="204" customWidth="1"/>
    <col min="7" max="8" width="9.140625" style="199" customWidth="1"/>
    <col min="9" max="10" width="9.140625" style="205" customWidth="1"/>
    <col min="11" max="11" width="15.7109375" style="269" customWidth="1"/>
    <col min="12" max="12" width="9.140625" style="206"/>
    <col min="13" max="14" width="9.140625" style="15"/>
    <col min="15" max="15" width="10.5703125" style="15" bestFit="1" customWidth="1"/>
    <col min="16" max="19" width="9.140625" style="15"/>
    <col min="20" max="21" width="6.85546875" style="207" customWidth="1"/>
    <col min="22" max="22" width="6.85546875" style="146" customWidth="1"/>
    <col min="23" max="27" width="6.85546875" style="207" customWidth="1"/>
    <col min="28" max="29" width="6.85546875" style="146" customWidth="1"/>
    <col min="30" max="41" width="6.85546875" style="207" customWidth="1"/>
    <col min="42" max="43" width="9.140625" style="207"/>
    <col min="44" max="44" width="9.140625" style="146"/>
    <col min="45" max="49" width="9.140625" style="207"/>
    <col min="50" max="51" width="9.140625" style="146"/>
    <col min="52" max="63" width="9.140625" style="207"/>
    <col min="64" max="74" width="8.42578125" style="207" customWidth="1"/>
    <col min="75" max="85" width="7.28515625" style="207" customWidth="1"/>
    <col min="86" max="16384" width="9.140625" style="207"/>
  </cols>
  <sheetData>
    <row r="1" spans="1:85" ht="15" customHeight="1" x14ac:dyDescent="0.35">
      <c r="A1" s="146"/>
      <c r="B1" s="202"/>
      <c r="C1" s="203"/>
      <c r="F1" s="390" t="s">
        <v>206</v>
      </c>
      <c r="G1" s="391"/>
      <c r="H1" s="391"/>
      <c r="I1" s="391"/>
      <c r="J1" s="391"/>
      <c r="K1" s="392"/>
      <c r="L1" s="262"/>
      <c r="M1" s="263"/>
      <c r="N1" s="262"/>
      <c r="O1" s="263"/>
      <c r="P1" s="263"/>
      <c r="Q1" s="263"/>
      <c r="R1" s="263"/>
      <c r="S1" s="263"/>
      <c r="T1" s="393" t="s">
        <v>471</v>
      </c>
      <c r="U1" s="389"/>
      <c r="V1" s="389"/>
      <c r="W1" s="389"/>
      <c r="X1" s="389"/>
      <c r="Y1" s="389"/>
      <c r="Z1" s="389"/>
      <c r="AA1" s="389"/>
      <c r="AB1" s="389"/>
      <c r="AC1" s="389"/>
      <c r="AD1" s="396"/>
      <c r="AE1" s="393" t="s">
        <v>465</v>
      </c>
      <c r="AF1" s="389"/>
      <c r="AG1" s="389"/>
      <c r="AH1" s="389"/>
      <c r="AI1" s="389"/>
      <c r="AJ1" s="389"/>
      <c r="AK1" s="389"/>
      <c r="AL1" s="389"/>
      <c r="AM1" s="389"/>
      <c r="AN1" s="389"/>
      <c r="AO1" s="396"/>
      <c r="AP1" s="387" t="s">
        <v>481</v>
      </c>
      <c r="AQ1" s="388"/>
      <c r="AR1" s="388"/>
      <c r="AS1" s="388"/>
      <c r="AT1" s="388"/>
      <c r="AU1" s="388"/>
      <c r="AV1" s="388"/>
      <c r="AW1" s="388"/>
      <c r="AX1" s="388"/>
      <c r="AY1" s="388"/>
      <c r="AZ1" s="403"/>
      <c r="BA1" s="387" t="s">
        <v>474</v>
      </c>
      <c r="BB1" s="388"/>
      <c r="BC1" s="388"/>
      <c r="BD1" s="388"/>
      <c r="BE1" s="388"/>
      <c r="BF1" s="388"/>
      <c r="BG1" s="388"/>
      <c r="BH1" s="388"/>
      <c r="BI1" s="388"/>
      <c r="BJ1" s="388"/>
      <c r="BK1" s="403"/>
      <c r="BL1" s="394" t="s">
        <v>478</v>
      </c>
      <c r="BM1" s="395"/>
      <c r="BN1" s="395"/>
      <c r="BO1" s="395"/>
      <c r="BP1" s="395"/>
      <c r="BQ1" s="395"/>
      <c r="BR1" s="395"/>
      <c r="BS1" s="395"/>
      <c r="BT1" s="395"/>
      <c r="BU1" s="395"/>
      <c r="BV1" s="413"/>
      <c r="BW1" s="394" t="s">
        <v>466</v>
      </c>
      <c r="BX1" s="395"/>
      <c r="BY1" s="395"/>
      <c r="BZ1" s="395"/>
      <c r="CA1" s="395"/>
      <c r="CB1" s="395"/>
      <c r="CC1" s="395"/>
      <c r="CD1" s="395"/>
      <c r="CE1" s="395"/>
      <c r="CF1" s="395"/>
      <c r="CG1" s="413"/>
    </row>
    <row r="2" spans="1:85" ht="60.75" customHeight="1" x14ac:dyDescent="0.35">
      <c r="A2" s="109" t="s">
        <v>422</v>
      </c>
      <c r="B2" s="393" t="s">
        <v>182</v>
      </c>
      <c r="C2" s="396"/>
      <c r="D2" s="397" t="s">
        <v>183</v>
      </c>
      <c r="E2" s="397"/>
      <c r="F2" s="318" t="s">
        <v>416</v>
      </c>
      <c r="G2" s="410" t="s">
        <v>312</v>
      </c>
      <c r="H2" s="410"/>
      <c r="I2" s="414" t="s">
        <v>391</v>
      </c>
      <c r="J2" s="414"/>
      <c r="K2" s="319"/>
      <c r="L2" s="401" t="s">
        <v>208</v>
      </c>
      <c r="M2" s="402"/>
      <c r="N2" s="50" t="s">
        <v>258</v>
      </c>
      <c r="O2" s="71" t="s">
        <v>0</v>
      </c>
      <c r="P2" s="72" t="s">
        <v>259</v>
      </c>
      <c r="Q2" s="72" t="s">
        <v>72</v>
      </c>
      <c r="R2" s="71" t="s">
        <v>0</v>
      </c>
      <c r="S2" s="96" t="s">
        <v>78</v>
      </c>
      <c r="T2" s="49"/>
      <c r="U2" s="389" t="s">
        <v>216</v>
      </c>
      <c r="V2" s="389"/>
      <c r="W2" s="389"/>
      <c r="X2" s="389"/>
      <c r="Y2" s="5" t="s">
        <v>217</v>
      </c>
      <c r="Z2" s="5" t="s">
        <v>218</v>
      </c>
      <c r="AA2" s="389" t="s">
        <v>219</v>
      </c>
      <c r="AB2" s="389"/>
      <c r="AC2" s="389"/>
      <c r="AD2" s="5" t="s">
        <v>297</v>
      </c>
      <c r="AE2" s="49"/>
      <c r="AF2" s="389" t="s">
        <v>216</v>
      </c>
      <c r="AG2" s="389"/>
      <c r="AH2" s="389"/>
      <c r="AI2" s="389"/>
      <c r="AJ2" s="5" t="s">
        <v>217</v>
      </c>
      <c r="AK2" s="5" t="s">
        <v>218</v>
      </c>
      <c r="AL2" s="389" t="s">
        <v>219</v>
      </c>
      <c r="AM2" s="389"/>
      <c r="AN2" s="389"/>
      <c r="AO2" s="5" t="s">
        <v>297</v>
      </c>
      <c r="AP2" s="49"/>
      <c r="AQ2" s="389" t="s">
        <v>216</v>
      </c>
      <c r="AR2" s="389"/>
      <c r="AS2" s="389"/>
      <c r="AT2" s="389"/>
      <c r="AU2" s="5" t="s">
        <v>217</v>
      </c>
      <c r="AV2" s="5" t="s">
        <v>218</v>
      </c>
      <c r="AW2" s="389" t="s">
        <v>219</v>
      </c>
      <c r="AX2" s="389"/>
      <c r="AY2" s="389"/>
      <c r="AZ2" s="5" t="s">
        <v>297</v>
      </c>
      <c r="BA2" s="97"/>
      <c r="BB2" s="389" t="s">
        <v>216</v>
      </c>
      <c r="BC2" s="389"/>
      <c r="BD2" s="389"/>
      <c r="BE2" s="389"/>
      <c r="BF2" s="5" t="s">
        <v>217</v>
      </c>
      <c r="BG2" s="5" t="s">
        <v>218</v>
      </c>
      <c r="BH2" s="389" t="s">
        <v>219</v>
      </c>
      <c r="BI2" s="389"/>
      <c r="BJ2" s="389"/>
      <c r="BK2" s="5" t="s">
        <v>297</v>
      </c>
      <c r="BL2" s="338"/>
      <c r="BM2" s="410" t="s">
        <v>216</v>
      </c>
      <c r="BN2" s="410"/>
      <c r="BO2" s="410"/>
      <c r="BP2" s="410"/>
      <c r="BQ2" s="112" t="s">
        <v>217</v>
      </c>
      <c r="BR2" s="112" t="s">
        <v>218</v>
      </c>
      <c r="BS2" s="410" t="s">
        <v>219</v>
      </c>
      <c r="BT2" s="410"/>
      <c r="BU2" s="410"/>
      <c r="BV2" s="112" t="s">
        <v>297</v>
      </c>
      <c r="BW2" s="338"/>
      <c r="BX2" s="410" t="s">
        <v>216</v>
      </c>
      <c r="BY2" s="410"/>
      <c r="BZ2" s="410"/>
      <c r="CA2" s="410"/>
      <c r="CB2" s="112" t="s">
        <v>217</v>
      </c>
      <c r="CC2" s="112" t="s">
        <v>218</v>
      </c>
      <c r="CD2" s="410" t="s">
        <v>219</v>
      </c>
      <c r="CE2" s="410"/>
      <c r="CF2" s="410"/>
      <c r="CG2" s="112" t="s">
        <v>297</v>
      </c>
    </row>
    <row r="3" spans="1:85" ht="128.25" customHeight="1" x14ac:dyDescent="0.3">
      <c r="A3" s="4" t="s">
        <v>178</v>
      </c>
      <c r="B3" s="187" t="s">
        <v>1</v>
      </c>
      <c r="C3" s="188" t="s">
        <v>405</v>
      </c>
      <c r="D3" s="168" t="s">
        <v>184</v>
      </c>
      <c r="E3" s="274" t="s">
        <v>185</v>
      </c>
      <c r="F3" s="260" t="s">
        <v>308</v>
      </c>
      <c r="G3" s="260" t="s">
        <v>308</v>
      </c>
      <c r="H3" s="261" t="s">
        <v>56</v>
      </c>
      <c r="I3" s="260" t="s">
        <v>308</v>
      </c>
      <c r="J3" s="261" t="s">
        <v>56</v>
      </c>
      <c r="K3" s="276" t="s">
        <v>479</v>
      </c>
      <c r="L3" s="169" t="s">
        <v>324</v>
      </c>
      <c r="M3" s="312" t="s">
        <v>401</v>
      </c>
      <c r="N3" s="404" t="s">
        <v>402</v>
      </c>
      <c r="O3" s="405"/>
      <c r="P3" s="405"/>
      <c r="Q3" s="405"/>
      <c r="R3" s="405"/>
      <c r="S3" s="405"/>
      <c r="T3" s="213" t="s">
        <v>61</v>
      </c>
      <c r="U3" s="171" t="s">
        <v>71</v>
      </c>
      <c r="V3" s="193" t="s">
        <v>62</v>
      </c>
      <c r="W3" s="171" t="s">
        <v>63</v>
      </c>
      <c r="X3" s="171" t="s">
        <v>64</v>
      </c>
      <c r="Y3" s="171" t="s">
        <v>65</v>
      </c>
      <c r="Z3" s="171" t="s">
        <v>66</v>
      </c>
      <c r="AA3" s="171" t="s">
        <v>67</v>
      </c>
      <c r="AB3" s="193" t="s">
        <v>68</v>
      </c>
      <c r="AC3" s="193" t="s">
        <v>69</v>
      </c>
      <c r="AD3" s="172" t="s">
        <v>70</v>
      </c>
      <c r="AE3" s="212" t="s">
        <v>61</v>
      </c>
      <c r="AF3" s="120" t="s">
        <v>71</v>
      </c>
      <c r="AG3" s="76" t="s">
        <v>62</v>
      </c>
      <c r="AH3" s="120" t="s">
        <v>63</v>
      </c>
      <c r="AI3" s="120" t="s">
        <v>64</v>
      </c>
      <c r="AJ3" s="120" t="s">
        <v>65</v>
      </c>
      <c r="AK3" s="120" t="s">
        <v>66</v>
      </c>
      <c r="AL3" s="120" t="s">
        <v>67</v>
      </c>
      <c r="AM3" s="76" t="s">
        <v>68</v>
      </c>
      <c r="AN3" s="76" t="s">
        <v>69</v>
      </c>
      <c r="AO3" s="36" t="s">
        <v>70</v>
      </c>
      <c r="AP3" s="213" t="s">
        <v>61</v>
      </c>
      <c r="AQ3" s="172" t="s">
        <v>71</v>
      </c>
      <c r="AR3" s="193" t="s">
        <v>62</v>
      </c>
      <c r="AS3" s="172" t="s">
        <v>63</v>
      </c>
      <c r="AT3" s="172" t="s">
        <v>64</v>
      </c>
      <c r="AU3" s="172" t="s">
        <v>65</v>
      </c>
      <c r="AV3" s="172" t="s">
        <v>66</v>
      </c>
      <c r="AW3" s="172" t="s">
        <v>67</v>
      </c>
      <c r="AX3" s="193" t="s">
        <v>68</v>
      </c>
      <c r="AY3" s="193" t="s">
        <v>69</v>
      </c>
      <c r="AZ3" s="172" t="s">
        <v>70</v>
      </c>
      <c r="BA3" s="98" t="s">
        <v>61</v>
      </c>
      <c r="BB3" s="99" t="s">
        <v>71</v>
      </c>
      <c r="BC3" s="100" t="s">
        <v>62</v>
      </c>
      <c r="BD3" s="99" t="s">
        <v>63</v>
      </c>
      <c r="BE3" s="99" t="s">
        <v>64</v>
      </c>
      <c r="BF3" s="99" t="s">
        <v>65</v>
      </c>
      <c r="BG3" s="99" t="s">
        <v>66</v>
      </c>
      <c r="BH3" s="99" t="s">
        <v>67</v>
      </c>
      <c r="BI3" s="100" t="s">
        <v>68</v>
      </c>
      <c r="BJ3" s="100" t="s">
        <v>69</v>
      </c>
      <c r="BK3" s="47" t="s">
        <v>70</v>
      </c>
      <c r="BL3" s="98" t="s">
        <v>61</v>
      </c>
      <c r="BM3" s="138" t="s">
        <v>71</v>
      </c>
      <c r="BN3" s="100" t="s">
        <v>62</v>
      </c>
      <c r="BO3" s="138" t="s">
        <v>63</v>
      </c>
      <c r="BP3" s="138" t="s">
        <v>64</v>
      </c>
      <c r="BQ3" s="138" t="s">
        <v>65</v>
      </c>
      <c r="BR3" s="138" t="s">
        <v>66</v>
      </c>
      <c r="BS3" s="138" t="s">
        <v>67</v>
      </c>
      <c r="BT3" s="100" t="s">
        <v>68</v>
      </c>
      <c r="BU3" s="100" t="s">
        <v>69</v>
      </c>
      <c r="BV3" s="101" t="s">
        <v>70</v>
      </c>
      <c r="BW3" s="98" t="s">
        <v>61</v>
      </c>
      <c r="BX3" s="138" t="s">
        <v>71</v>
      </c>
      <c r="BY3" s="100" t="s">
        <v>62</v>
      </c>
      <c r="BZ3" s="138" t="s">
        <v>63</v>
      </c>
      <c r="CA3" s="138" t="s">
        <v>64</v>
      </c>
      <c r="CB3" s="138" t="s">
        <v>65</v>
      </c>
      <c r="CC3" s="138" t="s">
        <v>66</v>
      </c>
      <c r="CD3" s="138" t="s">
        <v>67</v>
      </c>
      <c r="CE3" s="100" t="s">
        <v>68</v>
      </c>
      <c r="CF3" s="100" t="s">
        <v>69</v>
      </c>
      <c r="CG3" s="101" t="s">
        <v>70</v>
      </c>
    </row>
    <row r="4" spans="1:85" ht="15.75" x14ac:dyDescent="0.25">
      <c r="A4" s="217" t="s">
        <v>116</v>
      </c>
      <c r="B4" s="181"/>
      <c r="C4" s="180">
        <v>66</v>
      </c>
      <c r="D4" s="181"/>
      <c r="E4" s="146">
        <v>1</v>
      </c>
      <c r="F4" s="78">
        <v>0</v>
      </c>
      <c r="G4" s="60">
        <v>115.58</v>
      </c>
      <c r="H4" s="60">
        <v>31.89</v>
      </c>
      <c r="I4" s="205">
        <v>0.59099999999999997</v>
      </c>
      <c r="J4" s="205">
        <v>1.65</v>
      </c>
      <c r="K4" s="313" t="s">
        <v>321</v>
      </c>
      <c r="L4" s="66"/>
      <c r="M4" s="82">
        <v>4.4820000000000002</v>
      </c>
      <c r="N4" s="277">
        <v>0.29799999999999999</v>
      </c>
      <c r="O4" s="278">
        <v>1.571</v>
      </c>
      <c r="P4" s="73">
        <f t="shared" ref="P4:P5" si="0">N4/M4</f>
        <v>6.6488174921909851E-2</v>
      </c>
      <c r="Q4" s="73">
        <f t="shared" ref="Q4:Q5" si="1">IF(N4&lt;0.01*M4,0.01,IF(N4&gt;100*M4,100,P4))</f>
        <v>6.6488174921909851E-2</v>
      </c>
      <c r="R4" s="205">
        <f t="shared" ref="R4:R18" si="2">IF(O4&gt;0,((((1/M4)^2)*((O4^2)+(N4^2))-((1/M4)^2)*(N4^2))^0.5),0)</f>
        <v>0.35051316376617575</v>
      </c>
      <c r="S4" s="205">
        <f t="shared" ref="S4:S5" si="3">IF(R4=0,Q4,R4)</f>
        <v>0.35051316376617575</v>
      </c>
      <c r="T4" s="19">
        <v>1</v>
      </c>
      <c r="U4" s="198">
        <v>1</v>
      </c>
      <c r="V4" s="201">
        <v>1</v>
      </c>
      <c r="W4" s="207">
        <v>1</v>
      </c>
      <c r="X4" s="207">
        <v>1</v>
      </c>
      <c r="Y4" s="207">
        <v>1</v>
      </c>
      <c r="Z4" s="207">
        <v>0.5</v>
      </c>
      <c r="AA4" s="207">
        <v>1</v>
      </c>
      <c r="AB4" s="201"/>
      <c r="AC4" s="201">
        <v>1</v>
      </c>
      <c r="AD4" s="180">
        <v>1</v>
      </c>
      <c r="AE4" s="357">
        <f t="shared" ref="AE4" si="4">IF(T4&gt;0,$C4,"na")</f>
        <v>66</v>
      </c>
      <c r="AF4" s="178">
        <f t="shared" ref="AF4" si="5">IF(U4&gt;0,$C4,"na")</f>
        <v>66</v>
      </c>
      <c r="AG4" s="352">
        <f t="shared" ref="AG4" si="6">IF(V4&gt;0,$C4,"na")</f>
        <v>66</v>
      </c>
      <c r="AH4" s="178">
        <f t="shared" ref="AH4" si="7">IF(W4&gt;0,$C4,"na")</f>
        <v>66</v>
      </c>
      <c r="AI4" s="178">
        <f t="shared" ref="AI4" si="8">IF(X4&gt;0,$C4,"na")</f>
        <v>66</v>
      </c>
      <c r="AJ4" s="178">
        <f t="shared" ref="AJ4" si="9">IF(Y4&gt;0,$C4,"na")</f>
        <v>66</v>
      </c>
      <c r="AK4" s="178">
        <f t="shared" ref="AK4" si="10">IF(Z4&gt;0,$C4,"na")</f>
        <v>66</v>
      </c>
      <c r="AL4" s="178">
        <f t="shared" ref="AL4" si="11">IF(AA4&gt;0,$C4,"na")</f>
        <v>66</v>
      </c>
      <c r="AM4" s="352" t="str">
        <f t="shared" ref="AM4" si="12">IF(AB4&gt;0,$C4,"na")</f>
        <v>na</v>
      </c>
      <c r="AN4" s="352">
        <f t="shared" ref="AN4" si="13">IF(AC4&gt;0,$C4,"na")</f>
        <v>66</v>
      </c>
      <c r="AO4" s="361">
        <f t="shared" ref="AO4" si="14">IF(AD4&gt;0,$C4,"na")</f>
        <v>66</v>
      </c>
      <c r="AP4" s="82">
        <f>IF(T4&gt;0,(T4/T$20)*LN($Q4+1),"na")</f>
        <v>6.4371171124629437E-2</v>
      </c>
      <c r="AQ4" s="82">
        <f t="shared" ref="AQ4:AZ4" si="15">IF(U4&gt;0,(U4/U$20)*LN($Q4+1),"na")</f>
        <v>7.7245405349555318E-2</v>
      </c>
      <c r="AR4" s="83">
        <f t="shared" si="15"/>
        <v>6.4371171124629437E-2</v>
      </c>
      <c r="AS4" s="82">
        <f t="shared" si="15"/>
        <v>8.5828228166172582E-2</v>
      </c>
      <c r="AT4" s="82">
        <f t="shared" si="15"/>
        <v>9.3744423967906929E-2</v>
      </c>
      <c r="AU4" s="82">
        <f t="shared" si="15"/>
        <v>6.6755288573689786E-2</v>
      </c>
      <c r="AV4" s="82">
        <f t="shared" si="15"/>
        <v>4.5979407946163883E-2</v>
      </c>
      <c r="AW4" s="82">
        <f t="shared" si="15"/>
        <v>6.4371171124629437E-2</v>
      </c>
      <c r="AX4" s="83" t="str">
        <f t="shared" si="15"/>
        <v>na</v>
      </c>
      <c r="AY4" s="83">
        <f t="shared" si="15"/>
        <v>6.4371171124629437E-2</v>
      </c>
      <c r="AZ4" s="82">
        <f t="shared" si="15"/>
        <v>6.4371171124629437E-2</v>
      </c>
      <c r="BA4" s="358">
        <f>IF(T4&gt;0,((T4/T$20)^2)*LN((($S4+1)^2)),"na")</f>
        <v>0.60096928306162989</v>
      </c>
      <c r="BB4" s="344">
        <f t="shared" ref="BB4:BK4" si="16">IF(U4&gt;0,((U4/U$20)^2)*LN((($S4+1)^2)),"na")</f>
        <v>0.86539576760874704</v>
      </c>
      <c r="BC4" s="347">
        <f t="shared" si="16"/>
        <v>0.60096928306162989</v>
      </c>
      <c r="BD4" s="344">
        <f t="shared" si="16"/>
        <v>1.0683898365540085</v>
      </c>
      <c r="BE4" s="344">
        <f t="shared" si="16"/>
        <v>1.2745601723901092</v>
      </c>
      <c r="BF4" s="344">
        <f t="shared" si="16"/>
        <v>0.64630990112526443</v>
      </c>
      <c r="BG4" s="344">
        <f t="shared" si="16"/>
        <v>0.3066169811538928</v>
      </c>
      <c r="BH4" s="344">
        <f t="shared" si="16"/>
        <v>0.60096928306162989</v>
      </c>
      <c r="BI4" s="347" t="str">
        <f t="shared" si="16"/>
        <v>na</v>
      </c>
      <c r="BJ4" s="347">
        <f t="shared" si="16"/>
        <v>0.60096928306162989</v>
      </c>
      <c r="BK4" s="359">
        <f t="shared" si="16"/>
        <v>0.60096928306162989</v>
      </c>
      <c r="BL4" s="344">
        <f>IF(T4&gt;0,(AE4-1)*BA4,"na")</f>
        <v>39.063003399005943</v>
      </c>
      <c r="BM4" s="344">
        <f t="shared" ref="BM4:BV4" si="17">IF(U4&gt;0,(AF4-1)*BB4,"na")</f>
        <v>56.250724894568556</v>
      </c>
      <c r="BN4" s="347">
        <f t="shared" si="17"/>
        <v>39.063003399005943</v>
      </c>
      <c r="BO4" s="344">
        <f t="shared" si="17"/>
        <v>69.445339376010551</v>
      </c>
      <c r="BP4" s="344">
        <f t="shared" si="17"/>
        <v>82.8464112053571</v>
      </c>
      <c r="BQ4" s="344">
        <f t="shared" si="17"/>
        <v>42.010143573142187</v>
      </c>
      <c r="BR4" s="344">
        <f t="shared" si="17"/>
        <v>19.930103775003033</v>
      </c>
      <c r="BS4" s="344">
        <f t="shared" si="17"/>
        <v>39.063003399005943</v>
      </c>
      <c r="BT4" s="347" t="str">
        <f t="shared" si="17"/>
        <v>na</v>
      </c>
      <c r="BU4" s="347">
        <f t="shared" si="17"/>
        <v>39.063003399005943</v>
      </c>
      <c r="BV4" s="359">
        <f t="shared" si="17"/>
        <v>39.063003399005943</v>
      </c>
      <c r="BW4" s="344">
        <f>IF(T4&gt;0,AE4*(AP4-AP$20)^2,"na")</f>
        <v>7.9513445061509506E-5</v>
      </c>
      <c r="BX4" s="344">
        <f t="shared" ref="BX4:CG4" si="18">IF(U4&gt;0,AF4*(AQ4-AQ$20)^2,"na")</f>
        <v>1.5764921174063723E-2</v>
      </c>
      <c r="BY4" s="347">
        <f t="shared" si="18"/>
        <v>2.8945858003670065E-3</v>
      </c>
      <c r="BZ4" s="344">
        <f t="shared" si="18"/>
        <v>4.0472837365907705E-2</v>
      </c>
      <c r="CA4" s="344">
        <f t="shared" si="18"/>
        <v>2.5615604994368327E-2</v>
      </c>
      <c r="CB4" s="344">
        <f t="shared" si="18"/>
        <v>1.3500714364730292E-3</v>
      </c>
      <c r="CC4" s="344">
        <f t="shared" si="18"/>
        <v>8.4760683605740711E-2</v>
      </c>
      <c r="CD4" s="344">
        <f t="shared" si="18"/>
        <v>7.4314672720698991E-5</v>
      </c>
      <c r="CE4" s="347" t="str">
        <f t="shared" si="18"/>
        <v>na</v>
      </c>
      <c r="CF4" s="347">
        <f t="shared" si="18"/>
        <v>6.1010644996163169E-3</v>
      </c>
      <c r="CG4" s="359">
        <f t="shared" si="18"/>
        <v>6.4952760627523115E-3</v>
      </c>
    </row>
    <row r="5" spans="1:85" x14ac:dyDescent="0.25">
      <c r="A5" s="217" t="s">
        <v>4</v>
      </c>
      <c r="B5" s="202"/>
      <c r="C5" s="203">
        <v>66</v>
      </c>
      <c r="E5" s="207">
        <v>1</v>
      </c>
      <c r="F5" s="204">
        <v>0.27600000000000002</v>
      </c>
      <c r="G5" s="199">
        <v>523.78</v>
      </c>
      <c r="H5" s="199">
        <v>559.71</v>
      </c>
      <c r="I5" s="205">
        <v>1.7869999999999999</v>
      </c>
      <c r="J5" s="205">
        <v>3.742</v>
      </c>
      <c r="K5" s="314" t="s">
        <v>279</v>
      </c>
      <c r="L5" s="66"/>
      <c r="M5" s="36">
        <v>5.5289999999999999</v>
      </c>
      <c r="N5" s="279">
        <v>0.20200000000000001</v>
      </c>
      <c r="O5" s="321">
        <v>0.55200000000000005</v>
      </c>
      <c r="P5" s="73">
        <f t="shared" si="0"/>
        <v>3.6534635557967085E-2</v>
      </c>
      <c r="Q5" s="73">
        <f t="shared" si="1"/>
        <v>3.6534635557967085E-2</v>
      </c>
      <c r="R5" s="205">
        <f t="shared" si="2"/>
        <v>9.9837221920781344E-2</v>
      </c>
      <c r="S5" s="205">
        <f t="shared" si="3"/>
        <v>9.9837221920781344E-2</v>
      </c>
      <c r="T5" s="202">
        <v>1</v>
      </c>
      <c r="U5" s="198">
        <v>1</v>
      </c>
      <c r="V5" s="201"/>
      <c r="W5" s="207">
        <v>0.5</v>
      </c>
      <c r="X5" s="207">
        <v>0.3</v>
      </c>
      <c r="Y5" s="207">
        <v>1</v>
      </c>
      <c r="Z5" s="207">
        <v>1</v>
      </c>
      <c r="AB5" s="201"/>
      <c r="AC5" s="201"/>
      <c r="AD5" s="207">
        <v>1</v>
      </c>
      <c r="AE5" s="54">
        <f t="shared" ref="AE5:AE18" si="19">IF(T5&gt;0,$C5,"na")</f>
        <v>66</v>
      </c>
      <c r="AF5" s="144">
        <f t="shared" ref="AF5:AF18" si="20">IF(U5&gt;0,$C5,"na")</f>
        <v>66</v>
      </c>
      <c r="AG5" s="75" t="str">
        <f t="shared" ref="AG5:AG18" si="21">IF(V5&gt;0,$C5,"na")</f>
        <v>na</v>
      </c>
      <c r="AH5" s="144">
        <f t="shared" ref="AH5:AH18" si="22">IF(W5&gt;0,$C5,"na")</f>
        <v>66</v>
      </c>
      <c r="AI5" s="144">
        <f t="shared" ref="AI5:AI18" si="23">IF(X5&gt;0,$C5,"na")</f>
        <v>66</v>
      </c>
      <c r="AJ5" s="144">
        <f t="shared" ref="AJ5:AJ18" si="24">IF(Y5&gt;0,$C5,"na")</f>
        <v>66</v>
      </c>
      <c r="AK5" s="144">
        <f t="shared" ref="AK5:AK18" si="25">IF(Z5&gt;0,$C5,"na")</f>
        <v>66</v>
      </c>
      <c r="AL5" s="144" t="str">
        <f t="shared" ref="AL5:AL18" si="26">IF(AA5&gt;0,$C5,"na")</f>
        <v>na</v>
      </c>
      <c r="AM5" s="75" t="str">
        <f t="shared" ref="AM5:AM18" si="27">IF(AB5&gt;0,$C5,"na")</f>
        <v>na</v>
      </c>
      <c r="AN5" s="75" t="str">
        <f t="shared" ref="AN5:AN18" si="28">IF(AC5&gt;0,$C5,"na")</f>
        <v>na</v>
      </c>
      <c r="AO5" s="69">
        <f t="shared" ref="AO5:AO18" si="29">IF(AD5&gt;0,$C5,"na")</f>
        <v>66</v>
      </c>
      <c r="AP5" s="82">
        <f t="shared" ref="AP5:AP18" si="30">IF(T5&gt;0,(T5/T$20)*LN($Q5+1),"na")</f>
        <v>3.5883068213804395E-2</v>
      </c>
      <c r="AQ5" s="82">
        <f t="shared" ref="AQ5:AQ18" si="31">IF(U5&gt;0,(U5/U$20)*LN($Q5+1),"na")</f>
        <v>4.3059681856565273E-2</v>
      </c>
      <c r="AR5" s="83" t="str">
        <f t="shared" ref="AR5:AR18" si="32">IF(V5&gt;0,(V5/V$20)*LN($Q5+1),"na")</f>
        <v>na</v>
      </c>
      <c r="AS5" s="82">
        <f t="shared" ref="AS5:AS18" si="33">IF(W5&gt;0,(W5/W$20)*LN($Q5+1),"na")</f>
        <v>2.3922045475869597E-2</v>
      </c>
      <c r="AT5" s="82">
        <f t="shared" ref="AT5:AT18" si="34">IF(X5&gt;0,(X5/X$20)*LN($Q5+1),"na")</f>
        <v>1.5677068637099004E-2</v>
      </c>
      <c r="AU5" s="82">
        <f t="shared" ref="AU5:AU18" si="35">IF(Y5&gt;0,(Y5/Y$20)*LN($Q5+1),"na")</f>
        <v>3.721207074024159E-2</v>
      </c>
      <c r="AV5" s="82">
        <f t="shared" ref="AV5:AV18" si="36">IF(Z5&gt;0,(Z5/Z$20)*LN($Q5+1),"na")</f>
        <v>5.1261526019720567E-2</v>
      </c>
      <c r="AW5" s="82" t="str">
        <f t="shared" ref="AW5:AW18" si="37">IF(AA5&gt;0,(AA5/AA$20)*LN($Q5+1),"na")</f>
        <v>na</v>
      </c>
      <c r="AX5" s="83" t="str">
        <f t="shared" ref="AX5:AX18" si="38">IF(AB5&gt;0,(AB5/AB$20)*LN($Q5+1),"na")</f>
        <v>na</v>
      </c>
      <c r="AY5" s="83" t="str">
        <f t="shared" ref="AY5:AY18" si="39">IF(AC5&gt;0,(AC5/AC$20)*LN($Q5+1),"na")</f>
        <v>na</v>
      </c>
      <c r="AZ5" s="82">
        <f t="shared" ref="AZ5:AZ18" si="40">IF(AD5&gt;0,(AD5/AD$20)*LN($Q5+1),"na")</f>
        <v>3.5883068213804395E-2</v>
      </c>
      <c r="BA5" s="93">
        <f t="shared" ref="BA5:BA18" si="41">IF(T5&gt;0,((T5/T$20)^2)*LN((($S5+1)^2)),"na")</f>
        <v>0.1903243775643533</v>
      </c>
      <c r="BB5" s="85">
        <f t="shared" ref="BB5:BB18" si="42">IF(U5&gt;0,((U5/U$20)^2)*LN((($S5+1)^2)),"na")</f>
        <v>0.27406710369266873</v>
      </c>
      <c r="BC5" s="86" t="str">
        <f t="shared" ref="BC5:BC18" si="43">IF(V5&gt;0,((V5/V$20)^2)*LN((($S5+1)^2)),"na")</f>
        <v>na</v>
      </c>
      <c r="BD5" s="85">
        <f t="shared" ref="BD5:BD18" si="44">IF(W5&gt;0,((W5/W$20)^2)*LN((($S5+1)^2)),"na")</f>
        <v>8.4588612250823689E-2</v>
      </c>
      <c r="BE5" s="85">
        <f t="shared" ref="BE5:BE18" si="45">IF(X5&gt;0,((X5/X$20)^2)*LN((($S5+1)^2)),"na")</f>
        <v>3.6328293389368958E-2</v>
      </c>
      <c r="BF5" s="85">
        <f t="shared" ref="BF5:BF18" si="46">IF(Y5&gt;0,((Y5/Y$20)^2)*LN((($S5+1)^2)),"na")</f>
        <v>0.20468355556989434</v>
      </c>
      <c r="BG5" s="85">
        <f t="shared" ref="BG5:BG18" si="47">IF(Z5&gt;0,((Z5/Z$20)^2)*LN((($S5+1)^2)),"na")</f>
        <v>0.3884170970701088</v>
      </c>
      <c r="BH5" s="85" t="str">
        <f t="shared" ref="BH5:BH18" si="48">IF(AA5&gt;0,((AA5/AA$20)^2)*LN((($S5+1)^2)),"na")</f>
        <v>na</v>
      </c>
      <c r="BI5" s="86" t="str">
        <f t="shared" ref="BI5:BI18" si="49">IF(AB5&gt;0,((AB5/AB$20)^2)*LN((($S5+1)^2)),"na")</f>
        <v>na</v>
      </c>
      <c r="BJ5" s="86" t="str">
        <f t="shared" ref="BJ5:BJ18" si="50">IF(AC5&gt;0,((AC5/AC$20)^2)*LN((($S5+1)^2)),"na")</f>
        <v>na</v>
      </c>
      <c r="BK5" s="102">
        <f t="shared" ref="BK5:BK18" si="51">IF(AD5&gt;0,((AD5/AD$20)^2)*LN((($S5+1)^2)),"na")</f>
        <v>0.1903243775643533</v>
      </c>
      <c r="BL5" s="85">
        <f t="shared" ref="BL5:BL18" si="52">IF(T5&gt;0,(AE5-1)*BA5,"na")</f>
        <v>12.371084541682965</v>
      </c>
      <c r="BM5" s="85">
        <f t="shared" ref="BM5:BM18" si="53">IF(U5&gt;0,(AF5-1)*BB5,"na")</f>
        <v>17.814361740023468</v>
      </c>
      <c r="BN5" s="86" t="str">
        <f t="shared" ref="BN5:BN18" si="54">IF(V5&gt;0,(AG5-1)*BC5,"na")</f>
        <v>na</v>
      </c>
      <c r="BO5" s="85">
        <f t="shared" ref="BO5:BO18" si="55">IF(W5&gt;0,(AH5-1)*BD5,"na")</f>
        <v>5.4982597963035396</v>
      </c>
      <c r="BP5" s="85">
        <f t="shared" ref="BP5:BP18" si="56">IF(X5&gt;0,(AI5-1)*BE5,"na")</f>
        <v>2.3613390703089823</v>
      </c>
      <c r="BQ5" s="85">
        <f t="shared" ref="BQ5:BQ18" si="57">IF(Y5&gt;0,(AJ5-1)*BF5,"na")</f>
        <v>13.304431112043133</v>
      </c>
      <c r="BR5" s="85">
        <f t="shared" ref="BR5:BR18" si="58">IF(Z5&gt;0,(AK5-1)*BG5,"na")</f>
        <v>25.24711130955707</v>
      </c>
      <c r="BS5" s="85" t="str">
        <f t="shared" ref="BS5:BS18" si="59">IF(AA5&gt;0,(AL5-1)*BH5,"na")</f>
        <v>na</v>
      </c>
      <c r="BT5" s="86" t="str">
        <f t="shared" ref="BT5:BT18" si="60">IF(AB5&gt;0,(AM5-1)*BI5,"na")</f>
        <v>na</v>
      </c>
      <c r="BU5" s="86" t="str">
        <f t="shared" ref="BU5:BU18" si="61">IF(AC5&gt;0,(AN5-1)*BJ5,"na")</f>
        <v>na</v>
      </c>
      <c r="BV5" s="102">
        <f t="shared" ref="BV5:BV18" si="62">IF(AD5&gt;0,(AO5-1)*BK5,"na")</f>
        <v>12.371084541682965</v>
      </c>
      <c r="BW5" s="85">
        <f t="shared" ref="BW5:BW18" si="63">IF(T5&gt;0,AE5*(AP5-AP$20)^2,"na")</f>
        <v>4.9515778328047919E-2</v>
      </c>
      <c r="BX5" s="85">
        <f t="shared" ref="BX5:BX18" si="64">IF(U5&gt;0,AF5*(AQ5-AQ$20)^2,"na")</f>
        <v>2.3155006872032334E-2</v>
      </c>
      <c r="BY5" s="86" t="str">
        <f t="shared" ref="BY5:BY18" si="65">IF(V5&gt;0,AG5*(AR5-AR$20)^2,"na")</f>
        <v>na</v>
      </c>
      <c r="BZ5" s="85">
        <f t="shared" ref="BZ5:BZ18" si="66">IF(W5&gt;0,AH5*(AS5-AS$20)^2,"na")</f>
        <v>9.1052812115057183E-2</v>
      </c>
      <c r="CA5" s="85">
        <f t="shared" ref="CA5:CA18" si="67">IF(X5&gt;0,AI5*(AT5-AT$20)^2,"na")</f>
        <v>0.22484044615404156</v>
      </c>
      <c r="CB5" s="85">
        <f t="shared" ref="CB5:CB18" si="68">IF(Y5&gt;0,AJ5*(AU5-AU$20)^2,"na")</f>
        <v>4.1317439961066862E-2</v>
      </c>
      <c r="CC5" s="85">
        <f t="shared" ref="CC5:CC18" si="69">IF(Z5&gt;0,AK5*(AV5-AV$20)^2,"na")</f>
        <v>6.1615527074188554E-2</v>
      </c>
      <c r="CD5" s="85" t="str">
        <f t="shared" ref="CD5:CD18" si="70">IF(AA5&gt;0,AL5*(AW5-AW$20)^2,"na")</f>
        <v>na</v>
      </c>
      <c r="CE5" s="86" t="str">
        <f t="shared" ref="CE5:CE18" si="71">IF(AB5&gt;0,AM5*(AX5-AX$20)^2,"na")</f>
        <v>na</v>
      </c>
      <c r="CF5" s="86" t="str">
        <f t="shared" ref="CF5:CF18" si="72">IF(AC5&gt;0,AN5*(AY5-AY$20)^2,"na")</f>
        <v>na</v>
      </c>
      <c r="CG5" s="102">
        <f t="shared" ref="CG5:CG18" si="73">IF(AD5&gt;0,AO5*(AZ5-AZ$20)^2,"na")</f>
        <v>2.2754264280472315E-2</v>
      </c>
    </row>
    <row r="6" spans="1:85" x14ac:dyDescent="0.25">
      <c r="A6" s="217" t="s">
        <v>11</v>
      </c>
      <c r="B6" s="202"/>
      <c r="C6" s="203">
        <v>66</v>
      </c>
      <c r="E6" s="199">
        <v>1</v>
      </c>
      <c r="F6" s="78">
        <v>0</v>
      </c>
      <c r="I6" s="205">
        <v>0</v>
      </c>
      <c r="J6" s="205">
        <v>0</v>
      </c>
      <c r="K6" s="314" t="s">
        <v>417</v>
      </c>
      <c r="L6" s="81"/>
      <c r="M6" s="82">
        <v>0.03</v>
      </c>
      <c r="N6" s="277">
        <v>0</v>
      </c>
      <c r="O6" s="278">
        <v>0</v>
      </c>
      <c r="P6" s="73">
        <f t="shared" ref="P6:P9" si="74">N6/M6</f>
        <v>0</v>
      </c>
      <c r="Q6" s="73">
        <f t="shared" ref="Q6:Q9" si="75">IF(N6&lt;0.01*M6,0.01,IF(N6&gt;100*M6,100,P6))</f>
        <v>0.01</v>
      </c>
      <c r="R6" s="205">
        <f t="shared" si="2"/>
        <v>0</v>
      </c>
      <c r="S6" s="205">
        <f t="shared" ref="S6:S18" si="76">IF(R6=0,Q6,R6)</f>
        <v>0.01</v>
      </c>
      <c r="T6" s="202">
        <v>1</v>
      </c>
      <c r="U6" s="199">
        <v>1</v>
      </c>
      <c r="V6" s="201">
        <v>1</v>
      </c>
      <c r="W6" s="146">
        <v>1</v>
      </c>
      <c r="X6" s="146">
        <v>1</v>
      </c>
      <c r="Y6" s="146"/>
      <c r="Z6" s="146"/>
      <c r="AA6" s="146"/>
      <c r="AB6" s="201"/>
      <c r="AC6" s="201"/>
      <c r="AD6" s="207">
        <v>1</v>
      </c>
      <c r="AE6" s="54">
        <f t="shared" si="19"/>
        <v>66</v>
      </c>
      <c r="AF6" s="144">
        <f t="shared" si="20"/>
        <v>66</v>
      </c>
      <c r="AG6" s="75">
        <f t="shared" si="21"/>
        <v>66</v>
      </c>
      <c r="AH6" s="144">
        <f t="shared" si="22"/>
        <v>66</v>
      </c>
      <c r="AI6" s="144">
        <f t="shared" si="23"/>
        <v>66</v>
      </c>
      <c r="AJ6" s="144" t="str">
        <f t="shared" si="24"/>
        <v>na</v>
      </c>
      <c r="AK6" s="144" t="str">
        <f t="shared" si="25"/>
        <v>na</v>
      </c>
      <c r="AL6" s="144" t="str">
        <f t="shared" si="26"/>
        <v>na</v>
      </c>
      <c r="AM6" s="75" t="str">
        <f t="shared" si="27"/>
        <v>na</v>
      </c>
      <c r="AN6" s="75" t="str">
        <f t="shared" si="28"/>
        <v>na</v>
      </c>
      <c r="AO6" s="69">
        <f t="shared" si="29"/>
        <v>66</v>
      </c>
      <c r="AP6" s="82">
        <f t="shared" si="30"/>
        <v>9.950330853168092E-3</v>
      </c>
      <c r="AQ6" s="82">
        <f t="shared" si="31"/>
        <v>1.1940397023801711E-2</v>
      </c>
      <c r="AR6" s="83">
        <f t="shared" si="32"/>
        <v>9.950330853168092E-3</v>
      </c>
      <c r="AS6" s="82">
        <f t="shared" si="33"/>
        <v>1.3267107804224122E-2</v>
      </c>
      <c r="AT6" s="82">
        <f t="shared" si="34"/>
        <v>1.4490773087137997E-2</v>
      </c>
      <c r="AU6" s="82" t="str">
        <f t="shared" si="35"/>
        <v>na</v>
      </c>
      <c r="AV6" s="82" t="str">
        <f t="shared" si="36"/>
        <v>na</v>
      </c>
      <c r="AW6" s="82" t="str">
        <f t="shared" si="37"/>
        <v>na</v>
      </c>
      <c r="AX6" s="83" t="str">
        <f t="shared" si="38"/>
        <v>na</v>
      </c>
      <c r="AY6" s="83" t="str">
        <f t="shared" si="39"/>
        <v>na</v>
      </c>
      <c r="AZ6" s="82">
        <f t="shared" si="40"/>
        <v>9.950330853168092E-3</v>
      </c>
      <c r="BA6" s="93">
        <f t="shared" si="41"/>
        <v>1.9900661706336174E-2</v>
      </c>
      <c r="BB6" s="85">
        <f t="shared" si="42"/>
        <v>2.865695285712409E-2</v>
      </c>
      <c r="BC6" s="86">
        <f t="shared" si="43"/>
        <v>1.9900661706336174E-2</v>
      </c>
      <c r="BD6" s="85">
        <f t="shared" si="44"/>
        <v>3.5378954144597637E-2</v>
      </c>
      <c r="BE6" s="85">
        <f t="shared" si="45"/>
        <v>4.2206135205256269E-2</v>
      </c>
      <c r="BF6" s="85" t="str">
        <f t="shared" si="46"/>
        <v>na</v>
      </c>
      <c r="BG6" s="85" t="str">
        <f t="shared" si="47"/>
        <v>na</v>
      </c>
      <c r="BH6" s="85" t="str">
        <f t="shared" si="48"/>
        <v>na</v>
      </c>
      <c r="BI6" s="86" t="str">
        <f t="shared" si="49"/>
        <v>na</v>
      </c>
      <c r="BJ6" s="86" t="str">
        <f t="shared" si="50"/>
        <v>na</v>
      </c>
      <c r="BK6" s="102">
        <f t="shared" si="51"/>
        <v>1.9900661706336174E-2</v>
      </c>
      <c r="BL6" s="85">
        <f t="shared" si="52"/>
        <v>1.2935430109118513</v>
      </c>
      <c r="BM6" s="85">
        <f t="shared" si="53"/>
        <v>1.8627019357130659</v>
      </c>
      <c r="BN6" s="86">
        <f t="shared" si="54"/>
        <v>1.2935430109118513</v>
      </c>
      <c r="BO6" s="85">
        <f t="shared" si="55"/>
        <v>2.2996320193988464</v>
      </c>
      <c r="BP6" s="85">
        <f t="shared" si="56"/>
        <v>2.7433987883416573</v>
      </c>
      <c r="BQ6" s="85" t="str">
        <f t="shared" si="57"/>
        <v>na</v>
      </c>
      <c r="BR6" s="85" t="str">
        <f t="shared" si="58"/>
        <v>na</v>
      </c>
      <c r="BS6" s="85" t="str">
        <f t="shared" si="59"/>
        <v>na</v>
      </c>
      <c r="BT6" s="86" t="str">
        <f t="shared" si="60"/>
        <v>na</v>
      </c>
      <c r="BU6" s="86" t="str">
        <f t="shared" si="61"/>
        <v>na</v>
      </c>
      <c r="BV6" s="102">
        <f t="shared" si="62"/>
        <v>1.2935430109118513</v>
      </c>
      <c r="BW6" s="85">
        <f t="shared" si="63"/>
        <v>0.18766220984764559</v>
      </c>
      <c r="BX6" s="85">
        <f t="shared" si="64"/>
        <v>0.16401038660200476</v>
      </c>
      <c r="BY6" s="86">
        <f t="shared" si="65"/>
        <v>0.15078903733490617</v>
      </c>
      <c r="BZ6" s="85">
        <f t="shared" si="66"/>
        <v>0.1507852059125967</v>
      </c>
      <c r="CA6" s="85">
        <f t="shared" si="67"/>
        <v>0.23407303077739708</v>
      </c>
      <c r="CB6" s="85" t="str">
        <f t="shared" si="68"/>
        <v>na</v>
      </c>
      <c r="CC6" s="85" t="str">
        <f t="shared" si="69"/>
        <v>na</v>
      </c>
      <c r="CD6" s="85" t="str">
        <f t="shared" si="70"/>
        <v>na</v>
      </c>
      <c r="CE6" s="86" t="str">
        <f t="shared" si="71"/>
        <v>na</v>
      </c>
      <c r="CF6" s="86" t="str">
        <f t="shared" si="72"/>
        <v>na</v>
      </c>
      <c r="CG6" s="102">
        <f t="shared" si="73"/>
        <v>0.13069940072630815</v>
      </c>
    </row>
    <row r="7" spans="1:85" x14ac:dyDescent="0.25">
      <c r="A7" s="317" t="s">
        <v>89</v>
      </c>
      <c r="B7" s="202"/>
      <c r="C7" s="203">
        <v>66</v>
      </c>
      <c r="E7" s="199">
        <v>1</v>
      </c>
      <c r="F7" s="78">
        <v>5.0000000000000001E-3</v>
      </c>
      <c r="G7" s="199">
        <v>2.13</v>
      </c>
      <c r="H7" s="199">
        <v>5.23</v>
      </c>
      <c r="I7" s="205">
        <v>0.113</v>
      </c>
      <c r="J7" s="205">
        <v>0.26600000000000001</v>
      </c>
      <c r="K7" s="314" t="s">
        <v>279</v>
      </c>
      <c r="L7" s="81"/>
      <c r="M7" s="82">
        <v>0.379</v>
      </c>
      <c r="N7" s="277">
        <v>8.3000000000000004E-2</v>
      </c>
      <c r="O7" s="278">
        <v>0.156</v>
      </c>
      <c r="P7" s="73">
        <f t="shared" si="74"/>
        <v>0.21899736147757257</v>
      </c>
      <c r="Q7" s="73">
        <f t="shared" si="75"/>
        <v>0.21899736147757257</v>
      </c>
      <c r="R7" s="205">
        <f t="shared" si="2"/>
        <v>0.41160949868073882</v>
      </c>
      <c r="S7" s="205">
        <f t="shared" si="76"/>
        <v>0.41160949868073882</v>
      </c>
      <c r="T7" s="202">
        <v>1</v>
      </c>
      <c r="U7" s="196">
        <v>1</v>
      </c>
      <c r="V7" s="139"/>
      <c r="W7" s="200">
        <v>0.75</v>
      </c>
      <c r="X7" s="200">
        <v>1</v>
      </c>
      <c r="Y7" s="200">
        <v>0.5</v>
      </c>
      <c r="Z7" s="200"/>
      <c r="AA7" s="200"/>
      <c r="AB7" s="139"/>
      <c r="AC7" s="139"/>
      <c r="AE7" s="54">
        <f t="shared" si="19"/>
        <v>66</v>
      </c>
      <c r="AF7" s="144">
        <f t="shared" si="20"/>
        <v>66</v>
      </c>
      <c r="AG7" s="75" t="str">
        <f t="shared" si="21"/>
        <v>na</v>
      </c>
      <c r="AH7" s="144">
        <f t="shared" si="22"/>
        <v>66</v>
      </c>
      <c r="AI7" s="144">
        <f t="shared" si="23"/>
        <v>66</v>
      </c>
      <c r="AJ7" s="144">
        <f t="shared" si="24"/>
        <v>66</v>
      </c>
      <c r="AK7" s="144" t="str">
        <f t="shared" si="25"/>
        <v>na</v>
      </c>
      <c r="AL7" s="144" t="str">
        <f t="shared" si="26"/>
        <v>na</v>
      </c>
      <c r="AM7" s="75" t="str">
        <f t="shared" si="27"/>
        <v>na</v>
      </c>
      <c r="AN7" s="75" t="str">
        <f t="shared" si="28"/>
        <v>na</v>
      </c>
      <c r="AO7" s="69" t="str">
        <f t="shared" si="29"/>
        <v>na</v>
      </c>
      <c r="AP7" s="82">
        <f t="shared" si="30"/>
        <v>0.19802868599931259</v>
      </c>
      <c r="AQ7" s="82">
        <f t="shared" si="31"/>
        <v>0.2376344231991751</v>
      </c>
      <c r="AR7" s="83" t="str">
        <f t="shared" si="32"/>
        <v>na</v>
      </c>
      <c r="AS7" s="82">
        <f t="shared" si="33"/>
        <v>0.19802868599931259</v>
      </c>
      <c r="AT7" s="82">
        <f t="shared" si="34"/>
        <v>0.288391290290261</v>
      </c>
      <c r="AU7" s="82">
        <f t="shared" si="35"/>
        <v>0.10268154088853244</v>
      </c>
      <c r="AV7" s="82" t="str">
        <f t="shared" si="36"/>
        <v>na</v>
      </c>
      <c r="AW7" s="82" t="str">
        <f t="shared" si="37"/>
        <v>na</v>
      </c>
      <c r="AX7" s="83" t="str">
        <f t="shared" si="38"/>
        <v>na</v>
      </c>
      <c r="AY7" s="83" t="str">
        <f t="shared" si="39"/>
        <v>na</v>
      </c>
      <c r="AZ7" s="82" t="str">
        <f t="shared" si="40"/>
        <v>na</v>
      </c>
      <c r="BA7" s="93">
        <f t="shared" si="41"/>
        <v>0.68946108362716041</v>
      </c>
      <c r="BB7" s="85">
        <f t="shared" si="42"/>
        <v>0.99282396042311094</v>
      </c>
      <c r="BC7" s="86" t="str">
        <f t="shared" si="43"/>
        <v>na</v>
      </c>
      <c r="BD7" s="85">
        <f t="shared" si="44"/>
        <v>0.68946108362716041</v>
      </c>
      <c r="BE7" s="85">
        <f t="shared" si="45"/>
        <v>1.4622371931012448</v>
      </c>
      <c r="BF7" s="85">
        <f t="shared" si="46"/>
        <v>0.18536950945256986</v>
      </c>
      <c r="BG7" s="85" t="str">
        <f t="shared" si="47"/>
        <v>na</v>
      </c>
      <c r="BH7" s="85" t="str">
        <f t="shared" si="48"/>
        <v>na</v>
      </c>
      <c r="BI7" s="86" t="str">
        <f t="shared" si="49"/>
        <v>na</v>
      </c>
      <c r="BJ7" s="86" t="str">
        <f t="shared" si="50"/>
        <v>na</v>
      </c>
      <c r="BK7" s="102" t="str">
        <f t="shared" si="51"/>
        <v>na</v>
      </c>
      <c r="BL7" s="85">
        <f t="shared" si="52"/>
        <v>44.814970435765424</v>
      </c>
      <c r="BM7" s="85">
        <f t="shared" si="53"/>
        <v>64.533557427502217</v>
      </c>
      <c r="BN7" s="86" t="str">
        <f t="shared" si="54"/>
        <v>na</v>
      </c>
      <c r="BO7" s="85">
        <f t="shared" si="55"/>
        <v>44.814970435765424</v>
      </c>
      <c r="BP7" s="85">
        <f t="shared" si="56"/>
        <v>95.045417551580911</v>
      </c>
      <c r="BQ7" s="85">
        <f t="shared" si="57"/>
        <v>12.049018114417041</v>
      </c>
      <c r="BR7" s="85" t="str">
        <f t="shared" si="58"/>
        <v>na</v>
      </c>
      <c r="BS7" s="85" t="str">
        <f t="shared" si="59"/>
        <v>na</v>
      </c>
      <c r="BT7" s="86" t="str">
        <f t="shared" si="60"/>
        <v>na</v>
      </c>
      <c r="BU7" s="86" t="str">
        <f t="shared" si="61"/>
        <v>na</v>
      </c>
      <c r="BV7" s="102" t="str">
        <f t="shared" si="62"/>
        <v>na</v>
      </c>
      <c r="BW7" s="85">
        <f t="shared" si="63"/>
        <v>1.1984902946732108</v>
      </c>
      <c r="BX7" s="85">
        <f t="shared" si="64"/>
        <v>2.0407978963098343</v>
      </c>
      <c r="BY7" s="86" t="str">
        <f t="shared" si="65"/>
        <v>na</v>
      </c>
      <c r="BZ7" s="85">
        <f t="shared" si="66"/>
        <v>1.2381000638114492</v>
      </c>
      <c r="CA7" s="85">
        <f t="shared" si="67"/>
        <v>3.0323603365358527</v>
      </c>
      <c r="CB7" s="85">
        <f t="shared" si="68"/>
        <v>0.10798425067632998</v>
      </c>
      <c r="CC7" s="85" t="str">
        <f t="shared" si="69"/>
        <v>na</v>
      </c>
      <c r="CD7" s="85" t="str">
        <f t="shared" si="70"/>
        <v>na</v>
      </c>
      <c r="CE7" s="86" t="str">
        <f t="shared" si="71"/>
        <v>na</v>
      </c>
      <c r="CF7" s="86" t="str">
        <f t="shared" si="72"/>
        <v>na</v>
      </c>
      <c r="CG7" s="102" t="str">
        <f t="shared" si="73"/>
        <v>na</v>
      </c>
    </row>
    <row r="8" spans="1:85" x14ac:dyDescent="0.25">
      <c r="A8" s="217" t="s">
        <v>12</v>
      </c>
      <c r="B8" s="202"/>
      <c r="C8" s="203">
        <v>66</v>
      </c>
      <c r="E8" s="199">
        <v>1</v>
      </c>
      <c r="F8" s="78">
        <v>0</v>
      </c>
      <c r="G8" s="199">
        <v>2.09</v>
      </c>
      <c r="H8" s="199">
        <v>5.52</v>
      </c>
      <c r="I8" s="205">
        <v>5.5E-2</v>
      </c>
      <c r="J8" s="205">
        <v>0.2</v>
      </c>
      <c r="K8" s="314" t="s">
        <v>321</v>
      </c>
      <c r="L8" s="81"/>
      <c r="M8" s="82">
        <v>0.51</v>
      </c>
      <c r="N8" s="277">
        <v>4.8000000000000001E-2</v>
      </c>
      <c r="O8" s="278">
        <v>0.16800000000000001</v>
      </c>
      <c r="P8" s="73">
        <f t="shared" si="74"/>
        <v>9.4117647058823528E-2</v>
      </c>
      <c r="Q8" s="73">
        <f t="shared" si="75"/>
        <v>9.4117647058823528E-2</v>
      </c>
      <c r="R8" s="205">
        <f t="shared" si="2"/>
        <v>0.32941176470588235</v>
      </c>
      <c r="S8" s="205">
        <f t="shared" si="76"/>
        <v>0.32941176470588235</v>
      </c>
      <c r="T8" s="78">
        <v>1</v>
      </c>
      <c r="U8" s="198">
        <v>1</v>
      </c>
      <c r="V8" s="201">
        <v>1</v>
      </c>
      <c r="W8" s="207">
        <v>1</v>
      </c>
      <c r="X8" s="207">
        <v>1</v>
      </c>
      <c r="Y8" s="207">
        <v>1</v>
      </c>
      <c r="AA8" s="207">
        <v>1</v>
      </c>
      <c r="AB8" s="201"/>
      <c r="AC8" s="201">
        <v>1</v>
      </c>
      <c r="AD8" s="35"/>
      <c r="AE8" s="54">
        <f t="shared" si="19"/>
        <v>66</v>
      </c>
      <c r="AF8" s="144">
        <f t="shared" si="20"/>
        <v>66</v>
      </c>
      <c r="AG8" s="75">
        <f t="shared" si="21"/>
        <v>66</v>
      </c>
      <c r="AH8" s="144">
        <f t="shared" si="22"/>
        <v>66</v>
      </c>
      <c r="AI8" s="144">
        <f t="shared" si="23"/>
        <v>66</v>
      </c>
      <c r="AJ8" s="144">
        <f t="shared" si="24"/>
        <v>66</v>
      </c>
      <c r="AK8" s="144" t="str">
        <f t="shared" si="25"/>
        <v>na</v>
      </c>
      <c r="AL8" s="144">
        <f t="shared" si="26"/>
        <v>66</v>
      </c>
      <c r="AM8" s="75" t="str">
        <f t="shared" si="27"/>
        <v>na</v>
      </c>
      <c r="AN8" s="75">
        <f t="shared" si="28"/>
        <v>66</v>
      </c>
      <c r="AO8" s="69" t="str">
        <f t="shared" si="29"/>
        <v>na</v>
      </c>
      <c r="AP8" s="82">
        <f t="shared" si="30"/>
        <v>8.9948236662939579E-2</v>
      </c>
      <c r="AQ8" s="82">
        <f t="shared" si="31"/>
        <v>0.10793788399552749</v>
      </c>
      <c r="AR8" s="83">
        <f t="shared" si="32"/>
        <v>8.9948236662939579E-2</v>
      </c>
      <c r="AS8" s="82">
        <f t="shared" si="33"/>
        <v>0.11993098221725276</v>
      </c>
      <c r="AT8" s="82">
        <f t="shared" si="34"/>
        <v>0.13099257766447508</v>
      </c>
      <c r="AU8" s="82">
        <f t="shared" si="35"/>
        <v>9.3279652835641033E-2</v>
      </c>
      <c r="AV8" s="82" t="str">
        <f t="shared" si="36"/>
        <v>na</v>
      </c>
      <c r="AW8" s="82">
        <f t="shared" si="37"/>
        <v>8.9948236662939579E-2</v>
      </c>
      <c r="AX8" s="83" t="str">
        <f t="shared" si="38"/>
        <v>na</v>
      </c>
      <c r="AY8" s="83">
        <f t="shared" si="39"/>
        <v>8.9948236662939579E-2</v>
      </c>
      <c r="AZ8" s="82" t="str">
        <f t="shared" si="40"/>
        <v>na</v>
      </c>
      <c r="BA8" s="93">
        <f t="shared" si="41"/>
        <v>0.56947312444404818</v>
      </c>
      <c r="BB8" s="85">
        <f t="shared" si="42"/>
        <v>0.82004129919942936</v>
      </c>
      <c r="BC8" s="86">
        <f t="shared" si="43"/>
        <v>0.56947312444404818</v>
      </c>
      <c r="BD8" s="85">
        <f t="shared" si="44"/>
        <v>1.0123966656783079</v>
      </c>
      <c r="BE8" s="85">
        <f t="shared" si="45"/>
        <v>1.2077618342907985</v>
      </c>
      <c r="BF8" s="85">
        <f t="shared" si="46"/>
        <v>0.61243748911403806</v>
      </c>
      <c r="BG8" s="85" t="str">
        <f t="shared" si="47"/>
        <v>na</v>
      </c>
      <c r="BH8" s="85">
        <f t="shared" si="48"/>
        <v>0.56947312444404818</v>
      </c>
      <c r="BI8" s="86" t="str">
        <f t="shared" si="49"/>
        <v>na</v>
      </c>
      <c r="BJ8" s="86">
        <f t="shared" si="50"/>
        <v>0.56947312444404818</v>
      </c>
      <c r="BK8" s="102" t="str">
        <f t="shared" si="51"/>
        <v>na</v>
      </c>
      <c r="BL8" s="85">
        <f t="shared" si="52"/>
        <v>37.015753088863129</v>
      </c>
      <c r="BM8" s="85">
        <f t="shared" si="53"/>
        <v>53.30268444796291</v>
      </c>
      <c r="BN8" s="86">
        <f t="shared" si="54"/>
        <v>37.015753088863129</v>
      </c>
      <c r="BO8" s="85">
        <f t="shared" si="55"/>
        <v>65.805783269090014</v>
      </c>
      <c r="BP8" s="85">
        <f t="shared" si="56"/>
        <v>78.504519228901898</v>
      </c>
      <c r="BQ8" s="85">
        <f t="shared" si="57"/>
        <v>39.808436792412472</v>
      </c>
      <c r="BR8" s="85" t="str">
        <f t="shared" si="58"/>
        <v>na</v>
      </c>
      <c r="BS8" s="85">
        <f t="shared" si="59"/>
        <v>37.015753088863129</v>
      </c>
      <c r="BT8" s="86" t="str">
        <f t="shared" si="60"/>
        <v>na</v>
      </c>
      <c r="BU8" s="86">
        <f t="shared" si="61"/>
        <v>37.015753088863129</v>
      </c>
      <c r="BV8" s="102" t="str">
        <f t="shared" si="62"/>
        <v>na</v>
      </c>
      <c r="BW8" s="85">
        <f t="shared" si="63"/>
        <v>4.6961531129460943E-2</v>
      </c>
      <c r="BX8" s="85">
        <f t="shared" si="64"/>
        <v>0.14055399337130439</v>
      </c>
      <c r="BY8" s="86">
        <f t="shared" si="65"/>
        <v>6.8429546640861288E-2</v>
      </c>
      <c r="BZ8" s="85">
        <f t="shared" si="66"/>
        <v>0.22870460640481677</v>
      </c>
      <c r="CA8" s="85">
        <f t="shared" si="67"/>
        <v>0.21404889888688336</v>
      </c>
      <c r="CB8" s="85">
        <f t="shared" si="68"/>
        <v>6.3619101286302618E-2</v>
      </c>
      <c r="CC8" s="85" t="str">
        <f t="shared" si="69"/>
        <v>na</v>
      </c>
      <c r="CD8" s="85">
        <f t="shared" si="70"/>
        <v>3.9668078193851014E-2</v>
      </c>
      <c r="CE8" s="86" t="str">
        <f t="shared" si="71"/>
        <v>na</v>
      </c>
      <c r="CF8" s="86">
        <f t="shared" si="72"/>
        <v>8.1737880217753855E-2</v>
      </c>
      <c r="CG8" s="102" t="str">
        <f t="shared" si="73"/>
        <v>na</v>
      </c>
    </row>
    <row r="9" spans="1:85" x14ac:dyDescent="0.25">
      <c r="A9" s="217" t="s">
        <v>106</v>
      </c>
      <c r="B9" s="202"/>
      <c r="C9" s="203">
        <v>66</v>
      </c>
      <c r="E9" s="207">
        <v>1</v>
      </c>
      <c r="F9" s="78">
        <v>0</v>
      </c>
      <c r="G9" s="199">
        <v>127.29</v>
      </c>
      <c r="H9" s="199">
        <v>138.29</v>
      </c>
      <c r="I9" s="205">
        <v>1.2410000000000001</v>
      </c>
      <c r="J9" s="205">
        <v>3.2360000000000002</v>
      </c>
      <c r="K9" s="314" t="s">
        <v>279</v>
      </c>
      <c r="L9" s="81"/>
      <c r="M9" s="82">
        <v>4.4770000000000003</v>
      </c>
      <c r="N9" s="277">
        <v>0.51200000000000001</v>
      </c>
      <c r="O9" s="278">
        <v>1.6439999999999999</v>
      </c>
      <c r="P9" s="73">
        <f t="shared" si="74"/>
        <v>0.114362296180478</v>
      </c>
      <c r="Q9" s="73">
        <f t="shared" si="75"/>
        <v>0.114362296180478</v>
      </c>
      <c r="R9" s="205">
        <f t="shared" si="2"/>
        <v>0.36721018539200356</v>
      </c>
      <c r="S9" s="205">
        <f t="shared" si="76"/>
        <v>0.36721018539200356</v>
      </c>
      <c r="T9" s="202">
        <v>1</v>
      </c>
      <c r="U9" s="198">
        <v>1</v>
      </c>
      <c r="V9" s="201"/>
      <c r="W9" s="207">
        <v>0.5</v>
      </c>
      <c r="X9" s="207">
        <v>0.3</v>
      </c>
      <c r="Y9" s="207">
        <v>1</v>
      </c>
      <c r="AA9" s="207">
        <v>1</v>
      </c>
      <c r="AB9" s="201"/>
      <c r="AC9" s="201"/>
      <c r="AD9" s="207">
        <v>1</v>
      </c>
      <c r="AE9" s="54">
        <f t="shared" si="19"/>
        <v>66</v>
      </c>
      <c r="AF9" s="144">
        <f t="shared" si="20"/>
        <v>66</v>
      </c>
      <c r="AG9" s="75" t="str">
        <f t="shared" si="21"/>
        <v>na</v>
      </c>
      <c r="AH9" s="144">
        <f t="shared" si="22"/>
        <v>66</v>
      </c>
      <c r="AI9" s="144">
        <f t="shared" si="23"/>
        <v>66</v>
      </c>
      <c r="AJ9" s="144">
        <f t="shared" si="24"/>
        <v>66</v>
      </c>
      <c r="AK9" s="144" t="str">
        <f t="shared" si="25"/>
        <v>na</v>
      </c>
      <c r="AL9" s="144">
        <f t="shared" si="26"/>
        <v>66</v>
      </c>
      <c r="AM9" s="75" t="str">
        <f t="shared" si="27"/>
        <v>na</v>
      </c>
      <c r="AN9" s="75" t="str">
        <f t="shared" si="28"/>
        <v>na</v>
      </c>
      <c r="AO9" s="69">
        <f t="shared" si="29"/>
        <v>66</v>
      </c>
      <c r="AP9" s="82">
        <f t="shared" si="30"/>
        <v>0.10828230962007183</v>
      </c>
      <c r="AQ9" s="82">
        <f t="shared" si="31"/>
        <v>0.1299387715440862</v>
      </c>
      <c r="AR9" s="83" t="str">
        <f t="shared" si="32"/>
        <v>na</v>
      </c>
      <c r="AS9" s="82">
        <f t="shared" si="33"/>
        <v>7.2188206413381223E-2</v>
      </c>
      <c r="AT9" s="82">
        <f t="shared" si="34"/>
        <v>4.7307805173817781E-2</v>
      </c>
      <c r="AU9" s="82">
        <f t="shared" si="35"/>
        <v>0.11229276553192634</v>
      </c>
      <c r="AV9" s="82" t="str">
        <f t="shared" si="36"/>
        <v>na</v>
      </c>
      <c r="AW9" s="82">
        <f t="shared" si="37"/>
        <v>0.10828230962007183</v>
      </c>
      <c r="AX9" s="83" t="str">
        <f t="shared" si="38"/>
        <v>na</v>
      </c>
      <c r="AY9" s="83" t="str">
        <f t="shared" si="39"/>
        <v>na</v>
      </c>
      <c r="AZ9" s="82">
        <f t="shared" si="40"/>
        <v>0.10828230962007183</v>
      </c>
      <c r="BA9" s="93">
        <f t="shared" si="41"/>
        <v>0.6255446052202086</v>
      </c>
      <c r="BB9" s="85">
        <f t="shared" si="42"/>
        <v>0.90078423151710041</v>
      </c>
      <c r="BC9" s="86" t="str">
        <f t="shared" si="43"/>
        <v>na</v>
      </c>
      <c r="BD9" s="85">
        <f t="shared" si="44"/>
        <v>0.27801982454231494</v>
      </c>
      <c r="BE9" s="85">
        <f t="shared" si="45"/>
        <v>0.1194012466369047</v>
      </c>
      <c r="BF9" s="85">
        <f t="shared" si="46"/>
        <v>0.67273932852214469</v>
      </c>
      <c r="BG9" s="85" t="str">
        <f t="shared" si="47"/>
        <v>na</v>
      </c>
      <c r="BH9" s="85">
        <f t="shared" si="48"/>
        <v>0.6255446052202086</v>
      </c>
      <c r="BI9" s="86" t="str">
        <f t="shared" si="49"/>
        <v>na</v>
      </c>
      <c r="BJ9" s="86" t="str">
        <f t="shared" si="50"/>
        <v>na</v>
      </c>
      <c r="BK9" s="102">
        <f t="shared" si="51"/>
        <v>0.6255446052202086</v>
      </c>
      <c r="BL9" s="85">
        <f t="shared" si="52"/>
        <v>40.660399339313557</v>
      </c>
      <c r="BM9" s="85">
        <f t="shared" si="53"/>
        <v>58.550975048611527</v>
      </c>
      <c r="BN9" s="86" t="str">
        <f t="shared" si="54"/>
        <v>na</v>
      </c>
      <c r="BO9" s="85">
        <f t="shared" si="55"/>
        <v>18.071288595250472</v>
      </c>
      <c r="BP9" s="85">
        <f t="shared" si="56"/>
        <v>7.7610810313988052</v>
      </c>
      <c r="BQ9" s="85">
        <f t="shared" si="57"/>
        <v>43.728056353939408</v>
      </c>
      <c r="BR9" s="85" t="str">
        <f t="shared" si="58"/>
        <v>na</v>
      </c>
      <c r="BS9" s="85">
        <f t="shared" si="59"/>
        <v>40.660399339313557</v>
      </c>
      <c r="BT9" s="86" t="str">
        <f t="shared" si="60"/>
        <v>na</v>
      </c>
      <c r="BU9" s="86" t="str">
        <f t="shared" si="61"/>
        <v>na</v>
      </c>
      <c r="BV9" s="102">
        <f t="shared" si="62"/>
        <v>40.660399339313557</v>
      </c>
      <c r="BW9" s="85">
        <f t="shared" si="63"/>
        <v>0.13370197505348311</v>
      </c>
      <c r="BX9" s="85">
        <f t="shared" si="64"/>
        <v>0.30651876427382807</v>
      </c>
      <c r="BY9" s="86" t="str">
        <f t="shared" si="65"/>
        <v>na</v>
      </c>
      <c r="BZ9" s="85">
        <f t="shared" si="66"/>
        <v>8.1661151642504811E-3</v>
      </c>
      <c r="CA9" s="85">
        <f t="shared" si="67"/>
        <v>4.7177628131785956E-2</v>
      </c>
      <c r="CB9" s="85">
        <f t="shared" si="68"/>
        <v>0.16539800050467898</v>
      </c>
      <c r="CC9" s="85" t="str">
        <f t="shared" si="69"/>
        <v>na</v>
      </c>
      <c r="CD9" s="85">
        <f t="shared" si="70"/>
        <v>0.12118417832599629</v>
      </c>
      <c r="CE9" s="86" t="str">
        <f t="shared" si="71"/>
        <v>na</v>
      </c>
      <c r="CF9" s="86" t="str">
        <f t="shared" si="72"/>
        <v>na</v>
      </c>
      <c r="CG9" s="102">
        <f t="shared" si="73"/>
        <v>0.19125669891090394</v>
      </c>
    </row>
    <row r="10" spans="1:85" x14ac:dyDescent="0.25">
      <c r="A10" s="309" t="s">
        <v>16</v>
      </c>
      <c r="B10" s="198"/>
      <c r="C10" s="203">
        <v>66</v>
      </c>
      <c r="E10" s="207">
        <v>1</v>
      </c>
      <c r="F10" s="78">
        <v>2.7E-2</v>
      </c>
      <c r="G10" s="199">
        <v>3.66</v>
      </c>
      <c r="H10" s="199">
        <v>9.68</v>
      </c>
      <c r="I10" s="205">
        <v>0.129</v>
      </c>
      <c r="J10" s="205">
        <v>0.55600000000000005</v>
      </c>
      <c r="K10" s="314" t="s">
        <v>279</v>
      </c>
      <c r="L10" s="81"/>
      <c r="M10" s="82">
        <v>0.68500000000000005</v>
      </c>
      <c r="N10" s="277">
        <v>0.01</v>
      </c>
      <c r="O10" s="278">
        <v>4.1000000000000002E-2</v>
      </c>
      <c r="P10" s="73">
        <f t="shared" ref="P10" si="77">N10/M10</f>
        <v>1.4598540145985401E-2</v>
      </c>
      <c r="Q10" s="73">
        <f t="shared" ref="Q10" si="78">IF(N10&lt;0.01*M10,0.01,IF(N10&gt;100*M10,100,P10))</f>
        <v>1.4598540145985401E-2</v>
      </c>
      <c r="R10" s="205">
        <f t="shared" si="2"/>
        <v>5.9854014598540152E-2</v>
      </c>
      <c r="S10" s="205">
        <f t="shared" si="76"/>
        <v>5.9854014598540152E-2</v>
      </c>
      <c r="T10" s="202">
        <v>1</v>
      </c>
      <c r="U10" s="198"/>
      <c r="V10" s="201"/>
      <c r="W10" s="207">
        <v>0.5</v>
      </c>
      <c r="X10" s="207">
        <v>0.3</v>
      </c>
      <c r="Y10" s="207">
        <v>1</v>
      </c>
      <c r="AA10" s="207">
        <v>1</v>
      </c>
      <c r="AB10" s="201"/>
      <c r="AC10" s="201"/>
      <c r="AD10" s="207">
        <v>1</v>
      </c>
      <c r="AE10" s="54">
        <f t="shared" si="19"/>
        <v>66</v>
      </c>
      <c r="AF10" s="144" t="str">
        <f t="shared" si="20"/>
        <v>na</v>
      </c>
      <c r="AG10" s="75" t="str">
        <f t="shared" si="21"/>
        <v>na</v>
      </c>
      <c r="AH10" s="144">
        <f t="shared" si="22"/>
        <v>66</v>
      </c>
      <c r="AI10" s="144">
        <f t="shared" si="23"/>
        <v>66</v>
      </c>
      <c r="AJ10" s="144">
        <f t="shared" si="24"/>
        <v>66</v>
      </c>
      <c r="AK10" s="144" t="str">
        <f t="shared" si="25"/>
        <v>na</v>
      </c>
      <c r="AL10" s="144">
        <f t="shared" si="26"/>
        <v>66</v>
      </c>
      <c r="AM10" s="75" t="str">
        <f t="shared" si="27"/>
        <v>na</v>
      </c>
      <c r="AN10" s="75" t="str">
        <f t="shared" si="28"/>
        <v>na</v>
      </c>
      <c r="AO10" s="69">
        <f t="shared" si="29"/>
        <v>66</v>
      </c>
      <c r="AP10" s="82">
        <f t="shared" si="30"/>
        <v>1.4493007302566824E-2</v>
      </c>
      <c r="AQ10" s="82" t="str">
        <f t="shared" si="31"/>
        <v>na</v>
      </c>
      <c r="AR10" s="83" t="str">
        <f t="shared" si="32"/>
        <v>na</v>
      </c>
      <c r="AS10" s="82">
        <f t="shared" si="33"/>
        <v>9.6620048683778818E-3</v>
      </c>
      <c r="AT10" s="82">
        <f t="shared" si="34"/>
        <v>6.3318963943253103E-3</v>
      </c>
      <c r="AU10" s="82">
        <f t="shared" si="35"/>
        <v>1.5029785350810039E-2</v>
      </c>
      <c r="AV10" s="82" t="str">
        <f t="shared" si="36"/>
        <v>na</v>
      </c>
      <c r="AW10" s="82">
        <f t="shared" si="37"/>
        <v>1.4493007302566824E-2</v>
      </c>
      <c r="AX10" s="83" t="str">
        <f t="shared" si="38"/>
        <v>na</v>
      </c>
      <c r="AY10" s="83" t="str">
        <f t="shared" si="39"/>
        <v>na</v>
      </c>
      <c r="AZ10" s="82">
        <f t="shared" si="40"/>
        <v>1.4493007302566824E-2</v>
      </c>
      <c r="BA10" s="93">
        <f t="shared" si="41"/>
        <v>0.11626235312514181</v>
      </c>
      <c r="BB10" s="85" t="str">
        <f t="shared" si="42"/>
        <v>na</v>
      </c>
      <c r="BC10" s="86" t="str">
        <f t="shared" si="43"/>
        <v>na</v>
      </c>
      <c r="BD10" s="85">
        <f t="shared" si="44"/>
        <v>5.1672156944507469E-2</v>
      </c>
      <c r="BE10" s="85">
        <f t="shared" si="45"/>
        <v>2.2191654734509576E-2</v>
      </c>
      <c r="BF10" s="85">
        <f t="shared" si="46"/>
        <v>0.12503386124843782</v>
      </c>
      <c r="BG10" s="85" t="str">
        <f t="shared" si="47"/>
        <v>na</v>
      </c>
      <c r="BH10" s="85">
        <f t="shared" si="48"/>
        <v>0.11626235312514181</v>
      </c>
      <c r="BI10" s="86" t="str">
        <f t="shared" si="49"/>
        <v>na</v>
      </c>
      <c r="BJ10" s="86" t="str">
        <f t="shared" si="50"/>
        <v>na</v>
      </c>
      <c r="BK10" s="102">
        <f t="shared" si="51"/>
        <v>0.11626235312514181</v>
      </c>
      <c r="BL10" s="85">
        <f t="shared" si="52"/>
        <v>7.5570529531342174</v>
      </c>
      <c r="BM10" s="85" t="str">
        <f t="shared" si="53"/>
        <v>na</v>
      </c>
      <c r="BN10" s="86" t="str">
        <f t="shared" si="54"/>
        <v>na</v>
      </c>
      <c r="BO10" s="85">
        <f t="shared" si="55"/>
        <v>3.3586902013929856</v>
      </c>
      <c r="BP10" s="85">
        <f t="shared" si="56"/>
        <v>1.4424575577431225</v>
      </c>
      <c r="BQ10" s="85">
        <f t="shared" si="57"/>
        <v>8.1272009811484587</v>
      </c>
      <c r="BR10" s="85" t="str">
        <f t="shared" si="58"/>
        <v>na</v>
      </c>
      <c r="BS10" s="85">
        <f t="shared" si="59"/>
        <v>7.5570529531342174</v>
      </c>
      <c r="BT10" s="86" t="str">
        <f t="shared" si="60"/>
        <v>na</v>
      </c>
      <c r="BU10" s="86" t="str">
        <f t="shared" si="61"/>
        <v>na</v>
      </c>
      <c r="BV10" s="102">
        <f t="shared" si="62"/>
        <v>7.5570529531342174</v>
      </c>
      <c r="BW10" s="85">
        <f t="shared" si="63"/>
        <v>0.15704979618907536</v>
      </c>
      <c r="BX10" s="85" t="str">
        <f t="shared" si="64"/>
        <v>na</v>
      </c>
      <c r="BY10" s="86" t="str">
        <f t="shared" si="65"/>
        <v>na</v>
      </c>
      <c r="BZ10" s="85">
        <f t="shared" si="66"/>
        <v>0.17438867646213591</v>
      </c>
      <c r="CA10" s="85">
        <f t="shared" si="67"/>
        <v>0.30260337899441969</v>
      </c>
      <c r="CB10" s="85">
        <f t="shared" si="68"/>
        <v>0.14705434602338993</v>
      </c>
      <c r="CC10" s="85" t="str">
        <f t="shared" si="69"/>
        <v>na</v>
      </c>
      <c r="CD10" s="85">
        <f t="shared" si="70"/>
        <v>0.17125751541500406</v>
      </c>
      <c r="CE10" s="86" t="str">
        <f t="shared" si="71"/>
        <v>na</v>
      </c>
      <c r="CF10" s="86" t="str">
        <f t="shared" si="72"/>
        <v>na</v>
      </c>
      <c r="CG10" s="102">
        <f t="shared" si="73"/>
        <v>0.10537739316582952</v>
      </c>
    </row>
    <row r="11" spans="1:85" x14ac:dyDescent="0.25">
      <c r="A11" s="309" t="s">
        <v>22</v>
      </c>
      <c r="B11" s="198"/>
      <c r="C11" s="203">
        <v>66</v>
      </c>
      <c r="E11" s="207">
        <v>1</v>
      </c>
      <c r="F11" s="78">
        <v>1.2430000000000001</v>
      </c>
      <c r="G11" s="199">
        <v>2.13</v>
      </c>
      <c r="H11" s="199">
        <v>5.23</v>
      </c>
      <c r="I11" s="205">
        <v>0.59899999999999998</v>
      </c>
      <c r="J11" s="205">
        <v>1.5569999999999999</v>
      </c>
      <c r="K11" s="314" t="s">
        <v>270</v>
      </c>
      <c r="L11" s="81"/>
      <c r="M11" s="82">
        <v>2.4860000000000002</v>
      </c>
      <c r="N11" s="279">
        <v>0.115</v>
      </c>
      <c r="O11" s="278">
        <v>0.17299999999999999</v>
      </c>
      <c r="P11" s="73">
        <f t="shared" ref="P11:P14" si="79">N11/M11</f>
        <v>4.625905068382944E-2</v>
      </c>
      <c r="Q11" s="73">
        <f t="shared" ref="Q11:Q14" si="80">IF(N11&lt;0.01*M11,0.01,IF(N11&gt;100*M11,100,P11))</f>
        <v>4.625905068382944E-2</v>
      </c>
      <c r="R11" s="205">
        <f t="shared" si="2"/>
        <v>6.9589702333065162E-2</v>
      </c>
      <c r="S11" s="205">
        <f t="shared" si="76"/>
        <v>6.9589702333065162E-2</v>
      </c>
      <c r="T11" s="202">
        <v>1</v>
      </c>
      <c r="U11" s="198"/>
      <c r="V11" s="201"/>
      <c r="W11" s="207">
        <v>1</v>
      </c>
      <c r="X11" s="207">
        <v>1</v>
      </c>
      <c r="Y11" s="207">
        <v>1</v>
      </c>
      <c r="AA11" s="207">
        <v>1</v>
      </c>
      <c r="AB11" s="201"/>
      <c r="AC11" s="201"/>
      <c r="AD11" s="207">
        <v>1</v>
      </c>
      <c r="AE11" s="54">
        <f t="shared" si="19"/>
        <v>66</v>
      </c>
      <c r="AF11" s="144" t="str">
        <f t="shared" si="20"/>
        <v>na</v>
      </c>
      <c r="AG11" s="75" t="str">
        <f t="shared" si="21"/>
        <v>na</v>
      </c>
      <c r="AH11" s="144">
        <f t="shared" si="22"/>
        <v>66</v>
      </c>
      <c r="AI11" s="144">
        <f t="shared" si="23"/>
        <v>66</v>
      </c>
      <c r="AJ11" s="144">
        <f t="shared" si="24"/>
        <v>66</v>
      </c>
      <c r="AK11" s="144" t="str">
        <f t="shared" si="25"/>
        <v>na</v>
      </c>
      <c r="AL11" s="144">
        <f t="shared" si="26"/>
        <v>66</v>
      </c>
      <c r="AM11" s="75" t="str">
        <f t="shared" si="27"/>
        <v>na</v>
      </c>
      <c r="AN11" s="75" t="str">
        <f t="shared" si="28"/>
        <v>na</v>
      </c>
      <c r="AO11" s="69">
        <f t="shared" si="29"/>
        <v>66</v>
      </c>
      <c r="AP11" s="82">
        <f t="shared" si="30"/>
        <v>4.5220993377995081E-2</v>
      </c>
      <c r="AQ11" s="82" t="str">
        <f t="shared" si="31"/>
        <v>na</v>
      </c>
      <c r="AR11" s="83" t="str">
        <f t="shared" si="32"/>
        <v>na</v>
      </c>
      <c r="AS11" s="82">
        <f t="shared" si="33"/>
        <v>6.0294657837326772E-2</v>
      </c>
      <c r="AT11" s="82">
        <f t="shared" si="34"/>
        <v>6.5855815599021955E-2</v>
      </c>
      <c r="AU11" s="82">
        <f t="shared" si="35"/>
        <v>4.6895844984587487E-2</v>
      </c>
      <c r="AV11" s="82" t="str">
        <f t="shared" si="36"/>
        <v>na</v>
      </c>
      <c r="AW11" s="82">
        <f t="shared" si="37"/>
        <v>4.5220993377995081E-2</v>
      </c>
      <c r="AX11" s="83" t="str">
        <f t="shared" si="38"/>
        <v>na</v>
      </c>
      <c r="AY11" s="83" t="str">
        <f t="shared" si="39"/>
        <v>na</v>
      </c>
      <c r="AZ11" s="82">
        <f t="shared" si="40"/>
        <v>4.5220993377995081E-2</v>
      </c>
      <c r="BA11" s="93">
        <f t="shared" si="41"/>
        <v>0.13455023834472682</v>
      </c>
      <c r="BB11" s="85" t="str">
        <f t="shared" si="42"/>
        <v>na</v>
      </c>
      <c r="BC11" s="86" t="str">
        <f t="shared" si="43"/>
        <v>na</v>
      </c>
      <c r="BD11" s="85">
        <f t="shared" si="44"/>
        <v>0.23920042372395878</v>
      </c>
      <c r="BE11" s="85">
        <f t="shared" si="45"/>
        <v>0.28535963453259994</v>
      </c>
      <c r="BF11" s="85">
        <f t="shared" si="46"/>
        <v>0.14470149089474049</v>
      </c>
      <c r="BG11" s="85" t="str">
        <f t="shared" si="47"/>
        <v>na</v>
      </c>
      <c r="BH11" s="85">
        <f t="shared" si="48"/>
        <v>0.13455023834472682</v>
      </c>
      <c r="BI11" s="86" t="str">
        <f t="shared" si="49"/>
        <v>na</v>
      </c>
      <c r="BJ11" s="86" t="str">
        <f t="shared" si="50"/>
        <v>na</v>
      </c>
      <c r="BK11" s="102">
        <f t="shared" si="51"/>
        <v>0.13455023834472682</v>
      </c>
      <c r="BL11" s="85">
        <f t="shared" si="52"/>
        <v>8.7457654924072425</v>
      </c>
      <c r="BM11" s="85" t="str">
        <f t="shared" si="53"/>
        <v>na</v>
      </c>
      <c r="BN11" s="86" t="str">
        <f t="shared" si="54"/>
        <v>na</v>
      </c>
      <c r="BO11" s="85">
        <f t="shared" si="55"/>
        <v>15.548027542057321</v>
      </c>
      <c r="BP11" s="85">
        <f t="shared" si="56"/>
        <v>18.548376244618996</v>
      </c>
      <c r="BQ11" s="85">
        <f t="shared" si="57"/>
        <v>9.4055969081581328</v>
      </c>
      <c r="BR11" s="85" t="str">
        <f t="shared" si="58"/>
        <v>na</v>
      </c>
      <c r="BS11" s="85">
        <f t="shared" si="59"/>
        <v>8.7457654924072425</v>
      </c>
      <c r="BT11" s="86" t="str">
        <f t="shared" si="60"/>
        <v>na</v>
      </c>
      <c r="BU11" s="86" t="str">
        <f t="shared" si="61"/>
        <v>na</v>
      </c>
      <c r="BV11" s="102">
        <f t="shared" si="62"/>
        <v>8.7457654924072425</v>
      </c>
      <c r="BW11" s="85">
        <f t="shared" si="63"/>
        <v>2.150908176832874E-2</v>
      </c>
      <c r="BX11" s="85" t="str">
        <f t="shared" si="64"/>
        <v>na</v>
      </c>
      <c r="BY11" s="86" t="str">
        <f t="shared" si="65"/>
        <v>na</v>
      </c>
      <c r="BZ11" s="85">
        <f t="shared" si="66"/>
        <v>3.915111783106752E-5</v>
      </c>
      <c r="CA11" s="85">
        <f t="shared" si="67"/>
        <v>4.4248262210063033E-3</v>
      </c>
      <c r="CB11" s="85">
        <f t="shared" si="68"/>
        <v>1.5524054607455168E-2</v>
      </c>
      <c r="CC11" s="85" t="str">
        <f t="shared" si="69"/>
        <v>na</v>
      </c>
      <c r="CD11" s="85">
        <f t="shared" si="70"/>
        <v>2.6960778060052148E-2</v>
      </c>
      <c r="CE11" s="86" t="str">
        <f t="shared" si="71"/>
        <v>na</v>
      </c>
      <c r="CF11" s="86" t="str">
        <f t="shared" si="72"/>
        <v>na</v>
      </c>
      <c r="CG11" s="102">
        <f t="shared" si="73"/>
        <v>5.6225258610575913E-3</v>
      </c>
    </row>
    <row r="12" spans="1:85" s="146" customFormat="1" x14ac:dyDescent="0.25">
      <c r="A12" s="311" t="s">
        <v>115</v>
      </c>
      <c r="B12" s="199"/>
      <c r="C12" s="21">
        <v>66</v>
      </c>
      <c r="E12" s="146">
        <v>1</v>
      </c>
      <c r="F12" s="78">
        <v>0</v>
      </c>
      <c r="G12" s="199"/>
      <c r="H12" s="199"/>
      <c r="I12" s="205">
        <v>8.7999999999999995E-2</v>
      </c>
      <c r="J12" s="205">
        <v>0.45300000000000001</v>
      </c>
      <c r="K12" s="314" t="s">
        <v>279</v>
      </c>
      <c r="L12" s="81"/>
      <c r="M12" s="82">
        <v>0.54100000000000004</v>
      </c>
      <c r="N12" s="279">
        <v>2.9000000000000001E-2</v>
      </c>
      <c r="O12" s="278">
        <v>0.154</v>
      </c>
      <c r="P12" s="73">
        <f t="shared" si="79"/>
        <v>5.3604436229205174E-2</v>
      </c>
      <c r="Q12" s="73">
        <f t="shared" si="80"/>
        <v>5.3604436229205174E-2</v>
      </c>
      <c r="R12" s="205">
        <f t="shared" si="2"/>
        <v>0.28465804066543438</v>
      </c>
      <c r="S12" s="205">
        <f t="shared" si="76"/>
        <v>0.28465804066543438</v>
      </c>
      <c r="T12" s="204">
        <v>1</v>
      </c>
      <c r="U12" s="199">
        <v>0.5</v>
      </c>
      <c r="V12" s="201"/>
      <c r="W12" s="146">
        <v>1</v>
      </c>
      <c r="X12" s="146">
        <v>0.5</v>
      </c>
      <c r="Y12" s="146">
        <v>1</v>
      </c>
      <c r="AB12" s="201"/>
      <c r="AC12" s="201"/>
      <c r="AE12" s="54">
        <f t="shared" si="19"/>
        <v>66</v>
      </c>
      <c r="AF12" s="144">
        <f t="shared" si="20"/>
        <v>66</v>
      </c>
      <c r="AG12" s="75" t="str">
        <f t="shared" si="21"/>
        <v>na</v>
      </c>
      <c r="AH12" s="144">
        <f t="shared" si="22"/>
        <v>66</v>
      </c>
      <c r="AI12" s="144">
        <f t="shared" si="23"/>
        <v>66</v>
      </c>
      <c r="AJ12" s="144">
        <f t="shared" si="24"/>
        <v>66</v>
      </c>
      <c r="AK12" s="144" t="str">
        <f t="shared" si="25"/>
        <v>na</v>
      </c>
      <c r="AL12" s="144" t="str">
        <f t="shared" si="26"/>
        <v>na</v>
      </c>
      <c r="AM12" s="75" t="str">
        <f t="shared" si="27"/>
        <v>na</v>
      </c>
      <c r="AN12" s="75" t="str">
        <f t="shared" si="28"/>
        <v>na</v>
      </c>
      <c r="AO12" s="69" t="str">
        <f t="shared" si="29"/>
        <v>na</v>
      </c>
      <c r="AP12" s="82">
        <f t="shared" si="30"/>
        <v>5.2217081982114326E-2</v>
      </c>
      <c r="AQ12" s="82">
        <f t="shared" si="31"/>
        <v>3.1330249189268591E-2</v>
      </c>
      <c r="AR12" s="83" t="str">
        <f t="shared" si="32"/>
        <v>na</v>
      </c>
      <c r="AS12" s="82">
        <f t="shared" si="33"/>
        <v>6.9622775976152435E-2</v>
      </c>
      <c r="AT12" s="82">
        <f t="shared" si="34"/>
        <v>3.8022147074355084E-2</v>
      </c>
      <c r="AU12" s="82">
        <f t="shared" si="35"/>
        <v>5.4151047981451893E-2</v>
      </c>
      <c r="AV12" s="82" t="str">
        <f t="shared" si="36"/>
        <v>na</v>
      </c>
      <c r="AW12" s="82" t="str">
        <f t="shared" si="37"/>
        <v>na</v>
      </c>
      <c r="AX12" s="83" t="str">
        <f t="shared" si="38"/>
        <v>na</v>
      </c>
      <c r="AY12" s="83" t="str">
        <f t="shared" si="39"/>
        <v>na</v>
      </c>
      <c r="AZ12" s="82" t="str">
        <f t="shared" si="40"/>
        <v>na</v>
      </c>
      <c r="BA12" s="93">
        <f t="shared" si="41"/>
        <v>0.50098513343662132</v>
      </c>
      <c r="BB12" s="85">
        <f t="shared" si="42"/>
        <v>0.18035464803718368</v>
      </c>
      <c r="BC12" s="86" t="str">
        <f t="shared" si="43"/>
        <v>na</v>
      </c>
      <c r="BD12" s="85">
        <f t="shared" si="44"/>
        <v>0.8906402372206601</v>
      </c>
      <c r="BE12" s="85">
        <f t="shared" si="45"/>
        <v>0.26562742723923027</v>
      </c>
      <c r="BF12" s="85">
        <f t="shared" si="46"/>
        <v>0.53878236572607829</v>
      </c>
      <c r="BG12" s="85" t="str">
        <f t="shared" si="47"/>
        <v>na</v>
      </c>
      <c r="BH12" s="85" t="str">
        <f t="shared" si="48"/>
        <v>na</v>
      </c>
      <c r="BI12" s="86" t="str">
        <f t="shared" si="49"/>
        <v>na</v>
      </c>
      <c r="BJ12" s="86" t="str">
        <f t="shared" si="50"/>
        <v>na</v>
      </c>
      <c r="BK12" s="102" t="str">
        <f t="shared" si="51"/>
        <v>na</v>
      </c>
      <c r="BL12" s="85">
        <f t="shared" si="52"/>
        <v>32.564033673380386</v>
      </c>
      <c r="BM12" s="85">
        <f t="shared" si="53"/>
        <v>11.72305212241694</v>
      </c>
      <c r="BN12" s="86" t="str">
        <f t="shared" si="54"/>
        <v>na</v>
      </c>
      <c r="BO12" s="85">
        <f t="shared" si="55"/>
        <v>57.891615419342905</v>
      </c>
      <c r="BP12" s="85">
        <f t="shared" si="56"/>
        <v>17.265782770549968</v>
      </c>
      <c r="BQ12" s="85">
        <f t="shared" si="57"/>
        <v>35.020853772195089</v>
      </c>
      <c r="BR12" s="85" t="str">
        <f t="shared" si="58"/>
        <v>na</v>
      </c>
      <c r="BS12" s="85" t="str">
        <f t="shared" si="59"/>
        <v>na</v>
      </c>
      <c r="BT12" s="86" t="str">
        <f t="shared" si="60"/>
        <v>na</v>
      </c>
      <c r="BU12" s="86" t="str">
        <f t="shared" si="61"/>
        <v>na</v>
      </c>
      <c r="BV12" s="102" t="str">
        <f t="shared" si="62"/>
        <v>na</v>
      </c>
      <c r="BW12" s="85">
        <f t="shared" si="63"/>
        <v>8.0682172802419676E-3</v>
      </c>
      <c r="BX12" s="85">
        <f t="shared" si="64"/>
        <v>6.1235488842633058E-2</v>
      </c>
      <c r="BY12" s="86" t="str">
        <f t="shared" si="65"/>
        <v>na</v>
      </c>
      <c r="BZ12" s="85">
        <f t="shared" si="66"/>
        <v>4.8337123586043853E-3</v>
      </c>
      <c r="CA12" s="85">
        <f t="shared" si="67"/>
        <v>8.5638848115759073E-2</v>
      </c>
      <c r="CB12" s="85">
        <f t="shared" si="68"/>
        <v>4.3104498663602171E-3</v>
      </c>
      <c r="CC12" s="85" t="str">
        <f t="shared" si="69"/>
        <v>na</v>
      </c>
      <c r="CD12" s="85" t="str">
        <f t="shared" si="70"/>
        <v>na</v>
      </c>
      <c r="CE12" s="86" t="str">
        <f t="shared" si="71"/>
        <v>na</v>
      </c>
      <c r="CF12" s="86" t="str">
        <f t="shared" si="72"/>
        <v>na</v>
      </c>
      <c r="CG12" s="102" t="str">
        <f t="shared" si="73"/>
        <v>na</v>
      </c>
    </row>
    <row r="13" spans="1:85" x14ac:dyDescent="0.25">
      <c r="A13" s="309" t="s">
        <v>114</v>
      </c>
      <c r="B13" s="198"/>
      <c r="C13" s="203">
        <v>66</v>
      </c>
      <c r="E13" s="207">
        <v>1</v>
      </c>
      <c r="F13" s="78">
        <v>3.83</v>
      </c>
      <c r="G13" s="205">
        <v>116.79</v>
      </c>
      <c r="H13" s="205">
        <v>203.23</v>
      </c>
      <c r="I13" s="205">
        <v>18.393000000000001</v>
      </c>
      <c r="J13" s="205">
        <v>47.585000000000001</v>
      </c>
      <c r="K13" s="314" t="s">
        <v>279</v>
      </c>
      <c r="L13" s="81"/>
      <c r="M13" s="82">
        <v>65.977999999999994</v>
      </c>
      <c r="N13" s="279">
        <v>13.007999999999999</v>
      </c>
      <c r="O13" s="278">
        <v>34.671999999999997</v>
      </c>
      <c r="P13" s="73">
        <f t="shared" si="79"/>
        <v>0.19715662796689806</v>
      </c>
      <c r="Q13" s="73">
        <f t="shared" si="80"/>
        <v>0.19715662796689806</v>
      </c>
      <c r="R13" s="205">
        <f t="shared" si="2"/>
        <v>0.52550850283427808</v>
      </c>
      <c r="S13" s="205">
        <f t="shared" si="76"/>
        <v>0.52550850283427808</v>
      </c>
      <c r="T13" s="202">
        <v>1</v>
      </c>
      <c r="U13" s="199"/>
      <c r="V13" s="201"/>
      <c r="W13" s="207">
        <v>0.5</v>
      </c>
      <c r="X13" s="207">
        <v>1</v>
      </c>
      <c r="Y13" s="207">
        <v>1</v>
      </c>
      <c r="Z13" s="207">
        <v>1</v>
      </c>
      <c r="AA13" s="207">
        <v>1</v>
      </c>
      <c r="AB13" s="201"/>
      <c r="AC13" s="201"/>
      <c r="AD13" s="207">
        <v>1</v>
      </c>
      <c r="AE13" s="54">
        <f t="shared" si="19"/>
        <v>66</v>
      </c>
      <c r="AF13" s="144" t="str">
        <f t="shared" si="20"/>
        <v>na</v>
      </c>
      <c r="AG13" s="75" t="str">
        <f t="shared" si="21"/>
        <v>na</v>
      </c>
      <c r="AH13" s="144">
        <f t="shared" si="22"/>
        <v>66</v>
      </c>
      <c r="AI13" s="144">
        <f t="shared" si="23"/>
        <v>66</v>
      </c>
      <c r="AJ13" s="144">
        <f t="shared" si="24"/>
        <v>66</v>
      </c>
      <c r="AK13" s="144">
        <f t="shared" si="25"/>
        <v>66</v>
      </c>
      <c r="AL13" s="144">
        <f t="shared" si="26"/>
        <v>66</v>
      </c>
      <c r="AM13" s="75" t="str">
        <f t="shared" si="27"/>
        <v>na</v>
      </c>
      <c r="AN13" s="75" t="str">
        <f t="shared" si="28"/>
        <v>na</v>
      </c>
      <c r="AO13" s="69">
        <f t="shared" si="29"/>
        <v>66</v>
      </c>
      <c r="AP13" s="82">
        <f t="shared" si="30"/>
        <v>0.17994926844749309</v>
      </c>
      <c r="AQ13" s="82" t="str">
        <f t="shared" si="31"/>
        <v>na</v>
      </c>
      <c r="AR13" s="83" t="str">
        <f t="shared" si="32"/>
        <v>na</v>
      </c>
      <c r="AS13" s="82">
        <f t="shared" si="33"/>
        <v>0.1199661789649954</v>
      </c>
      <c r="AT13" s="82">
        <f t="shared" si="34"/>
        <v>0.26206204142838796</v>
      </c>
      <c r="AU13" s="82">
        <f t="shared" si="35"/>
        <v>0.1866140561677706</v>
      </c>
      <c r="AV13" s="82">
        <f t="shared" si="36"/>
        <v>0.2570703834964187</v>
      </c>
      <c r="AW13" s="82">
        <f t="shared" si="37"/>
        <v>0.17994926844749309</v>
      </c>
      <c r="AX13" s="83" t="str">
        <f t="shared" si="38"/>
        <v>na</v>
      </c>
      <c r="AY13" s="83" t="str">
        <f t="shared" si="39"/>
        <v>na</v>
      </c>
      <c r="AZ13" s="82">
        <f t="shared" si="40"/>
        <v>0.17994926844749309</v>
      </c>
      <c r="BA13" s="93">
        <f t="shared" si="41"/>
        <v>0.84465559792122524</v>
      </c>
      <c r="BB13" s="85" t="str">
        <f t="shared" si="42"/>
        <v>na</v>
      </c>
      <c r="BC13" s="86" t="str">
        <f t="shared" si="43"/>
        <v>na</v>
      </c>
      <c r="BD13" s="85">
        <f t="shared" si="44"/>
        <v>0.37540248796498898</v>
      </c>
      <c r="BE13" s="85">
        <f t="shared" si="45"/>
        <v>1.791380050261812</v>
      </c>
      <c r="BF13" s="85">
        <f t="shared" si="46"/>
        <v>0.90838132890293621</v>
      </c>
      <c r="BG13" s="85">
        <f t="shared" si="47"/>
        <v>1.7237869345331127</v>
      </c>
      <c r="BH13" s="85">
        <f t="shared" si="48"/>
        <v>0.84465559792122524</v>
      </c>
      <c r="BI13" s="86" t="str">
        <f t="shared" si="49"/>
        <v>na</v>
      </c>
      <c r="BJ13" s="86" t="str">
        <f t="shared" si="50"/>
        <v>na</v>
      </c>
      <c r="BK13" s="102">
        <f t="shared" si="51"/>
        <v>0.84465559792122524</v>
      </c>
      <c r="BL13" s="85">
        <f t="shared" si="52"/>
        <v>54.90261386487964</v>
      </c>
      <c r="BM13" s="85" t="str">
        <f t="shared" si="53"/>
        <v>na</v>
      </c>
      <c r="BN13" s="86" t="str">
        <f t="shared" si="54"/>
        <v>na</v>
      </c>
      <c r="BO13" s="85">
        <f t="shared" si="55"/>
        <v>24.401161717724285</v>
      </c>
      <c r="BP13" s="85">
        <f t="shared" si="56"/>
        <v>116.43970326701778</v>
      </c>
      <c r="BQ13" s="85">
        <f t="shared" si="57"/>
        <v>59.044786378690851</v>
      </c>
      <c r="BR13" s="85">
        <f t="shared" si="58"/>
        <v>112.04615074465232</v>
      </c>
      <c r="BS13" s="85">
        <f t="shared" si="59"/>
        <v>54.90261386487964</v>
      </c>
      <c r="BT13" s="86" t="str">
        <f t="shared" si="60"/>
        <v>na</v>
      </c>
      <c r="BU13" s="86" t="str">
        <f t="shared" si="61"/>
        <v>na</v>
      </c>
      <c r="BV13" s="102">
        <f t="shared" si="62"/>
        <v>54.90261386487964</v>
      </c>
      <c r="BW13" s="85">
        <f t="shared" si="63"/>
        <v>0.89847257504463918</v>
      </c>
      <c r="BX13" s="85" t="str">
        <f t="shared" si="64"/>
        <v>na</v>
      </c>
      <c r="BY13" s="86" t="str">
        <f t="shared" si="65"/>
        <v>na</v>
      </c>
      <c r="BZ13" s="85">
        <f t="shared" si="66"/>
        <v>0.22897817848356158</v>
      </c>
      <c r="CA13" s="85">
        <f t="shared" si="67"/>
        <v>2.3331571059282092</v>
      </c>
      <c r="CB13" s="85">
        <f t="shared" si="68"/>
        <v>1.0210709405597134</v>
      </c>
      <c r="CC13" s="85">
        <f t="shared" si="69"/>
        <v>2.0271332887308953</v>
      </c>
      <c r="CD13" s="85">
        <f t="shared" si="70"/>
        <v>0.8655330841137876</v>
      </c>
      <c r="CE13" s="86" t="str">
        <f t="shared" si="71"/>
        <v>na</v>
      </c>
      <c r="CF13" s="86" t="str">
        <f t="shared" si="72"/>
        <v>na</v>
      </c>
      <c r="CG13" s="102">
        <f t="shared" si="73"/>
        <v>1.0394907196927832</v>
      </c>
    </row>
    <row r="14" spans="1:85" x14ac:dyDescent="0.25">
      <c r="A14" s="309" t="s">
        <v>113</v>
      </c>
      <c r="B14" s="198"/>
      <c r="C14" s="203">
        <v>66</v>
      </c>
      <c r="E14" s="199">
        <v>1</v>
      </c>
      <c r="F14" s="78">
        <v>0</v>
      </c>
      <c r="G14" s="205">
        <v>5.85</v>
      </c>
      <c r="H14" s="205">
        <v>10.23</v>
      </c>
      <c r="I14" s="205">
        <v>7.0000000000000001E-3</v>
      </c>
      <c r="J14" s="205">
        <v>2.7E-2</v>
      </c>
      <c r="K14" s="314" t="s">
        <v>321</v>
      </c>
      <c r="L14" s="81"/>
      <c r="M14" s="82">
        <v>6.8000000000000005E-2</v>
      </c>
      <c r="N14" s="279">
        <v>0</v>
      </c>
      <c r="O14" s="278">
        <v>0</v>
      </c>
      <c r="P14" s="73">
        <f t="shared" si="79"/>
        <v>0</v>
      </c>
      <c r="Q14" s="73">
        <f t="shared" si="80"/>
        <v>0.01</v>
      </c>
      <c r="R14" s="205">
        <f t="shared" si="2"/>
        <v>0</v>
      </c>
      <c r="S14" s="205">
        <f t="shared" si="76"/>
        <v>0.01</v>
      </c>
      <c r="T14" s="202">
        <v>1</v>
      </c>
      <c r="U14" s="199">
        <v>1</v>
      </c>
      <c r="V14" s="201"/>
      <c r="W14" s="207">
        <v>0.75</v>
      </c>
      <c r="X14" s="207">
        <v>0.6</v>
      </c>
      <c r="Y14" s="207">
        <v>1</v>
      </c>
      <c r="AB14" s="201"/>
      <c r="AC14" s="201"/>
      <c r="AD14" s="207">
        <v>1</v>
      </c>
      <c r="AE14" s="54">
        <f t="shared" si="19"/>
        <v>66</v>
      </c>
      <c r="AF14" s="144">
        <f t="shared" si="20"/>
        <v>66</v>
      </c>
      <c r="AG14" s="75" t="str">
        <f t="shared" si="21"/>
        <v>na</v>
      </c>
      <c r="AH14" s="144">
        <f t="shared" si="22"/>
        <v>66</v>
      </c>
      <c r="AI14" s="144">
        <f t="shared" si="23"/>
        <v>66</v>
      </c>
      <c r="AJ14" s="144">
        <f t="shared" si="24"/>
        <v>66</v>
      </c>
      <c r="AK14" s="144" t="str">
        <f t="shared" si="25"/>
        <v>na</v>
      </c>
      <c r="AL14" s="144" t="str">
        <f t="shared" si="26"/>
        <v>na</v>
      </c>
      <c r="AM14" s="75" t="str">
        <f t="shared" si="27"/>
        <v>na</v>
      </c>
      <c r="AN14" s="75" t="str">
        <f t="shared" si="28"/>
        <v>na</v>
      </c>
      <c r="AO14" s="69">
        <f t="shared" si="29"/>
        <v>66</v>
      </c>
      <c r="AP14" s="82">
        <f t="shared" si="30"/>
        <v>9.950330853168092E-3</v>
      </c>
      <c r="AQ14" s="82">
        <f t="shared" si="31"/>
        <v>1.1940397023801711E-2</v>
      </c>
      <c r="AR14" s="83" t="str">
        <f t="shared" si="32"/>
        <v>na</v>
      </c>
      <c r="AS14" s="82">
        <f t="shared" si="33"/>
        <v>9.950330853168092E-3</v>
      </c>
      <c r="AT14" s="82">
        <f t="shared" si="34"/>
        <v>8.6944638522827977E-3</v>
      </c>
      <c r="AU14" s="82">
        <f t="shared" si="35"/>
        <v>1.0318861625507651E-2</v>
      </c>
      <c r="AV14" s="82" t="str">
        <f t="shared" si="36"/>
        <v>na</v>
      </c>
      <c r="AW14" s="82" t="str">
        <f t="shared" si="37"/>
        <v>na</v>
      </c>
      <c r="AX14" s="83" t="str">
        <f t="shared" si="38"/>
        <v>na</v>
      </c>
      <c r="AY14" s="83" t="str">
        <f t="shared" si="39"/>
        <v>na</v>
      </c>
      <c r="AZ14" s="82">
        <f t="shared" si="40"/>
        <v>9.950330853168092E-3</v>
      </c>
      <c r="BA14" s="93">
        <f t="shared" si="41"/>
        <v>1.9900661706336174E-2</v>
      </c>
      <c r="BB14" s="85">
        <f t="shared" si="42"/>
        <v>2.865695285712409E-2</v>
      </c>
      <c r="BC14" s="86" t="str">
        <f t="shared" si="43"/>
        <v>na</v>
      </c>
      <c r="BD14" s="85">
        <f t="shared" si="44"/>
        <v>1.9900661706336174E-2</v>
      </c>
      <c r="BE14" s="85">
        <f t="shared" si="45"/>
        <v>1.5194208673892255E-2</v>
      </c>
      <c r="BF14" s="85">
        <f t="shared" si="46"/>
        <v>2.1402083371423263E-2</v>
      </c>
      <c r="BG14" s="85" t="str">
        <f t="shared" si="47"/>
        <v>na</v>
      </c>
      <c r="BH14" s="85" t="str">
        <f t="shared" si="48"/>
        <v>na</v>
      </c>
      <c r="BI14" s="86" t="str">
        <f t="shared" si="49"/>
        <v>na</v>
      </c>
      <c r="BJ14" s="86" t="str">
        <f t="shared" si="50"/>
        <v>na</v>
      </c>
      <c r="BK14" s="102">
        <f t="shared" si="51"/>
        <v>1.9900661706336174E-2</v>
      </c>
      <c r="BL14" s="85">
        <f t="shared" si="52"/>
        <v>1.2935430109118513</v>
      </c>
      <c r="BM14" s="85">
        <f t="shared" si="53"/>
        <v>1.8627019357130659</v>
      </c>
      <c r="BN14" s="86" t="str">
        <f t="shared" si="54"/>
        <v>na</v>
      </c>
      <c r="BO14" s="85">
        <f t="shared" si="55"/>
        <v>1.2935430109118513</v>
      </c>
      <c r="BP14" s="85">
        <f t="shared" si="56"/>
        <v>0.98762356380299654</v>
      </c>
      <c r="BQ14" s="85">
        <f t="shared" si="57"/>
        <v>1.391135419142512</v>
      </c>
      <c r="BR14" s="85" t="str">
        <f t="shared" si="58"/>
        <v>na</v>
      </c>
      <c r="BS14" s="85" t="str">
        <f t="shared" si="59"/>
        <v>na</v>
      </c>
      <c r="BT14" s="86" t="str">
        <f t="shared" si="60"/>
        <v>na</v>
      </c>
      <c r="BU14" s="86" t="str">
        <f t="shared" si="61"/>
        <v>na</v>
      </c>
      <c r="BV14" s="102">
        <f t="shared" si="62"/>
        <v>1.2935430109118513</v>
      </c>
      <c r="BW14" s="85">
        <f t="shared" si="63"/>
        <v>0.18766220984764559</v>
      </c>
      <c r="BX14" s="85">
        <f t="shared" si="64"/>
        <v>0.16401038660200476</v>
      </c>
      <c r="BY14" s="86" t="str">
        <f t="shared" si="65"/>
        <v>na</v>
      </c>
      <c r="BZ14" s="85">
        <f t="shared" si="66"/>
        <v>0.17243782067235902</v>
      </c>
      <c r="CA14" s="85">
        <f t="shared" si="67"/>
        <v>0.28185521785232465</v>
      </c>
      <c r="CB14" s="85">
        <f t="shared" si="68"/>
        <v>0.17787169745923839</v>
      </c>
      <c r="CC14" s="85" t="str">
        <f t="shared" si="69"/>
        <v>na</v>
      </c>
      <c r="CD14" s="85" t="str">
        <f t="shared" si="70"/>
        <v>na</v>
      </c>
      <c r="CE14" s="86" t="str">
        <f t="shared" si="71"/>
        <v>na</v>
      </c>
      <c r="CF14" s="86" t="str">
        <f t="shared" si="72"/>
        <v>na</v>
      </c>
      <c r="CG14" s="102">
        <f t="shared" si="73"/>
        <v>0.13069940072630815</v>
      </c>
    </row>
    <row r="15" spans="1:85" x14ac:dyDescent="0.25">
      <c r="A15" s="311" t="s">
        <v>118</v>
      </c>
      <c r="B15" s="198"/>
      <c r="C15" s="203">
        <v>66</v>
      </c>
      <c r="E15" s="199">
        <v>1</v>
      </c>
      <c r="F15" s="78">
        <v>4.0000000000000001E-3</v>
      </c>
      <c r="G15" s="205"/>
      <c r="H15" s="205"/>
      <c r="I15" s="205">
        <v>4.0000000000000001E-3</v>
      </c>
      <c r="J15" s="205">
        <v>3.5000000000000003E-2</v>
      </c>
      <c r="K15" s="314" t="s">
        <v>321</v>
      </c>
      <c r="L15" s="204"/>
      <c r="M15" s="82">
        <v>7.8E-2</v>
      </c>
      <c r="N15" s="277">
        <v>0</v>
      </c>
      <c r="O15" s="278">
        <v>0</v>
      </c>
      <c r="P15" s="73">
        <f t="shared" ref="P15" si="81">N15/M15</f>
        <v>0</v>
      </c>
      <c r="Q15" s="73">
        <f t="shared" ref="Q15" si="82">IF(N15&lt;0.01*M15,0.01,IF(N15&gt;100*M15,100,P15))</f>
        <v>0.01</v>
      </c>
      <c r="R15" s="205">
        <f t="shared" si="2"/>
        <v>0</v>
      </c>
      <c r="S15" s="205">
        <f t="shared" si="76"/>
        <v>0.01</v>
      </c>
      <c r="T15" s="202">
        <v>1</v>
      </c>
      <c r="U15" s="198">
        <v>0.5</v>
      </c>
      <c r="V15" s="201"/>
      <c r="W15" s="207">
        <v>0.5</v>
      </c>
      <c r="X15" s="199">
        <v>0.5</v>
      </c>
      <c r="Y15" s="199">
        <v>1</v>
      </c>
      <c r="AA15" s="207">
        <v>1</v>
      </c>
      <c r="AB15" s="201">
        <v>1</v>
      </c>
      <c r="AC15" s="201"/>
      <c r="AE15" s="54">
        <f t="shared" si="19"/>
        <v>66</v>
      </c>
      <c r="AF15" s="144">
        <f t="shared" si="20"/>
        <v>66</v>
      </c>
      <c r="AG15" s="75" t="str">
        <f t="shared" si="21"/>
        <v>na</v>
      </c>
      <c r="AH15" s="144">
        <f t="shared" si="22"/>
        <v>66</v>
      </c>
      <c r="AI15" s="144">
        <f t="shared" si="23"/>
        <v>66</v>
      </c>
      <c r="AJ15" s="144">
        <f t="shared" si="24"/>
        <v>66</v>
      </c>
      <c r="AK15" s="144" t="str">
        <f t="shared" si="25"/>
        <v>na</v>
      </c>
      <c r="AL15" s="144">
        <f t="shared" si="26"/>
        <v>66</v>
      </c>
      <c r="AM15" s="75">
        <f t="shared" si="27"/>
        <v>66</v>
      </c>
      <c r="AN15" s="75" t="str">
        <f t="shared" si="28"/>
        <v>na</v>
      </c>
      <c r="AO15" s="69" t="str">
        <f t="shared" si="29"/>
        <v>na</v>
      </c>
      <c r="AP15" s="82">
        <f t="shared" si="30"/>
        <v>9.950330853168092E-3</v>
      </c>
      <c r="AQ15" s="82">
        <f t="shared" si="31"/>
        <v>5.9701985119008554E-3</v>
      </c>
      <c r="AR15" s="83" t="str">
        <f t="shared" si="32"/>
        <v>na</v>
      </c>
      <c r="AS15" s="82">
        <f t="shared" si="33"/>
        <v>6.6335539021120608E-3</v>
      </c>
      <c r="AT15" s="82">
        <f t="shared" si="34"/>
        <v>7.2453865435689983E-3</v>
      </c>
      <c r="AU15" s="82">
        <f t="shared" si="35"/>
        <v>1.0318861625507651E-2</v>
      </c>
      <c r="AV15" s="82" t="str">
        <f t="shared" si="36"/>
        <v>na</v>
      </c>
      <c r="AW15" s="82">
        <f t="shared" si="37"/>
        <v>9.950330853168092E-3</v>
      </c>
      <c r="AX15" s="83">
        <f t="shared" si="38"/>
        <v>9.950330853168092E-3</v>
      </c>
      <c r="AY15" s="83" t="str">
        <f t="shared" si="39"/>
        <v>na</v>
      </c>
      <c r="AZ15" s="82" t="str">
        <f t="shared" si="40"/>
        <v>na</v>
      </c>
      <c r="BA15" s="93">
        <f t="shared" si="41"/>
        <v>1.9900661706336174E-2</v>
      </c>
      <c r="BB15" s="85">
        <f t="shared" si="42"/>
        <v>7.1642382142810225E-3</v>
      </c>
      <c r="BC15" s="86" t="str">
        <f t="shared" si="43"/>
        <v>na</v>
      </c>
      <c r="BD15" s="85">
        <f t="shared" si="44"/>
        <v>8.8447385361494091E-3</v>
      </c>
      <c r="BE15" s="85">
        <f t="shared" si="45"/>
        <v>1.0551533801314067E-2</v>
      </c>
      <c r="BF15" s="85">
        <f t="shared" si="46"/>
        <v>2.1402083371423263E-2</v>
      </c>
      <c r="BG15" s="85" t="str">
        <f t="shared" si="47"/>
        <v>na</v>
      </c>
      <c r="BH15" s="85">
        <f t="shared" si="48"/>
        <v>1.9900661706336174E-2</v>
      </c>
      <c r="BI15" s="86">
        <f t="shared" si="49"/>
        <v>1.9900661706336174E-2</v>
      </c>
      <c r="BJ15" s="86" t="str">
        <f t="shared" si="50"/>
        <v>na</v>
      </c>
      <c r="BK15" s="102" t="str">
        <f t="shared" si="51"/>
        <v>na</v>
      </c>
      <c r="BL15" s="85">
        <f t="shared" si="52"/>
        <v>1.2935430109118513</v>
      </c>
      <c r="BM15" s="85">
        <f t="shared" si="53"/>
        <v>0.46567548392826646</v>
      </c>
      <c r="BN15" s="86" t="str">
        <f t="shared" si="54"/>
        <v>na</v>
      </c>
      <c r="BO15" s="85">
        <f t="shared" si="55"/>
        <v>0.57490800484971161</v>
      </c>
      <c r="BP15" s="85">
        <f t="shared" si="56"/>
        <v>0.68584969708541432</v>
      </c>
      <c r="BQ15" s="85">
        <f t="shared" si="57"/>
        <v>1.391135419142512</v>
      </c>
      <c r="BR15" s="85" t="str">
        <f t="shared" si="58"/>
        <v>na</v>
      </c>
      <c r="BS15" s="85">
        <f t="shared" si="59"/>
        <v>1.2935430109118513</v>
      </c>
      <c r="BT15" s="86">
        <f t="shared" si="60"/>
        <v>1.2935430109118513</v>
      </c>
      <c r="BU15" s="86" t="str">
        <f t="shared" si="61"/>
        <v>na</v>
      </c>
      <c r="BV15" s="102" t="str">
        <f t="shared" si="62"/>
        <v>na</v>
      </c>
      <c r="BW15" s="85">
        <f t="shared" si="63"/>
        <v>0.18766220984764559</v>
      </c>
      <c r="BX15" s="85">
        <f t="shared" si="64"/>
        <v>0.20564781113998901</v>
      </c>
      <c r="BY15" s="86" t="str">
        <f t="shared" si="65"/>
        <v>na</v>
      </c>
      <c r="BZ15" s="85">
        <f t="shared" si="66"/>
        <v>0.19554256866540481</v>
      </c>
      <c r="CA15" s="85">
        <f t="shared" si="67"/>
        <v>0.29449370688644422</v>
      </c>
      <c r="CB15" s="85">
        <f t="shared" si="68"/>
        <v>0.17787169745923839</v>
      </c>
      <c r="CC15" s="85" t="str">
        <f t="shared" si="69"/>
        <v>na</v>
      </c>
      <c r="CD15" s="85">
        <f t="shared" si="70"/>
        <v>0.20316437704279594</v>
      </c>
      <c r="CE15" s="86">
        <f t="shared" si="71"/>
        <v>0</v>
      </c>
      <c r="CF15" s="86" t="str">
        <f t="shared" si="72"/>
        <v>na</v>
      </c>
      <c r="CG15" s="102" t="str">
        <f t="shared" si="73"/>
        <v>na</v>
      </c>
    </row>
    <row r="16" spans="1:85" ht="15.75" x14ac:dyDescent="0.25">
      <c r="A16" s="309" t="s">
        <v>29</v>
      </c>
      <c r="B16" s="198"/>
      <c r="C16" s="203">
        <v>66</v>
      </c>
      <c r="E16" s="207">
        <v>1</v>
      </c>
      <c r="F16" s="78">
        <v>0.20200000000000001</v>
      </c>
      <c r="G16" s="205">
        <v>8.5299999999999994</v>
      </c>
      <c r="H16" s="205">
        <v>21.46</v>
      </c>
      <c r="I16" s="205">
        <v>4.4770000000000003</v>
      </c>
      <c r="J16" s="205">
        <v>22.391999999999999</v>
      </c>
      <c r="K16" s="314" t="s">
        <v>279</v>
      </c>
      <c r="L16" s="81"/>
      <c r="M16" s="82">
        <v>26.869</v>
      </c>
      <c r="N16" s="277">
        <v>1.8540000000000001</v>
      </c>
      <c r="O16" s="278">
        <v>4.0789999999999997</v>
      </c>
      <c r="P16" s="73">
        <f t="shared" ref="P16" si="83">N16/M16</f>
        <v>6.9001451486843585E-2</v>
      </c>
      <c r="Q16" s="73">
        <f t="shared" ref="Q16" si="84">IF(N16&lt;0.01*M16,0.01,IF(N16&gt;100*M16,100,P16))</f>
        <v>6.9001451486843585E-2</v>
      </c>
      <c r="R16" s="205">
        <f t="shared" si="2"/>
        <v>0.15181063679333059</v>
      </c>
      <c r="S16" s="205">
        <f t="shared" si="76"/>
        <v>0.15181063679333059</v>
      </c>
      <c r="T16" s="202">
        <v>1</v>
      </c>
      <c r="U16" s="199">
        <v>0.5</v>
      </c>
      <c r="V16" s="201">
        <v>1</v>
      </c>
      <c r="W16" s="207">
        <v>0.5</v>
      </c>
      <c r="X16" s="207">
        <v>0.5</v>
      </c>
      <c r="Y16" s="207">
        <v>1</v>
      </c>
      <c r="Z16" s="207">
        <v>0.5</v>
      </c>
      <c r="AA16" s="207">
        <v>1</v>
      </c>
      <c r="AB16" s="201"/>
      <c r="AC16" s="201"/>
      <c r="AD16" s="180">
        <v>1</v>
      </c>
      <c r="AE16" s="54">
        <f t="shared" si="19"/>
        <v>66</v>
      </c>
      <c r="AF16" s="144">
        <f t="shared" si="20"/>
        <v>66</v>
      </c>
      <c r="AG16" s="75">
        <f t="shared" si="21"/>
        <v>66</v>
      </c>
      <c r="AH16" s="144">
        <f t="shared" si="22"/>
        <v>66</v>
      </c>
      <c r="AI16" s="144">
        <f t="shared" si="23"/>
        <v>66</v>
      </c>
      <c r="AJ16" s="144">
        <f t="shared" si="24"/>
        <v>66</v>
      </c>
      <c r="AK16" s="144">
        <f t="shared" si="25"/>
        <v>66</v>
      </c>
      <c r="AL16" s="144">
        <f t="shared" si="26"/>
        <v>66</v>
      </c>
      <c r="AM16" s="75" t="str">
        <f t="shared" si="27"/>
        <v>na</v>
      </c>
      <c r="AN16" s="75" t="str">
        <f t="shared" si="28"/>
        <v>na</v>
      </c>
      <c r="AO16" s="69">
        <f t="shared" si="29"/>
        <v>66</v>
      </c>
      <c r="AP16" s="82">
        <f t="shared" si="30"/>
        <v>6.672498984071748E-2</v>
      </c>
      <c r="AQ16" s="82">
        <f t="shared" si="31"/>
        <v>4.0034993904430487E-2</v>
      </c>
      <c r="AR16" s="83">
        <f t="shared" si="32"/>
        <v>6.672498984071748E-2</v>
      </c>
      <c r="AS16" s="82">
        <f t="shared" si="33"/>
        <v>4.448332656047832E-2</v>
      </c>
      <c r="AT16" s="82">
        <f t="shared" si="34"/>
        <v>4.858615765100787E-2</v>
      </c>
      <c r="AU16" s="82">
        <f t="shared" si="35"/>
        <v>6.9196285760744047E-2</v>
      </c>
      <c r="AV16" s="82">
        <f t="shared" si="36"/>
        <v>4.7660707029083912E-2</v>
      </c>
      <c r="AW16" s="82">
        <f t="shared" si="37"/>
        <v>6.672498984071748E-2</v>
      </c>
      <c r="AX16" s="83" t="str">
        <f t="shared" si="38"/>
        <v>na</v>
      </c>
      <c r="AY16" s="83" t="str">
        <f t="shared" si="39"/>
        <v>na</v>
      </c>
      <c r="AZ16" s="82">
        <f t="shared" si="40"/>
        <v>6.672498984071748E-2</v>
      </c>
      <c r="BA16" s="93">
        <f t="shared" si="41"/>
        <v>0.28267034195724738</v>
      </c>
      <c r="BB16" s="85">
        <f t="shared" si="42"/>
        <v>0.10176132310460906</v>
      </c>
      <c r="BC16" s="86">
        <f t="shared" si="43"/>
        <v>0.28267034195724738</v>
      </c>
      <c r="BD16" s="85">
        <f t="shared" si="44"/>
        <v>0.12563126309210995</v>
      </c>
      <c r="BE16" s="85">
        <f t="shared" si="45"/>
        <v>0.14987469822881669</v>
      </c>
      <c r="BF16" s="85">
        <f t="shared" si="46"/>
        <v>0.30399663661794502</v>
      </c>
      <c r="BG16" s="85">
        <f t="shared" si="47"/>
        <v>0.14421956222308541</v>
      </c>
      <c r="BH16" s="85">
        <f t="shared" si="48"/>
        <v>0.28267034195724738</v>
      </c>
      <c r="BI16" s="86" t="str">
        <f t="shared" si="49"/>
        <v>na</v>
      </c>
      <c r="BJ16" s="86" t="str">
        <f t="shared" si="50"/>
        <v>na</v>
      </c>
      <c r="BK16" s="102">
        <f t="shared" si="51"/>
        <v>0.28267034195724738</v>
      </c>
      <c r="BL16" s="85">
        <f t="shared" si="52"/>
        <v>18.373572227221079</v>
      </c>
      <c r="BM16" s="85">
        <f t="shared" si="53"/>
        <v>6.6144860017995892</v>
      </c>
      <c r="BN16" s="86">
        <f t="shared" si="54"/>
        <v>18.373572227221079</v>
      </c>
      <c r="BO16" s="85">
        <f t="shared" si="55"/>
        <v>8.166032100987147</v>
      </c>
      <c r="BP16" s="85">
        <f t="shared" si="56"/>
        <v>9.7418553848730856</v>
      </c>
      <c r="BQ16" s="85">
        <f t="shared" si="57"/>
        <v>19.759781380166427</v>
      </c>
      <c r="BR16" s="85">
        <f t="shared" si="58"/>
        <v>9.3742715445005516</v>
      </c>
      <c r="BS16" s="85">
        <f t="shared" si="59"/>
        <v>18.373572227221079</v>
      </c>
      <c r="BT16" s="86" t="str">
        <f t="shared" si="60"/>
        <v>na</v>
      </c>
      <c r="BU16" s="86" t="str">
        <f t="shared" si="61"/>
        <v>na</v>
      </c>
      <c r="BV16" s="102">
        <f t="shared" si="62"/>
        <v>18.373572227221079</v>
      </c>
      <c r="BW16" s="85">
        <f t="shared" si="63"/>
        <v>7.8621607409689047E-4</v>
      </c>
      <c r="BX16" s="85">
        <f t="shared" si="64"/>
        <v>3.1237159923632202E-2</v>
      </c>
      <c r="BY16" s="86">
        <f t="shared" si="65"/>
        <v>5.3178906191719347E-3</v>
      </c>
      <c r="BZ16" s="85">
        <f t="shared" si="66"/>
        <v>1.8146500652887258E-2</v>
      </c>
      <c r="CA16" s="85">
        <f t="shared" si="67"/>
        <v>4.2773987768394209E-2</v>
      </c>
      <c r="CB16" s="85">
        <f t="shared" si="68"/>
        <v>3.2006257527126773E-3</v>
      </c>
      <c r="CC16" s="85">
        <f t="shared" si="69"/>
        <v>7.6994008795660498E-2</v>
      </c>
      <c r="CD16" s="85">
        <f t="shared" si="70"/>
        <v>1.1029027752361599E-4</v>
      </c>
      <c r="CE16" s="86" t="str">
        <f t="shared" si="71"/>
        <v>na</v>
      </c>
      <c r="CF16" s="86" t="str">
        <f t="shared" si="72"/>
        <v>na</v>
      </c>
      <c r="CG16" s="102">
        <f t="shared" si="73"/>
        <v>9.9432386137974851E-3</v>
      </c>
    </row>
    <row r="17" spans="1:85" ht="15.75" x14ac:dyDescent="0.25">
      <c r="A17" s="309" t="s">
        <v>30</v>
      </c>
      <c r="B17" s="198"/>
      <c r="C17" s="203">
        <v>66</v>
      </c>
      <c r="D17" s="180"/>
      <c r="E17" s="207">
        <v>1</v>
      </c>
      <c r="F17" s="78">
        <v>0.63</v>
      </c>
      <c r="G17" s="205"/>
      <c r="H17" s="205"/>
      <c r="I17" s="205">
        <v>0.50900000000000001</v>
      </c>
      <c r="J17" s="205">
        <v>1.3049999999999999</v>
      </c>
      <c r="K17" s="314" t="s">
        <v>279</v>
      </c>
      <c r="L17" s="81"/>
      <c r="M17" s="82">
        <v>1.8140000000000001</v>
      </c>
      <c r="N17" s="277">
        <v>0.10100000000000001</v>
      </c>
      <c r="O17" s="278">
        <v>0.20499999999999999</v>
      </c>
      <c r="P17" s="73">
        <f t="shared" ref="P17" si="85">N17/M17</f>
        <v>5.567805953693495E-2</v>
      </c>
      <c r="Q17" s="73">
        <f t="shared" ref="Q17" si="86">IF(N17&lt;0.01*M17,0.01,IF(N17&gt;100*M17,100,P17))</f>
        <v>5.567805953693495E-2</v>
      </c>
      <c r="R17" s="205">
        <f t="shared" si="2"/>
        <v>0.11300992282249171</v>
      </c>
      <c r="S17" s="205">
        <f t="shared" si="76"/>
        <v>0.11300992282249171</v>
      </c>
      <c r="T17" s="202">
        <v>1</v>
      </c>
      <c r="U17" s="198">
        <v>0.5</v>
      </c>
      <c r="V17" s="201"/>
      <c r="W17" s="207">
        <v>1</v>
      </c>
      <c r="X17" s="207">
        <v>1</v>
      </c>
      <c r="Y17" s="207">
        <v>1</v>
      </c>
      <c r="AB17" s="201"/>
      <c r="AC17" s="201"/>
      <c r="AD17" s="207">
        <v>1</v>
      </c>
      <c r="AE17" s="54">
        <f t="shared" si="19"/>
        <v>66</v>
      </c>
      <c r="AF17" s="144">
        <f t="shared" si="20"/>
        <v>66</v>
      </c>
      <c r="AG17" s="75" t="str">
        <f t="shared" si="21"/>
        <v>na</v>
      </c>
      <c r="AH17" s="144">
        <f t="shared" si="22"/>
        <v>66</v>
      </c>
      <c r="AI17" s="144">
        <f t="shared" si="23"/>
        <v>66</v>
      </c>
      <c r="AJ17" s="144">
        <f t="shared" si="24"/>
        <v>66</v>
      </c>
      <c r="AK17" s="144" t="str">
        <f t="shared" si="25"/>
        <v>na</v>
      </c>
      <c r="AL17" s="144" t="str">
        <f t="shared" si="26"/>
        <v>na</v>
      </c>
      <c r="AM17" s="75" t="str">
        <f t="shared" si="27"/>
        <v>na</v>
      </c>
      <c r="AN17" s="75" t="str">
        <f t="shared" si="28"/>
        <v>na</v>
      </c>
      <c r="AO17" s="69">
        <f t="shared" si="29"/>
        <v>66</v>
      </c>
      <c r="AP17" s="82">
        <f t="shared" si="30"/>
        <v>5.4183270939664553E-2</v>
      </c>
      <c r="AQ17" s="82">
        <f t="shared" si="31"/>
        <v>3.2509962563798733E-2</v>
      </c>
      <c r="AR17" s="83" t="str">
        <f t="shared" si="32"/>
        <v>na</v>
      </c>
      <c r="AS17" s="82">
        <f t="shared" si="33"/>
        <v>7.2244361252886066E-2</v>
      </c>
      <c r="AT17" s="82">
        <f t="shared" si="34"/>
        <v>7.8907676125725065E-2</v>
      </c>
      <c r="AU17" s="82">
        <f t="shared" si="35"/>
        <v>5.6190058752244719E-2</v>
      </c>
      <c r="AV17" s="82" t="str">
        <f t="shared" si="36"/>
        <v>na</v>
      </c>
      <c r="AW17" s="82" t="str">
        <f t="shared" si="37"/>
        <v>na</v>
      </c>
      <c r="AX17" s="83" t="str">
        <f t="shared" si="38"/>
        <v>na</v>
      </c>
      <c r="AY17" s="83" t="str">
        <f t="shared" si="39"/>
        <v>na</v>
      </c>
      <c r="AZ17" s="82">
        <f t="shared" si="40"/>
        <v>5.4183270939664553E-2</v>
      </c>
      <c r="BA17" s="93">
        <f t="shared" si="41"/>
        <v>0.21413597527551109</v>
      </c>
      <c r="BB17" s="85">
        <f t="shared" si="42"/>
        <v>7.7088951099183997E-2</v>
      </c>
      <c r="BC17" s="86" t="str">
        <f t="shared" si="43"/>
        <v>na</v>
      </c>
      <c r="BD17" s="85">
        <f t="shared" si="44"/>
        <v>0.38068617826757528</v>
      </c>
      <c r="BE17" s="85">
        <f t="shared" si="45"/>
        <v>0.45414831215939283</v>
      </c>
      <c r="BF17" s="85">
        <f t="shared" si="46"/>
        <v>0.23029163870507638</v>
      </c>
      <c r="BG17" s="85" t="str">
        <f t="shared" si="47"/>
        <v>na</v>
      </c>
      <c r="BH17" s="85" t="str">
        <f t="shared" si="48"/>
        <v>na</v>
      </c>
      <c r="BI17" s="86" t="str">
        <f t="shared" si="49"/>
        <v>na</v>
      </c>
      <c r="BJ17" s="86" t="str">
        <f t="shared" si="50"/>
        <v>na</v>
      </c>
      <c r="BK17" s="102">
        <f t="shared" si="51"/>
        <v>0.21413597527551109</v>
      </c>
      <c r="BL17" s="85">
        <f t="shared" si="52"/>
        <v>13.918838392908221</v>
      </c>
      <c r="BM17" s="85">
        <f t="shared" si="53"/>
        <v>5.0107818214469599</v>
      </c>
      <c r="BN17" s="86" t="str">
        <f t="shared" si="54"/>
        <v>na</v>
      </c>
      <c r="BO17" s="85">
        <f t="shared" si="55"/>
        <v>24.744601587392392</v>
      </c>
      <c r="BP17" s="85">
        <f t="shared" si="56"/>
        <v>29.519640290360535</v>
      </c>
      <c r="BQ17" s="85">
        <f t="shared" si="57"/>
        <v>14.968956515829964</v>
      </c>
      <c r="BR17" s="85" t="str">
        <f t="shared" si="58"/>
        <v>na</v>
      </c>
      <c r="BS17" s="85" t="str">
        <f t="shared" si="59"/>
        <v>na</v>
      </c>
      <c r="BT17" s="86" t="str">
        <f t="shared" si="60"/>
        <v>na</v>
      </c>
      <c r="BU17" s="86" t="str">
        <f t="shared" si="61"/>
        <v>na</v>
      </c>
      <c r="BV17" s="102">
        <f t="shared" si="62"/>
        <v>13.918838392908221</v>
      </c>
      <c r="BW17" s="85">
        <f t="shared" si="63"/>
        <v>5.453801997110738E-3</v>
      </c>
      <c r="BX17" s="85">
        <f t="shared" si="64"/>
        <v>5.6584048416838853E-2</v>
      </c>
      <c r="BY17" s="86" t="str">
        <f t="shared" si="65"/>
        <v>na</v>
      </c>
      <c r="BZ17" s="85">
        <f t="shared" si="66"/>
        <v>8.248774471820099E-3</v>
      </c>
      <c r="CA17" s="85">
        <f t="shared" si="67"/>
        <v>1.5613916725318712E-3</v>
      </c>
      <c r="CB17" s="85">
        <f t="shared" si="68"/>
        <v>2.4097313511660823E-3</v>
      </c>
      <c r="CC17" s="85" t="str">
        <f t="shared" si="69"/>
        <v>na</v>
      </c>
      <c r="CD17" s="85" t="str">
        <f t="shared" si="70"/>
        <v>na</v>
      </c>
      <c r="CE17" s="86" t="str">
        <f t="shared" si="71"/>
        <v>na</v>
      </c>
      <c r="CF17" s="86" t="str">
        <f t="shared" si="72"/>
        <v>na</v>
      </c>
      <c r="CG17" s="102">
        <f t="shared" si="73"/>
        <v>4.7246100899146763E-6</v>
      </c>
    </row>
    <row r="18" spans="1:85" x14ac:dyDescent="0.25">
      <c r="A18" s="311" t="s">
        <v>111</v>
      </c>
      <c r="B18" s="198"/>
      <c r="C18" s="203">
        <v>66</v>
      </c>
      <c r="E18" s="199">
        <v>1</v>
      </c>
      <c r="F18" s="78">
        <v>246.47</v>
      </c>
      <c r="G18" s="205">
        <v>581.04</v>
      </c>
      <c r="H18" s="205">
        <v>1461.33</v>
      </c>
      <c r="I18" s="205">
        <v>1.9810000000000001</v>
      </c>
      <c r="J18" s="205">
        <v>4.6840000000000002</v>
      </c>
      <c r="K18" s="314" t="s">
        <v>271</v>
      </c>
      <c r="L18" s="81"/>
      <c r="M18" s="82">
        <v>246.47</v>
      </c>
      <c r="N18" s="277">
        <v>1.675</v>
      </c>
      <c r="O18" s="278">
        <v>3.569</v>
      </c>
      <c r="P18" s="73">
        <f t="shared" ref="P18" si="87">N18/M18</f>
        <v>6.7959589402361341E-3</v>
      </c>
      <c r="Q18" s="73">
        <f t="shared" ref="Q18" si="88">IF(N18&lt;0.01*M18,0.01,IF(N18&gt;100*M18,100,P18))</f>
        <v>0.01</v>
      </c>
      <c r="R18" s="205">
        <f t="shared" si="2"/>
        <v>1.4480464153852396E-2</v>
      </c>
      <c r="S18" s="205">
        <f t="shared" si="76"/>
        <v>1.4480464153852396E-2</v>
      </c>
      <c r="T18" s="202">
        <v>1</v>
      </c>
      <c r="U18" s="199">
        <v>1</v>
      </c>
      <c r="V18" s="201"/>
      <c r="W18" s="207">
        <v>0.75</v>
      </c>
      <c r="X18" s="207">
        <v>0.3</v>
      </c>
      <c r="Y18" s="207">
        <v>1</v>
      </c>
      <c r="Z18" s="207">
        <v>0.5</v>
      </c>
      <c r="AA18" s="207">
        <v>1</v>
      </c>
      <c r="AB18" s="201"/>
      <c r="AC18" s="201">
        <v>1</v>
      </c>
      <c r="AD18" s="207">
        <v>1</v>
      </c>
      <c r="AE18" s="54">
        <f t="shared" si="19"/>
        <v>66</v>
      </c>
      <c r="AF18" s="144">
        <f t="shared" si="20"/>
        <v>66</v>
      </c>
      <c r="AG18" s="75" t="str">
        <f t="shared" si="21"/>
        <v>na</v>
      </c>
      <c r="AH18" s="144">
        <f t="shared" si="22"/>
        <v>66</v>
      </c>
      <c r="AI18" s="144">
        <f t="shared" si="23"/>
        <v>66</v>
      </c>
      <c r="AJ18" s="144">
        <f t="shared" si="24"/>
        <v>66</v>
      </c>
      <c r="AK18" s="144">
        <f t="shared" si="25"/>
        <v>66</v>
      </c>
      <c r="AL18" s="144">
        <f t="shared" si="26"/>
        <v>66</v>
      </c>
      <c r="AM18" s="75" t="str">
        <f t="shared" si="27"/>
        <v>na</v>
      </c>
      <c r="AN18" s="75">
        <f t="shared" si="28"/>
        <v>66</v>
      </c>
      <c r="AO18" s="69">
        <f t="shared" si="29"/>
        <v>66</v>
      </c>
      <c r="AP18" s="82">
        <f t="shared" si="30"/>
        <v>9.950330853168092E-3</v>
      </c>
      <c r="AQ18" s="82">
        <f t="shared" si="31"/>
        <v>1.1940397023801711E-2</v>
      </c>
      <c r="AR18" s="83" t="str">
        <f t="shared" si="32"/>
        <v>na</v>
      </c>
      <c r="AS18" s="82">
        <f t="shared" si="33"/>
        <v>9.950330853168092E-3</v>
      </c>
      <c r="AT18" s="82">
        <f t="shared" si="34"/>
        <v>4.3472319261413988E-3</v>
      </c>
      <c r="AU18" s="82">
        <f t="shared" si="35"/>
        <v>1.0318861625507651E-2</v>
      </c>
      <c r="AV18" s="82">
        <f t="shared" si="36"/>
        <v>7.1073791808343514E-3</v>
      </c>
      <c r="AW18" s="82">
        <f t="shared" si="37"/>
        <v>9.950330853168092E-3</v>
      </c>
      <c r="AX18" s="83" t="str">
        <f t="shared" si="38"/>
        <v>na</v>
      </c>
      <c r="AY18" s="83">
        <f t="shared" si="39"/>
        <v>9.950330853168092E-3</v>
      </c>
      <c r="AZ18" s="82">
        <f t="shared" si="40"/>
        <v>9.950330853168092E-3</v>
      </c>
      <c r="BA18" s="93">
        <f t="shared" si="41"/>
        <v>2.8753246946474471E-2</v>
      </c>
      <c r="BB18" s="85">
        <f t="shared" si="42"/>
        <v>4.1404675602923234E-2</v>
      </c>
      <c r="BC18" s="86" t="str">
        <f t="shared" si="43"/>
        <v>na</v>
      </c>
      <c r="BD18" s="85">
        <f t="shared" si="44"/>
        <v>2.8753246946474471E-2</v>
      </c>
      <c r="BE18" s="85">
        <f t="shared" si="45"/>
        <v>5.4882953215770365E-3</v>
      </c>
      <c r="BF18" s="85">
        <f t="shared" si="46"/>
        <v>3.092255913036486E-2</v>
      </c>
      <c r="BG18" s="85">
        <f t="shared" si="47"/>
        <v>1.4670023952282894E-2</v>
      </c>
      <c r="BH18" s="85">
        <f t="shared" si="48"/>
        <v>2.8753246946474471E-2</v>
      </c>
      <c r="BI18" s="86" t="str">
        <f t="shared" si="49"/>
        <v>na</v>
      </c>
      <c r="BJ18" s="86">
        <f t="shared" si="50"/>
        <v>2.8753246946474471E-2</v>
      </c>
      <c r="BK18" s="102">
        <f t="shared" si="51"/>
        <v>2.8753246946474471E-2</v>
      </c>
      <c r="BL18" s="85">
        <f t="shared" si="52"/>
        <v>1.8689610515208406</v>
      </c>
      <c r="BM18" s="85">
        <f t="shared" si="53"/>
        <v>2.6913039141900104</v>
      </c>
      <c r="BN18" s="86" t="str">
        <f t="shared" si="54"/>
        <v>na</v>
      </c>
      <c r="BO18" s="85">
        <f t="shared" si="55"/>
        <v>1.8689610515208406</v>
      </c>
      <c r="BP18" s="85">
        <f t="shared" si="56"/>
        <v>0.35673919590250736</v>
      </c>
      <c r="BQ18" s="85">
        <f t="shared" si="57"/>
        <v>2.0099663434737161</v>
      </c>
      <c r="BR18" s="85">
        <f t="shared" si="58"/>
        <v>0.95355155689838811</v>
      </c>
      <c r="BS18" s="85">
        <f t="shared" si="59"/>
        <v>1.8689610515208406</v>
      </c>
      <c r="BT18" s="86" t="str">
        <f t="shared" si="60"/>
        <v>na</v>
      </c>
      <c r="BU18" s="86">
        <f t="shared" si="61"/>
        <v>1.8689610515208406</v>
      </c>
      <c r="BV18" s="102">
        <f t="shared" si="62"/>
        <v>1.8689610515208406</v>
      </c>
      <c r="BW18" s="85">
        <f t="shared" si="63"/>
        <v>0.18766220984764559</v>
      </c>
      <c r="BX18" s="85">
        <f t="shared" si="64"/>
        <v>0.16401038660200476</v>
      </c>
      <c r="BY18" s="86" t="str">
        <f t="shared" si="65"/>
        <v>na</v>
      </c>
      <c r="BZ18" s="85">
        <f t="shared" si="66"/>
        <v>0.17243782067235902</v>
      </c>
      <c r="CA18" s="85">
        <f t="shared" si="67"/>
        <v>0.32060221567314851</v>
      </c>
      <c r="CB18" s="85">
        <f t="shared" si="68"/>
        <v>0.17787169745923839</v>
      </c>
      <c r="CC18" s="85">
        <f t="shared" si="69"/>
        <v>0.36836977348945882</v>
      </c>
      <c r="CD18" s="85">
        <f t="shared" si="70"/>
        <v>0.20316437704279594</v>
      </c>
      <c r="CE18" s="86" t="str">
        <f t="shared" si="71"/>
        <v>na</v>
      </c>
      <c r="CF18" s="86">
        <f t="shared" si="72"/>
        <v>0.13250159485237364</v>
      </c>
      <c r="CG18" s="102">
        <f t="shared" si="73"/>
        <v>0.13069940072630815</v>
      </c>
    </row>
    <row r="19" spans="1:85" x14ac:dyDescent="0.25">
      <c r="F19" s="78"/>
      <c r="G19" s="205"/>
      <c r="H19" s="205"/>
      <c r="T19" s="202"/>
      <c r="V19" s="201"/>
      <c r="AB19" s="201"/>
      <c r="AC19" s="201"/>
      <c r="AE19" s="54"/>
      <c r="AF19" s="144"/>
      <c r="AG19" s="75"/>
      <c r="AH19" s="144"/>
      <c r="AI19" s="144"/>
      <c r="AJ19" s="144"/>
      <c r="AK19" s="144"/>
      <c r="AL19" s="144"/>
      <c r="AM19" s="75"/>
      <c r="AN19" s="75"/>
      <c r="AO19" s="69"/>
      <c r="AP19" s="82"/>
      <c r="AQ19" s="82"/>
      <c r="AR19" s="83"/>
      <c r="AS19" s="82"/>
      <c r="AT19" s="82"/>
      <c r="AU19" s="82"/>
      <c r="AV19" s="82"/>
      <c r="AW19" s="82"/>
      <c r="AX19" s="83"/>
      <c r="AY19" s="83"/>
      <c r="BA19" s="202"/>
      <c r="BI19" s="146"/>
      <c r="BL19" s="204"/>
      <c r="BM19" s="199"/>
      <c r="BN19" s="152"/>
      <c r="BO19" s="199"/>
      <c r="BP19" s="199"/>
      <c r="BQ19" s="199"/>
      <c r="BR19" s="199"/>
      <c r="BS19" s="199"/>
      <c r="BT19" s="152"/>
      <c r="BU19" s="152"/>
      <c r="BV19" s="21"/>
    </row>
    <row r="20" spans="1:85" ht="18" x14ac:dyDescent="0.35">
      <c r="A20" s="60" t="s">
        <v>472</v>
      </c>
      <c r="B20" s="202"/>
      <c r="D20" s="202"/>
      <c r="F20" s="207"/>
      <c r="G20" s="207"/>
      <c r="H20" s="207"/>
      <c r="L20" s="81"/>
      <c r="M20" s="82"/>
      <c r="N20" s="82"/>
      <c r="O20" s="82"/>
      <c r="P20" s="82"/>
      <c r="Q20" s="82"/>
      <c r="R20" s="82"/>
      <c r="S20" s="82"/>
      <c r="T20" s="54">
        <f t="shared" ref="T20:AD20" si="89">AVERAGE(T4:T18)</f>
        <v>1</v>
      </c>
      <c r="U20" s="144">
        <f t="shared" si="89"/>
        <v>0.83333333333333337</v>
      </c>
      <c r="V20" s="75">
        <f t="shared" si="89"/>
        <v>1</v>
      </c>
      <c r="W20" s="144">
        <f t="shared" si="89"/>
        <v>0.75</v>
      </c>
      <c r="X20" s="144">
        <f t="shared" si="89"/>
        <v>0.68666666666666676</v>
      </c>
      <c r="Y20" s="144">
        <f t="shared" si="89"/>
        <v>0.9642857142857143</v>
      </c>
      <c r="Z20" s="144">
        <f t="shared" si="89"/>
        <v>0.7</v>
      </c>
      <c r="AA20" s="144">
        <f t="shared" si="89"/>
        <v>1</v>
      </c>
      <c r="AB20" s="75">
        <f t="shared" si="89"/>
        <v>1</v>
      </c>
      <c r="AC20" s="75">
        <f t="shared" si="89"/>
        <v>1</v>
      </c>
      <c r="AD20" s="144">
        <f t="shared" si="89"/>
        <v>1</v>
      </c>
      <c r="AE20" s="58">
        <f>SUM(AE4:AE18)-AE21</f>
        <v>975</v>
      </c>
      <c r="AF20" s="60">
        <f t="shared" ref="AF20:AO20" si="90">SUM(AF4:AF18)-AF21</f>
        <v>780</v>
      </c>
      <c r="AG20" s="75">
        <f t="shared" si="90"/>
        <v>260</v>
      </c>
      <c r="AH20" s="60">
        <f t="shared" si="90"/>
        <v>975</v>
      </c>
      <c r="AI20" s="60">
        <f t="shared" si="90"/>
        <v>975</v>
      </c>
      <c r="AJ20" s="60">
        <f t="shared" si="90"/>
        <v>910</v>
      </c>
      <c r="AK20" s="60">
        <f t="shared" si="90"/>
        <v>325</v>
      </c>
      <c r="AL20" s="60">
        <f t="shared" si="90"/>
        <v>585</v>
      </c>
      <c r="AM20" s="75">
        <f t="shared" si="90"/>
        <v>65</v>
      </c>
      <c r="AN20" s="75">
        <f t="shared" si="90"/>
        <v>195</v>
      </c>
      <c r="AO20" s="60">
        <f t="shared" si="90"/>
        <v>715</v>
      </c>
      <c r="AP20" s="56">
        <f>(1/T21)*SUM(AP4:AP18)</f>
        <v>6.3273560461598766E-2</v>
      </c>
      <c r="AQ20" s="74">
        <f t="shared" ref="AQ20:AZ20" si="91">(1/U21)*SUM(AQ4:AQ18)</f>
        <v>6.1790230098809421E-2</v>
      </c>
      <c r="AR20" s="345">
        <f t="shared" si="91"/>
        <v>5.7748682120363645E-2</v>
      </c>
      <c r="AS20" s="74">
        <f t="shared" si="91"/>
        <v>6.1064851809658531E-2</v>
      </c>
      <c r="AT20" s="74">
        <f t="shared" si="91"/>
        <v>7.4043783694367621E-2</v>
      </c>
      <c r="AU20" s="74">
        <f t="shared" si="91"/>
        <v>6.2232498746011639E-2</v>
      </c>
      <c r="AV20" s="74">
        <f t="shared" si="91"/>
        <v>8.1815880734444291E-2</v>
      </c>
      <c r="AW20" s="74">
        <f t="shared" si="91"/>
        <v>6.5432293120305504E-2</v>
      </c>
      <c r="AX20" s="345">
        <f t="shared" si="91"/>
        <v>9.950330853168092E-3</v>
      </c>
      <c r="AY20" s="345">
        <f t="shared" si="91"/>
        <v>5.4756579546912376E-2</v>
      </c>
      <c r="AZ20" s="385">
        <f t="shared" si="91"/>
        <v>5.445082467513155E-2</v>
      </c>
      <c r="BA20" s="198"/>
      <c r="BI20" s="146"/>
      <c r="BL20" s="78">
        <f>SQRT((SUM(BL4:BL18)+SUM(BW4:BW18))/AE20)</f>
        <v>0.5720027031612579</v>
      </c>
      <c r="BM20" s="205">
        <f t="shared" ref="BM20:BV20" si="92">SQRT((SUM(BM4:BM18)+SUM(BX4:BX18))/AF20)</f>
        <v>0.60346917264966426</v>
      </c>
      <c r="BN20" s="373">
        <f t="shared" si="92"/>
        <v>0.60755912275266644</v>
      </c>
      <c r="BO20" s="205">
        <f t="shared" si="92"/>
        <v>0.59615447057967497</v>
      </c>
      <c r="BP20" s="205">
        <f t="shared" si="92"/>
        <v>0.69555026839845691</v>
      </c>
      <c r="BQ20" s="205">
        <f t="shared" si="92"/>
        <v>0.57810447472877635</v>
      </c>
      <c r="BR20" s="205">
        <f t="shared" si="92"/>
        <v>0.72360223287555159</v>
      </c>
      <c r="BS20" s="205">
        <f t="shared" si="92"/>
        <v>0.60072859099170173</v>
      </c>
      <c r="BT20" s="373">
        <f t="shared" si="92"/>
        <v>0.14106970513308723</v>
      </c>
      <c r="BU20" s="373">
        <f t="shared" si="92"/>
        <v>0.63313650684694944</v>
      </c>
      <c r="BV20" s="371">
        <f t="shared" si="92"/>
        <v>0.53128873575245905</v>
      </c>
    </row>
    <row r="21" spans="1:85" x14ac:dyDescent="0.25">
      <c r="A21" s="199" t="s">
        <v>60</v>
      </c>
      <c r="B21" s="202">
        <f>COUNTIF(B4:B18,"&gt;0")</f>
        <v>0</v>
      </c>
      <c r="C21" s="198">
        <f>COUNTIF(C4:C18,"&gt;0")</f>
        <v>15</v>
      </c>
      <c r="D21" s="202"/>
      <c r="F21" s="207"/>
      <c r="G21" s="207"/>
      <c r="H21" s="207"/>
      <c r="L21" s="81"/>
      <c r="M21" s="82"/>
      <c r="N21" s="82"/>
      <c r="O21" s="82"/>
      <c r="P21" s="82"/>
      <c r="Q21" s="82"/>
      <c r="R21" s="82"/>
      <c r="S21" s="82"/>
      <c r="T21" s="202">
        <f t="shared" ref="T21:AD21" si="93">COUNTIF(T4:T18,"&gt;0")</f>
        <v>15</v>
      </c>
      <c r="U21" s="198">
        <f t="shared" si="93"/>
        <v>12</v>
      </c>
      <c r="V21" s="152">
        <f t="shared" si="93"/>
        <v>4</v>
      </c>
      <c r="W21" s="198">
        <f t="shared" si="93"/>
        <v>15</v>
      </c>
      <c r="X21" s="198">
        <f t="shared" si="93"/>
        <v>15</v>
      </c>
      <c r="Y21" s="198">
        <f t="shared" si="93"/>
        <v>14</v>
      </c>
      <c r="Z21" s="198">
        <f t="shared" si="93"/>
        <v>5</v>
      </c>
      <c r="AA21" s="198">
        <f t="shared" si="93"/>
        <v>9</v>
      </c>
      <c r="AB21" s="152">
        <f t="shared" si="93"/>
        <v>1</v>
      </c>
      <c r="AC21" s="152">
        <f t="shared" si="93"/>
        <v>3</v>
      </c>
      <c r="AD21" s="198">
        <f t="shared" si="93"/>
        <v>11</v>
      </c>
      <c r="AE21" s="202">
        <f>COUNTIF(AE4:AE18,"&gt;0")</f>
        <v>15</v>
      </c>
      <c r="AF21" s="198">
        <f t="shared" ref="AF21:AO21" si="94">COUNTIF(AF4:AF18,"&gt;0")</f>
        <v>12</v>
      </c>
      <c r="AG21" s="152">
        <f t="shared" si="94"/>
        <v>4</v>
      </c>
      <c r="AH21" s="198">
        <f t="shared" si="94"/>
        <v>15</v>
      </c>
      <c r="AI21" s="198">
        <f t="shared" si="94"/>
        <v>15</v>
      </c>
      <c r="AJ21" s="198">
        <f t="shared" si="94"/>
        <v>14</v>
      </c>
      <c r="AK21" s="198">
        <f t="shared" si="94"/>
        <v>5</v>
      </c>
      <c r="AL21" s="198">
        <f t="shared" si="94"/>
        <v>9</v>
      </c>
      <c r="AM21" s="152">
        <f t="shared" si="94"/>
        <v>1</v>
      </c>
      <c r="AN21" s="152">
        <f t="shared" si="94"/>
        <v>3</v>
      </c>
      <c r="AO21" s="203">
        <f t="shared" si="94"/>
        <v>11</v>
      </c>
      <c r="AP21" s="82"/>
      <c r="AQ21" s="82"/>
      <c r="AR21" s="83"/>
      <c r="AS21" s="82"/>
      <c r="AT21" s="82"/>
      <c r="AU21" s="82"/>
      <c r="AV21" s="82"/>
      <c r="AW21" s="82"/>
      <c r="AX21" s="83"/>
      <c r="AY21" s="83"/>
      <c r="BA21" s="202"/>
      <c r="BI21" s="146"/>
      <c r="BL21" s="25"/>
      <c r="BM21" s="105"/>
      <c r="BN21" s="374"/>
      <c r="BO21" s="105"/>
      <c r="BP21" s="105"/>
      <c r="BQ21" s="105"/>
      <c r="BR21" s="105"/>
      <c r="BS21" s="105"/>
      <c r="BT21" s="374"/>
      <c r="BU21" s="374"/>
      <c r="BV21" s="346"/>
    </row>
    <row r="22" spans="1:85" ht="24" x14ac:dyDescent="0.45">
      <c r="A22" s="27" t="s">
        <v>483</v>
      </c>
      <c r="F22" s="207"/>
      <c r="G22" s="207"/>
      <c r="H22" s="207"/>
      <c r="L22" s="81"/>
      <c r="M22" s="82"/>
      <c r="N22" s="82"/>
      <c r="O22" s="82"/>
      <c r="P22" s="82"/>
      <c r="Q22" s="82"/>
      <c r="R22" s="82"/>
      <c r="S22" s="82"/>
      <c r="AP22" s="87">
        <f>EXP((1/T21)*(SUM(AP4:AP18)-T21))</f>
        <v>0.39190867450393246</v>
      </c>
      <c r="AQ22" s="88">
        <f t="shared" ref="AQ22:AZ22" si="95">EXP((1/U21)*(SUM(AQ4:AQ18)-U21))</f>
        <v>0.39132777540674568</v>
      </c>
      <c r="AR22" s="94">
        <f t="shared" si="95"/>
        <v>0.38974939712137491</v>
      </c>
      <c r="AS22" s="88">
        <f t="shared" si="95"/>
        <v>0.39104401766281949</v>
      </c>
      <c r="AT22" s="88">
        <f t="shared" si="95"/>
        <v>0.39615243049278609</v>
      </c>
      <c r="AU22" s="88">
        <f t="shared" si="95"/>
        <v>0.39150088569039126</v>
      </c>
      <c r="AV22" s="88">
        <f t="shared" si="95"/>
        <v>0.39924336157430768</v>
      </c>
      <c r="AW22" s="88">
        <f t="shared" si="95"/>
        <v>0.39275561438830486</v>
      </c>
      <c r="AX22" s="94">
        <f t="shared" si="95"/>
        <v>0.37155823558315676</v>
      </c>
      <c r="AY22" s="94">
        <f t="shared" si="95"/>
        <v>0.38858496985887969</v>
      </c>
      <c r="AZ22" s="106">
        <f t="shared" si="95"/>
        <v>0.38846617627302882</v>
      </c>
      <c r="BA22" s="103"/>
      <c r="BB22" s="103"/>
      <c r="BC22" s="103"/>
      <c r="BD22" s="103"/>
      <c r="BE22" s="103"/>
      <c r="BF22" s="103"/>
      <c r="BG22" s="103"/>
      <c r="BH22" s="103"/>
      <c r="BI22" s="82"/>
      <c r="BJ22" s="103"/>
      <c r="BK22" s="103"/>
      <c r="BL22" s="126">
        <f>EXP((1/T21)*(BL20-T21))</f>
        <v>0.38217888813031009</v>
      </c>
      <c r="BM22" s="103">
        <f t="shared" ref="BM22:BV22" si="96">EXP((1/U21)*(BM20-U21))</f>
        <v>0.38685284556590377</v>
      </c>
      <c r="BN22" s="83">
        <f t="shared" si="96"/>
        <v>0.42822341612123571</v>
      </c>
      <c r="BO22" s="103">
        <f t="shared" si="96"/>
        <v>0.38279473683297338</v>
      </c>
      <c r="BP22" s="103">
        <f t="shared" si="96"/>
        <v>0.3853397053779164</v>
      </c>
      <c r="BQ22" s="103">
        <f t="shared" si="96"/>
        <v>0.38338835445436736</v>
      </c>
      <c r="BR22" s="103">
        <f t="shared" si="96"/>
        <v>0.42516431832607621</v>
      </c>
      <c r="BS22" s="103">
        <f t="shared" si="96"/>
        <v>0.3932725567846338</v>
      </c>
      <c r="BT22" s="83">
        <f t="shared" si="96"/>
        <v>0.4236149831613239</v>
      </c>
      <c r="BU22" s="83">
        <f t="shared" si="96"/>
        <v>0.45431953918131174</v>
      </c>
      <c r="BV22" s="104">
        <f t="shared" si="96"/>
        <v>0.38608372688023851</v>
      </c>
    </row>
    <row r="23" spans="1:85" ht="15" customHeight="1" x14ac:dyDescent="0.35">
      <c r="A23" s="30" t="s">
        <v>473</v>
      </c>
      <c r="F23" s="207"/>
      <c r="G23" s="207"/>
      <c r="H23" s="207"/>
      <c r="I23" s="82"/>
      <c r="J23" s="82"/>
      <c r="K23" s="272"/>
      <c r="L23" s="81"/>
      <c r="M23" s="82"/>
      <c r="N23" s="82"/>
      <c r="O23" s="82"/>
      <c r="P23" s="82"/>
      <c r="Q23" s="82"/>
      <c r="R23" s="82"/>
      <c r="S23" s="82"/>
      <c r="X23" s="200"/>
      <c r="AP23" s="202"/>
      <c r="AQ23" s="198"/>
      <c r="AR23" s="199"/>
      <c r="AS23" s="198"/>
      <c r="AT23" s="198"/>
      <c r="AU23" s="198"/>
      <c r="AV23" s="198"/>
      <c r="AW23" s="198"/>
      <c r="AX23" s="199"/>
      <c r="AY23" s="199"/>
      <c r="BA23" s="202"/>
    </row>
    <row r="24" spans="1:85" ht="15" customHeight="1" x14ac:dyDescent="0.35">
      <c r="B24" s="202"/>
      <c r="C24" s="203"/>
      <c r="F24" s="390" t="s">
        <v>206</v>
      </c>
      <c r="G24" s="391"/>
      <c r="H24" s="391"/>
      <c r="I24" s="391"/>
      <c r="J24" s="391"/>
      <c r="K24" s="392"/>
      <c r="L24" s="262"/>
      <c r="M24" s="263"/>
      <c r="N24" s="262"/>
      <c r="O24" s="263"/>
      <c r="P24" s="263"/>
      <c r="Q24" s="263"/>
      <c r="R24" s="263"/>
      <c r="S24" s="263"/>
      <c r="T24" s="393" t="s">
        <v>471</v>
      </c>
      <c r="U24" s="389"/>
      <c r="V24" s="389"/>
      <c r="W24" s="389"/>
      <c r="X24" s="389"/>
      <c r="Y24" s="389"/>
      <c r="Z24" s="389"/>
      <c r="AA24" s="389"/>
      <c r="AB24" s="389"/>
      <c r="AC24" s="389"/>
      <c r="AD24" s="396"/>
      <c r="AE24" s="393" t="s">
        <v>465</v>
      </c>
      <c r="AF24" s="389"/>
      <c r="AG24" s="389"/>
      <c r="AH24" s="389"/>
      <c r="AI24" s="389"/>
      <c r="AJ24" s="389"/>
      <c r="AK24" s="389"/>
      <c r="AL24" s="389"/>
      <c r="AM24" s="389"/>
      <c r="AN24" s="389"/>
      <c r="AO24" s="396"/>
      <c r="AP24" s="387" t="s">
        <v>481</v>
      </c>
      <c r="AQ24" s="388"/>
      <c r="AR24" s="388"/>
      <c r="AS24" s="388"/>
      <c r="AT24" s="388"/>
      <c r="AU24" s="388"/>
      <c r="AV24" s="388"/>
      <c r="AW24" s="388"/>
      <c r="AX24" s="388"/>
      <c r="AY24" s="388"/>
      <c r="AZ24" s="403"/>
      <c r="BA24" s="387" t="s">
        <v>474</v>
      </c>
      <c r="BB24" s="388"/>
      <c r="BC24" s="388"/>
      <c r="BD24" s="388"/>
      <c r="BE24" s="388"/>
      <c r="BF24" s="388"/>
      <c r="BG24" s="388"/>
      <c r="BH24" s="388"/>
      <c r="BI24" s="388"/>
      <c r="BJ24" s="388"/>
      <c r="BK24" s="403"/>
      <c r="BL24" s="394" t="s">
        <v>478</v>
      </c>
      <c r="BM24" s="395"/>
      <c r="BN24" s="395"/>
      <c r="BO24" s="395"/>
      <c r="BP24" s="395"/>
      <c r="BQ24" s="395"/>
      <c r="BR24" s="395"/>
      <c r="BS24" s="395"/>
      <c r="BT24" s="395"/>
      <c r="BU24" s="395"/>
      <c r="BV24" s="413"/>
      <c r="BW24" s="394" t="s">
        <v>466</v>
      </c>
      <c r="BX24" s="395"/>
      <c r="BY24" s="395"/>
      <c r="BZ24" s="395"/>
      <c r="CA24" s="395"/>
      <c r="CB24" s="395"/>
      <c r="CC24" s="395"/>
      <c r="CD24" s="395"/>
      <c r="CE24" s="395"/>
      <c r="CF24" s="395"/>
      <c r="CG24" s="413"/>
    </row>
    <row r="25" spans="1:85" ht="60.75" customHeight="1" x14ac:dyDescent="0.35">
      <c r="A25" s="109" t="s">
        <v>423</v>
      </c>
      <c r="B25" s="393" t="s">
        <v>182</v>
      </c>
      <c r="C25" s="396"/>
      <c r="D25" s="397" t="s">
        <v>183</v>
      </c>
      <c r="E25" s="397"/>
      <c r="F25" s="318" t="s">
        <v>416</v>
      </c>
      <c r="G25" s="410" t="s">
        <v>312</v>
      </c>
      <c r="H25" s="410"/>
      <c r="I25" s="414" t="s">
        <v>391</v>
      </c>
      <c r="J25" s="414"/>
      <c r="K25" s="319"/>
      <c r="L25" s="401" t="s">
        <v>208</v>
      </c>
      <c r="M25" s="402"/>
      <c r="N25" s="50" t="s">
        <v>258</v>
      </c>
      <c r="O25" s="71" t="s">
        <v>0</v>
      </c>
      <c r="P25" s="72" t="s">
        <v>259</v>
      </c>
      <c r="Q25" s="72" t="s">
        <v>72</v>
      </c>
      <c r="R25" s="71" t="s">
        <v>0</v>
      </c>
      <c r="S25" s="96" t="s">
        <v>78</v>
      </c>
      <c r="T25" s="49"/>
      <c r="U25" s="389" t="s">
        <v>216</v>
      </c>
      <c r="V25" s="389"/>
      <c r="W25" s="389"/>
      <c r="X25" s="389"/>
      <c r="Y25" s="5" t="s">
        <v>217</v>
      </c>
      <c r="Z25" s="5" t="s">
        <v>218</v>
      </c>
      <c r="AA25" s="389" t="s">
        <v>219</v>
      </c>
      <c r="AB25" s="389"/>
      <c r="AC25" s="389"/>
      <c r="AD25" s="5" t="s">
        <v>297</v>
      </c>
      <c r="AE25" s="49"/>
      <c r="AF25" s="389" t="s">
        <v>216</v>
      </c>
      <c r="AG25" s="389"/>
      <c r="AH25" s="389"/>
      <c r="AI25" s="389"/>
      <c r="AJ25" s="5" t="s">
        <v>217</v>
      </c>
      <c r="AK25" s="5" t="s">
        <v>218</v>
      </c>
      <c r="AL25" s="389" t="s">
        <v>219</v>
      </c>
      <c r="AM25" s="389"/>
      <c r="AN25" s="389"/>
      <c r="AO25" s="5" t="s">
        <v>297</v>
      </c>
      <c r="AP25" s="49"/>
      <c r="AQ25" s="389" t="s">
        <v>216</v>
      </c>
      <c r="AR25" s="389"/>
      <c r="AS25" s="389"/>
      <c r="AT25" s="389"/>
      <c r="AU25" s="5" t="s">
        <v>217</v>
      </c>
      <c r="AV25" s="5" t="s">
        <v>218</v>
      </c>
      <c r="AW25" s="389" t="s">
        <v>219</v>
      </c>
      <c r="AX25" s="389"/>
      <c r="AY25" s="389"/>
      <c r="AZ25" s="5" t="s">
        <v>297</v>
      </c>
      <c r="BA25" s="97"/>
      <c r="BB25" s="389" t="s">
        <v>216</v>
      </c>
      <c r="BC25" s="389"/>
      <c r="BD25" s="389"/>
      <c r="BE25" s="389"/>
      <c r="BF25" s="5" t="s">
        <v>217</v>
      </c>
      <c r="BG25" s="5" t="s">
        <v>218</v>
      </c>
      <c r="BH25" s="389" t="s">
        <v>219</v>
      </c>
      <c r="BI25" s="389"/>
      <c r="BJ25" s="389"/>
      <c r="BK25" s="5" t="s">
        <v>297</v>
      </c>
      <c r="BL25" s="338"/>
      <c r="BM25" s="410" t="s">
        <v>216</v>
      </c>
      <c r="BN25" s="410"/>
      <c r="BO25" s="410"/>
      <c r="BP25" s="410"/>
      <c r="BQ25" s="112" t="s">
        <v>217</v>
      </c>
      <c r="BR25" s="112" t="s">
        <v>218</v>
      </c>
      <c r="BS25" s="410" t="s">
        <v>219</v>
      </c>
      <c r="BT25" s="410"/>
      <c r="BU25" s="410"/>
      <c r="BV25" s="112" t="s">
        <v>297</v>
      </c>
      <c r="BW25" s="338"/>
      <c r="BX25" s="410" t="s">
        <v>216</v>
      </c>
      <c r="BY25" s="410"/>
      <c r="BZ25" s="410"/>
      <c r="CA25" s="410"/>
      <c r="CB25" s="112" t="s">
        <v>217</v>
      </c>
      <c r="CC25" s="112" t="s">
        <v>218</v>
      </c>
      <c r="CD25" s="410" t="s">
        <v>219</v>
      </c>
      <c r="CE25" s="410"/>
      <c r="CF25" s="410"/>
      <c r="CG25" s="112" t="s">
        <v>297</v>
      </c>
    </row>
    <row r="26" spans="1:85" ht="128.25" customHeight="1" x14ac:dyDescent="0.3">
      <c r="A26" s="4" t="s">
        <v>178</v>
      </c>
      <c r="B26" s="187" t="s">
        <v>1</v>
      </c>
      <c r="C26" s="188" t="s">
        <v>405</v>
      </c>
      <c r="D26" s="168" t="s">
        <v>184</v>
      </c>
      <c r="E26" s="274" t="s">
        <v>185</v>
      </c>
      <c r="F26" s="260" t="s">
        <v>308</v>
      </c>
      <c r="G26" s="260" t="s">
        <v>308</v>
      </c>
      <c r="H26" s="261" t="s">
        <v>56</v>
      </c>
      <c r="I26" s="260" t="s">
        <v>308</v>
      </c>
      <c r="J26" s="261" t="s">
        <v>56</v>
      </c>
      <c r="K26" s="276" t="s">
        <v>479</v>
      </c>
      <c r="L26" s="169" t="s">
        <v>324</v>
      </c>
      <c r="M26" s="312" t="s">
        <v>401</v>
      </c>
      <c r="N26" s="404" t="s">
        <v>402</v>
      </c>
      <c r="O26" s="405"/>
      <c r="P26" s="405"/>
      <c r="Q26" s="405"/>
      <c r="R26" s="405"/>
      <c r="S26" s="405"/>
      <c r="T26" s="213" t="s">
        <v>61</v>
      </c>
      <c r="U26" s="171" t="s">
        <v>71</v>
      </c>
      <c r="V26" s="193" t="s">
        <v>62</v>
      </c>
      <c r="W26" s="171" t="s">
        <v>63</v>
      </c>
      <c r="X26" s="171" t="s">
        <v>64</v>
      </c>
      <c r="Y26" s="171" t="s">
        <v>65</v>
      </c>
      <c r="Z26" s="171" t="s">
        <v>66</v>
      </c>
      <c r="AA26" s="171" t="s">
        <v>67</v>
      </c>
      <c r="AB26" s="193" t="s">
        <v>68</v>
      </c>
      <c r="AC26" s="193" t="s">
        <v>69</v>
      </c>
      <c r="AD26" s="172" t="s">
        <v>70</v>
      </c>
      <c r="AE26" s="213" t="s">
        <v>61</v>
      </c>
      <c r="AF26" s="171" t="s">
        <v>71</v>
      </c>
      <c r="AG26" s="193" t="s">
        <v>62</v>
      </c>
      <c r="AH26" s="171" t="s">
        <v>63</v>
      </c>
      <c r="AI26" s="171" t="s">
        <v>64</v>
      </c>
      <c r="AJ26" s="171" t="s">
        <v>65</v>
      </c>
      <c r="AK26" s="171" t="s">
        <v>66</v>
      </c>
      <c r="AL26" s="171" t="s">
        <v>67</v>
      </c>
      <c r="AM26" s="193" t="s">
        <v>68</v>
      </c>
      <c r="AN26" s="193" t="s">
        <v>69</v>
      </c>
      <c r="AO26" s="172" t="s">
        <v>70</v>
      </c>
      <c r="AP26" s="212" t="s">
        <v>61</v>
      </c>
      <c r="AQ26" s="36" t="s">
        <v>71</v>
      </c>
      <c r="AR26" s="76" t="s">
        <v>62</v>
      </c>
      <c r="AS26" s="36" t="s">
        <v>63</v>
      </c>
      <c r="AT26" s="36" t="s">
        <v>64</v>
      </c>
      <c r="AU26" s="36" t="s">
        <v>65</v>
      </c>
      <c r="AV26" s="36" t="s">
        <v>66</v>
      </c>
      <c r="AW26" s="36" t="s">
        <v>67</v>
      </c>
      <c r="AX26" s="76" t="s">
        <v>68</v>
      </c>
      <c r="AY26" s="76" t="s">
        <v>69</v>
      </c>
      <c r="AZ26" s="36" t="s">
        <v>70</v>
      </c>
      <c r="BA26" s="98" t="s">
        <v>61</v>
      </c>
      <c r="BB26" s="99" t="s">
        <v>71</v>
      </c>
      <c r="BC26" s="100" t="s">
        <v>62</v>
      </c>
      <c r="BD26" s="99" t="s">
        <v>63</v>
      </c>
      <c r="BE26" s="99" t="s">
        <v>64</v>
      </c>
      <c r="BF26" s="99" t="s">
        <v>65</v>
      </c>
      <c r="BG26" s="99" t="s">
        <v>66</v>
      </c>
      <c r="BH26" s="99" t="s">
        <v>67</v>
      </c>
      <c r="BI26" s="100" t="s">
        <v>68</v>
      </c>
      <c r="BJ26" s="100" t="s">
        <v>69</v>
      </c>
      <c r="BK26" s="47" t="s">
        <v>70</v>
      </c>
      <c r="BL26" s="98" t="s">
        <v>61</v>
      </c>
      <c r="BM26" s="138" t="s">
        <v>71</v>
      </c>
      <c r="BN26" s="100" t="s">
        <v>62</v>
      </c>
      <c r="BO26" s="138" t="s">
        <v>63</v>
      </c>
      <c r="BP26" s="138" t="s">
        <v>64</v>
      </c>
      <c r="BQ26" s="138" t="s">
        <v>65</v>
      </c>
      <c r="BR26" s="138" t="s">
        <v>66</v>
      </c>
      <c r="BS26" s="138" t="s">
        <v>67</v>
      </c>
      <c r="BT26" s="100" t="s">
        <v>68</v>
      </c>
      <c r="BU26" s="100" t="s">
        <v>69</v>
      </c>
      <c r="BV26" s="101" t="s">
        <v>70</v>
      </c>
      <c r="BW26" s="98" t="s">
        <v>61</v>
      </c>
      <c r="BX26" s="138" t="s">
        <v>71</v>
      </c>
      <c r="BY26" s="100" t="s">
        <v>62</v>
      </c>
      <c r="BZ26" s="138" t="s">
        <v>63</v>
      </c>
      <c r="CA26" s="138" t="s">
        <v>64</v>
      </c>
      <c r="CB26" s="138" t="s">
        <v>65</v>
      </c>
      <c r="CC26" s="138" t="s">
        <v>66</v>
      </c>
      <c r="CD26" s="138" t="s">
        <v>67</v>
      </c>
      <c r="CE26" s="100" t="s">
        <v>68</v>
      </c>
      <c r="CF26" s="100" t="s">
        <v>69</v>
      </c>
      <c r="CG26" s="101" t="s">
        <v>70</v>
      </c>
    </row>
    <row r="27" spans="1:85" ht="15.75" x14ac:dyDescent="0.25">
      <c r="A27" s="217" t="s">
        <v>116</v>
      </c>
      <c r="B27" s="181"/>
      <c r="C27" s="203">
        <v>66</v>
      </c>
      <c r="D27" s="181"/>
      <c r="E27" s="146">
        <v>1</v>
      </c>
      <c r="F27" s="78">
        <v>0</v>
      </c>
      <c r="G27" s="60">
        <v>115.58</v>
      </c>
      <c r="H27" s="60">
        <v>31.89</v>
      </c>
      <c r="I27" s="205">
        <v>0.59099999999999997</v>
      </c>
      <c r="J27" s="205">
        <v>1.65</v>
      </c>
      <c r="K27" s="313" t="s">
        <v>321</v>
      </c>
      <c r="L27" s="66"/>
      <c r="M27" s="82">
        <v>4.4820000000000002</v>
      </c>
      <c r="N27" s="277">
        <v>4.3999999999999997E-2</v>
      </c>
      <c r="O27" s="278">
        <v>0.11</v>
      </c>
      <c r="P27" s="73">
        <f t="shared" ref="P27:P41" si="97">N27/M27</f>
        <v>9.8170459616242732E-3</v>
      </c>
      <c r="Q27" s="73">
        <f t="shared" ref="Q27:Q41" si="98">IF(N27&lt;0.01*M27,0.01,IF(N27&gt;100*M27,100,P27))</f>
        <v>0.01</v>
      </c>
      <c r="R27" s="205">
        <f t="shared" ref="R27:R41" si="99">IF(O27&gt;0,((((1/M27)^2)*((O27^2)+(N27^2))-((1/M27)^2)*(N27^2))^0.5),0)</f>
        <v>2.4542614904060685E-2</v>
      </c>
      <c r="S27" s="205">
        <f t="shared" ref="S27:S41" si="100">IF(R27=0,Q27,R27)</f>
        <v>2.4542614904060685E-2</v>
      </c>
      <c r="T27" s="19">
        <v>1</v>
      </c>
      <c r="U27" s="198">
        <v>1</v>
      </c>
      <c r="V27" s="201">
        <v>1</v>
      </c>
      <c r="W27" s="207">
        <v>1</v>
      </c>
      <c r="X27" s="207">
        <v>1</v>
      </c>
      <c r="Y27" s="207">
        <v>1</v>
      </c>
      <c r="Z27" s="207">
        <v>0.5</v>
      </c>
      <c r="AA27" s="207">
        <v>1</v>
      </c>
      <c r="AB27" s="201"/>
      <c r="AC27" s="201">
        <v>1</v>
      </c>
      <c r="AD27" s="180">
        <v>1</v>
      </c>
      <c r="AE27" s="357">
        <f t="shared" ref="AE27:AE41" si="101">IF(T27&gt;0,$C27,"na")</f>
        <v>66</v>
      </c>
      <c r="AF27" s="178">
        <f t="shared" ref="AF27:AF41" si="102">IF(U27&gt;0,$C27,"na")</f>
        <v>66</v>
      </c>
      <c r="AG27" s="352">
        <f t="shared" ref="AG27:AG41" si="103">IF(V27&gt;0,$C27,"na")</f>
        <v>66</v>
      </c>
      <c r="AH27" s="178">
        <f t="shared" ref="AH27:AH41" si="104">IF(W27&gt;0,$C27,"na")</f>
        <v>66</v>
      </c>
      <c r="AI27" s="178">
        <f t="shared" ref="AI27:AI41" si="105">IF(X27&gt;0,$C27,"na")</f>
        <v>66</v>
      </c>
      <c r="AJ27" s="178">
        <f t="shared" ref="AJ27:AJ41" si="106">IF(Y27&gt;0,$C27,"na")</f>
        <v>66</v>
      </c>
      <c r="AK27" s="178">
        <f t="shared" ref="AK27:AK41" si="107">IF(Z27&gt;0,$C27,"na")</f>
        <v>66</v>
      </c>
      <c r="AL27" s="178">
        <f t="shared" ref="AL27:AL41" si="108">IF(AA27&gt;0,$C27,"na")</f>
        <v>66</v>
      </c>
      <c r="AM27" s="352" t="str">
        <f t="shared" ref="AM27:AM41" si="109">IF(AB27&gt;0,$C27,"na")</f>
        <v>na</v>
      </c>
      <c r="AN27" s="352">
        <f t="shared" ref="AN27:AN41" si="110">IF(AC27&gt;0,$C27,"na")</f>
        <v>66</v>
      </c>
      <c r="AO27" s="178">
        <f t="shared" ref="AO27:AO41" si="111">IF(AD27&gt;0,$C27,"na")</f>
        <v>66</v>
      </c>
      <c r="AP27" s="356">
        <f>IF(T27&gt;0,(T27/T$43)*LN($Q27+1),"na")</f>
        <v>9.950330853168092E-3</v>
      </c>
      <c r="AQ27" s="332">
        <f t="shared" ref="AQ27:AZ27" si="112">IF(U27&gt;0,(U27/U$43)*LN($Q27+1),"na")</f>
        <v>1.1940397023801711E-2</v>
      </c>
      <c r="AR27" s="372">
        <f t="shared" si="112"/>
        <v>9.950330853168092E-3</v>
      </c>
      <c r="AS27" s="332">
        <f t="shared" si="112"/>
        <v>1.3267107804224122E-2</v>
      </c>
      <c r="AT27" s="332">
        <f t="shared" si="112"/>
        <v>1.4490773087137997E-2</v>
      </c>
      <c r="AU27" s="332">
        <f t="shared" si="112"/>
        <v>1.0318861625507651E-2</v>
      </c>
      <c r="AV27" s="332">
        <f t="shared" si="112"/>
        <v>7.1073791808343514E-3</v>
      </c>
      <c r="AW27" s="332">
        <f t="shared" si="112"/>
        <v>9.950330853168092E-3</v>
      </c>
      <c r="AX27" s="372" t="str">
        <f t="shared" si="112"/>
        <v>na</v>
      </c>
      <c r="AY27" s="372">
        <f t="shared" si="112"/>
        <v>9.950330853168092E-3</v>
      </c>
      <c r="AZ27" s="332">
        <f t="shared" si="112"/>
        <v>9.950330853168092E-3</v>
      </c>
      <c r="BA27" s="358">
        <f>IF(T27&gt;0,((T27/T$43)^2)*LN((($S27+1)^2)),"na")</f>
        <v>4.8492567277060007E-2</v>
      </c>
      <c r="BB27" s="344">
        <f t="shared" ref="BB27:BK27" si="113">IF(U27&gt;0,((U27/U$43)^2)*LN((($S27+1)^2)),"na")</f>
        <v>6.9829296878966413E-2</v>
      </c>
      <c r="BC27" s="347">
        <f t="shared" si="113"/>
        <v>4.8492567277060007E-2</v>
      </c>
      <c r="BD27" s="344">
        <f t="shared" si="113"/>
        <v>8.6209008492551115E-2</v>
      </c>
      <c r="BE27" s="344">
        <f t="shared" si="113"/>
        <v>0.10284501496218776</v>
      </c>
      <c r="BF27" s="344">
        <f t="shared" si="113"/>
        <v>5.2151128594259313E-2</v>
      </c>
      <c r="BG27" s="344">
        <f t="shared" si="113"/>
        <v>2.4741105753602045E-2</v>
      </c>
      <c r="BH27" s="344">
        <f t="shared" si="113"/>
        <v>4.8492567277060007E-2</v>
      </c>
      <c r="BI27" s="347" t="str">
        <f t="shared" si="113"/>
        <v>na</v>
      </c>
      <c r="BJ27" s="347">
        <f t="shared" si="113"/>
        <v>4.8492567277060007E-2</v>
      </c>
      <c r="BK27" s="359">
        <f t="shared" si="113"/>
        <v>4.8492567277060007E-2</v>
      </c>
      <c r="BL27" s="344">
        <f>IF(T27&gt;0,(AE27-1)*BA27,"na")</f>
        <v>3.1520168730089004</v>
      </c>
      <c r="BM27" s="344">
        <f t="shared" ref="BM27:BM41" si="114">IF(U27&gt;0,(AF27-1)*BB27,"na")</f>
        <v>4.5389042971328166</v>
      </c>
      <c r="BN27" s="347">
        <f t="shared" ref="BN27:BN41" si="115">IF(V27&gt;0,(AG27-1)*BC27,"na")</f>
        <v>3.1520168730089004</v>
      </c>
      <c r="BO27" s="344">
        <f t="shared" ref="BO27:BO41" si="116">IF(W27&gt;0,(AH27-1)*BD27,"na")</f>
        <v>5.6035855520158222</v>
      </c>
      <c r="BP27" s="344">
        <f t="shared" ref="BP27:BP41" si="117">IF(X27&gt;0,(AI27-1)*BE27,"na")</f>
        <v>6.6849259725422039</v>
      </c>
      <c r="BQ27" s="344">
        <f t="shared" ref="BQ27:BQ41" si="118">IF(Y27&gt;0,(AJ27-1)*BF27,"na")</f>
        <v>3.3898233586268556</v>
      </c>
      <c r="BR27" s="344">
        <f t="shared" ref="BR27:BR41" si="119">IF(Z27&gt;0,(AK27-1)*BG27,"na")</f>
        <v>1.6081718739841329</v>
      </c>
      <c r="BS27" s="344">
        <f t="shared" ref="BS27:BS41" si="120">IF(AA27&gt;0,(AL27-1)*BH27,"na")</f>
        <v>3.1520168730089004</v>
      </c>
      <c r="BT27" s="347" t="str">
        <f t="shared" ref="BT27:BT41" si="121">IF(AB27&gt;0,(AM27-1)*BI27,"na")</f>
        <v>na</v>
      </c>
      <c r="BU27" s="347">
        <f t="shared" ref="BU27:BU41" si="122">IF(AC27&gt;0,(AN27-1)*BJ27,"na")</f>
        <v>3.1520168730089004</v>
      </c>
      <c r="BV27" s="359">
        <f t="shared" ref="BV27:BV41" si="123">IF(AD27&gt;0,(AO27-1)*BK27,"na")</f>
        <v>3.1520168730089004</v>
      </c>
      <c r="BW27" s="358">
        <f>IF(T27&gt;0,AE27*(AP27-AP$43)^2,"na")</f>
        <v>1.8107846052095364</v>
      </c>
      <c r="BX27" s="344">
        <f t="shared" ref="BX27:CG27" si="124">IF(U27&gt;0,AF27*(AQ27-AQ$43)^2,"na")</f>
        <v>2.0670572389219921</v>
      </c>
      <c r="BY27" s="347">
        <f t="shared" si="124"/>
        <v>2.5112557844607379</v>
      </c>
      <c r="BZ27" s="344">
        <f t="shared" si="124"/>
        <v>2.0482329094928899</v>
      </c>
      <c r="CA27" s="344">
        <f t="shared" si="124"/>
        <v>1.8246932744030393</v>
      </c>
      <c r="CB27" s="344">
        <f t="shared" si="124"/>
        <v>1.8620292388673909</v>
      </c>
      <c r="CC27" s="344">
        <f t="shared" si="124"/>
        <v>0.12377227904676769</v>
      </c>
      <c r="CD27" s="344">
        <f t="shared" si="124"/>
        <v>1.2830737556889695</v>
      </c>
      <c r="CE27" s="347" t="str">
        <f t="shared" si="124"/>
        <v>na</v>
      </c>
      <c r="CF27" s="347">
        <f t="shared" si="124"/>
        <v>2.184071831381829</v>
      </c>
      <c r="CG27" s="359">
        <f t="shared" si="124"/>
        <v>0.52696146367880747</v>
      </c>
    </row>
    <row r="28" spans="1:85" x14ac:dyDescent="0.25">
      <c r="A28" s="217" t="s">
        <v>4</v>
      </c>
      <c r="B28" s="202"/>
      <c r="C28" s="203">
        <v>66</v>
      </c>
      <c r="E28" s="207">
        <v>1</v>
      </c>
      <c r="F28" s="204">
        <v>0.27600000000000002</v>
      </c>
      <c r="G28" s="199">
        <v>523.78</v>
      </c>
      <c r="H28" s="199">
        <v>559.71</v>
      </c>
      <c r="I28" s="205">
        <v>1.7869999999999999</v>
      </c>
      <c r="J28" s="205">
        <v>3.742</v>
      </c>
      <c r="K28" s="314" t="s">
        <v>279</v>
      </c>
      <c r="L28" s="66"/>
      <c r="M28" s="36">
        <v>5.5289999999999999</v>
      </c>
      <c r="N28" s="279">
        <v>0.193</v>
      </c>
      <c r="O28" s="321">
        <v>0.318</v>
      </c>
      <c r="P28" s="73">
        <f t="shared" si="97"/>
        <v>3.4906854765780433E-2</v>
      </c>
      <c r="Q28" s="73">
        <f t="shared" si="98"/>
        <v>3.4906854765780433E-2</v>
      </c>
      <c r="R28" s="205">
        <f t="shared" si="99"/>
        <v>5.7514921323928381E-2</v>
      </c>
      <c r="S28" s="205">
        <f t="shared" si="100"/>
        <v>5.7514921323928381E-2</v>
      </c>
      <c r="T28" s="202">
        <v>1</v>
      </c>
      <c r="U28" s="198">
        <v>1</v>
      </c>
      <c r="V28" s="201"/>
      <c r="W28" s="207">
        <v>0.5</v>
      </c>
      <c r="X28" s="207">
        <v>0.3</v>
      </c>
      <c r="Y28" s="207">
        <v>1</v>
      </c>
      <c r="Z28" s="207">
        <v>1</v>
      </c>
      <c r="AB28" s="201"/>
      <c r="AC28" s="201"/>
      <c r="AD28" s="207">
        <v>1</v>
      </c>
      <c r="AE28" s="54">
        <f t="shared" si="101"/>
        <v>66</v>
      </c>
      <c r="AF28" s="144">
        <f t="shared" si="102"/>
        <v>66</v>
      </c>
      <c r="AG28" s="75" t="str">
        <f t="shared" si="103"/>
        <v>na</v>
      </c>
      <c r="AH28" s="144">
        <f t="shared" si="104"/>
        <v>66</v>
      </c>
      <c r="AI28" s="144">
        <f t="shared" si="105"/>
        <v>66</v>
      </c>
      <c r="AJ28" s="144">
        <f t="shared" si="106"/>
        <v>66</v>
      </c>
      <c r="AK28" s="144">
        <f t="shared" si="107"/>
        <v>66</v>
      </c>
      <c r="AL28" s="144" t="str">
        <f t="shared" si="108"/>
        <v>na</v>
      </c>
      <c r="AM28" s="75" t="str">
        <f t="shared" si="109"/>
        <v>na</v>
      </c>
      <c r="AN28" s="75" t="str">
        <f t="shared" si="110"/>
        <v>na</v>
      </c>
      <c r="AO28" s="144">
        <f t="shared" si="111"/>
        <v>66</v>
      </c>
      <c r="AP28" s="81">
        <f t="shared" ref="AP28:AP41" si="125">IF(T28&gt;0,(T28/T$43)*LN($Q28+1),"na")</f>
        <v>3.4311427272122642E-2</v>
      </c>
      <c r="AQ28" s="82">
        <f t="shared" ref="AQ28:AQ41" si="126">IF(U28&gt;0,(U28/U$43)*LN($Q28+1),"na")</f>
        <v>4.1173712726547171E-2</v>
      </c>
      <c r="AR28" s="83" t="str">
        <f t="shared" ref="AR28:AR41" si="127">IF(V28&gt;0,(V28/V$43)*LN($Q28+1),"na")</f>
        <v>na</v>
      </c>
      <c r="AS28" s="82">
        <f t="shared" ref="AS28:AS41" si="128">IF(W28&gt;0,(W28/W$43)*LN($Q28+1),"na")</f>
        <v>2.2874284848081759E-2</v>
      </c>
      <c r="AT28" s="82">
        <f t="shared" ref="AT28:AT41" si="129">IF(X28&gt;0,(X28/X$43)*LN($Q28+1),"na")</f>
        <v>1.499042939073319E-2</v>
      </c>
      <c r="AU28" s="82">
        <f t="shared" ref="AU28:AU41" si="130">IF(Y28&gt;0,(Y28/Y$43)*LN($Q28+1),"na")</f>
        <v>3.5582220874793846E-2</v>
      </c>
      <c r="AV28" s="82">
        <f t="shared" ref="AV28:AV41" si="131">IF(Z28&gt;0,(Z28/Z$43)*LN($Q28+1),"na")</f>
        <v>4.9016324674460918E-2</v>
      </c>
      <c r="AW28" s="82" t="str">
        <f t="shared" ref="AW28:AW41" si="132">IF(AA28&gt;0,(AA28/AA$43)*LN($Q28+1),"na")</f>
        <v>na</v>
      </c>
      <c r="AX28" s="83" t="str">
        <f t="shared" ref="AX28:AX41" si="133">IF(AB28&gt;0,(AB28/AB$43)*LN($Q28+1),"na")</f>
        <v>na</v>
      </c>
      <c r="AY28" s="83" t="str">
        <f t="shared" ref="AY28:AY41" si="134">IF(AC28&gt;0,(AC28/AC$43)*LN($Q28+1),"na")</f>
        <v>na</v>
      </c>
      <c r="AZ28" s="82">
        <f t="shared" ref="AZ28:AZ41" si="135">IF(AD28&gt;0,(AD28/AD$43)*LN($Q28+1),"na")</f>
        <v>3.4311427272122642E-2</v>
      </c>
      <c r="BA28" s="93">
        <f t="shared" ref="BA28:BA41" si="136">IF(T28&gt;0,((T28/T$43)^2)*LN((($S28+1)^2)),"na")</f>
        <v>0.11184348367547489</v>
      </c>
      <c r="BB28" s="85">
        <f t="shared" ref="BB28:BB41" si="137">IF(U28&gt;0,((U28/U$43)^2)*LN((($S28+1)^2)),"na")</f>
        <v>0.16105461649268385</v>
      </c>
      <c r="BC28" s="86" t="str">
        <f t="shared" ref="BC28:BC41" si="138">IF(V28&gt;0,((V28/V$43)^2)*LN((($S28+1)^2)),"na")</f>
        <v>na</v>
      </c>
      <c r="BD28" s="85">
        <f t="shared" ref="BD28:BD41" si="139">IF(W28&gt;0,((W28/W$43)^2)*LN((($S28+1)^2)),"na")</f>
        <v>4.9708214966877724E-2</v>
      </c>
      <c r="BE28" s="85">
        <f t="shared" ref="BE28:BE41" si="140">IF(X28&gt;0,((X28/X$43)^2)*LN((($S28+1)^2)),"na")</f>
        <v>2.1348200060593511E-2</v>
      </c>
      <c r="BF28" s="85">
        <f t="shared" ref="BF28:BF41" si="141">IF(Y28&gt;0,((Y28/Y$43)^2)*LN((($S28+1)^2)),"na")</f>
        <v>0.12028160658651893</v>
      </c>
      <c r="BG28" s="85">
        <f t="shared" ref="BG28:BG41" si="142">IF(Z28&gt;0,((Z28/Z$43)^2)*LN((($S28+1)^2)),"na")</f>
        <v>0.22825200750096916</v>
      </c>
      <c r="BH28" s="85" t="str">
        <f t="shared" ref="BH28:BH41" si="143">IF(AA28&gt;0,((AA28/AA$43)^2)*LN((($S28+1)^2)),"na")</f>
        <v>na</v>
      </c>
      <c r="BI28" s="86" t="str">
        <f t="shared" ref="BI28:BI41" si="144">IF(AB28&gt;0,((AB28/AB$43)^2)*LN((($S28+1)^2)),"na")</f>
        <v>na</v>
      </c>
      <c r="BJ28" s="86" t="str">
        <f t="shared" ref="BJ28:BJ41" si="145">IF(AC28&gt;0,((AC28/AC$43)^2)*LN((($S28+1)^2)),"na")</f>
        <v>na</v>
      </c>
      <c r="BK28" s="102">
        <f t="shared" ref="BK28:BK41" si="146">IF(AD28&gt;0,((AD28/AD$43)^2)*LN((($S28+1)^2)),"na")</f>
        <v>0.11184348367547489</v>
      </c>
      <c r="BL28" s="85">
        <f t="shared" ref="BL28:BL41" si="147">IF(T28&gt;0,(AE28-1)*BA28,"na")</f>
        <v>7.2698264389058682</v>
      </c>
      <c r="BM28" s="85">
        <f t="shared" si="114"/>
        <v>10.468550072024451</v>
      </c>
      <c r="BN28" s="86" t="str">
        <f t="shared" si="115"/>
        <v>na</v>
      </c>
      <c r="BO28" s="85">
        <f t="shared" si="116"/>
        <v>3.2310339728470523</v>
      </c>
      <c r="BP28" s="85">
        <f t="shared" si="117"/>
        <v>1.3876330039385782</v>
      </c>
      <c r="BQ28" s="85">
        <f t="shared" si="118"/>
        <v>7.8183044281237306</v>
      </c>
      <c r="BR28" s="85">
        <f t="shared" si="119"/>
        <v>14.836380487562996</v>
      </c>
      <c r="BS28" s="85" t="str">
        <f t="shared" si="120"/>
        <v>na</v>
      </c>
      <c r="BT28" s="86" t="str">
        <f t="shared" si="121"/>
        <v>na</v>
      </c>
      <c r="BU28" s="86" t="str">
        <f t="shared" si="122"/>
        <v>na</v>
      </c>
      <c r="BV28" s="102">
        <f t="shared" si="123"/>
        <v>7.2698264389058682</v>
      </c>
      <c r="BW28" s="93">
        <f t="shared" ref="BW28:BW41" si="148">IF(T28&gt;0,AE28*(AP28-AP$43)^2,"na")</f>
        <v>1.3173151107038552</v>
      </c>
      <c r="BX28" s="85">
        <f t="shared" ref="BX28:BX41" si="149">IF(U28&gt;0,AF28*(AQ28-AQ$43)^2,"na")</f>
        <v>1.440561255401847</v>
      </c>
      <c r="BY28" s="86" t="str">
        <f t="shared" ref="BY28:BY41" si="150">IF(V28&gt;0,AG28*(AR28-AR$43)^2,"na")</f>
        <v>na</v>
      </c>
      <c r="BZ28" s="85">
        <f t="shared" ref="BZ28:BZ41" si="151">IF(W28&gt;0,AH28*(AS28-AS$43)^2,"na")</f>
        <v>1.8309223770045604</v>
      </c>
      <c r="CA28" s="85">
        <f t="shared" ref="CA28:CA41" si="152">IF(X28&gt;0,AI28*(AT28-AT$43)^2,"na")</f>
        <v>1.813743245997248</v>
      </c>
      <c r="CB28" s="85">
        <f t="shared" ref="CB28:CB41" si="153">IF(Y28&gt;0,AJ28*(AU28-AU$43)^2,"na")</f>
        <v>1.3440261576305366</v>
      </c>
      <c r="CC28" s="85">
        <f t="shared" ref="CC28:CC41" si="154">IF(Z28&gt;0,AK28*(AV28-AV$43)^2,"na")</f>
        <v>1.2866283075903585E-4</v>
      </c>
      <c r="CD28" s="85" t="str">
        <f t="shared" ref="CD28:CD41" si="155">IF(AA28&gt;0,AL28*(AW28-AW$43)^2,"na")</f>
        <v>na</v>
      </c>
      <c r="CE28" s="86" t="str">
        <f t="shared" ref="CE28:CE41" si="156">IF(AB28&gt;0,AM28*(AX28-AX$43)^2,"na")</f>
        <v>na</v>
      </c>
      <c r="CF28" s="86" t="str">
        <f t="shared" ref="CF28:CF41" si="157">IF(AC28&gt;0,AN28*(AY28-AY$43)^2,"na")</f>
        <v>na</v>
      </c>
      <c r="CG28" s="102">
        <f t="shared" ref="CG28:CG41" si="158">IF(AD28&gt;0,AO28*(AZ28-AZ$43)^2,"na")</f>
        <v>0.27879522651623184</v>
      </c>
    </row>
    <row r="29" spans="1:85" x14ac:dyDescent="0.25">
      <c r="A29" s="217" t="s">
        <v>11</v>
      </c>
      <c r="B29" s="202"/>
      <c r="C29" s="203">
        <v>66</v>
      </c>
      <c r="E29" s="199">
        <v>1</v>
      </c>
      <c r="F29" s="78">
        <v>0</v>
      </c>
      <c r="I29" s="205">
        <v>0</v>
      </c>
      <c r="J29" s="205">
        <v>0</v>
      </c>
      <c r="K29" s="314" t="s">
        <v>417</v>
      </c>
      <c r="L29" s="81"/>
      <c r="M29" s="82">
        <v>0.03</v>
      </c>
      <c r="N29" s="277">
        <v>0</v>
      </c>
      <c r="O29" s="278">
        <v>0</v>
      </c>
      <c r="P29" s="73">
        <f t="shared" si="97"/>
        <v>0</v>
      </c>
      <c r="Q29" s="73">
        <f t="shared" si="98"/>
        <v>0.01</v>
      </c>
      <c r="R29" s="205">
        <f t="shared" si="99"/>
        <v>0</v>
      </c>
      <c r="S29" s="205">
        <f t="shared" si="100"/>
        <v>0.01</v>
      </c>
      <c r="T29" s="202">
        <v>1</v>
      </c>
      <c r="U29" s="199">
        <v>1</v>
      </c>
      <c r="V29" s="201">
        <v>1</v>
      </c>
      <c r="W29" s="146">
        <v>1</v>
      </c>
      <c r="X29" s="146">
        <v>1</v>
      </c>
      <c r="Y29" s="146"/>
      <c r="Z29" s="146"/>
      <c r="AA29" s="146"/>
      <c r="AB29" s="201"/>
      <c r="AC29" s="201"/>
      <c r="AD29" s="207">
        <v>1</v>
      </c>
      <c r="AE29" s="54">
        <f t="shared" si="101"/>
        <v>66</v>
      </c>
      <c r="AF29" s="144">
        <f t="shared" si="102"/>
        <v>66</v>
      </c>
      <c r="AG29" s="75">
        <f t="shared" si="103"/>
        <v>66</v>
      </c>
      <c r="AH29" s="144">
        <f t="shared" si="104"/>
        <v>66</v>
      </c>
      <c r="AI29" s="144">
        <f t="shared" si="105"/>
        <v>66</v>
      </c>
      <c r="AJ29" s="144" t="str">
        <f t="shared" si="106"/>
        <v>na</v>
      </c>
      <c r="AK29" s="144" t="str">
        <f t="shared" si="107"/>
        <v>na</v>
      </c>
      <c r="AL29" s="144" t="str">
        <f t="shared" si="108"/>
        <v>na</v>
      </c>
      <c r="AM29" s="75" t="str">
        <f t="shared" si="109"/>
        <v>na</v>
      </c>
      <c r="AN29" s="75" t="str">
        <f t="shared" si="110"/>
        <v>na</v>
      </c>
      <c r="AO29" s="144">
        <f t="shared" si="111"/>
        <v>66</v>
      </c>
      <c r="AP29" s="81">
        <f t="shared" si="125"/>
        <v>9.950330853168092E-3</v>
      </c>
      <c r="AQ29" s="82">
        <f t="shared" si="126"/>
        <v>1.1940397023801711E-2</v>
      </c>
      <c r="AR29" s="83">
        <f t="shared" si="127"/>
        <v>9.950330853168092E-3</v>
      </c>
      <c r="AS29" s="82">
        <f t="shared" si="128"/>
        <v>1.3267107804224122E-2</v>
      </c>
      <c r="AT29" s="82">
        <f t="shared" si="129"/>
        <v>1.4490773087137997E-2</v>
      </c>
      <c r="AU29" s="82" t="str">
        <f t="shared" si="130"/>
        <v>na</v>
      </c>
      <c r="AV29" s="82" t="str">
        <f t="shared" si="131"/>
        <v>na</v>
      </c>
      <c r="AW29" s="82" t="str">
        <f t="shared" si="132"/>
        <v>na</v>
      </c>
      <c r="AX29" s="83" t="str">
        <f t="shared" si="133"/>
        <v>na</v>
      </c>
      <c r="AY29" s="83" t="str">
        <f t="shared" si="134"/>
        <v>na</v>
      </c>
      <c r="AZ29" s="82">
        <f t="shared" si="135"/>
        <v>9.950330853168092E-3</v>
      </c>
      <c r="BA29" s="93">
        <f t="shared" si="136"/>
        <v>1.9900661706336174E-2</v>
      </c>
      <c r="BB29" s="85">
        <f t="shared" si="137"/>
        <v>2.865695285712409E-2</v>
      </c>
      <c r="BC29" s="86">
        <f t="shared" si="138"/>
        <v>1.9900661706336174E-2</v>
      </c>
      <c r="BD29" s="85">
        <f t="shared" si="139"/>
        <v>3.5378954144597637E-2</v>
      </c>
      <c r="BE29" s="85">
        <f t="shared" si="140"/>
        <v>4.2206135205256269E-2</v>
      </c>
      <c r="BF29" s="85" t="str">
        <f t="shared" si="141"/>
        <v>na</v>
      </c>
      <c r="BG29" s="85" t="str">
        <f t="shared" si="142"/>
        <v>na</v>
      </c>
      <c r="BH29" s="85" t="str">
        <f t="shared" si="143"/>
        <v>na</v>
      </c>
      <c r="BI29" s="86" t="str">
        <f t="shared" si="144"/>
        <v>na</v>
      </c>
      <c r="BJ29" s="86" t="str">
        <f t="shared" si="145"/>
        <v>na</v>
      </c>
      <c r="BK29" s="102">
        <f t="shared" si="146"/>
        <v>1.9900661706336174E-2</v>
      </c>
      <c r="BL29" s="85">
        <f t="shared" si="147"/>
        <v>1.2935430109118513</v>
      </c>
      <c r="BM29" s="85">
        <f t="shared" si="114"/>
        <v>1.8627019357130659</v>
      </c>
      <c r="BN29" s="86">
        <f t="shared" si="115"/>
        <v>1.2935430109118513</v>
      </c>
      <c r="BO29" s="85">
        <f t="shared" si="116"/>
        <v>2.2996320193988464</v>
      </c>
      <c r="BP29" s="85">
        <f t="shared" si="117"/>
        <v>2.7433987883416573</v>
      </c>
      <c r="BQ29" s="85" t="str">
        <f t="shared" si="118"/>
        <v>na</v>
      </c>
      <c r="BR29" s="85" t="str">
        <f t="shared" si="119"/>
        <v>na</v>
      </c>
      <c r="BS29" s="85" t="str">
        <f t="shared" si="120"/>
        <v>na</v>
      </c>
      <c r="BT29" s="86" t="str">
        <f t="shared" si="121"/>
        <v>na</v>
      </c>
      <c r="BU29" s="86" t="str">
        <f t="shared" si="122"/>
        <v>na</v>
      </c>
      <c r="BV29" s="102">
        <f t="shared" si="123"/>
        <v>1.2935430109118513</v>
      </c>
      <c r="BW29" s="93">
        <f t="shared" si="148"/>
        <v>1.8107846052095364</v>
      </c>
      <c r="BX29" s="85">
        <f t="shared" si="149"/>
        <v>2.0670572389219921</v>
      </c>
      <c r="BY29" s="86">
        <f t="shared" si="150"/>
        <v>2.5112557844607379</v>
      </c>
      <c r="BZ29" s="85">
        <f t="shared" si="151"/>
        <v>2.0482329094928899</v>
      </c>
      <c r="CA29" s="85">
        <f t="shared" si="152"/>
        <v>1.8246932744030393</v>
      </c>
      <c r="CB29" s="85" t="str">
        <f t="shared" si="153"/>
        <v>na</v>
      </c>
      <c r="CC29" s="85" t="str">
        <f t="shared" si="154"/>
        <v>na</v>
      </c>
      <c r="CD29" s="85" t="str">
        <f t="shared" si="155"/>
        <v>na</v>
      </c>
      <c r="CE29" s="86" t="str">
        <f t="shared" si="156"/>
        <v>na</v>
      </c>
      <c r="CF29" s="86" t="str">
        <f t="shared" si="157"/>
        <v>na</v>
      </c>
      <c r="CG29" s="102">
        <f t="shared" si="158"/>
        <v>0.52696146367880747</v>
      </c>
    </row>
    <row r="30" spans="1:85" x14ac:dyDescent="0.25">
      <c r="A30" s="317" t="s">
        <v>89</v>
      </c>
      <c r="B30" s="202"/>
      <c r="C30" s="203">
        <v>66</v>
      </c>
      <c r="E30" s="199">
        <v>1</v>
      </c>
      <c r="F30" s="78">
        <v>5.0000000000000001E-3</v>
      </c>
      <c r="G30" s="199">
        <v>2.13</v>
      </c>
      <c r="H30" s="199">
        <v>5.23</v>
      </c>
      <c r="I30" s="205">
        <v>0.113</v>
      </c>
      <c r="J30" s="205">
        <v>0.26600000000000001</v>
      </c>
      <c r="K30" s="314" t="s">
        <v>279</v>
      </c>
      <c r="L30" s="81"/>
      <c r="M30" s="82">
        <v>0.379</v>
      </c>
      <c r="N30" s="277">
        <v>0.20599999999999999</v>
      </c>
      <c r="O30" s="278">
        <v>0.158</v>
      </c>
      <c r="P30" s="73">
        <f t="shared" si="97"/>
        <v>0.54353562005277045</v>
      </c>
      <c r="Q30" s="73">
        <f t="shared" si="98"/>
        <v>0.54353562005277045</v>
      </c>
      <c r="R30" s="205">
        <f t="shared" si="99"/>
        <v>0.41688654353561999</v>
      </c>
      <c r="S30" s="205">
        <f t="shared" si="100"/>
        <v>0.41688654353561999</v>
      </c>
      <c r="T30" s="202">
        <v>1</v>
      </c>
      <c r="U30" s="196">
        <v>1</v>
      </c>
      <c r="V30" s="139"/>
      <c r="W30" s="200">
        <v>0.75</v>
      </c>
      <c r="X30" s="200">
        <v>1</v>
      </c>
      <c r="Y30" s="200">
        <v>0.5</v>
      </c>
      <c r="Z30" s="200"/>
      <c r="AA30" s="200"/>
      <c r="AB30" s="139"/>
      <c r="AC30" s="139"/>
      <c r="AE30" s="54">
        <f t="shared" si="101"/>
        <v>66</v>
      </c>
      <c r="AF30" s="144">
        <f t="shared" si="102"/>
        <v>66</v>
      </c>
      <c r="AG30" s="75" t="str">
        <f t="shared" si="103"/>
        <v>na</v>
      </c>
      <c r="AH30" s="144">
        <f t="shared" si="104"/>
        <v>66</v>
      </c>
      <c r="AI30" s="144">
        <f t="shared" si="105"/>
        <v>66</v>
      </c>
      <c r="AJ30" s="144">
        <f t="shared" si="106"/>
        <v>66</v>
      </c>
      <c r="AK30" s="144" t="str">
        <f t="shared" si="107"/>
        <v>na</v>
      </c>
      <c r="AL30" s="144" t="str">
        <f t="shared" si="108"/>
        <v>na</v>
      </c>
      <c r="AM30" s="75" t="str">
        <f t="shared" si="109"/>
        <v>na</v>
      </c>
      <c r="AN30" s="75" t="str">
        <f t="shared" si="110"/>
        <v>na</v>
      </c>
      <c r="AO30" s="144" t="str">
        <f t="shared" si="111"/>
        <v>na</v>
      </c>
      <c r="AP30" s="81">
        <f t="shared" si="125"/>
        <v>0.43407564214943006</v>
      </c>
      <c r="AQ30" s="82">
        <f t="shared" si="126"/>
        <v>0.5208907705793161</v>
      </c>
      <c r="AR30" s="83" t="str">
        <f t="shared" si="127"/>
        <v>na</v>
      </c>
      <c r="AS30" s="82">
        <f t="shared" si="128"/>
        <v>0.43407564214943006</v>
      </c>
      <c r="AT30" s="82">
        <f t="shared" si="129"/>
        <v>0.63214899342149999</v>
      </c>
      <c r="AU30" s="82">
        <f t="shared" si="130"/>
        <v>0.22507625889229707</v>
      </c>
      <c r="AV30" s="82" t="str">
        <f t="shared" si="131"/>
        <v>na</v>
      </c>
      <c r="AW30" s="82" t="str">
        <f t="shared" si="132"/>
        <v>na</v>
      </c>
      <c r="AX30" s="83" t="str">
        <f t="shared" si="133"/>
        <v>na</v>
      </c>
      <c r="AY30" s="83" t="str">
        <f t="shared" si="134"/>
        <v>na</v>
      </c>
      <c r="AZ30" s="82" t="str">
        <f t="shared" si="135"/>
        <v>na</v>
      </c>
      <c r="BA30" s="93">
        <f t="shared" si="136"/>
        <v>0.69692377885287649</v>
      </c>
      <c r="BB30" s="85">
        <f t="shared" si="137"/>
        <v>1.003570241548142</v>
      </c>
      <c r="BC30" s="86" t="str">
        <f t="shared" si="138"/>
        <v>na</v>
      </c>
      <c r="BD30" s="85">
        <f t="shared" si="139"/>
        <v>0.69692377885287649</v>
      </c>
      <c r="BE30" s="85">
        <f t="shared" si="140"/>
        <v>1.4780643815807066</v>
      </c>
      <c r="BF30" s="85">
        <f t="shared" si="141"/>
        <v>0.18737594054206277</v>
      </c>
      <c r="BG30" s="85" t="str">
        <f t="shared" si="142"/>
        <v>na</v>
      </c>
      <c r="BH30" s="85" t="str">
        <f t="shared" si="143"/>
        <v>na</v>
      </c>
      <c r="BI30" s="86" t="str">
        <f t="shared" si="144"/>
        <v>na</v>
      </c>
      <c r="BJ30" s="86" t="str">
        <f t="shared" si="145"/>
        <v>na</v>
      </c>
      <c r="BK30" s="102" t="str">
        <f t="shared" si="146"/>
        <v>na</v>
      </c>
      <c r="BL30" s="85">
        <f t="shared" si="147"/>
        <v>45.300045625436972</v>
      </c>
      <c r="BM30" s="85">
        <f t="shared" si="114"/>
        <v>65.232065700629235</v>
      </c>
      <c r="BN30" s="86" t="str">
        <f t="shared" si="115"/>
        <v>na</v>
      </c>
      <c r="BO30" s="85">
        <f t="shared" si="116"/>
        <v>45.300045625436972</v>
      </c>
      <c r="BP30" s="85">
        <f t="shared" si="117"/>
        <v>96.074184802745933</v>
      </c>
      <c r="BQ30" s="85">
        <f t="shared" si="118"/>
        <v>12.179436135234081</v>
      </c>
      <c r="BR30" s="85" t="str">
        <f t="shared" si="119"/>
        <v>na</v>
      </c>
      <c r="BS30" s="85" t="str">
        <f t="shared" si="120"/>
        <v>na</v>
      </c>
      <c r="BT30" s="86" t="str">
        <f t="shared" si="121"/>
        <v>na</v>
      </c>
      <c r="BU30" s="86" t="str">
        <f t="shared" si="122"/>
        <v>na</v>
      </c>
      <c r="BV30" s="102" t="str">
        <f t="shared" si="123"/>
        <v>na</v>
      </c>
      <c r="BW30" s="93">
        <f t="shared" si="148"/>
        <v>4.4098166635292495</v>
      </c>
      <c r="BX30" s="85">
        <f t="shared" si="149"/>
        <v>7.2738411899172908</v>
      </c>
      <c r="BY30" s="86" t="str">
        <f t="shared" si="150"/>
        <v>na</v>
      </c>
      <c r="BZ30" s="85">
        <f t="shared" si="151"/>
        <v>3.9501555166312561</v>
      </c>
      <c r="CA30" s="85">
        <f t="shared" si="152"/>
        <v>13.447380553607866</v>
      </c>
      <c r="CB30" s="85">
        <f t="shared" si="153"/>
        <v>0.14450293838514719</v>
      </c>
      <c r="CC30" s="85" t="str">
        <f t="shared" si="154"/>
        <v>na</v>
      </c>
      <c r="CD30" s="85" t="str">
        <f t="shared" si="155"/>
        <v>na</v>
      </c>
      <c r="CE30" s="86" t="str">
        <f t="shared" si="156"/>
        <v>na</v>
      </c>
      <c r="CF30" s="86" t="str">
        <f t="shared" si="157"/>
        <v>na</v>
      </c>
      <c r="CG30" s="102" t="str">
        <f t="shared" si="158"/>
        <v>na</v>
      </c>
    </row>
    <row r="31" spans="1:85" x14ac:dyDescent="0.25">
      <c r="A31" s="217" t="s">
        <v>12</v>
      </c>
      <c r="B31" s="202"/>
      <c r="C31" s="203">
        <v>66</v>
      </c>
      <c r="E31" s="199">
        <v>1</v>
      </c>
      <c r="F31" s="78">
        <v>0</v>
      </c>
      <c r="G31" s="199">
        <v>2.09</v>
      </c>
      <c r="H31" s="199">
        <v>5.52</v>
      </c>
      <c r="I31" s="205">
        <v>5.5E-2</v>
      </c>
      <c r="J31" s="205">
        <v>0.2</v>
      </c>
      <c r="K31" s="314" t="s">
        <v>321</v>
      </c>
      <c r="L31" s="81"/>
      <c r="M31" s="82">
        <v>0.51</v>
      </c>
      <c r="N31" s="277">
        <v>0.379</v>
      </c>
      <c r="O31" s="278">
        <v>0.55600000000000005</v>
      </c>
      <c r="P31" s="73">
        <f t="shared" si="97"/>
        <v>0.74313725490196081</v>
      </c>
      <c r="Q31" s="73">
        <f t="shared" si="98"/>
        <v>0.74313725490196081</v>
      </c>
      <c r="R31" s="205">
        <f t="shared" si="99"/>
        <v>1.0901960784313727</v>
      </c>
      <c r="S31" s="205">
        <f t="shared" si="100"/>
        <v>1.0901960784313727</v>
      </c>
      <c r="T31" s="78">
        <v>1</v>
      </c>
      <c r="U31" s="198">
        <v>1</v>
      </c>
      <c r="V31" s="201">
        <v>1</v>
      </c>
      <c r="W31" s="207">
        <v>1</v>
      </c>
      <c r="X31" s="207">
        <v>1</v>
      </c>
      <c r="Y31" s="207">
        <v>1</v>
      </c>
      <c r="AA31" s="207">
        <v>1</v>
      </c>
      <c r="AB31" s="201"/>
      <c r="AC31" s="201">
        <v>1</v>
      </c>
      <c r="AD31" s="35"/>
      <c r="AE31" s="54">
        <f t="shared" si="101"/>
        <v>66</v>
      </c>
      <c r="AF31" s="144">
        <f t="shared" si="102"/>
        <v>66</v>
      </c>
      <c r="AG31" s="75">
        <f t="shared" si="103"/>
        <v>66</v>
      </c>
      <c r="AH31" s="144">
        <f t="shared" si="104"/>
        <v>66</v>
      </c>
      <c r="AI31" s="144">
        <f t="shared" si="105"/>
        <v>66</v>
      </c>
      <c r="AJ31" s="144">
        <f t="shared" si="106"/>
        <v>66</v>
      </c>
      <c r="AK31" s="144" t="str">
        <f t="shared" si="107"/>
        <v>na</v>
      </c>
      <c r="AL31" s="144">
        <f t="shared" si="108"/>
        <v>66</v>
      </c>
      <c r="AM31" s="75" t="str">
        <f t="shared" si="109"/>
        <v>na</v>
      </c>
      <c r="AN31" s="75">
        <f t="shared" si="110"/>
        <v>66</v>
      </c>
      <c r="AO31" s="144" t="str">
        <f t="shared" si="111"/>
        <v>na</v>
      </c>
      <c r="AP31" s="81">
        <f t="shared" si="125"/>
        <v>0.55568650979553313</v>
      </c>
      <c r="AQ31" s="82">
        <f t="shared" si="126"/>
        <v>0.66682381175463978</v>
      </c>
      <c r="AR31" s="83">
        <f t="shared" si="127"/>
        <v>0.55568650979553313</v>
      </c>
      <c r="AS31" s="82">
        <f t="shared" si="128"/>
        <v>0.74091534639404411</v>
      </c>
      <c r="AT31" s="82">
        <f t="shared" si="129"/>
        <v>0.80925219873135879</v>
      </c>
      <c r="AU31" s="82">
        <f t="shared" si="130"/>
        <v>0.57626749163981206</v>
      </c>
      <c r="AV31" s="82" t="str">
        <f t="shared" si="131"/>
        <v>na</v>
      </c>
      <c r="AW31" s="82">
        <f t="shared" si="132"/>
        <v>0.55568650979553313</v>
      </c>
      <c r="AX31" s="83" t="str">
        <f t="shared" si="133"/>
        <v>na</v>
      </c>
      <c r="AY31" s="83">
        <f t="shared" si="134"/>
        <v>0.55568650979553313</v>
      </c>
      <c r="AZ31" s="82" t="str">
        <f t="shared" si="135"/>
        <v>na</v>
      </c>
      <c r="BA31" s="93">
        <f t="shared" si="136"/>
        <v>1.4745157580148369</v>
      </c>
      <c r="BB31" s="85">
        <f t="shared" si="137"/>
        <v>2.1233026915413653</v>
      </c>
      <c r="BC31" s="86">
        <f t="shared" si="138"/>
        <v>1.4745157580148369</v>
      </c>
      <c r="BD31" s="85">
        <f t="shared" si="139"/>
        <v>2.621361347581932</v>
      </c>
      <c r="BE31" s="85">
        <f t="shared" si="140"/>
        <v>3.1272131732805941</v>
      </c>
      <c r="BF31" s="85">
        <f t="shared" si="141"/>
        <v>1.5857618028582057</v>
      </c>
      <c r="BG31" s="85" t="str">
        <f t="shared" si="142"/>
        <v>na</v>
      </c>
      <c r="BH31" s="85">
        <f t="shared" si="143"/>
        <v>1.4745157580148369</v>
      </c>
      <c r="BI31" s="86" t="str">
        <f t="shared" si="144"/>
        <v>na</v>
      </c>
      <c r="BJ31" s="86">
        <f t="shared" si="145"/>
        <v>1.4745157580148369</v>
      </c>
      <c r="BK31" s="102" t="str">
        <f t="shared" si="146"/>
        <v>na</v>
      </c>
      <c r="BL31" s="85">
        <f t="shared" si="147"/>
        <v>95.843524270964394</v>
      </c>
      <c r="BM31" s="85">
        <f t="shared" si="114"/>
        <v>138.01467495018875</v>
      </c>
      <c r="BN31" s="86">
        <f t="shared" si="115"/>
        <v>95.843524270964394</v>
      </c>
      <c r="BO31" s="85">
        <f t="shared" si="116"/>
        <v>170.38848759282558</v>
      </c>
      <c r="BP31" s="85">
        <f t="shared" si="117"/>
        <v>203.2688562632386</v>
      </c>
      <c r="BQ31" s="85">
        <f t="shared" si="118"/>
        <v>103.07451718578336</v>
      </c>
      <c r="BR31" s="85" t="str">
        <f t="shared" si="119"/>
        <v>na</v>
      </c>
      <c r="BS31" s="85">
        <f t="shared" si="120"/>
        <v>95.843524270964394</v>
      </c>
      <c r="BT31" s="86" t="str">
        <f t="shared" si="121"/>
        <v>na</v>
      </c>
      <c r="BU31" s="86">
        <f t="shared" si="122"/>
        <v>95.843524270964394</v>
      </c>
      <c r="BV31" s="102" t="str">
        <f t="shared" si="123"/>
        <v>na</v>
      </c>
      <c r="BW31" s="93">
        <f t="shared" si="148"/>
        <v>9.5352975247927692</v>
      </c>
      <c r="BX31" s="85">
        <f t="shared" si="149"/>
        <v>15.074362219293171</v>
      </c>
      <c r="BY31" s="86">
        <f t="shared" si="150"/>
        <v>8.1161597155808867</v>
      </c>
      <c r="BZ31" s="85">
        <f t="shared" si="151"/>
        <v>20.072885194348469</v>
      </c>
      <c r="CA31" s="85">
        <f t="shared" si="152"/>
        <v>26.069809044207439</v>
      </c>
      <c r="CB31" s="85">
        <f t="shared" si="153"/>
        <v>10.453753492479125</v>
      </c>
      <c r="CC31" s="85" t="str">
        <f t="shared" si="154"/>
        <v>na</v>
      </c>
      <c r="CD31" s="85">
        <f t="shared" si="155"/>
        <v>10.895631981549801</v>
      </c>
      <c r="CE31" s="86" t="str">
        <f t="shared" si="156"/>
        <v>na</v>
      </c>
      <c r="CF31" s="86">
        <f t="shared" si="157"/>
        <v>8.7362873255273179</v>
      </c>
      <c r="CG31" s="102" t="str">
        <f t="shared" si="158"/>
        <v>na</v>
      </c>
    </row>
    <row r="32" spans="1:85" x14ac:dyDescent="0.25">
      <c r="A32" s="217" t="s">
        <v>106</v>
      </c>
      <c r="B32" s="202"/>
      <c r="C32" s="203">
        <v>66</v>
      </c>
      <c r="E32" s="207">
        <v>1</v>
      </c>
      <c r="F32" s="78">
        <v>0</v>
      </c>
      <c r="G32" s="199">
        <v>127.29</v>
      </c>
      <c r="H32" s="199">
        <v>138.29</v>
      </c>
      <c r="I32" s="205">
        <v>1.2410000000000001</v>
      </c>
      <c r="J32" s="205">
        <v>3.2360000000000002</v>
      </c>
      <c r="K32" s="314" t="s">
        <v>279</v>
      </c>
      <c r="L32" s="81"/>
      <c r="M32" s="82">
        <v>4.4770000000000003</v>
      </c>
      <c r="N32" s="277">
        <v>1.37</v>
      </c>
      <c r="O32" s="278">
        <v>2.38</v>
      </c>
      <c r="P32" s="73">
        <f t="shared" si="97"/>
        <v>0.30600848782666967</v>
      </c>
      <c r="Q32" s="73">
        <f t="shared" si="98"/>
        <v>0.30600848782666967</v>
      </c>
      <c r="R32" s="205">
        <f t="shared" si="99"/>
        <v>0.53160598615144061</v>
      </c>
      <c r="S32" s="205">
        <f t="shared" si="100"/>
        <v>0.53160598615144061</v>
      </c>
      <c r="T32" s="202">
        <v>1</v>
      </c>
      <c r="U32" s="198">
        <v>1</v>
      </c>
      <c r="V32" s="201"/>
      <c r="W32" s="207">
        <v>0.5</v>
      </c>
      <c r="X32" s="207">
        <v>0.3</v>
      </c>
      <c r="Y32" s="207">
        <v>1</v>
      </c>
      <c r="AA32" s="207">
        <v>1</v>
      </c>
      <c r="AB32" s="201"/>
      <c r="AC32" s="201"/>
      <c r="AD32" s="207">
        <v>1</v>
      </c>
      <c r="AE32" s="54">
        <f t="shared" si="101"/>
        <v>66</v>
      </c>
      <c r="AF32" s="144">
        <f t="shared" si="102"/>
        <v>66</v>
      </c>
      <c r="AG32" s="75" t="str">
        <f t="shared" si="103"/>
        <v>na</v>
      </c>
      <c r="AH32" s="144">
        <f t="shared" si="104"/>
        <v>66</v>
      </c>
      <c r="AI32" s="144">
        <f t="shared" si="105"/>
        <v>66</v>
      </c>
      <c r="AJ32" s="144">
        <f t="shared" si="106"/>
        <v>66</v>
      </c>
      <c r="AK32" s="144" t="str">
        <f t="shared" si="107"/>
        <v>na</v>
      </c>
      <c r="AL32" s="144">
        <f t="shared" si="108"/>
        <v>66</v>
      </c>
      <c r="AM32" s="75" t="str">
        <f t="shared" si="109"/>
        <v>na</v>
      </c>
      <c r="AN32" s="75" t="str">
        <f t="shared" si="110"/>
        <v>na</v>
      </c>
      <c r="AO32" s="144">
        <f t="shared" si="111"/>
        <v>66</v>
      </c>
      <c r="AP32" s="81">
        <f t="shared" si="125"/>
        <v>0.26697552993470491</v>
      </c>
      <c r="AQ32" s="82">
        <f t="shared" si="126"/>
        <v>0.32037063592164589</v>
      </c>
      <c r="AR32" s="83" t="str">
        <f t="shared" si="127"/>
        <v>na</v>
      </c>
      <c r="AS32" s="82">
        <f t="shared" si="128"/>
        <v>0.1779836866231366</v>
      </c>
      <c r="AT32" s="82">
        <f t="shared" si="129"/>
        <v>0.11663979463166717</v>
      </c>
      <c r="AU32" s="82">
        <f t="shared" si="130"/>
        <v>0.27686351252487917</v>
      </c>
      <c r="AV32" s="82" t="str">
        <f t="shared" si="131"/>
        <v>na</v>
      </c>
      <c r="AW32" s="82">
        <f t="shared" si="132"/>
        <v>0.26697552993470491</v>
      </c>
      <c r="AX32" s="83" t="str">
        <f t="shared" si="133"/>
        <v>na</v>
      </c>
      <c r="AY32" s="83" t="str">
        <f t="shared" si="134"/>
        <v>na</v>
      </c>
      <c r="AZ32" s="82">
        <f t="shared" si="135"/>
        <v>0.26697552993470491</v>
      </c>
      <c r="BA32" s="93">
        <f t="shared" si="136"/>
        <v>0.85263369808679768</v>
      </c>
      <c r="BB32" s="85">
        <f t="shared" si="137"/>
        <v>1.2277925252449886</v>
      </c>
      <c r="BC32" s="86" t="str">
        <f t="shared" si="138"/>
        <v>na</v>
      </c>
      <c r="BD32" s="85">
        <f t="shared" si="139"/>
        <v>0.37894831026079895</v>
      </c>
      <c r="BE32" s="85">
        <f t="shared" si="140"/>
        <v>0.16274702975075545</v>
      </c>
      <c r="BF32" s="85">
        <f t="shared" si="141"/>
        <v>0.91696134334711832</v>
      </c>
      <c r="BG32" s="85" t="str">
        <f t="shared" si="142"/>
        <v>na</v>
      </c>
      <c r="BH32" s="85">
        <f t="shared" si="143"/>
        <v>0.85263369808679768</v>
      </c>
      <c r="BI32" s="86" t="str">
        <f t="shared" si="144"/>
        <v>na</v>
      </c>
      <c r="BJ32" s="86" t="str">
        <f t="shared" si="145"/>
        <v>na</v>
      </c>
      <c r="BK32" s="102">
        <f t="shared" si="146"/>
        <v>0.85263369808679768</v>
      </c>
      <c r="BL32" s="85">
        <f t="shared" si="147"/>
        <v>55.421190375641849</v>
      </c>
      <c r="BM32" s="85">
        <f t="shared" si="114"/>
        <v>79.806514140924264</v>
      </c>
      <c r="BN32" s="86" t="str">
        <f t="shared" si="115"/>
        <v>na</v>
      </c>
      <c r="BO32" s="85">
        <f t="shared" si="116"/>
        <v>24.631640166951932</v>
      </c>
      <c r="BP32" s="85">
        <f t="shared" si="117"/>
        <v>10.578556933799105</v>
      </c>
      <c r="BQ32" s="85">
        <f t="shared" si="118"/>
        <v>59.602487317562691</v>
      </c>
      <c r="BR32" s="85" t="str">
        <f t="shared" si="119"/>
        <v>na</v>
      </c>
      <c r="BS32" s="85">
        <f t="shared" si="120"/>
        <v>55.421190375641849</v>
      </c>
      <c r="BT32" s="86" t="str">
        <f t="shared" si="121"/>
        <v>na</v>
      </c>
      <c r="BU32" s="86" t="str">
        <f t="shared" si="122"/>
        <v>na</v>
      </c>
      <c r="BV32" s="102">
        <f t="shared" si="123"/>
        <v>55.421190375641849</v>
      </c>
      <c r="BW32" s="93">
        <f t="shared" si="148"/>
        <v>0.55120025424231489</v>
      </c>
      <c r="BX32" s="85">
        <f t="shared" si="149"/>
        <v>1.1405656726910356</v>
      </c>
      <c r="BY32" s="86" t="str">
        <f t="shared" si="150"/>
        <v>na</v>
      </c>
      <c r="BZ32" s="85">
        <f t="shared" si="151"/>
        <v>8.6491983346524033E-3</v>
      </c>
      <c r="CA32" s="85">
        <f t="shared" si="152"/>
        <v>0.27138838736391374</v>
      </c>
      <c r="CB32" s="85">
        <f t="shared" si="153"/>
        <v>0.64137202814163596</v>
      </c>
      <c r="CC32" s="85" t="str">
        <f t="shared" si="154"/>
        <v>na</v>
      </c>
      <c r="CD32" s="85">
        <f t="shared" si="155"/>
        <v>0.9127015175441433</v>
      </c>
      <c r="CE32" s="86" t="str">
        <f t="shared" si="156"/>
        <v>na</v>
      </c>
      <c r="CF32" s="86" t="str">
        <f t="shared" si="157"/>
        <v>na</v>
      </c>
      <c r="CG32" s="102">
        <f t="shared" si="158"/>
        <v>1.8554838821961031</v>
      </c>
    </row>
    <row r="33" spans="1:85" x14ac:dyDescent="0.25">
      <c r="A33" s="309" t="s">
        <v>16</v>
      </c>
      <c r="B33" s="198"/>
      <c r="C33" s="203">
        <v>66</v>
      </c>
      <c r="E33" s="207">
        <v>1</v>
      </c>
      <c r="F33" s="78">
        <v>2.7E-2</v>
      </c>
      <c r="G33" s="199">
        <v>3.66</v>
      </c>
      <c r="H33" s="199">
        <v>9.68</v>
      </c>
      <c r="I33" s="205">
        <v>0.129</v>
      </c>
      <c r="J33" s="205">
        <v>0.55600000000000005</v>
      </c>
      <c r="K33" s="314" t="s">
        <v>279</v>
      </c>
      <c r="L33" s="81"/>
      <c r="M33" s="82">
        <v>0.68500000000000005</v>
      </c>
      <c r="N33" s="277">
        <v>0.13700000000000001</v>
      </c>
      <c r="O33" s="278">
        <v>0.45600000000000002</v>
      </c>
      <c r="P33" s="73">
        <f t="shared" si="97"/>
        <v>0.2</v>
      </c>
      <c r="Q33" s="73">
        <f t="shared" si="98"/>
        <v>0.2</v>
      </c>
      <c r="R33" s="205">
        <f t="shared" si="99"/>
        <v>0.66569343065693432</v>
      </c>
      <c r="S33" s="205">
        <f t="shared" si="100"/>
        <v>0.66569343065693432</v>
      </c>
      <c r="T33" s="202">
        <v>1</v>
      </c>
      <c r="U33" s="198"/>
      <c r="V33" s="201"/>
      <c r="W33" s="207">
        <v>0.5</v>
      </c>
      <c r="X33" s="207">
        <v>0.3</v>
      </c>
      <c r="Y33" s="207">
        <v>1</v>
      </c>
      <c r="AA33" s="207">
        <v>1</v>
      </c>
      <c r="AB33" s="201"/>
      <c r="AC33" s="201"/>
      <c r="AD33" s="207">
        <v>1</v>
      </c>
      <c r="AE33" s="54">
        <f t="shared" si="101"/>
        <v>66</v>
      </c>
      <c r="AF33" s="144" t="str">
        <f t="shared" si="102"/>
        <v>na</v>
      </c>
      <c r="AG33" s="75" t="str">
        <f t="shared" si="103"/>
        <v>na</v>
      </c>
      <c r="AH33" s="144">
        <f t="shared" si="104"/>
        <v>66</v>
      </c>
      <c r="AI33" s="144">
        <f t="shared" si="105"/>
        <v>66</v>
      </c>
      <c r="AJ33" s="144">
        <f t="shared" si="106"/>
        <v>66</v>
      </c>
      <c r="AK33" s="144" t="str">
        <f t="shared" si="107"/>
        <v>na</v>
      </c>
      <c r="AL33" s="144">
        <f t="shared" si="108"/>
        <v>66</v>
      </c>
      <c r="AM33" s="75" t="str">
        <f t="shared" si="109"/>
        <v>na</v>
      </c>
      <c r="AN33" s="75" t="str">
        <f t="shared" si="110"/>
        <v>na</v>
      </c>
      <c r="AO33" s="144">
        <f t="shared" si="111"/>
        <v>66</v>
      </c>
      <c r="AP33" s="81">
        <f t="shared" si="125"/>
        <v>0.18232155679395459</v>
      </c>
      <c r="AQ33" s="82" t="str">
        <f t="shared" si="126"/>
        <v>na</v>
      </c>
      <c r="AR33" s="83" t="str">
        <f t="shared" si="127"/>
        <v>na</v>
      </c>
      <c r="AS33" s="82">
        <f t="shared" si="128"/>
        <v>0.12154770452930305</v>
      </c>
      <c r="AT33" s="82">
        <f t="shared" si="129"/>
        <v>7.9655049084737431E-2</v>
      </c>
      <c r="AU33" s="82">
        <f t="shared" si="130"/>
        <v>0.18907420704558253</v>
      </c>
      <c r="AV33" s="82" t="str">
        <f t="shared" si="131"/>
        <v>na</v>
      </c>
      <c r="AW33" s="82">
        <f t="shared" si="132"/>
        <v>0.18232155679395459</v>
      </c>
      <c r="AX33" s="83" t="str">
        <f t="shared" si="133"/>
        <v>na</v>
      </c>
      <c r="AY33" s="83" t="str">
        <f t="shared" si="134"/>
        <v>na</v>
      </c>
      <c r="AZ33" s="82">
        <f t="shared" si="135"/>
        <v>0.18232155679395459</v>
      </c>
      <c r="BA33" s="93">
        <f t="shared" si="136"/>
        <v>1.0204830231997006</v>
      </c>
      <c r="BB33" s="85" t="str">
        <f t="shared" si="137"/>
        <v>na</v>
      </c>
      <c r="BC33" s="86" t="str">
        <f t="shared" si="138"/>
        <v>na</v>
      </c>
      <c r="BD33" s="85">
        <f t="shared" si="139"/>
        <v>0.45354801031097802</v>
      </c>
      <c r="BE33" s="85">
        <f t="shared" si="140"/>
        <v>0.19478538240921792</v>
      </c>
      <c r="BF33" s="85">
        <f t="shared" si="141"/>
        <v>1.097474197789527</v>
      </c>
      <c r="BG33" s="85" t="str">
        <f t="shared" si="142"/>
        <v>na</v>
      </c>
      <c r="BH33" s="85">
        <f t="shared" si="143"/>
        <v>1.0204830231997006</v>
      </c>
      <c r="BI33" s="86" t="str">
        <f t="shared" si="144"/>
        <v>na</v>
      </c>
      <c r="BJ33" s="86" t="str">
        <f t="shared" si="145"/>
        <v>na</v>
      </c>
      <c r="BK33" s="102">
        <f t="shared" si="146"/>
        <v>1.0204830231997006</v>
      </c>
      <c r="BL33" s="85">
        <f t="shared" si="147"/>
        <v>66.331396507980543</v>
      </c>
      <c r="BM33" s="85" t="str">
        <f t="shared" si="114"/>
        <v>na</v>
      </c>
      <c r="BN33" s="86" t="str">
        <f t="shared" si="115"/>
        <v>na</v>
      </c>
      <c r="BO33" s="85">
        <f t="shared" si="116"/>
        <v>29.480620670213572</v>
      </c>
      <c r="BP33" s="85">
        <f t="shared" si="117"/>
        <v>12.661049856599165</v>
      </c>
      <c r="BQ33" s="85">
        <f t="shared" si="118"/>
        <v>71.335822856319254</v>
      </c>
      <c r="BR33" s="85" t="str">
        <f t="shared" si="119"/>
        <v>na</v>
      </c>
      <c r="BS33" s="85">
        <f t="shared" si="120"/>
        <v>66.331396507980543</v>
      </c>
      <c r="BT33" s="86" t="str">
        <f t="shared" si="121"/>
        <v>na</v>
      </c>
      <c r="BU33" s="86" t="str">
        <f t="shared" si="122"/>
        <v>na</v>
      </c>
      <c r="BV33" s="102">
        <f t="shared" si="123"/>
        <v>66.331396507980543</v>
      </c>
      <c r="BW33" s="93">
        <f t="shared" si="148"/>
        <v>2.9917060242025217E-3</v>
      </c>
      <c r="BX33" s="85" t="str">
        <f t="shared" si="149"/>
        <v>na</v>
      </c>
      <c r="BY33" s="86" t="str">
        <f t="shared" si="150"/>
        <v>na</v>
      </c>
      <c r="BZ33" s="85">
        <f t="shared" si="151"/>
        <v>0.30414028504156343</v>
      </c>
      <c r="CA33" s="85">
        <f t="shared" si="152"/>
        <v>0.67472260023523489</v>
      </c>
      <c r="CB33" s="85">
        <f t="shared" si="153"/>
        <v>7.6831131435254147E-3</v>
      </c>
      <c r="CC33" s="85" t="str">
        <f t="shared" si="154"/>
        <v>na</v>
      </c>
      <c r="CD33" s="85">
        <f t="shared" si="155"/>
        <v>7.1621536547110703E-2</v>
      </c>
      <c r="CE33" s="86" t="str">
        <f t="shared" si="156"/>
        <v>na</v>
      </c>
      <c r="CF33" s="86" t="str">
        <f t="shared" si="157"/>
        <v>na</v>
      </c>
      <c r="CG33" s="102">
        <f t="shared" si="158"/>
        <v>0.45485494199987647</v>
      </c>
    </row>
    <row r="34" spans="1:85" x14ac:dyDescent="0.25">
      <c r="A34" s="309" t="s">
        <v>22</v>
      </c>
      <c r="B34" s="198"/>
      <c r="C34" s="203">
        <v>66</v>
      </c>
      <c r="E34" s="207">
        <v>1</v>
      </c>
      <c r="F34" s="78">
        <v>1.2430000000000001</v>
      </c>
      <c r="G34" s="199">
        <v>2.13</v>
      </c>
      <c r="H34" s="199">
        <v>5.23</v>
      </c>
      <c r="I34" s="205">
        <v>0.59899999999999998</v>
      </c>
      <c r="J34" s="205">
        <v>1.5569999999999999</v>
      </c>
      <c r="K34" s="314" t="s">
        <v>270</v>
      </c>
      <c r="L34" s="81"/>
      <c r="M34" s="82">
        <v>2.4860000000000002</v>
      </c>
      <c r="N34" s="279">
        <v>0.14099999999999999</v>
      </c>
      <c r="O34" s="278">
        <v>0.16500000000000001</v>
      </c>
      <c r="P34" s="73">
        <f t="shared" si="97"/>
        <v>5.671761866452131E-2</v>
      </c>
      <c r="Q34" s="73">
        <f t="shared" si="98"/>
        <v>5.671761866452131E-2</v>
      </c>
      <c r="R34" s="205">
        <f t="shared" si="99"/>
        <v>6.6371681415929196E-2</v>
      </c>
      <c r="S34" s="205">
        <f t="shared" si="100"/>
        <v>6.6371681415929196E-2</v>
      </c>
      <c r="T34" s="202">
        <v>1</v>
      </c>
      <c r="U34" s="198"/>
      <c r="V34" s="201"/>
      <c r="W34" s="207">
        <v>1</v>
      </c>
      <c r="X34" s="207">
        <v>1</v>
      </c>
      <c r="Y34" s="207">
        <v>1</v>
      </c>
      <c r="AA34" s="207">
        <v>1</v>
      </c>
      <c r="AB34" s="201"/>
      <c r="AC34" s="201"/>
      <c r="AD34" s="207">
        <v>1</v>
      </c>
      <c r="AE34" s="54">
        <f t="shared" si="101"/>
        <v>66</v>
      </c>
      <c r="AF34" s="144" t="str">
        <f t="shared" si="102"/>
        <v>na</v>
      </c>
      <c r="AG34" s="75" t="str">
        <f t="shared" si="103"/>
        <v>na</v>
      </c>
      <c r="AH34" s="144">
        <f t="shared" si="104"/>
        <v>66</v>
      </c>
      <c r="AI34" s="144">
        <f t="shared" si="105"/>
        <v>66</v>
      </c>
      <c r="AJ34" s="144">
        <f t="shared" si="106"/>
        <v>66</v>
      </c>
      <c r="AK34" s="144" t="str">
        <f t="shared" si="107"/>
        <v>na</v>
      </c>
      <c r="AL34" s="144">
        <f t="shared" si="108"/>
        <v>66</v>
      </c>
      <c r="AM34" s="75" t="str">
        <f t="shared" si="109"/>
        <v>na</v>
      </c>
      <c r="AN34" s="75" t="str">
        <f t="shared" si="110"/>
        <v>na</v>
      </c>
      <c r="AO34" s="144">
        <f t="shared" si="111"/>
        <v>66</v>
      </c>
      <c r="AP34" s="81">
        <f t="shared" si="125"/>
        <v>5.5167517614883421E-2</v>
      </c>
      <c r="AQ34" s="82" t="str">
        <f t="shared" si="126"/>
        <v>na</v>
      </c>
      <c r="AR34" s="83" t="str">
        <f t="shared" si="127"/>
        <v>na</v>
      </c>
      <c r="AS34" s="82">
        <f t="shared" si="128"/>
        <v>7.3556690153177895E-2</v>
      </c>
      <c r="AT34" s="82">
        <f t="shared" si="129"/>
        <v>8.0341045070218567E-2</v>
      </c>
      <c r="AU34" s="82">
        <f t="shared" si="130"/>
        <v>5.7210759008027245E-2</v>
      </c>
      <c r="AV34" s="82" t="str">
        <f t="shared" si="131"/>
        <v>na</v>
      </c>
      <c r="AW34" s="82">
        <f t="shared" si="132"/>
        <v>5.5167517614883421E-2</v>
      </c>
      <c r="AX34" s="83" t="str">
        <f t="shared" si="133"/>
        <v>na</v>
      </c>
      <c r="AY34" s="83" t="str">
        <f t="shared" si="134"/>
        <v>na</v>
      </c>
      <c r="AZ34" s="82">
        <f t="shared" si="135"/>
        <v>5.5167517614883421E-2</v>
      </c>
      <c r="BA34" s="93">
        <f t="shared" si="136"/>
        <v>0.12852386843673821</v>
      </c>
      <c r="BB34" s="85" t="str">
        <f t="shared" si="137"/>
        <v>na</v>
      </c>
      <c r="BC34" s="86" t="str">
        <f t="shared" si="138"/>
        <v>na</v>
      </c>
      <c r="BD34" s="85">
        <f t="shared" si="139"/>
        <v>0.22848687722086791</v>
      </c>
      <c r="BE34" s="85">
        <f t="shared" si="140"/>
        <v>0.27257866338265707</v>
      </c>
      <c r="BF34" s="85">
        <f t="shared" si="141"/>
        <v>0.13822045659040158</v>
      </c>
      <c r="BG34" s="85" t="str">
        <f t="shared" si="142"/>
        <v>na</v>
      </c>
      <c r="BH34" s="85">
        <f t="shared" si="143"/>
        <v>0.12852386843673821</v>
      </c>
      <c r="BI34" s="86" t="str">
        <f t="shared" si="144"/>
        <v>na</v>
      </c>
      <c r="BJ34" s="86" t="str">
        <f t="shared" si="145"/>
        <v>na</v>
      </c>
      <c r="BK34" s="102">
        <f t="shared" si="146"/>
        <v>0.12852386843673821</v>
      </c>
      <c r="BL34" s="85">
        <f t="shared" si="147"/>
        <v>8.3540514483879846</v>
      </c>
      <c r="BM34" s="85" t="str">
        <f t="shared" si="114"/>
        <v>na</v>
      </c>
      <c r="BN34" s="86" t="str">
        <f t="shared" si="115"/>
        <v>na</v>
      </c>
      <c r="BO34" s="85">
        <f t="shared" si="116"/>
        <v>14.851647019356415</v>
      </c>
      <c r="BP34" s="85">
        <f t="shared" si="117"/>
        <v>17.717613119872709</v>
      </c>
      <c r="BQ34" s="85">
        <f t="shared" si="118"/>
        <v>8.9843296783761026</v>
      </c>
      <c r="BR34" s="85" t="str">
        <f t="shared" si="119"/>
        <v>na</v>
      </c>
      <c r="BS34" s="85">
        <f t="shared" si="120"/>
        <v>8.3540514483879846</v>
      </c>
      <c r="BT34" s="86" t="str">
        <f t="shared" si="121"/>
        <v>na</v>
      </c>
      <c r="BU34" s="86" t="str">
        <f t="shared" si="122"/>
        <v>na</v>
      </c>
      <c r="BV34" s="102">
        <f t="shared" si="123"/>
        <v>8.3540514483879846</v>
      </c>
      <c r="BW34" s="93">
        <f t="shared" si="148"/>
        <v>0.95708616629682575</v>
      </c>
      <c r="BX34" s="85" t="str">
        <f t="shared" si="149"/>
        <v>na</v>
      </c>
      <c r="BY34" s="86" t="str">
        <f t="shared" si="150"/>
        <v>na</v>
      </c>
      <c r="BZ34" s="85">
        <f t="shared" si="151"/>
        <v>0.88617746957981447</v>
      </c>
      <c r="CA34" s="85">
        <f t="shared" si="152"/>
        <v>0.66559807278821437</v>
      </c>
      <c r="CB34" s="85">
        <f t="shared" si="153"/>
        <v>0.96748931425275564</v>
      </c>
      <c r="CC34" s="85" t="str">
        <f t="shared" si="154"/>
        <v>na</v>
      </c>
      <c r="CD34" s="85">
        <f t="shared" si="155"/>
        <v>0.58581005671595854</v>
      </c>
      <c r="CE34" s="86" t="str">
        <f t="shared" si="156"/>
        <v>na</v>
      </c>
      <c r="CF34" s="86" t="str">
        <f t="shared" si="157"/>
        <v>na</v>
      </c>
      <c r="CG34" s="102">
        <f t="shared" si="158"/>
        <v>0.12857599630830077</v>
      </c>
    </row>
    <row r="35" spans="1:85" s="146" customFormat="1" x14ac:dyDescent="0.25">
      <c r="A35" s="311" t="s">
        <v>115</v>
      </c>
      <c r="B35" s="199"/>
      <c r="C35" s="21">
        <v>66</v>
      </c>
      <c r="E35" s="146">
        <v>1</v>
      </c>
      <c r="F35" s="78">
        <v>0</v>
      </c>
      <c r="G35" s="199"/>
      <c r="H35" s="199"/>
      <c r="I35" s="205">
        <v>8.7999999999999995E-2</v>
      </c>
      <c r="J35" s="205">
        <v>0.45300000000000001</v>
      </c>
      <c r="K35" s="314" t="s">
        <v>279</v>
      </c>
      <c r="L35" s="81"/>
      <c r="M35" s="82">
        <v>0.54100000000000004</v>
      </c>
      <c r="N35" s="279">
        <v>0.38900000000000001</v>
      </c>
      <c r="O35" s="278">
        <v>1.2909999999999999</v>
      </c>
      <c r="P35" s="73">
        <f t="shared" si="97"/>
        <v>0.71903881700554528</v>
      </c>
      <c r="Q35" s="73">
        <f t="shared" si="98"/>
        <v>0.71903881700554528</v>
      </c>
      <c r="R35" s="205">
        <f t="shared" si="99"/>
        <v>2.386321626617375</v>
      </c>
      <c r="S35" s="205">
        <f t="shared" si="100"/>
        <v>2.386321626617375</v>
      </c>
      <c r="T35" s="204">
        <v>1</v>
      </c>
      <c r="U35" s="199">
        <v>0.5</v>
      </c>
      <c r="V35" s="201"/>
      <c r="W35" s="146">
        <v>1</v>
      </c>
      <c r="X35" s="146">
        <v>0.5</v>
      </c>
      <c r="Y35" s="146">
        <v>1</v>
      </c>
      <c r="AB35" s="201"/>
      <c r="AC35" s="201"/>
      <c r="AE35" s="54">
        <f t="shared" si="101"/>
        <v>66</v>
      </c>
      <c r="AF35" s="144">
        <f t="shared" si="102"/>
        <v>66</v>
      </c>
      <c r="AG35" s="75" t="str">
        <f t="shared" si="103"/>
        <v>na</v>
      </c>
      <c r="AH35" s="144">
        <f t="shared" si="104"/>
        <v>66</v>
      </c>
      <c r="AI35" s="144">
        <f t="shared" si="105"/>
        <v>66</v>
      </c>
      <c r="AJ35" s="144">
        <f t="shared" si="106"/>
        <v>66</v>
      </c>
      <c r="AK35" s="144" t="str">
        <f t="shared" si="107"/>
        <v>na</v>
      </c>
      <c r="AL35" s="144" t="str">
        <f t="shared" si="108"/>
        <v>na</v>
      </c>
      <c r="AM35" s="75" t="str">
        <f t="shared" si="109"/>
        <v>na</v>
      </c>
      <c r="AN35" s="75" t="str">
        <f t="shared" si="110"/>
        <v>na</v>
      </c>
      <c r="AO35" s="144" t="str">
        <f t="shared" si="111"/>
        <v>na</v>
      </c>
      <c r="AP35" s="81">
        <f t="shared" si="125"/>
        <v>0.54176530730082006</v>
      </c>
      <c r="AQ35" s="82">
        <f t="shared" si="126"/>
        <v>0.32505918438049203</v>
      </c>
      <c r="AR35" s="83" t="str">
        <f t="shared" si="127"/>
        <v>na</v>
      </c>
      <c r="AS35" s="82">
        <f t="shared" si="128"/>
        <v>0.72235374306776001</v>
      </c>
      <c r="AT35" s="82">
        <f t="shared" si="129"/>
        <v>0.39448930143263594</v>
      </c>
      <c r="AU35" s="82">
        <f t="shared" si="130"/>
        <v>0.56183068905270228</v>
      </c>
      <c r="AV35" s="82" t="str">
        <f t="shared" si="131"/>
        <v>na</v>
      </c>
      <c r="AW35" s="82" t="str">
        <f t="shared" si="132"/>
        <v>na</v>
      </c>
      <c r="AX35" s="83" t="str">
        <f t="shared" si="133"/>
        <v>na</v>
      </c>
      <c r="AY35" s="83" t="str">
        <f t="shared" si="134"/>
        <v>na</v>
      </c>
      <c r="AZ35" s="82" t="str">
        <f t="shared" si="135"/>
        <v>na</v>
      </c>
      <c r="BA35" s="93">
        <f t="shared" si="136"/>
        <v>2.4394885327751878</v>
      </c>
      <c r="BB35" s="85">
        <f t="shared" si="137"/>
        <v>0.87821587179906757</v>
      </c>
      <c r="BC35" s="86" t="str">
        <f t="shared" si="138"/>
        <v>na</v>
      </c>
      <c r="BD35" s="85">
        <f t="shared" si="139"/>
        <v>4.3368685027114449</v>
      </c>
      <c r="BE35" s="85">
        <f t="shared" si="140"/>
        <v>1.2934417001470853</v>
      </c>
      <c r="BF35" s="85">
        <f t="shared" si="141"/>
        <v>2.6235377362081578</v>
      </c>
      <c r="BG35" s="85" t="str">
        <f t="shared" si="142"/>
        <v>na</v>
      </c>
      <c r="BH35" s="85" t="str">
        <f t="shared" si="143"/>
        <v>na</v>
      </c>
      <c r="BI35" s="86" t="str">
        <f t="shared" si="144"/>
        <v>na</v>
      </c>
      <c r="BJ35" s="86" t="str">
        <f t="shared" si="145"/>
        <v>na</v>
      </c>
      <c r="BK35" s="102" t="str">
        <f t="shared" si="146"/>
        <v>na</v>
      </c>
      <c r="BL35" s="85">
        <f t="shared" si="147"/>
        <v>158.56675463038721</v>
      </c>
      <c r="BM35" s="85">
        <f t="shared" si="114"/>
        <v>57.084031666939396</v>
      </c>
      <c r="BN35" s="86" t="str">
        <f t="shared" si="115"/>
        <v>na</v>
      </c>
      <c r="BO35" s="85">
        <f t="shared" si="116"/>
        <v>281.89645267624394</v>
      </c>
      <c r="BP35" s="85">
        <f t="shared" si="117"/>
        <v>84.073710509560541</v>
      </c>
      <c r="BQ35" s="85">
        <f t="shared" si="118"/>
        <v>170.52995285353026</v>
      </c>
      <c r="BR35" s="85" t="str">
        <f t="shared" si="119"/>
        <v>na</v>
      </c>
      <c r="BS35" s="85" t="str">
        <f t="shared" si="120"/>
        <v>na</v>
      </c>
      <c r="BT35" s="86" t="str">
        <f t="shared" si="121"/>
        <v>na</v>
      </c>
      <c r="BU35" s="86" t="str">
        <f t="shared" si="122"/>
        <v>na</v>
      </c>
      <c r="BV35" s="102" t="str">
        <f t="shared" si="123"/>
        <v>na</v>
      </c>
      <c r="BW35" s="93">
        <f t="shared" si="148"/>
        <v>8.8496214031454823</v>
      </c>
      <c r="BX35" s="85">
        <f t="shared" si="149"/>
        <v>1.2233745649309904</v>
      </c>
      <c r="BY35" s="86" t="str">
        <f t="shared" si="150"/>
        <v>na</v>
      </c>
      <c r="BZ35" s="85">
        <f t="shared" si="151"/>
        <v>18.744415934648263</v>
      </c>
      <c r="CA35" s="85">
        <f t="shared" si="152"/>
        <v>3.0147743551431114</v>
      </c>
      <c r="CB35" s="85">
        <f t="shared" si="153"/>
        <v>9.7090904634110657</v>
      </c>
      <c r="CC35" s="85" t="str">
        <f t="shared" si="154"/>
        <v>na</v>
      </c>
      <c r="CD35" s="85" t="str">
        <f t="shared" si="155"/>
        <v>na</v>
      </c>
      <c r="CE35" s="86" t="str">
        <f t="shared" si="156"/>
        <v>na</v>
      </c>
      <c r="CF35" s="86" t="str">
        <f t="shared" si="157"/>
        <v>na</v>
      </c>
      <c r="CG35" s="102" t="str">
        <f t="shared" si="158"/>
        <v>na</v>
      </c>
    </row>
    <row r="36" spans="1:85" x14ac:dyDescent="0.25">
      <c r="A36" s="309" t="s">
        <v>114</v>
      </c>
      <c r="B36" s="198"/>
      <c r="C36" s="203">
        <v>66</v>
      </c>
      <c r="E36" s="207">
        <v>1</v>
      </c>
      <c r="F36" s="78">
        <v>3.83</v>
      </c>
      <c r="G36" s="205">
        <v>116.79</v>
      </c>
      <c r="H36" s="205">
        <v>203.23</v>
      </c>
      <c r="I36" s="205">
        <v>18.393000000000001</v>
      </c>
      <c r="J36" s="205">
        <v>47.585000000000001</v>
      </c>
      <c r="K36" s="314" t="s">
        <v>279</v>
      </c>
      <c r="L36" s="81"/>
      <c r="M36" s="82">
        <v>65.977999999999994</v>
      </c>
      <c r="N36" s="279">
        <v>3.5999999999999997E-2</v>
      </c>
      <c r="O36" s="278">
        <v>0.11799999999999999</v>
      </c>
      <c r="P36" s="73">
        <f t="shared" si="97"/>
        <v>5.4563642426263301E-4</v>
      </c>
      <c r="Q36" s="73">
        <f t="shared" si="98"/>
        <v>0.01</v>
      </c>
      <c r="R36" s="205">
        <f t="shared" si="99"/>
        <v>1.7884749461941861E-3</v>
      </c>
      <c r="S36" s="205">
        <f t="shared" si="100"/>
        <v>1.7884749461941861E-3</v>
      </c>
      <c r="T36" s="202">
        <v>1</v>
      </c>
      <c r="U36" s="199"/>
      <c r="V36" s="201"/>
      <c r="W36" s="207">
        <v>0.5</v>
      </c>
      <c r="X36" s="207">
        <v>1</v>
      </c>
      <c r="Y36" s="207">
        <v>1</v>
      </c>
      <c r="Z36" s="207">
        <v>1</v>
      </c>
      <c r="AA36" s="207">
        <v>1</v>
      </c>
      <c r="AB36" s="201"/>
      <c r="AC36" s="201"/>
      <c r="AD36" s="207">
        <v>1</v>
      </c>
      <c r="AE36" s="54">
        <f t="shared" si="101"/>
        <v>66</v>
      </c>
      <c r="AF36" s="144" t="str">
        <f t="shared" si="102"/>
        <v>na</v>
      </c>
      <c r="AG36" s="75" t="str">
        <f t="shared" si="103"/>
        <v>na</v>
      </c>
      <c r="AH36" s="144">
        <f t="shared" si="104"/>
        <v>66</v>
      </c>
      <c r="AI36" s="144">
        <f t="shared" si="105"/>
        <v>66</v>
      </c>
      <c r="AJ36" s="144">
        <f t="shared" si="106"/>
        <v>66</v>
      </c>
      <c r="AK36" s="144">
        <f t="shared" si="107"/>
        <v>66</v>
      </c>
      <c r="AL36" s="144">
        <f t="shared" si="108"/>
        <v>66</v>
      </c>
      <c r="AM36" s="75" t="str">
        <f t="shared" si="109"/>
        <v>na</v>
      </c>
      <c r="AN36" s="75" t="str">
        <f t="shared" si="110"/>
        <v>na</v>
      </c>
      <c r="AO36" s="144">
        <f t="shared" si="111"/>
        <v>66</v>
      </c>
      <c r="AP36" s="81">
        <f t="shared" si="125"/>
        <v>9.950330853168092E-3</v>
      </c>
      <c r="AQ36" s="82" t="str">
        <f t="shared" si="126"/>
        <v>na</v>
      </c>
      <c r="AR36" s="83" t="str">
        <f t="shared" si="127"/>
        <v>na</v>
      </c>
      <c r="AS36" s="82">
        <f t="shared" si="128"/>
        <v>6.6335539021120608E-3</v>
      </c>
      <c r="AT36" s="82">
        <f t="shared" si="129"/>
        <v>1.4490773087137997E-2</v>
      </c>
      <c r="AU36" s="82">
        <f t="shared" si="130"/>
        <v>1.0318861625507651E-2</v>
      </c>
      <c r="AV36" s="82">
        <f t="shared" si="131"/>
        <v>1.4214758361668703E-2</v>
      </c>
      <c r="AW36" s="82">
        <f t="shared" si="132"/>
        <v>9.950330853168092E-3</v>
      </c>
      <c r="AX36" s="83" t="str">
        <f t="shared" si="133"/>
        <v>na</v>
      </c>
      <c r="AY36" s="83" t="str">
        <f t="shared" si="134"/>
        <v>na</v>
      </c>
      <c r="AZ36" s="82">
        <f t="shared" si="135"/>
        <v>9.950330853168092E-3</v>
      </c>
      <c r="BA36" s="93">
        <f t="shared" si="136"/>
        <v>3.5737550584418838E-3</v>
      </c>
      <c r="BB36" s="85" t="str">
        <f t="shared" si="137"/>
        <v>na</v>
      </c>
      <c r="BC36" s="86" t="str">
        <f t="shared" si="138"/>
        <v>na</v>
      </c>
      <c r="BD36" s="85">
        <f t="shared" si="139"/>
        <v>1.588335581529726E-3</v>
      </c>
      <c r="BE36" s="85">
        <f t="shared" si="140"/>
        <v>7.5793655212501049E-3</v>
      </c>
      <c r="BF36" s="85">
        <f t="shared" si="141"/>
        <v>3.8433799256768677E-3</v>
      </c>
      <c r="BG36" s="85">
        <f t="shared" si="142"/>
        <v>7.2933776702895593E-3</v>
      </c>
      <c r="BH36" s="85">
        <f t="shared" si="143"/>
        <v>3.5737550584418838E-3</v>
      </c>
      <c r="BI36" s="86" t="str">
        <f t="shared" si="144"/>
        <v>na</v>
      </c>
      <c r="BJ36" s="86" t="str">
        <f t="shared" si="145"/>
        <v>na</v>
      </c>
      <c r="BK36" s="102">
        <f t="shared" si="146"/>
        <v>3.5737550584418838E-3</v>
      </c>
      <c r="BL36" s="85">
        <f t="shared" si="147"/>
        <v>0.23229407879872244</v>
      </c>
      <c r="BM36" s="85" t="str">
        <f t="shared" si="114"/>
        <v>na</v>
      </c>
      <c r="BN36" s="86" t="str">
        <f t="shared" si="115"/>
        <v>na</v>
      </c>
      <c r="BO36" s="85">
        <f t="shared" si="116"/>
        <v>0.10324181279943219</v>
      </c>
      <c r="BP36" s="85">
        <f t="shared" si="117"/>
        <v>0.49265875888125682</v>
      </c>
      <c r="BQ36" s="85">
        <f t="shared" si="118"/>
        <v>0.24981969516899641</v>
      </c>
      <c r="BR36" s="85">
        <f t="shared" si="119"/>
        <v>0.47406954856882133</v>
      </c>
      <c r="BS36" s="85">
        <f t="shared" si="120"/>
        <v>0.23229407879872244</v>
      </c>
      <c r="BT36" s="86" t="str">
        <f t="shared" si="121"/>
        <v>na</v>
      </c>
      <c r="BU36" s="86" t="str">
        <f t="shared" si="122"/>
        <v>na</v>
      </c>
      <c r="BV36" s="102">
        <f t="shared" si="123"/>
        <v>0.23229407879872244</v>
      </c>
      <c r="BW36" s="93">
        <f t="shared" si="148"/>
        <v>1.8107846052095364</v>
      </c>
      <c r="BX36" s="85" t="str">
        <f t="shared" si="149"/>
        <v>na</v>
      </c>
      <c r="BY36" s="86" t="str">
        <f t="shared" si="150"/>
        <v>na</v>
      </c>
      <c r="BZ36" s="85">
        <f t="shared" si="151"/>
        <v>2.2053916949176902</v>
      </c>
      <c r="CA36" s="85">
        <f t="shared" si="152"/>
        <v>1.8246932744030393</v>
      </c>
      <c r="CB36" s="85">
        <f t="shared" si="153"/>
        <v>1.8620292388673909</v>
      </c>
      <c r="CC36" s="85">
        <f t="shared" si="154"/>
        <v>8.6478473633167657E-2</v>
      </c>
      <c r="CD36" s="85">
        <f t="shared" si="155"/>
        <v>1.2830737556889695</v>
      </c>
      <c r="CE36" s="86" t="str">
        <f t="shared" si="156"/>
        <v>na</v>
      </c>
      <c r="CF36" s="86" t="str">
        <f t="shared" si="157"/>
        <v>na</v>
      </c>
      <c r="CG36" s="102">
        <f t="shared" si="158"/>
        <v>0.52696146367880747</v>
      </c>
    </row>
    <row r="37" spans="1:85" x14ac:dyDescent="0.25">
      <c r="A37" s="309" t="s">
        <v>113</v>
      </c>
      <c r="B37" s="198"/>
      <c r="C37" s="203">
        <v>66</v>
      </c>
      <c r="E37" s="199">
        <v>1</v>
      </c>
      <c r="F37" s="78">
        <v>0</v>
      </c>
      <c r="G37" s="205">
        <v>5.85</v>
      </c>
      <c r="H37" s="205">
        <v>10.23</v>
      </c>
      <c r="I37" s="205">
        <v>7.0000000000000001E-3</v>
      </c>
      <c r="J37" s="205">
        <v>2.7E-2</v>
      </c>
      <c r="K37" s="314" t="s">
        <v>321</v>
      </c>
      <c r="L37" s="81"/>
      <c r="M37" s="82">
        <v>6.8000000000000005E-2</v>
      </c>
      <c r="N37" s="279">
        <v>5.0000000000000001E-3</v>
      </c>
      <c r="O37" s="278">
        <v>1.7000000000000001E-2</v>
      </c>
      <c r="P37" s="73">
        <f t="shared" si="97"/>
        <v>7.3529411764705885E-2</v>
      </c>
      <c r="Q37" s="73">
        <f t="shared" si="98"/>
        <v>7.3529411764705885E-2</v>
      </c>
      <c r="R37" s="205">
        <f t="shared" si="99"/>
        <v>0.25</v>
      </c>
      <c r="S37" s="205">
        <f t="shared" si="100"/>
        <v>0.25</v>
      </c>
      <c r="T37" s="202">
        <v>1</v>
      </c>
      <c r="U37" s="199">
        <v>1</v>
      </c>
      <c r="V37" s="201"/>
      <c r="W37" s="207">
        <v>0.75</v>
      </c>
      <c r="X37" s="207">
        <v>0.6</v>
      </c>
      <c r="Y37" s="207">
        <v>1</v>
      </c>
      <c r="AB37" s="201"/>
      <c r="AC37" s="201"/>
      <c r="AD37" s="207">
        <v>1</v>
      </c>
      <c r="AE37" s="54">
        <f t="shared" si="101"/>
        <v>66</v>
      </c>
      <c r="AF37" s="144">
        <f t="shared" si="102"/>
        <v>66</v>
      </c>
      <c r="AG37" s="75" t="str">
        <f t="shared" si="103"/>
        <v>na</v>
      </c>
      <c r="AH37" s="144">
        <f t="shared" si="104"/>
        <v>66</v>
      </c>
      <c r="AI37" s="144">
        <f t="shared" si="105"/>
        <v>66</v>
      </c>
      <c r="AJ37" s="144">
        <f t="shared" si="106"/>
        <v>66</v>
      </c>
      <c r="AK37" s="144" t="str">
        <f t="shared" si="107"/>
        <v>na</v>
      </c>
      <c r="AL37" s="144" t="str">
        <f t="shared" si="108"/>
        <v>na</v>
      </c>
      <c r="AM37" s="75" t="str">
        <f t="shared" si="109"/>
        <v>na</v>
      </c>
      <c r="AN37" s="75" t="str">
        <f t="shared" si="110"/>
        <v>na</v>
      </c>
      <c r="AO37" s="144">
        <f t="shared" si="111"/>
        <v>66</v>
      </c>
      <c r="AP37" s="81">
        <f t="shared" si="125"/>
        <v>7.0951735972284394E-2</v>
      </c>
      <c r="AQ37" s="82">
        <f t="shared" si="126"/>
        <v>8.5142083166741267E-2</v>
      </c>
      <c r="AR37" s="83" t="str">
        <f t="shared" si="127"/>
        <v>na</v>
      </c>
      <c r="AS37" s="82">
        <f t="shared" si="128"/>
        <v>7.0951735972284394E-2</v>
      </c>
      <c r="AT37" s="82">
        <f t="shared" si="129"/>
        <v>6.1996662500054311E-2</v>
      </c>
      <c r="AU37" s="82">
        <f t="shared" si="130"/>
        <v>7.3579578045331953E-2</v>
      </c>
      <c r="AV37" s="82" t="str">
        <f t="shared" si="131"/>
        <v>na</v>
      </c>
      <c r="AW37" s="82" t="str">
        <f t="shared" si="132"/>
        <v>na</v>
      </c>
      <c r="AX37" s="83" t="str">
        <f t="shared" si="133"/>
        <v>na</v>
      </c>
      <c r="AY37" s="83" t="str">
        <f t="shared" si="134"/>
        <v>na</v>
      </c>
      <c r="AZ37" s="82">
        <f t="shared" si="135"/>
        <v>7.0951735972284394E-2</v>
      </c>
      <c r="BA37" s="93">
        <f t="shared" si="136"/>
        <v>0.44628710262841953</v>
      </c>
      <c r="BB37" s="85">
        <f t="shared" si="137"/>
        <v>0.64265342778492407</v>
      </c>
      <c r="BC37" s="86" t="str">
        <f t="shared" si="138"/>
        <v>na</v>
      </c>
      <c r="BD37" s="85">
        <f t="shared" si="139"/>
        <v>0.44628710262841953</v>
      </c>
      <c r="BE37" s="85">
        <f t="shared" si="140"/>
        <v>0.34074140176173029</v>
      </c>
      <c r="BF37" s="85">
        <f t="shared" si="141"/>
        <v>0.47995759733975424</v>
      </c>
      <c r="BG37" s="85" t="str">
        <f t="shared" si="142"/>
        <v>na</v>
      </c>
      <c r="BH37" s="85" t="str">
        <f t="shared" si="143"/>
        <v>na</v>
      </c>
      <c r="BI37" s="86" t="str">
        <f t="shared" si="144"/>
        <v>na</v>
      </c>
      <c r="BJ37" s="86" t="str">
        <f t="shared" si="145"/>
        <v>na</v>
      </c>
      <c r="BK37" s="102">
        <f t="shared" si="146"/>
        <v>0.44628710262841953</v>
      </c>
      <c r="BL37" s="85">
        <f t="shared" si="147"/>
        <v>29.008661670847271</v>
      </c>
      <c r="BM37" s="85">
        <f t="shared" si="114"/>
        <v>41.772472806020062</v>
      </c>
      <c r="BN37" s="86" t="str">
        <f t="shared" si="115"/>
        <v>na</v>
      </c>
      <c r="BO37" s="85">
        <f t="shared" si="116"/>
        <v>29.008661670847271</v>
      </c>
      <c r="BP37" s="85">
        <f t="shared" si="117"/>
        <v>22.148191114512468</v>
      </c>
      <c r="BQ37" s="85">
        <f t="shared" si="118"/>
        <v>31.197243827084026</v>
      </c>
      <c r="BR37" s="85" t="str">
        <f t="shared" si="119"/>
        <v>na</v>
      </c>
      <c r="BS37" s="85" t="str">
        <f t="shared" si="120"/>
        <v>na</v>
      </c>
      <c r="BT37" s="86" t="str">
        <f t="shared" si="121"/>
        <v>na</v>
      </c>
      <c r="BU37" s="86" t="str">
        <f t="shared" si="122"/>
        <v>na</v>
      </c>
      <c r="BV37" s="102">
        <f t="shared" si="123"/>
        <v>29.008661670847271</v>
      </c>
      <c r="BW37" s="93">
        <f t="shared" si="148"/>
        <v>0.72262956522031219</v>
      </c>
      <c r="BX37" s="85">
        <f t="shared" si="149"/>
        <v>0.71070481374769179</v>
      </c>
      <c r="BY37" s="86" t="str">
        <f t="shared" si="150"/>
        <v>na</v>
      </c>
      <c r="BZ37" s="85">
        <f t="shared" si="151"/>
        <v>0.92646928311786925</v>
      </c>
      <c r="CA37" s="85">
        <f t="shared" si="152"/>
        <v>0.93097876674303559</v>
      </c>
      <c r="CB37" s="85">
        <f t="shared" si="153"/>
        <v>0.72357043103055896</v>
      </c>
      <c r="CC37" s="85" t="str">
        <f t="shared" si="154"/>
        <v>na</v>
      </c>
      <c r="CD37" s="85" t="str">
        <f t="shared" si="155"/>
        <v>na</v>
      </c>
      <c r="CE37" s="86" t="str">
        <f t="shared" si="156"/>
        <v>na</v>
      </c>
      <c r="CF37" s="86" t="str">
        <f t="shared" si="157"/>
        <v>na</v>
      </c>
      <c r="CG37" s="102">
        <f t="shared" si="158"/>
        <v>5.3058061665236259E-2</v>
      </c>
    </row>
    <row r="38" spans="1:85" x14ac:dyDescent="0.25">
      <c r="A38" s="311" t="s">
        <v>118</v>
      </c>
      <c r="B38" s="198"/>
      <c r="C38" s="203">
        <v>66</v>
      </c>
      <c r="E38" s="199">
        <v>1</v>
      </c>
      <c r="F38" s="78">
        <v>4.0000000000000001E-3</v>
      </c>
      <c r="G38" s="205"/>
      <c r="H38" s="205"/>
      <c r="I38" s="205">
        <v>4.0000000000000001E-3</v>
      </c>
      <c r="J38" s="205">
        <v>3.5000000000000003E-2</v>
      </c>
      <c r="K38" s="314" t="s">
        <v>321</v>
      </c>
      <c r="L38" s="204"/>
      <c r="M38" s="82">
        <v>7.8E-2</v>
      </c>
      <c r="N38" s="277">
        <v>0</v>
      </c>
      <c r="O38" s="278">
        <v>0</v>
      </c>
      <c r="P38" s="73">
        <f t="shared" si="97"/>
        <v>0</v>
      </c>
      <c r="Q38" s="73">
        <f t="shared" si="98"/>
        <v>0.01</v>
      </c>
      <c r="R38" s="205">
        <f t="shared" si="99"/>
        <v>0</v>
      </c>
      <c r="S38" s="205">
        <f t="shared" si="100"/>
        <v>0.01</v>
      </c>
      <c r="T38" s="202">
        <v>1</v>
      </c>
      <c r="U38" s="198">
        <v>0.5</v>
      </c>
      <c r="V38" s="201"/>
      <c r="W38" s="207">
        <v>0.5</v>
      </c>
      <c r="X38" s="199">
        <v>0.5</v>
      </c>
      <c r="Y38" s="199">
        <v>1</v>
      </c>
      <c r="AA38" s="207">
        <v>1</v>
      </c>
      <c r="AB38" s="201">
        <v>1</v>
      </c>
      <c r="AC38" s="201"/>
      <c r="AE38" s="54">
        <f t="shared" si="101"/>
        <v>66</v>
      </c>
      <c r="AF38" s="144">
        <f t="shared" si="102"/>
        <v>66</v>
      </c>
      <c r="AG38" s="75" t="str">
        <f t="shared" si="103"/>
        <v>na</v>
      </c>
      <c r="AH38" s="144">
        <f t="shared" si="104"/>
        <v>66</v>
      </c>
      <c r="AI38" s="144">
        <f t="shared" si="105"/>
        <v>66</v>
      </c>
      <c r="AJ38" s="144">
        <f t="shared" si="106"/>
        <v>66</v>
      </c>
      <c r="AK38" s="144" t="str">
        <f t="shared" si="107"/>
        <v>na</v>
      </c>
      <c r="AL38" s="144">
        <f t="shared" si="108"/>
        <v>66</v>
      </c>
      <c r="AM38" s="75">
        <f t="shared" si="109"/>
        <v>66</v>
      </c>
      <c r="AN38" s="75" t="str">
        <f t="shared" si="110"/>
        <v>na</v>
      </c>
      <c r="AO38" s="144" t="str">
        <f t="shared" si="111"/>
        <v>na</v>
      </c>
      <c r="AP38" s="81">
        <f t="shared" si="125"/>
        <v>9.950330853168092E-3</v>
      </c>
      <c r="AQ38" s="82">
        <f t="shared" si="126"/>
        <v>5.9701985119008554E-3</v>
      </c>
      <c r="AR38" s="83" t="str">
        <f t="shared" si="127"/>
        <v>na</v>
      </c>
      <c r="AS38" s="82">
        <f t="shared" si="128"/>
        <v>6.6335539021120608E-3</v>
      </c>
      <c r="AT38" s="82">
        <f t="shared" si="129"/>
        <v>7.2453865435689983E-3</v>
      </c>
      <c r="AU38" s="82">
        <f t="shared" si="130"/>
        <v>1.0318861625507651E-2</v>
      </c>
      <c r="AV38" s="82" t="str">
        <f t="shared" si="131"/>
        <v>na</v>
      </c>
      <c r="AW38" s="82">
        <f t="shared" si="132"/>
        <v>9.950330853168092E-3</v>
      </c>
      <c r="AX38" s="83">
        <f t="shared" si="133"/>
        <v>9.950330853168092E-3</v>
      </c>
      <c r="AY38" s="83" t="str">
        <f t="shared" si="134"/>
        <v>na</v>
      </c>
      <c r="AZ38" s="82" t="str">
        <f t="shared" si="135"/>
        <v>na</v>
      </c>
      <c r="BA38" s="93">
        <f t="shared" si="136"/>
        <v>1.9900661706336174E-2</v>
      </c>
      <c r="BB38" s="85">
        <f t="shared" si="137"/>
        <v>7.1642382142810225E-3</v>
      </c>
      <c r="BC38" s="86" t="str">
        <f t="shared" si="138"/>
        <v>na</v>
      </c>
      <c r="BD38" s="85">
        <f t="shared" si="139"/>
        <v>8.8447385361494091E-3</v>
      </c>
      <c r="BE38" s="85">
        <f t="shared" si="140"/>
        <v>1.0551533801314067E-2</v>
      </c>
      <c r="BF38" s="85">
        <f t="shared" si="141"/>
        <v>2.1402083371423263E-2</v>
      </c>
      <c r="BG38" s="85" t="str">
        <f t="shared" si="142"/>
        <v>na</v>
      </c>
      <c r="BH38" s="85">
        <f t="shared" si="143"/>
        <v>1.9900661706336174E-2</v>
      </c>
      <c r="BI38" s="86">
        <f t="shared" si="144"/>
        <v>1.9900661706336174E-2</v>
      </c>
      <c r="BJ38" s="86" t="str">
        <f t="shared" si="145"/>
        <v>na</v>
      </c>
      <c r="BK38" s="102" t="str">
        <f t="shared" si="146"/>
        <v>na</v>
      </c>
      <c r="BL38" s="85">
        <f t="shared" si="147"/>
        <v>1.2935430109118513</v>
      </c>
      <c r="BM38" s="85">
        <f t="shared" si="114"/>
        <v>0.46567548392826646</v>
      </c>
      <c r="BN38" s="86" t="str">
        <f t="shared" si="115"/>
        <v>na</v>
      </c>
      <c r="BO38" s="85">
        <f t="shared" si="116"/>
        <v>0.57490800484971161</v>
      </c>
      <c r="BP38" s="85">
        <f t="shared" si="117"/>
        <v>0.68584969708541432</v>
      </c>
      <c r="BQ38" s="85">
        <f t="shared" si="118"/>
        <v>1.391135419142512</v>
      </c>
      <c r="BR38" s="85" t="str">
        <f t="shared" si="119"/>
        <v>na</v>
      </c>
      <c r="BS38" s="85">
        <f t="shared" si="120"/>
        <v>1.2935430109118513</v>
      </c>
      <c r="BT38" s="86">
        <f t="shared" si="121"/>
        <v>1.2935430109118513</v>
      </c>
      <c r="BU38" s="86" t="str">
        <f t="shared" si="122"/>
        <v>na</v>
      </c>
      <c r="BV38" s="102" t="str">
        <f t="shared" si="123"/>
        <v>na</v>
      </c>
      <c r="BW38" s="93">
        <f t="shared" si="148"/>
        <v>1.8107846052095364</v>
      </c>
      <c r="BX38" s="85">
        <f t="shared" si="149"/>
        <v>2.2088752585240914</v>
      </c>
      <c r="BY38" s="86" t="str">
        <f t="shared" si="150"/>
        <v>na</v>
      </c>
      <c r="BZ38" s="85">
        <f t="shared" si="151"/>
        <v>2.2053916949176902</v>
      </c>
      <c r="CA38" s="85">
        <f t="shared" si="152"/>
        <v>1.9871804427102704</v>
      </c>
      <c r="CB38" s="85">
        <f t="shared" si="153"/>
        <v>1.8620292388673909</v>
      </c>
      <c r="CC38" s="85" t="str">
        <f t="shared" si="154"/>
        <v>na</v>
      </c>
      <c r="CD38" s="85">
        <f t="shared" si="155"/>
        <v>1.2830737556889695</v>
      </c>
      <c r="CE38" s="86">
        <f t="shared" si="156"/>
        <v>0</v>
      </c>
      <c r="CF38" s="86" t="str">
        <f t="shared" si="157"/>
        <v>na</v>
      </c>
      <c r="CG38" s="102" t="str">
        <f t="shared" si="158"/>
        <v>na</v>
      </c>
    </row>
    <row r="39" spans="1:85" ht="15.75" x14ac:dyDescent="0.25">
      <c r="A39" s="309" t="s">
        <v>29</v>
      </c>
      <c r="B39" s="198"/>
      <c r="C39" s="203">
        <v>66</v>
      </c>
      <c r="E39" s="207">
        <v>1</v>
      </c>
      <c r="F39" s="78">
        <v>0.20200000000000001</v>
      </c>
      <c r="G39" s="205">
        <v>8.5299999999999994</v>
      </c>
      <c r="H39" s="205">
        <v>21.46</v>
      </c>
      <c r="I39" s="205">
        <v>4.4770000000000003</v>
      </c>
      <c r="J39" s="205">
        <v>22.391999999999999</v>
      </c>
      <c r="K39" s="314" t="s">
        <v>279</v>
      </c>
      <c r="L39" s="81"/>
      <c r="M39" s="82">
        <v>26.869</v>
      </c>
      <c r="N39" s="277">
        <v>7.4409999999999998</v>
      </c>
      <c r="O39" s="278">
        <v>11.176</v>
      </c>
      <c r="P39" s="73">
        <f t="shared" si="97"/>
        <v>0.27693624623171686</v>
      </c>
      <c r="Q39" s="73">
        <f t="shared" si="98"/>
        <v>0.27693624623171686</v>
      </c>
      <c r="R39" s="205">
        <f t="shared" si="99"/>
        <v>0.41594402471249403</v>
      </c>
      <c r="S39" s="205">
        <f t="shared" si="100"/>
        <v>0.41594402471249403</v>
      </c>
      <c r="T39" s="202">
        <v>1</v>
      </c>
      <c r="U39" s="199">
        <v>0.5</v>
      </c>
      <c r="V39" s="201">
        <v>1</v>
      </c>
      <c r="W39" s="207">
        <v>0.5</v>
      </c>
      <c r="X39" s="207">
        <v>0.5</v>
      </c>
      <c r="Y39" s="207">
        <v>1</v>
      </c>
      <c r="Z39" s="207">
        <v>0.5</v>
      </c>
      <c r="AA39" s="207">
        <v>1</v>
      </c>
      <c r="AB39" s="201"/>
      <c r="AC39" s="201"/>
      <c r="AD39" s="180">
        <v>1</v>
      </c>
      <c r="AE39" s="54">
        <f t="shared" si="101"/>
        <v>66</v>
      </c>
      <c r="AF39" s="144">
        <f t="shared" si="102"/>
        <v>66</v>
      </c>
      <c r="AG39" s="75">
        <f t="shared" si="103"/>
        <v>66</v>
      </c>
      <c r="AH39" s="144">
        <f t="shared" si="104"/>
        <v>66</v>
      </c>
      <c r="AI39" s="144">
        <f t="shared" si="105"/>
        <v>66</v>
      </c>
      <c r="AJ39" s="144">
        <f t="shared" si="106"/>
        <v>66</v>
      </c>
      <c r="AK39" s="144">
        <f t="shared" si="107"/>
        <v>66</v>
      </c>
      <c r="AL39" s="144">
        <f t="shared" si="108"/>
        <v>66</v>
      </c>
      <c r="AM39" s="75" t="str">
        <f t="shared" si="109"/>
        <v>na</v>
      </c>
      <c r="AN39" s="75" t="str">
        <f t="shared" si="110"/>
        <v>na</v>
      </c>
      <c r="AO39" s="144">
        <f t="shared" si="111"/>
        <v>66</v>
      </c>
      <c r="AP39" s="81">
        <f t="shared" si="125"/>
        <v>0.2444636511617741</v>
      </c>
      <c r="AQ39" s="82">
        <f t="shared" si="126"/>
        <v>0.14667819069706445</v>
      </c>
      <c r="AR39" s="83">
        <f t="shared" si="127"/>
        <v>0.2444636511617741</v>
      </c>
      <c r="AS39" s="82">
        <f t="shared" si="128"/>
        <v>0.16297576744118272</v>
      </c>
      <c r="AT39" s="82">
        <f t="shared" si="129"/>
        <v>0.17800751298187431</v>
      </c>
      <c r="AU39" s="82">
        <f t="shared" si="130"/>
        <v>0.25351786046406199</v>
      </c>
      <c r="AV39" s="82">
        <f t="shared" si="131"/>
        <v>0.17461689368698149</v>
      </c>
      <c r="AW39" s="82">
        <f t="shared" si="132"/>
        <v>0.2444636511617741</v>
      </c>
      <c r="AX39" s="83" t="str">
        <f t="shared" si="133"/>
        <v>na</v>
      </c>
      <c r="AY39" s="83" t="str">
        <f t="shared" si="134"/>
        <v>na</v>
      </c>
      <c r="AZ39" s="82">
        <f t="shared" si="135"/>
        <v>0.2444636511617741</v>
      </c>
      <c r="BA39" s="93">
        <f t="shared" si="136"/>
        <v>0.69559292783980353</v>
      </c>
      <c r="BB39" s="85">
        <f t="shared" si="137"/>
        <v>0.25041345402232928</v>
      </c>
      <c r="BC39" s="86">
        <f t="shared" si="138"/>
        <v>0.69559292783980353</v>
      </c>
      <c r="BD39" s="85">
        <f t="shared" si="139"/>
        <v>0.30915241237324598</v>
      </c>
      <c r="BE39" s="85">
        <f t="shared" si="140"/>
        <v>0.36881046461484529</v>
      </c>
      <c r="BF39" s="85">
        <f t="shared" si="141"/>
        <v>0.74807250401427416</v>
      </c>
      <c r="BG39" s="85">
        <f t="shared" si="142"/>
        <v>0.35489435093867527</v>
      </c>
      <c r="BH39" s="85">
        <f t="shared" si="143"/>
        <v>0.69559292783980353</v>
      </c>
      <c r="BI39" s="86" t="str">
        <f t="shared" si="144"/>
        <v>na</v>
      </c>
      <c r="BJ39" s="86" t="str">
        <f t="shared" si="145"/>
        <v>na</v>
      </c>
      <c r="BK39" s="102">
        <f t="shared" si="146"/>
        <v>0.69559292783980353</v>
      </c>
      <c r="BL39" s="85">
        <f t="shared" si="147"/>
        <v>45.213540309587231</v>
      </c>
      <c r="BM39" s="85">
        <f t="shared" si="114"/>
        <v>16.276874511451403</v>
      </c>
      <c r="BN39" s="86">
        <f t="shared" si="115"/>
        <v>45.213540309587231</v>
      </c>
      <c r="BO39" s="85">
        <f t="shared" si="116"/>
        <v>20.09490680426099</v>
      </c>
      <c r="BP39" s="85">
        <f t="shared" si="117"/>
        <v>23.972680199964945</v>
      </c>
      <c r="BQ39" s="85">
        <f t="shared" si="118"/>
        <v>48.624712760927821</v>
      </c>
      <c r="BR39" s="85">
        <f t="shared" si="119"/>
        <v>23.068132811013893</v>
      </c>
      <c r="BS39" s="85">
        <f t="shared" si="120"/>
        <v>45.213540309587231</v>
      </c>
      <c r="BT39" s="86" t="str">
        <f t="shared" si="121"/>
        <v>na</v>
      </c>
      <c r="BU39" s="86" t="str">
        <f t="shared" si="122"/>
        <v>na</v>
      </c>
      <c r="BV39" s="102">
        <f t="shared" si="123"/>
        <v>45.213540309587231</v>
      </c>
      <c r="BW39" s="93">
        <f t="shared" si="148"/>
        <v>0.31308641184196767</v>
      </c>
      <c r="BX39" s="85">
        <f t="shared" si="149"/>
        <v>0.11772543469111284</v>
      </c>
      <c r="BY39" s="86">
        <f t="shared" si="150"/>
        <v>0.10272088863415983</v>
      </c>
      <c r="BZ39" s="85">
        <f t="shared" si="151"/>
        <v>4.6193176069587213E-2</v>
      </c>
      <c r="CA39" s="85">
        <f t="shared" si="152"/>
        <v>5.0157207702510725E-4</v>
      </c>
      <c r="CB39" s="85">
        <f t="shared" si="153"/>
        <v>0.37356065379600262</v>
      </c>
      <c r="CC39" s="85">
        <f t="shared" si="154"/>
        <v>1.0181635022940403</v>
      </c>
      <c r="CD39" s="85">
        <f t="shared" si="155"/>
        <v>0.59670490194174464</v>
      </c>
      <c r="CE39" s="86" t="str">
        <f t="shared" si="156"/>
        <v>na</v>
      </c>
      <c r="CF39" s="86" t="str">
        <f t="shared" si="157"/>
        <v>na</v>
      </c>
      <c r="CG39" s="102">
        <f t="shared" si="158"/>
        <v>1.3906874185810396</v>
      </c>
    </row>
    <row r="40" spans="1:85" ht="15.75" x14ac:dyDescent="0.25">
      <c r="A40" s="309" t="s">
        <v>30</v>
      </c>
      <c r="B40" s="198"/>
      <c r="C40" s="203">
        <v>66</v>
      </c>
      <c r="D40" s="180"/>
      <c r="E40" s="207">
        <v>1</v>
      </c>
      <c r="F40" s="78">
        <v>0.63</v>
      </c>
      <c r="G40" s="205"/>
      <c r="H40" s="205"/>
      <c r="I40" s="205">
        <v>0.50900000000000001</v>
      </c>
      <c r="J40" s="205">
        <v>1.3049999999999999</v>
      </c>
      <c r="K40" s="314" t="s">
        <v>279</v>
      </c>
      <c r="L40" s="81"/>
      <c r="M40" s="82">
        <v>1.8140000000000001</v>
      </c>
      <c r="N40" s="277">
        <v>0.39800000000000002</v>
      </c>
      <c r="O40" s="278">
        <v>1.2849999999999999</v>
      </c>
      <c r="P40" s="73">
        <f t="shared" si="97"/>
        <v>0.21940463065049615</v>
      </c>
      <c r="Q40" s="73">
        <f t="shared" si="98"/>
        <v>0.21940463065049615</v>
      </c>
      <c r="R40" s="205">
        <f t="shared" si="99"/>
        <v>0.70837927232635045</v>
      </c>
      <c r="S40" s="205">
        <f t="shared" si="100"/>
        <v>0.70837927232635045</v>
      </c>
      <c r="T40" s="202">
        <v>1</v>
      </c>
      <c r="U40" s="198">
        <v>0.5</v>
      </c>
      <c r="V40" s="201"/>
      <c r="W40" s="207">
        <v>1</v>
      </c>
      <c r="X40" s="207">
        <v>1</v>
      </c>
      <c r="Y40" s="207">
        <v>1</v>
      </c>
      <c r="AB40" s="201"/>
      <c r="AC40" s="201"/>
      <c r="AD40" s="207">
        <v>1</v>
      </c>
      <c r="AE40" s="54">
        <f t="shared" si="101"/>
        <v>66</v>
      </c>
      <c r="AF40" s="144">
        <f t="shared" si="102"/>
        <v>66</v>
      </c>
      <c r="AG40" s="75" t="str">
        <f t="shared" si="103"/>
        <v>na</v>
      </c>
      <c r="AH40" s="144">
        <f t="shared" si="104"/>
        <v>66</v>
      </c>
      <c r="AI40" s="144">
        <f t="shared" si="105"/>
        <v>66</v>
      </c>
      <c r="AJ40" s="144">
        <f t="shared" si="106"/>
        <v>66</v>
      </c>
      <c r="AK40" s="144" t="str">
        <f t="shared" si="107"/>
        <v>na</v>
      </c>
      <c r="AL40" s="144" t="str">
        <f t="shared" si="108"/>
        <v>na</v>
      </c>
      <c r="AM40" s="75" t="str">
        <f t="shared" si="109"/>
        <v>na</v>
      </c>
      <c r="AN40" s="75" t="str">
        <f t="shared" si="110"/>
        <v>na</v>
      </c>
      <c r="AO40" s="144">
        <f t="shared" si="111"/>
        <v>66</v>
      </c>
      <c r="AP40" s="81">
        <f t="shared" si="125"/>
        <v>0.19836273196714355</v>
      </c>
      <c r="AQ40" s="82">
        <f t="shared" si="126"/>
        <v>0.11901763918028613</v>
      </c>
      <c r="AR40" s="83" t="str">
        <f t="shared" si="127"/>
        <v>na</v>
      </c>
      <c r="AS40" s="82">
        <f t="shared" si="128"/>
        <v>0.26448364262285806</v>
      </c>
      <c r="AT40" s="82">
        <f t="shared" si="129"/>
        <v>0.28887776500069445</v>
      </c>
      <c r="AU40" s="82">
        <f t="shared" si="130"/>
        <v>0.20570949981777847</v>
      </c>
      <c r="AV40" s="82" t="str">
        <f t="shared" si="131"/>
        <v>na</v>
      </c>
      <c r="AW40" s="82" t="str">
        <f t="shared" si="132"/>
        <v>na</v>
      </c>
      <c r="AX40" s="83" t="str">
        <f t="shared" si="133"/>
        <v>na</v>
      </c>
      <c r="AY40" s="83" t="str">
        <f t="shared" si="134"/>
        <v>na</v>
      </c>
      <c r="AZ40" s="82">
        <f t="shared" si="135"/>
        <v>0.19836273196714355</v>
      </c>
      <c r="BA40" s="93">
        <f t="shared" si="136"/>
        <v>1.0710902542253324</v>
      </c>
      <c r="BB40" s="85">
        <f t="shared" si="137"/>
        <v>0.38559249152111968</v>
      </c>
      <c r="BC40" s="86" t="str">
        <f t="shared" si="138"/>
        <v>na</v>
      </c>
      <c r="BD40" s="85">
        <f t="shared" si="139"/>
        <v>1.9041604519561464</v>
      </c>
      <c r="BE40" s="85">
        <f t="shared" si="140"/>
        <v>2.2716119068781198</v>
      </c>
      <c r="BF40" s="85">
        <f t="shared" si="141"/>
        <v>1.1518995326648291</v>
      </c>
      <c r="BG40" s="85" t="str">
        <f t="shared" si="142"/>
        <v>na</v>
      </c>
      <c r="BH40" s="85" t="str">
        <f t="shared" si="143"/>
        <v>na</v>
      </c>
      <c r="BI40" s="86" t="str">
        <f t="shared" si="144"/>
        <v>na</v>
      </c>
      <c r="BJ40" s="86" t="str">
        <f t="shared" si="145"/>
        <v>na</v>
      </c>
      <c r="BK40" s="102">
        <f t="shared" si="146"/>
        <v>1.0710902542253324</v>
      </c>
      <c r="BL40" s="85">
        <f t="shared" si="147"/>
        <v>69.620866524646615</v>
      </c>
      <c r="BM40" s="85">
        <f t="shared" si="114"/>
        <v>25.06351194887278</v>
      </c>
      <c r="BN40" s="86" t="str">
        <f t="shared" si="115"/>
        <v>na</v>
      </c>
      <c r="BO40" s="85">
        <f t="shared" si="116"/>
        <v>123.77042937714951</v>
      </c>
      <c r="BP40" s="85">
        <f t="shared" si="117"/>
        <v>147.65477394707779</v>
      </c>
      <c r="BQ40" s="85">
        <f t="shared" si="118"/>
        <v>74.873469623213893</v>
      </c>
      <c r="BR40" s="85" t="str">
        <f t="shared" si="119"/>
        <v>na</v>
      </c>
      <c r="BS40" s="85" t="str">
        <f t="shared" si="120"/>
        <v>na</v>
      </c>
      <c r="BT40" s="86" t="str">
        <f t="shared" si="121"/>
        <v>na</v>
      </c>
      <c r="BU40" s="86" t="str">
        <f t="shared" si="122"/>
        <v>na</v>
      </c>
      <c r="BV40" s="102">
        <f t="shared" si="123"/>
        <v>69.620866524646615</v>
      </c>
      <c r="BW40" s="93">
        <f t="shared" si="148"/>
        <v>3.4230777133786236E-2</v>
      </c>
      <c r="BX40" s="85">
        <f t="shared" si="149"/>
        <v>0.32242725839603331</v>
      </c>
      <c r="BY40" s="86" t="str">
        <f t="shared" si="150"/>
        <v>na</v>
      </c>
      <c r="BZ40" s="85">
        <f t="shared" si="151"/>
        <v>0.37176810988221143</v>
      </c>
      <c r="CA40" s="85">
        <f t="shared" si="152"/>
        <v>0.77144317740935653</v>
      </c>
      <c r="CB40" s="85">
        <f t="shared" si="153"/>
        <v>4.963945082209608E-2</v>
      </c>
      <c r="CC40" s="85" t="str">
        <f t="shared" si="154"/>
        <v>na</v>
      </c>
      <c r="CD40" s="85" t="str">
        <f t="shared" si="155"/>
        <v>na</v>
      </c>
      <c r="CE40" s="86" t="str">
        <f t="shared" si="156"/>
        <v>na</v>
      </c>
      <c r="CF40" s="86" t="str">
        <f t="shared" si="157"/>
        <v>na</v>
      </c>
      <c r="CG40" s="102">
        <f t="shared" si="158"/>
        <v>0.64762009772907358</v>
      </c>
    </row>
    <row r="41" spans="1:85" x14ac:dyDescent="0.25">
      <c r="A41" s="311" t="s">
        <v>111</v>
      </c>
      <c r="B41" s="198"/>
      <c r="C41" s="203">
        <v>66</v>
      </c>
      <c r="E41" s="199">
        <v>1</v>
      </c>
      <c r="F41" s="78">
        <v>246.47</v>
      </c>
      <c r="G41" s="205">
        <v>581.04</v>
      </c>
      <c r="H41" s="205">
        <v>1461.33</v>
      </c>
      <c r="I41" s="205">
        <v>1.9810000000000001</v>
      </c>
      <c r="J41" s="205">
        <v>4.6840000000000002</v>
      </c>
      <c r="K41" s="314" t="s">
        <v>271</v>
      </c>
      <c r="L41" s="81"/>
      <c r="M41" s="82">
        <v>246.47</v>
      </c>
      <c r="N41" s="277">
        <v>1.9259999999999999</v>
      </c>
      <c r="O41" s="278">
        <v>2.9980000000000002</v>
      </c>
      <c r="P41" s="73">
        <f t="shared" si="97"/>
        <v>7.8143384590416681E-3</v>
      </c>
      <c r="Q41" s="73">
        <f t="shared" si="98"/>
        <v>0.01</v>
      </c>
      <c r="R41" s="205">
        <f t="shared" si="99"/>
        <v>1.2163752180792797E-2</v>
      </c>
      <c r="S41" s="205">
        <f t="shared" si="100"/>
        <v>1.2163752180792797E-2</v>
      </c>
      <c r="T41" s="202">
        <v>1</v>
      </c>
      <c r="U41" s="199">
        <v>1</v>
      </c>
      <c r="V41" s="201"/>
      <c r="W41" s="207">
        <v>0.75</v>
      </c>
      <c r="X41" s="207">
        <v>0.3</v>
      </c>
      <c r="Y41" s="207">
        <v>1</v>
      </c>
      <c r="Z41" s="207">
        <v>0.5</v>
      </c>
      <c r="AA41" s="207">
        <v>1</v>
      </c>
      <c r="AB41" s="201"/>
      <c r="AC41" s="201">
        <v>1</v>
      </c>
      <c r="AD41" s="207">
        <v>1</v>
      </c>
      <c r="AE41" s="54">
        <f t="shared" si="101"/>
        <v>66</v>
      </c>
      <c r="AF41" s="144">
        <f t="shared" si="102"/>
        <v>66</v>
      </c>
      <c r="AG41" s="75" t="str">
        <f t="shared" si="103"/>
        <v>na</v>
      </c>
      <c r="AH41" s="144">
        <f t="shared" si="104"/>
        <v>66</v>
      </c>
      <c r="AI41" s="144">
        <f t="shared" si="105"/>
        <v>66</v>
      </c>
      <c r="AJ41" s="144">
        <f t="shared" si="106"/>
        <v>66</v>
      </c>
      <c r="AK41" s="144">
        <f t="shared" si="107"/>
        <v>66</v>
      </c>
      <c r="AL41" s="144">
        <f t="shared" si="108"/>
        <v>66</v>
      </c>
      <c r="AM41" s="75" t="str">
        <f t="shared" si="109"/>
        <v>na</v>
      </c>
      <c r="AN41" s="75">
        <f t="shared" si="110"/>
        <v>66</v>
      </c>
      <c r="AO41" s="144">
        <f t="shared" si="111"/>
        <v>66</v>
      </c>
      <c r="AP41" s="81">
        <f t="shared" si="125"/>
        <v>9.950330853168092E-3</v>
      </c>
      <c r="AQ41" s="82">
        <f t="shared" si="126"/>
        <v>1.1940397023801711E-2</v>
      </c>
      <c r="AR41" s="83" t="str">
        <f t="shared" si="127"/>
        <v>na</v>
      </c>
      <c r="AS41" s="82">
        <f t="shared" si="128"/>
        <v>9.950330853168092E-3</v>
      </c>
      <c r="AT41" s="82">
        <f t="shared" si="129"/>
        <v>4.3472319261413988E-3</v>
      </c>
      <c r="AU41" s="82">
        <f t="shared" si="130"/>
        <v>1.0318861625507651E-2</v>
      </c>
      <c r="AV41" s="82">
        <f t="shared" si="131"/>
        <v>7.1073791808343514E-3</v>
      </c>
      <c r="AW41" s="82">
        <f t="shared" si="132"/>
        <v>9.950330853168092E-3</v>
      </c>
      <c r="AX41" s="83" t="str">
        <f t="shared" si="133"/>
        <v>na</v>
      </c>
      <c r="AY41" s="83">
        <f t="shared" si="134"/>
        <v>9.950330853168092E-3</v>
      </c>
      <c r="AZ41" s="82">
        <f t="shared" si="135"/>
        <v>9.950330853168092E-3</v>
      </c>
      <c r="BA41" s="93">
        <f t="shared" si="136"/>
        <v>2.4180736461406064E-2</v>
      </c>
      <c r="BB41" s="85">
        <f t="shared" si="137"/>
        <v>3.482026050442473E-2</v>
      </c>
      <c r="BC41" s="86" t="str">
        <f t="shared" si="138"/>
        <v>na</v>
      </c>
      <c r="BD41" s="85">
        <f t="shared" si="139"/>
        <v>2.4180736461406064E-2</v>
      </c>
      <c r="BE41" s="85">
        <f t="shared" si="140"/>
        <v>4.6155143118434593E-3</v>
      </c>
      <c r="BF41" s="85">
        <f t="shared" si="141"/>
        <v>2.6005071859728876E-2</v>
      </c>
      <c r="BG41" s="85">
        <f t="shared" si="142"/>
        <v>1.233711043949289E-2</v>
      </c>
      <c r="BH41" s="85">
        <f t="shared" si="143"/>
        <v>2.4180736461406064E-2</v>
      </c>
      <c r="BI41" s="86" t="str">
        <f t="shared" si="144"/>
        <v>na</v>
      </c>
      <c r="BJ41" s="86">
        <f t="shared" si="145"/>
        <v>2.4180736461406064E-2</v>
      </c>
      <c r="BK41" s="102">
        <f t="shared" si="146"/>
        <v>2.4180736461406064E-2</v>
      </c>
      <c r="BL41" s="85">
        <f t="shared" si="147"/>
        <v>1.5717478699913943</v>
      </c>
      <c r="BM41" s="85">
        <f t="shared" si="114"/>
        <v>2.2633169327876073</v>
      </c>
      <c r="BN41" s="86" t="str">
        <f t="shared" si="115"/>
        <v>na</v>
      </c>
      <c r="BO41" s="85">
        <f t="shared" si="116"/>
        <v>1.5717478699913943</v>
      </c>
      <c r="BP41" s="85">
        <f t="shared" si="117"/>
        <v>0.30000843026982488</v>
      </c>
      <c r="BQ41" s="85">
        <f t="shared" si="118"/>
        <v>1.690329670882377</v>
      </c>
      <c r="BR41" s="85">
        <f t="shared" si="119"/>
        <v>0.80191217856703789</v>
      </c>
      <c r="BS41" s="85">
        <f t="shared" si="120"/>
        <v>1.5717478699913943</v>
      </c>
      <c r="BT41" s="86" t="str">
        <f t="shared" si="121"/>
        <v>na</v>
      </c>
      <c r="BU41" s="86">
        <f t="shared" si="122"/>
        <v>1.5717478699913943</v>
      </c>
      <c r="BV41" s="102">
        <f t="shared" si="123"/>
        <v>1.5717478699913943</v>
      </c>
      <c r="BW41" s="93">
        <f t="shared" si="148"/>
        <v>1.8107846052095364</v>
      </c>
      <c r="BX41" s="85">
        <f t="shared" si="149"/>
        <v>2.0670572389219921</v>
      </c>
      <c r="BY41" s="86" t="str">
        <f t="shared" si="150"/>
        <v>na</v>
      </c>
      <c r="BZ41" s="85">
        <f t="shared" si="151"/>
        <v>2.1260862355886485</v>
      </c>
      <c r="CA41" s="85">
        <f t="shared" si="152"/>
        <v>2.0541155483762474</v>
      </c>
      <c r="CB41" s="85">
        <f t="shared" si="153"/>
        <v>1.8620292388673909</v>
      </c>
      <c r="CC41" s="85">
        <f t="shared" si="154"/>
        <v>0.12377227904676769</v>
      </c>
      <c r="CD41" s="85">
        <f t="shared" si="155"/>
        <v>1.2830737556889695</v>
      </c>
      <c r="CE41" s="86" t="str">
        <f t="shared" si="156"/>
        <v>na</v>
      </c>
      <c r="CF41" s="86">
        <f t="shared" si="157"/>
        <v>2.184071831381829</v>
      </c>
      <c r="CG41" s="102">
        <f t="shared" si="158"/>
        <v>0.52696146367880747</v>
      </c>
    </row>
    <row r="42" spans="1:85" x14ac:dyDescent="0.25">
      <c r="F42" s="78"/>
      <c r="G42" s="205"/>
      <c r="H42" s="205"/>
      <c r="T42" s="202"/>
      <c r="V42" s="201"/>
      <c r="AB42" s="201"/>
      <c r="AC42" s="201"/>
      <c r="AE42" s="202"/>
      <c r="AG42" s="201"/>
      <c r="AM42" s="201"/>
      <c r="AN42" s="201"/>
      <c r="AP42" s="81"/>
      <c r="AQ42" s="82"/>
      <c r="AR42" s="83"/>
      <c r="AS42" s="82"/>
      <c r="AT42" s="82"/>
      <c r="AU42" s="82"/>
      <c r="AV42" s="82"/>
      <c r="AW42" s="82"/>
      <c r="AX42" s="83"/>
      <c r="AY42" s="83"/>
      <c r="BA42" s="202"/>
      <c r="BI42" s="146"/>
      <c r="BL42" s="204"/>
      <c r="BM42" s="199"/>
      <c r="BN42" s="152"/>
      <c r="BO42" s="199"/>
      <c r="BP42" s="199"/>
      <c r="BQ42" s="199"/>
      <c r="BR42" s="199"/>
      <c r="BS42" s="199"/>
      <c r="BT42" s="152"/>
      <c r="BU42" s="152"/>
      <c r="BV42" s="21"/>
    </row>
    <row r="43" spans="1:85" ht="18" x14ac:dyDescent="0.35">
      <c r="A43" s="60" t="s">
        <v>472</v>
      </c>
      <c r="B43" s="202"/>
      <c r="D43" s="202"/>
      <c r="F43" s="207"/>
      <c r="G43" s="207"/>
      <c r="H43" s="207"/>
      <c r="L43" s="81"/>
      <c r="M43" s="82"/>
      <c r="N43" s="82"/>
      <c r="O43" s="82"/>
      <c r="P43" s="82"/>
      <c r="Q43" s="82"/>
      <c r="R43" s="82"/>
      <c r="S43" s="82"/>
      <c r="T43" s="54">
        <f t="shared" ref="T43:AD43" si="159">AVERAGE(T27:T41)</f>
        <v>1</v>
      </c>
      <c r="U43" s="144">
        <f t="shared" si="159"/>
        <v>0.83333333333333337</v>
      </c>
      <c r="V43" s="75">
        <f t="shared" si="159"/>
        <v>1</v>
      </c>
      <c r="W43" s="144">
        <f t="shared" si="159"/>
        <v>0.75</v>
      </c>
      <c r="X43" s="144">
        <f t="shared" si="159"/>
        <v>0.68666666666666676</v>
      </c>
      <c r="Y43" s="144">
        <f t="shared" si="159"/>
        <v>0.9642857142857143</v>
      </c>
      <c r="Z43" s="144">
        <f t="shared" si="159"/>
        <v>0.7</v>
      </c>
      <c r="AA43" s="144">
        <f t="shared" si="159"/>
        <v>1</v>
      </c>
      <c r="AB43" s="75">
        <f t="shared" si="159"/>
        <v>1</v>
      </c>
      <c r="AC43" s="75">
        <f t="shared" si="159"/>
        <v>1</v>
      </c>
      <c r="AD43" s="144">
        <f t="shared" si="159"/>
        <v>1</v>
      </c>
      <c r="AE43" s="58">
        <f>SUM(AE27:AE41)-AE44</f>
        <v>975</v>
      </c>
      <c r="AF43" s="60">
        <f t="shared" ref="AF43" si="160">SUM(AF27:AF41)-AF44</f>
        <v>780</v>
      </c>
      <c r="AG43" s="75">
        <f t="shared" ref="AG43" si="161">SUM(AG27:AG41)-AG44</f>
        <v>260</v>
      </c>
      <c r="AH43" s="60">
        <f t="shared" ref="AH43" si="162">SUM(AH27:AH41)-AH44</f>
        <v>975</v>
      </c>
      <c r="AI43" s="60">
        <f t="shared" ref="AI43" si="163">SUM(AI27:AI41)-AI44</f>
        <v>975</v>
      </c>
      <c r="AJ43" s="60">
        <f t="shared" ref="AJ43" si="164">SUM(AJ27:AJ41)-AJ44</f>
        <v>910</v>
      </c>
      <c r="AK43" s="60">
        <f t="shared" ref="AK43" si="165">SUM(AK27:AK41)-AK44</f>
        <v>325</v>
      </c>
      <c r="AL43" s="60">
        <f t="shared" ref="AL43" si="166">SUM(AL27:AL41)-AL44</f>
        <v>585</v>
      </c>
      <c r="AM43" s="75">
        <f t="shared" ref="AM43" si="167">SUM(AM27:AM41)-AM44</f>
        <v>65</v>
      </c>
      <c r="AN43" s="75">
        <f t="shared" ref="AN43" si="168">SUM(AN27:AN41)-AN44</f>
        <v>195</v>
      </c>
      <c r="AO43" s="60">
        <f t="shared" ref="AO43" si="169">SUM(AO27:AO41)-AO44</f>
        <v>715</v>
      </c>
      <c r="AP43" s="56">
        <f>(1/T44)*SUM(AP27:AP41)</f>
        <v>0.17558888428189939</v>
      </c>
      <c r="AQ43" s="74">
        <f t="shared" ref="AQ43" si="170">(1/U44)*SUM(AQ27:AQ41)</f>
        <v>0.18891228483250322</v>
      </c>
      <c r="AR43" s="345">
        <f t="shared" ref="AR43" si="171">(1/V44)*SUM(AR27:AR41)</f>
        <v>0.20501270566591084</v>
      </c>
      <c r="AS43" s="74">
        <f t="shared" ref="AS43" si="172">(1/W44)*SUM(AS27:AS41)</f>
        <v>0.18943132653780659</v>
      </c>
      <c r="AT43" s="74">
        <f t="shared" ref="AT43" si="173">(1/X44)*SUM(AT27:AT41)</f>
        <v>0.1807642459984399</v>
      </c>
      <c r="AU43" s="74">
        <f t="shared" ref="AU43" si="174">(1/Y44)*SUM(AU27:AU41)</f>
        <v>0.17828482313337835</v>
      </c>
      <c r="AV43" s="74">
        <f t="shared" ref="AV43" si="175">(1/Z44)*SUM(AV27:AV41)</f>
        <v>5.0412547016955966E-2</v>
      </c>
      <c r="AW43" s="74">
        <f t="shared" ref="AW43" si="176">(1/AA44)*SUM(AW27:AW41)</f>
        <v>0.1493795654126136</v>
      </c>
      <c r="AX43" s="345">
        <f t="shared" ref="AX43" si="177">(1/AB44)*SUM(AX27:AX41)</f>
        <v>9.950330853168092E-3</v>
      </c>
      <c r="AY43" s="345">
        <f t="shared" ref="AY43" si="178">(1/AC44)*SUM(AY27:AY41)</f>
        <v>0.19186239050062309</v>
      </c>
      <c r="AZ43" s="385">
        <f t="shared" ref="AZ43" si="179">(1/AD44)*SUM(AZ27:AZ41)</f>
        <v>9.9305043102685467E-2</v>
      </c>
      <c r="BA43" s="198"/>
      <c r="BI43" s="146"/>
      <c r="BL43" s="78">
        <f>SQRT((SUM(BL27:BL41)+SUM(BW27:BW41))/AE43)</f>
        <v>0.80014114220018884</v>
      </c>
      <c r="BM43" s="205">
        <f t="shared" ref="BM43:BV43" si="180">SQRT((SUM(BM27:BM41)+SUM(BX27:BX41))/AF43)</f>
        <v>0.78328933632386522</v>
      </c>
      <c r="BN43" s="373">
        <f t="shared" si="180"/>
        <v>0.78137949176098132</v>
      </c>
      <c r="BO43" s="205">
        <f t="shared" si="180"/>
        <v>0.91179290992471584</v>
      </c>
      <c r="BP43" s="205">
        <f t="shared" si="180"/>
        <v>0.8397922862771261</v>
      </c>
      <c r="BQ43" s="205">
        <f t="shared" si="180"/>
        <v>0.82993723435957201</v>
      </c>
      <c r="BR43" s="205">
        <f t="shared" si="180"/>
        <v>0.36008965591512337</v>
      </c>
      <c r="BS43" s="205">
        <f t="shared" si="180"/>
        <v>0.71085366972722486</v>
      </c>
      <c r="BT43" s="373">
        <f t="shared" si="180"/>
        <v>0.14106970513308723</v>
      </c>
      <c r="BU43" s="373">
        <f t="shared" si="180"/>
        <v>0.76349976912076734</v>
      </c>
      <c r="BV43" s="371">
        <f t="shared" si="180"/>
        <v>0.6416609310791126</v>
      </c>
    </row>
    <row r="44" spans="1:85" x14ac:dyDescent="0.25">
      <c r="A44" s="199" t="s">
        <v>60</v>
      </c>
      <c r="B44" s="202">
        <f>COUNTIF(B27:B41,"&gt;0")</f>
        <v>0</v>
      </c>
      <c r="C44" s="198">
        <f>COUNTIF(C27:C41,"&gt;0")</f>
        <v>15</v>
      </c>
      <c r="D44" s="202"/>
      <c r="F44" s="207"/>
      <c r="G44" s="207"/>
      <c r="H44" s="207"/>
      <c r="L44" s="81"/>
      <c r="M44" s="82"/>
      <c r="N44" s="82"/>
      <c r="O44" s="82"/>
      <c r="P44" s="82"/>
      <c r="Q44" s="82"/>
      <c r="R44" s="82"/>
      <c r="S44" s="82"/>
      <c r="T44" s="202">
        <f t="shared" ref="T44:AD44" si="181">COUNTIF(T27:T41,"&gt;0")</f>
        <v>15</v>
      </c>
      <c r="U44" s="198">
        <f t="shared" si="181"/>
        <v>12</v>
      </c>
      <c r="V44" s="152">
        <f t="shared" si="181"/>
        <v>4</v>
      </c>
      <c r="W44" s="198">
        <f t="shared" si="181"/>
        <v>15</v>
      </c>
      <c r="X44" s="198">
        <f t="shared" si="181"/>
        <v>15</v>
      </c>
      <c r="Y44" s="198">
        <f t="shared" si="181"/>
        <v>14</v>
      </c>
      <c r="Z44" s="198">
        <f t="shared" si="181"/>
        <v>5</v>
      </c>
      <c r="AA44" s="198">
        <f t="shared" si="181"/>
        <v>9</v>
      </c>
      <c r="AB44" s="152">
        <f t="shared" si="181"/>
        <v>1</v>
      </c>
      <c r="AC44" s="152">
        <f t="shared" si="181"/>
        <v>3</v>
      </c>
      <c r="AD44" s="198">
        <f t="shared" si="181"/>
        <v>11</v>
      </c>
      <c r="AE44" s="202">
        <f>COUNTIF(AE27:AE41,"&gt;0")</f>
        <v>15</v>
      </c>
      <c r="AF44" s="198">
        <f t="shared" ref="AF44:AO44" si="182">COUNTIF(AF27:AF41,"&gt;0")</f>
        <v>12</v>
      </c>
      <c r="AG44" s="152">
        <f t="shared" si="182"/>
        <v>4</v>
      </c>
      <c r="AH44" s="198">
        <f t="shared" si="182"/>
        <v>15</v>
      </c>
      <c r="AI44" s="198">
        <f t="shared" si="182"/>
        <v>15</v>
      </c>
      <c r="AJ44" s="198">
        <f t="shared" si="182"/>
        <v>14</v>
      </c>
      <c r="AK44" s="198">
        <f t="shared" si="182"/>
        <v>5</v>
      </c>
      <c r="AL44" s="198">
        <f t="shared" si="182"/>
        <v>9</v>
      </c>
      <c r="AM44" s="152">
        <f t="shared" si="182"/>
        <v>1</v>
      </c>
      <c r="AN44" s="152">
        <f t="shared" si="182"/>
        <v>3</v>
      </c>
      <c r="AO44" s="203">
        <f t="shared" si="182"/>
        <v>11</v>
      </c>
      <c r="AP44" s="81"/>
      <c r="AQ44" s="82"/>
      <c r="AR44" s="83"/>
      <c r="AS44" s="82"/>
      <c r="AT44" s="82"/>
      <c r="AU44" s="82"/>
      <c r="AV44" s="82"/>
      <c r="AW44" s="82"/>
      <c r="AX44" s="83"/>
      <c r="AY44" s="83"/>
      <c r="BA44" s="202"/>
      <c r="BI44" s="146"/>
      <c r="BL44" s="25"/>
      <c r="BM44" s="105"/>
      <c r="BN44" s="374"/>
      <c r="BO44" s="105"/>
      <c r="BP44" s="105"/>
      <c r="BQ44" s="105"/>
      <c r="BR44" s="105"/>
      <c r="BS44" s="105"/>
      <c r="BT44" s="374"/>
      <c r="BU44" s="374"/>
      <c r="BV44" s="346"/>
    </row>
    <row r="45" spans="1:85" ht="24" x14ac:dyDescent="0.45">
      <c r="A45" s="27" t="s">
        <v>483</v>
      </c>
      <c r="F45" s="207"/>
      <c r="G45" s="207"/>
      <c r="H45" s="207"/>
      <c r="L45" s="81"/>
      <c r="M45" s="82"/>
      <c r="N45" s="82"/>
      <c r="O45" s="82"/>
      <c r="P45" s="82"/>
      <c r="Q45" s="82"/>
      <c r="R45" s="82"/>
      <c r="S45" s="82"/>
      <c r="AP45" s="87">
        <f>EXP((1/T44)*(SUM(AP27:AP41)-T44))</f>
        <v>0.43849313816530278</v>
      </c>
      <c r="AQ45" s="88">
        <f t="shared" ref="AQ45:AZ45" si="183">EXP((1/U44)*(SUM(AQ27:AQ41)-U44))</f>
        <v>0.44437445042272922</v>
      </c>
      <c r="AR45" s="94">
        <f t="shared" si="183"/>
        <v>0.45158697259934516</v>
      </c>
      <c r="AS45" s="88">
        <f t="shared" si="183"/>
        <v>0.4446051591638196</v>
      </c>
      <c r="AT45" s="88">
        <f t="shared" si="183"/>
        <v>0.44076838129020102</v>
      </c>
      <c r="AU45" s="88">
        <f t="shared" si="183"/>
        <v>0.43967688378853387</v>
      </c>
      <c r="AV45" s="88">
        <f t="shared" si="183"/>
        <v>0.38690060522529029</v>
      </c>
      <c r="AW45" s="88">
        <f t="shared" si="183"/>
        <v>0.42714983118912447</v>
      </c>
      <c r="AX45" s="94">
        <f t="shared" si="183"/>
        <v>0.37155823558315676</v>
      </c>
      <c r="AY45" s="94">
        <f t="shared" si="183"/>
        <v>0.44568733763350521</v>
      </c>
      <c r="AZ45" s="106">
        <f t="shared" si="183"/>
        <v>0.40628720950806002</v>
      </c>
      <c r="BA45" s="103"/>
      <c r="BB45" s="103"/>
      <c r="BC45" s="103"/>
      <c r="BD45" s="103"/>
      <c r="BE45" s="103"/>
      <c r="BF45" s="103"/>
      <c r="BG45" s="103"/>
      <c r="BH45" s="103"/>
      <c r="BI45" s="82"/>
      <c r="BJ45" s="103"/>
      <c r="BK45" s="103"/>
      <c r="BL45" s="126">
        <f>EXP((1/T44)*(BL43-T44))</f>
        <v>0.38803596234932591</v>
      </c>
      <c r="BM45" s="103">
        <f t="shared" ref="BM45:BV45" si="184">EXP((1/U44)*(BM43-U44))</f>
        <v>0.39269349252737967</v>
      </c>
      <c r="BN45" s="83">
        <f t="shared" si="184"/>
        <v>0.44724214167791937</v>
      </c>
      <c r="BO45" s="103">
        <f t="shared" si="184"/>
        <v>0.39093506537232348</v>
      </c>
      <c r="BP45" s="103">
        <f t="shared" si="184"/>
        <v>0.38906305725752993</v>
      </c>
      <c r="BQ45" s="103">
        <f t="shared" si="184"/>
        <v>0.39034716507059214</v>
      </c>
      <c r="BR45" s="103">
        <f t="shared" si="184"/>
        <v>0.3953506964682395</v>
      </c>
      <c r="BS45" s="103">
        <f t="shared" si="184"/>
        <v>0.39811424827653147</v>
      </c>
      <c r="BT45" s="83">
        <f t="shared" si="184"/>
        <v>0.4236149831613239</v>
      </c>
      <c r="BU45" s="83">
        <f t="shared" si="184"/>
        <v>0.47449695560467514</v>
      </c>
      <c r="BV45" s="104">
        <f t="shared" si="184"/>
        <v>0.38997712786285554</v>
      </c>
    </row>
    <row r="46" spans="1:85" ht="15" customHeight="1" x14ac:dyDescent="0.35">
      <c r="A46" s="30" t="s">
        <v>473</v>
      </c>
      <c r="F46" s="207"/>
      <c r="G46" s="207"/>
      <c r="H46" s="207"/>
      <c r="I46" s="82"/>
      <c r="J46" s="82"/>
      <c r="K46" s="272"/>
      <c r="L46" s="81"/>
      <c r="M46" s="82"/>
      <c r="N46" s="82"/>
      <c r="O46" s="82"/>
      <c r="P46" s="82"/>
      <c r="Q46" s="82"/>
      <c r="R46" s="82"/>
      <c r="S46" s="82"/>
      <c r="X46" s="200"/>
      <c r="AP46" s="202"/>
      <c r="AQ46" s="198"/>
      <c r="AR46" s="152"/>
      <c r="AS46" s="198"/>
      <c r="AT46" s="198"/>
      <c r="AU46" s="198"/>
      <c r="AV46" s="198"/>
      <c r="AW46" s="198"/>
      <c r="AX46" s="152"/>
      <c r="AY46" s="152"/>
      <c r="BA46" s="202"/>
    </row>
    <row r="47" spans="1:85" x14ac:dyDescent="0.25">
      <c r="A47" s="30" t="s">
        <v>303</v>
      </c>
      <c r="F47" s="207"/>
      <c r="G47" s="207"/>
      <c r="H47" s="207"/>
      <c r="L47" s="81"/>
      <c r="M47" s="82"/>
      <c r="N47" s="82"/>
      <c r="O47" s="82"/>
      <c r="P47" s="82"/>
      <c r="Q47" s="82"/>
      <c r="R47" s="82"/>
      <c r="S47" s="82"/>
      <c r="X47" s="200"/>
      <c r="Y47" s="207" t="s">
        <v>73</v>
      </c>
      <c r="Z47" s="198"/>
      <c r="AA47" s="198"/>
      <c r="AB47" s="199"/>
      <c r="AC47" s="199"/>
      <c r="AD47" s="198"/>
      <c r="AE47" s="198"/>
      <c r="AF47" s="198"/>
      <c r="AG47" s="198"/>
      <c r="AH47" s="198"/>
      <c r="AI47" s="198"/>
      <c r="AJ47" s="198"/>
      <c r="AK47" s="198"/>
      <c r="AL47" s="198"/>
      <c r="AM47" s="198"/>
      <c r="AN47" s="198"/>
      <c r="AO47" s="198"/>
      <c r="AP47" s="202">
        <f>SQRT(((BL22^2)/T21)+((BL45^2)/T44))</f>
        <v>0.1406254151066792</v>
      </c>
      <c r="AQ47" s="198">
        <f t="shared" ref="AQ47:AZ47" si="185">SQRT(((BM22^2)/U21)+((BM45^2)/U44))</f>
        <v>0.1591286961329802</v>
      </c>
      <c r="AR47" s="152">
        <f t="shared" si="185"/>
        <v>0.30959684567481993</v>
      </c>
      <c r="AS47" s="198">
        <f t="shared" si="185"/>
        <v>0.14127090662616706</v>
      </c>
      <c r="AT47" s="198">
        <f t="shared" si="185"/>
        <v>0.14138758810761182</v>
      </c>
      <c r="AU47" s="198">
        <f t="shared" si="185"/>
        <v>0.14622818264857637</v>
      </c>
      <c r="AV47" s="198">
        <f t="shared" si="185"/>
        <v>0.25964085609764848</v>
      </c>
      <c r="AW47" s="198">
        <f t="shared" si="185"/>
        <v>0.18653514968162341</v>
      </c>
      <c r="AX47" s="152">
        <f t="shared" si="185"/>
        <v>0.59908205441119455</v>
      </c>
      <c r="AY47" s="152">
        <f t="shared" si="185"/>
        <v>0.37927720933376441</v>
      </c>
      <c r="AZ47" s="203">
        <f t="shared" si="185"/>
        <v>0.16545881234749979</v>
      </c>
      <c r="BA47" s="198"/>
    </row>
    <row r="48" spans="1:85" x14ac:dyDescent="0.25">
      <c r="F48" s="207"/>
      <c r="G48" s="198"/>
      <c r="H48" s="205"/>
      <c r="L48" s="81"/>
      <c r="M48" s="82"/>
      <c r="N48" s="82"/>
      <c r="O48" s="82"/>
      <c r="P48" s="82"/>
      <c r="Q48" s="82"/>
      <c r="R48" s="82"/>
      <c r="S48" s="82"/>
      <c r="X48" s="200"/>
      <c r="Y48" s="207" t="s">
        <v>74</v>
      </c>
      <c r="Z48" s="198"/>
      <c r="AA48" s="198"/>
      <c r="AB48" s="199"/>
      <c r="AC48" s="199"/>
      <c r="AD48" s="198"/>
      <c r="AE48" s="198"/>
      <c r="AF48" s="198"/>
      <c r="AG48" s="198"/>
      <c r="AH48" s="198"/>
      <c r="AI48" s="198"/>
      <c r="AJ48" s="198"/>
      <c r="AK48" s="198"/>
      <c r="AL48" s="198"/>
      <c r="AM48" s="198"/>
      <c r="AN48" s="198"/>
      <c r="AO48" s="198"/>
      <c r="AP48" s="202">
        <f>(AP22-AP45)/AP47</f>
        <v>-0.33126631929250544</v>
      </c>
      <c r="AQ48" s="198">
        <f t="shared" ref="AQ48:AZ48" si="186">(AQ22-AQ45)/AQ47</f>
        <v>-0.33335706447097163</v>
      </c>
      <c r="AR48" s="152">
        <f t="shared" si="186"/>
        <v>-0.19973580590972931</v>
      </c>
      <c r="AS48" s="198">
        <f t="shared" si="186"/>
        <v>-0.37913780537088437</v>
      </c>
      <c r="AT48" s="198">
        <f t="shared" si="186"/>
        <v>-0.31555776143134417</v>
      </c>
      <c r="AU48" s="198">
        <f t="shared" si="186"/>
        <v>-0.32945768199774333</v>
      </c>
      <c r="AV48" s="198">
        <f t="shared" si="186"/>
        <v>4.7537804852928793E-2</v>
      </c>
      <c r="AW48" s="198">
        <f t="shared" si="186"/>
        <v>-0.1843846420340797</v>
      </c>
      <c r="AX48" s="152">
        <f t="shared" si="186"/>
        <v>0</v>
      </c>
      <c r="AY48" s="152">
        <f t="shared" si="186"/>
        <v>-0.15055575808240923</v>
      </c>
      <c r="AZ48" s="203">
        <f t="shared" si="186"/>
        <v>-0.10770676388999532</v>
      </c>
      <c r="BA48" s="198"/>
    </row>
    <row r="49" spans="1:53" x14ac:dyDescent="0.25">
      <c r="F49" s="207"/>
      <c r="G49" s="198"/>
      <c r="H49" s="205"/>
      <c r="L49" s="81"/>
      <c r="M49" s="82"/>
      <c r="N49" s="82"/>
      <c r="O49" s="82"/>
      <c r="P49" s="82"/>
      <c r="Q49" s="82"/>
      <c r="R49" s="82"/>
      <c r="S49" s="82"/>
      <c r="X49" s="200"/>
      <c r="Y49" s="198" t="s">
        <v>265</v>
      </c>
      <c r="Z49" s="198"/>
      <c r="AA49" s="198"/>
      <c r="AB49" s="199"/>
      <c r="AC49" s="199"/>
      <c r="AD49" s="198"/>
      <c r="AE49" s="198"/>
      <c r="AF49" s="198"/>
      <c r="AG49" s="198"/>
      <c r="AH49" s="198"/>
      <c r="AI49" s="198"/>
      <c r="AJ49" s="198"/>
      <c r="AK49" s="198"/>
      <c r="AL49" s="198"/>
      <c r="AM49" s="198"/>
      <c r="AN49" s="198"/>
      <c r="AO49" s="198"/>
      <c r="AP49" s="202">
        <f t="shared" ref="AP49:AZ49" si="187">TINV(0.05,T21+T44-2)</f>
        <v>2.0484071417952445</v>
      </c>
      <c r="AQ49" s="198">
        <f t="shared" si="187"/>
        <v>2.0738730679040258</v>
      </c>
      <c r="AR49" s="152">
        <f t="shared" si="187"/>
        <v>2.4469118511449697</v>
      </c>
      <c r="AS49" s="198">
        <f t="shared" si="187"/>
        <v>2.0484071417952445</v>
      </c>
      <c r="AT49" s="198">
        <f t="shared" si="187"/>
        <v>2.0484071417952445</v>
      </c>
      <c r="AU49" s="198">
        <f t="shared" si="187"/>
        <v>2.0555294386428731</v>
      </c>
      <c r="AV49" s="198">
        <f t="shared" si="187"/>
        <v>2.3060041352041671</v>
      </c>
      <c r="AW49" s="198">
        <f t="shared" si="187"/>
        <v>2.119905299221255</v>
      </c>
      <c r="AX49" s="152" t="e">
        <f t="shared" si="187"/>
        <v>#NUM!</v>
      </c>
      <c r="AY49" s="152">
        <f t="shared" si="187"/>
        <v>2.7764451051977934</v>
      </c>
      <c r="AZ49" s="203">
        <f t="shared" si="187"/>
        <v>2.0859634472658648</v>
      </c>
      <c r="BA49" s="198"/>
    </row>
    <row r="50" spans="1:53" x14ac:dyDescent="0.25">
      <c r="F50" s="207"/>
      <c r="G50" s="198"/>
      <c r="H50" s="205"/>
      <c r="L50" s="81"/>
      <c r="M50" s="82"/>
      <c r="N50" s="82"/>
      <c r="O50" s="82"/>
      <c r="P50" s="82"/>
      <c r="Q50" s="82"/>
      <c r="R50" s="82"/>
      <c r="S50" s="82"/>
      <c r="X50" s="200"/>
      <c r="Y50" s="207" t="s">
        <v>76</v>
      </c>
      <c r="Z50" s="198"/>
      <c r="AA50" s="198"/>
      <c r="AB50" s="199"/>
      <c r="AC50" s="199"/>
      <c r="AD50" s="198"/>
      <c r="AE50" s="198"/>
      <c r="AF50" s="198"/>
      <c r="AG50" s="198"/>
      <c r="AH50" s="198"/>
      <c r="AI50" s="198"/>
      <c r="AJ50" s="198"/>
      <c r="AK50" s="198"/>
      <c r="AL50" s="198"/>
      <c r="AM50" s="198"/>
      <c r="AN50" s="198"/>
      <c r="AO50" s="198"/>
      <c r="AP50" s="202">
        <f t="shared" ref="AP50:AZ50" si="188">TDIST(ABS(AP48),T21+T44-2,2)</f>
        <v>0.74290989770596694</v>
      </c>
      <c r="AQ50" s="198">
        <f t="shared" si="188"/>
        <v>0.74202101865215853</v>
      </c>
      <c r="AR50" s="152">
        <f t="shared" si="188"/>
        <v>0.8482845802251382</v>
      </c>
      <c r="AS50" s="198">
        <f t="shared" si="188"/>
        <v>0.70744559042657462</v>
      </c>
      <c r="AT50" s="198">
        <f t="shared" si="188"/>
        <v>0.75467824748892509</v>
      </c>
      <c r="AU50" s="198">
        <f t="shared" si="188"/>
        <v>0.74444925322451994</v>
      </c>
      <c r="AV50" s="198">
        <f t="shared" si="188"/>
        <v>0.96324992591075664</v>
      </c>
      <c r="AW50" s="198">
        <f t="shared" si="188"/>
        <v>0.85602845757155643</v>
      </c>
      <c r="AX50" s="152" t="e">
        <f t="shared" si="188"/>
        <v>#NUM!</v>
      </c>
      <c r="AY50" s="152">
        <f t="shared" si="188"/>
        <v>0.88761325483824782</v>
      </c>
      <c r="AZ50" s="203">
        <f t="shared" si="188"/>
        <v>0.9153014828013073</v>
      </c>
      <c r="BA50" s="198"/>
    </row>
    <row r="51" spans="1:53" x14ac:dyDescent="0.25">
      <c r="F51" s="207"/>
      <c r="G51" s="198"/>
      <c r="H51" s="205"/>
      <c r="L51" s="81"/>
      <c r="M51" s="82"/>
      <c r="N51" s="82"/>
      <c r="O51" s="82"/>
      <c r="P51" s="82"/>
      <c r="Q51" s="82"/>
      <c r="R51" s="82"/>
      <c r="S51" s="82"/>
      <c r="X51" s="200"/>
      <c r="Y51" s="207" t="s">
        <v>77</v>
      </c>
      <c r="Z51" s="198"/>
      <c r="AA51" s="198"/>
      <c r="AB51" s="199"/>
      <c r="AC51" s="199"/>
      <c r="AD51" s="198"/>
      <c r="AE51" s="198"/>
      <c r="AF51" s="198"/>
      <c r="AG51" s="198"/>
      <c r="AH51" s="198"/>
      <c r="AI51" s="198"/>
      <c r="AJ51" s="198"/>
      <c r="AK51" s="198"/>
      <c r="AL51" s="198"/>
      <c r="AM51" s="198"/>
      <c r="AN51" s="198"/>
      <c r="AO51" s="198"/>
      <c r="AP51" s="242" t="str">
        <f t="shared" ref="AP51:AZ51" si="189">IF(T44&gt;4,IF(AP50&lt;0.001,"***",IF(AP50&lt;0.01,"**",IF(AP50&lt;0.05,"*","ns"))),"na")</f>
        <v>ns</v>
      </c>
      <c r="AQ51" s="243" t="str">
        <f t="shared" si="189"/>
        <v>ns</v>
      </c>
      <c r="AR51" s="245" t="str">
        <f t="shared" si="189"/>
        <v>na</v>
      </c>
      <c r="AS51" s="243" t="str">
        <f t="shared" si="189"/>
        <v>ns</v>
      </c>
      <c r="AT51" s="243" t="str">
        <f t="shared" si="189"/>
        <v>ns</v>
      </c>
      <c r="AU51" s="243" t="str">
        <f t="shared" si="189"/>
        <v>ns</v>
      </c>
      <c r="AV51" s="243" t="str">
        <f t="shared" si="189"/>
        <v>ns</v>
      </c>
      <c r="AW51" s="243" t="str">
        <f t="shared" si="189"/>
        <v>ns</v>
      </c>
      <c r="AX51" s="245" t="str">
        <f t="shared" si="189"/>
        <v>na</v>
      </c>
      <c r="AY51" s="245" t="str">
        <f t="shared" si="189"/>
        <v>na</v>
      </c>
      <c r="AZ51" s="244" t="str">
        <f t="shared" si="189"/>
        <v>ns</v>
      </c>
      <c r="BA51" s="198"/>
    </row>
    <row r="52" spans="1:53" x14ac:dyDescent="0.25">
      <c r="F52" s="78"/>
      <c r="G52" s="205"/>
      <c r="H52" s="205"/>
      <c r="L52" s="81"/>
      <c r="M52" s="82"/>
      <c r="N52" s="82"/>
      <c r="O52" s="82"/>
      <c r="P52" s="82"/>
      <c r="Q52" s="82"/>
      <c r="R52" s="82"/>
      <c r="S52" s="82"/>
      <c r="X52" s="200"/>
    </row>
    <row r="53" spans="1:53" x14ac:dyDescent="0.25">
      <c r="A53" s="217" t="s">
        <v>424</v>
      </c>
      <c r="F53" s="78"/>
      <c r="G53" s="205"/>
      <c r="H53" s="205"/>
      <c r="L53" s="81"/>
      <c r="M53" s="82"/>
      <c r="N53" s="82"/>
      <c r="O53" s="82"/>
      <c r="P53" s="82"/>
      <c r="Q53" s="82"/>
      <c r="R53" s="82"/>
      <c r="S53" s="82"/>
      <c r="U53" s="198" t="s">
        <v>9</v>
      </c>
      <c r="V53" s="199" t="s">
        <v>220</v>
      </c>
      <c r="X53" s="200"/>
    </row>
    <row r="54" spans="1:53" x14ac:dyDescent="0.25">
      <c r="A54" s="217" t="s">
        <v>350</v>
      </c>
      <c r="F54" s="78"/>
      <c r="G54" s="205"/>
      <c r="H54" s="205"/>
      <c r="L54" s="81"/>
      <c r="M54" s="82"/>
      <c r="N54" s="82"/>
      <c r="O54" s="82"/>
      <c r="P54" s="82"/>
      <c r="Q54" s="82"/>
      <c r="R54" s="82"/>
      <c r="S54" s="82"/>
      <c r="U54" s="198" t="s">
        <v>62</v>
      </c>
      <c r="V54" s="199" t="s">
        <v>221</v>
      </c>
      <c r="X54" s="200"/>
    </row>
    <row r="55" spans="1:53" x14ac:dyDescent="0.25">
      <c r="A55" s="217" t="s">
        <v>425</v>
      </c>
      <c r="F55" s="78"/>
      <c r="G55" s="205"/>
      <c r="H55" s="205"/>
      <c r="L55" s="81"/>
      <c r="M55" s="82"/>
      <c r="N55" s="82"/>
      <c r="O55" s="82"/>
      <c r="P55" s="82"/>
      <c r="Q55" s="82"/>
      <c r="R55" s="82"/>
      <c r="S55" s="82"/>
      <c r="U55" s="198" t="s">
        <v>63</v>
      </c>
      <c r="V55" s="199" t="s">
        <v>222</v>
      </c>
      <c r="X55" s="200"/>
    </row>
    <row r="56" spans="1:53" ht="15.75" x14ac:dyDescent="0.25">
      <c r="A56" s="217" t="s">
        <v>331</v>
      </c>
      <c r="F56" s="78"/>
      <c r="G56" s="205"/>
      <c r="H56" s="205"/>
      <c r="I56" s="24"/>
      <c r="J56" s="24"/>
      <c r="K56" s="270"/>
      <c r="L56" s="81"/>
      <c r="M56" s="82"/>
      <c r="N56" s="82"/>
      <c r="O56" s="82"/>
      <c r="P56" s="82"/>
      <c r="Q56" s="82"/>
      <c r="R56" s="82"/>
      <c r="S56" s="82"/>
      <c r="U56" s="199" t="s">
        <v>64</v>
      </c>
      <c r="V56" s="199" t="s">
        <v>223</v>
      </c>
    </row>
    <row r="57" spans="1:53" x14ac:dyDescent="0.25">
      <c r="A57" s="217" t="s">
        <v>332</v>
      </c>
      <c r="F57" s="78"/>
      <c r="G57" s="205"/>
      <c r="H57" s="205"/>
      <c r="L57" s="81"/>
      <c r="M57" s="82"/>
      <c r="N57" s="82"/>
      <c r="O57" s="82"/>
      <c r="P57" s="82"/>
      <c r="Q57" s="82"/>
      <c r="R57" s="82"/>
      <c r="S57" s="82"/>
      <c r="U57" s="199" t="s">
        <v>65</v>
      </c>
      <c r="V57" s="199" t="s">
        <v>224</v>
      </c>
    </row>
    <row r="58" spans="1:53" x14ac:dyDescent="0.25">
      <c r="A58" s="217" t="s">
        <v>351</v>
      </c>
      <c r="F58" s="78"/>
      <c r="G58" s="205"/>
      <c r="H58" s="205"/>
      <c r="L58" s="81"/>
      <c r="M58" s="82"/>
      <c r="N58" s="82"/>
      <c r="O58" s="82"/>
      <c r="P58" s="82"/>
      <c r="Q58" s="82"/>
      <c r="R58" s="82"/>
      <c r="S58" s="82"/>
      <c r="U58" s="199" t="s">
        <v>66</v>
      </c>
      <c r="V58" s="199" t="s">
        <v>225</v>
      </c>
    </row>
    <row r="59" spans="1:53" x14ac:dyDescent="0.25">
      <c r="A59" s="217" t="s">
        <v>415</v>
      </c>
      <c r="F59" s="78"/>
      <c r="G59" s="205"/>
      <c r="H59" s="205"/>
      <c r="L59" s="81"/>
      <c r="M59" s="82"/>
      <c r="N59" s="82"/>
      <c r="O59" s="82"/>
      <c r="P59" s="82"/>
      <c r="Q59" s="82"/>
      <c r="R59" s="82"/>
      <c r="S59" s="82"/>
      <c r="U59" s="199" t="s">
        <v>67</v>
      </c>
      <c r="V59" s="199" t="s">
        <v>250</v>
      </c>
    </row>
    <row r="60" spans="1:53" x14ac:dyDescent="0.25">
      <c r="A60" s="217" t="s">
        <v>414</v>
      </c>
      <c r="F60" s="78"/>
      <c r="G60" s="205"/>
      <c r="H60" s="205"/>
      <c r="L60" s="81"/>
      <c r="M60" s="82"/>
      <c r="N60" s="82"/>
      <c r="O60" s="82"/>
      <c r="P60" s="82"/>
      <c r="Q60" s="82"/>
      <c r="R60" s="82"/>
      <c r="S60" s="82"/>
      <c r="U60" s="199" t="s">
        <v>68</v>
      </c>
      <c r="V60" s="199" t="s">
        <v>226</v>
      </c>
    </row>
    <row r="61" spans="1:53" ht="15.75" x14ac:dyDescent="0.25">
      <c r="F61" s="113"/>
      <c r="G61" s="24"/>
      <c r="H61" s="24"/>
      <c r="L61" s="81"/>
      <c r="M61" s="82"/>
      <c r="N61" s="82"/>
      <c r="O61" s="82"/>
      <c r="P61" s="82"/>
      <c r="Q61" s="82"/>
      <c r="R61" s="82"/>
      <c r="S61" s="82"/>
      <c r="U61" s="199" t="s">
        <v>69</v>
      </c>
      <c r="V61" s="199" t="s">
        <v>227</v>
      </c>
    </row>
    <row r="62" spans="1:53" x14ac:dyDescent="0.25">
      <c r="A62" s="48" t="s">
        <v>426</v>
      </c>
      <c r="F62" s="78"/>
      <c r="G62" s="205"/>
      <c r="H62" s="205"/>
      <c r="L62" s="81"/>
      <c r="M62" s="82"/>
      <c r="N62" s="82"/>
      <c r="O62" s="82"/>
      <c r="P62" s="82"/>
      <c r="Q62" s="82"/>
      <c r="R62" s="82"/>
      <c r="S62" s="82"/>
      <c r="U62" s="199" t="s">
        <v>70</v>
      </c>
      <c r="V62" s="199" t="s">
        <v>298</v>
      </c>
    </row>
    <row r="63" spans="1:53" x14ac:dyDescent="0.25">
      <c r="F63" s="78"/>
      <c r="G63" s="205"/>
      <c r="H63" s="205"/>
    </row>
    <row r="64" spans="1:53" x14ac:dyDescent="0.25">
      <c r="F64" s="78"/>
      <c r="G64" s="205"/>
      <c r="H64" s="205"/>
    </row>
    <row r="65" spans="1:593" s="206" customFormat="1" x14ac:dyDescent="0.25">
      <c r="A65" s="207"/>
      <c r="B65" s="207"/>
      <c r="C65" s="207"/>
      <c r="D65" s="207"/>
      <c r="E65" s="207"/>
      <c r="F65" s="78"/>
      <c r="G65" s="205"/>
      <c r="H65" s="205"/>
      <c r="I65" s="205"/>
      <c r="J65" s="205"/>
      <c r="K65" s="269"/>
      <c r="M65" s="15"/>
      <c r="N65" s="15"/>
      <c r="O65" s="15"/>
      <c r="P65" s="15"/>
      <c r="Q65" s="15"/>
      <c r="R65" s="15"/>
      <c r="S65" s="15"/>
      <c r="T65" s="207"/>
      <c r="U65" s="207"/>
      <c r="V65" s="146"/>
      <c r="W65" s="207"/>
      <c r="X65" s="207"/>
      <c r="Y65" s="207"/>
      <c r="Z65" s="207"/>
      <c r="AA65" s="207"/>
      <c r="AB65" s="146"/>
      <c r="AC65" s="146"/>
      <c r="AD65" s="207"/>
      <c r="AE65" s="207"/>
      <c r="AF65" s="207"/>
      <c r="AG65" s="207"/>
      <c r="AH65" s="207"/>
      <c r="AI65" s="207"/>
      <c r="AJ65" s="207"/>
      <c r="AK65" s="207"/>
      <c r="AL65" s="207"/>
      <c r="AM65" s="207"/>
      <c r="AN65" s="207"/>
      <c r="AO65" s="207"/>
      <c r="AP65" s="207"/>
      <c r="AQ65" s="207"/>
      <c r="AR65" s="146"/>
      <c r="AS65" s="207"/>
      <c r="AT65" s="207"/>
      <c r="AU65" s="207"/>
      <c r="AV65" s="207"/>
      <c r="AW65" s="207"/>
      <c r="AX65" s="146"/>
      <c r="AY65" s="146"/>
      <c r="AZ65" s="207"/>
      <c r="BA65" s="207"/>
      <c r="BB65" s="207"/>
      <c r="BC65" s="207"/>
      <c r="BD65" s="207"/>
      <c r="BE65" s="207"/>
      <c r="BF65" s="207"/>
      <c r="BG65" s="207"/>
      <c r="BH65" s="207"/>
      <c r="BI65" s="207"/>
      <c r="BJ65" s="207"/>
      <c r="BK65" s="207"/>
      <c r="BL65" s="207"/>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c r="RB65" s="15"/>
      <c r="RC65" s="15"/>
      <c r="RD65" s="15"/>
      <c r="RE65" s="15"/>
      <c r="RF65" s="15"/>
      <c r="RG65" s="15"/>
      <c r="RH65" s="15"/>
      <c r="RI65" s="15"/>
      <c r="RJ65" s="15"/>
      <c r="RK65" s="15"/>
      <c r="RL65" s="15"/>
      <c r="RM65" s="15"/>
      <c r="RN65" s="15"/>
      <c r="RO65" s="15"/>
      <c r="RP65" s="15"/>
      <c r="RQ65" s="15"/>
      <c r="RR65" s="15"/>
      <c r="RS65" s="15"/>
      <c r="RT65" s="15"/>
      <c r="RU65" s="15"/>
      <c r="RV65" s="15"/>
      <c r="RW65" s="15"/>
      <c r="RX65" s="15"/>
      <c r="RY65" s="15"/>
      <c r="RZ65" s="15"/>
      <c r="SA65" s="15"/>
      <c r="SB65" s="15"/>
      <c r="SC65" s="15"/>
      <c r="SD65" s="15"/>
      <c r="SE65" s="15"/>
      <c r="SF65" s="15"/>
      <c r="SG65" s="15"/>
      <c r="SH65" s="15"/>
      <c r="SI65" s="15"/>
      <c r="SJ65" s="15"/>
      <c r="SK65" s="15"/>
      <c r="SL65" s="15"/>
      <c r="SM65" s="15"/>
      <c r="SN65" s="15"/>
      <c r="SO65" s="15"/>
      <c r="SP65" s="15"/>
      <c r="SQ65" s="15"/>
      <c r="SR65" s="15"/>
      <c r="SS65" s="15"/>
      <c r="ST65" s="15"/>
      <c r="SU65" s="15"/>
      <c r="SV65" s="15"/>
      <c r="SW65" s="15"/>
      <c r="SX65" s="15"/>
      <c r="SY65" s="15"/>
      <c r="SZ65" s="15"/>
      <c r="TA65" s="15"/>
      <c r="TB65" s="15"/>
      <c r="TC65" s="15"/>
      <c r="TD65" s="15"/>
      <c r="TE65" s="15"/>
      <c r="TF65" s="15"/>
      <c r="TG65" s="15"/>
      <c r="TH65" s="15"/>
      <c r="TI65" s="15"/>
      <c r="TJ65" s="15"/>
      <c r="TK65" s="15"/>
      <c r="TL65" s="15"/>
      <c r="TM65" s="15"/>
      <c r="TN65" s="15"/>
      <c r="TO65" s="15"/>
      <c r="TP65" s="15"/>
      <c r="TQ65" s="15"/>
      <c r="TR65" s="15"/>
      <c r="TS65" s="15"/>
      <c r="TT65" s="15"/>
      <c r="TU65" s="15"/>
      <c r="TV65" s="15"/>
      <c r="TW65" s="15"/>
      <c r="TX65" s="15"/>
      <c r="TY65" s="15"/>
      <c r="TZ65" s="15"/>
      <c r="UA65" s="15"/>
      <c r="UB65" s="15"/>
      <c r="UC65" s="15"/>
      <c r="UD65" s="15"/>
      <c r="UE65" s="15"/>
      <c r="UF65" s="15"/>
      <c r="UG65" s="15"/>
      <c r="UH65" s="15"/>
      <c r="UI65" s="15"/>
      <c r="UJ65" s="15"/>
      <c r="UK65" s="15"/>
      <c r="UL65" s="15"/>
      <c r="UM65" s="15"/>
      <c r="UN65" s="15"/>
      <c r="UO65" s="15"/>
      <c r="UP65" s="15"/>
      <c r="UQ65" s="15"/>
      <c r="UR65" s="15"/>
      <c r="US65" s="15"/>
      <c r="UT65" s="15"/>
      <c r="UU65" s="15"/>
      <c r="UV65" s="15"/>
      <c r="UW65" s="15"/>
      <c r="UX65" s="15"/>
      <c r="UY65" s="15"/>
      <c r="UZ65" s="15"/>
      <c r="VA65" s="15"/>
      <c r="VB65" s="15"/>
      <c r="VC65" s="15"/>
      <c r="VD65" s="15"/>
      <c r="VE65" s="15"/>
      <c r="VF65" s="15"/>
      <c r="VG65" s="15"/>
      <c r="VH65" s="15"/>
      <c r="VI65" s="15"/>
      <c r="VJ65" s="15"/>
      <c r="VK65" s="15"/>
      <c r="VL65" s="15"/>
      <c r="VM65" s="15"/>
      <c r="VN65" s="15"/>
      <c r="VO65" s="15"/>
      <c r="VP65" s="15"/>
      <c r="VQ65" s="15"/>
      <c r="VR65" s="15"/>
      <c r="VS65" s="15"/>
      <c r="VT65" s="15"/>
      <c r="VU65" s="15"/>
    </row>
    <row r="66" spans="1:593" s="206" customFormat="1" x14ac:dyDescent="0.25">
      <c r="A66" s="207"/>
      <c r="B66" s="207"/>
      <c r="C66" s="207"/>
      <c r="D66" s="207"/>
      <c r="E66" s="207"/>
      <c r="F66" s="78"/>
      <c r="G66" s="205"/>
      <c r="H66" s="205"/>
      <c r="I66" s="205"/>
      <c r="J66" s="205"/>
      <c r="K66" s="269"/>
      <c r="M66" s="15"/>
      <c r="N66" s="15"/>
      <c r="O66" s="15"/>
      <c r="P66" s="15"/>
      <c r="Q66" s="15"/>
      <c r="R66" s="15"/>
      <c r="S66" s="15"/>
      <c r="T66" s="207"/>
      <c r="U66" s="207"/>
      <c r="V66" s="146"/>
      <c r="W66" s="207"/>
      <c r="X66" s="207"/>
      <c r="Y66" s="207"/>
      <c r="Z66" s="207"/>
      <c r="AA66" s="207"/>
      <c r="AB66" s="146"/>
      <c r="AC66" s="146"/>
      <c r="AD66" s="207"/>
      <c r="AE66" s="207"/>
      <c r="AF66" s="207"/>
      <c r="AG66" s="207"/>
      <c r="AH66" s="207"/>
      <c r="AI66" s="207"/>
      <c r="AJ66" s="207"/>
      <c r="AK66" s="207"/>
      <c r="AL66" s="207"/>
      <c r="AM66" s="207"/>
      <c r="AN66" s="207"/>
      <c r="AO66" s="207"/>
      <c r="AP66" s="207"/>
      <c r="AQ66" s="207"/>
      <c r="AR66" s="146"/>
      <c r="AS66" s="207"/>
      <c r="AT66" s="207"/>
      <c r="AU66" s="207"/>
      <c r="AV66" s="207"/>
      <c r="AW66" s="207"/>
      <c r="AX66" s="146"/>
      <c r="AY66" s="146"/>
      <c r="AZ66" s="207"/>
      <c r="BA66" s="207"/>
      <c r="BB66" s="207"/>
      <c r="BC66" s="207"/>
      <c r="BD66" s="207"/>
      <c r="BE66" s="207"/>
      <c r="BF66" s="207"/>
      <c r="BG66" s="207"/>
      <c r="BH66" s="207"/>
      <c r="BI66" s="207"/>
      <c r="BJ66" s="207"/>
      <c r="BK66" s="207"/>
      <c r="BL66" s="207"/>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row>
    <row r="67" spans="1:593" s="206" customFormat="1" x14ac:dyDescent="0.25">
      <c r="A67" s="207"/>
      <c r="B67" s="207"/>
      <c r="C67" s="207"/>
      <c r="D67" s="207"/>
      <c r="E67" s="207"/>
      <c r="F67" s="78"/>
      <c r="G67" s="205"/>
      <c r="H67" s="205"/>
      <c r="I67" s="205"/>
      <c r="J67" s="205"/>
      <c r="K67" s="269"/>
      <c r="M67" s="15"/>
      <c r="N67" s="15"/>
      <c r="O67" s="15"/>
      <c r="P67" s="15"/>
      <c r="Q67" s="15"/>
      <c r="R67" s="15"/>
      <c r="S67" s="15"/>
      <c r="T67" s="207"/>
      <c r="U67" s="207"/>
      <c r="V67" s="146"/>
      <c r="W67" s="207"/>
      <c r="X67" s="207"/>
      <c r="Y67" s="207"/>
      <c r="Z67" s="207"/>
      <c r="AA67" s="207"/>
      <c r="AB67" s="146"/>
      <c r="AC67" s="146"/>
      <c r="AD67" s="207"/>
      <c r="AE67" s="207"/>
      <c r="AF67" s="207"/>
      <c r="AG67" s="207"/>
      <c r="AH67" s="207"/>
      <c r="AI67" s="207"/>
      <c r="AJ67" s="207"/>
      <c r="AK67" s="207"/>
      <c r="AL67" s="207"/>
      <c r="AM67" s="207"/>
      <c r="AN67" s="207"/>
      <c r="AO67" s="207"/>
      <c r="AP67" s="207"/>
      <c r="AQ67" s="207"/>
      <c r="AR67" s="146"/>
      <c r="AS67" s="207"/>
      <c r="AT67" s="207"/>
      <c r="AU67" s="207"/>
      <c r="AV67" s="207"/>
      <c r="AW67" s="207"/>
      <c r="AX67" s="146"/>
      <c r="AY67" s="146"/>
      <c r="AZ67" s="207"/>
      <c r="BA67" s="207"/>
      <c r="BB67" s="207"/>
      <c r="BC67" s="207"/>
      <c r="BD67" s="207"/>
      <c r="BE67" s="207"/>
      <c r="BF67" s="207"/>
      <c r="BG67" s="207"/>
      <c r="BH67" s="207"/>
      <c r="BI67" s="207"/>
      <c r="BJ67" s="207"/>
      <c r="BK67" s="207"/>
      <c r="BL67" s="207"/>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row>
    <row r="68" spans="1:593" s="206" customFormat="1" x14ac:dyDescent="0.25">
      <c r="A68" s="207"/>
      <c r="B68" s="207"/>
      <c r="C68" s="207"/>
      <c r="D68" s="207"/>
      <c r="E68" s="207"/>
      <c r="F68" s="78"/>
      <c r="G68" s="205"/>
      <c r="H68" s="205"/>
      <c r="I68" s="205"/>
      <c r="J68" s="205"/>
      <c r="K68" s="269"/>
      <c r="M68" s="15"/>
      <c r="N68" s="15"/>
      <c r="O68" s="15"/>
      <c r="P68" s="15"/>
      <c r="Q68" s="15"/>
      <c r="R68" s="15"/>
      <c r="S68" s="15"/>
      <c r="T68" s="207"/>
      <c r="U68" s="207"/>
      <c r="V68" s="146"/>
      <c r="W68" s="207"/>
      <c r="X68" s="207"/>
      <c r="Y68" s="207"/>
      <c r="Z68" s="207"/>
      <c r="AA68" s="207"/>
      <c r="AB68" s="146"/>
      <c r="AC68" s="146"/>
      <c r="AD68" s="207"/>
      <c r="AE68" s="207"/>
      <c r="AF68" s="207"/>
      <c r="AG68" s="207"/>
      <c r="AH68" s="207"/>
      <c r="AI68" s="207"/>
      <c r="AJ68" s="207"/>
      <c r="AK68" s="207"/>
      <c r="AL68" s="207"/>
      <c r="AM68" s="207"/>
      <c r="AN68" s="207"/>
      <c r="AO68" s="207"/>
      <c r="AP68" s="207"/>
      <c r="AQ68" s="207"/>
      <c r="AR68" s="146"/>
      <c r="AS68" s="207"/>
      <c r="AT68" s="207"/>
      <c r="AU68" s="207"/>
      <c r="AV68" s="207"/>
      <c r="AW68" s="207"/>
      <c r="AX68" s="146"/>
      <c r="AY68" s="146"/>
      <c r="AZ68" s="207"/>
      <c r="BA68" s="207"/>
      <c r="BB68" s="207"/>
      <c r="BC68" s="207"/>
      <c r="BD68" s="207"/>
      <c r="BE68" s="207"/>
      <c r="BF68" s="207"/>
      <c r="BG68" s="207"/>
      <c r="BH68" s="207"/>
      <c r="BI68" s="207"/>
      <c r="BJ68" s="207"/>
      <c r="BK68" s="207"/>
      <c r="BL68" s="207"/>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15"/>
      <c r="RI68" s="15"/>
      <c r="RJ68" s="15"/>
      <c r="RK68" s="15"/>
      <c r="RL68" s="15"/>
      <c r="RM68" s="15"/>
      <c r="RN68" s="15"/>
      <c r="RO68" s="15"/>
      <c r="RP68" s="15"/>
      <c r="RQ68" s="15"/>
      <c r="RR68" s="15"/>
      <c r="RS68" s="15"/>
      <c r="RT68" s="15"/>
      <c r="RU68" s="15"/>
      <c r="RV68" s="15"/>
      <c r="RW68" s="15"/>
      <c r="RX68" s="15"/>
      <c r="RY68" s="15"/>
      <c r="RZ68" s="15"/>
      <c r="SA68" s="15"/>
      <c r="SB68" s="15"/>
      <c r="SC68" s="15"/>
      <c r="SD68" s="15"/>
      <c r="SE68" s="15"/>
      <c r="SF68" s="15"/>
      <c r="SG68" s="15"/>
      <c r="SH68" s="15"/>
      <c r="SI68" s="15"/>
      <c r="SJ68" s="15"/>
      <c r="SK68" s="15"/>
      <c r="SL68" s="15"/>
      <c r="SM68" s="15"/>
      <c r="SN68" s="15"/>
      <c r="SO68" s="15"/>
      <c r="SP68" s="15"/>
      <c r="SQ68" s="15"/>
      <c r="SR68" s="15"/>
      <c r="SS68" s="15"/>
      <c r="ST68" s="15"/>
      <c r="SU68" s="15"/>
      <c r="SV68" s="15"/>
      <c r="SW68" s="15"/>
      <c r="SX68" s="15"/>
      <c r="SY68" s="15"/>
      <c r="SZ68" s="15"/>
      <c r="TA68" s="15"/>
      <c r="TB68" s="15"/>
      <c r="TC68" s="15"/>
      <c r="TD68" s="15"/>
      <c r="TE68" s="15"/>
      <c r="TF68" s="15"/>
      <c r="TG68" s="15"/>
      <c r="TH68" s="15"/>
      <c r="TI68" s="15"/>
      <c r="TJ68" s="15"/>
      <c r="TK68" s="15"/>
      <c r="TL68" s="15"/>
      <c r="TM68" s="15"/>
      <c r="TN68" s="15"/>
      <c r="TO68" s="15"/>
      <c r="TP68" s="15"/>
      <c r="TQ68" s="15"/>
      <c r="TR68" s="15"/>
      <c r="TS68" s="15"/>
      <c r="TT68" s="15"/>
      <c r="TU68" s="15"/>
      <c r="TV68" s="15"/>
      <c r="TW68" s="15"/>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row>
    <row r="69" spans="1:593" s="206" customFormat="1" ht="15.75" x14ac:dyDescent="0.25">
      <c r="A69" s="207"/>
      <c r="B69" s="207"/>
      <c r="C69" s="207"/>
      <c r="D69" s="207"/>
      <c r="E69" s="207"/>
      <c r="F69" s="78"/>
      <c r="G69" s="205"/>
      <c r="H69" s="205"/>
      <c r="I69" s="24"/>
      <c r="J69" s="24"/>
      <c r="K69" s="270"/>
      <c r="M69" s="15"/>
      <c r="N69" s="15"/>
      <c r="O69" s="15"/>
      <c r="P69" s="15"/>
      <c r="Q69" s="15"/>
      <c r="R69" s="15"/>
      <c r="S69" s="15"/>
      <c r="T69" s="207"/>
      <c r="U69" s="207"/>
      <c r="V69" s="146"/>
      <c r="W69" s="207"/>
      <c r="X69" s="207"/>
      <c r="Y69" s="207"/>
      <c r="Z69" s="207"/>
      <c r="AA69" s="207"/>
      <c r="AB69" s="146"/>
      <c r="AC69" s="146"/>
      <c r="AD69" s="207"/>
      <c r="AE69" s="207"/>
      <c r="AF69" s="207"/>
      <c r="AG69" s="207"/>
      <c r="AH69" s="207"/>
      <c r="AI69" s="207"/>
      <c r="AJ69" s="207"/>
      <c r="AK69" s="207"/>
      <c r="AL69" s="207"/>
      <c r="AM69" s="207"/>
      <c r="AN69" s="207"/>
      <c r="AO69" s="207"/>
      <c r="AP69" s="207"/>
      <c r="AQ69" s="207"/>
      <c r="AR69" s="146"/>
      <c r="AS69" s="207"/>
      <c r="AT69" s="207"/>
      <c r="AU69" s="207"/>
      <c r="AV69" s="207"/>
      <c r="AW69" s="207"/>
      <c r="AX69" s="146"/>
      <c r="AY69" s="146"/>
      <c r="AZ69" s="207"/>
      <c r="BA69" s="207"/>
      <c r="BB69" s="207"/>
      <c r="BC69" s="207"/>
      <c r="BD69" s="207"/>
      <c r="BE69" s="207"/>
      <c r="BF69" s="207"/>
      <c r="BG69" s="207"/>
      <c r="BH69" s="207"/>
      <c r="BI69" s="207"/>
      <c r="BJ69" s="207"/>
      <c r="BK69" s="207"/>
      <c r="BL69" s="207"/>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row>
    <row r="70" spans="1:593" s="206" customFormat="1" ht="15.75" x14ac:dyDescent="0.25">
      <c r="A70" s="207"/>
      <c r="B70" s="207"/>
      <c r="C70" s="207"/>
      <c r="D70" s="207"/>
      <c r="E70" s="207"/>
      <c r="F70" s="78"/>
      <c r="G70" s="205"/>
      <c r="H70" s="205"/>
      <c r="I70" s="24"/>
      <c r="J70" s="24"/>
      <c r="K70" s="270"/>
      <c r="M70" s="15"/>
      <c r="N70" s="15"/>
      <c r="O70" s="15"/>
      <c r="P70" s="15"/>
      <c r="Q70" s="15"/>
      <c r="R70" s="15"/>
      <c r="S70" s="15"/>
      <c r="T70" s="207"/>
      <c r="U70" s="207"/>
      <c r="V70" s="146"/>
      <c r="W70" s="207"/>
      <c r="X70" s="207"/>
      <c r="Y70" s="207"/>
      <c r="Z70" s="207"/>
      <c r="AA70" s="207"/>
      <c r="AB70" s="146"/>
      <c r="AC70" s="146"/>
      <c r="AD70" s="207"/>
      <c r="AE70" s="207"/>
      <c r="AF70" s="207"/>
      <c r="AG70" s="207"/>
      <c r="AH70" s="207"/>
      <c r="AI70" s="207"/>
      <c r="AJ70" s="207"/>
      <c r="AK70" s="207"/>
      <c r="AL70" s="207"/>
      <c r="AM70" s="207"/>
      <c r="AN70" s="207"/>
      <c r="AO70" s="207"/>
      <c r="AP70" s="207"/>
      <c r="AQ70" s="207"/>
      <c r="AR70" s="146"/>
      <c r="AS70" s="207"/>
      <c r="AT70" s="207"/>
      <c r="AU70" s="207"/>
      <c r="AV70" s="207"/>
      <c r="AW70" s="207"/>
      <c r="AX70" s="146"/>
      <c r="AY70" s="146"/>
      <c r="AZ70" s="207"/>
      <c r="BA70" s="207"/>
      <c r="BB70" s="207"/>
      <c r="BC70" s="207"/>
      <c r="BD70" s="207"/>
      <c r="BE70" s="207"/>
      <c r="BF70" s="207"/>
      <c r="BG70" s="207"/>
      <c r="BH70" s="207"/>
      <c r="BI70" s="207"/>
      <c r="BJ70" s="207"/>
      <c r="BK70" s="207"/>
      <c r="BL70" s="207"/>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row>
    <row r="71" spans="1:593" s="206" customFormat="1" x14ac:dyDescent="0.25">
      <c r="A71" s="207"/>
      <c r="B71" s="207"/>
      <c r="C71" s="207"/>
      <c r="D71" s="207"/>
      <c r="E71" s="207"/>
      <c r="F71" s="78"/>
      <c r="G71" s="205"/>
      <c r="H71" s="205"/>
      <c r="I71" s="205"/>
      <c r="J71" s="205"/>
      <c r="K71" s="269"/>
      <c r="M71" s="15"/>
      <c r="N71" s="15"/>
      <c r="O71" s="15"/>
      <c r="P71" s="15"/>
      <c r="Q71" s="15"/>
      <c r="R71" s="15"/>
      <c r="S71" s="15"/>
      <c r="T71" s="207"/>
      <c r="U71" s="207"/>
      <c r="V71" s="146"/>
      <c r="W71" s="207"/>
      <c r="X71" s="207"/>
      <c r="Y71" s="207"/>
      <c r="Z71" s="207"/>
      <c r="AA71" s="207"/>
      <c r="AB71" s="146"/>
      <c r="AC71" s="146"/>
      <c r="AD71" s="207"/>
      <c r="AE71" s="207"/>
      <c r="AF71" s="207"/>
      <c r="AG71" s="207"/>
      <c r="AH71" s="207"/>
      <c r="AI71" s="207"/>
      <c r="AJ71" s="207"/>
      <c r="AK71" s="207"/>
      <c r="AL71" s="207"/>
      <c r="AM71" s="207"/>
      <c r="AN71" s="207"/>
      <c r="AO71" s="207"/>
      <c r="AP71" s="207"/>
      <c r="AQ71" s="207"/>
      <c r="AR71" s="146"/>
      <c r="AS71" s="207"/>
      <c r="AT71" s="207"/>
      <c r="AU71" s="207"/>
      <c r="AV71" s="207"/>
      <c r="AW71" s="207"/>
      <c r="AX71" s="146"/>
      <c r="AY71" s="146"/>
      <c r="AZ71" s="207"/>
      <c r="BA71" s="207"/>
      <c r="BB71" s="207"/>
      <c r="BC71" s="207"/>
      <c r="BD71" s="207"/>
      <c r="BE71" s="207"/>
      <c r="BF71" s="207"/>
      <c r="BG71" s="207"/>
      <c r="BH71" s="207"/>
      <c r="BI71" s="207"/>
      <c r="BJ71" s="207"/>
      <c r="BK71" s="207"/>
      <c r="BL71" s="207"/>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row>
    <row r="72" spans="1:593" s="206" customFormat="1" x14ac:dyDescent="0.25">
      <c r="A72" s="207"/>
      <c r="B72" s="207"/>
      <c r="C72" s="207"/>
      <c r="D72" s="207"/>
      <c r="E72" s="207"/>
      <c r="F72" s="78"/>
      <c r="G72" s="205"/>
      <c r="H72" s="205"/>
      <c r="I72" s="205"/>
      <c r="J72" s="205"/>
      <c r="K72" s="269"/>
      <c r="M72" s="15"/>
      <c r="N72" s="15"/>
      <c r="O72" s="15"/>
      <c r="P72" s="15"/>
      <c r="Q72" s="15"/>
      <c r="R72" s="15"/>
      <c r="S72" s="15"/>
      <c r="T72" s="207"/>
      <c r="U72" s="207"/>
      <c r="V72" s="146"/>
      <c r="W72" s="207"/>
      <c r="X72" s="207"/>
      <c r="Y72" s="207"/>
      <c r="Z72" s="207"/>
      <c r="AA72" s="207"/>
      <c r="AB72" s="146"/>
      <c r="AC72" s="146"/>
      <c r="AD72" s="207"/>
      <c r="AE72" s="207"/>
      <c r="AF72" s="207"/>
      <c r="AG72" s="207"/>
      <c r="AH72" s="207"/>
      <c r="AI72" s="207"/>
      <c r="AJ72" s="207"/>
      <c r="AK72" s="207"/>
      <c r="AL72" s="207"/>
      <c r="AM72" s="207"/>
      <c r="AN72" s="207"/>
      <c r="AO72" s="207"/>
      <c r="AP72" s="207"/>
      <c r="AQ72" s="207"/>
      <c r="AR72" s="146"/>
      <c r="AS72" s="207"/>
      <c r="AT72" s="207"/>
      <c r="AU72" s="207"/>
      <c r="AV72" s="207"/>
      <c r="AW72" s="207"/>
      <c r="AX72" s="146"/>
      <c r="AY72" s="146"/>
      <c r="AZ72" s="207"/>
      <c r="BA72" s="207"/>
      <c r="BB72" s="207"/>
      <c r="BC72" s="207"/>
      <c r="BD72" s="207"/>
      <c r="BE72" s="207"/>
      <c r="BF72" s="207"/>
      <c r="BG72" s="207"/>
      <c r="BH72" s="207"/>
      <c r="BI72" s="207"/>
      <c r="BJ72" s="207"/>
      <c r="BK72" s="207"/>
      <c r="BL72" s="207"/>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15"/>
      <c r="QX72" s="15"/>
      <c r="QY72" s="15"/>
      <c r="QZ72" s="15"/>
      <c r="RA72" s="15"/>
      <c r="RB72" s="15"/>
      <c r="RC72" s="15"/>
      <c r="RD72" s="15"/>
      <c r="RE72" s="15"/>
      <c r="RF72" s="15"/>
      <c r="RG72" s="15"/>
      <c r="RH72" s="15"/>
      <c r="RI72" s="15"/>
      <c r="RJ72" s="15"/>
      <c r="RK72" s="15"/>
      <c r="RL72" s="15"/>
      <c r="RM72" s="15"/>
      <c r="RN72" s="15"/>
      <c r="RO72" s="15"/>
      <c r="RP72" s="15"/>
      <c r="RQ72" s="15"/>
      <c r="RR72" s="15"/>
      <c r="RS72" s="15"/>
      <c r="RT72" s="15"/>
      <c r="RU72" s="15"/>
      <c r="RV72" s="15"/>
      <c r="RW72" s="15"/>
      <c r="RX72" s="15"/>
      <c r="RY72" s="15"/>
      <c r="RZ72" s="15"/>
      <c r="SA72" s="15"/>
      <c r="SB72" s="15"/>
      <c r="SC72" s="15"/>
      <c r="SD72" s="15"/>
      <c r="SE72" s="15"/>
      <c r="SF72" s="15"/>
      <c r="SG72" s="15"/>
      <c r="SH72" s="15"/>
      <c r="SI72" s="15"/>
      <c r="SJ72" s="15"/>
      <c r="SK72" s="15"/>
      <c r="SL72" s="15"/>
      <c r="SM72" s="15"/>
      <c r="SN72" s="15"/>
      <c r="SO72" s="15"/>
      <c r="SP72" s="15"/>
      <c r="SQ72" s="15"/>
      <c r="SR72" s="15"/>
      <c r="SS72" s="15"/>
      <c r="ST72" s="15"/>
      <c r="SU72" s="15"/>
      <c r="SV72" s="15"/>
      <c r="SW72" s="15"/>
      <c r="SX72" s="15"/>
      <c r="SY72" s="15"/>
      <c r="SZ72" s="15"/>
      <c r="TA72" s="15"/>
      <c r="TB72" s="15"/>
      <c r="TC72" s="15"/>
      <c r="TD72" s="15"/>
      <c r="TE72" s="15"/>
      <c r="TF72" s="15"/>
      <c r="TG72" s="15"/>
      <c r="TH72" s="15"/>
      <c r="TI72" s="15"/>
      <c r="TJ72" s="15"/>
      <c r="TK72" s="15"/>
      <c r="TL72" s="15"/>
      <c r="TM72" s="15"/>
      <c r="TN72" s="15"/>
      <c r="TO72" s="15"/>
      <c r="TP72" s="15"/>
      <c r="TQ72" s="15"/>
      <c r="TR72" s="15"/>
      <c r="TS72" s="15"/>
      <c r="TT72" s="15"/>
      <c r="TU72" s="15"/>
      <c r="TV72" s="15"/>
      <c r="TW72" s="15"/>
      <c r="TX72" s="15"/>
      <c r="TY72" s="15"/>
      <c r="TZ72" s="15"/>
      <c r="UA72" s="15"/>
      <c r="UB72" s="15"/>
      <c r="UC72" s="15"/>
      <c r="UD72" s="15"/>
      <c r="UE72" s="15"/>
      <c r="UF72" s="15"/>
      <c r="UG72" s="15"/>
      <c r="UH72" s="15"/>
      <c r="UI72" s="15"/>
      <c r="UJ72" s="15"/>
      <c r="UK72" s="15"/>
      <c r="UL72" s="15"/>
      <c r="UM72" s="15"/>
      <c r="UN72" s="15"/>
      <c r="UO72" s="15"/>
      <c r="UP72" s="15"/>
      <c r="UQ72" s="15"/>
      <c r="UR72" s="15"/>
      <c r="US72" s="15"/>
      <c r="UT72" s="15"/>
      <c r="UU72" s="15"/>
      <c r="UV72" s="15"/>
      <c r="UW72" s="15"/>
      <c r="UX72" s="15"/>
      <c r="UY72" s="15"/>
      <c r="UZ72" s="15"/>
      <c r="VA72" s="15"/>
      <c r="VB72" s="15"/>
      <c r="VC72" s="15"/>
      <c r="VD72" s="15"/>
      <c r="VE72" s="15"/>
      <c r="VF72" s="15"/>
      <c r="VG72" s="15"/>
      <c r="VH72" s="15"/>
      <c r="VI72" s="15"/>
      <c r="VJ72" s="15"/>
      <c r="VK72" s="15"/>
      <c r="VL72" s="15"/>
      <c r="VM72" s="15"/>
      <c r="VN72" s="15"/>
      <c r="VO72" s="15"/>
      <c r="VP72" s="15"/>
      <c r="VQ72" s="15"/>
      <c r="VR72" s="15"/>
      <c r="VS72" s="15"/>
      <c r="VT72" s="15"/>
      <c r="VU72" s="15"/>
    </row>
    <row r="73" spans="1:593" s="206" customFormat="1" ht="15.75" x14ac:dyDescent="0.25">
      <c r="A73" s="207"/>
      <c r="B73" s="207"/>
      <c r="C73" s="207"/>
      <c r="D73" s="207"/>
      <c r="E73" s="207"/>
      <c r="F73" s="78"/>
      <c r="G73" s="205"/>
      <c r="H73" s="205"/>
      <c r="I73" s="24"/>
      <c r="J73" s="24"/>
      <c r="K73" s="270"/>
      <c r="M73" s="15"/>
      <c r="N73" s="15"/>
      <c r="O73" s="15"/>
      <c r="P73" s="15"/>
      <c r="Q73" s="15"/>
      <c r="R73" s="15"/>
      <c r="S73" s="15"/>
      <c r="T73" s="207"/>
      <c r="U73" s="207"/>
      <c r="V73" s="146"/>
      <c r="W73" s="207"/>
      <c r="X73" s="207"/>
      <c r="Y73" s="207"/>
      <c r="Z73" s="207"/>
      <c r="AA73" s="207"/>
      <c r="AB73" s="146"/>
      <c r="AC73" s="146"/>
      <c r="AD73" s="207"/>
      <c r="AE73" s="207"/>
      <c r="AF73" s="207"/>
      <c r="AG73" s="207"/>
      <c r="AH73" s="207"/>
      <c r="AI73" s="207"/>
      <c r="AJ73" s="207"/>
      <c r="AK73" s="207"/>
      <c r="AL73" s="207"/>
      <c r="AM73" s="207"/>
      <c r="AN73" s="207"/>
      <c r="AO73" s="207"/>
      <c r="AP73" s="207"/>
      <c r="AQ73" s="207"/>
      <c r="AR73" s="146"/>
      <c r="AS73" s="207"/>
      <c r="AT73" s="207"/>
      <c r="AU73" s="207"/>
      <c r="AV73" s="207"/>
      <c r="AW73" s="207"/>
      <c r="AX73" s="146"/>
      <c r="AY73" s="146"/>
      <c r="AZ73" s="207"/>
      <c r="BA73" s="207"/>
      <c r="BB73" s="207"/>
      <c r="BC73" s="207"/>
      <c r="BD73" s="207"/>
      <c r="BE73" s="207"/>
      <c r="BF73" s="207"/>
      <c r="BG73" s="207"/>
      <c r="BH73" s="207"/>
      <c r="BI73" s="207"/>
      <c r="BJ73" s="207"/>
      <c r="BK73" s="207"/>
      <c r="BL73" s="207"/>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15"/>
      <c r="RG73" s="15"/>
      <c r="RH73" s="15"/>
      <c r="RI73" s="15"/>
      <c r="RJ73" s="15"/>
      <c r="RK73" s="15"/>
      <c r="RL73" s="15"/>
      <c r="RM73" s="15"/>
      <c r="RN73" s="15"/>
      <c r="RO73" s="15"/>
      <c r="RP73" s="15"/>
      <c r="RQ73" s="15"/>
      <c r="RR73" s="15"/>
      <c r="RS73" s="15"/>
      <c r="RT73" s="15"/>
      <c r="RU73" s="15"/>
      <c r="RV73" s="15"/>
      <c r="RW73" s="15"/>
      <c r="RX73" s="15"/>
      <c r="RY73" s="15"/>
      <c r="RZ73" s="15"/>
      <c r="SA73" s="15"/>
      <c r="SB73" s="15"/>
      <c r="SC73" s="15"/>
      <c r="SD73" s="15"/>
      <c r="SE73" s="15"/>
      <c r="SF73" s="15"/>
      <c r="SG73" s="15"/>
      <c r="SH73" s="15"/>
      <c r="SI73" s="15"/>
      <c r="SJ73" s="15"/>
      <c r="SK73" s="15"/>
      <c r="SL73" s="15"/>
      <c r="SM73" s="15"/>
      <c r="SN73" s="15"/>
      <c r="SO73" s="15"/>
      <c r="SP73" s="15"/>
      <c r="SQ73" s="15"/>
      <c r="SR73" s="15"/>
      <c r="SS73" s="15"/>
      <c r="ST73" s="15"/>
      <c r="SU73" s="15"/>
      <c r="SV73" s="15"/>
      <c r="SW73" s="15"/>
      <c r="SX73" s="15"/>
      <c r="SY73" s="15"/>
      <c r="SZ73" s="15"/>
      <c r="TA73" s="15"/>
      <c r="TB73" s="15"/>
      <c r="TC73" s="15"/>
      <c r="TD73" s="15"/>
      <c r="TE73" s="15"/>
      <c r="TF73" s="15"/>
      <c r="TG73" s="15"/>
      <c r="TH73" s="15"/>
      <c r="TI73" s="15"/>
      <c r="TJ73" s="15"/>
      <c r="TK73" s="15"/>
      <c r="TL73" s="15"/>
      <c r="TM73" s="15"/>
      <c r="TN73" s="15"/>
      <c r="TO73" s="15"/>
      <c r="TP73" s="15"/>
      <c r="TQ73" s="15"/>
      <c r="TR73" s="15"/>
      <c r="TS73" s="15"/>
      <c r="TT73" s="15"/>
      <c r="TU73" s="15"/>
      <c r="TV73" s="15"/>
      <c r="TW73" s="15"/>
      <c r="TX73" s="15"/>
      <c r="TY73" s="15"/>
      <c r="TZ73" s="15"/>
      <c r="UA73" s="15"/>
      <c r="UB73" s="15"/>
      <c r="UC73" s="15"/>
      <c r="UD73" s="15"/>
      <c r="UE73" s="15"/>
      <c r="UF73" s="15"/>
      <c r="UG73" s="15"/>
      <c r="UH73" s="15"/>
      <c r="UI73" s="15"/>
      <c r="UJ73" s="15"/>
      <c r="UK73" s="15"/>
      <c r="UL73" s="15"/>
      <c r="UM73" s="15"/>
      <c r="UN73" s="15"/>
      <c r="UO73" s="15"/>
      <c r="UP73" s="15"/>
      <c r="UQ73" s="15"/>
      <c r="UR73" s="15"/>
      <c r="US73" s="15"/>
      <c r="UT73" s="15"/>
      <c r="UU73" s="15"/>
      <c r="UV73" s="15"/>
      <c r="UW73" s="15"/>
      <c r="UX73" s="15"/>
      <c r="UY73" s="15"/>
      <c r="UZ73" s="15"/>
      <c r="VA73" s="15"/>
      <c r="VB73" s="15"/>
      <c r="VC73" s="15"/>
      <c r="VD73" s="15"/>
      <c r="VE73" s="15"/>
      <c r="VF73" s="15"/>
      <c r="VG73" s="15"/>
      <c r="VH73" s="15"/>
      <c r="VI73" s="15"/>
      <c r="VJ73" s="15"/>
      <c r="VK73" s="15"/>
      <c r="VL73" s="15"/>
      <c r="VM73" s="15"/>
      <c r="VN73" s="15"/>
      <c r="VO73" s="15"/>
      <c r="VP73" s="15"/>
      <c r="VQ73" s="15"/>
      <c r="VR73" s="15"/>
      <c r="VS73" s="15"/>
      <c r="VT73" s="15"/>
      <c r="VU73" s="15"/>
    </row>
    <row r="74" spans="1:593" s="206" customFormat="1" ht="15.75" x14ac:dyDescent="0.25">
      <c r="A74" s="207"/>
      <c r="B74" s="207"/>
      <c r="C74" s="207"/>
      <c r="D74" s="207"/>
      <c r="E74" s="207"/>
      <c r="F74" s="113"/>
      <c r="G74" s="24"/>
      <c r="H74" s="24"/>
      <c r="I74" s="205"/>
      <c r="J74" s="205"/>
      <c r="K74" s="269"/>
      <c r="M74" s="15"/>
      <c r="N74" s="15"/>
      <c r="O74" s="15"/>
      <c r="P74" s="15"/>
      <c r="Q74" s="15"/>
      <c r="R74" s="15"/>
      <c r="S74" s="15"/>
      <c r="T74" s="207"/>
      <c r="U74" s="207"/>
      <c r="V74" s="146"/>
      <c r="W74" s="207"/>
      <c r="X74" s="207"/>
      <c r="Y74" s="207"/>
      <c r="Z74" s="207"/>
      <c r="AA74" s="207"/>
      <c r="AB74" s="146"/>
      <c r="AC74" s="146"/>
      <c r="AD74" s="207"/>
      <c r="AE74" s="207"/>
      <c r="AF74" s="207"/>
      <c r="AG74" s="207"/>
      <c r="AH74" s="207"/>
      <c r="AI74" s="207"/>
      <c r="AJ74" s="207"/>
      <c r="AK74" s="207"/>
      <c r="AL74" s="207"/>
      <c r="AM74" s="207"/>
      <c r="AN74" s="207"/>
      <c r="AO74" s="207"/>
      <c r="AP74" s="207"/>
      <c r="AQ74" s="207"/>
      <c r="AR74" s="146"/>
      <c r="AS74" s="207"/>
      <c r="AT74" s="207"/>
      <c r="AU74" s="207"/>
      <c r="AV74" s="207"/>
      <c r="AW74" s="207"/>
      <c r="AX74" s="146"/>
      <c r="AY74" s="146"/>
      <c r="AZ74" s="207"/>
      <c r="BA74" s="207"/>
      <c r="BB74" s="207"/>
      <c r="BC74" s="207"/>
      <c r="BD74" s="207"/>
      <c r="BE74" s="207"/>
      <c r="BF74" s="207"/>
      <c r="BG74" s="207"/>
      <c r="BH74" s="207"/>
      <c r="BI74" s="207"/>
      <c r="BJ74" s="207"/>
      <c r="BK74" s="207"/>
      <c r="BL74" s="207"/>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row>
    <row r="75" spans="1:593" s="206" customFormat="1" ht="15.75" x14ac:dyDescent="0.25">
      <c r="A75" s="207"/>
      <c r="B75" s="207"/>
      <c r="C75" s="207"/>
      <c r="D75" s="207"/>
      <c r="E75" s="207"/>
      <c r="F75" s="113"/>
      <c r="G75" s="24"/>
      <c r="H75" s="24"/>
      <c r="I75" s="205"/>
      <c r="J75" s="205"/>
      <c r="K75" s="269"/>
      <c r="M75" s="15"/>
      <c r="N75" s="15"/>
      <c r="O75" s="15"/>
      <c r="P75" s="15"/>
      <c r="Q75" s="15"/>
      <c r="R75" s="15"/>
      <c r="S75" s="15"/>
      <c r="T75" s="207"/>
      <c r="U75" s="207"/>
      <c r="V75" s="146"/>
      <c r="W75" s="207"/>
      <c r="X75" s="207"/>
      <c r="Y75" s="207"/>
      <c r="Z75" s="207"/>
      <c r="AA75" s="207"/>
      <c r="AB75" s="146"/>
      <c r="AC75" s="146"/>
      <c r="AD75" s="207"/>
      <c r="AE75" s="207"/>
      <c r="AF75" s="207"/>
      <c r="AG75" s="207"/>
      <c r="AH75" s="207"/>
      <c r="AI75" s="207"/>
      <c r="AJ75" s="207"/>
      <c r="AK75" s="207"/>
      <c r="AL75" s="207"/>
      <c r="AM75" s="207"/>
      <c r="AN75" s="207"/>
      <c r="AO75" s="207"/>
      <c r="AP75" s="207"/>
      <c r="AQ75" s="207"/>
      <c r="AR75" s="146"/>
      <c r="AS75" s="207"/>
      <c r="AT75" s="207"/>
      <c r="AU75" s="207"/>
      <c r="AV75" s="207"/>
      <c r="AW75" s="207"/>
      <c r="AX75" s="146"/>
      <c r="AY75" s="146"/>
      <c r="AZ75" s="207"/>
      <c r="BA75" s="207"/>
      <c r="BB75" s="207"/>
      <c r="BC75" s="207"/>
      <c r="BD75" s="207"/>
      <c r="BE75" s="207"/>
      <c r="BF75" s="207"/>
      <c r="BG75" s="207"/>
      <c r="BH75" s="207"/>
      <c r="BI75" s="207"/>
      <c r="BJ75" s="207"/>
      <c r="BK75" s="207"/>
      <c r="BL75" s="207"/>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15"/>
      <c r="RI75" s="15"/>
      <c r="RJ75" s="15"/>
      <c r="RK75" s="15"/>
      <c r="RL75" s="15"/>
      <c r="RM75" s="15"/>
      <c r="RN75" s="15"/>
      <c r="RO75" s="15"/>
      <c r="RP75" s="15"/>
      <c r="RQ75" s="15"/>
      <c r="RR75" s="15"/>
      <c r="RS75" s="15"/>
      <c r="RT75" s="15"/>
      <c r="RU75" s="15"/>
      <c r="RV75" s="15"/>
      <c r="RW75" s="15"/>
      <c r="RX75" s="15"/>
      <c r="RY75" s="15"/>
      <c r="RZ75" s="15"/>
      <c r="SA75" s="15"/>
      <c r="SB75" s="15"/>
      <c r="SC75" s="15"/>
      <c r="SD75" s="15"/>
      <c r="SE75" s="15"/>
      <c r="SF75" s="15"/>
      <c r="SG75" s="15"/>
      <c r="SH75" s="15"/>
      <c r="SI75" s="15"/>
      <c r="SJ75" s="15"/>
      <c r="SK75" s="15"/>
      <c r="SL75" s="15"/>
      <c r="SM75" s="15"/>
      <c r="SN75" s="15"/>
      <c r="SO75" s="15"/>
      <c r="SP75" s="15"/>
      <c r="SQ75" s="15"/>
      <c r="SR75" s="15"/>
      <c r="SS75" s="15"/>
      <c r="ST75" s="15"/>
      <c r="SU75" s="15"/>
      <c r="SV75" s="15"/>
      <c r="SW75" s="15"/>
      <c r="SX75" s="15"/>
      <c r="SY75" s="15"/>
      <c r="SZ75" s="15"/>
      <c r="TA75" s="15"/>
      <c r="TB75" s="15"/>
      <c r="TC75" s="15"/>
      <c r="TD75" s="15"/>
      <c r="TE75" s="15"/>
      <c r="TF75" s="15"/>
      <c r="TG75" s="15"/>
      <c r="TH75" s="15"/>
      <c r="TI75" s="15"/>
      <c r="TJ75" s="15"/>
      <c r="TK75" s="15"/>
      <c r="TL75" s="15"/>
      <c r="TM75" s="15"/>
      <c r="TN75" s="15"/>
      <c r="TO75" s="15"/>
      <c r="TP75" s="15"/>
      <c r="TQ75" s="15"/>
      <c r="TR75" s="15"/>
      <c r="TS75" s="15"/>
      <c r="TT75" s="15"/>
      <c r="TU75" s="15"/>
      <c r="TV75" s="15"/>
      <c r="TW75" s="15"/>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row>
    <row r="76" spans="1:593" s="206" customFormat="1" x14ac:dyDescent="0.25">
      <c r="A76" s="207"/>
      <c r="B76" s="207"/>
      <c r="C76" s="207"/>
      <c r="D76" s="207"/>
      <c r="E76" s="207"/>
      <c r="F76" s="78"/>
      <c r="G76" s="205"/>
      <c r="H76" s="205"/>
      <c r="I76" s="205"/>
      <c r="J76" s="205"/>
      <c r="K76" s="269"/>
      <c r="M76" s="15"/>
      <c r="N76" s="15"/>
      <c r="O76" s="15"/>
      <c r="P76" s="15"/>
      <c r="Q76" s="15"/>
      <c r="R76" s="15"/>
      <c r="S76" s="15"/>
      <c r="T76" s="207"/>
      <c r="U76" s="207"/>
      <c r="V76" s="146"/>
      <c r="W76" s="207"/>
      <c r="X76" s="207"/>
      <c r="Y76" s="207"/>
      <c r="Z76" s="207"/>
      <c r="AA76" s="207"/>
      <c r="AB76" s="146"/>
      <c r="AC76" s="146"/>
      <c r="AD76" s="207"/>
      <c r="AE76" s="207"/>
      <c r="AF76" s="207"/>
      <c r="AG76" s="207"/>
      <c r="AH76" s="207"/>
      <c r="AI76" s="207"/>
      <c r="AJ76" s="207"/>
      <c r="AK76" s="207"/>
      <c r="AL76" s="207"/>
      <c r="AM76" s="207"/>
      <c r="AN76" s="207"/>
      <c r="AO76" s="207"/>
      <c r="AP76" s="207"/>
      <c r="AQ76" s="207"/>
      <c r="AR76" s="146"/>
      <c r="AS76" s="207"/>
      <c r="AT76" s="207"/>
      <c r="AU76" s="207"/>
      <c r="AV76" s="207"/>
      <c r="AW76" s="207"/>
      <c r="AX76" s="146"/>
      <c r="AY76" s="146"/>
      <c r="AZ76" s="207"/>
      <c r="BA76" s="207"/>
      <c r="BB76" s="207"/>
      <c r="BC76" s="207"/>
      <c r="BD76" s="207"/>
      <c r="BE76" s="207"/>
      <c r="BF76" s="207"/>
      <c r="BG76" s="207"/>
      <c r="BH76" s="207"/>
      <c r="BI76" s="207"/>
      <c r="BJ76" s="207"/>
      <c r="BK76" s="207"/>
      <c r="BL76" s="207"/>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row>
    <row r="77" spans="1:593" s="206" customFormat="1" x14ac:dyDescent="0.25">
      <c r="A77" s="207"/>
      <c r="B77" s="207"/>
      <c r="C77" s="207"/>
      <c r="D77" s="207"/>
      <c r="E77" s="207"/>
      <c r="F77" s="78"/>
      <c r="G77" s="205"/>
      <c r="H77" s="205"/>
      <c r="I77" s="205"/>
      <c r="J77" s="205"/>
      <c r="K77" s="269"/>
      <c r="M77" s="15"/>
      <c r="N77" s="15"/>
      <c r="O77" s="15"/>
      <c r="P77" s="15"/>
      <c r="Q77" s="15"/>
      <c r="R77" s="15"/>
      <c r="S77" s="15"/>
      <c r="T77" s="207"/>
      <c r="U77" s="207"/>
      <c r="V77" s="146"/>
      <c r="W77" s="207"/>
      <c r="X77" s="207"/>
      <c r="Y77" s="207"/>
      <c r="Z77" s="207"/>
      <c r="AA77" s="207"/>
      <c r="AB77" s="146"/>
      <c r="AC77" s="146"/>
      <c r="AD77" s="207"/>
      <c r="AE77" s="207"/>
      <c r="AF77" s="207"/>
      <c r="AG77" s="207"/>
      <c r="AH77" s="207"/>
      <c r="AI77" s="207"/>
      <c r="AJ77" s="207"/>
      <c r="AK77" s="207"/>
      <c r="AL77" s="207"/>
      <c r="AM77" s="207"/>
      <c r="AN77" s="207"/>
      <c r="AO77" s="207"/>
      <c r="AP77" s="207"/>
      <c r="AQ77" s="207"/>
      <c r="AR77" s="146"/>
      <c r="AS77" s="207"/>
      <c r="AT77" s="207"/>
      <c r="AU77" s="207"/>
      <c r="AV77" s="207"/>
      <c r="AW77" s="207"/>
      <c r="AX77" s="146"/>
      <c r="AY77" s="146"/>
      <c r="AZ77" s="207"/>
      <c r="BA77" s="207"/>
      <c r="BB77" s="207"/>
      <c r="BC77" s="207"/>
      <c r="BD77" s="207"/>
      <c r="BE77" s="207"/>
      <c r="BF77" s="207"/>
      <c r="BG77" s="207"/>
      <c r="BH77" s="207"/>
      <c r="BI77" s="207"/>
      <c r="BJ77" s="207"/>
      <c r="BK77" s="207"/>
      <c r="BL77" s="207"/>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row>
    <row r="78" spans="1:593" s="206" customFormat="1" ht="15.75" x14ac:dyDescent="0.25">
      <c r="A78" s="207"/>
      <c r="B78" s="207"/>
      <c r="C78" s="207"/>
      <c r="D78" s="207"/>
      <c r="E78" s="207"/>
      <c r="F78" s="113"/>
      <c r="G78" s="24"/>
      <c r="H78" s="24"/>
      <c r="I78" s="205"/>
      <c r="J78" s="205"/>
      <c r="K78" s="269"/>
      <c r="M78" s="15"/>
      <c r="N78" s="15"/>
      <c r="O78" s="15"/>
      <c r="P78" s="15"/>
      <c r="Q78" s="15"/>
      <c r="R78" s="15"/>
      <c r="S78" s="15"/>
      <c r="T78" s="207"/>
      <c r="U78" s="207"/>
      <c r="V78" s="146"/>
      <c r="W78" s="207"/>
      <c r="X78" s="207"/>
      <c r="Y78" s="207"/>
      <c r="Z78" s="207"/>
      <c r="AA78" s="207"/>
      <c r="AB78" s="146"/>
      <c r="AC78" s="146"/>
      <c r="AD78" s="207"/>
      <c r="AE78" s="207"/>
      <c r="AF78" s="207"/>
      <c r="AG78" s="207"/>
      <c r="AH78" s="207"/>
      <c r="AI78" s="207"/>
      <c r="AJ78" s="207"/>
      <c r="AK78" s="207"/>
      <c r="AL78" s="207"/>
      <c r="AM78" s="207"/>
      <c r="AN78" s="207"/>
      <c r="AO78" s="207"/>
      <c r="AP78" s="207"/>
      <c r="AQ78" s="207"/>
      <c r="AR78" s="146"/>
      <c r="AS78" s="207"/>
      <c r="AT78" s="207"/>
      <c r="AU78" s="207"/>
      <c r="AV78" s="207"/>
      <c r="AW78" s="207"/>
      <c r="AX78" s="146"/>
      <c r="AY78" s="146"/>
      <c r="AZ78" s="207"/>
      <c r="BA78" s="207"/>
      <c r="BB78" s="207"/>
      <c r="BC78" s="207"/>
      <c r="BD78" s="207"/>
      <c r="BE78" s="207"/>
      <c r="BF78" s="207"/>
      <c r="BG78" s="207"/>
      <c r="BH78" s="207"/>
      <c r="BI78" s="207"/>
      <c r="BJ78" s="207"/>
      <c r="BK78" s="207"/>
      <c r="BL78" s="207"/>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row>
    <row r="79" spans="1:593" s="206" customFormat="1" x14ac:dyDescent="0.25">
      <c r="A79" s="207"/>
      <c r="B79" s="207"/>
      <c r="C79" s="207"/>
      <c r="D79" s="207"/>
      <c r="E79" s="207"/>
      <c r="F79" s="78"/>
      <c r="G79" s="205"/>
      <c r="H79" s="205"/>
      <c r="I79" s="205"/>
      <c r="J79" s="205"/>
      <c r="K79" s="269"/>
      <c r="M79" s="15"/>
      <c r="N79" s="15"/>
      <c r="O79" s="15"/>
      <c r="P79" s="15"/>
      <c r="Q79" s="15"/>
      <c r="R79" s="15"/>
      <c r="S79" s="15"/>
      <c r="T79" s="207"/>
      <c r="U79" s="207"/>
      <c r="V79" s="146"/>
      <c r="W79" s="207"/>
      <c r="X79" s="207"/>
      <c r="Y79" s="207"/>
      <c r="Z79" s="207"/>
      <c r="AA79" s="207"/>
      <c r="AB79" s="146"/>
      <c r="AC79" s="146"/>
      <c r="AD79" s="207"/>
      <c r="AE79" s="207"/>
      <c r="AF79" s="207"/>
      <c r="AG79" s="207"/>
      <c r="AH79" s="207"/>
      <c r="AI79" s="207"/>
      <c r="AJ79" s="207"/>
      <c r="AK79" s="207"/>
      <c r="AL79" s="207"/>
      <c r="AM79" s="207"/>
      <c r="AN79" s="207"/>
      <c r="AO79" s="207"/>
      <c r="AP79" s="207"/>
      <c r="AQ79" s="207"/>
      <c r="AR79" s="146"/>
      <c r="AS79" s="207"/>
      <c r="AT79" s="207"/>
      <c r="AU79" s="207"/>
      <c r="AV79" s="207"/>
      <c r="AW79" s="207"/>
      <c r="AX79" s="146"/>
      <c r="AY79" s="146"/>
      <c r="AZ79" s="207"/>
      <c r="BA79" s="207"/>
      <c r="BB79" s="207"/>
      <c r="BC79" s="207"/>
      <c r="BD79" s="207"/>
      <c r="BE79" s="207"/>
      <c r="BF79" s="207"/>
      <c r="BG79" s="207"/>
      <c r="BH79" s="207"/>
      <c r="BI79" s="207"/>
      <c r="BJ79" s="207"/>
      <c r="BK79" s="207"/>
      <c r="BL79" s="207"/>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row>
    <row r="80" spans="1:593" s="206" customFormat="1" x14ac:dyDescent="0.25">
      <c r="A80" s="207"/>
      <c r="B80" s="207"/>
      <c r="C80" s="207"/>
      <c r="D80" s="207"/>
      <c r="E80" s="207"/>
      <c r="F80" s="78"/>
      <c r="G80" s="205"/>
      <c r="H80" s="205"/>
      <c r="I80" s="205"/>
      <c r="J80" s="205"/>
      <c r="K80" s="269"/>
      <c r="M80" s="15"/>
      <c r="N80" s="15"/>
      <c r="O80" s="15"/>
      <c r="P80" s="15"/>
      <c r="Q80" s="15"/>
      <c r="R80" s="15"/>
      <c r="S80" s="15"/>
      <c r="T80" s="207"/>
      <c r="U80" s="207"/>
      <c r="V80" s="146"/>
      <c r="W80" s="207"/>
      <c r="X80" s="207"/>
      <c r="Y80" s="207"/>
      <c r="Z80" s="207"/>
      <c r="AA80" s="207"/>
      <c r="AB80" s="146"/>
      <c r="AC80" s="146"/>
      <c r="AD80" s="207"/>
      <c r="AE80" s="207"/>
      <c r="AF80" s="207"/>
      <c r="AG80" s="207"/>
      <c r="AH80" s="207"/>
      <c r="AI80" s="207"/>
      <c r="AJ80" s="207"/>
      <c r="AK80" s="207"/>
      <c r="AL80" s="207"/>
      <c r="AM80" s="207"/>
      <c r="AN80" s="207"/>
      <c r="AO80" s="207"/>
      <c r="AP80" s="207"/>
      <c r="AQ80" s="207"/>
      <c r="AR80" s="146"/>
      <c r="AS80" s="207"/>
      <c r="AT80" s="207"/>
      <c r="AU80" s="207"/>
      <c r="AV80" s="207"/>
      <c r="AW80" s="207"/>
      <c r="AX80" s="146"/>
      <c r="AY80" s="146"/>
      <c r="AZ80" s="207"/>
      <c r="BA80" s="207"/>
      <c r="BB80" s="207"/>
      <c r="BC80" s="207"/>
      <c r="BD80" s="207"/>
      <c r="BE80" s="207"/>
      <c r="BF80" s="207"/>
      <c r="BG80" s="207"/>
      <c r="BH80" s="207"/>
      <c r="BI80" s="207"/>
      <c r="BJ80" s="207"/>
      <c r="BK80" s="207"/>
      <c r="BL80" s="207"/>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15"/>
      <c r="RG80" s="15"/>
      <c r="RH80" s="15"/>
      <c r="RI80" s="15"/>
      <c r="RJ80" s="15"/>
      <c r="RK80" s="15"/>
      <c r="RL80" s="15"/>
      <c r="RM80" s="15"/>
      <c r="RN80" s="15"/>
      <c r="RO80" s="15"/>
      <c r="RP80" s="15"/>
      <c r="RQ80" s="15"/>
      <c r="RR80" s="15"/>
      <c r="RS80" s="15"/>
      <c r="RT80" s="15"/>
      <c r="RU80" s="15"/>
      <c r="RV80" s="15"/>
      <c r="RW80" s="15"/>
      <c r="RX80" s="15"/>
      <c r="RY80" s="15"/>
      <c r="RZ80" s="15"/>
      <c r="SA80" s="15"/>
      <c r="SB80" s="15"/>
      <c r="SC80" s="15"/>
      <c r="SD80" s="15"/>
      <c r="SE80" s="15"/>
      <c r="SF80" s="15"/>
      <c r="SG80" s="15"/>
      <c r="SH80" s="15"/>
      <c r="SI80" s="15"/>
      <c r="SJ80" s="15"/>
      <c r="SK80" s="15"/>
      <c r="SL80" s="15"/>
      <c r="SM80" s="15"/>
      <c r="SN80" s="15"/>
      <c r="SO80" s="15"/>
      <c r="SP80" s="15"/>
      <c r="SQ80" s="15"/>
      <c r="SR80" s="15"/>
      <c r="SS80" s="15"/>
      <c r="ST80" s="15"/>
      <c r="SU80" s="15"/>
      <c r="SV80" s="15"/>
      <c r="SW80" s="15"/>
      <c r="SX80" s="15"/>
      <c r="SY80" s="15"/>
      <c r="SZ80" s="15"/>
      <c r="TA80" s="15"/>
      <c r="TB80" s="15"/>
      <c r="TC80" s="15"/>
      <c r="TD80" s="15"/>
      <c r="TE80" s="15"/>
      <c r="TF80" s="15"/>
      <c r="TG80" s="15"/>
      <c r="TH80" s="15"/>
      <c r="TI80" s="15"/>
      <c r="TJ80" s="15"/>
      <c r="TK80" s="15"/>
      <c r="TL80" s="15"/>
      <c r="TM80" s="15"/>
      <c r="TN80" s="15"/>
      <c r="TO80" s="15"/>
      <c r="TP80" s="15"/>
      <c r="TQ80" s="15"/>
      <c r="TR80" s="15"/>
      <c r="TS80" s="15"/>
      <c r="TT80" s="15"/>
      <c r="TU80" s="15"/>
      <c r="TV80" s="15"/>
      <c r="TW80" s="15"/>
      <c r="TX80" s="15"/>
      <c r="TY80" s="15"/>
      <c r="TZ80" s="15"/>
      <c r="UA80" s="15"/>
      <c r="UB80" s="15"/>
      <c r="UC80" s="15"/>
      <c r="UD80" s="15"/>
      <c r="UE80" s="15"/>
      <c r="UF80" s="15"/>
      <c r="UG80" s="15"/>
      <c r="UH80" s="15"/>
      <c r="UI80" s="15"/>
      <c r="UJ80" s="15"/>
      <c r="UK80" s="15"/>
      <c r="UL80" s="15"/>
      <c r="UM80" s="15"/>
      <c r="UN80" s="15"/>
      <c r="UO80" s="15"/>
      <c r="UP80" s="15"/>
      <c r="UQ80" s="15"/>
      <c r="UR80" s="15"/>
      <c r="US80" s="15"/>
      <c r="UT80" s="15"/>
      <c r="UU80" s="15"/>
      <c r="UV80" s="15"/>
      <c r="UW80" s="15"/>
      <c r="UX80" s="15"/>
      <c r="UY80" s="15"/>
      <c r="UZ80" s="15"/>
      <c r="VA80" s="15"/>
      <c r="VB80" s="15"/>
      <c r="VC80" s="15"/>
      <c r="VD80" s="15"/>
      <c r="VE80" s="15"/>
      <c r="VF80" s="15"/>
      <c r="VG80" s="15"/>
      <c r="VH80" s="15"/>
      <c r="VI80" s="15"/>
      <c r="VJ80" s="15"/>
      <c r="VK80" s="15"/>
      <c r="VL80" s="15"/>
      <c r="VM80" s="15"/>
      <c r="VN80" s="15"/>
      <c r="VO80" s="15"/>
      <c r="VP80" s="15"/>
      <c r="VQ80" s="15"/>
      <c r="VR80" s="15"/>
      <c r="VS80" s="15"/>
      <c r="VT80" s="15"/>
      <c r="VU80" s="15"/>
    </row>
  </sheetData>
  <mergeCells count="50">
    <mergeCell ref="BB25:BE25"/>
    <mergeCell ref="BH25:BJ25"/>
    <mergeCell ref="F24:K24"/>
    <mergeCell ref="T24:AD24"/>
    <mergeCell ref="AP24:AZ24"/>
    <mergeCell ref="BA24:BK24"/>
    <mergeCell ref="AE24:AO24"/>
    <mergeCell ref="N26:S26"/>
    <mergeCell ref="U25:X25"/>
    <mergeCell ref="AA25:AC25"/>
    <mergeCell ref="AQ25:AT25"/>
    <mergeCell ref="AW25:AY25"/>
    <mergeCell ref="AF25:AI25"/>
    <mergeCell ref="AL25:AN25"/>
    <mergeCell ref="B25:C25"/>
    <mergeCell ref="D25:E25"/>
    <mergeCell ref="G25:H25"/>
    <mergeCell ref="I25:J25"/>
    <mergeCell ref="L25:M25"/>
    <mergeCell ref="BB2:BE2"/>
    <mergeCell ref="BH2:BJ2"/>
    <mergeCell ref="F1:K1"/>
    <mergeCell ref="T1:AD1"/>
    <mergeCell ref="AP1:AZ1"/>
    <mergeCell ref="BA1:BK1"/>
    <mergeCell ref="AE1:AO1"/>
    <mergeCell ref="N3:S3"/>
    <mergeCell ref="U2:X2"/>
    <mergeCell ref="AA2:AC2"/>
    <mergeCell ref="AQ2:AT2"/>
    <mergeCell ref="AW2:AY2"/>
    <mergeCell ref="AF2:AI2"/>
    <mergeCell ref="AL2:AN2"/>
    <mergeCell ref="B2:C2"/>
    <mergeCell ref="D2:E2"/>
    <mergeCell ref="G2:H2"/>
    <mergeCell ref="I2:J2"/>
    <mergeCell ref="L2:M2"/>
    <mergeCell ref="BL1:BV1"/>
    <mergeCell ref="BW1:CG1"/>
    <mergeCell ref="BM2:BP2"/>
    <mergeCell ref="BS2:BU2"/>
    <mergeCell ref="BX2:CA2"/>
    <mergeCell ref="CD2:CF2"/>
    <mergeCell ref="BL24:BV24"/>
    <mergeCell ref="BW24:CG24"/>
    <mergeCell ref="BM25:BP25"/>
    <mergeCell ref="BS25:BU25"/>
    <mergeCell ref="BX25:CA25"/>
    <mergeCell ref="CD25:CF25"/>
  </mergeCell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9"/>
  <sheetViews>
    <sheetView workbookViewId="0">
      <pane xSplit="6" ySplit="3" topLeftCell="G13" activePane="bottomRight" state="frozen"/>
      <selection pane="topRight" activeCell="G1" sqref="G1"/>
      <selection pane="bottomLeft" activeCell="A4" sqref="A4"/>
      <selection pane="bottomRight" activeCell="AR19" sqref="AR19"/>
    </sheetView>
  </sheetViews>
  <sheetFormatPr defaultRowHeight="15" x14ac:dyDescent="0.25"/>
  <cols>
    <col min="1" max="1" width="26.140625" style="207" customWidth="1"/>
    <col min="2" max="2" width="6.140625" style="202" customWidth="1"/>
    <col min="3" max="3" width="6.140625" style="203" customWidth="1"/>
    <col min="4" max="4" width="4.140625" style="207" hidden="1" customWidth="1"/>
    <col min="5" max="5" width="4.140625" style="207" customWidth="1"/>
    <col min="6" max="6" width="6.140625" style="207" customWidth="1"/>
    <col min="7" max="7" width="8.5703125" style="204" customWidth="1"/>
    <col min="8" max="8" width="7.85546875" style="199" customWidth="1"/>
    <col min="9" max="9" width="8.5703125" style="199" customWidth="1"/>
    <col min="10" max="10" width="7.85546875" style="199" customWidth="1"/>
    <col min="11" max="11" width="8.140625" style="199" customWidth="1"/>
    <col min="12" max="12" width="7.85546875" style="199" customWidth="1"/>
    <col min="13" max="13" width="12.85546875" style="326" customWidth="1"/>
    <col min="14" max="14" width="9.140625" style="206"/>
    <col min="15" max="21" width="9.140625" style="15"/>
    <col min="22" max="22" width="6" style="15" customWidth="1"/>
    <col min="23" max="23" width="6" style="196" customWidth="1"/>
    <col min="24" max="27" width="6" style="200" customWidth="1"/>
    <col min="28" max="28" width="6" style="133" customWidth="1"/>
    <col min="29" max="29" width="6" style="200" customWidth="1"/>
    <col min="30" max="30" width="9.7109375" style="133" customWidth="1"/>
    <col min="31" max="41" width="6" style="133" customWidth="1"/>
    <col min="42" max="42" width="9.140625" style="207"/>
    <col min="43" max="47" width="6.42578125" style="207" customWidth="1"/>
    <col min="48" max="48" width="6.42578125" style="146" customWidth="1"/>
    <col min="49" max="49" width="6.42578125" style="207" customWidth="1"/>
    <col min="50" max="50" width="8.85546875" style="146" customWidth="1"/>
    <col min="51" max="51" width="6.42578125" style="146" customWidth="1"/>
    <col min="52" max="57" width="6.5703125" style="207" customWidth="1"/>
    <col min="58" max="61" width="6.5703125" style="146" customWidth="1"/>
    <col min="62" max="69" width="7.140625" style="207" customWidth="1"/>
    <col min="70" max="70" width="8.42578125" style="207" customWidth="1"/>
    <col min="71" max="71" width="7.140625" style="207" customWidth="1"/>
    <col min="72" max="81" width="6.5703125" style="207" customWidth="1"/>
    <col min="82" max="16384" width="9.140625" style="207"/>
  </cols>
  <sheetData>
    <row r="1" spans="1:81" ht="33" customHeight="1" x14ac:dyDescent="0.35">
      <c r="A1" s="146"/>
      <c r="G1" s="390" t="s">
        <v>206</v>
      </c>
      <c r="H1" s="391"/>
      <c r="I1" s="391"/>
      <c r="J1" s="391"/>
      <c r="K1" s="391"/>
      <c r="L1" s="391"/>
      <c r="M1" s="392"/>
      <c r="N1" s="262"/>
      <c r="O1" s="264"/>
      <c r="P1" s="262"/>
      <c r="Q1" s="263"/>
      <c r="R1" s="263"/>
      <c r="S1" s="263"/>
      <c r="T1" s="263"/>
      <c r="U1" s="263"/>
      <c r="V1" s="393" t="s">
        <v>471</v>
      </c>
      <c r="W1" s="389"/>
      <c r="X1" s="389"/>
      <c r="Y1" s="389"/>
      <c r="Z1" s="389"/>
      <c r="AA1" s="389"/>
      <c r="AB1" s="389"/>
      <c r="AC1" s="389"/>
      <c r="AD1" s="389"/>
      <c r="AE1" s="389"/>
      <c r="AF1" s="393" t="s">
        <v>471</v>
      </c>
      <c r="AG1" s="389"/>
      <c r="AH1" s="389"/>
      <c r="AI1" s="389"/>
      <c r="AJ1" s="389"/>
      <c r="AK1" s="389"/>
      <c r="AL1" s="389"/>
      <c r="AM1" s="389"/>
      <c r="AN1" s="389"/>
      <c r="AO1" s="389"/>
      <c r="AP1" s="394" t="s">
        <v>481</v>
      </c>
      <c r="AQ1" s="395"/>
      <c r="AR1" s="395"/>
      <c r="AS1" s="395"/>
      <c r="AT1" s="395"/>
      <c r="AU1" s="395"/>
      <c r="AV1" s="395"/>
      <c r="AW1" s="395"/>
      <c r="AX1" s="395"/>
      <c r="AY1" s="395"/>
      <c r="AZ1" s="387" t="s">
        <v>474</v>
      </c>
      <c r="BA1" s="388"/>
      <c r="BB1" s="388"/>
      <c r="BC1" s="388"/>
      <c r="BD1" s="388"/>
      <c r="BE1" s="388"/>
      <c r="BF1" s="388"/>
      <c r="BG1" s="388"/>
      <c r="BH1" s="388"/>
      <c r="BI1" s="388"/>
      <c r="BJ1" s="387" t="s">
        <v>478</v>
      </c>
      <c r="BK1" s="388"/>
      <c r="BL1" s="388"/>
      <c r="BM1" s="388"/>
      <c r="BN1" s="388"/>
      <c r="BO1" s="388"/>
      <c r="BP1" s="388"/>
      <c r="BQ1" s="388"/>
      <c r="BR1" s="388"/>
      <c r="BS1" s="388"/>
      <c r="BT1" s="387" t="s">
        <v>466</v>
      </c>
      <c r="BU1" s="388"/>
      <c r="BV1" s="388"/>
      <c r="BW1" s="388"/>
      <c r="BX1" s="388"/>
      <c r="BY1" s="388"/>
      <c r="BZ1" s="388"/>
      <c r="CA1" s="388"/>
      <c r="CB1" s="388"/>
      <c r="CC1" s="403"/>
    </row>
    <row r="2" spans="1:81" ht="93" customHeight="1" x14ac:dyDescent="0.35">
      <c r="A2" s="44" t="s">
        <v>427</v>
      </c>
      <c r="B2" s="393" t="s">
        <v>182</v>
      </c>
      <c r="C2" s="396"/>
      <c r="D2" s="393" t="s">
        <v>429</v>
      </c>
      <c r="E2" s="397"/>
      <c r="F2" s="397"/>
      <c r="G2" s="415" t="s">
        <v>430</v>
      </c>
      <c r="H2" s="410"/>
      <c r="I2" s="410" t="s">
        <v>431</v>
      </c>
      <c r="J2" s="410"/>
      <c r="K2" s="414" t="s">
        <v>434</v>
      </c>
      <c r="L2" s="414"/>
      <c r="M2" s="319"/>
      <c r="N2" s="401" t="s">
        <v>208</v>
      </c>
      <c r="O2" s="402"/>
      <c r="P2" s="50" t="s">
        <v>258</v>
      </c>
      <c r="Q2" s="71" t="s">
        <v>0</v>
      </c>
      <c r="R2" s="72" t="s">
        <v>259</v>
      </c>
      <c r="S2" s="72" t="s">
        <v>72</v>
      </c>
      <c r="T2" s="71" t="s">
        <v>0</v>
      </c>
      <c r="U2" s="96" t="s">
        <v>78</v>
      </c>
      <c r="V2" s="49"/>
      <c r="W2" s="389" t="s">
        <v>216</v>
      </c>
      <c r="X2" s="389"/>
      <c r="Y2" s="389"/>
      <c r="Z2" s="389"/>
      <c r="AA2" s="5" t="s">
        <v>217</v>
      </c>
      <c r="AB2" s="112" t="s">
        <v>218</v>
      </c>
      <c r="AC2" s="389" t="s">
        <v>219</v>
      </c>
      <c r="AD2" s="389"/>
      <c r="AE2" s="389"/>
      <c r="AF2" s="49"/>
      <c r="AG2" s="389" t="s">
        <v>216</v>
      </c>
      <c r="AH2" s="389"/>
      <c r="AI2" s="389"/>
      <c r="AJ2" s="389"/>
      <c r="AK2" s="5" t="s">
        <v>217</v>
      </c>
      <c r="AL2" s="112" t="s">
        <v>218</v>
      </c>
      <c r="AM2" s="389" t="s">
        <v>219</v>
      </c>
      <c r="AN2" s="389"/>
      <c r="AO2" s="389"/>
      <c r="AP2" s="49"/>
      <c r="AQ2" s="389" t="s">
        <v>216</v>
      </c>
      <c r="AR2" s="389"/>
      <c r="AS2" s="389"/>
      <c r="AT2" s="389"/>
      <c r="AU2" s="5" t="s">
        <v>217</v>
      </c>
      <c r="AV2" s="112" t="s">
        <v>218</v>
      </c>
      <c r="AW2" s="389" t="s">
        <v>219</v>
      </c>
      <c r="AX2" s="389"/>
      <c r="AY2" s="389"/>
      <c r="AZ2" s="49"/>
      <c r="BA2" s="389" t="s">
        <v>216</v>
      </c>
      <c r="BB2" s="389"/>
      <c r="BC2" s="389"/>
      <c r="BD2" s="389"/>
      <c r="BE2" s="5" t="s">
        <v>217</v>
      </c>
      <c r="BF2" s="112" t="s">
        <v>218</v>
      </c>
      <c r="BG2" s="410" t="s">
        <v>219</v>
      </c>
      <c r="BH2" s="410"/>
      <c r="BI2" s="410"/>
      <c r="BJ2" s="49"/>
      <c r="BK2" s="389" t="s">
        <v>216</v>
      </c>
      <c r="BL2" s="389"/>
      <c r="BM2" s="389"/>
      <c r="BN2" s="389"/>
      <c r="BO2" s="5" t="s">
        <v>217</v>
      </c>
      <c r="BP2" s="5" t="s">
        <v>218</v>
      </c>
      <c r="BQ2" s="389" t="s">
        <v>219</v>
      </c>
      <c r="BR2" s="389"/>
      <c r="BS2" s="389"/>
      <c r="BT2" s="49"/>
      <c r="BU2" s="389" t="s">
        <v>216</v>
      </c>
      <c r="BV2" s="389"/>
      <c r="BW2" s="389"/>
      <c r="BX2" s="389"/>
      <c r="BY2" s="5" t="s">
        <v>217</v>
      </c>
      <c r="BZ2" s="5" t="s">
        <v>218</v>
      </c>
      <c r="CA2" s="389" t="s">
        <v>219</v>
      </c>
      <c r="CB2" s="389"/>
      <c r="CC2" s="396"/>
    </row>
    <row r="3" spans="1:81" ht="105" customHeight="1" x14ac:dyDescent="0.3">
      <c r="A3" s="4" t="s">
        <v>178</v>
      </c>
      <c r="B3" s="187" t="s">
        <v>1</v>
      </c>
      <c r="C3" s="188" t="s">
        <v>428</v>
      </c>
      <c r="D3" s="12" t="s">
        <v>36</v>
      </c>
      <c r="E3" s="168" t="s">
        <v>184</v>
      </c>
      <c r="F3" s="274" t="s">
        <v>185</v>
      </c>
      <c r="G3" s="260" t="s">
        <v>308</v>
      </c>
      <c r="H3" s="261" t="s">
        <v>56</v>
      </c>
      <c r="I3" s="260" t="s">
        <v>308</v>
      </c>
      <c r="J3" s="261" t="s">
        <v>56</v>
      </c>
      <c r="K3" s="260" t="s">
        <v>308</v>
      </c>
      <c r="L3" s="261" t="s">
        <v>56</v>
      </c>
      <c r="M3" s="276" t="s">
        <v>479</v>
      </c>
      <c r="N3" s="53" t="s">
        <v>462</v>
      </c>
      <c r="O3" s="284" t="s">
        <v>325</v>
      </c>
      <c r="P3" s="398" t="s">
        <v>326</v>
      </c>
      <c r="Q3" s="399"/>
      <c r="R3" s="399"/>
      <c r="S3" s="399"/>
      <c r="T3" s="399"/>
      <c r="U3" s="399"/>
      <c r="V3" s="212" t="s">
        <v>61</v>
      </c>
      <c r="W3" s="120" t="s">
        <v>71</v>
      </c>
      <c r="X3" s="120" t="s">
        <v>62</v>
      </c>
      <c r="Y3" s="120" t="s">
        <v>63</v>
      </c>
      <c r="Z3" s="120" t="s">
        <v>64</v>
      </c>
      <c r="AA3" s="120" t="s">
        <v>65</v>
      </c>
      <c r="AB3" s="76" t="s">
        <v>66</v>
      </c>
      <c r="AC3" s="120" t="s">
        <v>67</v>
      </c>
      <c r="AD3" s="76" t="s">
        <v>68</v>
      </c>
      <c r="AE3" s="76" t="s">
        <v>69</v>
      </c>
      <c r="AF3" s="212" t="s">
        <v>61</v>
      </c>
      <c r="AG3" s="120" t="s">
        <v>71</v>
      </c>
      <c r="AH3" s="120" t="s">
        <v>62</v>
      </c>
      <c r="AI3" s="120" t="s">
        <v>63</v>
      </c>
      <c r="AJ3" s="120" t="s">
        <v>64</v>
      </c>
      <c r="AK3" s="120" t="s">
        <v>65</v>
      </c>
      <c r="AL3" s="76" t="s">
        <v>66</v>
      </c>
      <c r="AM3" s="120" t="s">
        <v>67</v>
      </c>
      <c r="AN3" s="76" t="s">
        <v>68</v>
      </c>
      <c r="AO3" s="76" t="s">
        <v>69</v>
      </c>
      <c r="AP3" s="212" t="s">
        <v>61</v>
      </c>
      <c r="AQ3" s="36" t="s">
        <v>71</v>
      </c>
      <c r="AR3" s="36" t="s">
        <v>62</v>
      </c>
      <c r="AS3" s="36" t="s">
        <v>63</v>
      </c>
      <c r="AT3" s="36" t="s">
        <v>64</v>
      </c>
      <c r="AU3" s="36" t="s">
        <v>65</v>
      </c>
      <c r="AV3" s="76" t="s">
        <v>66</v>
      </c>
      <c r="AW3" s="36" t="s">
        <v>67</v>
      </c>
      <c r="AX3" s="76" t="s">
        <v>68</v>
      </c>
      <c r="AY3" s="76" t="s">
        <v>69</v>
      </c>
      <c r="AZ3" s="98" t="s">
        <v>61</v>
      </c>
      <c r="BA3" s="99" t="s">
        <v>71</v>
      </c>
      <c r="BB3" s="99" t="s">
        <v>62</v>
      </c>
      <c r="BC3" s="99" t="s">
        <v>63</v>
      </c>
      <c r="BD3" s="99" t="s">
        <v>64</v>
      </c>
      <c r="BE3" s="99" t="s">
        <v>65</v>
      </c>
      <c r="BF3" s="100" t="s">
        <v>66</v>
      </c>
      <c r="BG3" s="138" t="s">
        <v>67</v>
      </c>
      <c r="BH3" s="100" t="s">
        <v>68</v>
      </c>
      <c r="BI3" s="353" t="s">
        <v>69</v>
      </c>
      <c r="BJ3" s="98" t="s">
        <v>61</v>
      </c>
      <c r="BK3" s="99" t="s">
        <v>71</v>
      </c>
      <c r="BL3" s="99" t="s">
        <v>62</v>
      </c>
      <c r="BM3" s="99" t="s">
        <v>63</v>
      </c>
      <c r="BN3" s="99" t="s">
        <v>64</v>
      </c>
      <c r="BO3" s="99" t="s">
        <v>65</v>
      </c>
      <c r="BP3" s="100" t="s">
        <v>66</v>
      </c>
      <c r="BQ3" s="99" t="s">
        <v>67</v>
      </c>
      <c r="BR3" s="100" t="s">
        <v>68</v>
      </c>
      <c r="BS3" s="353" t="s">
        <v>69</v>
      </c>
      <c r="BT3" s="365" t="s">
        <v>61</v>
      </c>
      <c r="BU3" s="99" t="s">
        <v>71</v>
      </c>
      <c r="BV3" s="99" t="s">
        <v>62</v>
      </c>
      <c r="BW3" s="99" t="s">
        <v>63</v>
      </c>
      <c r="BX3" s="99" t="s">
        <v>64</v>
      </c>
      <c r="BY3" s="99" t="s">
        <v>65</v>
      </c>
      <c r="BZ3" s="100" t="s">
        <v>66</v>
      </c>
      <c r="CA3" s="99" t="s">
        <v>67</v>
      </c>
      <c r="CB3" s="100" t="s">
        <v>68</v>
      </c>
      <c r="CC3" s="353" t="s">
        <v>69</v>
      </c>
    </row>
    <row r="4" spans="1:81" ht="15.75" x14ac:dyDescent="0.25">
      <c r="A4" s="322" t="s">
        <v>116</v>
      </c>
      <c r="B4" s="180">
        <v>27</v>
      </c>
      <c r="C4" s="180"/>
      <c r="D4" s="181"/>
      <c r="E4" s="181"/>
      <c r="F4" s="146">
        <v>1</v>
      </c>
      <c r="G4" s="81">
        <v>1.4650000000000001</v>
      </c>
      <c r="H4" s="137">
        <v>6.5519999999999996</v>
      </c>
      <c r="I4" s="15">
        <v>4.306</v>
      </c>
      <c r="J4" s="137">
        <v>17.754000000000001</v>
      </c>
      <c r="K4" s="137">
        <v>3.3359999999999999</v>
      </c>
      <c r="L4" s="82">
        <v>9.2279999999999998</v>
      </c>
      <c r="M4" s="325" t="s">
        <v>279</v>
      </c>
      <c r="N4" s="208">
        <v>22.06</v>
      </c>
      <c r="O4" s="82"/>
      <c r="P4" s="277">
        <v>0.48099999999999998</v>
      </c>
      <c r="Q4" s="278">
        <v>2.5019999999999998</v>
      </c>
      <c r="R4" s="154">
        <f>P4/N4</f>
        <v>2.1804170444242973E-2</v>
      </c>
      <c r="S4" s="154">
        <f>IF(P4&lt;0.01*N4,0.01,IF(P4&gt;100*N4,100,R4))</f>
        <v>2.1804170444242973E-2</v>
      </c>
      <c r="T4" s="205">
        <f t="shared" ref="T4:T7" si="0">IF(Q4&gt;0,((((1/N4)^2)*((Q4^2)+(P4^2))-((1/N4)^2)*(P4^2))^0.5),0)</f>
        <v>0.11341795104261104</v>
      </c>
      <c r="U4" s="205">
        <f>IF(T4=0,S4,T4)</f>
        <v>0.11341795104261104</v>
      </c>
      <c r="V4" s="19">
        <v>1</v>
      </c>
      <c r="W4" s="198">
        <v>1</v>
      </c>
      <c r="X4" s="207">
        <v>1</v>
      </c>
      <c r="Y4" s="207">
        <v>1</v>
      </c>
      <c r="Z4" s="207">
        <v>1</v>
      </c>
      <c r="AA4" s="207">
        <v>1</v>
      </c>
      <c r="AB4" s="201"/>
      <c r="AC4" s="207">
        <v>1</v>
      </c>
      <c r="AD4" s="201"/>
      <c r="AE4" s="201">
        <v>1</v>
      </c>
      <c r="AF4" s="357">
        <f>IF(V4&gt;0,$B4,"na")</f>
        <v>27</v>
      </c>
      <c r="AG4" s="178">
        <f t="shared" ref="AG4:AO4" si="1">IF(W4&gt;0,$B4,"na")</f>
        <v>27</v>
      </c>
      <c r="AH4" s="178">
        <f t="shared" si="1"/>
        <v>27</v>
      </c>
      <c r="AI4" s="178">
        <f t="shared" si="1"/>
        <v>27</v>
      </c>
      <c r="AJ4" s="178">
        <f t="shared" si="1"/>
        <v>27</v>
      </c>
      <c r="AK4" s="178">
        <f t="shared" si="1"/>
        <v>27</v>
      </c>
      <c r="AL4" s="352" t="str">
        <f t="shared" si="1"/>
        <v>na</v>
      </c>
      <c r="AM4" s="178">
        <f t="shared" si="1"/>
        <v>27</v>
      </c>
      <c r="AN4" s="352" t="str">
        <f t="shared" si="1"/>
        <v>na</v>
      </c>
      <c r="AO4" s="363">
        <f t="shared" si="1"/>
        <v>27</v>
      </c>
      <c r="AP4" s="82">
        <f>IF(V4&gt;0,(V4/V$19)*LN($S4+1),"na")</f>
        <v>2.1569859374466722E-2</v>
      </c>
      <c r="AQ4" s="82">
        <f t="shared" ref="AQ4:AY4" si="2">IF(W4&gt;0,(W4/W$19)*LN($S4+1),"na")</f>
        <v>2.5883831249360067E-2</v>
      </c>
      <c r="AR4" s="82">
        <f t="shared" si="2"/>
        <v>2.1569859374466722E-2</v>
      </c>
      <c r="AS4" s="82">
        <f t="shared" si="2"/>
        <v>3.0197803124253408E-2</v>
      </c>
      <c r="AT4" s="82">
        <f t="shared" si="2"/>
        <v>2.9605689337503342E-2</v>
      </c>
      <c r="AU4" s="82">
        <f t="shared" si="2"/>
        <v>2.3229079326348778E-2</v>
      </c>
      <c r="AV4" s="83" t="str">
        <f t="shared" si="2"/>
        <v>na</v>
      </c>
      <c r="AW4" s="82">
        <f t="shared" si="2"/>
        <v>2.1569859374466722E-2</v>
      </c>
      <c r="AX4" s="83" t="str">
        <f t="shared" si="2"/>
        <v>na</v>
      </c>
      <c r="AY4" s="83">
        <f t="shared" si="2"/>
        <v>2.1569859374466722E-2</v>
      </c>
      <c r="AZ4" s="358">
        <f>IF(V4&gt;0,((V4/V$19)^2)*LN((($U4+1)^2)),"na")</f>
        <v>0.21486903872567173</v>
      </c>
      <c r="BA4" s="344">
        <f t="shared" ref="BA4:BI4" si="3">IF(W4&gt;0,((W4/W$19)^2)*LN((($U4+1)^2)),"na")</f>
        <v>0.30941141576496728</v>
      </c>
      <c r="BB4" s="344">
        <f t="shared" si="3"/>
        <v>0.21486903872567173</v>
      </c>
      <c r="BC4" s="344">
        <f t="shared" si="3"/>
        <v>0.42114331590231652</v>
      </c>
      <c r="BD4" s="344">
        <f t="shared" si="3"/>
        <v>0.40478980767235351</v>
      </c>
      <c r="BE4" s="344">
        <f t="shared" si="3"/>
        <v>0.24919722834456601</v>
      </c>
      <c r="BF4" s="347" t="str">
        <f t="shared" si="3"/>
        <v>na</v>
      </c>
      <c r="BG4" s="344">
        <f t="shared" si="3"/>
        <v>0.21486903872567173</v>
      </c>
      <c r="BH4" s="347" t="str">
        <f t="shared" si="3"/>
        <v>na</v>
      </c>
      <c r="BI4" s="364">
        <f t="shared" si="3"/>
        <v>0.21486903872567173</v>
      </c>
      <c r="BJ4" s="344">
        <f>IF(V4&gt;0,(AF4-1)*AZ4,"na")</f>
        <v>5.5865950068674648</v>
      </c>
      <c r="BK4" s="344">
        <f t="shared" ref="BK4:BS4" si="4">IF(W4&gt;0,(AG4-1)*BA4,"na")</f>
        <v>8.0446968098891496</v>
      </c>
      <c r="BL4" s="344">
        <f t="shared" si="4"/>
        <v>5.5865950068674648</v>
      </c>
      <c r="BM4" s="344">
        <f t="shared" si="4"/>
        <v>10.949726213460229</v>
      </c>
      <c r="BN4" s="344">
        <f t="shared" si="4"/>
        <v>10.52453499948119</v>
      </c>
      <c r="BO4" s="344">
        <f t="shared" si="4"/>
        <v>6.479127936958716</v>
      </c>
      <c r="BP4" s="347" t="str">
        <f t="shared" si="4"/>
        <v>na</v>
      </c>
      <c r="BQ4" s="344">
        <f t="shared" si="4"/>
        <v>5.5865950068674648</v>
      </c>
      <c r="BR4" s="347" t="str">
        <f t="shared" si="4"/>
        <v>na</v>
      </c>
      <c r="BS4" s="364">
        <f t="shared" si="4"/>
        <v>5.5865950068674648</v>
      </c>
      <c r="BT4" s="344">
        <f>IF(V4&gt;0,AF4*(AP4-AP$19)^2,"na")</f>
        <v>0.32892678152473315</v>
      </c>
      <c r="BU4" s="344">
        <f t="shared" ref="BU4:CC4" si="5">IF(W4&gt;0,AG4*(AQ4-AQ$19)^2,"na")</f>
        <v>0.38362266344645579</v>
      </c>
      <c r="BV4" s="344">
        <f t="shared" si="5"/>
        <v>0.47510480045984943</v>
      </c>
      <c r="BW4" s="344">
        <f t="shared" si="5"/>
        <v>0.28958493216063486</v>
      </c>
      <c r="BX4" s="344">
        <f t="shared" si="5"/>
        <v>0.29602128032554464</v>
      </c>
      <c r="BY4" s="344">
        <f t="shared" si="5"/>
        <v>0.32290128660296646</v>
      </c>
      <c r="BZ4" s="347" t="str">
        <f t="shared" si="5"/>
        <v>na</v>
      </c>
      <c r="CA4" s="344">
        <f t="shared" si="5"/>
        <v>0.37709209994552323</v>
      </c>
      <c r="CB4" s="347" t="str">
        <f t="shared" si="5"/>
        <v>na</v>
      </c>
      <c r="CC4" s="364">
        <f t="shared" si="5"/>
        <v>0.70399774417814576</v>
      </c>
    </row>
    <row r="5" spans="1:81" x14ac:dyDescent="0.25">
      <c r="A5" s="323" t="s">
        <v>3</v>
      </c>
      <c r="B5" s="144"/>
      <c r="C5" s="69">
        <v>13</v>
      </c>
      <c r="D5" s="119">
        <v>1</v>
      </c>
      <c r="E5" s="144"/>
      <c r="F5" s="67">
        <v>1</v>
      </c>
      <c r="G5" s="81">
        <v>0</v>
      </c>
      <c r="H5" s="82">
        <v>0</v>
      </c>
      <c r="I5" s="15">
        <v>0</v>
      </c>
      <c r="J5" s="82">
        <v>0</v>
      </c>
      <c r="K5" s="82">
        <v>0</v>
      </c>
      <c r="L5" s="82">
        <v>0</v>
      </c>
      <c r="M5" s="266" t="s">
        <v>435</v>
      </c>
      <c r="N5" s="81"/>
      <c r="O5" s="82">
        <v>7.6999999999999999E-2</v>
      </c>
      <c r="P5" s="277">
        <v>0</v>
      </c>
      <c r="Q5" s="278">
        <v>0</v>
      </c>
      <c r="R5" s="73">
        <f t="shared" ref="R5" si="6">P5/O5</f>
        <v>0</v>
      </c>
      <c r="S5" s="73">
        <f t="shared" ref="S5" si="7">IF(P5&lt;0.01*O5,0.01,IF(P5&gt;100*O5,100,R5))</f>
        <v>0.01</v>
      </c>
      <c r="T5" s="205">
        <f t="shared" ref="T5" si="8">IF(Q5&gt;0,((((1/O5)^2)*((Q5^2)+(P5^2))-((1/O5)^2)*(P5^2))^0.5),0)</f>
        <v>0</v>
      </c>
      <c r="U5" s="205">
        <f t="shared" ref="U5" si="9">IF(T5=0,S5,T5)</f>
        <v>0.01</v>
      </c>
      <c r="V5" s="78">
        <v>1</v>
      </c>
      <c r="W5" s="198">
        <v>1</v>
      </c>
      <c r="X5" s="207"/>
      <c r="Y5" s="207">
        <v>1</v>
      </c>
      <c r="Z5" s="207">
        <v>1</v>
      </c>
      <c r="AA5" s="207">
        <v>0.5</v>
      </c>
      <c r="AB5" s="201">
        <v>0.5</v>
      </c>
      <c r="AC5" s="207"/>
      <c r="AD5" s="201"/>
      <c r="AE5" s="201"/>
      <c r="AF5" s="54">
        <f t="shared" ref="AF5" si="10">IF(V5&gt;0,$C5,"na")</f>
        <v>13</v>
      </c>
      <c r="AG5" s="144">
        <f t="shared" ref="AG5" si="11">IF(W5&gt;0,$C5,"na")</f>
        <v>13</v>
      </c>
      <c r="AH5" s="144" t="str">
        <f t="shared" ref="AH5" si="12">IF(X5&gt;0,$C5,"na")</f>
        <v>na</v>
      </c>
      <c r="AI5" s="144">
        <f t="shared" ref="AI5" si="13">IF(Y5&gt;0,$C5,"na")</f>
        <v>13</v>
      </c>
      <c r="AJ5" s="144">
        <f t="shared" ref="AJ5" si="14">IF(Z5&gt;0,$C5,"na")</f>
        <v>13</v>
      </c>
      <c r="AK5" s="144">
        <f t="shared" ref="AK5" si="15">IF(AA5&gt;0,$C5,"na")</f>
        <v>13</v>
      </c>
      <c r="AL5" s="75">
        <f t="shared" ref="AL5" si="16">IF(AB5&gt;0,$C5,"na")</f>
        <v>13</v>
      </c>
      <c r="AM5" s="144" t="str">
        <f t="shared" ref="AM5" si="17">IF(AC5&gt;0,$C5,"na")</f>
        <v>na</v>
      </c>
      <c r="AN5" s="75" t="str">
        <f t="shared" ref="AN5" si="18">IF(AD5&gt;0,$C5,"na")</f>
        <v>na</v>
      </c>
      <c r="AO5" s="175" t="str">
        <f t="shared" ref="AO5" si="19">IF(AE5&gt;0,$C5,"na")</f>
        <v>na</v>
      </c>
      <c r="AP5" s="82">
        <f t="shared" ref="AP5:AP17" si="20">IF(V5&gt;0,(V5/V$19)*LN($S5+1),"na")</f>
        <v>9.950330853168092E-3</v>
      </c>
      <c r="AQ5" s="82">
        <f t="shared" ref="AQ5:AQ17" si="21">IF(W5&gt;0,(W5/W$19)*LN($S5+1),"na")</f>
        <v>1.1940397023801711E-2</v>
      </c>
      <c r="AR5" s="82" t="str">
        <f t="shared" ref="AR5:AR17" si="22">IF(X5&gt;0,(X5/X$19)*LN($S5+1),"na")</f>
        <v>na</v>
      </c>
      <c r="AS5" s="82">
        <f t="shared" ref="AS5:AS17" si="23">IF(Y5&gt;0,(Y5/Y$19)*LN($S5+1),"na")</f>
        <v>1.3930463194435328E-2</v>
      </c>
      <c r="AT5" s="82">
        <f t="shared" ref="AT5:AT17" si="24">IF(Z5&gt;0,(Z5/Z$19)*LN($S5+1),"na")</f>
        <v>1.3657316857289539E-2</v>
      </c>
      <c r="AU5" s="82">
        <f t="shared" ref="AU5:AU17" si="25">IF(AA5&gt;0,(AA5/AA$19)*LN($S5+1),"na")</f>
        <v>5.3578704593982033E-3</v>
      </c>
      <c r="AV5" s="83">
        <f t="shared" ref="AV5:AV17" si="26">IF(AB5&gt;0,(AB5/AB$19)*LN($S5+1),"na")</f>
        <v>7.9602646825344733E-3</v>
      </c>
      <c r="AW5" s="82" t="str">
        <f t="shared" ref="AW5:AW17" si="27">IF(AC5&gt;0,(AC5/AC$19)*LN($S5+1),"na")</f>
        <v>na</v>
      </c>
      <c r="AX5" s="83" t="str">
        <f t="shared" ref="AX5:AX17" si="28">IF(AD5&gt;0,(AD5/AD$19)*LN($S5+1),"na")</f>
        <v>na</v>
      </c>
      <c r="AY5" s="83" t="str">
        <f t="shared" ref="AY5:AY17" si="29">IF(AE5&gt;0,(AE5/AE$19)*LN($S5+1),"na")</f>
        <v>na</v>
      </c>
      <c r="AZ5" s="93">
        <f t="shared" ref="AZ5:AZ17" si="30">IF(V5&gt;0,((V5/V$19)^2)*LN((($U5+1)^2)),"na")</f>
        <v>1.9900661706336174E-2</v>
      </c>
      <c r="BA5" s="85">
        <f t="shared" ref="BA5:BA17" si="31">IF(W5&gt;0,((W5/W$19)^2)*LN((($U5+1)^2)),"na")</f>
        <v>2.865695285712409E-2</v>
      </c>
      <c r="BB5" s="85" t="str">
        <f t="shared" ref="BB5:BB17" si="32">IF(X5&gt;0,((X5/X$19)^2)*LN((($U5+1)^2)),"na")</f>
        <v>na</v>
      </c>
      <c r="BC5" s="85">
        <f t="shared" ref="BC5:BC17" si="33">IF(Y5&gt;0,((Y5/Y$19)^2)*LN((($U5+1)^2)),"na")</f>
        <v>3.9005296944418892E-2</v>
      </c>
      <c r="BD5" s="85">
        <f t="shared" ref="BD5:BD17" si="34">IF(Z5&gt;0,((Z5/Z$19)^2)*LN((($U5+1)^2)),"na")</f>
        <v>3.7490673725892834E-2</v>
      </c>
      <c r="BE5" s="85">
        <f t="shared" ref="BE5:BE17" si="35">IF(AA5&gt;0,((AA5/AA$19)^2)*LN((($U5+1)^2)),"na")</f>
        <v>5.7700143408903693E-3</v>
      </c>
      <c r="BF5" s="86">
        <f t="shared" ref="BF5:BF17" si="36">IF(AB5&gt;0,((AB5/AB$19)^2)*LN((($U5+1)^2)),"na")</f>
        <v>1.2736423492055154E-2</v>
      </c>
      <c r="BG5" s="85" t="str">
        <f t="shared" ref="BG5:BG17" si="37">IF(AC5&gt;0,((AC5/AC$19)^2)*LN((($U5+1)^2)),"na")</f>
        <v>na</v>
      </c>
      <c r="BH5" s="86" t="str">
        <f t="shared" ref="BH5:BH17" si="38">IF(AD5&gt;0,((AD5/AD$19)^2)*LN((($U5+1)^2)),"na")</f>
        <v>na</v>
      </c>
      <c r="BI5" s="354" t="str">
        <f t="shared" ref="BI5:BI17" si="39">IF(AE5&gt;0,((AE5/AE$19)^2)*LN((($U5+1)^2)),"na")</f>
        <v>na</v>
      </c>
      <c r="BJ5" s="85">
        <f t="shared" ref="BJ5:BJ17" si="40">IF(V5&gt;0,(AF5-1)*AZ5,"na")</f>
        <v>0.2388079404760341</v>
      </c>
      <c r="BK5" s="85">
        <f t="shared" ref="BK5:BK17" si="41">IF(W5&gt;0,(AG5-1)*BA5,"na")</f>
        <v>0.34388343428548906</v>
      </c>
      <c r="BL5" s="85" t="str">
        <f t="shared" ref="BL5:BL17" si="42">IF(X5&gt;0,(AH5-1)*BB5,"na")</f>
        <v>na</v>
      </c>
      <c r="BM5" s="85">
        <f t="shared" ref="BM5:BM17" si="43">IF(Y5&gt;0,(AI5-1)*BC5,"na")</f>
        <v>0.46806356333302668</v>
      </c>
      <c r="BN5" s="85">
        <f t="shared" ref="BN5:BN17" si="44">IF(Z5&gt;0,(AJ5-1)*BD5,"na")</f>
        <v>0.44988808471071401</v>
      </c>
      <c r="BO5" s="85">
        <f t="shared" ref="BO5:BO17" si="45">IF(AA5&gt;0,(AK5-1)*BE5,"na")</f>
        <v>6.9240172090684435E-2</v>
      </c>
      <c r="BP5" s="86">
        <f t="shared" ref="BP5:BP17" si="46">IF(AB5&gt;0,(AL5-1)*BF5,"na")</f>
        <v>0.15283708190466183</v>
      </c>
      <c r="BQ5" s="85" t="str">
        <f t="shared" ref="BQ5:BQ17" si="47">IF(AC5&gt;0,(AM5-1)*BG5,"na")</f>
        <v>na</v>
      </c>
      <c r="BR5" s="86" t="str">
        <f t="shared" ref="BR5:BR17" si="48">IF(AD5&gt;0,(AN5-1)*BH5,"na")</f>
        <v>na</v>
      </c>
      <c r="BS5" s="354" t="str">
        <f t="shared" ref="BS5:BS17" si="49">IF(AE5&gt;0,(AO5-1)*BI5,"na")</f>
        <v>na</v>
      </c>
      <c r="BT5" s="85">
        <f t="shared" ref="BT5:BT17" si="50">IF(V5&gt;0,AF5*(AP5-AP$19)^2,"na")</f>
        <v>0.19347224193044441</v>
      </c>
      <c r="BU5" s="85">
        <f t="shared" ref="BU5:BU17" si="51">IF(W5&gt;0,AG5*(AQ5-AQ$19)^2,"na")</f>
        <v>0.23044755338914924</v>
      </c>
      <c r="BV5" s="85" t="str">
        <f t="shared" ref="BV5:BV17" si="52">IF(X5&gt;0,AH5*(AR5-AR$19)^2,"na")</f>
        <v>na</v>
      </c>
      <c r="BW5" s="85">
        <f t="shared" ref="BW5:BW17" si="53">IF(Y5&gt;0,AI5*(AS5-AS$19)^2,"na")</f>
        <v>0.1866721311729812</v>
      </c>
      <c r="BX5" s="85">
        <f t="shared" ref="BX5:BX17" si="54">IF(Z5&gt;0,AJ5*(AT5-AT$19)^2,"na")</f>
        <v>0.18925327103048001</v>
      </c>
      <c r="BY5" s="85">
        <f t="shared" ref="BY5:BY17" si="55">IF(AA5&gt;0,AK5*(AU5-AU$19)^2,"na")</f>
        <v>0.21043656863276999</v>
      </c>
      <c r="BZ5" s="86">
        <f t="shared" ref="BZ5:BZ17" si="56">IF(AB5&gt;0,AL5*(AV5-AV$19)^2,"na")</f>
        <v>9.0015439066774616E-2</v>
      </c>
      <c r="CA5" s="85" t="str">
        <f t="shared" ref="CA5:CA17" si="57">IF(AC5&gt;0,AM5*(AW5-AW$19)^2,"na")</f>
        <v>na</v>
      </c>
      <c r="CB5" s="86" t="str">
        <f t="shared" ref="CB5:CB17" si="58">IF(AD5&gt;0,AN5*(AX5-AX$19)^2,"na")</f>
        <v>na</v>
      </c>
      <c r="CC5" s="354" t="str">
        <f t="shared" ref="CC5:CC17" si="59">IF(AE5&gt;0,AO5*(AY5-AY$19)^2,"na")</f>
        <v>na</v>
      </c>
    </row>
    <row r="6" spans="1:81" x14ac:dyDescent="0.25">
      <c r="A6" s="309" t="s">
        <v>4</v>
      </c>
      <c r="B6" s="144">
        <v>27</v>
      </c>
      <c r="C6" s="69"/>
      <c r="D6" s="119">
        <v>1</v>
      </c>
      <c r="E6" s="144"/>
      <c r="F6" s="67">
        <v>1</v>
      </c>
      <c r="G6" s="81">
        <v>57.79</v>
      </c>
      <c r="H6" s="82">
        <v>123.818</v>
      </c>
      <c r="I6" s="15">
        <v>92.081999999999994</v>
      </c>
      <c r="J6" s="82">
        <v>220.95500000000001</v>
      </c>
      <c r="K6" s="82">
        <v>4.6219999999999999</v>
      </c>
      <c r="L6" s="82">
        <v>10.41</v>
      </c>
      <c r="M6" s="266" t="s">
        <v>279</v>
      </c>
      <c r="N6" s="81">
        <v>313.03699999999998</v>
      </c>
      <c r="O6" s="82"/>
      <c r="P6" s="279">
        <v>42.259</v>
      </c>
      <c r="Q6" s="278">
        <v>62.923000000000002</v>
      </c>
      <c r="R6" s="154">
        <f>P6/N6</f>
        <v>0.13499682146199971</v>
      </c>
      <c r="S6" s="154">
        <f>IF(P6&lt;0.01*N6,0.01,IF(P6&gt;100*N6,100,R6))</f>
        <v>0.13499682146199971</v>
      </c>
      <c r="T6" s="205">
        <f t="shared" si="0"/>
        <v>0.20100818753054753</v>
      </c>
      <c r="U6" s="205">
        <f t="shared" ref="U6:U17" si="60">IF(T6=0,S6,T6)</f>
        <v>0.20100818753054753</v>
      </c>
      <c r="V6" s="78">
        <v>1</v>
      </c>
      <c r="W6" s="198">
        <v>1</v>
      </c>
      <c r="X6" s="207"/>
      <c r="Y6" s="207">
        <v>0.5</v>
      </c>
      <c r="Z6" s="207">
        <v>0.3</v>
      </c>
      <c r="AA6" s="207">
        <v>1</v>
      </c>
      <c r="AB6" s="201"/>
      <c r="AC6" s="207"/>
      <c r="AD6" s="201"/>
      <c r="AE6" s="201"/>
      <c r="AF6" s="54">
        <f t="shared" ref="AF6:AF7" si="61">IF(V6&gt;0,$B6,"na")</f>
        <v>27</v>
      </c>
      <c r="AG6" s="144">
        <f t="shared" ref="AG6:AG7" si="62">IF(W6&gt;0,$B6,"na")</f>
        <v>27</v>
      </c>
      <c r="AH6" s="144" t="str">
        <f t="shared" ref="AH6:AH7" si="63">IF(X6&gt;0,$B6,"na")</f>
        <v>na</v>
      </c>
      <c r="AI6" s="144">
        <f t="shared" ref="AI6:AI7" si="64">IF(Y6&gt;0,$B6,"na")</f>
        <v>27</v>
      </c>
      <c r="AJ6" s="144">
        <f t="shared" ref="AJ6:AJ7" si="65">IF(Z6&gt;0,$B6,"na")</f>
        <v>27</v>
      </c>
      <c r="AK6" s="144">
        <f t="shared" ref="AK6:AK7" si="66">IF(AA6&gt;0,$B6,"na")</f>
        <v>27</v>
      </c>
      <c r="AL6" s="75" t="str">
        <f t="shared" ref="AL6:AL7" si="67">IF(AB6&gt;0,$B6,"na")</f>
        <v>na</v>
      </c>
      <c r="AM6" s="144" t="str">
        <f t="shared" ref="AM6:AM7" si="68">IF(AC6&gt;0,$B6,"na")</f>
        <v>na</v>
      </c>
      <c r="AN6" s="75" t="str">
        <f t="shared" ref="AN6:AN7" si="69">IF(AD6&gt;0,$B6,"na")</f>
        <v>na</v>
      </c>
      <c r="AO6" s="175" t="str">
        <f t="shared" ref="AO6:AO7" si="70">IF(AE6&gt;0,$B6,"na")</f>
        <v>na</v>
      </c>
      <c r="AP6" s="82">
        <f t="shared" si="20"/>
        <v>0.12662985045543554</v>
      </c>
      <c r="AQ6" s="82">
        <f t="shared" si="21"/>
        <v>0.15195582054652265</v>
      </c>
      <c r="AR6" s="82" t="str">
        <f t="shared" si="22"/>
        <v>na</v>
      </c>
      <c r="AS6" s="82">
        <f t="shared" si="23"/>
        <v>8.8640895318804869E-2</v>
      </c>
      <c r="AT6" s="82">
        <f t="shared" si="24"/>
        <v>5.214170312870875E-2</v>
      </c>
      <c r="AU6" s="82">
        <f t="shared" si="25"/>
        <v>0.13637060818277671</v>
      </c>
      <c r="AV6" s="83" t="str">
        <f t="shared" si="26"/>
        <v>na</v>
      </c>
      <c r="AW6" s="82" t="str">
        <f t="shared" si="27"/>
        <v>na</v>
      </c>
      <c r="AX6" s="83" t="str">
        <f t="shared" si="28"/>
        <v>na</v>
      </c>
      <c r="AY6" s="83" t="str">
        <f t="shared" si="29"/>
        <v>na</v>
      </c>
      <c r="AZ6" s="93">
        <f t="shared" si="30"/>
        <v>0.36632272067136246</v>
      </c>
      <c r="BA6" s="85">
        <f t="shared" si="31"/>
        <v>0.52750471776676189</v>
      </c>
      <c r="BB6" s="85" t="str">
        <f t="shared" si="32"/>
        <v>na</v>
      </c>
      <c r="BC6" s="85">
        <f t="shared" si="33"/>
        <v>0.17949813312896759</v>
      </c>
      <c r="BD6" s="85">
        <f t="shared" si="34"/>
        <v>6.2110080667462833E-2</v>
      </c>
      <c r="BE6" s="85">
        <f t="shared" si="35"/>
        <v>0.42484765237625466</v>
      </c>
      <c r="BF6" s="86" t="str">
        <f t="shared" si="36"/>
        <v>na</v>
      </c>
      <c r="BG6" s="85" t="str">
        <f t="shared" si="37"/>
        <v>na</v>
      </c>
      <c r="BH6" s="86" t="str">
        <f t="shared" si="38"/>
        <v>na</v>
      </c>
      <c r="BI6" s="354" t="str">
        <f t="shared" si="39"/>
        <v>na</v>
      </c>
      <c r="BJ6" s="85">
        <f t="shared" si="40"/>
        <v>9.5243907374554233</v>
      </c>
      <c r="BK6" s="85">
        <f t="shared" si="41"/>
        <v>13.715122661935808</v>
      </c>
      <c r="BL6" s="85" t="str">
        <f t="shared" si="42"/>
        <v>na</v>
      </c>
      <c r="BM6" s="85">
        <f t="shared" si="43"/>
        <v>4.6669514613531575</v>
      </c>
      <c r="BN6" s="85">
        <f t="shared" si="44"/>
        <v>1.6148620973540337</v>
      </c>
      <c r="BO6" s="85">
        <f t="shared" si="45"/>
        <v>11.046038961782621</v>
      </c>
      <c r="BP6" s="86" t="str">
        <f t="shared" si="46"/>
        <v>na</v>
      </c>
      <c r="BQ6" s="85" t="str">
        <f t="shared" si="47"/>
        <v>na</v>
      </c>
      <c r="BR6" s="86" t="str">
        <f t="shared" si="48"/>
        <v>na</v>
      </c>
      <c r="BS6" s="354" t="str">
        <f t="shared" si="49"/>
        <v>na</v>
      </c>
      <c r="BT6" s="85">
        <f t="shared" si="50"/>
        <v>7.6251421696946241E-4</v>
      </c>
      <c r="BU6" s="85">
        <f t="shared" si="51"/>
        <v>1.275666528040305E-3</v>
      </c>
      <c r="BV6" s="85" t="str">
        <f t="shared" si="52"/>
        <v>na</v>
      </c>
      <c r="BW6" s="85">
        <f t="shared" si="53"/>
        <v>5.4967621581163306E-2</v>
      </c>
      <c r="BX6" s="85">
        <f t="shared" si="54"/>
        <v>0.18231005394431452</v>
      </c>
      <c r="BY6" s="85">
        <f t="shared" si="55"/>
        <v>3.8638158473054468E-4</v>
      </c>
      <c r="BZ6" s="86" t="str">
        <f t="shared" si="56"/>
        <v>na</v>
      </c>
      <c r="CA6" s="85" t="str">
        <f t="shared" si="57"/>
        <v>na</v>
      </c>
      <c r="CB6" s="86" t="str">
        <f t="shared" si="58"/>
        <v>na</v>
      </c>
      <c r="CC6" s="354" t="str">
        <f t="shared" si="59"/>
        <v>na</v>
      </c>
    </row>
    <row r="7" spans="1:81" s="146" customFormat="1" x14ac:dyDescent="0.25">
      <c r="A7" s="323" t="s">
        <v>10</v>
      </c>
      <c r="B7" s="144">
        <v>27</v>
      </c>
      <c r="C7" s="69"/>
      <c r="D7" s="35">
        <v>1</v>
      </c>
      <c r="E7" s="67"/>
      <c r="F7" s="60">
        <v>1</v>
      </c>
      <c r="G7" s="81">
        <v>30</v>
      </c>
      <c r="H7" s="82">
        <v>31.652000000000001</v>
      </c>
      <c r="I7" s="209">
        <v>70.135000000000005</v>
      </c>
      <c r="J7" s="82">
        <v>114.953</v>
      </c>
      <c r="K7" s="82"/>
      <c r="L7" s="82"/>
      <c r="M7" s="266" t="s">
        <v>279</v>
      </c>
      <c r="N7" s="81">
        <v>185.08799999999999</v>
      </c>
      <c r="O7" s="82"/>
      <c r="P7" s="277">
        <v>37.073999999999998</v>
      </c>
      <c r="Q7" s="278">
        <v>49.722999999999999</v>
      </c>
      <c r="R7" s="154">
        <f t="shared" ref="R7" si="71">P7/N7</f>
        <v>0.20030471991701246</v>
      </c>
      <c r="S7" s="154">
        <f t="shared" ref="S7" si="72">IF(P7&lt;0.01*N7,0.01,IF(P7&gt;100*N7,100,R7))</f>
        <v>0.20030471991701246</v>
      </c>
      <c r="T7" s="205">
        <f t="shared" si="0"/>
        <v>0.26864518499308437</v>
      </c>
      <c r="U7" s="205">
        <f t="shared" si="60"/>
        <v>0.26864518499308437</v>
      </c>
      <c r="V7" s="78">
        <v>1</v>
      </c>
      <c r="W7" s="198"/>
      <c r="X7" s="207">
        <v>1</v>
      </c>
      <c r="Y7" s="207">
        <v>0.25</v>
      </c>
      <c r="Z7" s="207">
        <v>0.1</v>
      </c>
      <c r="AA7" s="207">
        <v>1</v>
      </c>
      <c r="AB7" s="201">
        <v>0.5</v>
      </c>
      <c r="AC7" s="207">
        <v>1</v>
      </c>
      <c r="AD7" s="201"/>
      <c r="AE7" s="201">
        <v>1</v>
      </c>
      <c r="AF7" s="54">
        <f t="shared" si="61"/>
        <v>27</v>
      </c>
      <c r="AG7" s="144" t="str">
        <f t="shared" si="62"/>
        <v>na</v>
      </c>
      <c r="AH7" s="144">
        <f t="shared" si="63"/>
        <v>27</v>
      </c>
      <c r="AI7" s="144">
        <f t="shared" si="64"/>
        <v>27</v>
      </c>
      <c r="AJ7" s="144">
        <f t="shared" si="65"/>
        <v>27</v>
      </c>
      <c r="AK7" s="144">
        <f t="shared" si="66"/>
        <v>27</v>
      </c>
      <c r="AL7" s="75">
        <f t="shared" si="67"/>
        <v>27</v>
      </c>
      <c r="AM7" s="144">
        <f t="shared" si="68"/>
        <v>27</v>
      </c>
      <c r="AN7" s="75" t="str">
        <f t="shared" si="69"/>
        <v>na</v>
      </c>
      <c r="AO7" s="175">
        <f t="shared" si="70"/>
        <v>27</v>
      </c>
      <c r="AP7" s="82">
        <f t="shared" si="20"/>
        <v>0.18257545782253737</v>
      </c>
      <c r="AQ7" s="82" t="str">
        <f t="shared" si="21"/>
        <v>na</v>
      </c>
      <c r="AR7" s="82">
        <f t="shared" si="22"/>
        <v>0.18257545782253737</v>
      </c>
      <c r="AS7" s="82">
        <f t="shared" si="23"/>
        <v>6.3901410237888076E-2</v>
      </c>
      <c r="AT7" s="82">
        <f t="shared" si="24"/>
        <v>2.5059376563877678E-2</v>
      </c>
      <c r="AU7" s="82">
        <f t="shared" si="25"/>
        <v>0.1966197238088864</v>
      </c>
      <c r="AV7" s="83">
        <f t="shared" si="26"/>
        <v>0.1460603662580299</v>
      </c>
      <c r="AW7" s="82">
        <f t="shared" si="27"/>
        <v>0.18257545782253737</v>
      </c>
      <c r="AX7" s="83" t="str">
        <f t="shared" si="28"/>
        <v>na</v>
      </c>
      <c r="AY7" s="83">
        <f t="shared" si="29"/>
        <v>0.18257545782253737</v>
      </c>
      <c r="AZ7" s="93">
        <f t="shared" si="30"/>
        <v>0.47589909516400303</v>
      </c>
      <c r="BA7" s="85" t="str">
        <f t="shared" si="31"/>
        <v>na</v>
      </c>
      <c r="BB7" s="85">
        <f t="shared" si="32"/>
        <v>0.47589909516400303</v>
      </c>
      <c r="BC7" s="85">
        <f t="shared" si="33"/>
        <v>5.8297639157590363E-2</v>
      </c>
      <c r="BD7" s="85">
        <f t="shared" si="34"/>
        <v>8.9654193245044811E-3</v>
      </c>
      <c r="BE7" s="85">
        <f t="shared" si="35"/>
        <v>0.55193031155115135</v>
      </c>
      <c r="BF7" s="86">
        <f t="shared" si="36"/>
        <v>0.30457542090496198</v>
      </c>
      <c r="BG7" s="85">
        <f t="shared" si="37"/>
        <v>0.47589909516400303</v>
      </c>
      <c r="BH7" s="86" t="str">
        <f t="shared" si="38"/>
        <v>na</v>
      </c>
      <c r="BI7" s="354">
        <f t="shared" si="39"/>
        <v>0.47589909516400303</v>
      </c>
      <c r="BJ7" s="85">
        <f t="shared" si="40"/>
        <v>12.373376474264079</v>
      </c>
      <c r="BK7" s="85" t="str">
        <f t="shared" si="41"/>
        <v>na</v>
      </c>
      <c r="BL7" s="85">
        <f t="shared" si="42"/>
        <v>12.373376474264079</v>
      </c>
      <c r="BM7" s="85">
        <f t="shared" si="43"/>
        <v>1.5157386180973493</v>
      </c>
      <c r="BN7" s="85">
        <f t="shared" si="44"/>
        <v>0.23310090243711651</v>
      </c>
      <c r="BO7" s="85">
        <f t="shared" si="45"/>
        <v>14.350188100329936</v>
      </c>
      <c r="BP7" s="86">
        <f t="shared" si="46"/>
        <v>7.9189609435290116</v>
      </c>
      <c r="BQ7" s="85">
        <f t="shared" si="47"/>
        <v>12.373376474264079</v>
      </c>
      <c r="BR7" s="86" t="str">
        <f t="shared" si="48"/>
        <v>na</v>
      </c>
      <c r="BS7" s="354">
        <f t="shared" si="49"/>
        <v>12.373376474264079</v>
      </c>
      <c r="BT7" s="85">
        <f t="shared" si="50"/>
        <v>6.9215423757315417E-2</v>
      </c>
      <c r="BU7" s="85" t="str">
        <f t="shared" si="51"/>
        <v>na</v>
      </c>
      <c r="BV7" s="85">
        <f t="shared" si="52"/>
        <v>2.1706472707515679E-2</v>
      </c>
      <c r="BW7" s="85">
        <f t="shared" si="53"/>
        <v>0.13177036644254095</v>
      </c>
      <c r="BX7" s="85">
        <f t="shared" si="54"/>
        <v>0.32228523283027771</v>
      </c>
      <c r="BY7" s="85">
        <f t="shared" si="55"/>
        <v>0.11070271785171605</v>
      </c>
      <c r="BZ7" s="86">
        <f t="shared" si="56"/>
        <v>8.1342508214510389E-2</v>
      </c>
      <c r="CA7" s="85">
        <f t="shared" si="57"/>
        <v>4.952021426006787E-2</v>
      </c>
      <c r="CB7" s="86" t="str">
        <f t="shared" si="58"/>
        <v>na</v>
      </c>
      <c r="CC7" s="354">
        <f t="shared" si="59"/>
        <v>5.9346017910249072E-6</v>
      </c>
    </row>
    <row r="8" spans="1:81" x14ac:dyDescent="0.25">
      <c r="A8" s="311" t="s">
        <v>89</v>
      </c>
      <c r="B8" s="198"/>
      <c r="C8" s="203">
        <v>13</v>
      </c>
      <c r="F8" s="199">
        <v>1</v>
      </c>
      <c r="G8" s="81"/>
      <c r="H8" s="15"/>
      <c r="I8" s="15">
        <v>30.917999999999999</v>
      </c>
      <c r="J8" s="15">
        <v>87.358000000000004</v>
      </c>
      <c r="K8" s="15">
        <v>0.84499999999999997</v>
      </c>
      <c r="L8" s="82">
        <v>1.0900000000000001</v>
      </c>
      <c r="M8" s="266" t="s">
        <v>279</v>
      </c>
      <c r="N8" s="81"/>
      <c r="O8" s="82">
        <v>1.9350000000000001</v>
      </c>
      <c r="P8" s="277">
        <v>0.51800000000000002</v>
      </c>
      <c r="Q8" s="278">
        <v>0.57599999999999996</v>
      </c>
      <c r="R8" s="73">
        <f>P8/O8</f>
        <v>0.26770025839793282</v>
      </c>
      <c r="S8" s="73">
        <f>IF(P8&lt;0.01*O8,0.01,IF(P8&gt;100*O8,100,R8))</f>
        <v>0.26770025839793282</v>
      </c>
      <c r="T8" s="205">
        <f t="shared" ref="T8:T9" si="73">IF(Q8&gt;0,((((1/O8)^2)*((Q8^2)+(P8^2))-((1/O8)^2)*(P8^2))^0.5),0)</f>
        <v>0.29767441860465116</v>
      </c>
      <c r="U8" s="205">
        <f t="shared" si="60"/>
        <v>0.29767441860465116</v>
      </c>
      <c r="V8" s="202">
        <v>1</v>
      </c>
      <c r="W8" s="196">
        <v>1</v>
      </c>
      <c r="Y8" s="200">
        <v>0.75</v>
      </c>
      <c r="Z8" s="200">
        <v>1</v>
      </c>
      <c r="AA8" s="200">
        <v>0.5</v>
      </c>
      <c r="AB8" s="139"/>
      <c r="AD8" s="139"/>
      <c r="AE8" s="139"/>
      <c r="AF8" s="54">
        <f t="shared" ref="AF8:AF9" si="74">IF(V8&gt;0,$C8,"na")</f>
        <v>13</v>
      </c>
      <c r="AG8" s="144">
        <f t="shared" ref="AG8:AG9" si="75">IF(W8&gt;0,$C8,"na")</f>
        <v>13</v>
      </c>
      <c r="AH8" s="144" t="str">
        <f t="shared" ref="AH8:AH9" si="76">IF(X8&gt;0,$C8,"na")</f>
        <v>na</v>
      </c>
      <c r="AI8" s="144">
        <f t="shared" ref="AI8:AI9" si="77">IF(Y8&gt;0,$C8,"na")</f>
        <v>13</v>
      </c>
      <c r="AJ8" s="144">
        <f t="shared" ref="AJ8:AJ9" si="78">IF(Z8&gt;0,$C8,"na")</f>
        <v>13</v>
      </c>
      <c r="AK8" s="144">
        <f t="shared" ref="AK8:AK9" si="79">IF(AA8&gt;0,$C8,"na")</f>
        <v>13</v>
      </c>
      <c r="AL8" s="75" t="str">
        <f t="shared" ref="AL8:AL9" si="80">IF(AB8&gt;0,$C8,"na")</f>
        <v>na</v>
      </c>
      <c r="AM8" s="144" t="str">
        <f t="shared" ref="AM8:AM9" si="81">IF(AC8&gt;0,$C8,"na")</f>
        <v>na</v>
      </c>
      <c r="AN8" s="75" t="str">
        <f t="shared" ref="AN8:AN9" si="82">IF(AD8&gt;0,$C8,"na")</f>
        <v>na</v>
      </c>
      <c r="AO8" s="175" t="str">
        <f t="shared" ref="AO8:AO9" si="83">IF(AE8&gt;0,$C8,"na")</f>
        <v>na</v>
      </c>
      <c r="AP8" s="82">
        <f t="shared" si="20"/>
        <v>0.23720443879460718</v>
      </c>
      <c r="AQ8" s="82">
        <f t="shared" si="21"/>
        <v>0.28464532655352859</v>
      </c>
      <c r="AR8" s="82" t="str">
        <f t="shared" si="22"/>
        <v>na</v>
      </c>
      <c r="AS8" s="82">
        <f t="shared" si="23"/>
        <v>0.24906466073433756</v>
      </c>
      <c r="AT8" s="82">
        <f t="shared" si="24"/>
        <v>0.3255747199141667</v>
      </c>
      <c r="AU8" s="82">
        <f t="shared" si="25"/>
        <v>0.12772546704325002</v>
      </c>
      <c r="AV8" s="83" t="str">
        <f t="shared" si="26"/>
        <v>na</v>
      </c>
      <c r="AW8" s="82" t="str">
        <f t="shared" si="27"/>
        <v>na</v>
      </c>
      <c r="AX8" s="83" t="str">
        <f t="shared" si="28"/>
        <v>na</v>
      </c>
      <c r="AY8" s="83" t="str">
        <f t="shared" si="29"/>
        <v>na</v>
      </c>
      <c r="AZ8" s="93">
        <f t="shared" si="30"/>
        <v>0.52114750738740567</v>
      </c>
      <c r="BA8" s="85">
        <f t="shared" si="31"/>
        <v>0.75045241063786416</v>
      </c>
      <c r="BB8" s="85" t="str">
        <f t="shared" si="32"/>
        <v>na</v>
      </c>
      <c r="BC8" s="85">
        <f t="shared" si="33"/>
        <v>0.57456512689461481</v>
      </c>
      <c r="BD8" s="85">
        <f t="shared" si="34"/>
        <v>0.98178500046070272</v>
      </c>
      <c r="BE8" s="85">
        <f t="shared" si="35"/>
        <v>0.15110194001173299</v>
      </c>
      <c r="BF8" s="86" t="str">
        <f t="shared" si="36"/>
        <v>na</v>
      </c>
      <c r="BG8" s="85" t="str">
        <f t="shared" si="37"/>
        <v>na</v>
      </c>
      <c r="BH8" s="86" t="str">
        <f t="shared" si="38"/>
        <v>na</v>
      </c>
      <c r="BI8" s="354" t="str">
        <f t="shared" si="39"/>
        <v>na</v>
      </c>
      <c r="BJ8" s="85">
        <f t="shared" si="40"/>
        <v>6.2537700886488681</v>
      </c>
      <c r="BK8" s="85">
        <f t="shared" si="41"/>
        <v>9.0054289276543695</v>
      </c>
      <c r="BL8" s="85" t="str">
        <f t="shared" si="42"/>
        <v>na</v>
      </c>
      <c r="BM8" s="85">
        <f t="shared" si="43"/>
        <v>6.8947815227353777</v>
      </c>
      <c r="BN8" s="85">
        <f t="shared" si="44"/>
        <v>11.781420005528432</v>
      </c>
      <c r="BO8" s="85">
        <f t="shared" si="45"/>
        <v>1.8132232801407959</v>
      </c>
      <c r="BP8" s="86" t="str">
        <f t="shared" si="46"/>
        <v>na</v>
      </c>
      <c r="BQ8" s="85" t="str">
        <f t="shared" si="47"/>
        <v>na</v>
      </c>
      <c r="BR8" s="86" t="str">
        <f t="shared" si="48"/>
        <v>na</v>
      </c>
      <c r="BS8" s="354" t="str">
        <f t="shared" si="49"/>
        <v>na</v>
      </c>
      <c r="BT8" s="85">
        <f t="shared" si="50"/>
        <v>0.14403660108978236</v>
      </c>
      <c r="BU8" s="85">
        <f t="shared" si="51"/>
        <v>0.25321232754613665</v>
      </c>
      <c r="BV8" s="85" t="str">
        <f t="shared" si="52"/>
        <v>na</v>
      </c>
      <c r="BW8" s="85">
        <f t="shared" si="53"/>
        <v>0.17283367956243575</v>
      </c>
      <c r="BX8" s="85">
        <f t="shared" si="54"/>
        <v>0.47555049941219807</v>
      </c>
      <c r="BY8" s="85">
        <f t="shared" si="55"/>
        <v>3.0733644068053309E-4</v>
      </c>
      <c r="BZ8" s="86" t="str">
        <f t="shared" si="56"/>
        <v>na</v>
      </c>
      <c r="CA8" s="85" t="str">
        <f t="shared" si="57"/>
        <v>na</v>
      </c>
      <c r="CB8" s="86" t="str">
        <f t="shared" si="58"/>
        <v>na</v>
      </c>
      <c r="CC8" s="354" t="str">
        <f t="shared" si="59"/>
        <v>na</v>
      </c>
    </row>
    <row r="9" spans="1:81" s="146" customFormat="1" x14ac:dyDescent="0.25">
      <c r="A9" s="323" t="s">
        <v>12</v>
      </c>
      <c r="B9" s="144"/>
      <c r="C9" s="69">
        <v>13</v>
      </c>
      <c r="D9" s="35">
        <v>1</v>
      </c>
      <c r="E9" s="67"/>
      <c r="F9" s="60">
        <v>1</v>
      </c>
      <c r="G9" s="81"/>
      <c r="H9" s="82"/>
      <c r="I9" s="15">
        <v>4.306</v>
      </c>
      <c r="J9" s="82">
        <v>7.7720000000000002</v>
      </c>
      <c r="K9" s="82">
        <v>3.6999999999999998E-2</v>
      </c>
      <c r="L9" s="82">
        <v>0.10100000000000001</v>
      </c>
      <c r="M9" s="266" t="s">
        <v>279</v>
      </c>
      <c r="N9" s="63"/>
      <c r="O9" s="137">
        <v>0.13800000000000001</v>
      </c>
      <c r="P9" s="293">
        <v>6.4000000000000001E-2</v>
      </c>
      <c r="Q9" s="294">
        <v>0.105</v>
      </c>
      <c r="R9" s="73">
        <f>P9/O9</f>
        <v>0.46376811594202894</v>
      </c>
      <c r="S9" s="73">
        <f>IF(P9&lt;0.01*O9,0.01,IF(P9&gt;100*O9,100,R9))</f>
        <v>0.46376811594202894</v>
      </c>
      <c r="T9" s="205">
        <f t="shared" si="73"/>
        <v>0.76086956521739124</v>
      </c>
      <c r="U9" s="205">
        <f t="shared" si="60"/>
        <v>0.76086956521739124</v>
      </c>
      <c r="V9" s="78">
        <v>1</v>
      </c>
      <c r="W9" s="198">
        <v>1</v>
      </c>
      <c r="X9" s="207">
        <v>1</v>
      </c>
      <c r="Y9" s="207">
        <v>1</v>
      </c>
      <c r="Z9" s="207">
        <v>1</v>
      </c>
      <c r="AA9" s="207">
        <v>1</v>
      </c>
      <c r="AB9" s="201"/>
      <c r="AC9" s="207">
        <v>1</v>
      </c>
      <c r="AD9" s="201"/>
      <c r="AE9" s="201">
        <v>1</v>
      </c>
      <c r="AF9" s="54">
        <f t="shared" si="74"/>
        <v>13</v>
      </c>
      <c r="AG9" s="144">
        <f t="shared" si="75"/>
        <v>13</v>
      </c>
      <c r="AH9" s="144">
        <f t="shared" si="76"/>
        <v>13</v>
      </c>
      <c r="AI9" s="144">
        <f t="shared" si="77"/>
        <v>13</v>
      </c>
      <c r="AJ9" s="144">
        <f t="shared" si="78"/>
        <v>13</v>
      </c>
      <c r="AK9" s="144">
        <f t="shared" si="79"/>
        <v>13</v>
      </c>
      <c r="AL9" s="75" t="str">
        <f t="shared" si="80"/>
        <v>na</v>
      </c>
      <c r="AM9" s="144">
        <f t="shared" si="81"/>
        <v>13</v>
      </c>
      <c r="AN9" s="75" t="str">
        <f t="shared" si="82"/>
        <v>na</v>
      </c>
      <c r="AO9" s="175">
        <f t="shared" si="83"/>
        <v>13</v>
      </c>
      <c r="AP9" s="82">
        <f t="shared" si="20"/>
        <v>0.38101401224399994</v>
      </c>
      <c r="AQ9" s="82">
        <f t="shared" si="21"/>
        <v>0.4572168146927999</v>
      </c>
      <c r="AR9" s="82">
        <f t="shared" si="22"/>
        <v>0.38101401224399994</v>
      </c>
      <c r="AS9" s="82">
        <f t="shared" si="23"/>
        <v>0.53341961714159991</v>
      </c>
      <c r="AT9" s="82">
        <f t="shared" si="24"/>
        <v>0.52296040896235285</v>
      </c>
      <c r="AU9" s="82">
        <f t="shared" si="25"/>
        <v>0.41032278241661529</v>
      </c>
      <c r="AV9" s="83" t="str">
        <f t="shared" si="26"/>
        <v>na</v>
      </c>
      <c r="AW9" s="82">
        <f t="shared" si="27"/>
        <v>0.38101401224399994</v>
      </c>
      <c r="AX9" s="83" t="str">
        <f t="shared" si="28"/>
        <v>na</v>
      </c>
      <c r="AY9" s="83">
        <f t="shared" si="29"/>
        <v>0.38101401224399994</v>
      </c>
      <c r="AZ9" s="93">
        <f t="shared" si="30"/>
        <v>1.1316155163666872</v>
      </c>
      <c r="BA9" s="85">
        <f t="shared" si="31"/>
        <v>1.6295263435680296</v>
      </c>
      <c r="BB9" s="85">
        <f t="shared" si="32"/>
        <v>1.1316155163666872</v>
      </c>
      <c r="BC9" s="85">
        <f t="shared" si="33"/>
        <v>2.2179664120787068</v>
      </c>
      <c r="BD9" s="85">
        <f t="shared" si="34"/>
        <v>2.131840073124478</v>
      </c>
      <c r="BE9" s="85">
        <f t="shared" si="35"/>
        <v>1.3124061609933177</v>
      </c>
      <c r="BF9" s="86" t="str">
        <f t="shared" si="36"/>
        <v>na</v>
      </c>
      <c r="BG9" s="85">
        <f t="shared" si="37"/>
        <v>1.1316155163666872</v>
      </c>
      <c r="BH9" s="86" t="str">
        <f t="shared" si="38"/>
        <v>na</v>
      </c>
      <c r="BI9" s="354">
        <f t="shared" si="39"/>
        <v>1.1316155163666872</v>
      </c>
      <c r="BJ9" s="85">
        <f t="shared" si="40"/>
        <v>13.579386196400247</v>
      </c>
      <c r="BK9" s="85">
        <f t="shared" si="41"/>
        <v>19.554316122816356</v>
      </c>
      <c r="BL9" s="85">
        <f t="shared" si="42"/>
        <v>13.579386196400247</v>
      </c>
      <c r="BM9" s="85">
        <f t="shared" si="43"/>
        <v>26.615596944944482</v>
      </c>
      <c r="BN9" s="85">
        <f t="shared" si="44"/>
        <v>25.582080877493738</v>
      </c>
      <c r="BO9" s="85">
        <f t="shared" si="45"/>
        <v>15.748873931919814</v>
      </c>
      <c r="BP9" s="86" t="str">
        <f t="shared" si="46"/>
        <v>na</v>
      </c>
      <c r="BQ9" s="85">
        <f t="shared" si="47"/>
        <v>13.579386196400247</v>
      </c>
      <c r="BR9" s="86" t="str">
        <f t="shared" si="48"/>
        <v>na</v>
      </c>
      <c r="BS9" s="354">
        <f t="shared" si="49"/>
        <v>13.579386196400247</v>
      </c>
      <c r="BT9" s="85">
        <f t="shared" si="50"/>
        <v>0.80646566378693096</v>
      </c>
      <c r="BU9" s="85">
        <f t="shared" si="51"/>
        <v>1.2665643769728672</v>
      </c>
      <c r="BV9" s="85">
        <f t="shared" si="52"/>
        <v>0.66865260397017889</v>
      </c>
      <c r="BW9" s="85">
        <f t="shared" si="53"/>
        <v>2.0764495223939554</v>
      </c>
      <c r="BX9" s="85">
        <f t="shared" si="54"/>
        <v>1.9636022271057114</v>
      </c>
      <c r="BY9" s="85">
        <f t="shared" si="55"/>
        <v>1.002778121226291</v>
      </c>
      <c r="BZ9" s="86" t="str">
        <f t="shared" si="56"/>
        <v>na</v>
      </c>
      <c r="CA9" s="85">
        <f t="shared" si="57"/>
        <v>0.75671276014127131</v>
      </c>
      <c r="CB9" s="86" t="str">
        <f t="shared" si="58"/>
        <v>na</v>
      </c>
      <c r="CC9" s="354">
        <f t="shared" si="59"/>
        <v>0.50949616148586163</v>
      </c>
    </row>
    <row r="10" spans="1:81" x14ac:dyDescent="0.25">
      <c r="A10" s="309" t="s">
        <v>85</v>
      </c>
      <c r="B10" s="198">
        <v>27</v>
      </c>
      <c r="F10" s="207">
        <v>1</v>
      </c>
      <c r="G10" s="81">
        <v>27.06</v>
      </c>
      <c r="H10" s="15">
        <v>63.207000000000001</v>
      </c>
      <c r="I10" s="15">
        <v>20.359000000000002</v>
      </c>
      <c r="J10" s="82">
        <v>19.797000000000001</v>
      </c>
      <c r="K10" s="15"/>
      <c r="L10" s="82"/>
      <c r="M10" s="266" t="s">
        <v>279</v>
      </c>
      <c r="N10" s="81">
        <v>90.266999999999996</v>
      </c>
      <c r="O10" s="82"/>
      <c r="P10" s="277">
        <v>14.295999999999999</v>
      </c>
      <c r="Q10" s="278">
        <v>18.891999999999999</v>
      </c>
      <c r="R10" s="154">
        <f>P10/N10</f>
        <v>0.15837459979837593</v>
      </c>
      <c r="S10" s="154">
        <f>IF(P10&lt;0.01*N10,0.01,IF(P10&gt;100*N10,100,R10))</f>
        <v>0.15837459979837593</v>
      </c>
      <c r="T10" s="205">
        <f t="shared" ref="T10:T12" si="84">IF(Q10&gt;0,((((1/N10)^2)*((Q10^2)+(P10^2))-((1/N10)^2)*(P10^2))^0.5),0)</f>
        <v>0.2092902168012673</v>
      </c>
      <c r="U10" s="205">
        <f t="shared" si="60"/>
        <v>0.2092902168012673</v>
      </c>
      <c r="V10" s="202">
        <v>1</v>
      </c>
      <c r="X10" s="200">
        <v>1</v>
      </c>
      <c r="Y10" s="200">
        <v>0.75</v>
      </c>
      <c r="Z10" s="200">
        <v>1</v>
      </c>
      <c r="AA10" s="200">
        <v>1</v>
      </c>
      <c r="AB10" s="139"/>
      <c r="AC10" s="200">
        <v>1</v>
      </c>
      <c r="AD10" s="139"/>
      <c r="AE10" s="139">
        <v>1</v>
      </c>
      <c r="AF10" s="54">
        <f t="shared" ref="AF10:AF12" si="85">IF(V10&gt;0,$B10,"na")</f>
        <v>27</v>
      </c>
      <c r="AG10" s="144" t="str">
        <f t="shared" ref="AG10:AG12" si="86">IF(W10&gt;0,$B10,"na")</f>
        <v>na</v>
      </c>
      <c r="AH10" s="144">
        <f t="shared" ref="AH10:AH12" si="87">IF(X10&gt;0,$B10,"na")</f>
        <v>27</v>
      </c>
      <c r="AI10" s="144">
        <f t="shared" ref="AI10:AI12" si="88">IF(Y10&gt;0,$B10,"na")</f>
        <v>27</v>
      </c>
      <c r="AJ10" s="144">
        <f t="shared" ref="AJ10:AJ12" si="89">IF(Z10&gt;0,$B10,"na")</f>
        <v>27</v>
      </c>
      <c r="AK10" s="144">
        <f t="shared" ref="AK10:AK12" si="90">IF(AA10&gt;0,$B10,"na")</f>
        <v>27</v>
      </c>
      <c r="AL10" s="75" t="str">
        <f t="shared" ref="AL10:AL12" si="91">IF(AB10&gt;0,$B10,"na")</f>
        <v>na</v>
      </c>
      <c r="AM10" s="144">
        <f t="shared" ref="AM10:AM12" si="92">IF(AC10&gt;0,$B10,"na")</f>
        <v>27</v>
      </c>
      <c r="AN10" s="75" t="str">
        <f t="shared" ref="AN10:AN12" si="93">IF(AD10&gt;0,$B10,"na")</f>
        <v>na</v>
      </c>
      <c r="AO10" s="175">
        <f t="shared" ref="AO10:AO12" si="94">IF(AE10&gt;0,$B10,"na")</f>
        <v>27</v>
      </c>
      <c r="AP10" s="82">
        <f t="shared" si="20"/>
        <v>0.14701781543928127</v>
      </c>
      <c r="AQ10" s="82" t="str">
        <f t="shared" si="21"/>
        <v>na</v>
      </c>
      <c r="AR10" s="82">
        <f t="shared" si="22"/>
        <v>0.14701781543928127</v>
      </c>
      <c r="AS10" s="82">
        <f t="shared" si="23"/>
        <v>0.15436870621124535</v>
      </c>
      <c r="AT10" s="82">
        <f t="shared" si="24"/>
        <v>0.20178915844607234</v>
      </c>
      <c r="AU10" s="82">
        <f t="shared" si="25"/>
        <v>0.15832687816537983</v>
      </c>
      <c r="AV10" s="83" t="str">
        <f t="shared" si="26"/>
        <v>na</v>
      </c>
      <c r="AW10" s="82">
        <f t="shared" si="27"/>
        <v>0.14701781543928127</v>
      </c>
      <c r="AX10" s="83" t="str">
        <f t="shared" si="28"/>
        <v>na</v>
      </c>
      <c r="AY10" s="83">
        <f t="shared" si="29"/>
        <v>0.14701781543928127</v>
      </c>
      <c r="AZ10" s="93">
        <f t="shared" si="30"/>
        <v>0.38006717961602593</v>
      </c>
      <c r="BA10" s="85" t="str">
        <f t="shared" si="31"/>
        <v>na</v>
      </c>
      <c r="BB10" s="85">
        <f t="shared" si="32"/>
        <v>0.38006717961602593</v>
      </c>
      <c r="BC10" s="85">
        <f t="shared" si="33"/>
        <v>0.4190240655266686</v>
      </c>
      <c r="BD10" s="85">
        <f t="shared" si="34"/>
        <v>0.71600506732738456</v>
      </c>
      <c r="BE10" s="85">
        <f t="shared" si="35"/>
        <v>0.44078797162568684</v>
      </c>
      <c r="BF10" s="86" t="str">
        <f t="shared" si="36"/>
        <v>na</v>
      </c>
      <c r="BG10" s="85">
        <f t="shared" si="37"/>
        <v>0.38006717961602593</v>
      </c>
      <c r="BH10" s="86" t="str">
        <f t="shared" si="38"/>
        <v>na</v>
      </c>
      <c r="BI10" s="354">
        <f t="shared" si="39"/>
        <v>0.38006717961602593</v>
      </c>
      <c r="BJ10" s="85">
        <f t="shared" si="40"/>
        <v>9.8817466700166747</v>
      </c>
      <c r="BK10" s="85" t="str">
        <f t="shared" si="41"/>
        <v>na</v>
      </c>
      <c r="BL10" s="85">
        <f t="shared" si="42"/>
        <v>9.8817466700166747</v>
      </c>
      <c r="BM10" s="85">
        <f t="shared" si="43"/>
        <v>10.894625703693384</v>
      </c>
      <c r="BN10" s="85">
        <f t="shared" si="44"/>
        <v>18.616131750511997</v>
      </c>
      <c r="BO10" s="85">
        <f t="shared" si="45"/>
        <v>11.460487262267858</v>
      </c>
      <c r="BP10" s="86" t="str">
        <f t="shared" si="46"/>
        <v>na</v>
      </c>
      <c r="BQ10" s="85">
        <f t="shared" si="47"/>
        <v>9.8817466700166747</v>
      </c>
      <c r="BR10" s="86" t="str">
        <f t="shared" si="48"/>
        <v>na</v>
      </c>
      <c r="BS10" s="354">
        <f t="shared" si="49"/>
        <v>9.8817466700166747</v>
      </c>
      <c r="BT10" s="85">
        <f t="shared" si="50"/>
        <v>6.1348547621794345E-3</v>
      </c>
      <c r="BU10" s="85" t="str">
        <f t="shared" si="51"/>
        <v>na</v>
      </c>
      <c r="BV10" s="85">
        <f t="shared" si="52"/>
        <v>1.4011368682714386E-3</v>
      </c>
      <c r="BW10" s="85">
        <f t="shared" si="53"/>
        <v>1.1466121474384248E-2</v>
      </c>
      <c r="BX10" s="85">
        <f t="shared" si="54"/>
        <v>0.12292959718804161</v>
      </c>
      <c r="BY10" s="85">
        <f t="shared" si="55"/>
        <v>1.7887649283944509E-2</v>
      </c>
      <c r="BZ10" s="86" t="str">
        <f t="shared" si="56"/>
        <v>na</v>
      </c>
      <c r="CA10" s="85">
        <f t="shared" si="57"/>
        <v>1.4264557044881469E-3</v>
      </c>
      <c r="CB10" s="86" t="str">
        <f t="shared" si="58"/>
        <v>na</v>
      </c>
      <c r="CC10" s="354">
        <f t="shared" si="59"/>
        <v>3.5043478116816212E-2</v>
      </c>
    </row>
    <row r="11" spans="1:81" s="146" customFormat="1" x14ac:dyDescent="0.25">
      <c r="A11" s="309" t="s">
        <v>13</v>
      </c>
      <c r="B11" s="144">
        <v>27</v>
      </c>
      <c r="C11" s="69"/>
      <c r="D11" s="35">
        <v>1</v>
      </c>
      <c r="E11" s="60"/>
      <c r="F11" s="60">
        <v>1</v>
      </c>
      <c r="G11" s="81">
        <v>24.87</v>
      </c>
      <c r="H11" s="82">
        <v>54.152000000000001</v>
      </c>
      <c r="I11" s="15">
        <v>30.164999999999999</v>
      </c>
      <c r="J11" s="82">
        <v>65.52</v>
      </c>
      <c r="K11" s="82"/>
      <c r="L11" s="82"/>
      <c r="M11" s="266" t="s">
        <v>279</v>
      </c>
      <c r="N11" s="81">
        <v>95.685000000000002</v>
      </c>
      <c r="O11" s="82"/>
      <c r="P11" s="277">
        <v>8.593</v>
      </c>
      <c r="Q11" s="278">
        <v>24.462</v>
      </c>
      <c r="R11" s="154">
        <f>P11/N11</f>
        <v>8.9805089616972353E-2</v>
      </c>
      <c r="S11" s="154">
        <f>IF(P11&lt;0.01*N11,0.01,IF(P11&gt;100*N11,100,R11))</f>
        <v>8.9805089616972353E-2</v>
      </c>
      <c r="T11" s="205">
        <f t="shared" si="84"/>
        <v>0.25565135601191408</v>
      </c>
      <c r="U11" s="205">
        <f t="shared" si="60"/>
        <v>0.25565135601191408</v>
      </c>
      <c r="V11" s="78">
        <v>1</v>
      </c>
      <c r="W11" s="198"/>
      <c r="X11" s="207">
        <v>1</v>
      </c>
      <c r="Y11" s="207">
        <v>0.25</v>
      </c>
      <c r="Z11" s="207">
        <v>1</v>
      </c>
      <c r="AA11" s="207">
        <v>1</v>
      </c>
      <c r="AB11" s="201">
        <v>0.5</v>
      </c>
      <c r="AC11" s="207"/>
      <c r="AD11" s="201"/>
      <c r="AE11" s="201"/>
      <c r="AF11" s="54">
        <f t="shared" si="85"/>
        <v>27</v>
      </c>
      <c r="AG11" s="144" t="str">
        <f t="shared" si="86"/>
        <v>na</v>
      </c>
      <c r="AH11" s="144">
        <f t="shared" si="87"/>
        <v>27</v>
      </c>
      <c r="AI11" s="144">
        <f t="shared" si="88"/>
        <v>27</v>
      </c>
      <c r="AJ11" s="144">
        <f t="shared" si="89"/>
        <v>27</v>
      </c>
      <c r="AK11" s="144">
        <f t="shared" si="90"/>
        <v>27</v>
      </c>
      <c r="AL11" s="75">
        <f t="shared" si="91"/>
        <v>27</v>
      </c>
      <c r="AM11" s="144" t="str">
        <f t="shared" si="92"/>
        <v>na</v>
      </c>
      <c r="AN11" s="75" t="str">
        <f t="shared" si="93"/>
        <v>na</v>
      </c>
      <c r="AO11" s="175" t="str">
        <f t="shared" si="94"/>
        <v>na</v>
      </c>
      <c r="AP11" s="82">
        <f t="shared" si="20"/>
        <v>8.5998863386247612E-2</v>
      </c>
      <c r="AQ11" s="82" t="str">
        <f t="shared" si="21"/>
        <v>na</v>
      </c>
      <c r="AR11" s="82">
        <f t="shared" si="22"/>
        <v>8.5998863386247612E-2</v>
      </c>
      <c r="AS11" s="82">
        <f t="shared" si="23"/>
        <v>3.0099602185186661E-2</v>
      </c>
      <c r="AT11" s="82">
        <f t="shared" si="24"/>
        <v>0.118037655628183</v>
      </c>
      <c r="AU11" s="82">
        <f t="shared" si="25"/>
        <v>9.2614160569805121E-2</v>
      </c>
      <c r="AV11" s="83">
        <f t="shared" si="26"/>
        <v>6.879909070899809E-2</v>
      </c>
      <c r="AW11" s="82" t="str">
        <f t="shared" si="27"/>
        <v>na</v>
      </c>
      <c r="AX11" s="83" t="str">
        <f t="shared" si="28"/>
        <v>na</v>
      </c>
      <c r="AY11" s="83" t="str">
        <f t="shared" si="29"/>
        <v>na</v>
      </c>
      <c r="AZ11" s="93">
        <f t="shared" si="30"/>
        <v>0.45530889343942077</v>
      </c>
      <c r="BA11" s="85" t="str">
        <f t="shared" si="31"/>
        <v>na</v>
      </c>
      <c r="BB11" s="85">
        <f t="shared" si="32"/>
        <v>0.45530889343942077</v>
      </c>
      <c r="BC11" s="85">
        <f t="shared" si="33"/>
        <v>5.5775339446329036E-2</v>
      </c>
      <c r="BD11" s="85">
        <f t="shared" si="34"/>
        <v>0.85775224062020827</v>
      </c>
      <c r="BE11" s="85">
        <f t="shared" si="35"/>
        <v>0.52805055097116249</v>
      </c>
      <c r="BF11" s="86">
        <f t="shared" si="36"/>
        <v>0.29139769180122937</v>
      </c>
      <c r="BG11" s="85" t="str">
        <f t="shared" si="37"/>
        <v>na</v>
      </c>
      <c r="BH11" s="86" t="str">
        <f t="shared" si="38"/>
        <v>na</v>
      </c>
      <c r="BI11" s="354" t="str">
        <f t="shared" si="39"/>
        <v>na</v>
      </c>
      <c r="BJ11" s="85">
        <f t="shared" si="40"/>
        <v>11.83803122942494</v>
      </c>
      <c r="BK11" s="85" t="str">
        <f t="shared" si="41"/>
        <v>na</v>
      </c>
      <c r="BL11" s="85">
        <f t="shared" si="42"/>
        <v>11.83803122942494</v>
      </c>
      <c r="BM11" s="85">
        <f t="shared" si="43"/>
        <v>1.450158825604555</v>
      </c>
      <c r="BN11" s="85">
        <f t="shared" si="44"/>
        <v>22.301558256125414</v>
      </c>
      <c r="BO11" s="85">
        <f t="shared" si="45"/>
        <v>13.729314325250225</v>
      </c>
      <c r="BP11" s="86">
        <f t="shared" si="46"/>
        <v>7.5763399868319636</v>
      </c>
      <c r="BQ11" s="85" t="str">
        <f t="shared" si="47"/>
        <v>na</v>
      </c>
      <c r="BR11" s="86" t="str">
        <f t="shared" si="48"/>
        <v>na</v>
      </c>
      <c r="BS11" s="354" t="str">
        <f t="shared" si="49"/>
        <v>na</v>
      </c>
      <c r="BT11" s="85">
        <f t="shared" si="50"/>
        <v>5.6996053174658362E-2</v>
      </c>
      <c r="BU11" s="85" t="str">
        <f t="shared" si="51"/>
        <v>na</v>
      </c>
      <c r="BV11" s="85">
        <f t="shared" si="52"/>
        <v>0.12566708672247634</v>
      </c>
      <c r="BW11" s="85">
        <f t="shared" si="53"/>
        <v>0.29013437352723304</v>
      </c>
      <c r="BX11" s="85">
        <f t="shared" si="54"/>
        <v>7.1524910312073045E-3</v>
      </c>
      <c r="BY11" s="85">
        <f t="shared" si="55"/>
        <v>4.3142854160709745E-2</v>
      </c>
      <c r="BZ11" s="86">
        <f t="shared" si="56"/>
        <v>1.3515291027775768E-2</v>
      </c>
      <c r="CA11" s="85" t="str">
        <f t="shared" si="57"/>
        <v>na</v>
      </c>
      <c r="CB11" s="86" t="str">
        <f t="shared" si="58"/>
        <v>na</v>
      </c>
      <c r="CC11" s="354" t="str">
        <f t="shared" si="59"/>
        <v>na</v>
      </c>
    </row>
    <row r="12" spans="1:81" x14ac:dyDescent="0.25">
      <c r="A12" s="309" t="s">
        <v>16</v>
      </c>
      <c r="B12" s="60">
        <v>27</v>
      </c>
      <c r="F12" s="207">
        <v>1</v>
      </c>
      <c r="G12" s="81">
        <v>41.7</v>
      </c>
      <c r="H12" s="15">
        <v>55.42</v>
      </c>
      <c r="I12" s="15">
        <v>64.093999999999994</v>
      </c>
      <c r="J12" s="82">
        <v>86.959000000000003</v>
      </c>
      <c r="K12" s="15">
        <v>1.258</v>
      </c>
      <c r="L12" s="82">
        <v>2.488</v>
      </c>
      <c r="M12" s="266" t="s">
        <v>279</v>
      </c>
      <c r="N12" s="81">
        <v>151.053</v>
      </c>
      <c r="O12" s="82"/>
      <c r="P12" s="277">
        <v>16.184999999999999</v>
      </c>
      <c r="Q12" s="278">
        <v>25.556999999999999</v>
      </c>
      <c r="R12" s="154">
        <f>P12/N12</f>
        <v>0.10714782228754145</v>
      </c>
      <c r="S12" s="154">
        <f>IF(P12&lt;0.01*N12,0.01,IF(P12&gt;100*N12,100,R12))</f>
        <v>0.10714782228754145</v>
      </c>
      <c r="T12" s="205">
        <f t="shared" si="84"/>
        <v>0.16919227026275543</v>
      </c>
      <c r="U12" s="205">
        <f t="shared" ref="U12" si="95">IF(T12=0,S12,T12)</f>
        <v>0.16919227026275543</v>
      </c>
      <c r="V12" s="202">
        <v>1</v>
      </c>
      <c r="W12" s="198"/>
      <c r="X12" s="207"/>
      <c r="Y12" s="207">
        <v>0.5</v>
      </c>
      <c r="Z12" s="207">
        <v>0.3</v>
      </c>
      <c r="AA12" s="207">
        <v>1</v>
      </c>
      <c r="AB12" s="201"/>
      <c r="AC12" s="207">
        <v>1</v>
      </c>
      <c r="AD12" s="201"/>
      <c r="AE12" s="201"/>
      <c r="AF12" s="54">
        <f t="shared" si="85"/>
        <v>27</v>
      </c>
      <c r="AG12" s="144" t="str">
        <f t="shared" si="86"/>
        <v>na</v>
      </c>
      <c r="AH12" s="144" t="str">
        <f t="shared" si="87"/>
        <v>na</v>
      </c>
      <c r="AI12" s="144">
        <f t="shared" si="88"/>
        <v>27</v>
      </c>
      <c r="AJ12" s="144">
        <f t="shared" si="89"/>
        <v>27</v>
      </c>
      <c r="AK12" s="144">
        <f t="shared" si="90"/>
        <v>27</v>
      </c>
      <c r="AL12" s="75" t="str">
        <f t="shared" si="91"/>
        <v>na</v>
      </c>
      <c r="AM12" s="144">
        <f t="shared" si="92"/>
        <v>27</v>
      </c>
      <c r="AN12" s="75" t="str">
        <f t="shared" si="93"/>
        <v>na</v>
      </c>
      <c r="AO12" s="175" t="str">
        <f t="shared" si="94"/>
        <v>na</v>
      </c>
      <c r="AP12" s="82">
        <f t="shared" si="20"/>
        <v>0.10178717894669799</v>
      </c>
      <c r="AQ12" s="82" t="str">
        <f t="shared" si="21"/>
        <v>na</v>
      </c>
      <c r="AR12" s="82" t="str">
        <f t="shared" si="22"/>
        <v>na</v>
      </c>
      <c r="AS12" s="82">
        <f t="shared" si="23"/>
        <v>7.1251025262688589E-2</v>
      </c>
      <c r="AT12" s="82">
        <f t="shared" si="24"/>
        <v>4.1912367801581522E-2</v>
      </c>
      <c r="AU12" s="82">
        <f t="shared" si="25"/>
        <v>0.10961696194259783</v>
      </c>
      <c r="AV12" s="83" t="str">
        <f t="shared" si="26"/>
        <v>na</v>
      </c>
      <c r="AW12" s="82">
        <f t="shared" si="27"/>
        <v>0.10178717894669799</v>
      </c>
      <c r="AX12" s="83" t="str">
        <f t="shared" si="28"/>
        <v>na</v>
      </c>
      <c r="AY12" s="83" t="str">
        <f t="shared" si="29"/>
        <v>na</v>
      </c>
      <c r="AZ12" s="93">
        <f t="shared" si="30"/>
        <v>0.31262628619927518</v>
      </c>
      <c r="BA12" s="85" t="str">
        <f t="shared" si="31"/>
        <v>na</v>
      </c>
      <c r="BB12" s="85" t="str">
        <f t="shared" si="32"/>
        <v>na</v>
      </c>
      <c r="BC12" s="85">
        <f t="shared" si="33"/>
        <v>0.15318688023764482</v>
      </c>
      <c r="BD12" s="85">
        <f t="shared" si="34"/>
        <v>5.3005840912679875E-2</v>
      </c>
      <c r="BE12" s="85">
        <f t="shared" si="35"/>
        <v>0.3625724976038931</v>
      </c>
      <c r="BF12" s="86" t="str">
        <f t="shared" si="36"/>
        <v>na</v>
      </c>
      <c r="BG12" s="85">
        <f t="shared" si="37"/>
        <v>0.31262628619927518</v>
      </c>
      <c r="BH12" s="86" t="str">
        <f t="shared" si="38"/>
        <v>na</v>
      </c>
      <c r="BI12" s="354" t="str">
        <f t="shared" si="39"/>
        <v>na</v>
      </c>
      <c r="BJ12" s="85">
        <f t="shared" si="40"/>
        <v>8.1282834411811553</v>
      </c>
      <c r="BK12" s="85" t="str">
        <f t="shared" si="41"/>
        <v>na</v>
      </c>
      <c r="BL12" s="85" t="str">
        <f t="shared" si="42"/>
        <v>na</v>
      </c>
      <c r="BM12" s="85">
        <f t="shared" si="43"/>
        <v>3.9828588861787653</v>
      </c>
      <c r="BN12" s="85">
        <f t="shared" si="44"/>
        <v>1.3781518637296768</v>
      </c>
      <c r="BO12" s="85">
        <f t="shared" si="45"/>
        <v>9.4268849377012209</v>
      </c>
      <c r="BP12" s="86" t="str">
        <f t="shared" si="46"/>
        <v>na</v>
      </c>
      <c r="BQ12" s="85">
        <f t="shared" si="47"/>
        <v>8.1282834411811553</v>
      </c>
      <c r="BR12" s="86" t="str">
        <f t="shared" si="48"/>
        <v>na</v>
      </c>
      <c r="BS12" s="354" t="str">
        <f t="shared" si="49"/>
        <v>na</v>
      </c>
      <c r="BT12" s="85">
        <f t="shared" si="50"/>
        <v>2.4554879882567507E-2</v>
      </c>
      <c r="BU12" s="85" t="str">
        <f t="shared" si="51"/>
        <v>na</v>
      </c>
      <c r="BV12" s="85" t="str">
        <f t="shared" si="52"/>
        <v>na</v>
      </c>
      <c r="BW12" s="85">
        <f t="shared" si="53"/>
        <v>0.10550294073272437</v>
      </c>
      <c r="BX12" s="85">
        <f t="shared" si="54"/>
        <v>0.23052577705485763</v>
      </c>
      <c r="BY12" s="85">
        <f t="shared" si="55"/>
        <v>1.4246674089926734E-2</v>
      </c>
      <c r="BZ12" s="86" t="str">
        <f t="shared" si="56"/>
        <v>na</v>
      </c>
      <c r="CA12" s="85">
        <f t="shared" si="57"/>
        <v>3.8910258109897337E-2</v>
      </c>
      <c r="CB12" s="86" t="str">
        <f t="shared" si="58"/>
        <v>na</v>
      </c>
      <c r="CC12" s="354" t="str">
        <f t="shared" si="59"/>
        <v>na</v>
      </c>
    </row>
    <row r="13" spans="1:81" x14ac:dyDescent="0.25">
      <c r="A13" s="309" t="s">
        <v>22</v>
      </c>
      <c r="B13" s="144"/>
      <c r="C13" s="203">
        <v>13</v>
      </c>
      <c r="D13" s="119">
        <v>1</v>
      </c>
      <c r="E13" s="197"/>
      <c r="F13" s="144">
        <v>1</v>
      </c>
      <c r="G13" s="81"/>
      <c r="H13" s="82"/>
      <c r="I13" s="15"/>
      <c r="J13" s="82"/>
      <c r="K13" s="82">
        <v>1.357</v>
      </c>
      <c r="L13" s="82">
        <v>2.0270000000000001</v>
      </c>
      <c r="M13" s="266" t="s">
        <v>279</v>
      </c>
      <c r="N13" s="81"/>
      <c r="O13" s="82">
        <v>3.3839999999999999</v>
      </c>
      <c r="P13" s="277">
        <v>0.128</v>
      </c>
      <c r="Q13" s="278">
        <v>0.20699999999999999</v>
      </c>
      <c r="R13" s="73">
        <f>P13/O13</f>
        <v>3.7825059101654845E-2</v>
      </c>
      <c r="S13" s="73">
        <f>IF(P13&lt;0.01*O13,0.01,IF(P13&gt;100*O13,100,R13))</f>
        <v>3.7825059101654845E-2</v>
      </c>
      <c r="T13" s="205">
        <f t="shared" ref="T13:T16" si="96">IF(Q13&gt;0,((((1/O13)^2)*((Q13^2)+(P13^2))-((1/O13)^2)*(P13^2))^0.5),0)</f>
        <v>6.1170212765957445E-2</v>
      </c>
      <c r="U13" s="205">
        <f t="shared" si="60"/>
        <v>6.1170212765957445E-2</v>
      </c>
      <c r="V13" s="78">
        <v>1</v>
      </c>
      <c r="W13" s="198"/>
      <c r="X13" s="207"/>
      <c r="Y13" s="207">
        <v>1</v>
      </c>
      <c r="Z13" s="207">
        <v>1</v>
      </c>
      <c r="AA13" s="207">
        <v>1</v>
      </c>
      <c r="AB13" s="201"/>
      <c r="AC13" s="207">
        <v>1</v>
      </c>
      <c r="AD13" s="201"/>
      <c r="AE13" s="201"/>
      <c r="AF13" s="54">
        <f t="shared" ref="AF13:AF16" si="97">IF(V13&gt;0,$C13,"na")</f>
        <v>13</v>
      </c>
      <c r="AG13" s="144" t="str">
        <f t="shared" ref="AG13:AG16" si="98">IF(W13&gt;0,$C13,"na")</f>
        <v>na</v>
      </c>
      <c r="AH13" s="144" t="str">
        <f t="shared" ref="AH13:AH16" si="99">IF(X13&gt;0,$C13,"na")</f>
        <v>na</v>
      </c>
      <c r="AI13" s="144">
        <f t="shared" ref="AI13:AI16" si="100">IF(Y13&gt;0,$C13,"na")</f>
        <v>13</v>
      </c>
      <c r="AJ13" s="144">
        <f t="shared" ref="AJ13:AJ16" si="101">IF(Z13&gt;0,$C13,"na")</f>
        <v>13</v>
      </c>
      <c r="AK13" s="144">
        <f t="shared" ref="AK13:AK16" si="102">IF(AA13&gt;0,$C13,"na")</f>
        <v>13</v>
      </c>
      <c r="AL13" s="75" t="str">
        <f t="shared" ref="AL13:AL16" si="103">IF(AB13&gt;0,$C13,"na")</f>
        <v>na</v>
      </c>
      <c r="AM13" s="144">
        <f t="shared" ref="AM13:AM16" si="104">IF(AC13&gt;0,$C13,"na")</f>
        <v>13</v>
      </c>
      <c r="AN13" s="75" t="str">
        <f t="shared" ref="AN13:AN16" si="105">IF(AD13&gt;0,$C13,"na")</f>
        <v>na</v>
      </c>
      <c r="AO13" s="175" t="str">
        <f t="shared" ref="AO13:AO16" si="106">IF(AE13&gt;0,$C13,"na")</f>
        <v>na</v>
      </c>
      <c r="AP13" s="82">
        <f t="shared" si="20"/>
        <v>3.7127234028893431E-2</v>
      </c>
      <c r="AQ13" s="82" t="str">
        <f t="shared" si="21"/>
        <v>na</v>
      </c>
      <c r="AR13" s="82" t="str">
        <f t="shared" si="22"/>
        <v>na</v>
      </c>
      <c r="AS13" s="82">
        <f t="shared" si="23"/>
        <v>5.1978127640450802E-2</v>
      </c>
      <c r="AT13" s="82">
        <f t="shared" si="24"/>
        <v>5.0958948667108629E-2</v>
      </c>
      <c r="AU13" s="82">
        <f t="shared" si="25"/>
        <v>3.998317510803908E-2</v>
      </c>
      <c r="AV13" s="83" t="str">
        <f t="shared" si="26"/>
        <v>na</v>
      </c>
      <c r="AW13" s="82">
        <f t="shared" si="27"/>
        <v>3.7127234028893431E-2</v>
      </c>
      <c r="AX13" s="83" t="str">
        <f t="shared" si="28"/>
        <v>na</v>
      </c>
      <c r="AY13" s="83" t="str">
        <f t="shared" si="29"/>
        <v>na</v>
      </c>
      <c r="AZ13" s="93">
        <f t="shared" si="30"/>
        <v>0.11874454699993782</v>
      </c>
      <c r="BA13" s="85" t="str">
        <f t="shared" si="31"/>
        <v>na</v>
      </c>
      <c r="BB13" s="85" t="str">
        <f t="shared" si="32"/>
        <v>na</v>
      </c>
      <c r="BC13" s="85">
        <f t="shared" si="33"/>
        <v>0.23273931211987808</v>
      </c>
      <c r="BD13" s="85">
        <f t="shared" si="34"/>
        <v>0.22370176097643035</v>
      </c>
      <c r="BE13" s="85">
        <f t="shared" si="35"/>
        <v>0.13771556930170303</v>
      </c>
      <c r="BF13" s="86" t="str">
        <f t="shared" si="36"/>
        <v>na</v>
      </c>
      <c r="BG13" s="85">
        <f t="shared" si="37"/>
        <v>0.11874454699993782</v>
      </c>
      <c r="BH13" s="86" t="str">
        <f t="shared" si="38"/>
        <v>na</v>
      </c>
      <c r="BI13" s="354" t="str">
        <f t="shared" si="39"/>
        <v>na</v>
      </c>
      <c r="BJ13" s="85">
        <f t="shared" si="40"/>
        <v>1.4249345639992539</v>
      </c>
      <c r="BK13" s="85" t="str">
        <f t="shared" si="41"/>
        <v>na</v>
      </c>
      <c r="BL13" s="85" t="str">
        <f t="shared" si="42"/>
        <v>na</v>
      </c>
      <c r="BM13" s="85">
        <f t="shared" si="43"/>
        <v>2.792871745438537</v>
      </c>
      <c r="BN13" s="85">
        <f t="shared" si="44"/>
        <v>2.6844211317171642</v>
      </c>
      <c r="BO13" s="85">
        <f t="shared" si="45"/>
        <v>1.6525868316204364</v>
      </c>
      <c r="BP13" s="86" t="str">
        <f t="shared" si="46"/>
        <v>na</v>
      </c>
      <c r="BQ13" s="85">
        <f t="shared" si="47"/>
        <v>1.4249345639992539</v>
      </c>
      <c r="BR13" s="86" t="str">
        <f t="shared" si="48"/>
        <v>na</v>
      </c>
      <c r="BS13" s="354" t="str">
        <f t="shared" si="49"/>
        <v>na</v>
      </c>
      <c r="BT13" s="85">
        <f t="shared" si="50"/>
        <v>0.11687309936754349</v>
      </c>
      <c r="BU13" s="85" t="str">
        <f t="shared" si="51"/>
        <v>na</v>
      </c>
      <c r="BV13" s="85" t="str">
        <f t="shared" si="52"/>
        <v>na</v>
      </c>
      <c r="BW13" s="85">
        <f t="shared" si="53"/>
        <v>8.6950026395434171E-2</v>
      </c>
      <c r="BX13" s="85">
        <f t="shared" si="54"/>
        <v>9.0324019957066973E-2</v>
      </c>
      <c r="BY13" s="85">
        <f t="shared" si="55"/>
        <v>0.11148276333901268</v>
      </c>
      <c r="BZ13" s="86" t="str">
        <f t="shared" si="56"/>
        <v>na</v>
      </c>
      <c r="CA13" s="85">
        <f t="shared" si="57"/>
        <v>0.13690668048975502</v>
      </c>
      <c r="CB13" s="86" t="str">
        <f t="shared" si="58"/>
        <v>na</v>
      </c>
      <c r="CC13" s="354" t="str">
        <f t="shared" si="59"/>
        <v>na</v>
      </c>
    </row>
    <row r="14" spans="1:81" s="146" customFormat="1" x14ac:dyDescent="0.25">
      <c r="A14" s="311" t="s">
        <v>115</v>
      </c>
      <c r="B14" s="199"/>
      <c r="C14" s="203">
        <v>13</v>
      </c>
      <c r="F14" s="146">
        <v>1</v>
      </c>
      <c r="G14" s="81"/>
      <c r="H14" s="15"/>
      <c r="I14" s="209"/>
      <c r="J14" s="15"/>
      <c r="K14" s="15">
        <v>2.4009999999999998</v>
      </c>
      <c r="L14" s="82">
        <v>3.0670000000000002</v>
      </c>
      <c r="M14" s="266" t="s">
        <v>279</v>
      </c>
      <c r="N14" s="81"/>
      <c r="O14" s="82">
        <v>5.468</v>
      </c>
      <c r="P14" s="279">
        <v>0.63700000000000001</v>
      </c>
      <c r="Q14" s="278">
        <v>1.048</v>
      </c>
      <c r="R14" s="73">
        <f>P14/O14</f>
        <v>0.11649597659107536</v>
      </c>
      <c r="S14" s="73">
        <f>IF(P14&lt;0.01*O14,0.01,IF(P14&gt;100*O14,100,R14))</f>
        <v>0.11649597659107536</v>
      </c>
      <c r="T14" s="205">
        <f t="shared" si="96"/>
        <v>0.19166057059253844</v>
      </c>
      <c r="U14" s="205">
        <f t="shared" si="60"/>
        <v>0.19166057059253844</v>
      </c>
      <c r="V14" s="204">
        <v>1</v>
      </c>
      <c r="W14" s="199">
        <v>0.5</v>
      </c>
      <c r="Y14" s="146">
        <v>1</v>
      </c>
      <c r="Z14" s="146">
        <v>0.5</v>
      </c>
      <c r="AA14" s="146">
        <v>1</v>
      </c>
      <c r="AB14" s="201"/>
      <c r="AD14" s="201"/>
      <c r="AE14" s="201"/>
      <c r="AF14" s="54">
        <f t="shared" si="97"/>
        <v>13</v>
      </c>
      <c r="AG14" s="144">
        <f t="shared" si="98"/>
        <v>13</v>
      </c>
      <c r="AH14" s="144" t="str">
        <f t="shared" si="99"/>
        <v>na</v>
      </c>
      <c r="AI14" s="144">
        <f t="shared" si="100"/>
        <v>13</v>
      </c>
      <c r="AJ14" s="144">
        <f t="shared" si="101"/>
        <v>13</v>
      </c>
      <c r="AK14" s="144">
        <f t="shared" si="102"/>
        <v>13</v>
      </c>
      <c r="AL14" s="75" t="str">
        <f t="shared" si="103"/>
        <v>na</v>
      </c>
      <c r="AM14" s="144" t="str">
        <f t="shared" si="104"/>
        <v>na</v>
      </c>
      <c r="AN14" s="75" t="str">
        <f t="shared" si="105"/>
        <v>na</v>
      </c>
      <c r="AO14" s="175" t="str">
        <f t="shared" si="106"/>
        <v>na</v>
      </c>
      <c r="AP14" s="82">
        <f t="shared" si="20"/>
        <v>0.11019518870096488</v>
      </c>
      <c r="AQ14" s="82">
        <f t="shared" si="21"/>
        <v>6.6117113220578921E-2</v>
      </c>
      <c r="AR14" s="82" t="str">
        <f t="shared" si="22"/>
        <v>na</v>
      </c>
      <c r="AS14" s="82">
        <f t="shared" si="23"/>
        <v>0.15427326418135082</v>
      </c>
      <c r="AT14" s="82">
        <f t="shared" si="24"/>
        <v>7.5624149108505317E-2</v>
      </c>
      <c r="AU14" s="82">
        <f t="shared" si="25"/>
        <v>0.11867174167796217</v>
      </c>
      <c r="AV14" s="83" t="str">
        <f t="shared" si="26"/>
        <v>na</v>
      </c>
      <c r="AW14" s="82" t="str">
        <f t="shared" si="27"/>
        <v>na</v>
      </c>
      <c r="AX14" s="83" t="str">
        <f t="shared" si="28"/>
        <v>na</v>
      </c>
      <c r="AY14" s="83" t="str">
        <f t="shared" si="29"/>
        <v>na</v>
      </c>
      <c r="AZ14" s="93">
        <f t="shared" si="30"/>
        <v>0.35069554375619133</v>
      </c>
      <c r="BA14" s="85">
        <f t="shared" si="31"/>
        <v>0.12625039575222888</v>
      </c>
      <c r="BB14" s="85" t="str">
        <f t="shared" si="32"/>
        <v>na</v>
      </c>
      <c r="BC14" s="85">
        <f t="shared" si="33"/>
        <v>0.68736326576213491</v>
      </c>
      <c r="BD14" s="85">
        <f t="shared" si="34"/>
        <v>0.16516802810508818</v>
      </c>
      <c r="BE14" s="85">
        <f t="shared" si="35"/>
        <v>0.40672382589475442</v>
      </c>
      <c r="BF14" s="86" t="str">
        <f t="shared" si="36"/>
        <v>na</v>
      </c>
      <c r="BG14" s="85" t="str">
        <f t="shared" si="37"/>
        <v>na</v>
      </c>
      <c r="BH14" s="86" t="str">
        <f t="shared" si="38"/>
        <v>na</v>
      </c>
      <c r="BI14" s="354" t="str">
        <f t="shared" si="39"/>
        <v>na</v>
      </c>
      <c r="BJ14" s="85">
        <f t="shared" si="40"/>
        <v>4.2083465250742957</v>
      </c>
      <c r="BK14" s="85">
        <f t="shared" si="41"/>
        <v>1.5150047490267466</v>
      </c>
      <c r="BL14" s="85" t="str">
        <f t="shared" si="42"/>
        <v>na</v>
      </c>
      <c r="BM14" s="85">
        <f t="shared" si="43"/>
        <v>8.2483591891456189</v>
      </c>
      <c r="BN14" s="85">
        <f t="shared" si="44"/>
        <v>1.9820163372610582</v>
      </c>
      <c r="BO14" s="85">
        <f t="shared" si="45"/>
        <v>4.8806859107370535</v>
      </c>
      <c r="BP14" s="86" t="str">
        <f t="shared" si="46"/>
        <v>na</v>
      </c>
      <c r="BQ14" s="85" t="str">
        <f t="shared" si="47"/>
        <v>na</v>
      </c>
      <c r="BR14" s="86" t="str">
        <f t="shared" si="48"/>
        <v>na</v>
      </c>
      <c r="BS14" s="354" t="str">
        <f t="shared" si="49"/>
        <v>na</v>
      </c>
      <c r="BT14" s="85">
        <f t="shared" si="50"/>
        <v>6.1491978697740405E-3</v>
      </c>
      <c r="BU14" s="85">
        <f t="shared" si="51"/>
        <v>8.1061266899781687E-2</v>
      </c>
      <c r="BV14" s="85" t="str">
        <f t="shared" si="52"/>
        <v>na</v>
      </c>
      <c r="BW14" s="85">
        <f t="shared" si="53"/>
        <v>5.469706084272016E-3</v>
      </c>
      <c r="BX14" s="85">
        <f t="shared" si="54"/>
        <v>4.4777904681401436E-2</v>
      </c>
      <c r="BY14" s="85">
        <f t="shared" si="55"/>
        <v>2.5174989866944301E-3</v>
      </c>
      <c r="BZ14" s="86" t="str">
        <f t="shared" si="56"/>
        <v>na</v>
      </c>
      <c r="CA14" s="85" t="str">
        <f t="shared" si="57"/>
        <v>na</v>
      </c>
      <c r="CB14" s="86" t="str">
        <f t="shared" si="58"/>
        <v>na</v>
      </c>
      <c r="CC14" s="354" t="str">
        <f t="shared" si="59"/>
        <v>na</v>
      </c>
    </row>
    <row r="15" spans="1:81" x14ac:dyDescent="0.25">
      <c r="A15" s="323" t="s">
        <v>29</v>
      </c>
      <c r="B15" s="144"/>
      <c r="C15" s="203">
        <v>13</v>
      </c>
      <c r="D15" s="119">
        <v>1</v>
      </c>
      <c r="E15" s="197"/>
      <c r="F15" s="144">
        <v>1</v>
      </c>
      <c r="G15" s="81"/>
      <c r="H15" s="82"/>
      <c r="I15" s="15">
        <v>6.8819999999999997</v>
      </c>
      <c r="J15" s="82">
        <v>15.616</v>
      </c>
      <c r="K15" s="82">
        <v>8.43</v>
      </c>
      <c r="L15" s="82">
        <v>9.9600000000000009</v>
      </c>
      <c r="M15" s="266" t="s">
        <v>279</v>
      </c>
      <c r="N15" s="81"/>
      <c r="O15" s="82">
        <v>18.39</v>
      </c>
      <c r="P15" s="277">
        <v>2.08</v>
      </c>
      <c r="Q15" s="278">
        <v>5.6909999999999998</v>
      </c>
      <c r="R15" s="73">
        <f>P15/O15</f>
        <v>0.11310494834148994</v>
      </c>
      <c r="S15" s="73">
        <f>IF(P15&lt;0.01*O15,0.01,IF(P15&gt;100*O15,100,R15))</f>
        <v>0.11310494834148994</v>
      </c>
      <c r="T15" s="205">
        <f t="shared" si="96"/>
        <v>0.30946166394779767</v>
      </c>
      <c r="U15" s="205">
        <f t="shared" si="60"/>
        <v>0.30946166394779767</v>
      </c>
      <c r="V15" s="78">
        <v>1</v>
      </c>
      <c r="W15" s="198">
        <v>1</v>
      </c>
      <c r="X15" s="207">
        <v>1</v>
      </c>
      <c r="Y15" s="207">
        <v>0.5</v>
      </c>
      <c r="Z15" s="207">
        <v>0.5</v>
      </c>
      <c r="AA15" s="207">
        <v>1</v>
      </c>
      <c r="AB15" s="201"/>
      <c r="AC15" s="207">
        <v>1</v>
      </c>
      <c r="AD15" s="201"/>
      <c r="AE15" s="201"/>
      <c r="AF15" s="54">
        <f t="shared" si="97"/>
        <v>13</v>
      </c>
      <c r="AG15" s="144">
        <f t="shared" si="98"/>
        <v>13</v>
      </c>
      <c r="AH15" s="144">
        <f t="shared" si="99"/>
        <v>13</v>
      </c>
      <c r="AI15" s="144">
        <f t="shared" si="100"/>
        <v>13</v>
      </c>
      <c r="AJ15" s="144">
        <f t="shared" si="101"/>
        <v>13</v>
      </c>
      <c r="AK15" s="144">
        <f t="shared" si="102"/>
        <v>13</v>
      </c>
      <c r="AL15" s="75" t="str">
        <f t="shared" si="103"/>
        <v>na</v>
      </c>
      <c r="AM15" s="144">
        <f t="shared" si="104"/>
        <v>13</v>
      </c>
      <c r="AN15" s="75" t="str">
        <f t="shared" si="105"/>
        <v>na</v>
      </c>
      <c r="AO15" s="175" t="str">
        <f t="shared" si="106"/>
        <v>na</v>
      </c>
      <c r="AP15" s="82">
        <f t="shared" si="20"/>
        <v>0.10715336105696838</v>
      </c>
      <c r="AQ15" s="82">
        <f t="shared" si="21"/>
        <v>0.12858403326836204</v>
      </c>
      <c r="AR15" s="82">
        <f t="shared" si="22"/>
        <v>0.10715336105696838</v>
      </c>
      <c r="AS15" s="82">
        <f t="shared" si="23"/>
        <v>7.5007352739877853E-2</v>
      </c>
      <c r="AT15" s="82">
        <f t="shared" si="24"/>
        <v>7.3536620333213593E-2</v>
      </c>
      <c r="AU15" s="82">
        <f t="shared" si="25"/>
        <v>0.11539592729211978</v>
      </c>
      <c r="AV15" s="83" t="str">
        <f t="shared" si="26"/>
        <v>na</v>
      </c>
      <c r="AW15" s="82">
        <f t="shared" si="27"/>
        <v>0.10715336105696838</v>
      </c>
      <c r="AX15" s="83" t="str">
        <f t="shared" si="28"/>
        <v>na</v>
      </c>
      <c r="AY15" s="83" t="str">
        <f t="shared" si="29"/>
        <v>na</v>
      </c>
      <c r="AZ15" s="93">
        <f t="shared" si="30"/>
        <v>0.53923221840263935</v>
      </c>
      <c r="BA15" s="85">
        <f t="shared" si="31"/>
        <v>0.77649439449980062</v>
      </c>
      <c r="BB15" s="85">
        <f t="shared" si="32"/>
        <v>0.53923221840263935</v>
      </c>
      <c r="BC15" s="85">
        <f t="shared" si="33"/>
        <v>0.26422378701729327</v>
      </c>
      <c r="BD15" s="85">
        <f t="shared" si="34"/>
        <v>0.25396365534149684</v>
      </c>
      <c r="BE15" s="85">
        <f t="shared" si="35"/>
        <v>0.62538174441962902</v>
      </c>
      <c r="BF15" s="86" t="str">
        <f t="shared" si="36"/>
        <v>na</v>
      </c>
      <c r="BG15" s="85">
        <f t="shared" si="37"/>
        <v>0.53923221840263935</v>
      </c>
      <c r="BH15" s="86" t="str">
        <f t="shared" si="38"/>
        <v>na</v>
      </c>
      <c r="BI15" s="354" t="str">
        <f t="shared" si="39"/>
        <v>na</v>
      </c>
      <c r="BJ15" s="85">
        <f t="shared" si="40"/>
        <v>6.4707866208316727</v>
      </c>
      <c r="BK15" s="85">
        <f t="shared" si="41"/>
        <v>9.3179327339976084</v>
      </c>
      <c r="BL15" s="85">
        <f t="shared" si="42"/>
        <v>6.4707866208316727</v>
      </c>
      <c r="BM15" s="85">
        <f t="shared" si="43"/>
        <v>3.1706854442075194</v>
      </c>
      <c r="BN15" s="85">
        <f t="shared" si="44"/>
        <v>3.0475638640979623</v>
      </c>
      <c r="BO15" s="85">
        <f t="shared" si="45"/>
        <v>7.5045809330355482</v>
      </c>
      <c r="BP15" s="86" t="str">
        <f t="shared" si="46"/>
        <v>na</v>
      </c>
      <c r="BQ15" s="85">
        <f t="shared" si="47"/>
        <v>6.4707866208316727</v>
      </c>
      <c r="BR15" s="86" t="str">
        <f t="shared" si="48"/>
        <v>na</v>
      </c>
      <c r="BS15" s="354" t="str">
        <f t="shared" si="49"/>
        <v>na</v>
      </c>
      <c r="BT15" s="85">
        <f t="shared" si="50"/>
        <v>7.98955074212691E-3</v>
      </c>
      <c r="BU15" s="85">
        <f t="shared" si="51"/>
        <v>3.5384558011978982E-3</v>
      </c>
      <c r="BV15" s="85">
        <f t="shared" si="52"/>
        <v>2.8800401474272243E-2</v>
      </c>
      <c r="BW15" s="85">
        <f t="shared" si="53"/>
        <v>4.4876120684985296E-2</v>
      </c>
      <c r="BX15" s="85">
        <f t="shared" si="54"/>
        <v>4.8019970814419402E-2</v>
      </c>
      <c r="BY15" s="85">
        <f t="shared" si="55"/>
        <v>3.8422395822033449E-3</v>
      </c>
      <c r="BZ15" s="86" t="str">
        <f t="shared" si="56"/>
        <v>na</v>
      </c>
      <c r="CA15" s="85">
        <f t="shared" si="57"/>
        <v>1.3812416138184673E-2</v>
      </c>
      <c r="CB15" s="86" t="str">
        <f t="shared" si="58"/>
        <v>na</v>
      </c>
      <c r="CC15" s="354" t="str">
        <f t="shared" si="59"/>
        <v>na</v>
      </c>
    </row>
    <row r="16" spans="1:81" x14ac:dyDescent="0.25">
      <c r="A16" s="323" t="s">
        <v>30</v>
      </c>
      <c r="B16" s="144"/>
      <c r="C16" s="203">
        <v>13</v>
      </c>
      <c r="D16" s="119">
        <v>1</v>
      </c>
      <c r="E16" s="197"/>
      <c r="F16" s="60">
        <v>1</v>
      </c>
      <c r="G16" s="81"/>
      <c r="H16" s="82"/>
      <c r="I16" s="15"/>
      <c r="J16" s="82"/>
      <c r="K16" s="82">
        <v>0.73699999999999999</v>
      </c>
      <c r="L16" s="82">
        <v>1.006</v>
      </c>
      <c r="M16" s="266" t="s">
        <v>279</v>
      </c>
      <c r="N16" s="81"/>
      <c r="O16" s="82">
        <v>1.7430000000000001</v>
      </c>
      <c r="P16" s="277">
        <v>0.40799999999999997</v>
      </c>
      <c r="Q16" s="278">
        <v>0.83699999999999997</v>
      </c>
      <c r="R16" s="73">
        <f>P16/O16</f>
        <v>0.23407917383820995</v>
      </c>
      <c r="S16" s="73">
        <f>IF(P16&lt;0.01*O16,0.01,IF(P16&gt;100*O16,100,R16))</f>
        <v>0.23407917383820995</v>
      </c>
      <c r="T16" s="205">
        <f t="shared" si="96"/>
        <v>0.48020654044750422</v>
      </c>
      <c r="U16" s="205">
        <f t="shared" si="60"/>
        <v>0.48020654044750422</v>
      </c>
      <c r="V16" s="78">
        <v>1</v>
      </c>
      <c r="W16" s="198">
        <v>0.5</v>
      </c>
      <c r="X16" s="207"/>
      <c r="Y16" s="207">
        <v>1</v>
      </c>
      <c r="Z16" s="207">
        <v>1</v>
      </c>
      <c r="AA16" s="207">
        <v>1</v>
      </c>
      <c r="AB16" s="201"/>
      <c r="AC16" s="207"/>
      <c r="AD16" s="201"/>
      <c r="AE16" s="201"/>
      <c r="AF16" s="54">
        <f t="shared" si="97"/>
        <v>13</v>
      </c>
      <c r="AG16" s="144">
        <f t="shared" si="98"/>
        <v>13</v>
      </c>
      <c r="AH16" s="144" t="str">
        <f t="shared" si="99"/>
        <v>na</v>
      </c>
      <c r="AI16" s="144">
        <f t="shared" si="100"/>
        <v>13</v>
      </c>
      <c r="AJ16" s="144">
        <f t="shared" si="101"/>
        <v>13</v>
      </c>
      <c r="AK16" s="144">
        <f t="shared" si="102"/>
        <v>13</v>
      </c>
      <c r="AL16" s="75" t="str">
        <f t="shared" si="103"/>
        <v>na</v>
      </c>
      <c r="AM16" s="144" t="str">
        <f t="shared" si="104"/>
        <v>na</v>
      </c>
      <c r="AN16" s="75" t="str">
        <f t="shared" si="105"/>
        <v>na</v>
      </c>
      <c r="AO16" s="175" t="str">
        <f t="shared" si="106"/>
        <v>na</v>
      </c>
      <c r="AP16" s="82">
        <f t="shared" si="20"/>
        <v>0.21032508374770911</v>
      </c>
      <c r="AQ16" s="82">
        <f t="shared" si="21"/>
        <v>0.12619505024862546</v>
      </c>
      <c r="AR16" s="82" t="str">
        <f t="shared" si="22"/>
        <v>na</v>
      </c>
      <c r="AS16" s="82">
        <f t="shared" si="23"/>
        <v>0.29445511724679274</v>
      </c>
      <c r="AT16" s="82">
        <f t="shared" si="24"/>
        <v>0.28868148749685563</v>
      </c>
      <c r="AU16" s="82">
        <f t="shared" si="25"/>
        <v>0.22650393634368673</v>
      </c>
      <c r="AV16" s="83" t="str">
        <f t="shared" si="26"/>
        <v>na</v>
      </c>
      <c r="AW16" s="82" t="str">
        <f t="shared" si="27"/>
        <v>na</v>
      </c>
      <c r="AX16" s="83" t="str">
        <f t="shared" si="28"/>
        <v>na</v>
      </c>
      <c r="AY16" s="83" t="str">
        <f t="shared" si="29"/>
        <v>na</v>
      </c>
      <c r="AZ16" s="93">
        <f t="shared" si="30"/>
        <v>0.78436326479128415</v>
      </c>
      <c r="BA16" s="85">
        <f t="shared" si="31"/>
        <v>0.28237077532486227</v>
      </c>
      <c r="BB16" s="85" t="str">
        <f t="shared" si="32"/>
        <v>na</v>
      </c>
      <c r="BC16" s="85">
        <f t="shared" si="33"/>
        <v>1.5373519989909168</v>
      </c>
      <c r="BD16" s="85">
        <f t="shared" si="34"/>
        <v>1.4776547472038801</v>
      </c>
      <c r="BE16" s="85">
        <f t="shared" si="35"/>
        <v>0.90967573904787979</v>
      </c>
      <c r="BF16" s="86" t="str">
        <f t="shared" si="36"/>
        <v>na</v>
      </c>
      <c r="BG16" s="85" t="str">
        <f t="shared" si="37"/>
        <v>na</v>
      </c>
      <c r="BH16" s="86" t="str">
        <f t="shared" si="38"/>
        <v>na</v>
      </c>
      <c r="BI16" s="354" t="str">
        <f t="shared" si="39"/>
        <v>na</v>
      </c>
      <c r="BJ16" s="85">
        <f t="shared" si="40"/>
        <v>9.4123591774954107</v>
      </c>
      <c r="BK16" s="85">
        <f t="shared" si="41"/>
        <v>3.388449303898347</v>
      </c>
      <c r="BL16" s="85" t="str">
        <f t="shared" si="42"/>
        <v>na</v>
      </c>
      <c r="BM16" s="85">
        <f t="shared" si="43"/>
        <v>18.448223987891001</v>
      </c>
      <c r="BN16" s="85">
        <f t="shared" si="44"/>
        <v>17.731856966446561</v>
      </c>
      <c r="BO16" s="85">
        <f t="shared" si="45"/>
        <v>10.916108868574558</v>
      </c>
      <c r="BP16" s="86" t="str">
        <f t="shared" si="46"/>
        <v>na</v>
      </c>
      <c r="BQ16" s="85" t="str">
        <f t="shared" si="47"/>
        <v>na</v>
      </c>
      <c r="BR16" s="86" t="str">
        <f t="shared" si="48"/>
        <v>na</v>
      </c>
      <c r="BS16" s="354" t="str">
        <f t="shared" si="49"/>
        <v>na</v>
      </c>
      <c r="BT16" s="85">
        <f t="shared" si="50"/>
        <v>7.986651831526087E-2</v>
      </c>
      <c r="BU16" s="85">
        <f t="shared" si="51"/>
        <v>4.6374086389624185E-3</v>
      </c>
      <c r="BV16" s="85" t="str">
        <f t="shared" si="52"/>
        <v>na</v>
      </c>
      <c r="BW16" s="85">
        <f t="shared" si="53"/>
        <v>0.33569314341118656</v>
      </c>
      <c r="BX16" s="85">
        <f t="shared" si="54"/>
        <v>0.3097826934276483</v>
      </c>
      <c r="BY16" s="85">
        <f t="shared" si="55"/>
        <v>0.11466338405018454</v>
      </c>
      <c r="BZ16" s="86" t="str">
        <f t="shared" si="56"/>
        <v>na</v>
      </c>
      <c r="CA16" s="85" t="str">
        <f t="shared" si="57"/>
        <v>na</v>
      </c>
      <c r="CB16" s="86" t="str">
        <f t="shared" si="58"/>
        <v>na</v>
      </c>
      <c r="CC16" s="354" t="str">
        <f t="shared" si="59"/>
        <v>na</v>
      </c>
    </row>
    <row r="17" spans="1:81" x14ac:dyDescent="0.25">
      <c r="A17" s="324" t="s">
        <v>107</v>
      </c>
      <c r="B17" s="144">
        <v>27</v>
      </c>
      <c r="D17" s="119"/>
      <c r="E17" s="197"/>
      <c r="F17" s="60">
        <v>1</v>
      </c>
      <c r="G17" s="81">
        <v>3.6549999999999998</v>
      </c>
      <c r="H17" s="82">
        <v>8.0489999999999995</v>
      </c>
      <c r="I17" s="82">
        <v>4.524</v>
      </c>
      <c r="J17" s="82">
        <v>11.05</v>
      </c>
      <c r="K17" s="82">
        <v>0.1</v>
      </c>
      <c r="L17" s="82">
        <v>0.28899999999999998</v>
      </c>
      <c r="M17" s="266" t="s">
        <v>279</v>
      </c>
      <c r="N17" s="81">
        <v>15.574</v>
      </c>
      <c r="O17" s="82"/>
      <c r="P17" s="277">
        <v>1.444</v>
      </c>
      <c r="Q17" s="278">
        <v>4.1630000000000003</v>
      </c>
      <c r="R17" s="154">
        <f>P17/N17</f>
        <v>9.2718633620136118E-2</v>
      </c>
      <c r="S17" s="154">
        <f>IF(P17&lt;0.01*N17,0.01,IF(P17&gt;100*N17,100,R17))</f>
        <v>9.2718633620136118E-2</v>
      </c>
      <c r="T17" s="205">
        <f t="shared" ref="T17" si="107">IF(Q17&gt;0,((((1/N17)^2)*((Q17^2)+(P17^2))-((1/N17)^2)*(P17^2))^0.5),0)</f>
        <v>0.26730448182868882</v>
      </c>
      <c r="U17" s="205">
        <f t="shared" si="60"/>
        <v>0.26730448182868882</v>
      </c>
      <c r="V17" s="78">
        <v>1</v>
      </c>
      <c r="W17" s="199">
        <v>0.5</v>
      </c>
      <c r="X17" s="207"/>
      <c r="Y17" s="207">
        <v>0.5</v>
      </c>
      <c r="Z17" s="207">
        <v>0.5</v>
      </c>
      <c r="AA17" s="207">
        <v>1</v>
      </c>
      <c r="AB17" s="201">
        <v>1</v>
      </c>
      <c r="AC17" s="207"/>
      <c r="AD17" s="201"/>
      <c r="AE17" s="201"/>
      <c r="AF17" s="54">
        <f>IF(V17&gt;0,$B17,"na")</f>
        <v>27</v>
      </c>
      <c r="AG17" s="144">
        <f t="shared" ref="AG17" si="108">IF(W17&gt;0,$B17,"na")</f>
        <v>27</v>
      </c>
      <c r="AH17" s="144" t="str">
        <f t="shared" ref="AH17" si="109">IF(X17&gt;0,$B17,"na")</f>
        <v>na</v>
      </c>
      <c r="AI17" s="144">
        <f t="shared" ref="AI17" si="110">IF(Y17&gt;0,$B17,"na")</f>
        <v>27</v>
      </c>
      <c r="AJ17" s="144">
        <f t="shared" ref="AJ17" si="111">IF(Z17&gt;0,$B17,"na")</f>
        <v>27</v>
      </c>
      <c r="AK17" s="144">
        <f t="shared" ref="AK17" si="112">IF(AA17&gt;0,$B17,"na")</f>
        <v>27</v>
      </c>
      <c r="AL17" s="75">
        <f t="shared" ref="AL17" si="113">IF(AB17&gt;0,$B17,"na")</f>
        <v>27</v>
      </c>
      <c r="AM17" s="144" t="str">
        <f t="shared" ref="AM17" si="114">IF(AC17&gt;0,$B17,"na")</f>
        <v>na</v>
      </c>
      <c r="AN17" s="75" t="str">
        <f t="shared" ref="AN17" si="115">IF(AD17&gt;0,$B17,"na")</f>
        <v>na</v>
      </c>
      <c r="AO17" s="175" t="str">
        <f t="shared" ref="AO17" si="116">IF(AE17&gt;0,$B17,"na")</f>
        <v>na</v>
      </c>
      <c r="AP17" s="82">
        <f t="shared" si="20"/>
        <v>8.8668750272571331E-2</v>
      </c>
      <c r="AQ17" s="82">
        <f t="shared" si="21"/>
        <v>5.3201250163542796E-2</v>
      </c>
      <c r="AR17" s="82" t="str">
        <f t="shared" si="22"/>
        <v>na</v>
      </c>
      <c r="AS17" s="82">
        <f t="shared" si="23"/>
        <v>6.2068125190799926E-2</v>
      </c>
      <c r="AT17" s="82">
        <f t="shared" si="24"/>
        <v>6.0851103128235225E-2</v>
      </c>
      <c r="AU17" s="82">
        <f t="shared" si="25"/>
        <v>9.5489423370461429E-2</v>
      </c>
      <c r="AV17" s="83">
        <f t="shared" si="26"/>
        <v>0.14187000043611414</v>
      </c>
      <c r="AW17" s="82" t="str">
        <f t="shared" si="27"/>
        <v>na</v>
      </c>
      <c r="AX17" s="83" t="str">
        <f t="shared" si="28"/>
        <v>na</v>
      </c>
      <c r="AY17" s="83" t="str">
        <f t="shared" si="29"/>
        <v>na</v>
      </c>
      <c r="AZ17" s="93">
        <f t="shared" si="30"/>
        <v>0.47378437923435213</v>
      </c>
      <c r="BA17" s="85">
        <f t="shared" si="31"/>
        <v>0.17056237652436676</v>
      </c>
      <c r="BB17" s="85" t="str">
        <f t="shared" si="32"/>
        <v>na</v>
      </c>
      <c r="BC17" s="85">
        <f t="shared" si="33"/>
        <v>0.23215434582483252</v>
      </c>
      <c r="BD17" s="85">
        <f t="shared" si="34"/>
        <v>0.22313950963555609</v>
      </c>
      <c r="BE17" s="85">
        <f t="shared" si="35"/>
        <v>0.54947774159723672</v>
      </c>
      <c r="BF17" s="86">
        <f t="shared" si="36"/>
        <v>1.2128880108399416</v>
      </c>
      <c r="BG17" s="85" t="str">
        <f t="shared" si="37"/>
        <v>na</v>
      </c>
      <c r="BH17" s="86" t="str">
        <f t="shared" si="38"/>
        <v>na</v>
      </c>
      <c r="BI17" s="354" t="str">
        <f t="shared" si="39"/>
        <v>na</v>
      </c>
      <c r="BJ17" s="85">
        <f t="shared" si="40"/>
        <v>12.318393860093156</v>
      </c>
      <c r="BK17" s="85">
        <f t="shared" si="41"/>
        <v>4.4346217896335354</v>
      </c>
      <c r="BL17" s="85" t="str">
        <f t="shared" si="42"/>
        <v>na</v>
      </c>
      <c r="BM17" s="85">
        <f t="shared" si="43"/>
        <v>6.0360129914456451</v>
      </c>
      <c r="BN17" s="85">
        <f t="shared" si="44"/>
        <v>5.8016272505244588</v>
      </c>
      <c r="BO17" s="85">
        <f t="shared" si="45"/>
        <v>14.286421281528154</v>
      </c>
      <c r="BP17" s="86">
        <f t="shared" si="46"/>
        <v>31.53508828183848</v>
      </c>
      <c r="BQ17" s="85" t="str">
        <f t="shared" si="47"/>
        <v>na</v>
      </c>
      <c r="BR17" s="86" t="str">
        <f t="shared" si="48"/>
        <v>na</v>
      </c>
      <c r="BS17" s="354" t="str">
        <f t="shared" si="49"/>
        <v>na</v>
      </c>
      <c r="BT17" s="85">
        <f t="shared" si="50"/>
        <v>5.0564413332446989E-2</v>
      </c>
      <c r="BU17" s="85">
        <f t="shared" si="51"/>
        <v>0.22793685157925314</v>
      </c>
      <c r="BV17" s="85" t="str">
        <f t="shared" si="52"/>
        <v>na</v>
      </c>
      <c r="BW17" s="85">
        <f t="shared" si="53"/>
        <v>0.13877704424031456</v>
      </c>
      <c r="BX17" s="85">
        <f t="shared" si="54"/>
        <v>0.14571202458838922</v>
      </c>
      <c r="BY17" s="85">
        <f t="shared" si="55"/>
        <v>3.7159608279954154E-2</v>
      </c>
      <c r="BZ17" s="86">
        <f t="shared" si="56"/>
        <v>6.9396577071895421E-2</v>
      </c>
      <c r="CA17" s="85" t="str">
        <f t="shared" si="57"/>
        <v>na</v>
      </c>
      <c r="CB17" s="86" t="str">
        <f t="shared" si="58"/>
        <v>na</v>
      </c>
      <c r="CC17" s="354" t="str">
        <f t="shared" si="59"/>
        <v>na</v>
      </c>
    </row>
    <row r="18" spans="1:81" x14ac:dyDescent="0.25">
      <c r="A18" s="173"/>
      <c r="B18" s="198"/>
      <c r="G18" s="78"/>
      <c r="H18" s="205"/>
      <c r="K18" s="205"/>
      <c r="L18" s="205"/>
      <c r="M18" s="269"/>
      <c r="V18" s="206"/>
      <c r="AB18" s="139"/>
      <c r="AD18" s="139"/>
      <c r="AE18" s="174"/>
      <c r="AF18" s="123"/>
      <c r="AG18" s="125"/>
      <c r="AH18" s="125"/>
      <c r="AI18" s="125"/>
      <c r="AJ18" s="125"/>
      <c r="AK18" s="125"/>
      <c r="AL18" s="174"/>
      <c r="AM18" s="125"/>
      <c r="AN18" s="174"/>
      <c r="AO18" s="174"/>
      <c r="AP18" s="81"/>
      <c r="AQ18" s="82"/>
      <c r="AR18" s="82"/>
      <c r="AS18" s="82"/>
      <c r="AT18" s="82"/>
      <c r="AU18" s="82"/>
      <c r="AV18" s="83"/>
      <c r="AW18" s="82"/>
      <c r="AX18" s="83"/>
      <c r="AY18" s="83"/>
      <c r="AZ18" s="25"/>
      <c r="BA18" s="198"/>
      <c r="BB18" s="198"/>
      <c r="BC18" s="198"/>
      <c r="BD18" s="198"/>
      <c r="BE18" s="198"/>
      <c r="BF18" s="199"/>
      <c r="BG18" s="199"/>
      <c r="BH18" s="199"/>
      <c r="BI18" s="199"/>
      <c r="BJ18" s="204"/>
      <c r="BK18" s="146"/>
      <c r="BL18" s="146"/>
      <c r="BM18" s="146"/>
      <c r="BN18" s="146"/>
      <c r="BO18" s="146"/>
      <c r="BP18" s="201"/>
      <c r="BQ18" s="146"/>
      <c r="BR18" s="152"/>
      <c r="BS18" s="79"/>
    </row>
    <row r="19" spans="1:81" ht="18" x14ac:dyDescent="0.35">
      <c r="A19" s="60" t="s">
        <v>472</v>
      </c>
      <c r="B19" s="207"/>
      <c r="C19" s="207"/>
      <c r="G19" s="78"/>
      <c r="H19" s="205"/>
      <c r="I19" s="24"/>
      <c r="J19" s="24"/>
      <c r="K19" s="24"/>
      <c r="L19" s="24"/>
      <c r="M19" s="270"/>
      <c r="N19" s="81"/>
      <c r="O19" s="82"/>
      <c r="P19" s="82"/>
      <c r="Q19" s="82"/>
      <c r="R19" s="82"/>
      <c r="S19" s="82"/>
      <c r="T19" s="82"/>
      <c r="U19" s="82"/>
      <c r="V19" s="54">
        <f>AVERAGE(V4:V17)</f>
        <v>1</v>
      </c>
      <c r="W19" s="144">
        <f t="shared" ref="W19:AE19" si="117">AVERAGE(W4:W17)</f>
        <v>0.83333333333333337</v>
      </c>
      <c r="X19" s="144">
        <f t="shared" si="117"/>
        <v>1</v>
      </c>
      <c r="Y19" s="144">
        <f t="shared" si="117"/>
        <v>0.7142857142857143</v>
      </c>
      <c r="Z19" s="144">
        <f t="shared" si="117"/>
        <v>0.72857142857142854</v>
      </c>
      <c r="AA19" s="144">
        <f t="shared" si="117"/>
        <v>0.9285714285714286</v>
      </c>
      <c r="AB19" s="75">
        <f t="shared" si="117"/>
        <v>0.625</v>
      </c>
      <c r="AC19" s="144">
        <f t="shared" si="117"/>
        <v>1</v>
      </c>
      <c r="AD19" s="75" t="e">
        <f t="shared" si="117"/>
        <v>#DIV/0!</v>
      </c>
      <c r="AE19" s="75">
        <f t="shared" si="117"/>
        <v>1</v>
      </c>
      <c r="AF19" s="58">
        <f>SUM(AF4:AF17)-AF20</f>
        <v>266</v>
      </c>
      <c r="AG19" s="60">
        <f t="shared" ref="AG19:AO19" si="118">SUM(AG4:AG17)-AG20</f>
        <v>150</v>
      </c>
      <c r="AH19" s="60">
        <f t="shared" si="118"/>
        <v>128</v>
      </c>
      <c r="AI19" s="60">
        <f t="shared" si="118"/>
        <v>266</v>
      </c>
      <c r="AJ19" s="60">
        <f t="shared" si="118"/>
        <v>266</v>
      </c>
      <c r="AK19" s="60">
        <f t="shared" si="118"/>
        <v>266</v>
      </c>
      <c r="AL19" s="75">
        <f t="shared" si="118"/>
        <v>90</v>
      </c>
      <c r="AM19" s="60">
        <f t="shared" si="118"/>
        <v>140</v>
      </c>
      <c r="AN19" s="75">
        <f t="shared" si="118"/>
        <v>0</v>
      </c>
      <c r="AO19" s="75">
        <f t="shared" si="118"/>
        <v>90</v>
      </c>
      <c r="AP19" s="56">
        <f>(1/V20)*SUM(AP4:AP17)</f>
        <v>0.13194410179453922</v>
      </c>
      <c r="AQ19" s="74">
        <f t="shared" ref="AQ19:AY19" si="119">(1/W20)*SUM(AQ4:AQ17)</f>
        <v>0.14508218188523581</v>
      </c>
      <c r="AR19" s="74">
        <f t="shared" si="119"/>
        <v>0.15422156155391686</v>
      </c>
      <c r="AS19" s="74">
        <f t="shared" si="119"/>
        <v>0.13376115502926511</v>
      </c>
      <c r="AT19" s="74">
        <f t="shared" si="119"/>
        <v>0.13431362181240383</v>
      </c>
      <c r="AU19" s="74">
        <f t="shared" si="119"/>
        <v>0.13258769540766621</v>
      </c>
      <c r="AV19" s="345">
        <f t="shared" si="119"/>
        <v>9.1172430521419157E-2</v>
      </c>
      <c r="AW19" s="74">
        <f t="shared" si="119"/>
        <v>0.13974927413040641</v>
      </c>
      <c r="AX19" s="345" t="e">
        <f t="shared" si="119"/>
        <v>#DIV/0!</v>
      </c>
      <c r="AY19" s="386">
        <f t="shared" si="119"/>
        <v>0.18304428622007132</v>
      </c>
      <c r="AZ19" s="105"/>
      <c r="BA19" s="198"/>
      <c r="BB19" s="198"/>
      <c r="BC19" s="198"/>
      <c r="BD19" s="198"/>
      <c r="BE19" s="198"/>
      <c r="BF19" s="199"/>
      <c r="BG19" s="199"/>
      <c r="BH19" s="199"/>
      <c r="BI19" s="199"/>
      <c r="BJ19" s="78">
        <f>SQRT((SUM(BJ4:BJ17)+SUM(BT4:BT17))/AF19)</f>
        <v>0.65215437170486301</v>
      </c>
      <c r="BK19" s="205">
        <f t="shared" ref="BK19:BS19" si="120">SQRT((SUM(BK4:BK17)+SUM(BU4:BU17))/AG19)</f>
        <v>0.69172129794178072</v>
      </c>
      <c r="BL19" s="205">
        <f t="shared" si="120"/>
        <v>0.69062502658375313</v>
      </c>
      <c r="BM19" s="205">
        <f t="shared" si="120"/>
        <v>0.64325827910475852</v>
      </c>
      <c r="BN19" s="205">
        <f t="shared" si="120"/>
        <v>0.6941145206556365</v>
      </c>
      <c r="BO19" s="205">
        <f t="shared" si="120"/>
        <v>0.68648669088306746</v>
      </c>
      <c r="BP19" s="373">
        <f t="shared" si="120"/>
        <v>0.72600502071637885</v>
      </c>
      <c r="BQ19" s="205">
        <f t="shared" si="120"/>
        <v>0.64818146631474016</v>
      </c>
      <c r="BR19" s="373" t="e">
        <f t="shared" si="120"/>
        <v>#DIV/0!</v>
      </c>
      <c r="BS19" s="375">
        <f t="shared" si="120"/>
        <v>0.68855442507337294</v>
      </c>
    </row>
    <row r="20" spans="1:81" x14ac:dyDescent="0.25">
      <c r="A20" s="199" t="s">
        <v>60</v>
      </c>
      <c r="B20" s="198">
        <f>COUNTIF(B4:B17,"&gt;0")</f>
        <v>7</v>
      </c>
      <c r="C20" s="198">
        <f>COUNTIF(C4:C17,"&gt;0")</f>
        <v>7</v>
      </c>
      <c r="D20" s="198"/>
      <c r="G20" s="78"/>
      <c r="H20" s="205"/>
      <c r="I20" s="205"/>
      <c r="J20" s="205"/>
      <c r="K20" s="205"/>
      <c r="L20" s="205"/>
      <c r="M20" s="269"/>
      <c r="N20" s="81"/>
      <c r="O20" s="82"/>
      <c r="P20" s="82"/>
      <c r="Q20" s="82"/>
      <c r="R20" s="82"/>
      <c r="S20" s="82"/>
      <c r="T20" s="82"/>
      <c r="U20" s="82"/>
      <c r="V20" s="202">
        <f>COUNTIF(V4:V17,"&gt;0")</f>
        <v>14</v>
      </c>
      <c r="W20" s="198">
        <f t="shared" ref="W20:AE20" si="121">COUNTIF(W4:W17,"&gt;0")</f>
        <v>9</v>
      </c>
      <c r="X20" s="198">
        <f t="shared" si="121"/>
        <v>6</v>
      </c>
      <c r="Y20" s="198">
        <f t="shared" si="121"/>
        <v>14</v>
      </c>
      <c r="Z20" s="198">
        <f t="shared" si="121"/>
        <v>14</v>
      </c>
      <c r="AA20" s="198">
        <f t="shared" si="121"/>
        <v>14</v>
      </c>
      <c r="AB20" s="152">
        <f t="shared" si="121"/>
        <v>4</v>
      </c>
      <c r="AC20" s="198">
        <f t="shared" si="121"/>
        <v>7</v>
      </c>
      <c r="AD20" s="152">
        <f t="shared" si="121"/>
        <v>0</v>
      </c>
      <c r="AE20" s="152">
        <f t="shared" si="121"/>
        <v>4</v>
      </c>
      <c r="AF20" s="202">
        <f>COUNTIF(AF4:AF17,"&gt;0")</f>
        <v>14</v>
      </c>
      <c r="AG20" s="198">
        <f t="shared" ref="AG20:AO20" si="122">COUNTIF(AG4:AG17,"&gt;0")</f>
        <v>9</v>
      </c>
      <c r="AH20" s="198">
        <f t="shared" si="122"/>
        <v>6</v>
      </c>
      <c r="AI20" s="198">
        <f t="shared" si="122"/>
        <v>14</v>
      </c>
      <c r="AJ20" s="198">
        <f t="shared" si="122"/>
        <v>14</v>
      </c>
      <c r="AK20" s="198">
        <f t="shared" si="122"/>
        <v>14</v>
      </c>
      <c r="AL20" s="152">
        <f t="shared" si="122"/>
        <v>4</v>
      </c>
      <c r="AM20" s="198">
        <f t="shared" si="122"/>
        <v>7</v>
      </c>
      <c r="AN20" s="152">
        <f t="shared" si="122"/>
        <v>0</v>
      </c>
      <c r="AO20" s="79">
        <f t="shared" si="122"/>
        <v>4</v>
      </c>
      <c r="AP20" s="82"/>
      <c r="AQ20" s="82"/>
      <c r="AR20" s="82"/>
      <c r="AS20" s="82"/>
      <c r="AT20" s="82"/>
      <c r="AU20" s="82"/>
      <c r="AV20" s="83"/>
      <c r="AW20" s="82"/>
      <c r="AX20" s="83"/>
      <c r="AY20" s="83"/>
      <c r="AZ20" s="25"/>
      <c r="BA20" s="198"/>
      <c r="BB20" s="198"/>
      <c r="BC20" s="198"/>
      <c r="BD20" s="198"/>
      <c r="BE20" s="198"/>
      <c r="BF20" s="199"/>
      <c r="BG20" s="199"/>
      <c r="BH20" s="199"/>
      <c r="BI20" s="199"/>
      <c r="BJ20" s="202"/>
      <c r="BK20" s="198"/>
      <c r="BL20" s="198"/>
      <c r="BM20" s="198"/>
      <c r="BN20" s="198"/>
      <c r="BO20" s="198"/>
      <c r="BP20" s="152"/>
      <c r="BQ20" s="198"/>
      <c r="BR20" s="152"/>
      <c r="BS20" s="79"/>
    </row>
    <row r="21" spans="1:81" ht="24" x14ac:dyDescent="0.45">
      <c r="A21" s="27" t="s">
        <v>483</v>
      </c>
      <c r="B21" s="207"/>
      <c r="C21" s="207"/>
      <c r="G21" s="78"/>
      <c r="H21" s="205"/>
      <c r="I21" s="205"/>
      <c r="J21" s="205"/>
      <c r="K21" s="205"/>
      <c r="L21" s="205"/>
      <c r="M21" s="269"/>
      <c r="N21" s="81"/>
      <c r="O21" s="82"/>
      <c r="P21" s="82"/>
      <c r="Q21" s="82"/>
      <c r="R21" s="82"/>
      <c r="S21" s="82"/>
      <c r="T21" s="82"/>
      <c r="U21" s="82"/>
      <c r="V21" s="82"/>
      <c r="AA21" s="207"/>
      <c r="AB21" s="146"/>
      <c r="AC21" s="207"/>
      <c r="AD21" s="146"/>
      <c r="AE21" s="146"/>
      <c r="AF21" s="146"/>
      <c r="AG21" s="146"/>
      <c r="AH21" s="146"/>
      <c r="AI21" s="146"/>
      <c r="AJ21" s="146"/>
      <c r="AK21" s="146"/>
      <c r="AL21" s="146"/>
      <c r="AM21" s="146"/>
      <c r="AN21" s="146"/>
      <c r="AO21" s="146"/>
      <c r="AP21" s="87">
        <f>EXP((1/V20)*(SUM(AP4:AP17)-V20))</f>
        <v>0.41976682594001635</v>
      </c>
      <c r="AQ21" s="88">
        <f t="shared" ref="AQ21:AY21" si="123">EXP((1/W20)*(SUM(AQ4:AQ17)-W20))</f>
        <v>0.42531814309286781</v>
      </c>
      <c r="AR21" s="88">
        <f t="shared" si="123"/>
        <v>0.4292231043632117</v>
      </c>
      <c r="AS21" s="88">
        <f t="shared" si="123"/>
        <v>0.42053025799721494</v>
      </c>
      <c r="AT21" s="88">
        <f t="shared" si="123"/>
        <v>0.42076265118491063</v>
      </c>
      <c r="AU21" s="88">
        <f t="shared" si="123"/>
        <v>0.42003707214323083</v>
      </c>
      <c r="AV21" s="94">
        <f t="shared" si="123"/>
        <v>0.40299643248121059</v>
      </c>
      <c r="AW21" s="88">
        <f t="shared" si="123"/>
        <v>0.42305599793628579</v>
      </c>
      <c r="AX21" s="94" t="e">
        <f t="shared" si="123"/>
        <v>#DIV/0!</v>
      </c>
      <c r="AY21" s="384">
        <f t="shared" si="123"/>
        <v>0.44177449748479686</v>
      </c>
      <c r="AZ21" s="103"/>
      <c r="BA21" s="103"/>
      <c r="BB21" s="103"/>
      <c r="BC21" s="103"/>
      <c r="BD21" s="103"/>
      <c r="BE21" s="103"/>
      <c r="BF21" s="82"/>
      <c r="BG21" s="82"/>
      <c r="BH21" s="82"/>
      <c r="BI21" s="82"/>
      <c r="BJ21" s="81">
        <f>EXP((1/V20)*(BJ19-V20))</f>
        <v>0.38542157457269999</v>
      </c>
      <c r="BK21" s="82">
        <f t="shared" ref="BK21:BS21" si="124">EXP((1/W20)*(BK19-W20))</f>
        <v>0.3972688283319365</v>
      </c>
      <c r="BL21" s="82">
        <f t="shared" si="124"/>
        <v>0.4127571684067341</v>
      </c>
      <c r="BM21" s="82">
        <f t="shared" si="124"/>
        <v>0.38517674193875345</v>
      </c>
      <c r="BN21" s="82">
        <f t="shared" si="124"/>
        <v>0.38657847503064774</v>
      </c>
      <c r="BO21" s="82">
        <f t="shared" si="124"/>
        <v>0.38636790705636087</v>
      </c>
      <c r="BP21" s="83">
        <f t="shared" si="124"/>
        <v>0.44109335137201128</v>
      </c>
      <c r="BQ21" s="82">
        <f t="shared" si="124"/>
        <v>0.40357108020371191</v>
      </c>
      <c r="BR21" s="83" t="e">
        <f t="shared" si="124"/>
        <v>#DIV/0!</v>
      </c>
      <c r="BS21" s="84">
        <f t="shared" si="124"/>
        <v>0.43698282193532273</v>
      </c>
    </row>
    <row r="22" spans="1:81" ht="15" customHeight="1" x14ac:dyDescent="0.35">
      <c r="A22" s="30" t="s">
        <v>473</v>
      </c>
      <c r="B22" s="207"/>
      <c r="C22" s="207"/>
      <c r="G22" s="78"/>
      <c r="H22" s="205"/>
      <c r="I22" s="205"/>
      <c r="J22" s="205"/>
      <c r="K22" s="205"/>
      <c r="L22" s="205"/>
      <c r="M22" s="269"/>
      <c r="N22" s="81"/>
      <c r="O22" s="82"/>
      <c r="P22" s="82"/>
      <c r="Q22" s="82"/>
      <c r="R22" s="82"/>
      <c r="S22" s="82"/>
      <c r="T22" s="82"/>
      <c r="U22" s="82"/>
      <c r="V22" s="82"/>
      <c r="AA22" s="207"/>
      <c r="AB22" s="146"/>
      <c r="AC22" s="207"/>
      <c r="AD22" s="146"/>
      <c r="AE22" s="146"/>
      <c r="AF22" s="146"/>
      <c r="AG22" s="146"/>
      <c r="AH22" s="146"/>
      <c r="AI22" s="146"/>
      <c r="AJ22" s="146"/>
      <c r="AK22" s="146"/>
      <c r="AL22" s="146"/>
      <c r="AM22" s="146"/>
      <c r="AN22" s="146"/>
      <c r="AO22" s="146"/>
      <c r="AP22" s="202"/>
      <c r="AQ22" s="198"/>
      <c r="AR22" s="198"/>
      <c r="AS22" s="198"/>
      <c r="AT22" s="198"/>
      <c r="AU22" s="198"/>
      <c r="AV22" s="152"/>
      <c r="AW22" s="198"/>
      <c r="AX22" s="152"/>
      <c r="AY22" s="79"/>
    </row>
    <row r="23" spans="1:81" ht="15" customHeight="1" x14ac:dyDescent="0.25">
      <c r="A23" s="30" t="s">
        <v>198</v>
      </c>
      <c r="B23" s="207"/>
      <c r="C23" s="207"/>
      <c r="G23" s="78"/>
      <c r="H23" s="205"/>
      <c r="I23" s="205"/>
      <c r="J23" s="205"/>
      <c r="K23" s="205"/>
      <c r="L23" s="205"/>
      <c r="M23" s="269"/>
      <c r="N23" s="81"/>
      <c r="O23" s="82"/>
      <c r="P23" s="82"/>
      <c r="Q23" s="82"/>
      <c r="R23" s="82"/>
      <c r="S23" s="82"/>
      <c r="T23" s="82"/>
      <c r="U23" s="82"/>
      <c r="V23" s="82"/>
      <c r="AA23" s="207" t="s">
        <v>73</v>
      </c>
      <c r="AB23" s="199"/>
      <c r="AC23" s="198"/>
      <c r="AD23" s="199"/>
      <c r="AE23" s="199"/>
      <c r="AF23" s="199"/>
      <c r="AG23" s="199"/>
      <c r="AH23" s="199"/>
      <c r="AI23" s="199"/>
      <c r="AJ23" s="199"/>
      <c r="AK23" s="199"/>
      <c r="AL23" s="199"/>
      <c r="AM23" s="199"/>
      <c r="AN23" s="199"/>
      <c r="AO23" s="199"/>
      <c r="AP23" s="202">
        <f>SQRT(2*(((BJ21)^2)/V20))</f>
        <v>0.14567566231975712</v>
      </c>
      <c r="AQ23" s="198">
        <f t="shared" ref="AQ23:AY23" si="125">SQRT(2*(((BK21)^2)/W20))</f>
        <v>0.18727432164503116</v>
      </c>
      <c r="AR23" s="198">
        <f t="shared" si="125"/>
        <v>0.23830546228957564</v>
      </c>
      <c r="AS23" s="198">
        <f t="shared" si="125"/>
        <v>0.14558312428229206</v>
      </c>
      <c r="AT23" s="198">
        <f t="shared" si="125"/>
        <v>0.14611292959166949</v>
      </c>
      <c r="AU23" s="198">
        <f t="shared" si="125"/>
        <v>0.14603334237823554</v>
      </c>
      <c r="AV23" s="152">
        <f t="shared" si="125"/>
        <v>0.31190009989144968</v>
      </c>
      <c r="AW23" s="198">
        <f t="shared" si="125"/>
        <v>0.21571781619036534</v>
      </c>
      <c r="AX23" s="152" t="e">
        <f t="shared" si="125"/>
        <v>#DIV/0!</v>
      </c>
      <c r="AY23" s="79">
        <f t="shared" si="125"/>
        <v>0.3089935166525003</v>
      </c>
    </row>
    <row r="24" spans="1:81" ht="15" customHeight="1" x14ac:dyDescent="0.35">
      <c r="A24" s="27"/>
      <c r="B24" s="207"/>
      <c r="C24" s="207"/>
      <c r="G24" s="78"/>
      <c r="H24" s="205"/>
      <c r="I24" s="205"/>
      <c r="J24" s="205"/>
      <c r="K24" s="205"/>
      <c r="L24" s="205"/>
      <c r="M24" s="269"/>
      <c r="N24" s="81"/>
      <c r="O24" s="82"/>
      <c r="P24" s="82"/>
      <c r="Q24" s="82"/>
      <c r="R24" s="82"/>
      <c r="S24" s="82"/>
      <c r="T24" s="82"/>
      <c r="U24" s="82"/>
      <c r="V24" s="82"/>
      <c r="AA24" s="207" t="s">
        <v>74</v>
      </c>
      <c r="AB24" s="199"/>
      <c r="AC24" s="198"/>
      <c r="AD24" s="199"/>
      <c r="AE24" s="199"/>
      <c r="AF24" s="199"/>
      <c r="AG24" s="199"/>
      <c r="AH24" s="199"/>
      <c r="AI24" s="199"/>
      <c r="AJ24" s="199"/>
      <c r="AK24" s="199"/>
      <c r="AL24" s="199"/>
      <c r="AM24" s="199"/>
      <c r="AN24" s="199"/>
      <c r="AO24" s="199"/>
      <c r="AP24" s="202">
        <f>(0.736-AP21)/AP23</f>
        <v>2.1708030636294886</v>
      </c>
      <c r="AQ24" s="198">
        <f t="shared" ref="AQ24:AY24" si="126">(0.736-AQ21)/AQ23</f>
        <v>1.6589666654674293</v>
      </c>
      <c r="AR24" s="198">
        <f t="shared" si="126"/>
        <v>1.287326327686144</v>
      </c>
      <c r="AS24" s="198">
        <f t="shared" si="126"/>
        <v>2.1669389467908067</v>
      </c>
      <c r="AT24" s="198">
        <f t="shared" si="126"/>
        <v>2.1574911248173505</v>
      </c>
      <c r="AU24" s="198">
        <f t="shared" si="126"/>
        <v>2.1636355281001878</v>
      </c>
      <c r="AV24" s="152">
        <f t="shared" si="126"/>
        <v>1.0676609838685025</v>
      </c>
      <c r="AW24" s="198">
        <f t="shared" si="126"/>
        <v>1.4507100414346366</v>
      </c>
      <c r="AX24" s="152" t="e">
        <f t="shared" si="126"/>
        <v>#DIV/0!</v>
      </c>
      <c r="AY24" s="79">
        <f t="shared" si="126"/>
        <v>0.95220607119111322</v>
      </c>
    </row>
    <row r="25" spans="1:81" ht="15" customHeight="1" x14ac:dyDescent="0.35">
      <c r="A25" s="27"/>
      <c r="B25" s="207"/>
      <c r="C25" s="207"/>
      <c r="G25" s="78"/>
      <c r="H25" s="205"/>
      <c r="I25" s="205"/>
      <c r="J25" s="205"/>
      <c r="K25" s="205"/>
      <c r="L25" s="205"/>
      <c r="M25" s="269"/>
      <c r="N25" s="81"/>
      <c r="O25" s="82"/>
      <c r="P25" s="82"/>
      <c r="Q25" s="82"/>
      <c r="R25" s="82"/>
      <c r="S25" s="82"/>
      <c r="T25" s="82"/>
      <c r="U25" s="82"/>
      <c r="V25" s="82"/>
      <c r="AA25" s="198" t="s">
        <v>265</v>
      </c>
      <c r="AB25" s="199"/>
      <c r="AC25" s="198"/>
      <c r="AD25" s="199"/>
      <c r="AE25" s="199"/>
      <c r="AF25" s="199"/>
      <c r="AG25" s="199"/>
      <c r="AH25" s="199"/>
      <c r="AI25" s="199"/>
      <c r="AJ25" s="199"/>
      <c r="AK25" s="199"/>
      <c r="AL25" s="199"/>
      <c r="AM25" s="199"/>
      <c r="AN25" s="199"/>
      <c r="AO25" s="199"/>
      <c r="AP25" s="202">
        <f t="shared" ref="AP25" si="127">TINV(0.05,V20+V20-2)</f>
        <v>2.0555294386428731</v>
      </c>
      <c r="AQ25" s="198">
        <f t="shared" ref="AQ25" si="128">TINV(0.05,W20+W20-2)</f>
        <v>2.119905299221255</v>
      </c>
      <c r="AR25" s="198">
        <f t="shared" ref="AR25" si="129">TINV(0.05,X20+X20-2)</f>
        <v>2.2281388519862744</v>
      </c>
      <c r="AS25" s="198">
        <f t="shared" ref="AS25" si="130">TINV(0.05,Y20+Y20-2)</f>
        <v>2.0555294386428731</v>
      </c>
      <c r="AT25" s="198">
        <f t="shared" ref="AT25" si="131">TINV(0.05,Z20+Z20-2)</f>
        <v>2.0555294386428731</v>
      </c>
      <c r="AU25" s="198">
        <f t="shared" ref="AU25" si="132">TINV(0.05,AA20+AA20-2)</f>
        <v>2.0555294386428731</v>
      </c>
      <c r="AV25" s="152">
        <f t="shared" ref="AV25" si="133">TINV(0.05,AB20+AB20-2)</f>
        <v>2.4469118511449697</v>
      </c>
      <c r="AW25" s="198">
        <f t="shared" ref="AW25" si="134">TINV(0.05,AC20+AC20-2)</f>
        <v>2.1788128296672284</v>
      </c>
      <c r="AX25" s="152" t="e">
        <f t="shared" ref="AX25" si="135">TINV(0.05,AD20+AD20-2)</f>
        <v>#NUM!</v>
      </c>
      <c r="AY25" s="79">
        <f t="shared" ref="AY25" si="136">TINV(0.05,AE20+AE20-2)</f>
        <v>2.4469118511449697</v>
      </c>
    </row>
    <row r="26" spans="1:81" ht="15" customHeight="1" x14ac:dyDescent="0.35">
      <c r="A26" s="27"/>
      <c r="B26" s="207"/>
      <c r="C26" s="207"/>
      <c r="G26" s="78"/>
      <c r="H26" s="205"/>
      <c r="I26" s="205"/>
      <c r="J26" s="205"/>
      <c r="K26" s="205"/>
      <c r="L26" s="205"/>
      <c r="M26" s="269"/>
      <c r="N26" s="81"/>
      <c r="O26" s="82"/>
      <c r="P26" s="82"/>
      <c r="Q26" s="82"/>
      <c r="R26" s="82"/>
      <c r="S26" s="82"/>
      <c r="T26" s="82"/>
      <c r="U26" s="82"/>
      <c r="V26" s="82"/>
      <c r="AA26" s="207" t="s">
        <v>76</v>
      </c>
      <c r="AB26" s="199"/>
      <c r="AC26" s="198"/>
      <c r="AD26" s="199"/>
      <c r="AE26" s="199"/>
      <c r="AF26" s="199"/>
      <c r="AG26" s="199"/>
      <c r="AH26" s="199"/>
      <c r="AI26" s="199"/>
      <c r="AJ26" s="199"/>
      <c r="AK26" s="199"/>
      <c r="AL26" s="199"/>
      <c r="AM26" s="199"/>
      <c r="AN26" s="199"/>
      <c r="AO26" s="199"/>
      <c r="AP26" s="202">
        <f>TDIST(ABS(AP24),V20+V20-2,2)</f>
        <v>3.9262066653887408E-2</v>
      </c>
      <c r="AQ26" s="198">
        <f t="shared" ref="AQ26:AY26" si="137">TDIST(ABS(AQ24),W20+W20-2,2)</f>
        <v>0.11659337292037771</v>
      </c>
      <c r="AR26" s="198">
        <f t="shared" si="137"/>
        <v>0.22697682716064543</v>
      </c>
      <c r="AS26" s="198">
        <f t="shared" si="137"/>
        <v>3.9585529383259987E-2</v>
      </c>
      <c r="AT26" s="198">
        <f t="shared" si="137"/>
        <v>4.0386500761573678E-2</v>
      </c>
      <c r="AU26" s="198">
        <f t="shared" si="137"/>
        <v>3.986395175193596E-2</v>
      </c>
      <c r="AV26" s="152">
        <f t="shared" si="137"/>
        <v>0.32673590247773099</v>
      </c>
      <c r="AW26" s="198">
        <f t="shared" si="137"/>
        <v>0.17249393543103617</v>
      </c>
      <c r="AX26" s="152" t="e">
        <f t="shared" si="137"/>
        <v>#DIV/0!</v>
      </c>
      <c r="AY26" s="79">
        <f t="shared" si="137"/>
        <v>0.37775922994097233</v>
      </c>
    </row>
    <row r="27" spans="1:81" ht="15" customHeight="1" x14ac:dyDescent="0.35">
      <c r="A27" s="27"/>
      <c r="B27" s="207"/>
      <c r="C27" s="207"/>
      <c r="G27" s="78"/>
      <c r="H27" s="205"/>
      <c r="I27" s="205"/>
      <c r="J27" s="205"/>
      <c r="K27" s="205"/>
      <c r="L27" s="205"/>
      <c r="M27" s="269"/>
      <c r="N27" s="81"/>
      <c r="O27" s="82"/>
      <c r="P27" s="82"/>
      <c r="Q27" s="82"/>
      <c r="R27" s="82"/>
      <c r="S27" s="82"/>
      <c r="T27" s="82"/>
      <c r="U27" s="82"/>
      <c r="V27" s="82"/>
      <c r="AA27" s="207" t="s">
        <v>77</v>
      </c>
      <c r="AB27" s="199"/>
      <c r="AC27" s="198"/>
      <c r="AD27" s="199"/>
      <c r="AE27" s="199"/>
      <c r="AF27" s="199"/>
      <c r="AG27" s="199"/>
      <c r="AH27" s="199"/>
      <c r="AI27" s="199"/>
      <c r="AJ27" s="199"/>
      <c r="AK27" s="199"/>
      <c r="AL27" s="199"/>
      <c r="AM27" s="199"/>
      <c r="AN27" s="199"/>
      <c r="AO27" s="199"/>
      <c r="AP27" s="242" t="str">
        <f t="shared" ref="AP27:AY27" si="138">IF(V20&gt;4,IF(AP26&lt;0.001,"***",IF(AP26&lt;0.01,"**",IF(AP26&lt;0.05,"*","ns"))),"na")</f>
        <v>*</v>
      </c>
      <c r="AQ27" s="243" t="str">
        <f t="shared" si="138"/>
        <v>ns</v>
      </c>
      <c r="AR27" s="243" t="str">
        <f t="shared" si="138"/>
        <v>ns</v>
      </c>
      <c r="AS27" s="243" t="str">
        <f t="shared" si="138"/>
        <v>*</v>
      </c>
      <c r="AT27" s="243" t="str">
        <f t="shared" si="138"/>
        <v>*</v>
      </c>
      <c r="AU27" s="243" t="str">
        <f t="shared" si="138"/>
        <v>*</v>
      </c>
      <c r="AV27" s="245" t="str">
        <f t="shared" si="138"/>
        <v>na</v>
      </c>
      <c r="AW27" s="243" t="str">
        <f t="shared" si="138"/>
        <v>ns</v>
      </c>
      <c r="AX27" s="245" t="str">
        <f t="shared" si="138"/>
        <v>na</v>
      </c>
      <c r="AY27" s="327" t="str">
        <f t="shared" si="138"/>
        <v>na</v>
      </c>
    </row>
    <row r="28" spans="1:81" ht="15" customHeight="1" x14ac:dyDescent="0.35">
      <c r="A28" s="27"/>
      <c r="B28" s="207"/>
      <c r="C28" s="207"/>
      <c r="G28" s="78"/>
      <c r="H28" s="205"/>
      <c r="I28" s="205"/>
      <c r="J28" s="205"/>
      <c r="K28" s="205"/>
      <c r="L28" s="205"/>
      <c r="M28" s="269"/>
      <c r="N28" s="81"/>
      <c r="O28" s="82"/>
      <c r="P28" s="82"/>
      <c r="Q28" s="82"/>
      <c r="R28" s="82"/>
      <c r="S28" s="82"/>
      <c r="T28" s="82"/>
      <c r="U28" s="82"/>
      <c r="V28" s="82"/>
    </row>
    <row r="29" spans="1:81" s="200" customFormat="1" x14ac:dyDescent="0.25">
      <c r="A29" s="217" t="s">
        <v>424</v>
      </c>
      <c r="B29" s="202"/>
      <c r="C29" s="203"/>
      <c r="D29" s="207"/>
      <c r="E29" s="207"/>
      <c r="F29" s="207"/>
      <c r="G29" s="78"/>
      <c r="H29" s="205"/>
      <c r="I29" s="205"/>
      <c r="J29" s="205"/>
      <c r="K29" s="205"/>
      <c r="L29" s="205"/>
      <c r="M29" s="269"/>
      <c r="N29" s="81"/>
      <c r="O29" s="82"/>
      <c r="P29" s="82"/>
      <c r="Q29" s="82"/>
      <c r="R29" s="82"/>
      <c r="S29" s="82"/>
      <c r="T29" s="82"/>
      <c r="U29" s="82"/>
      <c r="V29" s="82"/>
      <c r="W29" s="198" t="s">
        <v>9</v>
      </c>
      <c r="X29" s="199" t="s">
        <v>220</v>
      </c>
      <c r="Y29" s="207"/>
      <c r="AB29" s="133"/>
      <c r="AD29" s="133"/>
      <c r="AE29" s="133"/>
      <c r="AF29" s="133"/>
      <c r="AG29" s="133"/>
      <c r="AH29" s="133"/>
      <c r="AI29" s="133"/>
      <c r="AJ29" s="133"/>
      <c r="AK29" s="133"/>
      <c r="AL29" s="133"/>
      <c r="AM29" s="133"/>
      <c r="AN29" s="133"/>
      <c r="AO29" s="133"/>
      <c r="AP29" s="207"/>
      <c r="AQ29" s="207"/>
      <c r="AR29" s="207"/>
      <c r="AS29" s="207"/>
      <c r="AT29" s="207"/>
      <c r="AU29" s="207"/>
      <c r="AV29" s="146"/>
      <c r="AW29" s="207"/>
      <c r="AX29" s="146"/>
      <c r="AY29" s="146"/>
      <c r="AZ29" s="207"/>
      <c r="BA29" s="207"/>
      <c r="BB29" s="207"/>
      <c r="BC29" s="207"/>
      <c r="BD29" s="207"/>
      <c r="BE29" s="207"/>
      <c r="BF29" s="146"/>
      <c r="BG29" s="146"/>
      <c r="BH29" s="146"/>
      <c r="BI29" s="146"/>
      <c r="BJ29" s="207"/>
    </row>
    <row r="30" spans="1:81" s="200" customFormat="1" x14ac:dyDescent="0.25">
      <c r="A30" s="217" t="s">
        <v>350</v>
      </c>
      <c r="B30" s="202"/>
      <c r="C30" s="203"/>
      <c r="D30" s="207"/>
      <c r="E30" s="207"/>
      <c r="F30" s="207"/>
      <c r="G30" s="78"/>
      <c r="H30" s="205"/>
      <c r="I30" s="205"/>
      <c r="J30" s="205"/>
      <c r="K30" s="205"/>
      <c r="L30" s="205"/>
      <c r="M30" s="269"/>
      <c r="N30" s="81"/>
      <c r="O30" s="82"/>
      <c r="P30" s="82"/>
      <c r="Q30" s="82"/>
      <c r="R30" s="82"/>
      <c r="S30" s="82"/>
      <c r="T30" s="82"/>
      <c r="U30" s="82"/>
      <c r="V30" s="82"/>
      <c r="W30" s="198" t="s">
        <v>62</v>
      </c>
      <c r="X30" s="199" t="s">
        <v>221</v>
      </c>
      <c r="Y30" s="207"/>
      <c r="AB30" s="133"/>
      <c r="AD30" s="133"/>
      <c r="AE30" s="133"/>
      <c r="AF30" s="133"/>
      <c r="AG30" s="133"/>
      <c r="AH30" s="133"/>
      <c r="AI30" s="133"/>
      <c r="AJ30" s="133"/>
      <c r="AK30" s="133"/>
      <c r="AL30" s="133"/>
      <c r="AM30" s="133"/>
      <c r="AN30" s="133"/>
      <c r="AO30" s="133"/>
      <c r="AP30" s="207"/>
      <c r="AQ30" s="207"/>
      <c r="AR30" s="207"/>
      <c r="AS30" s="207"/>
      <c r="AT30" s="207"/>
      <c r="AU30" s="207"/>
      <c r="AV30" s="146"/>
      <c r="AW30" s="207"/>
      <c r="AX30" s="146"/>
      <c r="AY30" s="146"/>
      <c r="AZ30" s="207"/>
      <c r="BA30" s="207"/>
      <c r="BB30" s="207"/>
      <c r="BC30" s="207"/>
      <c r="BD30" s="207"/>
      <c r="BE30" s="207"/>
      <c r="BF30" s="146"/>
      <c r="BG30" s="146"/>
      <c r="BH30" s="146"/>
      <c r="BI30" s="146"/>
      <c r="BJ30" s="207"/>
    </row>
    <row r="31" spans="1:81" s="200" customFormat="1" x14ac:dyDescent="0.25">
      <c r="A31" s="217" t="s">
        <v>330</v>
      </c>
      <c r="B31" s="202"/>
      <c r="C31" s="203"/>
      <c r="D31" s="207"/>
      <c r="E31" s="207"/>
      <c r="F31" s="207"/>
      <c r="G31" s="78"/>
      <c r="H31" s="205"/>
      <c r="I31" s="205"/>
      <c r="J31" s="205"/>
      <c r="K31" s="205"/>
      <c r="L31" s="205"/>
      <c r="M31" s="269"/>
      <c r="N31" s="81"/>
      <c r="O31" s="82"/>
      <c r="P31" s="82"/>
      <c r="Q31" s="82"/>
      <c r="R31" s="82"/>
      <c r="S31" s="82"/>
      <c r="T31" s="82"/>
      <c r="U31" s="82"/>
      <c r="V31" s="82"/>
      <c r="W31" s="198" t="s">
        <v>63</v>
      </c>
      <c r="X31" s="199" t="s">
        <v>222</v>
      </c>
      <c r="Y31" s="207"/>
      <c r="AB31" s="133"/>
      <c r="AD31" s="133"/>
      <c r="AE31" s="133"/>
      <c r="AF31" s="133"/>
      <c r="AG31" s="133"/>
      <c r="AH31" s="133"/>
      <c r="AI31" s="133"/>
      <c r="AJ31" s="133"/>
      <c r="AK31" s="133"/>
      <c r="AL31" s="133"/>
      <c r="AM31" s="133"/>
      <c r="AN31" s="133"/>
      <c r="AO31" s="133"/>
      <c r="AP31" s="207"/>
      <c r="AQ31" s="207"/>
      <c r="AR31" s="207"/>
      <c r="AS31" s="207"/>
      <c r="AT31" s="207"/>
      <c r="AU31" s="207"/>
      <c r="AV31" s="146"/>
      <c r="AW31" s="207"/>
      <c r="AX31" s="146"/>
      <c r="AY31" s="146"/>
      <c r="AZ31" s="207"/>
      <c r="BA31" s="207"/>
      <c r="BB31" s="207"/>
      <c r="BC31" s="207"/>
      <c r="BD31" s="207"/>
      <c r="BE31" s="207"/>
      <c r="BF31" s="146"/>
      <c r="BG31" s="146"/>
      <c r="BH31" s="146"/>
      <c r="BI31" s="146"/>
      <c r="BJ31" s="207"/>
    </row>
    <row r="32" spans="1:81" s="200" customFormat="1" ht="15.75" x14ac:dyDescent="0.25">
      <c r="A32" s="217" t="s">
        <v>331</v>
      </c>
      <c r="B32" s="202"/>
      <c r="C32" s="203"/>
      <c r="D32" s="207"/>
      <c r="E32" s="207"/>
      <c r="F32" s="207"/>
      <c r="G32" s="113"/>
      <c r="H32" s="24"/>
      <c r="I32" s="24"/>
      <c r="J32" s="24"/>
      <c r="K32" s="24"/>
      <c r="L32" s="24"/>
      <c r="M32" s="270"/>
      <c r="N32" s="81"/>
      <c r="O32" s="82"/>
      <c r="P32" s="82"/>
      <c r="Q32" s="82"/>
      <c r="R32" s="82"/>
      <c r="S32" s="82"/>
      <c r="T32" s="82"/>
      <c r="U32" s="82"/>
      <c r="V32" s="82"/>
      <c r="W32" s="199" t="s">
        <v>64</v>
      </c>
      <c r="X32" s="199" t="s">
        <v>223</v>
      </c>
      <c r="Y32" s="207"/>
      <c r="AB32" s="133"/>
      <c r="AD32" s="133"/>
      <c r="AE32" s="133"/>
      <c r="AF32" s="133"/>
      <c r="AG32" s="133"/>
      <c r="AH32" s="133"/>
      <c r="AI32" s="133"/>
      <c r="AJ32" s="133"/>
      <c r="AK32" s="133"/>
      <c r="AL32" s="133"/>
      <c r="AM32" s="133"/>
      <c r="AN32" s="133"/>
      <c r="AO32" s="133"/>
      <c r="AP32" s="207"/>
      <c r="AQ32" s="207"/>
      <c r="AR32" s="207"/>
      <c r="AS32" s="207"/>
      <c r="AT32" s="207"/>
      <c r="AU32" s="207"/>
      <c r="AV32" s="146"/>
      <c r="AW32" s="207"/>
      <c r="AX32" s="146"/>
      <c r="AY32" s="146"/>
      <c r="AZ32" s="207"/>
      <c r="BA32" s="207"/>
      <c r="BB32" s="207"/>
      <c r="BC32" s="207"/>
      <c r="BD32" s="207"/>
      <c r="BE32" s="207"/>
      <c r="BF32" s="146"/>
      <c r="BG32" s="146"/>
      <c r="BH32" s="146"/>
      <c r="BI32" s="146"/>
      <c r="BJ32" s="207"/>
    </row>
    <row r="33" spans="1:62" s="200" customFormat="1" ht="15.75" x14ac:dyDescent="0.25">
      <c r="A33" s="217" t="s">
        <v>332</v>
      </c>
      <c r="B33" s="202"/>
      <c r="C33" s="203"/>
      <c r="D33" s="207"/>
      <c r="E33" s="207"/>
      <c r="F33" s="207"/>
      <c r="G33" s="113"/>
      <c r="H33" s="24"/>
      <c r="I33" s="24"/>
      <c r="J33" s="24"/>
      <c r="K33" s="24"/>
      <c r="L33" s="24"/>
      <c r="M33" s="270"/>
      <c r="N33" s="81"/>
      <c r="O33" s="82"/>
      <c r="P33" s="82"/>
      <c r="Q33" s="82"/>
      <c r="R33" s="82"/>
      <c r="S33" s="82"/>
      <c r="T33" s="82"/>
      <c r="U33" s="82"/>
      <c r="V33" s="82"/>
      <c r="W33" s="199" t="s">
        <v>65</v>
      </c>
      <c r="X33" s="199" t="s">
        <v>224</v>
      </c>
      <c r="Y33" s="207"/>
      <c r="AB33" s="133"/>
      <c r="AD33" s="133"/>
      <c r="AE33" s="133"/>
      <c r="AF33" s="133"/>
      <c r="AG33" s="133"/>
      <c r="AH33" s="133"/>
      <c r="AI33" s="133"/>
      <c r="AJ33" s="133"/>
      <c r="AK33" s="133"/>
      <c r="AL33" s="133"/>
      <c r="AM33" s="133"/>
      <c r="AN33" s="133"/>
      <c r="AO33" s="133"/>
      <c r="AP33" s="207"/>
      <c r="AQ33" s="207"/>
      <c r="AR33" s="207"/>
      <c r="AS33" s="207"/>
      <c r="AT33" s="207"/>
      <c r="AU33" s="207"/>
      <c r="AV33" s="146"/>
      <c r="AW33" s="207"/>
      <c r="AX33" s="146"/>
      <c r="AY33" s="146"/>
      <c r="AZ33" s="207"/>
      <c r="BA33" s="207"/>
      <c r="BB33" s="207"/>
      <c r="BC33" s="207"/>
      <c r="BD33" s="207"/>
      <c r="BE33" s="207"/>
      <c r="BF33" s="146"/>
      <c r="BG33" s="146"/>
      <c r="BH33" s="146"/>
      <c r="BI33" s="146"/>
      <c r="BJ33" s="207"/>
    </row>
    <row r="34" spans="1:62" s="200" customFormat="1" x14ac:dyDescent="0.25">
      <c r="A34" s="217" t="s">
        <v>351</v>
      </c>
      <c r="B34" s="202"/>
      <c r="C34" s="203"/>
      <c r="D34" s="207"/>
      <c r="E34" s="207"/>
      <c r="F34" s="207"/>
      <c r="G34" s="78"/>
      <c r="H34" s="205"/>
      <c r="I34" s="205"/>
      <c r="J34" s="205"/>
      <c r="K34" s="205"/>
      <c r="L34" s="205"/>
      <c r="M34" s="269"/>
      <c r="N34" s="81"/>
      <c r="O34" s="82"/>
      <c r="P34" s="82"/>
      <c r="Q34" s="82"/>
      <c r="R34" s="82"/>
      <c r="S34" s="82"/>
      <c r="T34" s="82"/>
      <c r="U34" s="82"/>
      <c r="V34" s="82"/>
      <c r="W34" s="199" t="s">
        <v>66</v>
      </c>
      <c r="X34" s="199" t="s">
        <v>225</v>
      </c>
      <c r="Y34" s="207"/>
      <c r="AB34" s="133"/>
      <c r="AD34" s="133"/>
      <c r="AE34" s="133"/>
      <c r="AF34" s="133"/>
      <c r="AG34" s="133"/>
      <c r="AH34" s="133"/>
      <c r="AI34" s="133"/>
      <c r="AJ34" s="133"/>
      <c r="AK34" s="133"/>
      <c r="AL34" s="133"/>
      <c r="AM34" s="133"/>
      <c r="AN34" s="133"/>
      <c r="AO34" s="133"/>
      <c r="AP34" s="207"/>
      <c r="AQ34" s="207"/>
      <c r="AR34" s="207"/>
      <c r="AS34" s="207"/>
      <c r="AT34" s="207"/>
      <c r="AU34" s="207"/>
      <c r="AV34" s="146"/>
      <c r="AW34" s="207"/>
      <c r="AX34" s="146"/>
      <c r="AY34" s="146"/>
      <c r="AZ34" s="207"/>
      <c r="BA34" s="207"/>
      <c r="BB34" s="207"/>
      <c r="BC34" s="207"/>
      <c r="BD34" s="207"/>
      <c r="BE34" s="207"/>
      <c r="BF34" s="146"/>
      <c r="BG34" s="146"/>
      <c r="BH34" s="146"/>
      <c r="BI34" s="146"/>
      <c r="BJ34" s="207"/>
    </row>
    <row r="35" spans="1:62" s="200" customFormat="1" x14ac:dyDescent="0.25">
      <c r="A35" s="217" t="s">
        <v>354</v>
      </c>
      <c r="B35" s="202"/>
      <c r="C35" s="203"/>
      <c r="D35" s="207"/>
      <c r="E35" s="207"/>
      <c r="F35" s="207"/>
      <c r="G35" s="78"/>
      <c r="H35" s="205"/>
      <c r="I35" s="205"/>
      <c r="J35" s="205"/>
      <c r="K35" s="205"/>
      <c r="L35" s="205"/>
      <c r="M35" s="269"/>
      <c r="N35" s="81"/>
      <c r="O35" s="82"/>
      <c r="P35" s="82"/>
      <c r="Q35" s="82"/>
      <c r="R35" s="82"/>
      <c r="S35" s="82"/>
      <c r="T35" s="82"/>
      <c r="U35" s="82"/>
      <c r="V35" s="82"/>
      <c r="W35" s="199" t="s">
        <v>67</v>
      </c>
      <c r="X35" s="199" t="s">
        <v>250</v>
      </c>
      <c r="Y35" s="207"/>
      <c r="AB35" s="133"/>
      <c r="AD35" s="133"/>
      <c r="AE35" s="133"/>
      <c r="AF35" s="133"/>
      <c r="AG35" s="133"/>
      <c r="AH35" s="133"/>
      <c r="AI35" s="133"/>
      <c r="AJ35" s="133"/>
      <c r="AK35" s="133"/>
      <c r="AL35" s="133"/>
      <c r="AM35" s="133"/>
      <c r="AN35" s="133"/>
      <c r="AO35" s="133"/>
      <c r="AP35" s="207"/>
      <c r="AQ35" s="207"/>
      <c r="AR35" s="207"/>
      <c r="AS35" s="207"/>
      <c r="AT35" s="207"/>
      <c r="AU35" s="207"/>
      <c r="AV35" s="146"/>
      <c r="AW35" s="207"/>
      <c r="AX35" s="146"/>
      <c r="AY35" s="146"/>
      <c r="AZ35" s="207"/>
      <c r="BA35" s="207"/>
      <c r="BB35" s="207"/>
      <c r="BC35" s="207"/>
      <c r="BD35" s="207"/>
      <c r="BE35" s="207"/>
      <c r="BF35" s="146"/>
      <c r="BG35" s="146"/>
      <c r="BH35" s="146"/>
      <c r="BI35" s="146"/>
      <c r="BJ35" s="207"/>
    </row>
    <row r="36" spans="1:62" s="200" customFormat="1" ht="15.75" x14ac:dyDescent="0.25">
      <c r="A36" s="207"/>
      <c r="B36" s="202"/>
      <c r="C36" s="203"/>
      <c r="D36" s="207"/>
      <c r="E36" s="207"/>
      <c r="F36" s="207"/>
      <c r="G36" s="78"/>
      <c r="H36" s="205"/>
      <c r="I36" s="24"/>
      <c r="J36" s="24"/>
      <c r="K36" s="24"/>
      <c r="L36" s="24"/>
      <c r="M36" s="270"/>
      <c r="N36" s="81"/>
      <c r="O36" s="82"/>
      <c r="P36" s="82"/>
      <c r="Q36" s="82"/>
      <c r="R36" s="82"/>
      <c r="S36" s="82"/>
      <c r="T36" s="82"/>
      <c r="U36" s="82"/>
      <c r="V36" s="82"/>
      <c r="W36" s="199" t="s">
        <v>68</v>
      </c>
      <c r="X36" s="199" t="s">
        <v>226</v>
      </c>
      <c r="Y36" s="207"/>
      <c r="AB36" s="133"/>
      <c r="AD36" s="133"/>
      <c r="AE36" s="133"/>
      <c r="AF36" s="133"/>
      <c r="AG36" s="133"/>
      <c r="AH36" s="133"/>
      <c r="AI36" s="133"/>
      <c r="AJ36" s="133"/>
      <c r="AK36" s="133"/>
      <c r="AL36" s="133"/>
      <c r="AM36" s="133"/>
      <c r="AN36" s="133"/>
      <c r="AO36" s="133"/>
      <c r="AP36" s="207"/>
      <c r="AQ36" s="207"/>
      <c r="AR36" s="207"/>
      <c r="AS36" s="207"/>
      <c r="AT36" s="207"/>
      <c r="AU36" s="207"/>
      <c r="AV36" s="146"/>
      <c r="AW36" s="207"/>
      <c r="AX36" s="146"/>
      <c r="AY36" s="146"/>
      <c r="AZ36" s="207"/>
      <c r="BA36" s="207"/>
      <c r="BB36" s="207"/>
      <c r="BC36" s="207"/>
      <c r="BD36" s="207"/>
      <c r="BE36" s="207"/>
      <c r="BF36" s="146"/>
      <c r="BG36" s="146"/>
      <c r="BH36" s="146"/>
      <c r="BI36" s="146"/>
      <c r="BJ36" s="207"/>
    </row>
    <row r="37" spans="1:62" s="200" customFormat="1" x14ac:dyDescent="0.25">
      <c r="A37" s="207"/>
      <c r="B37" s="202"/>
      <c r="C37" s="203"/>
      <c r="D37" s="207"/>
      <c r="E37" s="207"/>
      <c r="F37" s="207"/>
      <c r="G37" s="78"/>
      <c r="H37" s="205"/>
      <c r="I37" s="205"/>
      <c r="J37" s="205"/>
      <c r="K37" s="205"/>
      <c r="L37" s="205"/>
      <c r="M37" s="269"/>
      <c r="N37" s="81"/>
      <c r="O37" s="82"/>
      <c r="P37" s="82"/>
      <c r="Q37" s="82"/>
      <c r="R37" s="82"/>
      <c r="S37" s="82"/>
      <c r="T37" s="82"/>
      <c r="U37" s="82"/>
      <c r="V37" s="82"/>
      <c r="W37" s="199" t="s">
        <v>69</v>
      </c>
      <c r="X37" s="199" t="s">
        <v>227</v>
      </c>
      <c r="Y37" s="207"/>
      <c r="AB37" s="133"/>
      <c r="AD37" s="133"/>
      <c r="AE37" s="133"/>
      <c r="AF37" s="133"/>
      <c r="AG37" s="133"/>
      <c r="AH37" s="133"/>
      <c r="AI37" s="133"/>
      <c r="AJ37" s="133"/>
      <c r="AK37" s="133"/>
      <c r="AL37" s="133"/>
      <c r="AM37" s="133"/>
      <c r="AN37" s="133"/>
      <c r="AO37" s="133"/>
      <c r="AP37" s="207"/>
      <c r="AQ37" s="207"/>
      <c r="AR37" s="207"/>
      <c r="AS37" s="207"/>
      <c r="AT37" s="207"/>
      <c r="AU37" s="207"/>
      <c r="AV37" s="146"/>
      <c r="AW37" s="207"/>
      <c r="AX37" s="146"/>
      <c r="AY37" s="146"/>
      <c r="AZ37" s="207"/>
      <c r="BA37" s="207"/>
      <c r="BB37" s="207"/>
      <c r="BC37" s="207"/>
      <c r="BD37" s="207"/>
      <c r="BE37" s="207"/>
      <c r="BF37" s="146"/>
      <c r="BG37" s="146"/>
      <c r="BH37" s="146"/>
      <c r="BI37" s="146"/>
      <c r="BJ37" s="207"/>
    </row>
    <row r="38" spans="1:62" s="200" customFormat="1" x14ac:dyDescent="0.25">
      <c r="A38" s="207"/>
      <c r="B38" s="202"/>
      <c r="C38" s="203"/>
      <c r="D38" s="207"/>
      <c r="E38" s="207"/>
      <c r="F38" s="207"/>
      <c r="G38" s="78"/>
      <c r="H38" s="205"/>
      <c r="I38" s="205"/>
      <c r="J38" s="205"/>
      <c r="K38" s="205"/>
      <c r="L38" s="205"/>
      <c r="M38" s="269"/>
      <c r="N38" s="81"/>
      <c r="O38" s="82"/>
      <c r="P38" s="82"/>
      <c r="Q38" s="82"/>
      <c r="R38" s="82"/>
      <c r="S38" s="82"/>
      <c r="T38" s="82"/>
      <c r="U38" s="82"/>
      <c r="V38" s="82"/>
      <c r="W38" s="199"/>
      <c r="X38" s="199"/>
      <c r="Y38" s="207"/>
      <c r="AB38" s="133"/>
      <c r="AD38" s="133"/>
      <c r="AE38" s="133"/>
      <c r="AF38" s="133"/>
      <c r="AG38" s="133"/>
      <c r="AH38" s="133"/>
      <c r="AI38" s="133"/>
      <c r="AJ38" s="133"/>
      <c r="AK38" s="133"/>
      <c r="AL38" s="133"/>
      <c r="AM38" s="133"/>
      <c r="AN38" s="133"/>
      <c r="AO38" s="133"/>
      <c r="AP38" s="207"/>
      <c r="AQ38" s="207"/>
      <c r="AR38" s="207"/>
      <c r="AS38" s="207"/>
      <c r="AT38" s="207"/>
      <c r="AU38" s="207"/>
      <c r="AV38" s="146"/>
      <c r="AW38" s="207"/>
      <c r="AX38" s="146"/>
      <c r="AY38" s="146"/>
      <c r="AZ38" s="207"/>
      <c r="BA38" s="207"/>
      <c r="BB38" s="207"/>
      <c r="BC38" s="207"/>
      <c r="BD38" s="207"/>
      <c r="BE38" s="207"/>
      <c r="BF38" s="146"/>
      <c r="BG38" s="146"/>
      <c r="BH38" s="146"/>
      <c r="BI38" s="146"/>
      <c r="BJ38" s="207"/>
    </row>
    <row r="39" spans="1:62" s="200" customFormat="1" x14ac:dyDescent="0.25">
      <c r="A39" s="207"/>
      <c r="B39" s="202"/>
      <c r="C39" s="203"/>
      <c r="D39" s="207"/>
      <c r="E39" s="207"/>
      <c r="F39" s="207"/>
      <c r="G39" s="204"/>
      <c r="H39" s="199"/>
      <c r="I39" s="199"/>
      <c r="J39" s="199"/>
      <c r="K39" s="199"/>
      <c r="L39" s="199"/>
      <c r="M39" s="326"/>
      <c r="N39" s="206"/>
      <c r="O39" s="15"/>
      <c r="P39" s="15"/>
      <c r="Q39" s="15"/>
      <c r="R39" s="15"/>
      <c r="S39" s="15"/>
      <c r="T39" s="15"/>
      <c r="U39" s="15"/>
      <c r="V39" s="15"/>
      <c r="W39" s="196"/>
      <c r="AB39" s="133"/>
      <c r="AD39" s="133"/>
      <c r="AE39" s="133"/>
      <c r="AF39" s="133"/>
      <c r="AG39" s="133"/>
      <c r="AH39" s="133"/>
      <c r="AI39" s="133"/>
      <c r="AJ39" s="133"/>
      <c r="AK39" s="133"/>
      <c r="AL39" s="133"/>
      <c r="AM39" s="133"/>
      <c r="AN39" s="133"/>
      <c r="AO39" s="133"/>
      <c r="AP39" s="207"/>
      <c r="AQ39" s="207"/>
      <c r="AR39" s="207"/>
      <c r="AS39" s="207"/>
      <c r="AT39" s="207"/>
      <c r="AU39" s="207"/>
      <c r="AV39" s="146"/>
      <c r="AW39" s="207"/>
      <c r="AX39" s="146"/>
      <c r="AY39" s="146"/>
      <c r="AZ39" s="207"/>
      <c r="BA39" s="207"/>
      <c r="BB39" s="207"/>
      <c r="BC39" s="207"/>
      <c r="BD39" s="207"/>
      <c r="BE39" s="207"/>
      <c r="BF39" s="146"/>
      <c r="BG39" s="146"/>
      <c r="BH39" s="146"/>
      <c r="BI39" s="146"/>
      <c r="BJ39" s="207"/>
    </row>
  </sheetData>
  <mergeCells count="26">
    <mergeCell ref="BJ1:BS1"/>
    <mergeCell ref="BT1:CC1"/>
    <mergeCell ref="BK2:BN2"/>
    <mergeCell ref="BQ2:BS2"/>
    <mergeCell ref="BU2:BX2"/>
    <mergeCell ref="CA2:CC2"/>
    <mergeCell ref="G1:M1"/>
    <mergeCell ref="BG2:BI2"/>
    <mergeCell ref="P3:U3"/>
    <mergeCell ref="V1:AE1"/>
    <mergeCell ref="AP1:AY1"/>
    <mergeCell ref="AZ1:BI1"/>
    <mergeCell ref="AC2:AE2"/>
    <mergeCell ref="AQ2:AT2"/>
    <mergeCell ref="AW2:AY2"/>
    <mergeCell ref="BA2:BD2"/>
    <mergeCell ref="AF1:AO1"/>
    <mergeCell ref="AG2:AJ2"/>
    <mergeCell ref="AM2:AO2"/>
    <mergeCell ref="B2:C2"/>
    <mergeCell ref="D2:F2"/>
    <mergeCell ref="K2:L2"/>
    <mergeCell ref="N2:O2"/>
    <mergeCell ref="W2:Z2"/>
    <mergeCell ref="G2:H2"/>
    <mergeCell ref="I2:J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37"/>
  <sheetViews>
    <sheetView topLeftCell="AN85" workbookViewId="0">
      <selection activeCell="AQ101" sqref="AQ101"/>
    </sheetView>
  </sheetViews>
  <sheetFormatPr defaultRowHeight="15" x14ac:dyDescent="0.25"/>
  <cols>
    <col min="1" max="1" width="23.140625" style="207" customWidth="1"/>
    <col min="2" max="3" width="7" style="207" customWidth="1"/>
    <col min="4" max="5" width="5.42578125" style="207" customWidth="1"/>
    <col min="6" max="6" width="9.140625" style="204" customWidth="1"/>
    <col min="7" max="11" width="9.140625" style="199" customWidth="1"/>
    <col min="12" max="13" width="9.140625" style="205" customWidth="1"/>
    <col min="14" max="14" width="14.5703125" style="269" customWidth="1"/>
    <col min="15" max="15" width="9.140625" style="206"/>
    <col min="16" max="17" width="9.140625" style="15"/>
    <col min="18" max="18" width="11.5703125" style="15" bestFit="1" customWidth="1"/>
    <col min="19" max="22" width="9.140625" style="15"/>
    <col min="23" max="30" width="6.85546875" style="207" customWidth="1"/>
    <col min="31" max="31" width="6.85546875" style="146" customWidth="1"/>
    <col min="32" max="42" width="6.85546875" style="207" customWidth="1"/>
    <col min="43" max="50" width="9.140625" style="207"/>
    <col min="51" max="51" width="9.140625" style="146"/>
    <col min="52" max="52" width="9.140625" style="207"/>
    <col min="53" max="60" width="6.5703125" style="207" customWidth="1"/>
    <col min="61" max="61" width="6.5703125" style="146" customWidth="1"/>
    <col min="62" max="62" width="6.5703125" style="207" customWidth="1"/>
    <col min="63" max="63" width="8.5703125" style="207" customWidth="1"/>
    <col min="64" max="64" width="9" style="207" customWidth="1"/>
    <col min="65" max="65" width="8.5703125" style="207" customWidth="1"/>
    <col min="66" max="67" width="9.28515625" style="207" customWidth="1"/>
    <col min="68" max="72" width="8.5703125" style="207" customWidth="1"/>
    <col min="73" max="82" width="8.28515625" style="207" customWidth="1"/>
    <col min="83" max="16384" width="9.140625" style="207"/>
  </cols>
  <sheetData>
    <row r="1" spans="1:82" ht="15" customHeight="1" x14ac:dyDescent="0.35">
      <c r="A1" s="146"/>
      <c r="B1" s="202"/>
      <c r="C1" s="203"/>
      <c r="F1" s="390" t="s">
        <v>206</v>
      </c>
      <c r="G1" s="391"/>
      <c r="H1" s="391"/>
      <c r="I1" s="391"/>
      <c r="J1" s="391"/>
      <c r="K1" s="391"/>
      <c r="L1" s="391"/>
      <c r="M1" s="391"/>
      <c r="N1" s="392"/>
      <c r="O1" s="262"/>
      <c r="P1" s="264"/>
      <c r="Q1" s="262"/>
      <c r="R1" s="263"/>
      <c r="S1" s="263"/>
      <c r="T1" s="263"/>
      <c r="U1" s="263"/>
      <c r="V1" s="263"/>
      <c r="W1" s="393" t="s">
        <v>471</v>
      </c>
      <c r="X1" s="389"/>
      <c r="Y1" s="389"/>
      <c r="Z1" s="389"/>
      <c r="AA1" s="389"/>
      <c r="AB1" s="389"/>
      <c r="AC1" s="389"/>
      <c r="AD1" s="389"/>
      <c r="AE1" s="389"/>
      <c r="AF1" s="389"/>
      <c r="AG1" s="393" t="s">
        <v>465</v>
      </c>
      <c r="AH1" s="389"/>
      <c r="AI1" s="389"/>
      <c r="AJ1" s="389"/>
      <c r="AK1" s="389"/>
      <c r="AL1" s="389"/>
      <c r="AM1" s="389"/>
      <c r="AN1" s="389"/>
      <c r="AO1" s="389"/>
      <c r="AP1" s="389"/>
      <c r="AQ1" s="394" t="s">
        <v>481</v>
      </c>
      <c r="AR1" s="395"/>
      <c r="AS1" s="395"/>
      <c r="AT1" s="395"/>
      <c r="AU1" s="395"/>
      <c r="AV1" s="395"/>
      <c r="AW1" s="395"/>
      <c r="AX1" s="395"/>
      <c r="AY1" s="395"/>
      <c r="AZ1" s="395"/>
      <c r="BA1" s="387" t="s">
        <v>474</v>
      </c>
      <c r="BB1" s="388"/>
      <c r="BC1" s="388"/>
      <c r="BD1" s="388"/>
      <c r="BE1" s="388"/>
      <c r="BF1" s="388"/>
      <c r="BG1" s="388"/>
      <c r="BH1" s="388"/>
      <c r="BI1" s="388"/>
      <c r="BJ1" s="388"/>
      <c r="BK1" s="387" t="s">
        <v>478</v>
      </c>
      <c r="BL1" s="388"/>
      <c r="BM1" s="388"/>
      <c r="BN1" s="388"/>
      <c r="BO1" s="388"/>
      <c r="BP1" s="388"/>
      <c r="BQ1" s="388"/>
      <c r="BR1" s="388"/>
      <c r="BS1" s="388"/>
      <c r="BT1" s="388"/>
      <c r="BU1" s="387" t="s">
        <v>466</v>
      </c>
      <c r="BV1" s="388"/>
      <c r="BW1" s="388"/>
      <c r="BX1" s="388"/>
      <c r="BY1" s="388"/>
      <c r="BZ1" s="388"/>
      <c r="CA1" s="388"/>
      <c r="CB1" s="388"/>
      <c r="CC1" s="388"/>
      <c r="CD1" s="403"/>
    </row>
    <row r="2" spans="1:82" ht="77.25" customHeight="1" x14ac:dyDescent="0.35">
      <c r="A2" s="44" t="s">
        <v>440</v>
      </c>
      <c r="B2" s="393" t="s">
        <v>182</v>
      </c>
      <c r="C2" s="396"/>
      <c r="D2" s="397" t="s">
        <v>183</v>
      </c>
      <c r="E2" s="397"/>
      <c r="F2" s="415" t="s">
        <v>446</v>
      </c>
      <c r="G2" s="410"/>
      <c r="H2" s="410" t="s">
        <v>445</v>
      </c>
      <c r="I2" s="410"/>
      <c r="J2" s="414" t="s">
        <v>444</v>
      </c>
      <c r="K2" s="414"/>
      <c r="L2" s="414" t="s">
        <v>447</v>
      </c>
      <c r="M2" s="416"/>
      <c r="N2" s="315"/>
      <c r="O2" s="401" t="s">
        <v>208</v>
      </c>
      <c r="P2" s="402"/>
      <c r="Q2" s="50" t="s">
        <v>258</v>
      </c>
      <c r="R2" s="71" t="s">
        <v>0</v>
      </c>
      <c r="S2" s="72" t="s">
        <v>259</v>
      </c>
      <c r="T2" s="72" t="s">
        <v>72</v>
      </c>
      <c r="U2" s="71" t="s">
        <v>0</v>
      </c>
      <c r="V2" s="96" t="s">
        <v>78</v>
      </c>
      <c r="W2" s="49"/>
      <c r="X2" s="389" t="s">
        <v>216</v>
      </c>
      <c r="Y2" s="389"/>
      <c r="Z2" s="389"/>
      <c r="AA2" s="389"/>
      <c r="AB2" s="5" t="s">
        <v>217</v>
      </c>
      <c r="AC2" s="112" t="s">
        <v>218</v>
      </c>
      <c r="AD2" s="410" t="s">
        <v>219</v>
      </c>
      <c r="AE2" s="410"/>
      <c r="AF2" s="410"/>
      <c r="AG2" s="49"/>
      <c r="AH2" s="389" t="s">
        <v>216</v>
      </c>
      <c r="AI2" s="389"/>
      <c r="AJ2" s="389"/>
      <c r="AK2" s="389"/>
      <c r="AL2" s="5" t="s">
        <v>217</v>
      </c>
      <c r="AM2" s="112" t="s">
        <v>218</v>
      </c>
      <c r="AN2" s="410" t="s">
        <v>219</v>
      </c>
      <c r="AO2" s="410"/>
      <c r="AP2" s="410"/>
      <c r="AQ2" s="50"/>
      <c r="AR2" s="410" t="s">
        <v>216</v>
      </c>
      <c r="AS2" s="410"/>
      <c r="AT2" s="410"/>
      <c r="AU2" s="410"/>
      <c r="AV2" s="112" t="s">
        <v>217</v>
      </c>
      <c r="AW2" s="112" t="s">
        <v>218</v>
      </c>
      <c r="AX2" s="410" t="s">
        <v>219</v>
      </c>
      <c r="AY2" s="410"/>
      <c r="AZ2" s="410"/>
      <c r="BA2" s="49"/>
      <c r="BB2" s="389" t="s">
        <v>216</v>
      </c>
      <c r="BC2" s="389"/>
      <c r="BD2" s="389"/>
      <c r="BE2" s="389"/>
      <c r="BF2" s="5" t="s">
        <v>217</v>
      </c>
      <c r="BG2" s="112" t="s">
        <v>218</v>
      </c>
      <c r="BH2" s="389" t="s">
        <v>219</v>
      </c>
      <c r="BI2" s="389"/>
      <c r="BJ2" s="389"/>
      <c r="BK2" s="49"/>
      <c r="BL2" s="389" t="s">
        <v>216</v>
      </c>
      <c r="BM2" s="389"/>
      <c r="BN2" s="389"/>
      <c r="BO2" s="389"/>
      <c r="BP2" s="5" t="s">
        <v>217</v>
      </c>
      <c r="BQ2" s="5" t="s">
        <v>218</v>
      </c>
      <c r="BR2" s="389" t="s">
        <v>219</v>
      </c>
      <c r="BS2" s="389"/>
      <c r="BT2" s="389"/>
      <c r="BU2" s="49"/>
      <c r="BV2" s="389" t="s">
        <v>216</v>
      </c>
      <c r="BW2" s="389"/>
      <c r="BX2" s="389"/>
      <c r="BY2" s="389"/>
      <c r="BZ2" s="5" t="s">
        <v>217</v>
      </c>
      <c r="CA2" s="5" t="s">
        <v>218</v>
      </c>
      <c r="CB2" s="389" t="s">
        <v>219</v>
      </c>
      <c r="CC2" s="389"/>
      <c r="CD2" s="396"/>
    </row>
    <row r="3" spans="1:82" ht="87.75" customHeight="1" x14ac:dyDescent="0.3">
      <c r="A3" s="4" t="s">
        <v>178</v>
      </c>
      <c r="B3" s="187" t="s">
        <v>1</v>
      </c>
      <c r="C3" s="188" t="s">
        <v>405</v>
      </c>
      <c r="D3" s="168" t="s">
        <v>184</v>
      </c>
      <c r="E3" s="274" t="s">
        <v>185</v>
      </c>
      <c r="F3" s="260" t="s">
        <v>308</v>
      </c>
      <c r="G3" s="261" t="s">
        <v>56</v>
      </c>
      <c r="H3" s="260" t="s">
        <v>308</v>
      </c>
      <c r="I3" s="261" t="s">
        <v>56</v>
      </c>
      <c r="J3" s="260" t="s">
        <v>308</v>
      </c>
      <c r="K3" s="261" t="s">
        <v>56</v>
      </c>
      <c r="L3" s="260" t="s">
        <v>308</v>
      </c>
      <c r="M3" s="261" t="s">
        <v>56</v>
      </c>
      <c r="N3" s="276" t="s">
        <v>479</v>
      </c>
      <c r="O3" s="169" t="s">
        <v>462</v>
      </c>
      <c r="P3" s="312" t="s">
        <v>401</v>
      </c>
      <c r="Q3" s="404" t="s">
        <v>402</v>
      </c>
      <c r="R3" s="405"/>
      <c r="S3" s="405"/>
      <c r="T3" s="405"/>
      <c r="U3" s="405"/>
      <c r="V3" s="405"/>
      <c r="W3" s="213" t="s">
        <v>61</v>
      </c>
      <c r="X3" s="171" t="s">
        <v>71</v>
      </c>
      <c r="Y3" s="171" t="s">
        <v>62</v>
      </c>
      <c r="Z3" s="171" t="s">
        <v>63</v>
      </c>
      <c r="AA3" s="171" t="s">
        <v>64</v>
      </c>
      <c r="AB3" s="171" t="s">
        <v>65</v>
      </c>
      <c r="AC3" s="172" t="s">
        <v>66</v>
      </c>
      <c r="AD3" s="172" t="s">
        <v>67</v>
      </c>
      <c r="AE3" s="193" t="s">
        <v>68</v>
      </c>
      <c r="AF3" s="172" t="s">
        <v>69</v>
      </c>
      <c r="AG3" s="212" t="s">
        <v>61</v>
      </c>
      <c r="AH3" s="120" t="s">
        <v>71</v>
      </c>
      <c r="AI3" s="120" t="s">
        <v>62</v>
      </c>
      <c r="AJ3" s="120" t="s">
        <v>63</v>
      </c>
      <c r="AK3" s="120" t="s">
        <v>64</v>
      </c>
      <c r="AL3" s="120" t="s">
        <v>65</v>
      </c>
      <c r="AM3" s="36" t="s">
        <v>66</v>
      </c>
      <c r="AN3" s="36" t="s">
        <v>67</v>
      </c>
      <c r="AO3" s="76" t="s">
        <v>68</v>
      </c>
      <c r="AP3" s="36" t="s">
        <v>69</v>
      </c>
      <c r="AQ3" s="213" t="s">
        <v>61</v>
      </c>
      <c r="AR3" s="172" t="s">
        <v>71</v>
      </c>
      <c r="AS3" s="172" t="s">
        <v>62</v>
      </c>
      <c r="AT3" s="172" t="s">
        <v>63</v>
      </c>
      <c r="AU3" s="172" t="s">
        <v>64</v>
      </c>
      <c r="AV3" s="172" t="s">
        <v>65</v>
      </c>
      <c r="AW3" s="172" t="s">
        <v>66</v>
      </c>
      <c r="AX3" s="172" t="s">
        <v>67</v>
      </c>
      <c r="AY3" s="193" t="s">
        <v>68</v>
      </c>
      <c r="AZ3" s="172" t="s">
        <v>69</v>
      </c>
      <c r="BA3" s="98" t="s">
        <v>61</v>
      </c>
      <c r="BB3" s="99" t="s">
        <v>71</v>
      </c>
      <c r="BC3" s="99" t="s">
        <v>62</v>
      </c>
      <c r="BD3" s="99" t="s">
        <v>63</v>
      </c>
      <c r="BE3" s="99" t="s">
        <v>64</v>
      </c>
      <c r="BF3" s="99" t="s">
        <v>65</v>
      </c>
      <c r="BG3" s="138" t="s">
        <v>66</v>
      </c>
      <c r="BH3" s="138" t="s">
        <v>67</v>
      </c>
      <c r="BI3" s="100" t="s">
        <v>68</v>
      </c>
      <c r="BJ3" s="101" t="s">
        <v>69</v>
      </c>
      <c r="BK3" s="98" t="s">
        <v>61</v>
      </c>
      <c r="BL3" s="99" t="s">
        <v>71</v>
      </c>
      <c r="BM3" s="99" t="s">
        <v>62</v>
      </c>
      <c r="BN3" s="99" t="s">
        <v>63</v>
      </c>
      <c r="BO3" s="99" t="s">
        <v>64</v>
      </c>
      <c r="BP3" s="99" t="s">
        <v>65</v>
      </c>
      <c r="BQ3" s="138" t="s">
        <v>66</v>
      </c>
      <c r="BR3" s="99" t="s">
        <v>67</v>
      </c>
      <c r="BS3" s="100" t="s">
        <v>68</v>
      </c>
      <c r="BT3" s="101" t="s">
        <v>69</v>
      </c>
      <c r="BU3" s="365" t="s">
        <v>61</v>
      </c>
      <c r="BV3" s="99" t="s">
        <v>71</v>
      </c>
      <c r="BW3" s="99" t="s">
        <v>62</v>
      </c>
      <c r="BX3" s="99" t="s">
        <v>63</v>
      </c>
      <c r="BY3" s="99" t="s">
        <v>64</v>
      </c>
      <c r="BZ3" s="99" t="s">
        <v>65</v>
      </c>
      <c r="CA3" s="138" t="s">
        <v>66</v>
      </c>
      <c r="CB3" s="99" t="s">
        <v>67</v>
      </c>
      <c r="CC3" s="100" t="s">
        <v>68</v>
      </c>
      <c r="CD3" s="101" t="s">
        <v>69</v>
      </c>
    </row>
    <row r="4" spans="1:82" ht="15.75" x14ac:dyDescent="0.25">
      <c r="A4" s="217" t="s">
        <v>116</v>
      </c>
      <c r="B4" s="181"/>
      <c r="C4" s="180">
        <v>164</v>
      </c>
      <c r="D4" s="181"/>
      <c r="E4" s="146">
        <v>1</v>
      </c>
      <c r="F4" s="58">
        <v>55.012</v>
      </c>
      <c r="G4" s="60">
        <v>204.48400000000001</v>
      </c>
      <c r="H4" s="60">
        <v>36.868000000000002</v>
      </c>
      <c r="I4" s="60">
        <v>138.86699999999999</v>
      </c>
      <c r="J4" s="60">
        <v>47.332999999999998</v>
      </c>
      <c r="K4" s="60">
        <v>357.714</v>
      </c>
      <c r="L4" s="205">
        <v>3.26</v>
      </c>
      <c r="M4" s="205">
        <v>2.4849999999999999</v>
      </c>
      <c r="N4" s="314" t="s">
        <v>270</v>
      </c>
      <c r="O4" s="208"/>
      <c r="P4" s="82">
        <v>94.665999999999997</v>
      </c>
      <c r="Q4" s="277">
        <v>12.525</v>
      </c>
      <c r="R4" s="278">
        <v>38.207000000000001</v>
      </c>
      <c r="S4" s="73">
        <f t="shared" ref="S4" si="0">Q4/P4</f>
        <v>0.13230726976950544</v>
      </c>
      <c r="T4" s="73">
        <f t="shared" ref="T4" si="1">IF(Q4&lt;0.01*P4,0.01,IF(Q4&gt;100*P4,100,S4))</f>
        <v>0.13230726976950544</v>
      </c>
      <c r="U4" s="205">
        <f t="shared" ref="U4" si="2">IF(R4&gt;0,((((1/P4)^2)*((R4^2)+(Q4^2))-((1/P4)^2)*(Q4^2))^0.5),0)</f>
        <v>0.40359791266135675</v>
      </c>
      <c r="V4" s="205">
        <f t="shared" ref="V4" si="3">IF(U4=0,T4,U4)</f>
        <v>0.40359791266135675</v>
      </c>
      <c r="W4" s="19">
        <v>1</v>
      </c>
      <c r="X4" s="198">
        <v>1</v>
      </c>
      <c r="Y4" s="207">
        <v>1</v>
      </c>
      <c r="Z4" s="207">
        <v>1</v>
      </c>
      <c r="AA4" s="207">
        <v>1</v>
      </c>
      <c r="AB4" s="207">
        <v>1</v>
      </c>
      <c r="AC4" s="207">
        <v>0.5</v>
      </c>
      <c r="AD4" s="207">
        <v>1</v>
      </c>
      <c r="AE4" s="201"/>
      <c r="AF4" s="207">
        <v>1</v>
      </c>
      <c r="AG4" s="357">
        <f t="shared" ref="AG4" si="4">IF(W4&gt;0,$C4,"na")</f>
        <v>164</v>
      </c>
      <c r="AH4" s="178">
        <f t="shared" ref="AH4" si="5">IF(X4&gt;0,$C4,"na")</f>
        <v>164</v>
      </c>
      <c r="AI4" s="178">
        <f t="shared" ref="AI4" si="6">IF(Y4&gt;0,$C4,"na")</f>
        <v>164</v>
      </c>
      <c r="AJ4" s="178">
        <f t="shared" ref="AJ4" si="7">IF(Z4&gt;0,$C4,"na")</f>
        <v>164</v>
      </c>
      <c r="AK4" s="178">
        <f t="shared" ref="AK4" si="8">IF(AA4&gt;0,$C4,"na")</f>
        <v>164</v>
      </c>
      <c r="AL4" s="178">
        <f t="shared" ref="AL4" si="9">IF(AB4&gt;0,$C4,"na")</f>
        <v>164</v>
      </c>
      <c r="AM4" s="178">
        <f t="shared" ref="AM4" si="10">IF(AC4&gt;0,$C4,"na")</f>
        <v>164</v>
      </c>
      <c r="AN4" s="178">
        <f t="shared" ref="AN4" si="11">IF(AD4&gt;0,$C4,"na")</f>
        <v>164</v>
      </c>
      <c r="AO4" s="352" t="str">
        <f t="shared" ref="AO4" si="12">IF(AE4&gt;0,$C4,"na")</f>
        <v>na</v>
      </c>
      <c r="AP4" s="361">
        <f t="shared" ref="AP4" si="13">IF(AF4&gt;0,$C4,"na")</f>
        <v>164</v>
      </c>
      <c r="AQ4" s="82">
        <f>IF(W4&gt;0,(W4/W$29)*LN($T4+1),"na")</f>
        <v>0.12425738267360545</v>
      </c>
      <c r="AR4" s="82">
        <f t="shared" ref="AR4:AZ4" si="14">IF(X4&gt;0,(X4/X$29)*LN($T4+1),"na")</f>
        <v>0.15904944982221497</v>
      </c>
      <c r="AS4" s="82">
        <f t="shared" si="14"/>
        <v>0.12425738267360545</v>
      </c>
      <c r="AT4" s="82">
        <f t="shared" si="14"/>
        <v>0.2056673920114849</v>
      </c>
      <c r="AU4" s="82">
        <f t="shared" si="14"/>
        <v>0.23668072890210559</v>
      </c>
      <c r="AV4" s="82">
        <f t="shared" si="14"/>
        <v>0.12701865784413</v>
      </c>
      <c r="AW4" s="82">
        <f t="shared" si="14"/>
        <v>8.8755273338289614E-2</v>
      </c>
      <c r="AX4" s="82">
        <f t="shared" si="14"/>
        <v>0.12854212000717805</v>
      </c>
      <c r="AY4" s="83" t="str">
        <f t="shared" si="14"/>
        <v>na</v>
      </c>
      <c r="AZ4" s="82">
        <f t="shared" si="14"/>
        <v>0.12425738267360545</v>
      </c>
      <c r="BA4" s="358">
        <f>IF(W4&gt;0,((W4/W$29)^2)*LN((($V4+1)^2)),"na")</f>
        <v>0.67807775518739488</v>
      </c>
      <c r="BB4" s="344">
        <f t="shared" ref="BB4:BJ4" si="15">IF(X4&gt;0,((X4/X$29)^2)*LN((($V4+1)^2)),"na")</f>
        <v>1.1109625940990278</v>
      </c>
      <c r="BC4" s="344">
        <f t="shared" si="15"/>
        <v>0.67807775518739488</v>
      </c>
      <c r="BD4" s="344">
        <f t="shared" si="15"/>
        <v>1.8576589155193322</v>
      </c>
      <c r="BE4" s="344">
        <f t="shared" si="15"/>
        <v>2.4601460505665118</v>
      </c>
      <c r="BF4" s="344">
        <f t="shared" si="15"/>
        <v>0.70854939751927271</v>
      </c>
      <c r="BG4" s="344">
        <f t="shared" si="15"/>
        <v>0.34595803836091576</v>
      </c>
      <c r="BH4" s="344">
        <f t="shared" si="15"/>
        <v>0.72564801387473898</v>
      </c>
      <c r="BI4" s="347" t="str">
        <f t="shared" si="15"/>
        <v>na</v>
      </c>
      <c r="BJ4" s="359">
        <f t="shared" si="15"/>
        <v>0.67807775518739488</v>
      </c>
      <c r="BK4" s="344">
        <f>IF(W4&gt;0,(AG4-1)*BA4,"na")</f>
        <v>110.52667409554536</v>
      </c>
      <c r="BL4" s="344">
        <f t="shared" ref="BL4:BT4" si="16">IF(X4&gt;0,(AH4-1)*BB4,"na")</f>
        <v>181.08690283814153</v>
      </c>
      <c r="BM4" s="344">
        <f t="shared" si="16"/>
        <v>110.52667409554536</v>
      </c>
      <c r="BN4" s="344">
        <f t="shared" si="16"/>
        <v>302.79840322965111</v>
      </c>
      <c r="BO4" s="344">
        <f t="shared" si="16"/>
        <v>401.0038062423414</v>
      </c>
      <c r="BP4" s="344">
        <f t="shared" si="16"/>
        <v>115.49355179564145</v>
      </c>
      <c r="BQ4" s="344">
        <f t="shared" si="16"/>
        <v>56.391160252829266</v>
      </c>
      <c r="BR4" s="344">
        <f t="shared" si="16"/>
        <v>118.28062626158246</v>
      </c>
      <c r="BS4" s="347" t="str">
        <f t="shared" si="16"/>
        <v>na</v>
      </c>
      <c r="BT4" s="359">
        <f t="shared" si="16"/>
        <v>110.52667409554536</v>
      </c>
      <c r="BU4" s="344">
        <f>IF(W4&gt;0,AG4*(AQ4-AQ$29)^2,"na")</f>
        <v>0.41054553288208617</v>
      </c>
      <c r="BV4" s="344">
        <f t="shared" ref="BV4:CD4" si="17">IF(X4&gt;0,AH4*(AR4-AR$29)^2,"na")</f>
        <v>1.142573242215545</v>
      </c>
      <c r="BW4" s="344">
        <f t="shared" si="17"/>
        <v>2.3929572918171372E-2</v>
      </c>
      <c r="BX4" s="344">
        <f t="shared" si="17"/>
        <v>2.9621872461560663</v>
      </c>
      <c r="BY4" s="344">
        <f t="shared" si="17"/>
        <v>4.2915591008658893</v>
      </c>
      <c r="BZ4" s="344">
        <f t="shared" si="17"/>
        <v>0.38635056886984492</v>
      </c>
      <c r="CA4" s="344">
        <f t="shared" si="17"/>
        <v>3.7082915271425272E-2</v>
      </c>
      <c r="CB4" s="344">
        <f t="shared" si="17"/>
        <v>0.14830594099194416</v>
      </c>
      <c r="CC4" s="347" t="str">
        <f t="shared" si="17"/>
        <v>na</v>
      </c>
      <c r="CD4" s="359">
        <f t="shared" si="17"/>
        <v>0.26028141558740198</v>
      </c>
    </row>
    <row r="5" spans="1:82" x14ac:dyDescent="0.25">
      <c r="A5" s="217" t="s">
        <v>4</v>
      </c>
      <c r="B5" s="202">
        <v>40</v>
      </c>
      <c r="C5" s="203"/>
      <c r="E5" s="207">
        <v>1</v>
      </c>
      <c r="F5" s="204">
        <v>201.417</v>
      </c>
      <c r="G5" s="199">
        <v>391.29700000000003</v>
      </c>
      <c r="H5" s="199">
        <v>181.06299999999999</v>
      </c>
      <c r="I5" s="199">
        <v>163.65</v>
      </c>
      <c r="J5" s="199">
        <v>0.7</v>
      </c>
      <c r="K5" s="199">
        <v>2.4129999999999998</v>
      </c>
      <c r="L5" s="205">
        <v>3.488</v>
      </c>
      <c r="M5" s="205">
        <v>7.3440000000000003</v>
      </c>
      <c r="N5" s="314" t="s">
        <v>270</v>
      </c>
      <c r="O5" s="208">
        <v>402.834</v>
      </c>
      <c r="P5" s="340"/>
      <c r="Q5" s="277">
        <v>22.175000000000001</v>
      </c>
      <c r="R5" s="278">
        <v>41.210999999999999</v>
      </c>
      <c r="S5" s="154">
        <f t="shared" ref="S5" si="18">Q5/O5</f>
        <v>5.5047488543668116E-2</v>
      </c>
      <c r="T5" s="154">
        <f t="shared" ref="T5" si="19">IF(Q5&lt;0.01*O5,0.01,IF(Q5&gt;100*O5,100,S5))</f>
        <v>5.5047488543668116E-2</v>
      </c>
      <c r="U5" s="205">
        <f t="shared" ref="U5:U6" si="20">IF(R5&gt;0,((((1/O5)^2)*((R5^2)+(Q5^2))-((1/O5)^2)*(Q5^2))^0.5),0)</f>
        <v>0.10230268547342081</v>
      </c>
      <c r="V5" s="205">
        <f t="shared" ref="V5" si="21">IF(U5=0,T5,U5)</f>
        <v>0.10230268547342081</v>
      </c>
      <c r="W5" s="202">
        <v>1</v>
      </c>
      <c r="X5" s="198">
        <v>1</v>
      </c>
      <c r="Z5" s="207">
        <v>0.5</v>
      </c>
      <c r="AA5" s="207">
        <v>0.3</v>
      </c>
      <c r="AB5" s="207">
        <v>1</v>
      </c>
      <c r="AC5" s="207">
        <v>1</v>
      </c>
      <c r="AE5" s="201"/>
      <c r="AG5" s="54">
        <f>IF(W5&gt;0,$B5,"na")</f>
        <v>40</v>
      </c>
      <c r="AH5" s="144">
        <f t="shared" ref="AH5:AP5" si="22">IF(X5&gt;0,$B5,"na")</f>
        <v>40</v>
      </c>
      <c r="AI5" s="144" t="str">
        <f t="shared" si="22"/>
        <v>na</v>
      </c>
      <c r="AJ5" s="144">
        <f t="shared" si="22"/>
        <v>40</v>
      </c>
      <c r="AK5" s="144">
        <f t="shared" si="22"/>
        <v>40</v>
      </c>
      <c r="AL5" s="144">
        <f t="shared" si="22"/>
        <v>40</v>
      </c>
      <c r="AM5" s="144">
        <f t="shared" si="22"/>
        <v>40</v>
      </c>
      <c r="AN5" s="144" t="str">
        <f t="shared" si="22"/>
        <v>na</v>
      </c>
      <c r="AO5" s="75" t="str">
        <f t="shared" si="22"/>
        <v>na</v>
      </c>
      <c r="AP5" s="69" t="str">
        <f t="shared" si="22"/>
        <v>na</v>
      </c>
      <c r="AQ5" s="82">
        <f t="shared" ref="AQ5:AQ27" si="23">IF(W5&gt;0,(W5/W$29)*LN($T5+1),"na")</f>
        <v>5.3585778752582476E-2</v>
      </c>
      <c r="AR5" s="82">
        <f t="shared" ref="AR5:AR27" si="24">IF(X5&gt;0,(X5/X$29)*LN($T5+1),"na")</f>
        <v>6.8589796803305569E-2</v>
      </c>
      <c r="AS5" s="82" t="str">
        <f t="shared" ref="AS5:AS27" si="25">IF(Y5&gt;0,(Y5/Y$29)*LN($T5+1),"na")</f>
        <v>na</v>
      </c>
      <c r="AT5" s="82">
        <f t="shared" ref="AT5:AT27" si="26">IF(Z5&gt;0,(Z5/Z$29)*LN($T5+1),"na")</f>
        <v>4.4346851381447575E-2</v>
      </c>
      <c r="AU5" s="82">
        <f t="shared" ref="AU5:AU27" si="27">IF(AA5&gt;0,(AA5/AA$29)*LN($T5+1),"na")</f>
        <v>3.0620445001475698E-2</v>
      </c>
      <c r="AV5" s="82">
        <f t="shared" ref="AV5:AV27" si="28">IF(AB5&gt;0,(AB5/AB$29)*LN($T5+1),"na")</f>
        <v>5.4776573835973195E-2</v>
      </c>
      <c r="AW5" s="82">
        <f t="shared" ref="AW5:AW27" si="29">IF(AC5&gt;0,(AC5/AC$29)*LN($T5+1),"na")</f>
        <v>7.6551112503689248E-2</v>
      </c>
      <c r="AX5" s="82" t="str">
        <f t="shared" ref="AX5:AX27" si="30">IF(AD5&gt;0,(AD5/AD$29)*LN($T5+1),"na")</f>
        <v>na</v>
      </c>
      <c r="AY5" s="83" t="str">
        <f t="shared" ref="AY5:AY27" si="31">IF(AE5&gt;0,(AE5/AE$29)*LN($T5+1),"na")</f>
        <v>na</v>
      </c>
      <c r="AZ5" s="82" t="str">
        <f t="shared" ref="AZ5:AZ27" si="32">IF(AF5&gt;0,(AF5/AF$29)*LN($T5+1),"na")</f>
        <v>na</v>
      </c>
      <c r="BA5" s="93">
        <f t="shared" ref="BA5:BA27" si="33">IF(W5&gt;0,((W5/W$29)^2)*LN((($V5+1)^2)),"na")</f>
        <v>0.19480268445934129</v>
      </c>
      <c r="BB5" s="85">
        <f t="shared" ref="BB5:BB27" si="34">IF(X5&gt;0,((X5/X$29)^2)*LN((($V5+1)^2)),"na")</f>
        <v>0.31916471821818476</v>
      </c>
      <c r="BC5" s="85" t="str">
        <f t="shared" ref="BC5:BC27" si="35">IF(Y5&gt;0,((Y5/Y$29)^2)*LN((($V5+1)^2)),"na")</f>
        <v>na</v>
      </c>
      <c r="BD5" s="85">
        <f t="shared" ref="BD5:BD27" si="36">IF(Z5&gt;0,((Z5/Z$29)^2)*LN((($V5+1)^2)),"na")</f>
        <v>0.13342015011721833</v>
      </c>
      <c r="BE5" s="85">
        <f t="shared" ref="BE5:BE27" si="37">IF(AA5&gt;0,((AA5/AA$29)^2)*LN((($V5+1)^2)),"na")</f>
        <v>6.3609039823458377E-2</v>
      </c>
      <c r="BF5" s="85">
        <f t="shared" ref="BF5:BF27" si="38">IF(AB5&gt;0,((AB5/AB$29)^2)*LN((($V5+1)^2)),"na")</f>
        <v>0.2035567804029462</v>
      </c>
      <c r="BG5" s="85">
        <f t="shared" ref="BG5:BG27" si="39">IF(AC5&gt;0,((AC5/AC$29)^2)*LN((($V5+1)^2)),"na")</f>
        <v>0.39755649889661487</v>
      </c>
      <c r="BH5" s="85" t="str">
        <f t="shared" ref="BH5:BH27" si="40">IF(AD5&gt;0,((AD5/AD$29)^2)*LN((($V5+1)^2)),"na")</f>
        <v>na</v>
      </c>
      <c r="BI5" s="86" t="str">
        <f t="shared" ref="BI5:BI27" si="41">IF(AE5&gt;0,((AE5/AE$29)^2)*LN((($V5+1)^2)),"na")</f>
        <v>na</v>
      </c>
      <c r="BJ5" s="102" t="str">
        <f t="shared" ref="BJ5:BJ27" si="42">IF(AF5&gt;0,((AF5/AF$29)^2)*LN((($V5+1)^2)),"na")</f>
        <v>na</v>
      </c>
      <c r="BK5" s="85">
        <f t="shared" ref="BK5:BK27" si="43">IF(W5&gt;0,(AG5-1)*BA5,"na")</f>
        <v>7.5973046939143103</v>
      </c>
      <c r="BL5" s="85">
        <f t="shared" ref="BL5:BL27" si="44">IF(X5&gt;0,(AH5-1)*BB5,"na")</f>
        <v>12.447424010509206</v>
      </c>
      <c r="BM5" s="85" t="str">
        <f t="shared" ref="BM5:BM27" si="45">IF(Y5&gt;0,(AI5-1)*BC5,"na")</f>
        <v>na</v>
      </c>
      <c r="BN5" s="85">
        <f t="shared" ref="BN5:BN27" si="46">IF(Z5&gt;0,(AJ5-1)*BD5,"na")</f>
        <v>5.2033858545715148</v>
      </c>
      <c r="BO5" s="85">
        <f t="shared" ref="BO5:BO27" si="47">IF(AA5&gt;0,(AK5-1)*BE5,"na")</f>
        <v>2.4807525531148769</v>
      </c>
      <c r="BP5" s="85">
        <f t="shared" ref="BP5:BP27" si="48">IF(AB5&gt;0,(AL5-1)*BF5,"na")</f>
        <v>7.9387144357149015</v>
      </c>
      <c r="BQ5" s="85">
        <f t="shared" ref="BQ5:BQ27" si="49">IF(AC5&gt;0,(AM5-1)*BG5,"na")</f>
        <v>15.504703456967981</v>
      </c>
      <c r="BR5" s="85" t="str">
        <f t="shared" ref="BR5:BR27" si="50">IF(AD5&gt;0,(AN5-1)*BH5,"na")</f>
        <v>na</v>
      </c>
      <c r="BS5" s="86" t="str">
        <f t="shared" ref="BS5:BS27" si="51">IF(AE5&gt;0,(AO5-1)*BI5,"na")</f>
        <v>na</v>
      </c>
      <c r="BT5" s="102" t="str">
        <f t="shared" ref="BT5:BT27" si="52">IF(AF5&gt;0,(AP5-1)*BJ5,"na")</f>
        <v>na</v>
      </c>
      <c r="BU5" s="85">
        <f t="shared" ref="BU5:BU27" si="53">IF(W5&gt;0,AG5*(AQ5-AQ$29)^2,"na")</f>
        <v>1.7037660914439024E-2</v>
      </c>
      <c r="BV5" s="85">
        <f t="shared" ref="BV5:BV27" si="54">IF(X5&gt;0,AH5*(AR5-AR$29)^2,"na")</f>
        <v>1.9553184608996732E-3</v>
      </c>
      <c r="BW5" s="85" t="str">
        <f t="shared" ref="BW5:BW27" si="55">IF(Y5&gt;0,AI5*(AS5-AS$29)^2,"na")</f>
        <v>na</v>
      </c>
      <c r="BX5" s="85">
        <f t="shared" ref="BX5:BX27" si="56">IF(Z5&gt;0,AJ5*(AT5-AT$29)^2,"na")</f>
        <v>2.8998577495126975E-2</v>
      </c>
      <c r="BY5" s="85">
        <f t="shared" ref="BY5:BY27" si="57">IF(AA5&gt;0,AK5*(AU5-AU$29)^2,"na")</f>
        <v>7.8481484258865267E-2</v>
      </c>
      <c r="BZ5" s="85">
        <f t="shared" ref="BZ5:BZ27" si="58">IF(AB5&gt;0,AL5*(AV5-AV$29)^2,"na")</f>
        <v>2.247810414184833E-2</v>
      </c>
      <c r="CA5" s="85">
        <f t="shared" ref="CA5:CA27" si="59">IF(AC5&gt;0,AM5*(AW5-AW$29)^2,"na")</f>
        <v>2.9683521284152359E-2</v>
      </c>
      <c r="CB5" s="85" t="str">
        <f t="shared" ref="CB5:CB27" si="60">IF(AD5&gt;0,AN5*(AX5-AX$29)^2,"na")</f>
        <v>na</v>
      </c>
      <c r="CC5" s="86" t="str">
        <f t="shared" ref="CC5:CC27" si="61">IF(AE5&gt;0,AO5*(AY5-AY$29)^2,"na")</f>
        <v>na</v>
      </c>
      <c r="CD5" s="102" t="str">
        <f t="shared" ref="CD5:CD27" si="62">IF(AF5&gt;0,AP5*(AZ5-AZ$29)^2,"na")</f>
        <v>na</v>
      </c>
    </row>
    <row r="6" spans="1:82" x14ac:dyDescent="0.25">
      <c r="A6" s="217" t="s">
        <v>8</v>
      </c>
      <c r="B6" s="202">
        <v>40</v>
      </c>
      <c r="C6" s="203"/>
      <c r="E6" s="207">
        <v>1</v>
      </c>
      <c r="F6" s="204">
        <v>164.15799999999999</v>
      </c>
      <c r="G6" s="199">
        <v>298.63099999999997</v>
      </c>
      <c r="H6" s="199">
        <v>88.1</v>
      </c>
      <c r="I6" s="199">
        <v>85.582999999999998</v>
      </c>
      <c r="N6" s="314" t="s">
        <v>270</v>
      </c>
      <c r="O6" s="208">
        <v>328.31599999999997</v>
      </c>
      <c r="P6" s="340"/>
      <c r="Q6" s="307">
        <v>35.549999999999997</v>
      </c>
      <c r="R6" s="308">
        <v>82.897000000000006</v>
      </c>
      <c r="S6" s="154">
        <f t="shared" ref="S6" si="63">Q6/O6</f>
        <v>0.10827982797061368</v>
      </c>
      <c r="T6" s="154">
        <f t="shared" ref="T6" si="64">IF(Q6&lt;0.01*O6,0.01,IF(Q6&gt;100*O6,100,S6))</f>
        <v>0.10827982797061368</v>
      </c>
      <c r="U6" s="205">
        <f t="shared" si="20"/>
        <v>0.25249150208945043</v>
      </c>
      <c r="V6" s="205">
        <f t="shared" ref="V6:V27" si="65">IF(U6=0,T6,U6)</f>
        <v>0.25249150208945043</v>
      </c>
      <c r="W6" s="202">
        <v>1</v>
      </c>
      <c r="X6" s="198"/>
      <c r="Y6" s="207">
        <v>1</v>
      </c>
      <c r="Z6" s="207">
        <v>0.25</v>
      </c>
      <c r="AA6" s="207">
        <v>0.1</v>
      </c>
      <c r="AB6" s="207">
        <v>1</v>
      </c>
      <c r="AD6" s="207">
        <v>1</v>
      </c>
      <c r="AE6" s="201"/>
      <c r="AF6" s="207">
        <v>1</v>
      </c>
      <c r="AG6" s="54">
        <f>IF(W6&gt;0,$B6,"na")</f>
        <v>40</v>
      </c>
      <c r="AH6" s="144" t="str">
        <f t="shared" ref="AH6" si="66">IF(X6&gt;0,$B6,"na")</f>
        <v>na</v>
      </c>
      <c r="AI6" s="144">
        <f t="shared" ref="AI6" si="67">IF(Y6&gt;0,$B6,"na")</f>
        <v>40</v>
      </c>
      <c r="AJ6" s="144">
        <f t="shared" ref="AJ6" si="68">IF(Z6&gt;0,$B6,"na")</f>
        <v>40</v>
      </c>
      <c r="AK6" s="144">
        <f t="shared" ref="AK6" si="69">IF(AA6&gt;0,$B6,"na")</f>
        <v>40</v>
      </c>
      <c r="AL6" s="144">
        <f t="shared" ref="AL6" si="70">IF(AB6&gt;0,$B6,"na")</f>
        <v>40</v>
      </c>
      <c r="AM6" s="144" t="str">
        <f t="shared" ref="AM6" si="71">IF(AC6&gt;0,$B6,"na")</f>
        <v>na</v>
      </c>
      <c r="AN6" s="144">
        <f t="shared" ref="AN6" si="72">IF(AD6&gt;0,$B6,"na")</f>
        <v>40</v>
      </c>
      <c r="AO6" s="75" t="str">
        <f t="shared" ref="AO6" si="73">IF(AE6&gt;0,$B6,"na")</f>
        <v>na</v>
      </c>
      <c r="AP6" s="69">
        <f t="shared" ref="AP6" si="74">IF(AF6&gt;0,$B6,"na")</f>
        <v>40</v>
      </c>
      <c r="AQ6" s="82">
        <f t="shared" si="23"/>
        <v>0.10280910875917176</v>
      </c>
      <c r="AR6" s="82" t="str">
        <f t="shared" si="24"/>
        <v>na</v>
      </c>
      <c r="AS6" s="82">
        <f t="shared" si="25"/>
        <v>0.10280910875917176</v>
      </c>
      <c r="AT6" s="82">
        <f t="shared" si="26"/>
        <v>4.2541700176209007E-2</v>
      </c>
      <c r="AU6" s="82">
        <f t="shared" si="27"/>
        <v>1.9582687382699384E-2</v>
      </c>
      <c r="AV6" s="82">
        <f t="shared" si="28"/>
        <v>0.10509375562048669</v>
      </c>
      <c r="AW6" s="82" t="str">
        <f t="shared" si="29"/>
        <v>na</v>
      </c>
      <c r="AX6" s="82">
        <f t="shared" si="30"/>
        <v>0.10635425044052252</v>
      </c>
      <c r="AY6" s="83" t="str">
        <f t="shared" si="31"/>
        <v>na</v>
      </c>
      <c r="AZ6" s="82">
        <f t="shared" si="32"/>
        <v>0.10280910875917176</v>
      </c>
      <c r="BA6" s="93">
        <f t="shared" si="33"/>
        <v>0.45026953838988887</v>
      </c>
      <c r="BB6" s="85" t="str">
        <f t="shared" si="34"/>
        <v>na</v>
      </c>
      <c r="BC6" s="85">
        <f t="shared" si="35"/>
        <v>0.45026953838988887</v>
      </c>
      <c r="BD6" s="85">
        <f t="shared" si="36"/>
        <v>7.7097281246306798E-2</v>
      </c>
      <c r="BE6" s="85">
        <f t="shared" si="37"/>
        <v>1.6336309782853109E-2</v>
      </c>
      <c r="BF6" s="85">
        <f t="shared" si="38"/>
        <v>0.47050387320148374</v>
      </c>
      <c r="BG6" s="85" t="str">
        <f t="shared" si="39"/>
        <v>na</v>
      </c>
      <c r="BH6" s="85">
        <f t="shared" si="40"/>
        <v>0.4818580077894174</v>
      </c>
      <c r="BI6" s="86" t="str">
        <f t="shared" si="41"/>
        <v>na</v>
      </c>
      <c r="BJ6" s="102">
        <f t="shared" si="42"/>
        <v>0.45026953838988887</v>
      </c>
      <c r="BK6" s="85">
        <f t="shared" si="43"/>
        <v>17.560511997205666</v>
      </c>
      <c r="BL6" s="85" t="str">
        <f t="shared" si="44"/>
        <v>na</v>
      </c>
      <c r="BM6" s="85">
        <f t="shared" si="45"/>
        <v>17.560511997205666</v>
      </c>
      <c r="BN6" s="85">
        <f t="shared" si="46"/>
        <v>3.0067939686059653</v>
      </c>
      <c r="BO6" s="85">
        <f t="shared" si="47"/>
        <v>0.63711608153127131</v>
      </c>
      <c r="BP6" s="85">
        <f t="shared" si="48"/>
        <v>18.349651054857866</v>
      </c>
      <c r="BQ6" s="85" t="str">
        <f t="shared" si="49"/>
        <v>na</v>
      </c>
      <c r="BR6" s="85">
        <f t="shared" si="50"/>
        <v>18.792462303787278</v>
      </c>
      <c r="BS6" s="86" t="str">
        <f t="shared" si="51"/>
        <v>na</v>
      </c>
      <c r="BT6" s="102">
        <f t="shared" si="52"/>
        <v>17.560511997205666</v>
      </c>
      <c r="BU6" s="85">
        <f t="shared" si="53"/>
        <v>3.2684041498558983E-2</v>
      </c>
      <c r="BV6" s="85" t="str">
        <f t="shared" si="54"/>
        <v>na</v>
      </c>
      <c r="BW6" s="85">
        <f t="shared" si="55"/>
        <v>3.511028039436751E-3</v>
      </c>
      <c r="BX6" s="85">
        <f t="shared" si="56"/>
        <v>3.301723965866208E-2</v>
      </c>
      <c r="BY6" s="85">
        <f t="shared" si="57"/>
        <v>0.12246806702376284</v>
      </c>
      <c r="BZ6" s="85">
        <f t="shared" si="58"/>
        <v>2.832718017800356E-2</v>
      </c>
      <c r="CA6" s="85" t="str">
        <f t="shared" si="59"/>
        <v>na</v>
      </c>
      <c r="CB6" s="85">
        <f t="shared" si="60"/>
        <v>2.4861637891908685E-3</v>
      </c>
      <c r="CC6" s="86" t="str">
        <f t="shared" si="61"/>
        <v>na</v>
      </c>
      <c r="CD6" s="102">
        <f t="shared" si="62"/>
        <v>1.3527568298400659E-2</v>
      </c>
    </row>
    <row r="7" spans="1:82" x14ac:dyDescent="0.25">
      <c r="A7" s="217" t="s">
        <v>11</v>
      </c>
      <c r="B7" s="202"/>
      <c r="C7" s="203">
        <v>164</v>
      </c>
      <c r="E7" s="199">
        <v>1</v>
      </c>
      <c r="J7" s="199">
        <v>0</v>
      </c>
      <c r="K7" s="199">
        <v>0</v>
      </c>
      <c r="L7" s="205">
        <v>0</v>
      </c>
      <c r="M7" s="205">
        <v>0</v>
      </c>
      <c r="N7" s="314" t="s">
        <v>448</v>
      </c>
      <c r="O7" s="81"/>
      <c r="P7" s="82">
        <v>1.2E-2</v>
      </c>
      <c r="Q7" s="277">
        <v>0</v>
      </c>
      <c r="R7" s="278">
        <v>0</v>
      </c>
      <c r="S7" s="73">
        <f t="shared" ref="S7:S9" si="75">Q7/P7</f>
        <v>0</v>
      </c>
      <c r="T7" s="73">
        <f t="shared" ref="T7:T9" si="76">IF(Q7&lt;0.01*P7,0.01,IF(Q7&gt;100*P7,100,S7))</f>
        <v>0.01</v>
      </c>
      <c r="U7" s="205">
        <f t="shared" ref="U7:U10" si="77">IF(R7&gt;0,((((1/P7)^2)*((R7^2)+(Q7^2))-((1/P7)^2)*(Q7^2))^0.5),0)</f>
        <v>0</v>
      </c>
      <c r="V7" s="205">
        <f t="shared" si="65"/>
        <v>0.01</v>
      </c>
      <c r="W7" s="202">
        <v>1</v>
      </c>
      <c r="X7" s="199">
        <v>1</v>
      </c>
      <c r="Y7" s="146">
        <v>1</v>
      </c>
      <c r="Z7" s="146">
        <v>1</v>
      </c>
      <c r="AA7" s="146">
        <v>1</v>
      </c>
      <c r="AB7" s="146"/>
      <c r="AC7" s="146"/>
      <c r="AD7" s="146"/>
      <c r="AE7" s="201"/>
      <c r="AF7" s="146"/>
      <c r="AG7" s="54">
        <f t="shared" ref="AG7:AG10" si="78">IF(W7&gt;0,$C7,"na")</f>
        <v>164</v>
      </c>
      <c r="AH7" s="144">
        <f t="shared" ref="AH7:AH10" si="79">IF(X7&gt;0,$C7,"na")</f>
        <v>164</v>
      </c>
      <c r="AI7" s="144">
        <f t="shared" ref="AI7:AI10" si="80">IF(Y7&gt;0,$C7,"na")</f>
        <v>164</v>
      </c>
      <c r="AJ7" s="144">
        <f t="shared" ref="AJ7:AJ10" si="81">IF(Z7&gt;0,$C7,"na")</f>
        <v>164</v>
      </c>
      <c r="AK7" s="144">
        <f t="shared" ref="AK7:AK10" si="82">IF(AA7&gt;0,$C7,"na")</f>
        <v>164</v>
      </c>
      <c r="AL7" s="144" t="str">
        <f t="shared" ref="AL7:AL10" si="83">IF(AB7&gt;0,$C7,"na")</f>
        <v>na</v>
      </c>
      <c r="AM7" s="144" t="str">
        <f t="shared" ref="AM7:AM10" si="84">IF(AC7&gt;0,$C7,"na")</f>
        <v>na</v>
      </c>
      <c r="AN7" s="144" t="str">
        <f t="shared" ref="AN7:AN10" si="85">IF(AD7&gt;0,$C7,"na")</f>
        <v>na</v>
      </c>
      <c r="AO7" s="75" t="str">
        <f t="shared" ref="AO7:AO10" si="86">IF(AE7&gt;0,$C7,"na")</f>
        <v>na</v>
      </c>
      <c r="AP7" s="69" t="str">
        <f t="shared" ref="AP7:AP10" si="87">IF(AF7&gt;0,$C7,"na")</f>
        <v>na</v>
      </c>
      <c r="AQ7" s="82">
        <f t="shared" si="23"/>
        <v>9.950330853168092E-3</v>
      </c>
      <c r="AR7" s="82">
        <f t="shared" si="24"/>
        <v>1.2736423492055157E-2</v>
      </c>
      <c r="AS7" s="82">
        <f t="shared" si="25"/>
        <v>9.950330853168092E-3</v>
      </c>
      <c r="AT7" s="82">
        <f t="shared" si="26"/>
        <v>1.6469513136278223E-2</v>
      </c>
      <c r="AU7" s="82">
        <f t="shared" si="27"/>
        <v>1.8953011148891603E-2</v>
      </c>
      <c r="AV7" s="82" t="str">
        <f t="shared" si="28"/>
        <v>na</v>
      </c>
      <c r="AW7" s="82" t="str">
        <f t="shared" si="29"/>
        <v>na</v>
      </c>
      <c r="AX7" s="82" t="str">
        <f t="shared" si="30"/>
        <v>na</v>
      </c>
      <c r="AY7" s="83" t="str">
        <f t="shared" si="31"/>
        <v>na</v>
      </c>
      <c r="AZ7" s="82" t="str">
        <f t="shared" si="32"/>
        <v>na</v>
      </c>
      <c r="BA7" s="93">
        <f t="shared" si="33"/>
        <v>1.9900661706336174E-2</v>
      </c>
      <c r="BB7" s="85">
        <f t="shared" si="34"/>
        <v>3.2605244139661191E-2</v>
      </c>
      <c r="BC7" s="85">
        <f t="shared" si="35"/>
        <v>1.9900661706336174E-2</v>
      </c>
      <c r="BD7" s="85">
        <f t="shared" si="36"/>
        <v>5.4519767623541687E-2</v>
      </c>
      <c r="BE7" s="85">
        <f t="shared" si="37"/>
        <v>7.2201947233872729E-2</v>
      </c>
      <c r="BF7" s="85" t="str">
        <f t="shared" si="38"/>
        <v>na</v>
      </c>
      <c r="BG7" s="85" t="str">
        <f t="shared" si="39"/>
        <v>na</v>
      </c>
      <c r="BH7" s="85" t="str">
        <f t="shared" si="40"/>
        <v>na</v>
      </c>
      <c r="BI7" s="86" t="str">
        <f t="shared" si="41"/>
        <v>na</v>
      </c>
      <c r="BJ7" s="102" t="str">
        <f t="shared" si="42"/>
        <v>na</v>
      </c>
      <c r="BK7" s="85">
        <f t="shared" si="43"/>
        <v>3.2438078581327963</v>
      </c>
      <c r="BL7" s="85">
        <f t="shared" si="44"/>
        <v>5.314654794764774</v>
      </c>
      <c r="BM7" s="85">
        <f t="shared" si="45"/>
        <v>3.2438078581327963</v>
      </c>
      <c r="BN7" s="85">
        <f t="shared" si="46"/>
        <v>8.8867221226372948</v>
      </c>
      <c r="BO7" s="85">
        <f t="shared" si="47"/>
        <v>11.768917399121255</v>
      </c>
      <c r="BP7" s="85" t="str">
        <f t="shared" si="48"/>
        <v>na</v>
      </c>
      <c r="BQ7" s="85" t="str">
        <f t="shared" si="49"/>
        <v>na</v>
      </c>
      <c r="BR7" s="85" t="str">
        <f t="shared" si="50"/>
        <v>na</v>
      </c>
      <c r="BS7" s="86" t="str">
        <f t="shared" si="51"/>
        <v>na</v>
      </c>
      <c r="BT7" s="102" t="str">
        <f t="shared" si="52"/>
        <v>na</v>
      </c>
      <c r="BU7" s="85">
        <f t="shared" si="53"/>
        <v>0.6775038762265384</v>
      </c>
      <c r="BV7" s="85">
        <f t="shared" si="54"/>
        <v>0.64771719370496716</v>
      </c>
      <c r="BW7" s="85">
        <f t="shared" si="55"/>
        <v>1.713880644298444</v>
      </c>
      <c r="BX7" s="85">
        <f t="shared" si="56"/>
        <v>0.4925435310239572</v>
      </c>
      <c r="BY7" s="85">
        <f t="shared" si="57"/>
        <v>0.51361216134297538</v>
      </c>
      <c r="BZ7" s="85" t="str">
        <f t="shared" si="58"/>
        <v>na</v>
      </c>
      <c r="CA7" s="85" t="str">
        <f t="shared" si="59"/>
        <v>na</v>
      </c>
      <c r="CB7" s="85" t="str">
        <f t="shared" si="60"/>
        <v>na</v>
      </c>
      <c r="CC7" s="86" t="str">
        <f t="shared" si="61"/>
        <v>na</v>
      </c>
      <c r="CD7" s="102" t="str">
        <f t="shared" si="62"/>
        <v>na</v>
      </c>
    </row>
    <row r="8" spans="1:82" x14ac:dyDescent="0.25">
      <c r="A8" s="317" t="s">
        <v>89</v>
      </c>
      <c r="B8" s="202"/>
      <c r="C8" s="203">
        <v>164</v>
      </c>
      <c r="E8" s="199">
        <v>1</v>
      </c>
      <c r="F8" s="204">
        <v>1.1639999999999999</v>
      </c>
      <c r="G8" s="199">
        <v>3.859</v>
      </c>
      <c r="H8" s="199">
        <v>4.6550000000000002</v>
      </c>
      <c r="I8" s="199">
        <v>8.6300000000000008</v>
      </c>
      <c r="J8" s="199">
        <v>4.5999999999999999E-2</v>
      </c>
      <c r="K8" s="199">
        <v>0.14599999999999999</v>
      </c>
      <c r="L8" s="60">
        <v>1.631</v>
      </c>
      <c r="M8" s="60">
        <v>2.4670000000000001</v>
      </c>
      <c r="N8" s="329" t="s">
        <v>279</v>
      </c>
      <c r="O8" s="81"/>
      <c r="P8" s="82">
        <v>4.0979999999999999</v>
      </c>
      <c r="Q8" s="277">
        <v>4.5999999999999999E-2</v>
      </c>
      <c r="R8" s="278">
        <v>0.14599999999999999</v>
      </c>
      <c r="S8" s="73">
        <f t="shared" si="75"/>
        <v>1.1224987798926306E-2</v>
      </c>
      <c r="T8" s="73">
        <f t="shared" si="76"/>
        <v>1.1224987798926306E-2</v>
      </c>
      <c r="U8" s="205">
        <f t="shared" si="77"/>
        <v>3.5627135187896536E-2</v>
      </c>
      <c r="V8" s="205">
        <f t="shared" si="65"/>
        <v>3.5627135187896536E-2</v>
      </c>
      <c r="W8" s="202">
        <v>1</v>
      </c>
      <c r="X8" s="196">
        <v>1</v>
      </c>
      <c r="Y8" s="200"/>
      <c r="Z8" s="200">
        <v>0.75</v>
      </c>
      <c r="AA8" s="200">
        <v>1</v>
      </c>
      <c r="AB8" s="200">
        <v>0.5</v>
      </c>
      <c r="AC8" s="200"/>
      <c r="AD8" s="200"/>
      <c r="AE8" s="139"/>
      <c r="AF8" s="200"/>
      <c r="AG8" s="54">
        <f t="shared" si="78"/>
        <v>164</v>
      </c>
      <c r="AH8" s="144">
        <f t="shared" si="79"/>
        <v>164</v>
      </c>
      <c r="AI8" s="144" t="str">
        <f t="shared" si="80"/>
        <v>na</v>
      </c>
      <c r="AJ8" s="144">
        <f t="shared" si="81"/>
        <v>164</v>
      </c>
      <c r="AK8" s="144">
        <f t="shared" si="82"/>
        <v>164</v>
      </c>
      <c r="AL8" s="144">
        <f t="shared" si="83"/>
        <v>164</v>
      </c>
      <c r="AM8" s="144" t="str">
        <f t="shared" si="84"/>
        <v>na</v>
      </c>
      <c r="AN8" s="144" t="str">
        <f t="shared" si="85"/>
        <v>na</v>
      </c>
      <c r="AO8" s="75" t="str">
        <f t="shared" si="86"/>
        <v>na</v>
      </c>
      <c r="AP8" s="69" t="str">
        <f t="shared" si="87"/>
        <v>na</v>
      </c>
      <c r="AQ8" s="82">
        <f t="shared" si="23"/>
        <v>1.116245514047395E-2</v>
      </c>
      <c r="AR8" s="82">
        <f t="shared" si="24"/>
        <v>1.4287942579806657E-2</v>
      </c>
      <c r="AS8" s="82" t="str">
        <f t="shared" si="25"/>
        <v>na</v>
      </c>
      <c r="AT8" s="82">
        <f t="shared" si="26"/>
        <v>1.3856840864036627E-2</v>
      </c>
      <c r="AU8" s="82">
        <f t="shared" si="27"/>
        <v>2.1261819315188474E-2</v>
      </c>
      <c r="AV8" s="82">
        <f t="shared" si="28"/>
        <v>5.7052548495755738E-3</v>
      </c>
      <c r="AW8" s="82" t="str">
        <f t="shared" si="29"/>
        <v>na</v>
      </c>
      <c r="AX8" s="82" t="str">
        <f t="shared" si="30"/>
        <v>na</v>
      </c>
      <c r="AY8" s="83" t="str">
        <f t="shared" si="31"/>
        <v>na</v>
      </c>
      <c r="AZ8" s="82" t="str">
        <f t="shared" si="32"/>
        <v>na</v>
      </c>
      <c r="BA8" s="93">
        <f t="shared" si="33"/>
        <v>7.0014341870057298E-2</v>
      </c>
      <c r="BB8" s="85">
        <f t="shared" si="34"/>
        <v>0.11471149771990188</v>
      </c>
      <c r="BC8" s="85" t="str">
        <f t="shared" si="35"/>
        <v>na</v>
      </c>
      <c r="BD8" s="85">
        <f t="shared" si="36"/>
        <v>0.107893682596426</v>
      </c>
      <c r="BE8" s="85">
        <f t="shared" si="37"/>
        <v>0.25402028796392667</v>
      </c>
      <c r="BF8" s="85">
        <f t="shared" si="38"/>
        <v>1.8290166345313729E-2</v>
      </c>
      <c r="BG8" s="85" t="str">
        <f t="shared" si="39"/>
        <v>na</v>
      </c>
      <c r="BH8" s="85" t="str">
        <f t="shared" si="40"/>
        <v>na</v>
      </c>
      <c r="BI8" s="86" t="str">
        <f t="shared" si="41"/>
        <v>na</v>
      </c>
      <c r="BJ8" s="102" t="str">
        <f t="shared" si="42"/>
        <v>na</v>
      </c>
      <c r="BK8" s="85">
        <f t="shared" si="43"/>
        <v>11.41233772481934</v>
      </c>
      <c r="BL8" s="85">
        <f t="shared" si="44"/>
        <v>18.697974128344008</v>
      </c>
      <c r="BM8" s="85" t="str">
        <f t="shared" si="45"/>
        <v>na</v>
      </c>
      <c r="BN8" s="85">
        <f t="shared" si="46"/>
        <v>17.586670263217439</v>
      </c>
      <c r="BO8" s="85">
        <f t="shared" si="47"/>
        <v>41.405306938120049</v>
      </c>
      <c r="BP8" s="85">
        <f t="shared" si="48"/>
        <v>2.981297114286138</v>
      </c>
      <c r="BQ8" s="85" t="str">
        <f t="shared" si="49"/>
        <v>na</v>
      </c>
      <c r="BR8" s="85" t="str">
        <f t="shared" si="50"/>
        <v>na</v>
      </c>
      <c r="BS8" s="86" t="str">
        <f t="shared" si="51"/>
        <v>na</v>
      </c>
      <c r="BT8" s="102" t="str">
        <f t="shared" si="52"/>
        <v>na</v>
      </c>
      <c r="BU8" s="85">
        <f t="shared" si="53"/>
        <v>0.65219106342161659</v>
      </c>
      <c r="BV8" s="85">
        <f t="shared" si="54"/>
        <v>0.61613026090279122</v>
      </c>
      <c r="BW8" s="85" t="str">
        <f t="shared" si="55"/>
        <v>na</v>
      </c>
      <c r="BX8" s="85">
        <f t="shared" si="56"/>
        <v>0.54062636477622805</v>
      </c>
      <c r="BY8" s="85">
        <f t="shared" si="57"/>
        <v>0.47210672376811563</v>
      </c>
      <c r="BZ8" s="85">
        <f t="shared" si="58"/>
        <v>0.8686212657904866</v>
      </c>
      <c r="CA8" s="85" t="str">
        <f t="shared" si="59"/>
        <v>na</v>
      </c>
      <c r="CB8" s="85" t="str">
        <f t="shared" si="60"/>
        <v>na</v>
      </c>
      <c r="CC8" s="86" t="str">
        <f t="shared" si="61"/>
        <v>na</v>
      </c>
      <c r="CD8" s="102" t="str">
        <f t="shared" si="62"/>
        <v>na</v>
      </c>
    </row>
    <row r="9" spans="1:82" x14ac:dyDescent="0.25">
      <c r="A9" s="217" t="s">
        <v>12</v>
      </c>
      <c r="B9" s="202"/>
      <c r="C9" s="203">
        <v>164</v>
      </c>
      <c r="E9" s="199">
        <v>1</v>
      </c>
      <c r="F9" s="204">
        <v>1.2170000000000001</v>
      </c>
      <c r="G9" s="199">
        <v>4.2149999999999999</v>
      </c>
      <c r="H9" s="199">
        <v>5.4880000000000004</v>
      </c>
      <c r="I9" s="199">
        <v>10.894</v>
      </c>
      <c r="J9" s="199">
        <v>2.3E-2</v>
      </c>
      <c r="K9" s="199">
        <v>0.124</v>
      </c>
      <c r="L9" s="205">
        <v>7.0999999999999994E-2</v>
      </c>
      <c r="M9" s="205">
        <v>0.16400000000000001</v>
      </c>
      <c r="N9" s="329" t="s">
        <v>279</v>
      </c>
      <c r="O9" s="81"/>
      <c r="P9" s="82">
        <v>0.23499999999999999</v>
      </c>
      <c r="Q9" s="277">
        <v>2.3E-2</v>
      </c>
      <c r="R9" s="278">
        <v>0.124</v>
      </c>
      <c r="S9" s="73">
        <f t="shared" si="75"/>
        <v>9.7872340425531917E-2</v>
      </c>
      <c r="T9" s="73">
        <f t="shared" si="76"/>
        <v>9.7872340425531917E-2</v>
      </c>
      <c r="U9" s="205">
        <f t="shared" si="77"/>
        <v>0.52765957446808509</v>
      </c>
      <c r="V9" s="205">
        <f t="shared" si="65"/>
        <v>0.52765957446808509</v>
      </c>
      <c r="W9" s="78">
        <v>1</v>
      </c>
      <c r="X9" s="198">
        <v>1</v>
      </c>
      <c r="Y9" s="207">
        <v>1</v>
      </c>
      <c r="Z9" s="207">
        <v>1</v>
      </c>
      <c r="AA9" s="207">
        <v>1</v>
      </c>
      <c r="AB9" s="207">
        <v>1</v>
      </c>
      <c r="AD9" s="207">
        <v>1</v>
      </c>
      <c r="AE9" s="201"/>
      <c r="AF9" s="207">
        <v>1</v>
      </c>
      <c r="AG9" s="54">
        <f t="shared" si="78"/>
        <v>164</v>
      </c>
      <c r="AH9" s="144">
        <f t="shared" si="79"/>
        <v>164</v>
      </c>
      <c r="AI9" s="144">
        <f t="shared" si="80"/>
        <v>164</v>
      </c>
      <c r="AJ9" s="144">
        <f t="shared" si="81"/>
        <v>164</v>
      </c>
      <c r="AK9" s="144">
        <f t="shared" si="82"/>
        <v>164</v>
      </c>
      <c r="AL9" s="144">
        <f t="shared" si="83"/>
        <v>164</v>
      </c>
      <c r="AM9" s="144" t="str">
        <f t="shared" si="84"/>
        <v>na</v>
      </c>
      <c r="AN9" s="144">
        <f t="shared" si="85"/>
        <v>164</v>
      </c>
      <c r="AO9" s="75" t="str">
        <f t="shared" si="86"/>
        <v>na</v>
      </c>
      <c r="AP9" s="69">
        <f t="shared" si="87"/>
        <v>164</v>
      </c>
      <c r="AQ9" s="82">
        <f t="shared" si="23"/>
        <v>9.337407077745849E-2</v>
      </c>
      <c r="AR9" s="82">
        <f t="shared" si="24"/>
        <v>0.11951881059514687</v>
      </c>
      <c r="AS9" s="82">
        <f t="shared" si="25"/>
        <v>9.337407077745849E-2</v>
      </c>
      <c r="AT9" s="82">
        <f t="shared" si="26"/>
        <v>0.15455018611441407</v>
      </c>
      <c r="AU9" s="82">
        <f t="shared" si="27"/>
        <v>0.17785537290944473</v>
      </c>
      <c r="AV9" s="82">
        <f t="shared" si="28"/>
        <v>9.5449050128068674E-2</v>
      </c>
      <c r="AW9" s="82" t="str">
        <f t="shared" si="29"/>
        <v>na</v>
      </c>
      <c r="AX9" s="82">
        <f t="shared" si="30"/>
        <v>9.6593866321508792E-2</v>
      </c>
      <c r="AY9" s="83" t="str">
        <f t="shared" si="31"/>
        <v>na</v>
      </c>
      <c r="AZ9" s="82">
        <f t="shared" si="32"/>
        <v>9.337407077745849E-2</v>
      </c>
      <c r="BA9" s="93">
        <f t="shared" si="33"/>
        <v>0.84747374868823966</v>
      </c>
      <c r="BB9" s="85">
        <f t="shared" si="34"/>
        <v>1.3885009898508118</v>
      </c>
      <c r="BC9" s="85">
        <f t="shared" si="35"/>
        <v>0.84747374868823966</v>
      </c>
      <c r="BD9" s="85">
        <f t="shared" si="36"/>
        <v>2.3217354541946551</v>
      </c>
      <c r="BE9" s="85">
        <f t="shared" si="37"/>
        <v>3.0747346891183298</v>
      </c>
      <c r="BF9" s="85">
        <f t="shared" si="38"/>
        <v>0.88555775418484672</v>
      </c>
      <c r="BG9" s="85" t="str">
        <f t="shared" si="39"/>
        <v>na</v>
      </c>
      <c r="BH9" s="85">
        <f t="shared" si="40"/>
        <v>0.90692791179478693</v>
      </c>
      <c r="BI9" s="86" t="str">
        <f t="shared" si="41"/>
        <v>na</v>
      </c>
      <c r="BJ9" s="102">
        <f t="shared" si="42"/>
        <v>0.84747374868823966</v>
      </c>
      <c r="BK9" s="85">
        <f t="shared" si="43"/>
        <v>138.13822103618307</v>
      </c>
      <c r="BL9" s="85">
        <f t="shared" si="44"/>
        <v>226.32566134568233</v>
      </c>
      <c r="BM9" s="85">
        <f t="shared" si="45"/>
        <v>138.13822103618307</v>
      </c>
      <c r="BN9" s="85">
        <f t="shared" si="46"/>
        <v>378.44287903372879</v>
      </c>
      <c r="BO9" s="85">
        <f t="shared" si="47"/>
        <v>501.18175432628777</v>
      </c>
      <c r="BP9" s="85">
        <f t="shared" si="48"/>
        <v>144.34591393213</v>
      </c>
      <c r="BQ9" s="85" t="str">
        <f t="shared" si="49"/>
        <v>na</v>
      </c>
      <c r="BR9" s="85">
        <f t="shared" si="50"/>
        <v>147.82924962255026</v>
      </c>
      <c r="BS9" s="86" t="str">
        <f t="shared" si="51"/>
        <v>na</v>
      </c>
      <c r="BT9" s="102">
        <f t="shared" si="52"/>
        <v>138.13822103618307</v>
      </c>
      <c r="BU9" s="85">
        <f t="shared" si="53"/>
        <v>6.0142120956608626E-2</v>
      </c>
      <c r="BV9" s="85">
        <f t="shared" si="54"/>
        <v>0.31660089223932236</v>
      </c>
      <c r="BW9" s="85">
        <f t="shared" si="55"/>
        <v>5.7988252753351753E-2</v>
      </c>
      <c r="BX9" s="85">
        <f t="shared" si="56"/>
        <v>1.1373816198455196</v>
      </c>
      <c r="BY9" s="85">
        <f t="shared" si="57"/>
        <v>1.7378508965168411</v>
      </c>
      <c r="BZ9" s="85">
        <f t="shared" si="58"/>
        <v>4.7211818767791291E-2</v>
      </c>
      <c r="CA9" s="85" t="str">
        <f t="shared" si="59"/>
        <v>na</v>
      </c>
      <c r="CB9" s="85">
        <f t="shared" si="60"/>
        <v>5.7754525315710883E-4</v>
      </c>
      <c r="CC9" s="86" t="str">
        <f t="shared" si="61"/>
        <v>na</v>
      </c>
      <c r="CD9" s="102">
        <f t="shared" si="62"/>
        <v>1.3151149542935524E-2</v>
      </c>
    </row>
    <row r="10" spans="1:82" x14ac:dyDescent="0.25">
      <c r="A10" s="217" t="s">
        <v>106</v>
      </c>
      <c r="B10" s="202"/>
      <c r="C10" s="203">
        <v>164</v>
      </c>
      <c r="E10" s="207">
        <v>1</v>
      </c>
      <c r="F10" s="204">
        <v>42.43</v>
      </c>
      <c r="G10" s="199">
        <v>98.286000000000001</v>
      </c>
      <c r="H10" s="199">
        <v>5.12</v>
      </c>
      <c r="I10" s="199">
        <v>10.794</v>
      </c>
      <c r="J10" s="199">
        <v>0.56699999999999995</v>
      </c>
      <c r="K10" s="199">
        <v>2.665</v>
      </c>
      <c r="L10" s="82">
        <v>1.365</v>
      </c>
      <c r="M10" s="82">
        <v>2.282</v>
      </c>
      <c r="N10" s="329" t="s">
        <v>279</v>
      </c>
      <c r="O10" s="81"/>
      <c r="P10" s="82">
        <v>3.6469999999999998</v>
      </c>
      <c r="Q10" s="277">
        <v>0.55600000000000005</v>
      </c>
      <c r="R10" s="278">
        <v>1.679</v>
      </c>
      <c r="S10" s="73">
        <f t="shared" ref="S10" si="88">Q10/P10</f>
        <v>0.15245407183986839</v>
      </c>
      <c r="T10" s="73">
        <f t="shared" ref="T10" si="89">IF(Q10&lt;0.01*P10,0.01,IF(Q10&gt;100*P10,100,S10))</f>
        <v>0.15245407183986839</v>
      </c>
      <c r="U10" s="205">
        <f t="shared" si="77"/>
        <v>0.46037839319989032</v>
      </c>
      <c r="V10" s="205">
        <f t="shared" ref="V10" si="90">IF(U10=0,T10,U10)</f>
        <v>0.46037839319989032</v>
      </c>
      <c r="W10" s="202">
        <v>1</v>
      </c>
      <c r="X10" s="198">
        <v>1</v>
      </c>
      <c r="Z10" s="207">
        <v>0.5</v>
      </c>
      <c r="AA10" s="207">
        <v>0.3</v>
      </c>
      <c r="AB10" s="207">
        <v>1</v>
      </c>
      <c r="AD10" s="207">
        <v>1</v>
      </c>
      <c r="AE10" s="201"/>
      <c r="AG10" s="54">
        <f t="shared" si="78"/>
        <v>164</v>
      </c>
      <c r="AH10" s="144">
        <f t="shared" si="79"/>
        <v>164</v>
      </c>
      <c r="AI10" s="144" t="str">
        <f t="shared" si="80"/>
        <v>na</v>
      </c>
      <c r="AJ10" s="144">
        <f t="shared" si="81"/>
        <v>164</v>
      </c>
      <c r="AK10" s="144">
        <f t="shared" si="82"/>
        <v>164</v>
      </c>
      <c r="AL10" s="144">
        <f t="shared" si="83"/>
        <v>164</v>
      </c>
      <c r="AM10" s="144" t="str">
        <f t="shared" si="84"/>
        <v>na</v>
      </c>
      <c r="AN10" s="144">
        <f t="shared" si="85"/>
        <v>164</v>
      </c>
      <c r="AO10" s="75" t="str">
        <f t="shared" si="86"/>
        <v>na</v>
      </c>
      <c r="AP10" s="69" t="str">
        <f t="shared" si="87"/>
        <v>na</v>
      </c>
      <c r="AQ10" s="82">
        <f t="shared" si="23"/>
        <v>0.14189364419643646</v>
      </c>
      <c r="AR10" s="82">
        <f t="shared" si="24"/>
        <v>0.18162386457143867</v>
      </c>
      <c r="AS10" s="82" t="str">
        <f t="shared" si="25"/>
        <v>na</v>
      </c>
      <c r="AT10" s="82">
        <f t="shared" si="26"/>
        <v>0.11742922278325778</v>
      </c>
      <c r="AU10" s="82">
        <f t="shared" si="27"/>
        <v>8.108208239796369E-2</v>
      </c>
      <c r="AV10" s="82">
        <f t="shared" si="28"/>
        <v>0.14504683628969059</v>
      </c>
      <c r="AW10" s="82" t="str">
        <f t="shared" si="29"/>
        <v>na</v>
      </c>
      <c r="AX10" s="82">
        <f t="shared" si="30"/>
        <v>0.14678652847907223</v>
      </c>
      <c r="AY10" s="83" t="str">
        <f t="shared" si="31"/>
        <v>na</v>
      </c>
      <c r="AZ10" s="82" t="str">
        <f t="shared" si="32"/>
        <v>na</v>
      </c>
      <c r="BA10" s="93">
        <f t="shared" si="33"/>
        <v>0.75739115113039468</v>
      </c>
      <c r="BB10" s="85">
        <f t="shared" si="34"/>
        <v>1.2409096620120388</v>
      </c>
      <c r="BC10" s="85" t="str">
        <f t="shared" si="35"/>
        <v>na</v>
      </c>
      <c r="BD10" s="85">
        <f t="shared" si="36"/>
        <v>0.51873638888359985</v>
      </c>
      <c r="BE10" s="85">
        <f t="shared" si="37"/>
        <v>0.24731139628747578</v>
      </c>
      <c r="BF10" s="85">
        <f t="shared" si="38"/>
        <v>0.79142700039106906</v>
      </c>
      <c r="BG10" s="85" t="str">
        <f t="shared" si="39"/>
        <v>na</v>
      </c>
      <c r="BH10" s="85">
        <f t="shared" si="40"/>
        <v>0.81052560763062464</v>
      </c>
      <c r="BI10" s="86" t="str">
        <f t="shared" si="41"/>
        <v>na</v>
      </c>
      <c r="BJ10" s="102" t="str">
        <f t="shared" si="42"/>
        <v>na</v>
      </c>
      <c r="BK10" s="85">
        <f t="shared" si="43"/>
        <v>123.45475763425434</v>
      </c>
      <c r="BL10" s="85">
        <f t="shared" si="44"/>
        <v>202.26827490796231</v>
      </c>
      <c r="BM10" s="85" t="str">
        <f t="shared" si="45"/>
        <v>na</v>
      </c>
      <c r="BN10" s="85">
        <f t="shared" si="46"/>
        <v>84.554031388026772</v>
      </c>
      <c r="BO10" s="85">
        <f t="shared" si="47"/>
        <v>40.311757594858555</v>
      </c>
      <c r="BP10" s="85">
        <f t="shared" si="48"/>
        <v>129.00260106374427</v>
      </c>
      <c r="BQ10" s="85" t="str">
        <f t="shared" si="49"/>
        <v>na</v>
      </c>
      <c r="BR10" s="85">
        <f t="shared" si="50"/>
        <v>132.11567404379181</v>
      </c>
      <c r="BS10" s="86" t="str">
        <f t="shared" si="51"/>
        <v>na</v>
      </c>
      <c r="BT10" s="102" t="str">
        <f t="shared" si="52"/>
        <v>na</v>
      </c>
      <c r="BU10" s="85">
        <f t="shared" si="53"/>
        <v>0.75098276726485336</v>
      </c>
      <c r="BV10" s="85">
        <f t="shared" si="54"/>
        <v>1.8441795939173418</v>
      </c>
      <c r="BW10" s="85" t="str">
        <f t="shared" si="55"/>
        <v>na</v>
      </c>
      <c r="BX10" s="85">
        <f t="shared" si="56"/>
        <v>0.3494000037573175</v>
      </c>
      <c r="BY10" s="85">
        <f t="shared" si="57"/>
        <v>6.2367228107250107E-3</v>
      </c>
      <c r="BZ10" s="85">
        <f t="shared" si="58"/>
        <v>0.72666142381449161</v>
      </c>
      <c r="CA10" s="85" t="str">
        <f t="shared" si="59"/>
        <v>na</v>
      </c>
      <c r="CB10" s="85">
        <f t="shared" si="60"/>
        <v>0.38284850834726275</v>
      </c>
      <c r="CC10" s="86" t="str">
        <f t="shared" si="61"/>
        <v>na</v>
      </c>
      <c r="CD10" s="102" t="str">
        <f t="shared" si="62"/>
        <v>na</v>
      </c>
    </row>
    <row r="11" spans="1:82" x14ac:dyDescent="0.25">
      <c r="A11" s="217" t="s">
        <v>85</v>
      </c>
      <c r="B11" s="202">
        <v>40</v>
      </c>
      <c r="C11" s="203"/>
      <c r="E11" s="207">
        <v>1</v>
      </c>
      <c r="F11" s="204">
        <v>55.936</v>
      </c>
      <c r="G11" s="199">
        <v>145.53700000000001</v>
      </c>
      <c r="H11" s="199">
        <v>28.19</v>
      </c>
      <c r="I11" s="199">
        <v>47.499000000000002</v>
      </c>
      <c r="N11" s="314" t="s">
        <v>270</v>
      </c>
      <c r="O11" s="81">
        <v>111.872</v>
      </c>
      <c r="P11" s="82"/>
      <c r="Q11" s="277">
        <v>11.925000000000001</v>
      </c>
      <c r="R11" s="278">
        <v>27.225999999999999</v>
      </c>
      <c r="S11" s="154">
        <f>Q11/O11</f>
        <v>0.10659503718535469</v>
      </c>
      <c r="T11" s="154">
        <f t="shared" ref="T11:T13" si="91">IF(Q11&lt;0.01*O11,0.01,IF(Q11&gt;100*O11,100,S11))</f>
        <v>0.10659503718535469</v>
      </c>
      <c r="U11" s="205">
        <f t="shared" ref="U11:U13" si="92">IF(R11&gt;0,((((1/O11)^2)*((R11^2)+(Q11^2))-((1/O11)^2)*(Q11^2))^0.5),0)</f>
        <v>0.24336741990846683</v>
      </c>
      <c r="V11" s="205">
        <f t="shared" si="65"/>
        <v>0.24336741990846683</v>
      </c>
      <c r="W11" s="202">
        <v>1</v>
      </c>
      <c r="X11" s="196"/>
      <c r="Y11" s="200">
        <v>1</v>
      </c>
      <c r="Z11" s="200">
        <v>0.75</v>
      </c>
      <c r="AA11" s="200">
        <v>1</v>
      </c>
      <c r="AB11" s="200">
        <v>1</v>
      </c>
      <c r="AC11" s="200"/>
      <c r="AD11" s="200">
        <v>1</v>
      </c>
      <c r="AE11" s="139"/>
      <c r="AF11" s="200">
        <v>1</v>
      </c>
      <c r="AG11" s="54">
        <f t="shared" ref="AG11:AG13" si="93">IF(W11&gt;0,$B11,"na")</f>
        <v>40</v>
      </c>
      <c r="AH11" s="144" t="str">
        <f t="shared" ref="AH11:AH13" si="94">IF(X11&gt;0,$B11,"na")</f>
        <v>na</v>
      </c>
      <c r="AI11" s="144">
        <f t="shared" ref="AI11:AI13" si="95">IF(Y11&gt;0,$B11,"na")</f>
        <v>40</v>
      </c>
      <c r="AJ11" s="144">
        <f t="shared" ref="AJ11:AJ13" si="96">IF(Z11&gt;0,$B11,"na")</f>
        <v>40</v>
      </c>
      <c r="AK11" s="144">
        <f t="shared" ref="AK11:AK13" si="97">IF(AA11&gt;0,$B11,"na")</f>
        <v>40</v>
      </c>
      <c r="AL11" s="144">
        <f t="shared" ref="AL11:AL13" si="98">IF(AB11&gt;0,$B11,"na")</f>
        <v>40</v>
      </c>
      <c r="AM11" s="144" t="str">
        <f t="shared" ref="AM11:AM13" si="99">IF(AC11&gt;0,$B11,"na")</f>
        <v>na</v>
      </c>
      <c r="AN11" s="144">
        <f t="shared" ref="AN11:AN13" si="100">IF(AD11&gt;0,$B11,"na")</f>
        <v>40</v>
      </c>
      <c r="AO11" s="75" t="str">
        <f t="shared" ref="AO11:AO13" si="101">IF(AE11&gt;0,$B11,"na")</f>
        <v>na</v>
      </c>
      <c r="AP11" s="69">
        <f t="shared" ref="AP11:AP13" si="102">IF(AF11&gt;0,$B11,"na")</f>
        <v>40</v>
      </c>
      <c r="AQ11" s="82">
        <f t="shared" si="23"/>
        <v>0.10128776673058576</v>
      </c>
      <c r="AR11" s="82" t="str">
        <f t="shared" si="24"/>
        <v>na</v>
      </c>
      <c r="AS11" s="82">
        <f t="shared" si="25"/>
        <v>0.10128776673058576</v>
      </c>
      <c r="AT11" s="82">
        <f t="shared" si="26"/>
        <v>0.12573653801038231</v>
      </c>
      <c r="AU11" s="82">
        <f t="shared" si="27"/>
        <v>0.19292907948683</v>
      </c>
      <c r="AV11" s="82">
        <f t="shared" si="28"/>
        <v>0.10353860599126544</v>
      </c>
      <c r="AW11" s="82" t="str">
        <f t="shared" si="29"/>
        <v>na</v>
      </c>
      <c r="AX11" s="82">
        <f t="shared" si="30"/>
        <v>0.10478044834198527</v>
      </c>
      <c r="AY11" s="83" t="str">
        <f t="shared" si="31"/>
        <v>na</v>
      </c>
      <c r="AZ11" s="82">
        <f t="shared" si="32"/>
        <v>0.10128776673058576</v>
      </c>
      <c r="BA11" s="93">
        <f t="shared" si="33"/>
        <v>0.43564672017559175</v>
      </c>
      <c r="BB11" s="85" t="str">
        <f t="shared" si="34"/>
        <v>na</v>
      </c>
      <c r="BC11" s="85">
        <f t="shared" si="35"/>
        <v>0.43564672017559175</v>
      </c>
      <c r="BD11" s="85">
        <f t="shared" si="36"/>
        <v>0.67134143798759449</v>
      </c>
      <c r="BE11" s="85">
        <f t="shared" si="37"/>
        <v>1.5805776695713079</v>
      </c>
      <c r="BF11" s="85">
        <f t="shared" si="38"/>
        <v>0.45522393081064294</v>
      </c>
      <c r="BG11" s="85" t="str">
        <f t="shared" si="39"/>
        <v>na</v>
      </c>
      <c r="BH11" s="85">
        <f t="shared" si="40"/>
        <v>0.46620933193582953</v>
      </c>
      <c r="BI11" s="86" t="str">
        <f t="shared" si="41"/>
        <v>na</v>
      </c>
      <c r="BJ11" s="102">
        <f t="shared" si="42"/>
        <v>0.43564672017559175</v>
      </c>
      <c r="BK11" s="85">
        <f t="shared" si="43"/>
        <v>16.990222086848078</v>
      </c>
      <c r="BL11" s="85" t="str">
        <f t="shared" si="44"/>
        <v>na</v>
      </c>
      <c r="BM11" s="85">
        <f t="shared" si="45"/>
        <v>16.990222086848078</v>
      </c>
      <c r="BN11" s="85">
        <f t="shared" si="46"/>
        <v>26.182316081516184</v>
      </c>
      <c r="BO11" s="85">
        <f t="shared" si="47"/>
        <v>61.642529113281007</v>
      </c>
      <c r="BP11" s="85">
        <f t="shared" si="48"/>
        <v>17.753733301615075</v>
      </c>
      <c r="BQ11" s="85" t="str">
        <f t="shared" si="49"/>
        <v>na</v>
      </c>
      <c r="BR11" s="85">
        <f t="shared" si="50"/>
        <v>18.182163945497351</v>
      </c>
      <c r="BS11" s="86" t="str">
        <f t="shared" si="51"/>
        <v>na</v>
      </c>
      <c r="BT11" s="102">
        <f t="shared" si="52"/>
        <v>16.990222086848078</v>
      </c>
      <c r="BU11" s="85">
        <f t="shared" si="53"/>
        <v>2.9297618338414121E-2</v>
      </c>
      <c r="BV11" s="85" t="str">
        <f t="shared" si="54"/>
        <v>na</v>
      </c>
      <c r="BW11" s="85">
        <f t="shared" si="55"/>
        <v>4.7438676009848076E-3</v>
      </c>
      <c r="BX11" s="85">
        <f t="shared" si="56"/>
        <v>0.11865537054918848</v>
      </c>
      <c r="BY11" s="85">
        <f t="shared" si="57"/>
        <v>0.55708977400321491</v>
      </c>
      <c r="BZ11" s="85">
        <f t="shared" si="58"/>
        <v>2.5113112943705752E-2</v>
      </c>
      <c r="CA11" s="85" t="str">
        <f t="shared" si="59"/>
        <v>na</v>
      </c>
      <c r="CB11" s="85">
        <f t="shared" si="60"/>
        <v>1.5926362908154448E-3</v>
      </c>
      <c r="CC11" s="86" t="str">
        <f t="shared" si="61"/>
        <v>na</v>
      </c>
      <c r="CD11" s="102">
        <f t="shared" si="62"/>
        <v>1.1381958740282097E-2</v>
      </c>
    </row>
    <row r="12" spans="1:82" x14ac:dyDescent="0.25">
      <c r="A12" s="309" t="s">
        <v>16</v>
      </c>
      <c r="B12" s="198">
        <v>40</v>
      </c>
      <c r="C12" s="203"/>
      <c r="E12" s="207">
        <v>1</v>
      </c>
      <c r="F12" s="204">
        <v>13.653</v>
      </c>
      <c r="G12" s="199">
        <v>33.036000000000001</v>
      </c>
      <c r="H12" s="199">
        <v>33.65</v>
      </c>
      <c r="I12" s="199">
        <v>35.58</v>
      </c>
      <c r="J12" s="199">
        <v>2.1000000000000001E-2</v>
      </c>
      <c r="K12" s="199">
        <v>0.14599999999999999</v>
      </c>
      <c r="L12" s="205">
        <v>0.56200000000000006</v>
      </c>
      <c r="M12" s="205">
        <v>1.427</v>
      </c>
      <c r="N12" s="329" t="s">
        <v>279</v>
      </c>
      <c r="O12" s="81">
        <v>69.23</v>
      </c>
      <c r="P12" s="82"/>
      <c r="Q12" s="277">
        <v>2.5499999999999998</v>
      </c>
      <c r="R12" s="278">
        <v>8.7210000000000001</v>
      </c>
      <c r="S12" s="154">
        <f>Q12/O12</f>
        <v>3.6833742597139965E-2</v>
      </c>
      <c r="T12" s="154">
        <f t="shared" ref="T12" si="103">IF(Q12&lt;0.01*O12,0.01,IF(Q12&gt;100*O12,100,S12))</f>
        <v>3.6833742597139965E-2</v>
      </c>
      <c r="U12" s="205">
        <f t="shared" si="92"/>
        <v>0.12597139968221865</v>
      </c>
      <c r="V12" s="205">
        <f t="shared" ref="V12" si="104">IF(U12=0,T12,U12)</f>
        <v>0.12597139968221865</v>
      </c>
      <c r="W12" s="202">
        <v>1</v>
      </c>
      <c r="X12" s="198"/>
      <c r="Z12" s="207">
        <v>0.5</v>
      </c>
      <c r="AA12" s="207">
        <v>0.3</v>
      </c>
      <c r="AB12" s="207">
        <v>1</v>
      </c>
      <c r="AD12" s="207">
        <v>1</v>
      </c>
      <c r="AE12" s="201"/>
      <c r="AG12" s="54">
        <f t="shared" si="93"/>
        <v>40</v>
      </c>
      <c r="AH12" s="144" t="str">
        <f t="shared" si="94"/>
        <v>na</v>
      </c>
      <c r="AI12" s="144" t="str">
        <f t="shared" si="95"/>
        <v>na</v>
      </c>
      <c r="AJ12" s="144">
        <f t="shared" si="96"/>
        <v>40</v>
      </c>
      <c r="AK12" s="144">
        <f t="shared" si="97"/>
        <v>40</v>
      </c>
      <c r="AL12" s="144">
        <f t="shared" si="98"/>
        <v>40</v>
      </c>
      <c r="AM12" s="144" t="str">
        <f t="shared" si="99"/>
        <v>na</v>
      </c>
      <c r="AN12" s="144">
        <f t="shared" si="100"/>
        <v>40</v>
      </c>
      <c r="AO12" s="75" t="str">
        <f t="shared" si="101"/>
        <v>na</v>
      </c>
      <c r="AP12" s="69" t="str">
        <f t="shared" si="102"/>
        <v>na</v>
      </c>
      <c r="AQ12" s="82">
        <f t="shared" si="23"/>
        <v>3.6171591029527085E-2</v>
      </c>
      <c r="AR12" s="82" t="str">
        <f t="shared" si="24"/>
        <v>na</v>
      </c>
      <c r="AS12" s="82" t="str">
        <f t="shared" si="25"/>
        <v>na</v>
      </c>
      <c r="AT12" s="82">
        <f t="shared" si="26"/>
        <v>2.9935109817539659E-2</v>
      </c>
      <c r="AU12" s="82">
        <f t="shared" si="27"/>
        <v>2.066948058830119E-2</v>
      </c>
      <c r="AV12" s="82">
        <f t="shared" si="28"/>
        <v>3.6975404163516572E-2</v>
      </c>
      <c r="AW12" s="82" t="str">
        <f t="shared" si="29"/>
        <v>na</v>
      </c>
      <c r="AX12" s="82">
        <f t="shared" si="30"/>
        <v>3.7418887271924571E-2</v>
      </c>
      <c r="AY12" s="83" t="str">
        <f t="shared" si="31"/>
        <v>na</v>
      </c>
      <c r="AZ12" s="82" t="str">
        <f t="shared" si="32"/>
        <v>na</v>
      </c>
      <c r="BA12" s="93">
        <f t="shared" si="33"/>
        <v>0.23729225893586692</v>
      </c>
      <c r="BB12" s="85" t="str">
        <f t="shared" si="34"/>
        <v>na</v>
      </c>
      <c r="BC12" s="85" t="str">
        <f t="shared" si="35"/>
        <v>na</v>
      </c>
      <c r="BD12" s="85">
        <f t="shared" si="36"/>
        <v>0.16252121420577811</v>
      </c>
      <c r="BE12" s="85">
        <f t="shared" si="37"/>
        <v>7.7483186591303474E-2</v>
      </c>
      <c r="BF12" s="85">
        <f t="shared" si="38"/>
        <v>0.24795576291767618</v>
      </c>
      <c r="BG12" s="85" t="str">
        <f t="shared" si="39"/>
        <v>na</v>
      </c>
      <c r="BH12" s="85">
        <f t="shared" si="40"/>
        <v>0.25393939719652825</v>
      </c>
      <c r="BI12" s="86" t="str">
        <f t="shared" si="41"/>
        <v>na</v>
      </c>
      <c r="BJ12" s="102" t="str">
        <f t="shared" si="42"/>
        <v>na</v>
      </c>
      <c r="BK12" s="85">
        <f t="shared" si="43"/>
        <v>9.2543980984988092</v>
      </c>
      <c r="BL12" s="85" t="str">
        <f t="shared" si="44"/>
        <v>na</v>
      </c>
      <c r="BM12" s="85" t="str">
        <f t="shared" si="45"/>
        <v>na</v>
      </c>
      <c r="BN12" s="85">
        <f t="shared" si="46"/>
        <v>6.3383273540253464</v>
      </c>
      <c r="BO12" s="85">
        <f t="shared" si="47"/>
        <v>3.0218442770608354</v>
      </c>
      <c r="BP12" s="85">
        <f t="shared" si="48"/>
        <v>9.6702747537893714</v>
      </c>
      <c r="BQ12" s="85" t="str">
        <f t="shared" si="49"/>
        <v>na</v>
      </c>
      <c r="BR12" s="85">
        <f t="shared" si="50"/>
        <v>9.9036364906646011</v>
      </c>
      <c r="BS12" s="86" t="str">
        <f t="shared" si="51"/>
        <v>na</v>
      </c>
      <c r="BT12" s="102" t="str">
        <f t="shared" si="52"/>
        <v>na</v>
      </c>
      <c r="BU12" s="85">
        <f t="shared" si="53"/>
        <v>5.7919827456830816E-2</v>
      </c>
      <c r="BV12" s="85" t="str">
        <f t="shared" si="54"/>
        <v>na</v>
      </c>
      <c r="BW12" s="85" t="str">
        <f t="shared" si="55"/>
        <v>na</v>
      </c>
      <c r="BX12" s="85">
        <f t="shared" si="56"/>
        <v>6.8349589294194296E-2</v>
      </c>
      <c r="BY12" s="85">
        <f t="shared" si="57"/>
        <v>0.11770450033464255</v>
      </c>
      <c r="BZ12" s="85">
        <f t="shared" si="58"/>
        <v>6.8912276292306965E-2</v>
      </c>
      <c r="CA12" s="85" t="str">
        <f t="shared" si="59"/>
        <v>na</v>
      </c>
      <c r="CB12" s="85">
        <f t="shared" si="60"/>
        <v>0.14909179895293775</v>
      </c>
      <c r="CC12" s="86" t="str">
        <f t="shared" si="61"/>
        <v>na</v>
      </c>
      <c r="CD12" s="102" t="str">
        <f t="shared" si="62"/>
        <v>na</v>
      </c>
    </row>
    <row r="13" spans="1:82" ht="15.75" x14ac:dyDescent="0.25">
      <c r="A13" s="310" t="s">
        <v>21</v>
      </c>
      <c r="B13" s="198">
        <v>40</v>
      </c>
      <c r="C13" s="203"/>
      <c r="E13" s="207">
        <v>1</v>
      </c>
      <c r="F13" s="204">
        <v>2082.36</v>
      </c>
      <c r="G13" s="199">
        <v>4765.2929999999997</v>
      </c>
      <c r="H13" s="199">
        <v>1309.144</v>
      </c>
      <c r="I13" s="199">
        <v>2383.41</v>
      </c>
      <c r="N13" s="314" t="s">
        <v>271</v>
      </c>
      <c r="O13" s="81">
        <v>2082.36</v>
      </c>
      <c r="P13" s="82"/>
      <c r="Q13" s="279">
        <v>19.225000000000001</v>
      </c>
      <c r="R13" s="278">
        <v>71.834000000000003</v>
      </c>
      <c r="S13" s="154">
        <f t="shared" ref="S13" si="105">Q13/O13</f>
        <v>9.2323133367909482E-3</v>
      </c>
      <c r="T13" s="154">
        <f t="shared" si="91"/>
        <v>0.01</v>
      </c>
      <c r="U13" s="205">
        <f t="shared" si="92"/>
        <v>3.4496436735242705E-2</v>
      </c>
      <c r="V13" s="205">
        <f t="shared" si="65"/>
        <v>3.4496436735242705E-2</v>
      </c>
      <c r="W13" s="202">
        <v>1</v>
      </c>
      <c r="X13" s="198">
        <v>0.5</v>
      </c>
      <c r="Y13" s="207">
        <v>1</v>
      </c>
      <c r="Z13" s="207">
        <v>0.5</v>
      </c>
      <c r="AA13" s="207">
        <v>0.1</v>
      </c>
      <c r="AB13" s="207">
        <v>1</v>
      </c>
      <c r="AD13" s="207">
        <v>1</v>
      </c>
      <c r="AE13" s="201">
        <v>1</v>
      </c>
      <c r="AF13" s="207">
        <v>1</v>
      </c>
      <c r="AG13" s="54">
        <f t="shared" si="93"/>
        <v>40</v>
      </c>
      <c r="AH13" s="144">
        <f t="shared" si="94"/>
        <v>40</v>
      </c>
      <c r="AI13" s="144">
        <f t="shared" si="95"/>
        <v>40</v>
      </c>
      <c r="AJ13" s="144">
        <f t="shared" si="96"/>
        <v>40</v>
      </c>
      <c r="AK13" s="144">
        <f t="shared" si="97"/>
        <v>40</v>
      </c>
      <c r="AL13" s="144">
        <f t="shared" si="98"/>
        <v>40</v>
      </c>
      <c r="AM13" s="144" t="str">
        <f t="shared" si="99"/>
        <v>na</v>
      </c>
      <c r="AN13" s="144">
        <f t="shared" si="100"/>
        <v>40</v>
      </c>
      <c r="AO13" s="75">
        <f t="shared" si="101"/>
        <v>40</v>
      </c>
      <c r="AP13" s="69">
        <f t="shared" si="102"/>
        <v>40</v>
      </c>
      <c r="AQ13" s="82">
        <f t="shared" si="23"/>
        <v>9.950330853168092E-3</v>
      </c>
      <c r="AR13" s="82">
        <f t="shared" si="24"/>
        <v>6.3682117460275786E-3</v>
      </c>
      <c r="AS13" s="82">
        <f t="shared" si="25"/>
        <v>9.950330853168092E-3</v>
      </c>
      <c r="AT13" s="82">
        <f t="shared" si="26"/>
        <v>8.2347565681391115E-3</v>
      </c>
      <c r="AU13" s="82">
        <f t="shared" si="27"/>
        <v>1.8953011148891603E-3</v>
      </c>
      <c r="AV13" s="82">
        <f t="shared" si="28"/>
        <v>1.0171449316571827E-2</v>
      </c>
      <c r="AW13" s="82" t="str">
        <f t="shared" si="29"/>
        <v>na</v>
      </c>
      <c r="AX13" s="82">
        <f t="shared" si="30"/>
        <v>1.0293445710173888E-2</v>
      </c>
      <c r="AY13" s="83">
        <f t="shared" si="31"/>
        <v>9.950330853168092E-3</v>
      </c>
      <c r="AZ13" s="82">
        <f t="shared" si="32"/>
        <v>9.950330853168092E-3</v>
      </c>
      <c r="BA13" s="93">
        <f t="shared" si="33"/>
        <v>6.7829547531340892E-2</v>
      </c>
      <c r="BB13" s="85">
        <f t="shared" si="34"/>
        <v>2.778298266883723E-2</v>
      </c>
      <c r="BC13" s="85">
        <f t="shared" si="35"/>
        <v>6.7829547531340892E-2</v>
      </c>
      <c r="BD13" s="85">
        <f t="shared" si="36"/>
        <v>4.6456384516114585E-2</v>
      </c>
      <c r="BE13" s="85">
        <f t="shared" si="37"/>
        <v>2.4609359648559048E-3</v>
      </c>
      <c r="BF13" s="85">
        <f t="shared" si="38"/>
        <v>7.0877690161144341E-2</v>
      </c>
      <c r="BG13" s="85" t="str">
        <f t="shared" si="39"/>
        <v>na</v>
      </c>
      <c r="BH13" s="85">
        <f t="shared" si="40"/>
        <v>7.2588100806429023E-2</v>
      </c>
      <c r="BI13" s="86">
        <f t="shared" si="41"/>
        <v>6.7829547531340892E-2</v>
      </c>
      <c r="BJ13" s="102">
        <f t="shared" si="42"/>
        <v>6.7829547531340892E-2</v>
      </c>
      <c r="BK13" s="85">
        <f t="shared" si="43"/>
        <v>2.6453523537222949</v>
      </c>
      <c r="BL13" s="85">
        <f t="shared" si="44"/>
        <v>1.0835363240846521</v>
      </c>
      <c r="BM13" s="85">
        <f t="shared" si="45"/>
        <v>2.6453523537222949</v>
      </c>
      <c r="BN13" s="85">
        <f t="shared" si="46"/>
        <v>1.8117989961284688</v>
      </c>
      <c r="BO13" s="85">
        <f t="shared" si="47"/>
        <v>9.5976502629380289E-2</v>
      </c>
      <c r="BP13" s="85">
        <f t="shared" si="48"/>
        <v>2.7642299162846293</v>
      </c>
      <c r="BQ13" s="85" t="str">
        <f t="shared" si="49"/>
        <v>na</v>
      </c>
      <c r="BR13" s="85">
        <f t="shared" si="50"/>
        <v>2.8309359314507319</v>
      </c>
      <c r="BS13" s="86">
        <f t="shared" si="51"/>
        <v>2.6453523537222949</v>
      </c>
      <c r="BT13" s="102">
        <f t="shared" si="52"/>
        <v>2.6453523537222949</v>
      </c>
      <c r="BU13" s="85">
        <f t="shared" si="53"/>
        <v>0.16524484786013133</v>
      </c>
      <c r="BV13" s="85">
        <f t="shared" si="54"/>
        <v>0.19161879384136199</v>
      </c>
      <c r="BW13" s="85">
        <f t="shared" si="55"/>
        <v>0.41801966934108392</v>
      </c>
      <c r="BX13" s="85">
        <f t="shared" si="56"/>
        <v>0.15894783816396488</v>
      </c>
      <c r="BY13" s="85">
        <f t="shared" si="57"/>
        <v>0.21327700250209178</v>
      </c>
      <c r="BZ13" s="85">
        <f t="shared" si="58"/>
        <v>0.18665387281542711</v>
      </c>
      <c r="CA13" s="85" t="str">
        <f t="shared" si="59"/>
        <v>na</v>
      </c>
      <c r="CB13" s="85">
        <f t="shared" si="60"/>
        <v>0.31100745945480179</v>
      </c>
      <c r="CC13" s="86">
        <f t="shared" si="61"/>
        <v>0.10468543847306555</v>
      </c>
      <c r="CD13" s="102">
        <f t="shared" si="62"/>
        <v>0.22182442383781603</v>
      </c>
    </row>
    <row r="14" spans="1:82" x14ac:dyDescent="0.25">
      <c r="A14" s="309" t="s">
        <v>22</v>
      </c>
      <c r="B14" s="198"/>
      <c r="C14" s="203">
        <v>164</v>
      </c>
      <c r="E14" s="207">
        <v>1</v>
      </c>
      <c r="F14" s="204">
        <v>24.387</v>
      </c>
      <c r="G14" s="199">
        <v>94.46</v>
      </c>
      <c r="H14" s="199">
        <v>0</v>
      </c>
      <c r="I14" s="199">
        <v>0</v>
      </c>
      <c r="J14" s="199">
        <v>0.95199999999999996</v>
      </c>
      <c r="K14" s="199">
        <v>2.839</v>
      </c>
      <c r="L14" s="205">
        <v>0.44500000000000001</v>
      </c>
      <c r="M14" s="205">
        <v>0.66900000000000004</v>
      </c>
      <c r="N14" s="314" t="s">
        <v>270</v>
      </c>
      <c r="O14" s="81"/>
      <c r="P14" s="82">
        <v>1.9039999999999999</v>
      </c>
      <c r="Q14" s="279">
        <v>0.13400000000000001</v>
      </c>
      <c r="R14" s="278">
        <v>0.443</v>
      </c>
      <c r="S14" s="73">
        <f t="shared" ref="S14:S15" si="106">Q14/P14</f>
        <v>7.0378151260504215E-2</v>
      </c>
      <c r="T14" s="73">
        <f t="shared" ref="T14:T15" si="107">IF(Q14&lt;0.01*P14,0.01,IF(Q14&gt;100*P14,100,S14))</f>
        <v>7.0378151260504215E-2</v>
      </c>
      <c r="U14" s="205">
        <f t="shared" ref="U14:U16" si="108">IF(R14&gt;0,((((1/P14)^2)*((R14^2)+(Q14^2))-((1/P14)^2)*(Q14^2))^0.5),0)</f>
        <v>0.23266806722689079</v>
      </c>
      <c r="V14" s="205">
        <f t="shared" si="65"/>
        <v>0.23266806722689079</v>
      </c>
      <c r="W14" s="202">
        <v>1</v>
      </c>
      <c r="X14" s="198"/>
      <c r="Z14" s="207">
        <v>1</v>
      </c>
      <c r="AA14" s="207">
        <v>1</v>
      </c>
      <c r="AB14" s="207">
        <v>1</v>
      </c>
      <c r="AD14" s="207">
        <v>1</v>
      </c>
      <c r="AE14" s="201"/>
      <c r="AG14" s="54">
        <f t="shared" ref="AG14:AG16" si="109">IF(W14&gt;0,$C14,"na")</f>
        <v>164</v>
      </c>
      <c r="AH14" s="144" t="str">
        <f t="shared" ref="AH14:AH16" si="110">IF(X14&gt;0,$C14,"na")</f>
        <v>na</v>
      </c>
      <c r="AI14" s="144" t="str">
        <f t="shared" ref="AI14:AI16" si="111">IF(Y14&gt;0,$C14,"na")</f>
        <v>na</v>
      </c>
      <c r="AJ14" s="144">
        <f t="shared" ref="AJ14:AJ16" si="112">IF(Z14&gt;0,$C14,"na")</f>
        <v>164</v>
      </c>
      <c r="AK14" s="144">
        <f t="shared" ref="AK14:AK16" si="113">IF(AA14&gt;0,$C14,"na")</f>
        <v>164</v>
      </c>
      <c r="AL14" s="144">
        <f t="shared" ref="AL14:AL16" si="114">IF(AB14&gt;0,$C14,"na")</f>
        <v>164</v>
      </c>
      <c r="AM14" s="144" t="str">
        <f t="shared" ref="AM14:AM16" si="115">IF(AC14&gt;0,$C14,"na")</f>
        <v>na</v>
      </c>
      <c r="AN14" s="144">
        <f t="shared" ref="AN14:AN16" si="116">IF(AD14&gt;0,$C14,"na")</f>
        <v>164</v>
      </c>
      <c r="AO14" s="75" t="str">
        <f t="shared" ref="AO14:AO16" si="117">IF(AE14&gt;0,$C14,"na")</f>
        <v>na</v>
      </c>
      <c r="AP14" s="69" t="str">
        <f t="shared" ref="AP14:AP16" si="118">IF(AF14&gt;0,$C14,"na")</f>
        <v>na</v>
      </c>
      <c r="AQ14" s="82">
        <f t="shared" si="23"/>
        <v>6.801199843135948E-2</v>
      </c>
      <c r="AR14" s="82" t="str">
        <f t="shared" si="24"/>
        <v>na</v>
      </c>
      <c r="AS14" s="82" t="str">
        <f t="shared" si="25"/>
        <v>na</v>
      </c>
      <c r="AT14" s="82">
        <f t="shared" si="26"/>
        <v>0.11257158361052605</v>
      </c>
      <c r="AU14" s="82">
        <f t="shared" si="27"/>
        <v>0.12954666367877996</v>
      </c>
      <c r="AV14" s="82">
        <f t="shared" si="28"/>
        <v>6.9523376174278576E-2</v>
      </c>
      <c r="AW14" s="82" t="str">
        <f t="shared" si="29"/>
        <v>na</v>
      </c>
      <c r="AX14" s="82">
        <f t="shared" si="30"/>
        <v>7.0357239756578774E-2</v>
      </c>
      <c r="AY14" s="83" t="str">
        <f t="shared" si="31"/>
        <v>na</v>
      </c>
      <c r="AZ14" s="82" t="str">
        <f t="shared" si="32"/>
        <v>na</v>
      </c>
      <c r="BA14" s="93">
        <f t="shared" si="33"/>
        <v>0.41836196099942585</v>
      </c>
      <c r="BB14" s="85" t="str">
        <f t="shared" si="34"/>
        <v>na</v>
      </c>
      <c r="BC14" s="85" t="str">
        <f t="shared" si="35"/>
        <v>na</v>
      </c>
      <c r="BD14" s="85">
        <f t="shared" si="36"/>
        <v>1.1461426375061563</v>
      </c>
      <c r="BE14" s="85">
        <f t="shared" si="37"/>
        <v>1.5178665251679848</v>
      </c>
      <c r="BF14" s="85">
        <f t="shared" si="38"/>
        <v>0.43716242443199255</v>
      </c>
      <c r="BG14" s="85" t="str">
        <f t="shared" si="39"/>
        <v>na</v>
      </c>
      <c r="BH14" s="85">
        <f t="shared" si="40"/>
        <v>0.44771196777584227</v>
      </c>
      <c r="BI14" s="86" t="str">
        <f t="shared" si="41"/>
        <v>na</v>
      </c>
      <c r="BJ14" s="102" t="str">
        <f t="shared" si="42"/>
        <v>na</v>
      </c>
      <c r="BK14" s="85">
        <f t="shared" si="43"/>
        <v>68.192999642906415</v>
      </c>
      <c r="BL14" s="85" t="str">
        <f t="shared" si="44"/>
        <v>na</v>
      </c>
      <c r="BM14" s="85" t="str">
        <f t="shared" si="45"/>
        <v>na</v>
      </c>
      <c r="BN14" s="85">
        <f t="shared" si="46"/>
        <v>186.82124991350346</v>
      </c>
      <c r="BO14" s="85">
        <f t="shared" si="47"/>
        <v>247.41224360238152</v>
      </c>
      <c r="BP14" s="85">
        <f t="shared" si="48"/>
        <v>71.25747518241478</v>
      </c>
      <c r="BQ14" s="85" t="str">
        <f t="shared" si="49"/>
        <v>na</v>
      </c>
      <c r="BR14" s="85">
        <f t="shared" si="50"/>
        <v>72.977050747462286</v>
      </c>
      <c r="BS14" s="86" t="str">
        <f t="shared" si="51"/>
        <v>na</v>
      </c>
      <c r="BT14" s="102" t="str">
        <f t="shared" si="52"/>
        <v>na</v>
      </c>
      <c r="BU14" s="85">
        <f t="shared" si="53"/>
        <v>6.328853939449184E-3</v>
      </c>
      <c r="BV14" s="85" t="str">
        <f t="shared" si="54"/>
        <v>na</v>
      </c>
      <c r="BW14" s="85" t="str">
        <f t="shared" si="55"/>
        <v>na</v>
      </c>
      <c r="BX14" s="85">
        <f t="shared" si="56"/>
        <v>0.27972731588074223</v>
      </c>
      <c r="BY14" s="85">
        <f t="shared" si="57"/>
        <v>0.48947149510211413</v>
      </c>
      <c r="BZ14" s="85">
        <f t="shared" si="58"/>
        <v>1.3162471366018931E-2</v>
      </c>
      <c r="CA14" s="85" t="str">
        <f t="shared" si="59"/>
        <v>na</v>
      </c>
      <c r="CB14" s="85">
        <f t="shared" si="60"/>
        <v>0.12961795032564988</v>
      </c>
      <c r="CC14" s="86" t="str">
        <f t="shared" si="61"/>
        <v>na</v>
      </c>
      <c r="CD14" s="102" t="str">
        <f t="shared" si="62"/>
        <v>na</v>
      </c>
    </row>
    <row r="15" spans="1:82" s="146" customFormat="1" x14ac:dyDescent="0.25">
      <c r="A15" s="311" t="s">
        <v>115</v>
      </c>
      <c r="B15" s="199"/>
      <c r="C15" s="21">
        <v>164</v>
      </c>
      <c r="E15" s="146">
        <v>1</v>
      </c>
      <c r="F15" s="204">
        <v>1.0669999999999999</v>
      </c>
      <c r="G15" s="199">
        <v>3.6949999999999998</v>
      </c>
      <c r="H15" s="199">
        <v>1.28</v>
      </c>
      <c r="I15" s="199">
        <v>4.048</v>
      </c>
      <c r="J15" s="199">
        <v>0.106</v>
      </c>
      <c r="K15" s="199">
        <v>0.63200000000000001</v>
      </c>
      <c r="L15" s="15">
        <v>1.272</v>
      </c>
      <c r="M15" s="82">
        <v>4.649</v>
      </c>
      <c r="N15" s="314" t="s">
        <v>270</v>
      </c>
      <c r="O15" s="81"/>
      <c r="P15" s="82">
        <v>2.544</v>
      </c>
      <c r="Q15" s="279">
        <v>0.106</v>
      </c>
      <c r="R15" s="278">
        <v>0.63200000000000001</v>
      </c>
      <c r="S15" s="73">
        <f t="shared" si="106"/>
        <v>4.1666666666666664E-2</v>
      </c>
      <c r="T15" s="73">
        <f t="shared" si="107"/>
        <v>4.1666666666666664E-2</v>
      </c>
      <c r="U15" s="205">
        <f t="shared" si="108"/>
        <v>0.24842767295597484</v>
      </c>
      <c r="V15" s="205">
        <f t="shared" si="65"/>
        <v>0.24842767295597484</v>
      </c>
      <c r="W15" s="204">
        <v>1</v>
      </c>
      <c r="X15" s="199">
        <v>0.5</v>
      </c>
      <c r="Z15" s="146">
        <v>1</v>
      </c>
      <c r="AA15" s="146">
        <v>0.5</v>
      </c>
      <c r="AB15" s="146">
        <v>1</v>
      </c>
      <c r="AE15" s="201"/>
      <c r="AG15" s="54">
        <f t="shared" si="109"/>
        <v>164</v>
      </c>
      <c r="AH15" s="144">
        <f t="shared" si="110"/>
        <v>164</v>
      </c>
      <c r="AI15" s="144" t="str">
        <f t="shared" si="111"/>
        <v>na</v>
      </c>
      <c r="AJ15" s="144">
        <f t="shared" si="112"/>
        <v>164</v>
      </c>
      <c r="AK15" s="144">
        <f t="shared" si="113"/>
        <v>164</v>
      </c>
      <c r="AL15" s="144">
        <f t="shared" si="114"/>
        <v>164</v>
      </c>
      <c r="AM15" s="144" t="str">
        <f t="shared" si="115"/>
        <v>na</v>
      </c>
      <c r="AN15" s="144" t="str">
        <f t="shared" si="116"/>
        <v>na</v>
      </c>
      <c r="AO15" s="75" t="str">
        <f t="shared" si="117"/>
        <v>na</v>
      </c>
      <c r="AP15" s="69" t="str">
        <f t="shared" si="118"/>
        <v>na</v>
      </c>
      <c r="AQ15" s="82">
        <f t="shared" si="23"/>
        <v>4.08219945202552E-2</v>
      </c>
      <c r="AR15" s="82">
        <f t="shared" si="24"/>
        <v>2.6126076492963328E-2</v>
      </c>
      <c r="AS15" s="82" t="str">
        <f t="shared" si="25"/>
        <v>na</v>
      </c>
      <c r="AT15" s="82">
        <f t="shared" si="26"/>
        <v>6.7567439205939647E-2</v>
      </c>
      <c r="AU15" s="82">
        <f t="shared" si="27"/>
        <v>3.8878090019290663E-2</v>
      </c>
      <c r="AV15" s="82">
        <f t="shared" si="28"/>
        <v>4.1729149954038647E-2</v>
      </c>
      <c r="AW15" s="82" t="str">
        <f t="shared" si="29"/>
        <v>na</v>
      </c>
      <c r="AX15" s="82" t="str">
        <f t="shared" si="30"/>
        <v>na</v>
      </c>
      <c r="AY15" s="83" t="str">
        <f t="shared" si="31"/>
        <v>na</v>
      </c>
      <c r="AZ15" s="82" t="str">
        <f t="shared" si="32"/>
        <v>na</v>
      </c>
      <c r="BA15" s="93">
        <f t="shared" si="33"/>
        <v>0.4437697958140272</v>
      </c>
      <c r="BB15" s="85">
        <f t="shared" si="34"/>
        <v>0.18176810836542556</v>
      </c>
      <c r="BC15" s="85" t="str">
        <f t="shared" si="35"/>
        <v>na</v>
      </c>
      <c r="BD15" s="85">
        <f t="shared" si="36"/>
        <v>1.2157498330029952</v>
      </c>
      <c r="BE15" s="85">
        <f t="shared" si="37"/>
        <v>0.40251228645263237</v>
      </c>
      <c r="BF15" s="85">
        <f t="shared" si="38"/>
        <v>0.46371204342838585</v>
      </c>
      <c r="BG15" s="85" t="str">
        <f t="shared" si="39"/>
        <v>na</v>
      </c>
      <c r="BH15" s="85" t="str">
        <f t="shared" si="40"/>
        <v>na</v>
      </c>
      <c r="BI15" s="86" t="str">
        <f t="shared" si="41"/>
        <v>na</v>
      </c>
      <c r="BJ15" s="102" t="str">
        <f t="shared" si="42"/>
        <v>na</v>
      </c>
      <c r="BK15" s="85">
        <f t="shared" si="43"/>
        <v>72.334476717686428</v>
      </c>
      <c r="BL15" s="85">
        <f t="shared" si="44"/>
        <v>29.628201663564365</v>
      </c>
      <c r="BM15" s="85" t="str">
        <f t="shared" si="45"/>
        <v>na</v>
      </c>
      <c r="BN15" s="85">
        <f t="shared" si="46"/>
        <v>198.16722277948821</v>
      </c>
      <c r="BO15" s="85">
        <f t="shared" si="47"/>
        <v>65.60950269177907</v>
      </c>
      <c r="BP15" s="85">
        <f t="shared" si="48"/>
        <v>75.585063078826892</v>
      </c>
      <c r="BQ15" s="85" t="str">
        <f t="shared" si="49"/>
        <v>na</v>
      </c>
      <c r="BR15" s="85" t="str">
        <f t="shared" si="50"/>
        <v>na</v>
      </c>
      <c r="BS15" s="86" t="str">
        <f t="shared" si="51"/>
        <v>na</v>
      </c>
      <c r="BT15" s="102" t="str">
        <f t="shared" si="52"/>
        <v>na</v>
      </c>
      <c r="BU15" s="85">
        <f t="shared" si="53"/>
        <v>0.18297523021938286</v>
      </c>
      <c r="BV15" s="85">
        <f t="shared" si="54"/>
        <v>0.4011164774922743</v>
      </c>
      <c r="BW15" s="85" t="str">
        <f t="shared" si="55"/>
        <v>na</v>
      </c>
      <c r="BX15" s="85">
        <f t="shared" si="56"/>
        <v>2.2507166511599296E-3</v>
      </c>
      <c r="BY15" s="85">
        <f t="shared" si="57"/>
        <v>0.21298399308036306</v>
      </c>
      <c r="BZ15" s="85">
        <f t="shared" si="58"/>
        <v>0.22152797218845274</v>
      </c>
      <c r="CA15" s="85" t="str">
        <f t="shared" si="59"/>
        <v>na</v>
      </c>
      <c r="CB15" s="85" t="str">
        <f t="shared" si="60"/>
        <v>na</v>
      </c>
      <c r="CC15" s="86" t="str">
        <f t="shared" si="61"/>
        <v>na</v>
      </c>
      <c r="CD15" s="102" t="str">
        <f t="shared" si="62"/>
        <v>na</v>
      </c>
    </row>
    <row r="16" spans="1:82" x14ac:dyDescent="0.25">
      <c r="A16" s="309" t="s">
        <v>113</v>
      </c>
      <c r="B16" s="199"/>
      <c r="C16" s="203">
        <v>164</v>
      </c>
      <c r="E16" s="199">
        <v>1</v>
      </c>
      <c r="F16" s="78">
        <v>11.707000000000001</v>
      </c>
      <c r="G16" s="205">
        <v>19.372</v>
      </c>
      <c r="H16" s="205">
        <v>28.672000000000001</v>
      </c>
      <c r="I16" s="205">
        <v>39.045999999999999</v>
      </c>
      <c r="J16" s="205">
        <v>5.0000000000000001E-3</v>
      </c>
      <c r="K16" s="205">
        <v>5.8000000000000003E-2</v>
      </c>
      <c r="L16" s="205">
        <v>2.1999999999999999E-2</v>
      </c>
      <c r="M16" s="205">
        <v>5.1999999999999998E-2</v>
      </c>
      <c r="N16" s="329" t="s">
        <v>321</v>
      </c>
      <c r="O16" s="81"/>
      <c r="P16" s="82">
        <v>0.14799999999999999</v>
      </c>
      <c r="Q16" s="279">
        <v>0</v>
      </c>
      <c r="R16" s="278">
        <v>0</v>
      </c>
      <c r="S16" s="73">
        <f t="shared" ref="S16" si="119">Q16/P16</f>
        <v>0</v>
      </c>
      <c r="T16" s="73">
        <f t="shared" ref="T16" si="120">IF(Q16&lt;0.01*P16,0.01,IF(Q16&gt;100*P16,100,S16))</f>
        <v>0.01</v>
      </c>
      <c r="U16" s="205">
        <f t="shared" si="108"/>
        <v>0</v>
      </c>
      <c r="V16" s="205">
        <f t="shared" ref="V16" si="121">IF(U16=0,T16,U16)</f>
        <v>0.01</v>
      </c>
      <c r="W16" s="202">
        <v>1</v>
      </c>
      <c r="X16" s="199">
        <v>1</v>
      </c>
      <c r="Z16" s="207">
        <v>0.75</v>
      </c>
      <c r="AA16" s="207">
        <v>0.6</v>
      </c>
      <c r="AB16" s="207">
        <v>1</v>
      </c>
      <c r="AE16" s="201"/>
      <c r="AG16" s="54">
        <f t="shared" si="109"/>
        <v>164</v>
      </c>
      <c r="AH16" s="144">
        <f t="shared" si="110"/>
        <v>164</v>
      </c>
      <c r="AI16" s="144" t="str">
        <f t="shared" si="111"/>
        <v>na</v>
      </c>
      <c r="AJ16" s="144">
        <f t="shared" si="112"/>
        <v>164</v>
      </c>
      <c r="AK16" s="144">
        <f t="shared" si="113"/>
        <v>164</v>
      </c>
      <c r="AL16" s="144">
        <f t="shared" si="114"/>
        <v>164</v>
      </c>
      <c r="AM16" s="144" t="str">
        <f t="shared" si="115"/>
        <v>na</v>
      </c>
      <c r="AN16" s="144" t="str">
        <f t="shared" si="116"/>
        <v>na</v>
      </c>
      <c r="AO16" s="75" t="str">
        <f t="shared" si="117"/>
        <v>na</v>
      </c>
      <c r="AP16" s="69" t="str">
        <f t="shared" si="118"/>
        <v>na</v>
      </c>
      <c r="AQ16" s="82">
        <f t="shared" si="23"/>
        <v>9.950330853168092E-3</v>
      </c>
      <c r="AR16" s="82">
        <f t="shared" si="24"/>
        <v>1.2736423492055157E-2</v>
      </c>
      <c r="AS16" s="82" t="str">
        <f t="shared" si="25"/>
        <v>na</v>
      </c>
      <c r="AT16" s="82">
        <f t="shared" si="26"/>
        <v>1.2352134852208665E-2</v>
      </c>
      <c r="AU16" s="82">
        <f t="shared" si="27"/>
        <v>1.1371806689334962E-2</v>
      </c>
      <c r="AV16" s="82">
        <f t="shared" si="28"/>
        <v>1.0171449316571827E-2</v>
      </c>
      <c r="AW16" s="82" t="str">
        <f t="shared" si="29"/>
        <v>na</v>
      </c>
      <c r="AX16" s="82" t="str">
        <f t="shared" si="30"/>
        <v>na</v>
      </c>
      <c r="AY16" s="83" t="str">
        <f t="shared" si="31"/>
        <v>na</v>
      </c>
      <c r="AZ16" s="82" t="str">
        <f t="shared" si="32"/>
        <v>na</v>
      </c>
      <c r="BA16" s="93">
        <f t="shared" si="33"/>
        <v>1.9900661706336174E-2</v>
      </c>
      <c r="BB16" s="85">
        <f t="shared" si="34"/>
        <v>3.2605244139661191E-2</v>
      </c>
      <c r="BC16" s="85" t="str">
        <f t="shared" si="35"/>
        <v>na</v>
      </c>
      <c r="BD16" s="85">
        <f t="shared" si="36"/>
        <v>3.066736928824219E-2</v>
      </c>
      <c r="BE16" s="85">
        <f t="shared" si="37"/>
        <v>2.5992701004194183E-2</v>
      </c>
      <c r="BF16" s="85">
        <f t="shared" si="38"/>
        <v>2.0794963047213497E-2</v>
      </c>
      <c r="BG16" s="85" t="str">
        <f t="shared" si="39"/>
        <v>na</v>
      </c>
      <c r="BH16" s="85" t="str">
        <f t="shared" si="40"/>
        <v>na</v>
      </c>
      <c r="BI16" s="86" t="str">
        <f t="shared" si="41"/>
        <v>na</v>
      </c>
      <c r="BJ16" s="102" t="str">
        <f t="shared" si="42"/>
        <v>na</v>
      </c>
      <c r="BK16" s="85">
        <f t="shared" si="43"/>
        <v>3.2438078581327963</v>
      </c>
      <c r="BL16" s="85">
        <f t="shared" si="44"/>
        <v>5.314654794764774</v>
      </c>
      <c r="BM16" s="85" t="str">
        <f t="shared" si="45"/>
        <v>na</v>
      </c>
      <c r="BN16" s="85">
        <f t="shared" si="46"/>
        <v>4.9987811939834774</v>
      </c>
      <c r="BO16" s="85">
        <f t="shared" si="47"/>
        <v>4.236810263683652</v>
      </c>
      <c r="BP16" s="85">
        <f t="shared" si="48"/>
        <v>3.3895789766958</v>
      </c>
      <c r="BQ16" s="85" t="str">
        <f t="shared" si="49"/>
        <v>na</v>
      </c>
      <c r="BR16" s="85" t="str">
        <f t="shared" si="50"/>
        <v>na</v>
      </c>
      <c r="BS16" s="86" t="str">
        <f t="shared" si="51"/>
        <v>na</v>
      </c>
      <c r="BT16" s="102" t="str">
        <f t="shared" si="52"/>
        <v>na</v>
      </c>
      <c r="BU16" s="85">
        <f t="shared" si="53"/>
        <v>0.6775038762265384</v>
      </c>
      <c r="BV16" s="85">
        <f t="shared" si="54"/>
        <v>0.64771719370496716</v>
      </c>
      <c r="BW16" s="85" t="str">
        <f t="shared" si="55"/>
        <v>na</v>
      </c>
      <c r="BX16" s="85">
        <f t="shared" si="56"/>
        <v>0.56933457390290976</v>
      </c>
      <c r="BY16" s="85">
        <f t="shared" si="57"/>
        <v>0.66219587756643394</v>
      </c>
      <c r="BZ16" s="85">
        <f t="shared" si="58"/>
        <v>0.76528087854325122</v>
      </c>
      <c r="CA16" s="85" t="str">
        <f t="shared" si="59"/>
        <v>na</v>
      </c>
      <c r="CB16" s="85" t="str">
        <f t="shared" si="60"/>
        <v>na</v>
      </c>
      <c r="CC16" s="86" t="str">
        <f t="shared" si="61"/>
        <v>na</v>
      </c>
      <c r="CD16" s="102" t="str">
        <f t="shared" si="62"/>
        <v>na</v>
      </c>
    </row>
    <row r="17" spans="1:82" x14ac:dyDescent="0.25">
      <c r="A17" s="311" t="s">
        <v>109</v>
      </c>
      <c r="B17" s="198">
        <v>40</v>
      </c>
      <c r="C17" s="203"/>
      <c r="E17" s="199">
        <v>1</v>
      </c>
      <c r="F17" s="78">
        <v>3223.6</v>
      </c>
      <c r="G17" s="205">
        <v>4255.3770000000004</v>
      </c>
      <c r="H17" s="205">
        <v>1307.6130000000001</v>
      </c>
      <c r="I17" s="205">
        <v>1546.7159999999999</v>
      </c>
      <c r="J17" s="205"/>
      <c r="K17" s="205"/>
      <c r="N17" s="314" t="s">
        <v>271</v>
      </c>
      <c r="O17" s="206">
        <v>3223.6</v>
      </c>
      <c r="P17" s="82"/>
      <c r="Q17" s="277">
        <v>146.52500000000001</v>
      </c>
      <c r="R17" s="278">
        <v>380.37799999999999</v>
      </c>
      <c r="S17" s="154">
        <f t="shared" ref="S17:S19" si="122">Q17/O17</f>
        <v>4.5453840426851973E-2</v>
      </c>
      <c r="T17" s="154">
        <f t="shared" ref="T17:T19" si="123">IF(Q17&lt;0.01*O17,0.01,IF(Q17&gt;100*O17,100,S17))</f>
        <v>4.5453840426851973E-2</v>
      </c>
      <c r="U17" s="205">
        <f t="shared" ref="U17" si="124">IF(R17&gt;0,((((1/O17)^2)*((R17^2)+(Q17^2))-((1/O17)^2)*(Q17^2))^0.5),0)</f>
        <v>0.11799789055714109</v>
      </c>
      <c r="V17" s="205">
        <f t="shared" si="65"/>
        <v>0.11799789055714109</v>
      </c>
      <c r="W17" s="202">
        <v>1</v>
      </c>
      <c r="X17" s="198"/>
      <c r="Z17" s="207">
        <v>0.25</v>
      </c>
      <c r="AA17" s="207">
        <v>0.3</v>
      </c>
      <c r="AB17" s="207">
        <v>1</v>
      </c>
      <c r="AD17" s="207">
        <v>1</v>
      </c>
      <c r="AE17" s="201"/>
      <c r="AF17" s="207">
        <v>1</v>
      </c>
      <c r="AG17" s="54">
        <f t="shared" ref="AG17" si="125">IF(W17&gt;0,$B17,"na")</f>
        <v>40</v>
      </c>
      <c r="AH17" s="144" t="str">
        <f t="shared" ref="AH17" si="126">IF(X17&gt;0,$B17,"na")</f>
        <v>na</v>
      </c>
      <c r="AI17" s="144" t="str">
        <f t="shared" ref="AI17" si="127">IF(Y17&gt;0,$B17,"na")</f>
        <v>na</v>
      </c>
      <c r="AJ17" s="144">
        <f t="shared" ref="AJ17" si="128">IF(Z17&gt;0,$B17,"na")</f>
        <v>40</v>
      </c>
      <c r="AK17" s="144">
        <f t="shared" ref="AK17" si="129">IF(AA17&gt;0,$B17,"na")</f>
        <v>40</v>
      </c>
      <c r="AL17" s="144">
        <f t="shared" ref="AL17" si="130">IF(AB17&gt;0,$B17,"na")</f>
        <v>40</v>
      </c>
      <c r="AM17" s="144" t="str">
        <f t="shared" ref="AM17" si="131">IF(AC17&gt;0,$B17,"na")</f>
        <v>na</v>
      </c>
      <c r="AN17" s="144">
        <f t="shared" ref="AN17" si="132">IF(AD17&gt;0,$B17,"na")</f>
        <v>40</v>
      </c>
      <c r="AO17" s="75" t="str">
        <f t="shared" ref="AO17" si="133">IF(AE17&gt;0,$B17,"na")</f>
        <v>na</v>
      </c>
      <c r="AP17" s="69">
        <f t="shared" ref="AP17" si="134">IF(AF17&gt;0,$B17,"na")</f>
        <v>40</v>
      </c>
      <c r="AQ17" s="82">
        <f t="shared" si="23"/>
        <v>4.4451088196291039E-2</v>
      </c>
      <c r="AR17" s="82" t="str">
        <f t="shared" si="24"/>
        <v>na</v>
      </c>
      <c r="AS17" s="82" t="str">
        <f t="shared" si="25"/>
        <v>na</v>
      </c>
      <c r="AT17" s="82">
        <f t="shared" si="26"/>
        <v>1.8393553736396295E-2</v>
      </c>
      <c r="AU17" s="82">
        <f t="shared" si="27"/>
        <v>2.540062182645202E-2</v>
      </c>
      <c r="AV17" s="82">
        <f t="shared" si="28"/>
        <v>4.5438890156208611E-2</v>
      </c>
      <c r="AW17" s="82" t="str">
        <f t="shared" si="29"/>
        <v>na</v>
      </c>
      <c r="AX17" s="82">
        <f t="shared" si="30"/>
        <v>4.5983884340990731E-2</v>
      </c>
      <c r="AY17" s="83" t="str">
        <f t="shared" si="31"/>
        <v>na</v>
      </c>
      <c r="AZ17" s="82">
        <f t="shared" si="32"/>
        <v>4.4451088196291039E-2</v>
      </c>
      <c r="BA17" s="93">
        <f t="shared" si="33"/>
        <v>0.22307897586143374</v>
      </c>
      <c r="BB17" s="85" t="str">
        <f t="shared" si="34"/>
        <v>na</v>
      </c>
      <c r="BC17" s="85" t="str">
        <f t="shared" si="35"/>
        <v>na</v>
      </c>
      <c r="BD17" s="85">
        <f t="shared" si="36"/>
        <v>3.8196637959627196E-2</v>
      </c>
      <c r="BE17" s="85">
        <f t="shared" si="37"/>
        <v>7.2842114566998767E-2</v>
      </c>
      <c r="BF17" s="85">
        <f t="shared" si="38"/>
        <v>0.23310375946804626</v>
      </c>
      <c r="BG17" s="85" t="str">
        <f t="shared" si="39"/>
        <v>na</v>
      </c>
      <c r="BH17" s="85">
        <f t="shared" si="40"/>
        <v>0.23872898724766992</v>
      </c>
      <c r="BI17" s="86" t="str">
        <f t="shared" si="41"/>
        <v>na</v>
      </c>
      <c r="BJ17" s="102">
        <f t="shared" si="42"/>
        <v>0.22307897586143374</v>
      </c>
      <c r="BK17" s="85">
        <f t="shared" si="43"/>
        <v>8.7000800585959155</v>
      </c>
      <c r="BL17" s="85" t="str">
        <f t="shared" si="44"/>
        <v>na</v>
      </c>
      <c r="BM17" s="85" t="str">
        <f t="shared" si="45"/>
        <v>na</v>
      </c>
      <c r="BN17" s="85">
        <f t="shared" si="46"/>
        <v>1.4896688804254605</v>
      </c>
      <c r="BO17" s="85">
        <f t="shared" si="47"/>
        <v>2.8408424681129518</v>
      </c>
      <c r="BP17" s="85">
        <f t="shared" si="48"/>
        <v>9.0910466192538042</v>
      </c>
      <c r="BQ17" s="85" t="str">
        <f t="shared" si="49"/>
        <v>na</v>
      </c>
      <c r="BR17" s="85">
        <f t="shared" si="50"/>
        <v>9.310430502659127</v>
      </c>
      <c r="BS17" s="86" t="str">
        <f t="shared" si="51"/>
        <v>na</v>
      </c>
      <c r="BT17" s="102">
        <f t="shared" si="52"/>
        <v>8.7000800585959155</v>
      </c>
      <c r="BU17" s="85">
        <f t="shared" si="53"/>
        <v>3.5457359613191346E-2</v>
      </c>
      <c r="BV17" s="85" t="str">
        <f t="shared" si="54"/>
        <v>na</v>
      </c>
      <c r="BW17" s="85" t="str">
        <f t="shared" si="55"/>
        <v>na</v>
      </c>
      <c r="BX17" s="85">
        <f t="shared" si="56"/>
        <v>0.11184526674149124</v>
      </c>
      <c r="BY17" s="85">
        <f t="shared" si="57"/>
        <v>9.8068265068086302E-2</v>
      </c>
      <c r="BZ17" s="85">
        <f t="shared" si="58"/>
        <v>4.3674183955540943E-2</v>
      </c>
      <c r="CA17" s="85" t="str">
        <f t="shared" si="59"/>
        <v>na</v>
      </c>
      <c r="CB17" s="85">
        <f t="shared" si="60"/>
        <v>0.11019364015028435</v>
      </c>
      <c r="CC17" s="86" t="str">
        <f t="shared" si="61"/>
        <v>na</v>
      </c>
      <c r="CD17" s="102">
        <f t="shared" si="62"/>
        <v>6.3897958170167898E-2</v>
      </c>
    </row>
    <row r="18" spans="1:82" x14ac:dyDescent="0.25">
      <c r="A18" s="311" t="s">
        <v>118</v>
      </c>
      <c r="B18" s="198"/>
      <c r="C18" s="203">
        <v>164</v>
      </c>
      <c r="E18" s="199">
        <v>1</v>
      </c>
      <c r="F18" s="78"/>
      <c r="G18" s="205"/>
      <c r="H18" s="205"/>
      <c r="I18" s="205"/>
      <c r="J18" s="205">
        <v>49.819000000000003</v>
      </c>
      <c r="K18" s="205">
        <v>365.27699999999999</v>
      </c>
      <c r="L18" s="205">
        <v>0</v>
      </c>
      <c r="M18" s="205">
        <v>0</v>
      </c>
      <c r="N18" s="314" t="s">
        <v>271</v>
      </c>
      <c r="P18" s="82">
        <v>49.819000000000003</v>
      </c>
      <c r="Q18" s="277">
        <v>0.01</v>
      </c>
      <c r="R18" s="278">
        <v>0.13100000000000001</v>
      </c>
      <c r="S18" s="73">
        <f t="shared" ref="S18" si="135">Q18/P18</f>
        <v>2.0072663040205543E-4</v>
      </c>
      <c r="T18" s="73">
        <f t="shared" ref="T18" si="136">IF(Q18&lt;0.01*P18,0.01,IF(Q18&gt;100*P18,100,S18))</f>
        <v>0.01</v>
      </c>
      <c r="U18" s="205">
        <f t="shared" ref="U18" si="137">IF(R18&gt;0,((((1/P18)^2)*((R18^2)+(Q18^2))-((1/P18)^2)*(Q18^2))^0.5),0)</f>
        <v>2.6295188582669262E-3</v>
      </c>
      <c r="V18" s="205">
        <f t="shared" si="65"/>
        <v>2.6295188582669262E-3</v>
      </c>
      <c r="W18" s="202">
        <v>1</v>
      </c>
      <c r="X18" s="198">
        <v>0.5</v>
      </c>
      <c r="Z18" s="207">
        <v>0.5</v>
      </c>
      <c r="AA18" s="199">
        <v>0.5</v>
      </c>
      <c r="AB18" s="199">
        <v>1</v>
      </c>
      <c r="AD18" s="207">
        <v>1</v>
      </c>
      <c r="AE18" s="201">
        <v>1</v>
      </c>
      <c r="AG18" s="54">
        <f t="shared" ref="AG18" si="138">IF(W18&gt;0,$C18,"na")</f>
        <v>164</v>
      </c>
      <c r="AH18" s="144">
        <f t="shared" ref="AH18" si="139">IF(X18&gt;0,$C18,"na")</f>
        <v>164</v>
      </c>
      <c r="AI18" s="144" t="str">
        <f t="shared" ref="AI18" si="140">IF(Y18&gt;0,$C18,"na")</f>
        <v>na</v>
      </c>
      <c r="AJ18" s="144">
        <f t="shared" ref="AJ18" si="141">IF(Z18&gt;0,$C18,"na")</f>
        <v>164</v>
      </c>
      <c r="AK18" s="144">
        <f t="shared" ref="AK18" si="142">IF(AA18&gt;0,$C18,"na")</f>
        <v>164</v>
      </c>
      <c r="AL18" s="144">
        <f t="shared" ref="AL18" si="143">IF(AB18&gt;0,$C18,"na")</f>
        <v>164</v>
      </c>
      <c r="AM18" s="144" t="str">
        <f t="shared" ref="AM18" si="144">IF(AC18&gt;0,$C18,"na")</f>
        <v>na</v>
      </c>
      <c r="AN18" s="144">
        <f t="shared" ref="AN18" si="145">IF(AD18&gt;0,$C18,"na")</f>
        <v>164</v>
      </c>
      <c r="AO18" s="75">
        <f t="shared" ref="AO18" si="146">IF(AE18&gt;0,$C18,"na")</f>
        <v>164</v>
      </c>
      <c r="AP18" s="69" t="str">
        <f t="shared" ref="AP18" si="147">IF(AF18&gt;0,$C18,"na")</f>
        <v>na</v>
      </c>
      <c r="AQ18" s="82">
        <f t="shared" si="23"/>
        <v>9.950330853168092E-3</v>
      </c>
      <c r="AR18" s="82">
        <f t="shared" si="24"/>
        <v>6.3682117460275786E-3</v>
      </c>
      <c r="AS18" s="82" t="str">
        <f t="shared" si="25"/>
        <v>na</v>
      </c>
      <c r="AT18" s="82">
        <f t="shared" si="26"/>
        <v>8.2347565681391115E-3</v>
      </c>
      <c r="AU18" s="82">
        <f t="shared" si="27"/>
        <v>9.4765055744458013E-3</v>
      </c>
      <c r="AV18" s="82">
        <f t="shared" si="28"/>
        <v>1.0171449316571827E-2</v>
      </c>
      <c r="AW18" s="82" t="str">
        <f t="shared" si="29"/>
        <v>na</v>
      </c>
      <c r="AX18" s="82">
        <f t="shared" si="30"/>
        <v>1.0293445710173888E-2</v>
      </c>
      <c r="AY18" s="83">
        <f t="shared" si="31"/>
        <v>9.950330853168092E-3</v>
      </c>
      <c r="AZ18" s="82" t="str">
        <f t="shared" si="32"/>
        <v>na</v>
      </c>
      <c r="BA18" s="93">
        <f t="shared" si="33"/>
        <v>5.2521354442304161E-3</v>
      </c>
      <c r="BB18" s="85">
        <f t="shared" si="34"/>
        <v>2.1512746779567787E-3</v>
      </c>
      <c r="BC18" s="85" t="str">
        <f t="shared" si="35"/>
        <v>na</v>
      </c>
      <c r="BD18" s="85">
        <f t="shared" si="36"/>
        <v>3.597181945156624E-3</v>
      </c>
      <c r="BE18" s="85">
        <f t="shared" si="37"/>
        <v>4.7638416727713521E-3</v>
      </c>
      <c r="BF18" s="85">
        <f t="shared" si="38"/>
        <v>5.4881573333291642E-3</v>
      </c>
      <c r="BG18" s="85" t="str">
        <f t="shared" si="39"/>
        <v>na</v>
      </c>
      <c r="BH18" s="85">
        <f t="shared" si="40"/>
        <v>5.620596789307224E-3</v>
      </c>
      <c r="BI18" s="86">
        <f t="shared" si="41"/>
        <v>5.2521354442304161E-3</v>
      </c>
      <c r="BJ18" s="102" t="str">
        <f t="shared" si="42"/>
        <v>na</v>
      </c>
      <c r="BK18" s="85">
        <f t="shared" si="43"/>
        <v>0.85609807740955779</v>
      </c>
      <c r="BL18" s="85">
        <f t="shared" si="44"/>
        <v>0.35065777250695496</v>
      </c>
      <c r="BM18" s="85" t="str">
        <f t="shared" si="45"/>
        <v>na</v>
      </c>
      <c r="BN18" s="85">
        <f t="shared" si="46"/>
        <v>0.58634065706052974</v>
      </c>
      <c r="BO18" s="85">
        <f t="shared" si="47"/>
        <v>0.77650619266173038</v>
      </c>
      <c r="BP18" s="85">
        <f t="shared" si="48"/>
        <v>0.89456964533265382</v>
      </c>
      <c r="BQ18" s="85" t="str">
        <f t="shared" si="49"/>
        <v>na</v>
      </c>
      <c r="BR18" s="85">
        <f t="shared" si="50"/>
        <v>0.91615727665707747</v>
      </c>
      <c r="BS18" s="86">
        <f t="shared" si="51"/>
        <v>0.85609807740955779</v>
      </c>
      <c r="BT18" s="102" t="str">
        <f t="shared" si="52"/>
        <v>na</v>
      </c>
      <c r="BU18" s="85">
        <f t="shared" si="53"/>
        <v>0.6775038762265384</v>
      </c>
      <c r="BV18" s="85">
        <f t="shared" si="54"/>
        <v>0.78563705474958412</v>
      </c>
      <c r="BW18" s="85" t="str">
        <f t="shared" si="55"/>
        <v>na</v>
      </c>
      <c r="BX18" s="85">
        <f t="shared" si="56"/>
        <v>0.65168613647225604</v>
      </c>
      <c r="BY18" s="85">
        <f t="shared" si="57"/>
        <v>0.70228738300150062</v>
      </c>
      <c r="BZ18" s="85">
        <f t="shared" si="58"/>
        <v>0.76528087854325122</v>
      </c>
      <c r="CA18" s="85" t="str">
        <f t="shared" si="59"/>
        <v>na</v>
      </c>
      <c r="CB18" s="85">
        <f t="shared" si="60"/>
        <v>1.2751305837646874</v>
      </c>
      <c r="CC18" s="86">
        <f t="shared" si="61"/>
        <v>0.42921029773956876</v>
      </c>
      <c r="CD18" s="102" t="str">
        <f t="shared" si="62"/>
        <v>na</v>
      </c>
    </row>
    <row r="19" spans="1:82" ht="15.75" x14ac:dyDescent="0.25">
      <c r="A19" s="310" t="s">
        <v>25</v>
      </c>
      <c r="B19" s="198">
        <v>40</v>
      </c>
      <c r="C19" s="203"/>
      <c r="E19" s="207">
        <v>1</v>
      </c>
      <c r="F19" s="78">
        <v>125.56699999999999</v>
      </c>
      <c r="G19" s="205">
        <v>135.87700000000001</v>
      </c>
      <c r="H19" s="205">
        <v>119.392</v>
      </c>
      <c r="I19" s="205">
        <v>82.938999999999993</v>
      </c>
      <c r="J19" s="205"/>
      <c r="K19" s="205"/>
      <c r="M19" s="207"/>
      <c r="N19" s="329" t="s">
        <v>279</v>
      </c>
      <c r="O19" s="63">
        <v>261.44400000000002</v>
      </c>
      <c r="P19" s="137"/>
      <c r="Q19" s="287">
        <v>28.25</v>
      </c>
      <c r="R19" s="278">
        <v>41.593000000000004</v>
      </c>
      <c r="S19" s="154">
        <f t="shared" si="122"/>
        <v>0.10805373234803628</v>
      </c>
      <c r="T19" s="154">
        <f t="shared" si="123"/>
        <v>0.10805373234803628</v>
      </c>
      <c r="U19" s="205">
        <f t="shared" ref="U19" si="148">IF(R19&gt;0,((((1/O19)^2)*((R19^2)+(Q19^2))-((1/O19)^2)*(Q19^2))^0.5),0)</f>
        <v>0.15908951821422562</v>
      </c>
      <c r="V19" s="205">
        <f t="shared" si="65"/>
        <v>0.15908951821422562</v>
      </c>
      <c r="W19" s="202">
        <v>1</v>
      </c>
      <c r="X19" s="198">
        <v>1</v>
      </c>
      <c r="Y19" s="207">
        <v>1</v>
      </c>
      <c r="Z19" s="207">
        <v>0.5</v>
      </c>
      <c r="AA19" s="207">
        <v>0.5</v>
      </c>
      <c r="AB19" s="207">
        <v>1</v>
      </c>
      <c r="AE19" s="201"/>
      <c r="AG19" s="54">
        <f t="shared" ref="AG19" si="149">IF(W19&gt;0,$B19,"na")</f>
        <v>40</v>
      </c>
      <c r="AH19" s="144">
        <f t="shared" ref="AH19" si="150">IF(X19&gt;0,$B19,"na")</f>
        <v>40</v>
      </c>
      <c r="AI19" s="144">
        <f t="shared" ref="AI19" si="151">IF(Y19&gt;0,$B19,"na")</f>
        <v>40</v>
      </c>
      <c r="AJ19" s="144">
        <f t="shared" ref="AJ19" si="152">IF(Z19&gt;0,$B19,"na")</f>
        <v>40</v>
      </c>
      <c r="AK19" s="144">
        <f t="shared" ref="AK19" si="153">IF(AA19&gt;0,$B19,"na")</f>
        <v>40</v>
      </c>
      <c r="AL19" s="144">
        <f t="shared" ref="AL19" si="154">IF(AB19&gt;0,$B19,"na")</f>
        <v>40</v>
      </c>
      <c r="AM19" s="144" t="str">
        <f t="shared" ref="AM19" si="155">IF(AC19&gt;0,$B19,"na")</f>
        <v>na</v>
      </c>
      <c r="AN19" s="144" t="str">
        <f t="shared" ref="AN19" si="156">IF(AD19&gt;0,$B19,"na")</f>
        <v>na</v>
      </c>
      <c r="AO19" s="75" t="str">
        <f t="shared" ref="AO19" si="157">IF(AE19&gt;0,$B19,"na")</f>
        <v>na</v>
      </c>
      <c r="AP19" s="69" t="str">
        <f t="shared" ref="AP19" si="158">IF(AF19&gt;0,$B19,"na")</f>
        <v>na</v>
      </c>
      <c r="AQ19" s="82">
        <f t="shared" si="23"/>
        <v>0.10260508204820228</v>
      </c>
      <c r="AR19" s="82">
        <f t="shared" si="24"/>
        <v>0.13133450502169891</v>
      </c>
      <c r="AS19" s="82">
        <f t="shared" si="25"/>
        <v>0.10260508204820228</v>
      </c>
      <c r="AT19" s="82">
        <f t="shared" si="26"/>
        <v>8.4914550660581206E-2</v>
      </c>
      <c r="AU19" s="82">
        <f t="shared" si="27"/>
        <v>9.7719125760192635E-2</v>
      </c>
      <c r="AV19" s="82">
        <f t="shared" si="28"/>
        <v>0.10488519498260676</v>
      </c>
      <c r="AW19" s="82" t="str">
        <f t="shared" si="29"/>
        <v>na</v>
      </c>
      <c r="AX19" s="82" t="str">
        <f t="shared" si="30"/>
        <v>na</v>
      </c>
      <c r="AY19" s="83" t="str">
        <f t="shared" si="31"/>
        <v>na</v>
      </c>
      <c r="AZ19" s="82" t="str">
        <f t="shared" si="32"/>
        <v>na</v>
      </c>
      <c r="BA19" s="93">
        <f t="shared" si="33"/>
        <v>0.29526959766660787</v>
      </c>
      <c r="BB19" s="85">
        <f t="shared" si="34"/>
        <v>0.48376970881697035</v>
      </c>
      <c r="BC19" s="85">
        <f t="shared" si="35"/>
        <v>0.29526959766660787</v>
      </c>
      <c r="BD19" s="85">
        <f t="shared" si="36"/>
        <v>0.20222983145774814</v>
      </c>
      <c r="BE19" s="85">
        <f t="shared" si="37"/>
        <v>0.26781822917606152</v>
      </c>
      <c r="BF19" s="85">
        <f t="shared" si="38"/>
        <v>0.30853850304323066</v>
      </c>
      <c r="BG19" s="85" t="str">
        <f t="shared" si="39"/>
        <v>na</v>
      </c>
      <c r="BH19" s="85" t="str">
        <f t="shared" si="40"/>
        <v>na</v>
      </c>
      <c r="BI19" s="86" t="str">
        <f t="shared" si="41"/>
        <v>na</v>
      </c>
      <c r="BJ19" s="102" t="str">
        <f t="shared" si="42"/>
        <v>na</v>
      </c>
      <c r="BK19" s="85">
        <f t="shared" si="43"/>
        <v>11.515514308997707</v>
      </c>
      <c r="BL19" s="85">
        <f t="shared" si="44"/>
        <v>18.867018643861844</v>
      </c>
      <c r="BM19" s="85">
        <f t="shared" si="45"/>
        <v>11.515514308997707</v>
      </c>
      <c r="BN19" s="85">
        <f t="shared" si="46"/>
        <v>7.8869634268521773</v>
      </c>
      <c r="BO19" s="85">
        <f t="shared" si="47"/>
        <v>10.4449109378664</v>
      </c>
      <c r="BP19" s="85">
        <f t="shared" si="48"/>
        <v>12.033001618685995</v>
      </c>
      <c r="BQ19" s="85" t="str">
        <f t="shared" si="49"/>
        <v>na</v>
      </c>
      <c r="BR19" s="85" t="str">
        <f t="shared" si="50"/>
        <v>na</v>
      </c>
      <c r="BS19" s="86" t="str">
        <f t="shared" si="51"/>
        <v>na</v>
      </c>
      <c r="BT19" s="102" t="str">
        <f t="shared" si="52"/>
        <v>na</v>
      </c>
      <c r="BU19" s="85">
        <f t="shared" si="53"/>
        <v>3.2219138630909298E-2</v>
      </c>
      <c r="BV19" s="85">
        <f t="shared" si="54"/>
        <v>0.12433620643765128</v>
      </c>
      <c r="BW19" s="85">
        <f t="shared" si="55"/>
        <v>3.6656130729311094E-3</v>
      </c>
      <c r="BX19" s="85">
        <f t="shared" si="56"/>
        <v>7.4447511397631259E-3</v>
      </c>
      <c r="BY19" s="85">
        <f t="shared" si="57"/>
        <v>2.0800518494421043E-2</v>
      </c>
      <c r="BZ19" s="85">
        <f t="shared" si="58"/>
        <v>2.7884908792596357E-2</v>
      </c>
      <c r="CA19" s="85" t="str">
        <f t="shared" si="59"/>
        <v>na</v>
      </c>
      <c r="CB19" s="85" t="str">
        <f t="shared" si="60"/>
        <v>na</v>
      </c>
      <c r="CC19" s="86" t="str">
        <f t="shared" si="61"/>
        <v>na</v>
      </c>
      <c r="CD19" s="102" t="str">
        <f t="shared" si="62"/>
        <v>na</v>
      </c>
    </row>
    <row r="20" spans="1:82" x14ac:dyDescent="0.25">
      <c r="A20" s="309" t="s">
        <v>29</v>
      </c>
      <c r="B20" s="198"/>
      <c r="C20" s="203">
        <v>164</v>
      </c>
      <c r="E20" s="207">
        <v>1</v>
      </c>
      <c r="F20" s="78">
        <v>8.1549999999999994</v>
      </c>
      <c r="G20" s="205">
        <v>27.045999999999999</v>
      </c>
      <c r="H20" s="205">
        <v>16.463000000000001</v>
      </c>
      <c r="I20" s="205">
        <v>46.563000000000002</v>
      </c>
      <c r="J20" s="205">
        <v>7.9279999999999999</v>
      </c>
      <c r="K20" s="205">
        <v>42.613</v>
      </c>
      <c r="L20" s="205">
        <v>4.1440000000000001</v>
      </c>
      <c r="M20" s="205">
        <v>8.9320000000000004</v>
      </c>
      <c r="N20" s="314" t="s">
        <v>270</v>
      </c>
      <c r="O20" s="81"/>
      <c r="P20" s="82">
        <v>15.856</v>
      </c>
      <c r="Q20" s="330">
        <v>5.5890000000000004</v>
      </c>
      <c r="R20" s="330">
        <v>13.472</v>
      </c>
      <c r="S20" s="73">
        <f t="shared" ref="S20" si="159">Q20/P20</f>
        <v>0.35248486377396571</v>
      </c>
      <c r="T20" s="73">
        <f t="shared" ref="T20" si="160">IF(Q20&lt;0.01*P20,0.01,IF(Q20&gt;100*P20,100,S20))</f>
        <v>0.35248486377396571</v>
      </c>
      <c r="U20" s="205">
        <f t="shared" ref="U20" si="161">IF(R20&gt;0,((((1/P20)^2)*((R20^2)+(Q20^2))-((1/P20)^2)*(Q20^2))^0.5),0)</f>
        <v>0.84964682139253267</v>
      </c>
      <c r="V20" s="205">
        <f t="shared" ref="V20" si="162">IF(U20=0,T20,U20)</f>
        <v>0.84964682139253267</v>
      </c>
      <c r="W20" s="202">
        <v>1</v>
      </c>
      <c r="X20" s="199">
        <v>0.5</v>
      </c>
      <c r="Y20" s="207">
        <v>1</v>
      </c>
      <c r="Z20" s="207">
        <v>0.5</v>
      </c>
      <c r="AA20" s="207">
        <v>0.5</v>
      </c>
      <c r="AB20" s="207">
        <v>1</v>
      </c>
      <c r="AC20" s="207">
        <v>0.5</v>
      </c>
      <c r="AD20" s="207">
        <v>1</v>
      </c>
      <c r="AE20" s="201"/>
      <c r="AG20" s="54">
        <f t="shared" ref="AG20" si="163">IF(W20&gt;0,$C20,"na")</f>
        <v>164</v>
      </c>
      <c r="AH20" s="144">
        <f t="shared" ref="AH20" si="164">IF(X20&gt;0,$C20,"na")</f>
        <v>164</v>
      </c>
      <c r="AI20" s="144">
        <f t="shared" ref="AI20" si="165">IF(Y20&gt;0,$C20,"na")</f>
        <v>164</v>
      </c>
      <c r="AJ20" s="144">
        <f t="shared" ref="AJ20" si="166">IF(Z20&gt;0,$C20,"na")</f>
        <v>164</v>
      </c>
      <c r="AK20" s="144">
        <f t="shared" ref="AK20" si="167">IF(AA20&gt;0,$C20,"na")</f>
        <v>164</v>
      </c>
      <c r="AL20" s="144">
        <f t="shared" ref="AL20" si="168">IF(AB20&gt;0,$C20,"na")</f>
        <v>164</v>
      </c>
      <c r="AM20" s="144">
        <f t="shared" ref="AM20" si="169">IF(AC20&gt;0,$C20,"na")</f>
        <v>164</v>
      </c>
      <c r="AN20" s="144">
        <f t="shared" ref="AN20" si="170">IF(AD20&gt;0,$C20,"na")</f>
        <v>164</v>
      </c>
      <c r="AO20" s="75" t="str">
        <f t="shared" ref="AO20" si="171">IF(AE20&gt;0,$C20,"na")</f>
        <v>na</v>
      </c>
      <c r="AP20" s="69" t="str">
        <f t="shared" ref="AP20" si="172">IF(AF20&gt;0,$C20,"na")</f>
        <v>na</v>
      </c>
      <c r="AQ20" s="82">
        <f t="shared" si="23"/>
        <v>0.30194354038121163</v>
      </c>
      <c r="AR20" s="82">
        <f t="shared" si="24"/>
        <v>0.19324386584397546</v>
      </c>
      <c r="AS20" s="82">
        <f t="shared" si="25"/>
        <v>0.30194354038121163</v>
      </c>
      <c r="AT20" s="82">
        <f t="shared" si="26"/>
        <v>0.24988430928100275</v>
      </c>
      <c r="AU20" s="82">
        <f t="shared" si="27"/>
        <v>0.28756527655353487</v>
      </c>
      <c r="AV20" s="82">
        <f t="shared" si="28"/>
        <v>0.3086533968341274</v>
      </c>
      <c r="AW20" s="82">
        <f t="shared" si="29"/>
        <v>0.21567395741515116</v>
      </c>
      <c r="AX20" s="82">
        <f t="shared" si="30"/>
        <v>0.31235538660125345</v>
      </c>
      <c r="AY20" s="83" t="str">
        <f t="shared" si="31"/>
        <v>na</v>
      </c>
      <c r="AZ20" s="82" t="str">
        <f t="shared" si="32"/>
        <v>na</v>
      </c>
      <c r="BA20" s="93">
        <f t="shared" si="33"/>
        <v>1.2299894270194338</v>
      </c>
      <c r="BB20" s="85">
        <f t="shared" si="34"/>
        <v>0.50380366930716014</v>
      </c>
      <c r="BC20" s="85">
        <f t="shared" si="35"/>
        <v>1.2299894270194338</v>
      </c>
      <c r="BD20" s="85">
        <f t="shared" si="36"/>
        <v>0.84241844228679441</v>
      </c>
      <c r="BE20" s="85">
        <f t="shared" si="37"/>
        <v>1.1156366684983525</v>
      </c>
      <c r="BF20" s="85">
        <f t="shared" si="38"/>
        <v>1.2852630259620352</v>
      </c>
      <c r="BG20" s="85">
        <f t="shared" si="39"/>
        <v>0.62754562603032338</v>
      </c>
      <c r="BH20" s="85">
        <f t="shared" si="40"/>
        <v>1.316278816073116</v>
      </c>
      <c r="BI20" s="86" t="str">
        <f t="shared" si="41"/>
        <v>na</v>
      </c>
      <c r="BJ20" s="102" t="str">
        <f t="shared" si="42"/>
        <v>na</v>
      </c>
      <c r="BK20" s="85">
        <f t="shared" si="43"/>
        <v>200.48827660416771</v>
      </c>
      <c r="BL20" s="85">
        <f t="shared" si="44"/>
        <v>82.119998097067096</v>
      </c>
      <c r="BM20" s="85">
        <f t="shared" si="45"/>
        <v>200.48827660416771</v>
      </c>
      <c r="BN20" s="85">
        <f t="shared" si="46"/>
        <v>137.3142060927475</v>
      </c>
      <c r="BO20" s="85">
        <f t="shared" si="47"/>
        <v>181.84877696523145</v>
      </c>
      <c r="BP20" s="85">
        <f t="shared" si="48"/>
        <v>209.49787323181175</v>
      </c>
      <c r="BQ20" s="85">
        <f t="shared" si="49"/>
        <v>102.28993704294271</v>
      </c>
      <c r="BR20" s="85">
        <f t="shared" si="50"/>
        <v>214.55344701991791</v>
      </c>
      <c r="BS20" s="86" t="str">
        <f t="shared" si="51"/>
        <v>na</v>
      </c>
      <c r="BT20" s="102" t="str">
        <f t="shared" si="52"/>
        <v>na</v>
      </c>
      <c r="BU20" s="85">
        <f t="shared" si="53"/>
        <v>8.5044053327722455</v>
      </c>
      <c r="BV20" s="85">
        <f t="shared" si="54"/>
        <v>2.2704895307615827</v>
      </c>
      <c r="BW20" s="85">
        <f t="shared" si="55"/>
        <v>5.9057988939729542</v>
      </c>
      <c r="BX20" s="85">
        <f t="shared" si="56"/>
        <v>5.2319856719814961</v>
      </c>
      <c r="BY20" s="85">
        <f t="shared" si="57"/>
        <v>7.4160797500153857</v>
      </c>
      <c r="BZ20" s="85">
        <f t="shared" si="58"/>
        <v>8.6885264376468125</v>
      </c>
      <c r="CA20" s="85">
        <f t="shared" si="59"/>
        <v>2.0528670001540279</v>
      </c>
      <c r="CB20" s="85">
        <f t="shared" si="60"/>
        <v>7.5024686861437457</v>
      </c>
      <c r="CC20" s="86" t="str">
        <f t="shared" si="61"/>
        <v>na</v>
      </c>
      <c r="CD20" s="102" t="str">
        <f t="shared" si="62"/>
        <v>na</v>
      </c>
    </row>
    <row r="21" spans="1:82" x14ac:dyDescent="0.25">
      <c r="A21" s="311" t="s">
        <v>37</v>
      </c>
      <c r="B21" s="198">
        <v>40</v>
      </c>
      <c r="C21" s="203"/>
      <c r="E21" s="207">
        <v>1</v>
      </c>
      <c r="F21" s="78">
        <v>28.875</v>
      </c>
      <c r="G21" s="205">
        <v>133.768</v>
      </c>
      <c r="H21" s="205">
        <v>17.559999999999999</v>
      </c>
      <c r="I21" s="205">
        <v>44.896999999999998</v>
      </c>
      <c r="J21" s="205"/>
      <c r="K21" s="205"/>
      <c r="N21" s="329" t="s">
        <v>279</v>
      </c>
      <c r="O21" s="81">
        <v>162.643</v>
      </c>
      <c r="P21" s="82"/>
      <c r="Q21" s="277">
        <v>28.875</v>
      </c>
      <c r="R21" s="278">
        <v>133.768</v>
      </c>
      <c r="S21" s="154">
        <f t="shared" ref="S21" si="173">Q21/O21</f>
        <v>0.17753607594547569</v>
      </c>
      <c r="T21" s="154">
        <f t="shared" ref="T21" si="174">IF(Q21&lt;0.01*O21,0.01,IF(Q21&gt;100*O21,100,S21))</f>
        <v>0.17753607594547569</v>
      </c>
      <c r="U21" s="205">
        <f t="shared" ref="U21" si="175">IF(R21&gt;0,((((1/O21)^2)*((R21^2)+(Q21^2))-((1/O21)^2)*(Q21^2))^0.5),0)</f>
        <v>0.82246392405452429</v>
      </c>
      <c r="V21" s="205">
        <f t="shared" si="65"/>
        <v>0.82246392405452429</v>
      </c>
      <c r="W21" s="78">
        <v>1</v>
      </c>
      <c r="X21" s="199"/>
      <c r="Y21" s="146">
        <v>1</v>
      </c>
      <c r="Z21" s="146">
        <v>0.25</v>
      </c>
      <c r="AA21" s="146">
        <v>0.5</v>
      </c>
      <c r="AB21" s="146">
        <v>1</v>
      </c>
      <c r="AC21" s="146"/>
      <c r="AD21" s="146">
        <v>1</v>
      </c>
      <c r="AE21" s="201">
        <v>1</v>
      </c>
      <c r="AF21" s="146">
        <v>1</v>
      </c>
      <c r="AG21" s="54">
        <f t="shared" ref="AG21" si="176">IF(W21&gt;0,$B21,"na")</f>
        <v>40</v>
      </c>
      <c r="AH21" s="144" t="str">
        <f t="shared" ref="AH21" si="177">IF(X21&gt;0,$B21,"na")</f>
        <v>na</v>
      </c>
      <c r="AI21" s="144">
        <f t="shared" ref="AI21" si="178">IF(Y21&gt;0,$B21,"na")</f>
        <v>40</v>
      </c>
      <c r="AJ21" s="144">
        <f t="shared" ref="AJ21" si="179">IF(Z21&gt;0,$B21,"na")</f>
        <v>40</v>
      </c>
      <c r="AK21" s="144">
        <f t="shared" ref="AK21" si="180">IF(AA21&gt;0,$B21,"na")</f>
        <v>40</v>
      </c>
      <c r="AL21" s="144">
        <f t="shared" ref="AL21" si="181">IF(AB21&gt;0,$B21,"na")</f>
        <v>40</v>
      </c>
      <c r="AM21" s="144" t="str">
        <f t="shared" ref="AM21" si="182">IF(AC21&gt;0,$B21,"na")</f>
        <v>na</v>
      </c>
      <c r="AN21" s="144">
        <f t="shared" ref="AN21" si="183">IF(AD21&gt;0,$B21,"na")</f>
        <v>40</v>
      </c>
      <c r="AO21" s="75">
        <f t="shared" ref="AO21" si="184">IF(AE21&gt;0,$B21,"na")</f>
        <v>40</v>
      </c>
      <c r="AP21" s="69">
        <f t="shared" ref="AP21" si="185">IF(AF21&gt;0,$B21,"na")</f>
        <v>40</v>
      </c>
      <c r="AQ21" s="82">
        <f t="shared" si="23"/>
        <v>0.16342418418473645</v>
      </c>
      <c r="AR21" s="82" t="str">
        <f t="shared" si="24"/>
        <v>na</v>
      </c>
      <c r="AS21" s="82">
        <f t="shared" si="25"/>
        <v>0.16342418418473645</v>
      </c>
      <c r="AT21" s="82">
        <f t="shared" si="26"/>
        <v>6.7623800352304739E-2</v>
      </c>
      <c r="AU21" s="82">
        <f t="shared" si="27"/>
        <v>0.15564208017593947</v>
      </c>
      <c r="AV21" s="82">
        <f t="shared" si="28"/>
        <v>0.16705583272217503</v>
      </c>
      <c r="AW21" s="82" t="str">
        <f t="shared" si="29"/>
        <v>na</v>
      </c>
      <c r="AX21" s="82">
        <f t="shared" si="30"/>
        <v>0.16905950088076185</v>
      </c>
      <c r="AY21" s="83">
        <f t="shared" si="31"/>
        <v>0.16342418418473645</v>
      </c>
      <c r="AZ21" s="82">
        <f t="shared" si="32"/>
        <v>0.16342418418473645</v>
      </c>
      <c r="BA21" s="93">
        <f t="shared" si="33"/>
        <v>1.2003787798945895</v>
      </c>
      <c r="BB21" s="85" t="str">
        <f t="shared" si="34"/>
        <v>na</v>
      </c>
      <c r="BC21" s="85">
        <f t="shared" si="35"/>
        <v>1.2003787798945895</v>
      </c>
      <c r="BD21" s="85">
        <f t="shared" si="36"/>
        <v>0.20553453543973954</v>
      </c>
      <c r="BE21" s="85">
        <f t="shared" si="37"/>
        <v>1.0887789386798996</v>
      </c>
      <c r="BF21" s="85">
        <f t="shared" si="38"/>
        <v>1.2543217275342966</v>
      </c>
      <c r="BG21" s="85" t="str">
        <f t="shared" si="39"/>
        <v>na</v>
      </c>
      <c r="BH21" s="85">
        <f t="shared" si="40"/>
        <v>1.284590846498372</v>
      </c>
      <c r="BI21" s="86">
        <f t="shared" si="41"/>
        <v>1.2003787798945895</v>
      </c>
      <c r="BJ21" s="102">
        <f t="shared" si="42"/>
        <v>1.2003787798945895</v>
      </c>
      <c r="BK21" s="85">
        <f t="shared" si="43"/>
        <v>46.814772415888989</v>
      </c>
      <c r="BL21" s="85" t="str">
        <f t="shared" si="44"/>
        <v>na</v>
      </c>
      <c r="BM21" s="85">
        <f t="shared" si="45"/>
        <v>46.814772415888989</v>
      </c>
      <c r="BN21" s="85">
        <f t="shared" si="46"/>
        <v>8.0158468821498428</v>
      </c>
      <c r="BO21" s="85">
        <f t="shared" si="47"/>
        <v>42.462378608516083</v>
      </c>
      <c r="BP21" s="85">
        <f t="shared" si="48"/>
        <v>48.918547373837569</v>
      </c>
      <c r="BQ21" s="85" t="str">
        <f t="shared" si="49"/>
        <v>na</v>
      </c>
      <c r="BR21" s="85">
        <f t="shared" si="50"/>
        <v>50.099043013436507</v>
      </c>
      <c r="BS21" s="86">
        <f t="shared" si="51"/>
        <v>46.814772415888989</v>
      </c>
      <c r="BT21" s="102">
        <f t="shared" si="52"/>
        <v>46.814772415888989</v>
      </c>
      <c r="BU21" s="85">
        <f t="shared" si="53"/>
        <v>0.3182659900078052</v>
      </c>
      <c r="BV21" s="85" t="str">
        <f t="shared" si="54"/>
        <v>na</v>
      </c>
      <c r="BW21" s="85">
        <f t="shared" si="55"/>
        <v>0.10504694809171847</v>
      </c>
      <c r="BX21" s="85">
        <f t="shared" si="56"/>
        <v>5.3237881271457415E-4</v>
      </c>
      <c r="BY21" s="85">
        <f t="shared" si="57"/>
        <v>0.26067230811679448</v>
      </c>
      <c r="BZ21" s="85">
        <f t="shared" si="58"/>
        <v>0.31381215055250722</v>
      </c>
      <c r="CA21" s="85" t="str">
        <f t="shared" si="59"/>
        <v>na</v>
      </c>
      <c r="CB21" s="85">
        <f t="shared" si="60"/>
        <v>0.19931248729126466</v>
      </c>
      <c r="CC21" s="86">
        <f t="shared" si="61"/>
        <v>0.41874175389226242</v>
      </c>
      <c r="CD21" s="102">
        <f t="shared" si="62"/>
        <v>0.249671580654791</v>
      </c>
    </row>
    <row r="22" spans="1:82" ht="15.75" x14ac:dyDescent="0.25">
      <c r="A22" s="309" t="s">
        <v>30</v>
      </c>
      <c r="B22" s="198"/>
      <c r="C22" s="203">
        <v>164</v>
      </c>
      <c r="D22" s="180"/>
      <c r="E22" s="207">
        <v>1</v>
      </c>
      <c r="F22" s="78"/>
      <c r="G22" s="205"/>
      <c r="H22" s="205"/>
      <c r="I22" s="205"/>
      <c r="J22" s="205">
        <v>0.39700000000000002</v>
      </c>
      <c r="K22" s="205">
        <v>0.99299999999999999</v>
      </c>
      <c r="L22" s="205">
        <v>0.309</v>
      </c>
      <c r="M22" s="205">
        <v>0.56399999999999995</v>
      </c>
      <c r="N22" s="329" t="s">
        <v>279</v>
      </c>
      <c r="O22" s="81"/>
      <c r="P22" s="82">
        <v>1.39</v>
      </c>
      <c r="Q22" s="277">
        <v>8.7999999999999995E-2</v>
      </c>
      <c r="R22" s="278">
        <v>0.20200000000000001</v>
      </c>
      <c r="S22" s="73">
        <f t="shared" ref="S22" si="186">Q22/P22</f>
        <v>6.3309352517985612E-2</v>
      </c>
      <c r="T22" s="73">
        <f t="shared" ref="T22" si="187">IF(Q22&lt;0.01*P22,0.01,IF(Q22&gt;100*P22,100,S22))</f>
        <v>6.3309352517985612E-2</v>
      </c>
      <c r="U22" s="205">
        <f t="shared" ref="U22" si="188">IF(R22&gt;0,((((1/P22)^2)*((R22^2)+(Q22^2))-((1/P22)^2)*(Q22^2))^0.5),0)</f>
        <v>0.14532374100719428</v>
      </c>
      <c r="V22" s="205">
        <f t="shared" si="65"/>
        <v>0.14532374100719428</v>
      </c>
      <c r="W22" s="202">
        <v>1</v>
      </c>
      <c r="X22" s="198">
        <v>0.5</v>
      </c>
      <c r="Z22" s="207">
        <v>1</v>
      </c>
      <c r="AA22" s="207">
        <v>1</v>
      </c>
      <c r="AB22" s="207">
        <v>1</v>
      </c>
      <c r="AE22" s="201"/>
      <c r="AG22" s="54">
        <f t="shared" ref="AG22" si="189">IF(W22&gt;0,$C22,"na")</f>
        <v>164</v>
      </c>
      <c r="AH22" s="144">
        <f t="shared" ref="AH22" si="190">IF(X22&gt;0,$C22,"na")</f>
        <v>164</v>
      </c>
      <c r="AI22" s="144" t="str">
        <f t="shared" ref="AI22" si="191">IF(Y22&gt;0,$C22,"na")</f>
        <v>na</v>
      </c>
      <c r="AJ22" s="144">
        <f t="shared" ref="AJ22" si="192">IF(Z22&gt;0,$C22,"na")</f>
        <v>164</v>
      </c>
      <c r="AK22" s="144">
        <f t="shared" ref="AK22" si="193">IF(AA22&gt;0,$C22,"na")</f>
        <v>164</v>
      </c>
      <c r="AL22" s="144">
        <f t="shared" ref="AL22" si="194">IF(AB22&gt;0,$C22,"na")</f>
        <v>164</v>
      </c>
      <c r="AM22" s="144" t="str">
        <f t="shared" ref="AM22" si="195">IF(AC22&gt;0,$C22,"na")</f>
        <v>na</v>
      </c>
      <c r="AN22" s="144" t="str">
        <f t="shared" ref="AN22" si="196">IF(AD22&gt;0,$C22,"na")</f>
        <v>na</v>
      </c>
      <c r="AO22" s="75" t="str">
        <f t="shared" ref="AO22" si="197">IF(AE22&gt;0,$C22,"na")</f>
        <v>na</v>
      </c>
      <c r="AP22" s="69" t="str">
        <f t="shared" ref="AP22" si="198">IF(AF22&gt;0,$C22,"na")</f>
        <v>na</v>
      </c>
      <c r="AQ22" s="82">
        <f t="shared" si="23"/>
        <v>6.1386075383409566E-2</v>
      </c>
      <c r="AR22" s="82">
        <f t="shared" si="24"/>
        <v>3.9287088245382122E-2</v>
      </c>
      <c r="AS22" s="82" t="str">
        <f t="shared" si="25"/>
        <v>na</v>
      </c>
      <c r="AT22" s="82">
        <f t="shared" si="26"/>
        <v>0.10160453856564343</v>
      </c>
      <c r="AU22" s="82">
        <f t="shared" si="27"/>
        <v>0.11692585787316107</v>
      </c>
      <c r="AV22" s="82">
        <f t="shared" si="28"/>
        <v>6.2750210391929767E-2</v>
      </c>
      <c r="AW22" s="82" t="str">
        <f t="shared" si="29"/>
        <v>na</v>
      </c>
      <c r="AX22" s="82" t="str">
        <f t="shared" si="30"/>
        <v>na</v>
      </c>
      <c r="AY22" s="83" t="str">
        <f t="shared" si="31"/>
        <v>na</v>
      </c>
      <c r="AZ22" s="82" t="str">
        <f t="shared" si="32"/>
        <v>na</v>
      </c>
      <c r="BA22" s="93">
        <f t="shared" si="33"/>
        <v>0.27137468055918196</v>
      </c>
      <c r="BB22" s="85">
        <f t="shared" si="34"/>
        <v>0.11115506915704093</v>
      </c>
      <c r="BC22" s="85" t="str">
        <f t="shared" si="35"/>
        <v>na</v>
      </c>
      <c r="BD22" s="85">
        <f t="shared" si="36"/>
        <v>0.74345691320850826</v>
      </c>
      <c r="BE22" s="85">
        <f t="shared" si="37"/>
        <v>0.98457933989725877</v>
      </c>
      <c r="BF22" s="85">
        <f t="shared" si="38"/>
        <v>0.28356978966085378</v>
      </c>
      <c r="BG22" s="85" t="str">
        <f t="shared" si="39"/>
        <v>na</v>
      </c>
      <c r="BH22" s="85" t="str">
        <f t="shared" si="40"/>
        <v>na</v>
      </c>
      <c r="BI22" s="86" t="str">
        <f t="shared" si="41"/>
        <v>na</v>
      </c>
      <c r="BJ22" s="102" t="str">
        <f t="shared" si="42"/>
        <v>na</v>
      </c>
      <c r="BK22" s="85">
        <f t="shared" si="43"/>
        <v>44.234072931146656</v>
      </c>
      <c r="BL22" s="85">
        <f t="shared" si="44"/>
        <v>18.118276272597672</v>
      </c>
      <c r="BM22" s="85" t="str">
        <f t="shared" si="45"/>
        <v>na</v>
      </c>
      <c r="BN22" s="85">
        <f t="shared" si="46"/>
        <v>121.18347685298684</v>
      </c>
      <c r="BO22" s="85">
        <f t="shared" si="47"/>
        <v>160.48643240325319</v>
      </c>
      <c r="BP22" s="85">
        <f t="shared" si="48"/>
        <v>46.221875714719168</v>
      </c>
      <c r="BQ22" s="85" t="str">
        <f t="shared" si="49"/>
        <v>na</v>
      </c>
      <c r="BR22" s="85" t="str">
        <f t="shared" si="50"/>
        <v>na</v>
      </c>
      <c r="BS22" s="86" t="str">
        <f t="shared" si="51"/>
        <v>na</v>
      </c>
      <c r="BT22" s="102" t="str">
        <f t="shared" si="52"/>
        <v>na</v>
      </c>
      <c r="BU22" s="85">
        <f t="shared" si="53"/>
        <v>2.7029764025432987E-2</v>
      </c>
      <c r="BV22" s="85">
        <f t="shared" si="54"/>
        <v>0.21603381870425084</v>
      </c>
      <c r="BW22" s="85" t="str">
        <f t="shared" si="55"/>
        <v>na</v>
      </c>
      <c r="BX22" s="85">
        <f t="shared" si="56"/>
        <v>0.15089016540537278</v>
      </c>
      <c r="BY22" s="85">
        <f t="shared" si="57"/>
        <v>0.28944100824861951</v>
      </c>
      <c r="BZ22" s="85">
        <f t="shared" si="58"/>
        <v>4.0588814380456216E-2</v>
      </c>
      <c r="CA22" s="85" t="str">
        <f t="shared" si="59"/>
        <v>na</v>
      </c>
      <c r="CB22" s="85" t="str">
        <f t="shared" si="60"/>
        <v>na</v>
      </c>
      <c r="CC22" s="86" t="str">
        <f t="shared" si="61"/>
        <v>na</v>
      </c>
      <c r="CD22" s="102" t="str">
        <f t="shared" si="62"/>
        <v>na</v>
      </c>
    </row>
    <row r="23" spans="1:82" x14ac:dyDescent="0.25">
      <c r="A23" s="309" t="s">
        <v>112</v>
      </c>
      <c r="B23" s="198">
        <v>40</v>
      </c>
      <c r="C23" s="203"/>
      <c r="E23" s="207">
        <v>1</v>
      </c>
      <c r="F23" s="78">
        <v>23.896999999999998</v>
      </c>
      <c r="G23" s="205">
        <v>42.871000000000002</v>
      </c>
      <c r="H23" s="205">
        <v>11.704000000000001</v>
      </c>
      <c r="I23" s="205">
        <v>33.258000000000003</v>
      </c>
      <c r="J23" s="205"/>
      <c r="K23" s="205"/>
      <c r="N23" s="329" t="s">
        <v>279</v>
      </c>
      <c r="O23" s="81">
        <v>66.768000000000001</v>
      </c>
      <c r="P23" s="82"/>
      <c r="Q23" s="277">
        <v>8.0500000000000007</v>
      </c>
      <c r="R23" s="278">
        <v>13.513</v>
      </c>
      <c r="S23" s="154">
        <f t="shared" ref="S23:S25" si="199">Q23/O23</f>
        <v>0.12056673855739278</v>
      </c>
      <c r="T23" s="154">
        <f t="shared" ref="T23:T25" si="200">IF(Q23&lt;0.01*O23,0.01,IF(Q23&gt;100*O23,100,S23))</f>
        <v>0.12056673855739278</v>
      </c>
      <c r="U23" s="205">
        <f t="shared" ref="U23:U25" si="201">IF(R23&gt;0,((((1/O23)^2)*((R23^2)+(Q23^2))-((1/O23)^2)*(Q23^2))^0.5),0)</f>
        <v>0.2023873711957824</v>
      </c>
      <c r="V23" s="205">
        <f t="shared" si="65"/>
        <v>0.2023873711957824</v>
      </c>
      <c r="W23" s="202">
        <v>1</v>
      </c>
      <c r="X23" s="199">
        <v>0.5</v>
      </c>
      <c r="Z23" s="207">
        <v>0.25</v>
      </c>
      <c r="AA23" s="207">
        <v>0.1</v>
      </c>
      <c r="AB23" s="207">
        <v>1</v>
      </c>
      <c r="AD23" s="207">
        <v>1</v>
      </c>
      <c r="AE23" s="201"/>
      <c r="AG23" s="54">
        <f t="shared" ref="AG23:AG25" si="202">IF(W23&gt;0,$B23,"na")</f>
        <v>40</v>
      </c>
      <c r="AH23" s="144">
        <f t="shared" ref="AH23:AH25" si="203">IF(X23&gt;0,$B23,"na")</f>
        <v>40</v>
      </c>
      <c r="AI23" s="144" t="str">
        <f t="shared" ref="AI23:AI25" si="204">IF(Y23&gt;0,$B23,"na")</f>
        <v>na</v>
      </c>
      <c r="AJ23" s="144">
        <f t="shared" ref="AJ23:AJ25" si="205">IF(Z23&gt;0,$B23,"na")</f>
        <v>40</v>
      </c>
      <c r="AK23" s="144">
        <f t="shared" ref="AK23:AK25" si="206">IF(AA23&gt;0,$B23,"na")</f>
        <v>40</v>
      </c>
      <c r="AL23" s="144">
        <f t="shared" ref="AL23:AL25" si="207">IF(AB23&gt;0,$B23,"na")</f>
        <v>40</v>
      </c>
      <c r="AM23" s="144" t="str">
        <f t="shared" ref="AM23:AM25" si="208">IF(AC23&gt;0,$B23,"na")</f>
        <v>na</v>
      </c>
      <c r="AN23" s="144">
        <f t="shared" ref="AN23:AN25" si="209">IF(AD23&gt;0,$B23,"na")</f>
        <v>40</v>
      </c>
      <c r="AO23" s="75" t="str">
        <f t="shared" ref="AO23:AO25" si="210">IF(AE23&gt;0,$B23,"na")</f>
        <v>na</v>
      </c>
      <c r="AP23" s="69" t="str">
        <f t="shared" ref="AP23:AP25" si="211">IF(AF23&gt;0,$B23,"na")</f>
        <v>na</v>
      </c>
      <c r="AQ23" s="82">
        <f t="shared" si="23"/>
        <v>0.11383457389289234</v>
      </c>
      <c r="AR23" s="82">
        <f t="shared" si="24"/>
        <v>7.2854127291451104E-2</v>
      </c>
      <c r="AS23" s="82" t="str">
        <f t="shared" si="25"/>
        <v>na</v>
      </c>
      <c r="AT23" s="82">
        <f t="shared" si="26"/>
        <v>4.7103961610852008E-2</v>
      </c>
      <c r="AU23" s="82">
        <f t="shared" si="27"/>
        <v>2.1682775979598539E-2</v>
      </c>
      <c r="AV23" s="82">
        <f t="shared" si="28"/>
        <v>0.11636423109051215</v>
      </c>
      <c r="AW23" s="82" t="str">
        <f t="shared" si="29"/>
        <v>na</v>
      </c>
      <c r="AX23" s="82">
        <f t="shared" si="30"/>
        <v>0.11775990402713002</v>
      </c>
      <c r="AY23" s="83" t="str">
        <f t="shared" si="31"/>
        <v>na</v>
      </c>
      <c r="AZ23" s="82" t="str">
        <f t="shared" si="32"/>
        <v>na</v>
      </c>
      <c r="BA23" s="93">
        <f t="shared" si="33"/>
        <v>0.36861811280790246</v>
      </c>
      <c r="BB23" s="85">
        <f t="shared" si="34"/>
        <v>0.15098597900611685</v>
      </c>
      <c r="BC23" s="85" t="str">
        <f t="shared" si="35"/>
        <v>na</v>
      </c>
      <c r="BD23" s="85">
        <f t="shared" si="36"/>
        <v>6.3116537745942891E-2</v>
      </c>
      <c r="BE23" s="85">
        <f t="shared" si="37"/>
        <v>1.3373899784413692E-2</v>
      </c>
      <c r="BF23" s="85">
        <f t="shared" si="38"/>
        <v>0.38518317367976368</v>
      </c>
      <c r="BG23" s="85" t="str">
        <f t="shared" si="39"/>
        <v>na</v>
      </c>
      <c r="BH23" s="85">
        <f t="shared" si="40"/>
        <v>0.394478360912143</v>
      </c>
      <c r="BI23" s="86" t="str">
        <f t="shared" si="41"/>
        <v>na</v>
      </c>
      <c r="BJ23" s="102" t="str">
        <f t="shared" si="42"/>
        <v>na</v>
      </c>
      <c r="BK23" s="85">
        <f t="shared" si="43"/>
        <v>14.376106399508195</v>
      </c>
      <c r="BL23" s="85">
        <f t="shared" si="44"/>
        <v>5.8884531812385568</v>
      </c>
      <c r="BM23" s="85" t="str">
        <f t="shared" si="45"/>
        <v>na</v>
      </c>
      <c r="BN23" s="85">
        <f t="shared" si="46"/>
        <v>2.4615449720917728</v>
      </c>
      <c r="BO23" s="85">
        <f t="shared" si="47"/>
        <v>0.52158209159213398</v>
      </c>
      <c r="BP23" s="85">
        <f t="shared" si="48"/>
        <v>15.022143773510784</v>
      </c>
      <c r="BQ23" s="85" t="str">
        <f t="shared" si="49"/>
        <v>na</v>
      </c>
      <c r="BR23" s="85">
        <f t="shared" si="50"/>
        <v>15.384656075573577</v>
      </c>
      <c r="BS23" s="86" t="str">
        <f t="shared" si="51"/>
        <v>na</v>
      </c>
      <c r="BT23" s="102" t="str">
        <f t="shared" si="52"/>
        <v>na</v>
      </c>
      <c r="BU23" s="85">
        <f t="shared" si="53"/>
        <v>6.2759492101251008E-2</v>
      </c>
      <c r="BV23" s="85">
        <f t="shared" si="54"/>
        <v>2.9752762018885612E-4</v>
      </c>
      <c r="BW23" s="85" t="str">
        <f t="shared" si="55"/>
        <v>na</v>
      </c>
      <c r="BX23" s="85">
        <f t="shared" si="56"/>
        <v>2.336379223840989E-2</v>
      </c>
      <c r="BY23" s="85">
        <f t="shared" si="57"/>
        <v>0.11334820525362381</v>
      </c>
      <c r="BZ23" s="85">
        <f t="shared" si="58"/>
        <v>5.7402193786944937E-2</v>
      </c>
      <c r="CA23" s="85" t="str">
        <f t="shared" si="59"/>
        <v>na</v>
      </c>
      <c r="CB23" s="85">
        <f t="shared" si="60"/>
        <v>1.4883300458431984E-2</v>
      </c>
      <c r="CC23" s="86" t="str">
        <f t="shared" si="61"/>
        <v>na</v>
      </c>
      <c r="CD23" s="102" t="str">
        <f t="shared" si="62"/>
        <v>na</v>
      </c>
    </row>
    <row r="24" spans="1:82" x14ac:dyDescent="0.25">
      <c r="A24" s="323" t="s">
        <v>32</v>
      </c>
      <c r="B24" s="144">
        <v>40</v>
      </c>
      <c r="C24" s="69"/>
      <c r="D24" s="197"/>
      <c r="E24" s="60">
        <v>1</v>
      </c>
      <c r="F24" s="78">
        <v>12.818</v>
      </c>
      <c r="G24" s="205">
        <v>38.121000000000002</v>
      </c>
      <c r="H24" s="205">
        <v>11.654999999999999</v>
      </c>
      <c r="I24" s="205">
        <v>15.663</v>
      </c>
      <c r="J24" s="205"/>
      <c r="K24" s="205"/>
      <c r="M24" s="82"/>
      <c r="N24" s="329" t="s">
        <v>279</v>
      </c>
      <c r="O24" s="81">
        <v>50.939</v>
      </c>
      <c r="P24" s="82"/>
      <c r="Q24" s="277">
        <v>2.2250000000000001</v>
      </c>
      <c r="R24" s="278">
        <v>9.9320000000000004</v>
      </c>
      <c r="S24" s="154">
        <f t="shared" ref="S24" si="212">Q24/O24</f>
        <v>4.3679695321855554E-2</v>
      </c>
      <c r="T24" s="154">
        <f t="shared" ref="T24" si="213">IF(Q24&lt;0.01*O24,0.01,IF(Q24&gt;100*O24,100,S24))</f>
        <v>4.3679695321855554E-2</v>
      </c>
      <c r="U24" s="205">
        <f t="shared" si="201"/>
        <v>0.19497830738726712</v>
      </c>
      <c r="V24" s="205">
        <f t="shared" ref="V24" si="214">IF(U24=0,T24,U24)</f>
        <v>0.19497830738726712</v>
      </c>
      <c r="W24" s="78">
        <v>1</v>
      </c>
      <c r="X24" s="198">
        <v>0.5</v>
      </c>
      <c r="Z24" s="207">
        <v>0.5</v>
      </c>
      <c r="AA24" s="207">
        <v>0.4</v>
      </c>
      <c r="AB24" s="207">
        <v>1</v>
      </c>
      <c r="AC24" s="207">
        <v>1</v>
      </c>
      <c r="AE24" s="201"/>
      <c r="AF24" s="119"/>
      <c r="AG24" s="54">
        <f t="shared" si="202"/>
        <v>40</v>
      </c>
      <c r="AH24" s="144">
        <f t="shared" si="203"/>
        <v>40</v>
      </c>
      <c r="AI24" s="144" t="str">
        <f t="shared" si="204"/>
        <v>na</v>
      </c>
      <c r="AJ24" s="144">
        <f t="shared" si="205"/>
        <v>40</v>
      </c>
      <c r="AK24" s="144">
        <f t="shared" si="206"/>
        <v>40</v>
      </c>
      <c r="AL24" s="144">
        <f t="shared" si="207"/>
        <v>40</v>
      </c>
      <c r="AM24" s="144">
        <f t="shared" si="208"/>
        <v>40</v>
      </c>
      <c r="AN24" s="144" t="str">
        <f t="shared" si="209"/>
        <v>na</v>
      </c>
      <c r="AO24" s="75" t="str">
        <f t="shared" si="210"/>
        <v>na</v>
      </c>
      <c r="AP24" s="69" t="str">
        <f t="shared" si="211"/>
        <v>na</v>
      </c>
      <c r="AQ24" s="82">
        <f t="shared" si="23"/>
        <v>4.2752637138823518E-2</v>
      </c>
      <c r="AR24" s="82">
        <f t="shared" si="24"/>
        <v>2.7361687768847051E-2</v>
      </c>
      <c r="AS24" s="82" t="str">
        <f t="shared" si="25"/>
        <v>na</v>
      </c>
      <c r="AT24" s="82">
        <f t="shared" si="26"/>
        <v>3.5381492804543606E-2</v>
      </c>
      <c r="AU24" s="82">
        <f t="shared" si="27"/>
        <v>3.2573437820056013E-2</v>
      </c>
      <c r="AV24" s="82">
        <f t="shared" si="28"/>
        <v>4.3702695741908479E-2</v>
      </c>
      <c r="AW24" s="82">
        <f t="shared" si="29"/>
        <v>6.1075195912605025E-2</v>
      </c>
      <c r="AX24" s="82" t="str">
        <f t="shared" si="30"/>
        <v>na</v>
      </c>
      <c r="AY24" s="83" t="str">
        <f t="shared" si="31"/>
        <v>na</v>
      </c>
      <c r="AZ24" s="82" t="str">
        <f t="shared" si="32"/>
        <v>na</v>
      </c>
      <c r="BA24" s="93">
        <f t="shared" si="33"/>
        <v>0.35625606480941435</v>
      </c>
      <c r="BB24" s="85">
        <f t="shared" si="34"/>
        <v>0.14592248414593612</v>
      </c>
      <c r="BC24" s="85" t="str">
        <f t="shared" si="35"/>
        <v>na</v>
      </c>
      <c r="BD24" s="85">
        <f t="shared" si="36"/>
        <v>0.24399939753890931</v>
      </c>
      <c r="BE24" s="85">
        <f t="shared" si="37"/>
        <v>0.20680624170342418</v>
      </c>
      <c r="BF24" s="85">
        <f t="shared" si="38"/>
        <v>0.37226559661072622</v>
      </c>
      <c r="BG24" s="85">
        <f t="shared" si="39"/>
        <v>0.72705319348860076</v>
      </c>
      <c r="BH24" s="85" t="str">
        <f t="shared" si="40"/>
        <v>na</v>
      </c>
      <c r="BI24" s="86" t="str">
        <f t="shared" si="41"/>
        <v>na</v>
      </c>
      <c r="BJ24" s="102" t="str">
        <f t="shared" si="42"/>
        <v>na</v>
      </c>
      <c r="BK24" s="85">
        <f t="shared" si="43"/>
        <v>13.89398652756716</v>
      </c>
      <c r="BL24" s="85">
        <f t="shared" si="44"/>
        <v>5.6909768816915083</v>
      </c>
      <c r="BM24" s="85" t="str">
        <f t="shared" si="45"/>
        <v>na</v>
      </c>
      <c r="BN24" s="85">
        <f t="shared" si="46"/>
        <v>9.5159765040174626</v>
      </c>
      <c r="BO24" s="85">
        <f t="shared" si="47"/>
        <v>8.0654434264335428</v>
      </c>
      <c r="BP24" s="85">
        <f t="shared" si="48"/>
        <v>14.518358267818323</v>
      </c>
      <c r="BQ24" s="85">
        <f t="shared" si="49"/>
        <v>28.35507454605543</v>
      </c>
      <c r="BR24" s="85" t="str">
        <f t="shared" si="50"/>
        <v>na</v>
      </c>
      <c r="BS24" s="86" t="str">
        <f t="shared" si="51"/>
        <v>na</v>
      </c>
      <c r="BT24" s="102" t="str">
        <f t="shared" si="52"/>
        <v>na</v>
      </c>
      <c r="BU24" s="85">
        <f t="shared" si="53"/>
        <v>3.9618193336118927E-2</v>
      </c>
      <c r="BV24" s="85">
        <f t="shared" si="54"/>
        <v>9.3005749017345804E-2</v>
      </c>
      <c r="BW24" s="85" t="str">
        <f t="shared" si="55"/>
        <v>na</v>
      </c>
      <c r="BX24" s="85">
        <f t="shared" si="56"/>
        <v>5.1525183418072711E-2</v>
      </c>
      <c r="BY24" s="85">
        <f t="shared" si="57"/>
        <v>7.1713443637495142E-2</v>
      </c>
      <c r="BZ24" s="85">
        <f t="shared" si="58"/>
        <v>4.8384315560166223E-2</v>
      </c>
      <c r="CA24" s="85">
        <f t="shared" si="59"/>
        <v>7.2990399044205151E-2</v>
      </c>
      <c r="CB24" s="85" t="str">
        <f t="shared" si="60"/>
        <v>na</v>
      </c>
      <c r="CC24" s="86" t="str">
        <f t="shared" si="61"/>
        <v>na</v>
      </c>
      <c r="CD24" s="102" t="str">
        <f t="shared" si="62"/>
        <v>na</v>
      </c>
    </row>
    <row r="25" spans="1:82" x14ac:dyDescent="0.25">
      <c r="A25" s="309" t="s">
        <v>33</v>
      </c>
      <c r="B25" s="198">
        <v>40</v>
      </c>
      <c r="C25" s="203"/>
      <c r="E25" s="207">
        <v>1</v>
      </c>
      <c r="F25" s="78">
        <v>1794.2</v>
      </c>
      <c r="G25" s="205">
        <v>3037.0749999999998</v>
      </c>
      <c r="H25" s="205">
        <v>3553.4</v>
      </c>
      <c r="I25" s="205">
        <v>2030.0920000000001</v>
      </c>
      <c r="J25" s="205"/>
      <c r="K25" s="205"/>
      <c r="N25" s="314" t="s">
        <v>271</v>
      </c>
      <c r="O25" s="81">
        <v>3553.4</v>
      </c>
      <c r="P25" s="82"/>
      <c r="Q25" s="277">
        <v>44.875</v>
      </c>
      <c r="R25" s="278">
        <v>100.931</v>
      </c>
      <c r="S25" s="154">
        <f t="shared" si="199"/>
        <v>1.2628749929644847E-2</v>
      </c>
      <c r="T25" s="154">
        <f t="shared" si="200"/>
        <v>1.2628749929644847E-2</v>
      </c>
      <c r="U25" s="205">
        <f t="shared" si="201"/>
        <v>2.8404063713626387E-2</v>
      </c>
      <c r="V25" s="205">
        <f t="shared" si="65"/>
        <v>2.8404063713626387E-2</v>
      </c>
      <c r="W25" s="202">
        <v>1</v>
      </c>
      <c r="X25" s="198"/>
      <c r="Z25" s="207">
        <v>0.25</v>
      </c>
      <c r="AA25" s="207">
        <v>0.2</v>
      </c>
      <c r="AB25" s="207">
        <v>1</v>
      </c>
      <c r="AE25" s="201"/>
      <c r="AF25" s="207">
        <v>1</v>
      </c>
      <c r="AG25" s="54">
        <f t="shared" si="202"/>
        <v>40</v>
      </c>
      <c r="AH25" s="144" t="str">
        <f t="shared" si="203"/>
        <v>na</v>
      </c>
      <c r="AI25" s="144" t="str">
        <f t="shared" si="204"/>
        <v>na</v>
      </c>
      <c r="AJ25" s="144">
        <f t="shared" si="205"/>
        <v>40</v>
      </c>
      <c r="AK25" s="144">
        <f t="shared" si="206"/>
        <v>40</v>
      </c>
      <c r="AL25" s="144">
        <f t="shared" si="207"/>
        <v>40</v>
      </c>
      <c r="AM25" s="144" t="str">
        <f t="shared" si="208"/>
        <v>na</v>
      </c>
      <c r="AN25" s="144" t="str">
        <f t="shared" si="209"/>
        <v>na</v>
      </c>
      <c r="AO25" s="75" t="str">
        <f t="shared" si="210"/>
        <v>na</v>
      </c>
      <c r="AP25" s="69">
        <f t="shared" si="211"/>
        <v>40</v>
      </c>
      <c r="AQ25" s="82">
        <f t="shared" si="23"/>
        <v>1.2549672338696367E-2</v>
      </c>
      <c r="AR25" s="82" t="str">
        <f t="shared" si="24"/>
        <v>na</v>
      </c>
      <c r="AS25" s="82" t="str">
        <f t="shared" si="25"/>
        <v>na</v>
      </c>
      <c r="AT25" s="82">
        <f t="shared" si="26"/>
        <v>5.1929678642881529E-3</v>
      </c>
      <c r="AU25" s="82">
        <f t="shared" si="27"/>
        <v>4.7808275575986162E-3</v>
      </c>
      <c r="AV25" s="82">
        <f t="shared" si="28"/>
        <v>1.2828553946222952E-2</v>
      </c>
      <c r="AW25" s="82" t="str">
        <f t="shared" si="29"/>
        <v>na</v>
      </c>
      <c r="AX25" s="82" t="str">
        <f t="shared" si="30"/>
        <v>na</v>
      </c>
      <c r="AY25" s="83" t="str">
        <f t="shared" si="31"/>
        <v>na</v>
      </c>
      <c r="AZ25" s="82">
        <f t="shared" si="32"/>
        <v>1.2549672338696367E-2</v>
      </c>
      <c r="BA25" s="93">
        <f t="shared" si="33"/>
        <v>5.6016295786128954E-2</v>
      </c>
      <c r="BB25" s="85" t="str">
        <f t="shared" si="34"/>
        <v>na</v>
      </c>
      <c r="BC25" s="85" t="str">
        <f t="shared" si="35"/>
        <v>na</v>
      </c>
      <c r="BD25" s="85">
        <f t="shared" si="36"/>
        <v>9.5913752594560895E-3</v>
      </c>
      <c r="BE25" s="85">
        <f t="shared" si="37"/>
        <v>8.1293490483271037E-3</v>
      </c>
      <c r="BF25" s="85">
        <f t="shared" si="38"/>
        <v>5.8533571300468559E-2</v>
      </c>
      <c r="BG25" s="85" t="str">
        <f t="shared" si="39"/>
        <v>na</v>
      </c>
      <c r="BH25" s="85" t="str">
        <f t="shared" si="40"/>
        <v>na</v>
      </c>
      <c r="BI25" s="86" t="str">
        <f t="shared" si="41"/>
        <v>na</v>
      </c>
      <c r="BJ25" s="102">
        <f t="shared" si="42"/>
        <v>5.6016295786128954E-2</v>
      </c>
      <c r="BK25" s="85">
        <f t="shared" si="43"/>
        <v>2.1846355356590292</v>
      </c>
      <c r="BL25" s="85" t="str">
        <f t="shared" si="44"/>
        <v>na</v>
      </c>
      <c r="BM25" s="85" t="str">
        <f t="shared" si="45"/>
        <v>na</v>
      </c>
      <c r="BN25" s="85">
        <f t="shared" si="46"/>
        <v>0.37406363511878749</v>
      </c>
      <c r="BO25" s="85">
        <f t="shared" si="47"/>
        <v>0.31704461288475705</v>
      </c>
      <c r="BP25" s="85">
        <f t="shared" si="48"/>
        <v>2.2828092807182738</v>
      </c>
      <c r="BQ25" s="85" t="str">
        <f t="shared" si="49"/>
        <v>na</v>
      </c>
      <c r="BR25" s="85" t="str">
        <f t="shared" si="50"/>
        <v>na</v>
      </c>
      <c r="BS25" s="86" t="str">
        <f t="shared" si="51"/>
        <v>na</v>
      </c>
      <c r="BT25" s="102">
        <f t="shared" si="52"/>
        <v>2.1846355356590292</v>
      </c>
      <c r="BU25" s="85">
        <f t="shared" si="53"/>
        <v>0.15214954679956422</v>
      </c>
      <c r="BV25" s="85" t="str">
        <f t="shared" si="54"/>
        <v>na</v>
      </c>
      <c r="BW25" s="85" t="str">
        <f t="shared" si="55"/>
        <v>na</v>
      </c>
      <c r="BX25" s="85">
        <f t="shared" si="56"/>
        <v>0.17465761896104515</v>
      </c>
      <c r="BY25" s="85">
        <f t="shared" si="57"/>
        <v>0.19675395437843413</v>
      </c>
      <c r="BZ25" s="85">
        <f t="shared" si="58"/>
        <v>0.17241559448379268</v>
      </c>
      <c r="CA25" s="85" t="str">
        <f t="shared" si="59"/>
        <v>na</v>
      </c>
      <c r="CB25" s="85" t="str">
        <f t="shared" si="60"/>
        <v>na</v>
      </c>
      <c r="CC25" s="86" t="str">
        <f t="shared" si="61"/>
        <v>na</v>
      </c>
      <c r="CD25" s="102">
        <f t="shared" si="62"/>
        <v>0.20660908782721699</v>
      </c>
    </row>
    <row r="26" spans="1:82" x14ac:dyDescent="0.25">
      <c r="A26" s="311" t="s">
        <v>111</v>
      </c>
      <c r="B26" s="198"/>
      <c r="C26" s="203">
        <v>164</v>
      </c>
      <c r="E26" s="199">
        <v>1</v>
      </c>
      <c r="F26" s="78">
        <v>338.94200000000001</v>
      </c>
      <c r="G26" s="205">
        <v>1119.97</v>
      </c>
      <c r="H26" s="205">
        <v>1161.08</v>
      </c>
      <c r="I26" s="205">
        <v>2375.181</v>
      </c>
      <c r="J26" s="205">
        <v>8.2729999999999997</v>
      </c>
      <c r="K26" s="205">
        <v>64.501999999999995</v>
      </c>
      <c r="L26" s="82">
        <v>2.327</v>
      </c>
      <c r="M26" s="82">
        <v>7.1980000000000004</v>
      </c>
      <c r="N26" s="329" t="s">
        <v>279</v>
      </c>
      <c r="O26" s="81"/>
      <c r="P26" s="82">
        <v>72.775000000000006</v>
      </c>
      <c r="Q26" s="277">
        <v>8.2729999999999997</v>
      </c>
      <c r="R26" s="278">
        <v>64.501999999999995</v>
      </c>
      <c r="S26" s="73">
        <f t="shared" ref="S26" si="215">Q26/P26</f>
        <v>0.11367914805908622</v>
      </c>
      <c r="T26" s="73">
        <f t="shared" ref="T26" si="216">IF(Q26&lt;0.01*P26,0.01,IF(Q26&gt;100*P26,100,S26))</f>
        <v>0.11367914805908622</v>
      </c>
      <c r="U26" s="205">
        <f t="shared" ref="U26" si="217">IF(R26&gt;0,((((1/P26)^2)*((R26^2)+(Q26^2))-((1/P26)^2)*(Q26^2))^0.5),0)</f>
        <v>0.8863208519409137</v>
      </c>
      <c r="V26" s="205">
        <f t="shared" si="65"/>
        <v>0.8863208519409137</v>
      </c>
      <c r="W26" s="202">
        <v>1</v>
      </c>
      <c r="X26" s="199">
        <v>1</v>
      </c>
      <c r="Z26" s="207">
        <v>0.75</v>
      </c>
      <c r="AA26" s="207">
        <v>0.3</v>
      </c>
      <c r="AB26" s="207">
        <v>1</v>
      </c>
      <c r="AC26" s="207">
        <v>0.5</v>
      </c>
      <c r="AD26" s="207">
        <v>1</v>
      </c>
      <c r="AE26" s="201"/>
      <c r="AF26" s="207">
        <v>1</v>
      </c>
      <c r="AG26" s="54">
        <f t="shared" ref="AG26" si="218">IF(W26&gt;0,$C26,"na")</f>
        <v>164</v>
      </c>
      <c r="AH26" s="144">
        <f t="shared" ref="AH26" si="219">IF(X26&gt;0,$C26,"na")</f>
        <v>164</v>
      </c>
      <c r="AI26" s="144" t="str">
        <f t="shared" ref="AI26" si="220">IF(Y26&gt;0,$C26,"na")</f>
        <v>na</v>
      </c>
      <c r="AJ26" s="144">
        <f t="shared" ref="AJ26" si="221">IF(Z26&gt;0,$C26,"na")</f>
        <v>164</v>
      </c>
      <c r="AK26" s="144">
        <f t="shared" ref="AK26" si="222">IF(AA26&gt;0,$C26,"na")</f>
        <v>164</v>
      </c>
      <c r="AL26" s="144">
        <f t="shared" ref="AL26" si="223">IF(AB26&gt;0,$C26,"na")</f>
        <v>164</v>
      </c>
      <c r="AM26" s="144">
        <f t="shared" ref="AM26" si="224">IF(AC26&gt;0,$C26,"na")</f>
        <v>164</v>
      </c>
      <c r="AN26" s="144">
        <f t="shared" ref="AN26" si="225">IF(AD26&gt;0,$C26,"na")</f>
        <v>164</v>
      </c>
      <c r="AO26" s="75" t="str">
        <f t="shared" ref="AO26" si="226">IF(AE26&gt;0,$C26,"na")</f>
        <v>na</v>
      </c>
      <c r="AP26" s="69">
        <f t="shared" ref="AP26" si="227">IF(AF26&gt;0,$C26,"na")</f>
        <v>164</v>
      </c>
      <c r="AQ26" s="82">
        <f t="shared" si="23"/>
        <v>0.10766908211968931</v>
      </c>
      <c r="AR26" s="82">
        <f t="shared" si="24"/>
        <v>0.13781642511320233</v>
      </c>
      <c r="AS26" s="82" t="str">
        <f t="shared" si="25"/>
        <v>na</v>
      </c>
      <c r="AT26" s="82">
        <f t="shared" si="26"/>
        <v>0.13365817090720053</v>
      </c>
      <c r="AU26" s="82">
        <f t="shared" si="27"/>
        <v>6.1525189782679603E-2</v>
      </c>
      <c r="AV26" s="82">
        <f t="shared" si="28"/>
        <v>0.11006172838901573</v>
      </c>
      <c r="AW26" s="82">
        <f t="shared" si="29"/>
        <v>7.6906487228349515E-2</v>
      </c>
      <c r="AX26" s="82">
        <f t="shared" si="30"/>
        <v>0.11138180908933377</v>
      </c>
      <c r="AY26" s="83" t="str">
        <f t="shared" si="31"/>
        <v>na</v>
      </c>
      <c r="AZ26" s="82">
        <f t="shared" si="32"/>
        <v>0.10766908211968931</v>
      </c>
      <c r="BA26" s="93">
        <f t="shared" si="33"/>
        <v>1.2692565854446571</v>
      </c>
      <c r="BB26" s="85">
        <f t="shared" si="34"/>
        <v>2.0795499895925262</v>
      </c>
      <c r="BC26" s="85" t="str">
        <f t="shared" si="35"/>
        <v>na</v>
      </c>
      <c r="BD26" s="85">
        <f t="shared" si="36"/>
        <v>1.9559530734081756</v>
      </c>
      <c r="BE26" s="85">
        <f t="shared" si="37"/>
        <v>0.41445112994111249</v>
      </c>
      <c r="BF26" s="85">
        <f t="shared" si="38"/>
        <v>1.3262947826177254</v>
      </c>
      <c r="BG26" s="85">
        <f t="shared" si="39"/>
        <v>0.64757989053298837</v>
      </c>
      <c r="BH26" s="85">
        <f t="shared" si="40"/>
        <v>1.3583007454223444</v>
      </c>
      <c r="BI26" s="86" t="str">
        <f t="shared" si="41"/>
        <v>na</v>
      </c>
      <c r="BJ26" s="102">
        <f t="shared" si="42"/>
        <v>1.2692565854446571</v>
      </c>
      <c r="BK26" s="85">
        <f t="shared" si="43"/>
        <v>206.88882342747911</v>
      </c>
      <c r="BL26" s="85">
        <f t="shared" si="44"/>
        <v>338.96664830358179</v>
      </c>
      <c r="BM26" s="85" t="str">
        <f t="shared" si="45"/>
        <v>na</v>
      </c>
      <c r="BN26" s="85">
        <f t="shared" si="46"/>
        <v>318.82035096553261</v>
      </c>
      <c r="BO26" s="85">
        <f t="shared" si="47"/>
        <v>67.555534180401338</v>
      </c>
      <c r="BP26" s="85">
        <f t="shared" si="48"/>
        <v>216.18604956668923</v>
      </c>
      <c r="BQ26" s="85">
        <f t="shared" si="49"/>
        <v>105.5555221568771</v>
      </c>
      <c r="BR26" s="85">
        <f t="shared" si="50"/>
        <v>221.40302150384213</v>
      </c>
      <c r="BS26" s="86" t="str">
        <f t="shared" si="51"/>
        <v>na</v>
      </c>
      <c r="BT26" s="102">
        <f t="shared" si="52"/>
        <v>206.88882342747911</v>
      </c>
      <c r="BU26" s="85">
        <f t="shared" si="53"/>
        <v>0.18344463599806915</v>
      </c>
      <c r="BV26" s="85">
        <f t="shared" si="54"/>
        <v>0.6352038780727417</v>
      </c>
      <c r="BW26" s="85" t="str">
        <f t="shared" si="55"/>
        <v>na</v>
      </c>
      <c r="BX26" s="85">
        <f t="shared" si="56"/>
        <v>0.63829332104883307</v>
      </c>
      <c r="BY26" s="85">
        <f t="shared" si="57"/>
        <v>2.9404533584314271E-2</v>
      </c>
      <c r="BZ26" s="85">
        <f t="shared" si="58"/>
        <v>0.16355262212895147</v>
      </c>
      <c r="CA26" s="85">
        <f t="shared" si="59"/>
        <v>0.11854782467135248</v>
      </c>
      <c r="CB26" s="85">
        <f t="shared" si="60"/>
        <v>2.7339266086280792E-2</v>
      </c>
      <c r="CC26" s="86" t="str">
        <f t="shared" si="61"/>
        <v>na</v>
      </c>
      <c r="CD26" s="102">
        <f t="shared" si="62"/>
        <v>8.8651447105865325E-2</v>
      </c>
    </row>
    <row r="27" spans="1:82" x14ac:dyDescent="0.25">
      <c r="A27" s="309" t="s">
        <v>34</v>
      </c>
      <c r="B27" s="198">
        <v>40</v>
      </c>
      <c r="C27" s="203"/>
      <c r="E27" s="199">
        <v>1</v>
      </c>
      <c r="F27" s="78">
        <v>585.22699999999998</v>
      </c>
      <c r="G27" s="205">
        <v>664.66</v>
      </c>
      <c r="H27" s="205">
        <v>322.875</v>
      </c>
      <c r="I27" s="205">
        <v>753.36599999999999</v>
      </c>
      <c r="J27" s="205"/>
      <c r="K27" s="205"/>
      <c r="N27" s="329" t="s">
        <v>279</v>
      </c>
      <c r="O27" s="81">
        <v>1249.8869999999999</v>
      </c>
      <c r="P27" s="82"/>
      <c r="Q27" s="321">
        <v>71.224999999999994</v>
      </c>
      <c r="R27" s="321">
        <v>155.74</v>
      </c>
      <c r="S27" s="154">
        <f>Q5/O27</f>
        <v>1.7741603840987226E-2</v>
      </c>
      <c r="T27" s="154">
        <f>IF(Q5&lt;0.01*O27,0.01,IF(Q5&gt;100*O27,100,S27))</f>
        <v>1.7741603840987226E-2</v>
      </c>
      <c r="U27" s="205">
        <f t="shared" ref="U27" si="228">IF(R27&gt;0,((((1/O27)^2)*((R27^2)+(Q27^2))-((1/O27)^2)*(Q27^2))^0.5),0)</f>
        <v>0.12460326413507783</v>
      </c>
      <c r="V27" s="205">
        <f t="shared" si="65"/>
        <v>0.12460326413507783</v>
      </c>
      <c r="W27" s="202">
        <v>1</v>
      </c>
      <c r="X27" s="198"/>
      <c r="Z27" s="207">
        <v>0.25</v>
      </c>
      <c r="AA27" s="207">
        <v>0.1</v>
      </c>
      <c r="AB27" s="207">
        <v>1</v>
      </c>
      <c r="AD27" s="207">
        <v>0.5</v>
      </c>
      <c r="AE27" s="201"/>
      <c r="AG27" s="54">
        <f t="shared" ref="AG27" si="229">IF(W27&gt;0,$B27,"na")</f>
        <v>40</v>
      </c>
      <c r="AH27" s="144" t="str">
        <f t="shared" ref="AH27" si="230">IF(X27&gt;0,$B27,"na")</f>
        <v>na</v>
      </c>
      <c r="AI27" s="144" t="str">
        <f t="shared" ref="AI27" si="231">IF(Y27&gt;0,$B27,"na")</f>
        <v>na</v>
      </c>
      <c r="AJ27" s="144">
        <f t="shared" ref="AJ27" si="232">IF(Z27&gt;0,$B27,"na")</f>
        <v>40</v>
      </c>
      <c r="AK27" s="144">
        <f t="shared" ref="AK27" si="233">IF(AA27&gt;0,$B27,"na")</f>
        <v>40</v>
      </c>
      <c r="AL27" s="144">
        <f t="shared" ref="AL27" si="234">IF(AB27&gt;0,$B27,"na")</f>
        <v>40</v>
      </c>
      <c r="AM27" s="144" t="str">
        <f t="shared" ref="AM27" si="235">IF(AC27&gt;0,$B27,"na")</f>
        <v>na</v>
      </c>
      <c r="AN27" s="144">
        <f t="shared" ref="AN27" si="236">IF(AD27&gt;0,$B27,"na")</f>
        <v>40</v>
      </c>
      <c r="AO27" s="75" t="str">
        <f t="shared" ref="AO27" si="237">IF(AE27&gt;0,$B27,"na")</f>
        <v>na</v>
      </c>
      <c r="AP27" s="69" t="str">
        <f t="shared" ref="AP27" si="238">IF(AF27&gt;0,$B27,"na")</f>
        <v>na</v>
      </c>
      <c r="AQ27" s="82">
        <f t="shared" si="23"/>
        <v>1.7586058640552262E-2</v>
      </c>
      <c r="AR27" s="82" t="str">
        <f t="shared" si="24"/>
        <v>na</v>
      </c>
      <c r="AS27" s="82" t="str">
        <f t="shared" si="25"/>
        <v>na</v>
      </c>
      <c r="AT27" s="82">
        <f t="shared" si="26"/>
        <v>7.2769897822974883E-3</v>
      </c>
      <c r="AU27" s="82">
        <f t="shared" si="27"/>
        <v>3.3497254553432878E-3</v>
      </c>
      <c r="AV27" s="82">
        <f t="shared" si="28"/>
        <v>1.7976859943675646E-2</v>
      </c>
      <c r="AW27" s="82" t="str">
        <f t="shared" si="29"/>
        <v>na</v>
      </c>
      <c r="AX27" s="82">
        <f t="shared" si="30"/>
        <v>9.0962372278718603E-3</v>
      </c>
      <c r="AY27" s="83" t="str">
        <f t="shared" si="31"/>
        <v>na</v>
      </c>
      <c r="AZ27" s="82" t="str">
        <f t="shared" si="32"/>
        <v>na</v>
      </c>
      <c r="BA27" s="93">
        <f t="shared" si="33"/>
        <v>0.23486063871429874</v>
      </c>
      <c r="BB27" s="85" t="str">
        <f t="shared" si="34"/>
        <v>na</v>
      </c>
      <c r="BC27" s="85" t="str">
        <f t="shared" si="35"/>
        <v>na</v>
      </c>
      <c r="BD27" s="85">
        <f t="shared" si="36"/>
        <v>4.0213950029558895E-2</v>
      </c>
      <c r="BE27" s="85">
        <f t="shared" si="37"/>
        <v>8.5210209057341932E-3</v>
      </c>
      <c r="BF27" s="85">
        <f t="shared" si="38"/>
        <v>0.24541486988615113</v>
      </c>
      <c r="BG27" s="85" t="str">
        <f t="shared" si="39"/>
        <v>na</v>
      </c>
      <c r="BH27" s="85">
        <f t="shared" si="40"/>
        <v>6.2834296921185764E-2</v>
      </c>
      <c r="BI27" s="86" t="str">
        <f t="shared" si="41"/>
        <v>na</v>
      </c>
      <c r="BJ27" s="102" t="str">
        <f t="shared" si="42"/>
        <v>na</v>
      </c>
      <c r="BK27" s="85">
        <f t="shared" si="43"/>
        <v>9.1595649098576502</v>
      </c>
      <c r="BL27" s="85" t="str">
        <f t="shared" si="44"/>
        <v>na</v>
      </c>
      <c r="BM27" s="85" t="str">
        <f t="shared" si="45"/>
        <v>na</v>
      </c>
      <c r="BN27" s="85">
        <f t="shared" si="46"/>
        <v>1.5683440511527968</v>
      </c>
      <c r="BO27" s="85">
        <f t="shared" si="47"/>
        <v>0.33231981532363353</v>
      </c>
      <c r="BP27" s="85">
        <f t="shared" si="48"/>
        <v>9.5711799255598944</v>
      </c>
      <c r="BQ27" s="85" t="str">
        <f t="shared" si="49"/>
        <v>na</v>
      </c>
      <c r="BR27" s="85">
        <f t="shared" si="50"/>
        <v>2.450537579926245</v>
      </c>
      <c r="BS27" s="86" t="str">
        <f t="shared" si="51"/>
        <v>na</v>
      </c>
      <c r="BT27" s="102" t="str">
        <f t="shared" si="52"/>
        <v>na</v>
      </c>
      <c r="BU27" s="85">
        <f t="shared" si="53"/>
        <v>0.12831484296853002</v>
      </c>
      <c r="BV27" s="85" t="str">
        <f t="shared" si="54"/>
        <v>na</v>
      </c>
      <c r="BW27" s="85" t="str">
        <f t="shared" si="55"/>
        <v>na</v>
      </c>
      <c r="BX27" s="85">
        <f t="shared" si="56"/>
        <v>0.16381453024645484</v>
      </c>
      <c r="BY27" s="85">
        <f t="shared" si="57"/>
        <v>0.20486544756660066</v>
      </c>
      <c r="BZ27" s="85">
        <f t="shared" si="58"/>
        <v>0.14643542757983349</v>
      </c>
      <c r="CA27" s="85" t="str">
        <f t="shared" si="59"/>
        <v>na</v>
      </c>
      <c r="CB27" s="85">
        <f t="shared" si="60"/>
        <v>0.3195100936830676</v>
      </c>
      <c r="CC27" s="86" t="str">
        <f t="shared" si="61"/>
        <v>na</v>
      </c>
      <c r="CD27" s="102" t="str">
        <f t="shared" si="62"/>
        <v>na</v>
      </c>
    </row>
    <row r="28" spans="1:82" x14ac:dyDescent="0.25">
      <c r="F28" s="78"/>
      <c r="G28" s="205"/>
      <c r="H28" s="205"/>
      <c r="I28" s="205"/>
      <c r="J28" s="205"/>
      <c r="K28" s="205"/>
      <c r="W28" s="202"/>
      <c r="AE28" s="201"/>
      <c r="AG28" s="202"/>
      <c r="AO28" s="201"/>
      <c r="AQ28" s="81"/>
      <c r="AR28" s="82"/>
      <c r="AS28" s="82"/>
      <c r="AT28" s="82"/>
      <c r="AU28" s="82"/>
      <c r="AV28" s="82"/>
      <c r="AW28" s="82"/>
      <c r="AX28" s="82"/>
      <c r="AY28" s="83"/>
      <c r="AZ28" s="82"/>
      <c r="BA28" s="202"/>
      <c r="BK28" s="204"/>
      <c r="BL28" s="146"/>
      <c r="BM28" s="146"/>
      <c r="BN28" s="146"/>
      <c r="BO28" s="146"/>
      <c r="BP28" s="146"/>
      <c r="BQ28" s="146"/>
      <c r="BR28" s="146"/>
      <c r="BS28" s="201"/>
      <c r="BT28" s="21"/>
    </row>
    <row r="29" spans="1:82" ht="18" x14ac:dyDescent="0.35">
      <c r="A29" s="60" t="s">
        <v>472</v>
      </c>
      <c r="B29" s="202"/>
      <c r="D29" s="202"/>
      <c r="F29" s="202"/>
      <c r="G29" s="207"/>
      <c r="H29" s="207"/>
      <c r="I29" s="207"/>
      <c r="J29" s="207"/>
      <c r="K29" s="207"/>
      <c r="O29" s="81"/>
      <c r="P29" s="82"/>
      <c r="Q29" s="82"/>
      <c r="R29" s="82"/>
      <c r="S29" s="82"/>
      <c r="T29" s="82"/>
      <c r="U29" s="82"/>
      <c r="V29" s="82"/>
      <c r="W29" s="54">
        <f t="shared" ref="W29:AF29" si="239">AVERAGE(W4:W27)</f>
        <v>1</v>
      </c>
      <c r="X29" s="144">
        <f t="shared" si="239"/>
        <v>0.78125</v>
      </c>
      <c r="Y29" s="144">
        <f t="shared" si="239"/>
        <v>1</v>
      </c>
      <c r="Z29" s="144">
        <f t="shared" si="239"/>
        <v>0.60416666666666663</v>
      </c>
      <c r="AA29" s="144">
        <f t="shared" si="239"/>
        <v>0.52500000000000002</v>
      </c>
      <c r="AB29" s="144">
        <f t="shared" si="239"/>
        <v>0.97826086956521741</v>
      </c>
      <c r="AC29" s="144">
        <f t="shared" si="239"/>
        <v>0.7</v>
      </c>
      <c r="AD29" s="144">
        <f t="shared" si="239"/>
        <v>0.96666666666666667</v>
      </c>
      <c r="AE29" s="75">
        <f t="shared" si="239"/>
        <v>1</v>
      </c>
      <c r="AF29" s="144">
        <f t="shared" si="239"/>
        <v>1</v>
      </c>
      <c r="AG29" s="58">
        <f>SUM(AG4:AG27)-AG30</f>
        <v>2424</v>
      </c>
      <c r="AH29" s="60">
        <f t="shared" ref="AH29:AP29" si="240">SUM(AH4:AH27)-AH30</f>
        <v>1988</v>
      </c>
      <c r="AI29" s="60">
        <f t="shared" si="240"/>
        <v>847</v>
      </c>
      <c r="AJ29" s="60">
        <f t="shared" si="240"/>
        <v>2424</v>
      </c>
      <c r="AK29" s="60">
        <f t="shared" si="240"/>
        <v>2424</v>
      </c>
      <c r="AL29" s="60">
        <f t="shared" si="240"/>
        <v>2261</v>
      </c>
      <c r="AM29" s="60">
        <f t="shared" si="240"/>
        <v>567</v>
      </c>
      <c r="AN29" s="60">
        <f t="shared" si="240"/>
        <v>1453</v>
      </c>
      <c r="AO29" s="75">
        <f t="shared" si="240"/>
        <v>241</v>
      </c>
      <c r="AP29" s="60">
        <f t="shared" si="240"/>
        <v>723</v>
      </c>
      <c r="AQ29" s="56">
        <f>(1/W30)*SUM(AQ4:AQ27)</f>
        <v>7.4224129531193048E-2</v>
      </c>
      <c r="AR29" s="74">
        <f t="shared" ref="AR29:AZ29" si="241">(1/X30)*SUM(AR4:AR27)</f>
        <v>7.5581431914099884E-2</v>
      </c>
      <c r="AS29" s="74">
        <f t="shared" si="241"/>
        <v>0.11217797747347867</v>
      </c>
      <c r="AT29" s="74">
        <f t="shared" si="241"/>
        <v>7.127201502771302E-2</v>
      </c>
      <c r="AU29" s="74">
        <f t="shared" si="241"/>
        <v>7.4915333041424864E-2</v>
      </c>
      <c r="AV29" s="74">
        <f t="shared" si="241"/>
        <v>7.8482113347787902E-2</v>
      </c>
      <c r="AW29" s="74">
        <f t="shared" si="241"/>
        <v>0.10379240527961692</v>
      </c>
      <c r="AX29" s="74">
        <f t="shared" si="241"/>
        <v>9.8470463613763964E-2</v>
      </c>
      <c r="AY29" s="345">
        <f t="shared" si="241"/>
        <v>6.1108281963690871E-2</v>
      </c>
      <c r="AZ29" s="385">
        <f t="shared" si="241"/>
        <v>8.4419187403711418E-2</v>
      </c>
      <c r="BA29" s="198"/>
      <c r="BK29" s="78">
        <f>SQRT((SUM(BK4:BK27)+SUM(BU4:BU27))/AG29)</f>
        <v>0.69105205360642119</v>
      </c>
      <c r="BL29" s="205">
        <f t="shared" ref="BL29:BT29" si="242">SQRT((SUM(BL4:BL27)+SUM(BV4:BV27))/AH29)</f>
        <v>0.76456479075463135</v>
      </c>
      <c r="BM29" s="205">
        <f t="shared" si="242"/>
        <v>0.81032296187049391</v>
      </c>
      <c r="BN29" s="205">
        <f t="shared" si="242"/>
        <v>0.8731328083115516</v>
      </c>
      <c r="BO29" s="205">
        <f t="shared" si="242"/>
        <v>0.8795763311038105</v>
      </c>
      <c r="BP29" s="205">
        <f t="shared" si="242"/>
        <v>0.7274846238739674</v>
      </c>
      <c r="BQ29" s="205">
        <f t="shared" si="242"/>
        <v>0.7399027167047848</v>
      </c>
      <c r="BR29" s="205">
        <f t="shared" si="242"/>
        <v>0.84830240519960498</v>
      </c>
      <c r="BS29" s="373">
        <f t="shared" si="242"/>
        <v>0.4612308102458289</v>
      </c>
      <c r="BT29" s="371">
        <f t="shared" si="242"/>
        <v>0.87344272772321807</v>
      </c>
    </row>
    <row r="30" spans="1:82" x14ac:dyDescent="0.25">
      <c r="A30" s="199" t="s">
        <v>60</v>
      </c>
      <c r="B30" s="202">
        <f>COUNTIF(B4:B27,"&gt;0")</f>
        <v>12</v>
      </c>
      <c r="C30" s="198">
        <f>COUNTIF(C4:C27,"&gt;0")</f>
        <v>12</v>
      </c>
      <c r="D30" s="202"/>
      <c r="F30" s="202"/>
      <c r="G30" s="207"/>
      <c r="H30" s="207"/>
      <c r="I30" s="207"/>
      <c r="J30" s="207"/>
      <c r="K30" s="207"/>
      <c r="O30" s="81"/>
      <c r="P30" s="82"/>
      <c r="Q30" s="82"/>
      <c r="R30" s="82"/>
      <c r="S30" s="82"/>
      <c r="T30" s="82"/>
      <c r="U30" s="82"/>
      <c r="V30" s="82"/>
      <c r="W30" s="202">
        <f t="shared" ref="W30:AF30" si="243">COUNTIF(W4:W27,"&gt;0")</f>
        <v>24</v>
      </c>
      <c r="X30" s="198">
        <f t="shared" si="243"/>
        <v>16</v>
      </c>
      <c r="Y30" s="198">
        <f t="shared" si="243"/>
        <v>9</v>
      </c>
      <c r="Z30" s="198">
        <f t="shared" si="243"/>
        <v>24</v>
      </c>
      <c r="AA30" s="198">
        <f t="shared" si="243"/>
        <v>24</v>
      </c>
      <c r="AB30" s="198">
        <f t="shared" si="243"/>
        <v>23</v>
      </c>
      <c r="AC30" s="198">
        <f t="shared" si="243"/>
        <v>5</v>
      </c>
      <c r="AD30" s="198">
        <f t="shared" si="243"/>
        <v>15</v>
      </c>
      <c r="AE30" s="152">
        <f t="shared" si="243"/>
        <v>3</v>
      </c>
      <c r="AF30" s="198">
        <f t="shared" si="243"/>
        <v>9</v>
      </c>
      <c r="AG30" s="202">
        <f>COUNTIF(AG4:AG27,"&gt;0")</f>
        <v>24</v>
      </c>
      <c r="AH30" s="198">
        <f t="shared" ref="AH30:AP30" si="244">COUNTIF(AH4:AH27,"&gt;0")</f>
        <v>16</v>
      </c>
      <c r="AI30" s="198">
        <f t="shared" si="244"/>
        <v>9</v>
      </c>
      <c r="AJ30" s="198">
        <f t="shared" si="244"/>
        <v>24</v>
      </c>
      <c r="AK30" s="198">
        <f t="shared" si="244"/>
        <v>24</v>
      </c>
      <c r="AL30" s="198">
        <f t="shared" si="244"/>
        <v>23</v>
      </c>
      <c r="AM30" s="198">
        <f t="shared" si="244"/>
        <v>5</v>
      </c>
      <c r="AN30" s="198">
        <f t="shared" si="244"/>
        <v>15</v>
      </c>
      <c r="AO30" s="152">
        <f t="shared" si="244"/>
        <v>3</v>
      </c>
      <c r="AP30" s="203">
        <f t="shared" si="244"/>
        <v>9</v>
      </c>
      <c r="AQ30" s="82"/>
      <c r="AR30" s="82"/>
      <c r="AS30" s="82"/>
      <c r="AT30" s="82"/>
      <c r="AU30" s="82"/>
      <c r="AV30" s="82"/>
      <c r="AW30" s="82"/>
      <c r="AX30" s="82"/>
      <c r="AY30" s="83"/>
      <c r="AZ30" s="82"/>
      <c r="BA30" s="202"/>
      <c r="BK30" s="202"/>
      <c r="BL30" s="198"/>
      <c r="BM30" s="198"/>
      <c r="BN30" s="198"/>
      <c r="BO30" s="198"/>
      <c r="BP30" s="198"/>
      <c r="BQ30" s="198"/>
      <c r="BR30" s="198"/>
      <c r="BS30" s="152"/>
      <c r="BT30" s="203"/>
    </row>
    <row r="31" spans="1:82" ht="24" x14ac:dyDescent="0.45">
      <c r="A31" s="27" t="s">
        <v>483</v>
      </c>
      <c r="F31" s="202"/>
      <c r="G31" s="207"/>
      <c r="H31" s="207"/>
      <c r="I31" s="207"/>
      <c r="J31" s="207"/>
      <c r="K31" s="207"/>
      <c r="O31" s="81"/>
      <c r="P31" s="82"/>
      <c r="Q31" s="82"/>
      <c r="R31" s="82"/>
      <c r="S31" s="82"/>
      <c r="T31" s="82"/>
      <c r="U31" s="82"/>
      <c r="V31" s="82"/>
      <c r="AQ31" s="87">
        <f>EXP((1/W30)*(SUM(AQ4:AQ27)-W$30))</f>
        <v>0.39622388137711495</v>
      </c>
      <c r="AR31" s="88">
        <f t="shared" ref="AR31:AZ31" si="245">EXP((1/X30)*(SUM(AR4:AR27)-X$30))</f>
        <v>0.39676204213629329</v>
      </c>
      <c r="AS31" s="88">
        <f t="shared" si="245"/>
        <v>0.41155112642910358</v>
      </c>
      <c r="AT31" s="88">
        <f t="shared" si="245"/>
        <v>0.39505590795415579</v>
      </c>
      <c r="AU31" s="88">
        <f t="shared" si="245"/>
        <v>0.39649784738698668</v>
      </c>
      <c r="AV31" s="88">
        <f t="shared" si="245"/>
        <v>0.39791459320913358</v>
      </c>
      <c r="AW31" s="88">
        <f t="shared" si="245"/>
        <v>0.40811446407529778</v>
      </c>
      <c r="AX31" s="88">
        <f t="shared" si="245"/>
        <v>0.40594827199121636</v>
      </c>
      <c r="AY31" s="94">
        <f t="shared" si="245"/>
        <v>0.3910610011335347</v>
      </c>
      <c r="AZ31" s="106">
        <f t="shared" si="245"/>
        <v>0.40028406853207965</v>
      </c>
      <c r="BA31" s="103"/>
      <c r="BB31" s="103"/>
      <c r="BC31" s="103"/>
      <c r="BD31" s="103"/>
      <c r="BE31" s="103"/>
      <c r="BF31" s="103"/>
      <c r="BG31" s="103"/>
      <c r="BH31" s="103"/>
      <c r="BI31" s="82"/>
      <c r="BJ31" s="103"/>
      <c r="BK31" s="81">
        <f>EXP((1/W30)*(BK29-W30))</f>
        <v>0.37862607726601477</v>
      </c>
      <c r="BL31" s="82">
        <f t="shared" ref="BL31:BT31" si="246">EXP((1/X30)*(BL29-X30))</f>
        <v>0.38588545564934612</v>
      </c>
      <c r="BM31" s="82">
        <f t="shared" si="246"/>
        <v>0.40253866873461852</v>
      </c>
      <c r="BN31" s="82">
        <f t="shared" si="246"/>
        <v>0.38150952309792679</v>
      </c>
      <c r="BO31" s="82">
        <f t="shared" si="246"/>
        <v>0.38161196457020835</v>
      </c>
      <c r="BP31" s="82">
        <f t="shared" si="246"/>
        <v>0.37970135856894321</v>
      </c>
      <c r="BQ31" s="82">
        <f t="shared" si="246"/>
        <v>0.42655265697474198</v>
      </c>
      <c r="BR31" s="82">
        <f t="shared" si="246"/>
        <v>0.38928385141013117</v>
      </c>
      <c r="BS31" s="83">
        <f t="shared" si="246"/>
        <v>0.42901800270609647</v>
      </c>
      <c r="BT31" s="114">
        <f t="shared" si="246"/>
        <v>0.40537171903932906</v>
      </c>
    </row>
    <row r="32" spans="1:82" ht="15" customHeight="1" x14ac:dyDescent="0.35">
      <c r="A32" s="30" t="s">
        <v>473</v>
      </c>
      <c r="F32" s="202"/>
      <c r="G32" s="207"/>
      <c r="H32" s="207"/>
      <c r="I32" s="207"/>
      <c r="J32" s="207"/>
      <c r="K32" s="207"/>
      <c r="L32" s="82"/>
      <c r="M32" s="82"/>
      <c r="N32" s="272"/>
      <c r="O32" s="81"/>
      <c r="P32" s="82"/>
      <c r="Q32" s="82"/>
      <c r="R32" s="82"/>
      <c r="S32" s="82"/>
      <c r="T32" s="82"/>
      <c r="U32" s="82"/>
      <c r="V32" s="82"/>
      <c r="AA32" s="200"/>
      <c r="AF32" s="146"/>
      <c r="AG32" s="146"/>
      <c r="AH32" s="146"/>
      <c r="AI32" s="146"/>
      <c r="AJ32" s="146"/>
      <c r="AK32" s="146"/>
      <c r="AL32" s="146"/>
      <c r="AM32" s="146"/>
      <c r="AN32" s="146"/>
      <c r="AO32" s="146"/>
      <c r="AP32" s="146"/>
      <c r="AQ32" s="202"/>
      <c r="AR32" s="198"/>
      <c r="AS32" s="198"/>
      <c r="AT32" s="198"/>
      <c r="AU32" s="198"/>
      <c r="AV32" s="198"/>
      <c r="AW32" s="198"/>
      <c r="AX32" s="198"/>
      <c r="AY32" s="199"/>
      <c r="AZ32" s="199"/>
      <c r="BA32" s="202"/>
    </row>
    <row r="33" spans="1:82" ht="15" customHeight="1" x14ac:dyDescent="0.35">
      <c r="B33" s="202"/>
      <c r="C33" s="203"/>
      <c r="F33" s="390" t="s">
        <v>206</v>
      </c>
      <c r="G33" s="391"/>
      <c r="H33" s="391"/>
      <c r="I33" s="391"/>
      <c r="J33" s="391"/>
      <c r="K33" s="391"/>
      <c r="L33" s="391"/>
      <c r="M33" s="391"/>
      <c r="N33" s="392"/>
      <c r="O33" s="262"/>
      <c r="P33" s="264"/>
      <c r="Q33" s="262"/>
      <c r="R33" s="263"/>
      <c r="S33" s="263"/>
      <c r="T33" s="263"/>
      <c r="U33" s="263"/>
      <c r="V33" s="263"/>
      <c r="W33" s="393" t="s">
        <v>471</v>
      </c>
      <c r="X33" s="389"/>
      <c r="Y33" s="389"/>
      <c r="Z33" s="389"/>
      <c r="AA33" s="389"/>
      <c r="AB33" s="389"/>
      <c r="AC33" s="389"/>
      <c r="AD33" s="389"/>
      <c r="AE33" s="389"/>
      <c r="AF33" s="389"/>
      <c r="AG33" s="393" t="s">
        <v>465</v>
      </c>
      <c r="AH33" s="389"/>
      <c r="AI33" s="389"/>
      <c r="AJ33" s="389"/>
      <c r="AK33" s="389"/>
      <c r="AL33" s="389"/>
      <c r="AM33" s="389"/>
      <c r="AN33" s="389"/>
      <c r="AO33" s="389"/>
      <c r="AP33" s="389"/>
      <c r="AQ33" s="394" t="s">
        <v>481</v>
      </c>
      <c r="AR33" s="395"/>
      <c r="AS33" s="395"/>
      <c r="AT33" s="395"/>
      <c r="AU33" s="395"/>
      <c r="AV33" s="395"/>
      <c r="AW33" s="395"/>
      <c r="AX33" s="395"/>
      <c r="AY33" s="395"/>
      <c r="AZ33" s="395"/>
      <c r="BA33" s="387" t="s">
        <v>474</v>
      </c>
      <c r="BB33" s="388"/>
      <c r="BC33" s="388"/>
      <c r="BD33" s="388"/>
      <c r="BE33" s="388"/>
      <c r="BF33" s="388"/>
      <c r="BG33" s="388"/>
      <c r="BH33" s="388"/>
      <c r="BI33" s="388"/>
      <c r="BJ33" s="388"/>
      <c r="BK33" s="387" t="s">
        <v>478</v>
      </c>
      <c r="BL33" s="388"/>
      <c r="BM33" s="388"/>
      <c r="BN33" s="388"/>
      <c r="BO33" s="388"/>
      <c r="BP33" s="388"/>
      <c r="BQ33" s="388"/>
      <c r="BR33" s="388"/>
      <c r="BS33" s="388"/>
      <c r="BT33" s="388"/>
      <c r="BU33" s="387" t="s">
        <v>466</v>
      </c>
      <c r="BV33" s="388"/>
      <c r="BW33" s="388"/>
      <c r="BX33" s="388"/>
      <c r="BY33" s="388"/>
      <c r="BZ33" s="388"/>
      <c r="CA33" s="388"/>
      <c r="CB33" s="388"/>
      <c r="CC33" s="388"/>
      <c r="CD33" s="403"/>
    </row>
    <row r="34" spans="1:82" ht="80.25" customHeight="1" x14ac:dyDescent="0.35">
      <c r="A34" s="44" t="s">
        <v>441</v>
      </c>
      <c r="B34" s="393" t="s">
        <v>182</v>
      </c>
      <c r="C34" s="396"/>
      <c r="D34" s="397" t="s">
        <v>183</v>
      </c>
      <c r="E34" s="397"/>
      <c r="F34" s="415" t="s">
        <v>446</v>
      </c>
      <c r="G34" s="410"/>
      <c r="H34" s="410" t="s">
        <v>445</v>
      </c>
      <c r="I34" s="410"/>
      <c r="J34" s="414" t="s">
        <v>444</v>
      </c>
      <c r="K34" s="414"/>
      <c r="L34" s="414" t="s">
        <v>447</v>
      </c>
      <c r="M34" s="416"/>
      <c r="N34" s="315"/>
      <c r="O34" s="401" t="s">
        <v>208</v>
      </c>
      <c r="P34" s="402"/>
      <c r="Q34" s="50" t="s">
        <v>258</v>
      </c>
      <c r="R34" s="71" t="s">
        <v>0</v>
      </c>
      <c r="S34" s="72" t="s">
        <v>259</v>
      </c>
      <c r="T34" s="72" t="s">
        <v>72</v>
      </c>
      <c r="U34" s="71" t="s">
        <v>0</v>
      </c>
      <c r="V34" s="96" t="s">
        <v>78</v>
      </c>
      <c r="W34" s="49"/>
      <c r="X34" s="389" t="s">
        <v>216</v>
      </c>
      <c r="Y34" s="389"/>
      <c r="Z34" s="389"/>
      <c r="AA34" s="389"/>
      <c r="AB34" s="5" t="s">
        <v>217</v>
      </c>
      <c r="AC34" s="112" t="s">
        <v>218</v>
      </c>
      <c r="AD34" s="410" t="s">
        <v>219</v>
      </c>
      <c r="AE34" s="410"/>
      <c r="AF34" s="410"/>
      <c r="AG34" s="49"/>
      <c r="AH34" s="389" t="s">
        <v>216</v>
      </c>
      <c r="AI34" s="389"/>
      <c r="AJ34" s="389"/>
      <c r="AK34" s="389"/>
      <c r="AL34" s="5" t="s">
        <v>217</v>
      </c>
      <c r="AM34" s="112" t="s">
        <v>218</v>
      </c>
      <c r="AN34" s="410" t="s">
        <v>219</v>
      </c>
      <c r="AO34" s="410"/>
      <c r="AP34" s="410"/>
      <c r="AQ34" s="50"/>
      <c r="AR34" s="410" t="s">
        <v>216</v>
      </c>
      <c r="AS34" s="410"/>
      <c r="AT34" s="410"/>
      <c r="AU34" s="410"/>
      <c r="AV34" s="112" t="s">
        <v>217</v>
      </c>
      <c r="AW34" s="112" t="s">
        <v>218</v>
      </c>
      <c r="AX34" s="410" t="s">
        <v>219</v>
      </c>
      <c r="AY34" s="410"/>
      <c r="AZ34" s="410"/>
      <c r="BA34" s="49"/>
      <c r="BB34" s="389" t="s">
        <v>216</v>
      </c>
      <c r="BC34" s="389"/>
      <c r="BD34" s="389"/>
      <c r="BE34" s="389"/>
      <c r="BF34" s="5" t="s">
        <v>217</v>
      </c>
      <c r="BG34" s="112" t="s">
        <v>218</v>
      </c>
      <c r="BH34" s="389" t="s">
        <v>219</v>
      </c>
      <c r="BI34" s="389"/>
      <c r="BJ34" s="389"/>
      <c r="BK34" s="49"/>
      <c r="BL34" s="389" t="s">
        <v>216</v>
      </c>
      <c r="BM34" s="389"/>
      <c r="BN34" s="389"/>
      <c r="BO34" s="389"/>
      <c r="BP34" s="5" t="s">
        <v>217</v>
      </c>
      <c r="BQ34" s="5" t="s">
        <v>218</v>
      </c>
      <c r="BR34" s="389" t="s">
        <v>219</v>
      </c>
      <c r="BS34" s="389"/>
      <c r="BT34" s="389"/>
      <c r="BU34" s="49"/>
      <c r="BV34" s="389" t="s">
        <v>216</v>
      </c>
      <c r="BW34" s="389"/>
      <c r="BX34" s="389"/>
      <c r="BY34" s="389"/>
      <c r="BZ34" s="5" t="s">
        <v>217</v>
      </c>
      <c r="CA34" s="5" t="s">
        <v>218</v>
      </c>
      <c r="CB34" s="389" t="s">
        <v>219</v>
      </c>
      <c r="CC34" s="389"/>
      <c r="CD34" s="396"/>
    </row>
    <row r="35" spans="1:82" ht="86.25" customHeight="1" x14ac:dyDescent="0.3">
      <c r="A35" s="4" t="s">
        <v>178</v>
      </c>
      <c r="B35" s="187" t="s">
        <v>1</v>
      </c>
      <c r="C35" s="188" t="s">
        <v>405</v>
      </c>
      <c r="D35" s="168" t="s">
        <v>184</v>
      </c>
      <c r="E35" s="274" t="s">
        <v>185</v>
      </c>
      <c r="F35" s="260" t="s">
        <v>308</v>
      </c>
      <c r="G35" s="261" t="s">
        <v>56</v>
      </c>
      <c r="H35" s="260" t="s">
        <v>308</v>
      </c>
      <c r="I35" s="261" t="s">
        <v>56</v>
      </c>
      <c r="J35" s="260" t="s">
        <v>308</v>
      </c>
      <c r="K35" s="261" t="s">
        <v>56</v>
      </c>
      <c r="L35" s="260" t="s">
        <v>308</v>
      </c>
      <c r="M35" s="261" t="s">
        <v>56</v>
      </c>
      <c r="N35" s="276" t="s">
        <v>479</v>
      </c>
      <c r="O35" s="169" t="s">
        <v>324</v>
      </c>
      <c r="P35" s="312" t="s">
        <v>401</v>
      </c>
      <c r="Q35" s="404" t="s">
        <v>402</v>
      </c>
      <c r="R35" s="405"/>
      <c r="S35" s="405"/>
      <c r="T35" s="405"/>
      <c r="U35" s="405"/>
      <c r="V35" s="405"/>
      <c r="W35" s="213" t="s">
        <v>61</v>
      </c>
      <c r="X35" s="171" t="s">
        <v>71</v>
      </c>
      <c r="Y35" s="171" t="s">
        <v>62</v>
      </c>
      <c r="Z35" s="171" t="s">
        <v>63</v>
      </c>
      <c r="AA35" s="171" t="s">
        <v>64</v>
      </c>
      <c r="AB35" s="171" t="s">
        <v>65</v>
      </c>
      <c r="AC35" s="172" t="s">
        <v>66</v>
      </c>
      <c r="AD35" s="172" t="s">
        <v>67</v>
      </c>
      <c r="AE35" s="193" t="s">
        <v>68</v>
      </c>
      <c r="AF35" s="172" t="s">
        <v>69</v>
      </c>
      <c r="AG35" s="213" t="s">
        <v>61</v>
      </c>
      <c r="AH35" s="171" t="s">
        <v>71</v>
      </c>
      <c r="AI35" s="171" t="s">
        <v>62</v>
      </c>
      <c r="AJ35" s="171" t="s">
        <v>63</v>
      </c>
      <c r="AK35" s="171" t="s">
        <v>64</v>
      </c>
      <c r="AL35" s="171" t="s">
        <v>65</v>
      </c>
      <c r="AM35" s="172" t="s">
        <v>66</v>
      </c>
      <c r="AN35" s="172" t="s">
        <v>67</v>
      </c>
      <c r="AO35" s="193" t="s">
        <v>68</v>
      </c>
      <c r="AP35" s="172" t="s">
        <v>69</v>
      </c>
      <c r="AQ35" s="212" t="s">
        <v>61</v>
      </c>
      <c r="AR35" s="36" t="s">
        <v>71</v>
      </c>
      <c r="AS35" s="36" t="s">
        <v>62</v>
      </c>
      <c r="AT35" s="36" t="s">
        <v>63</v>
      </c>
      <c r="AU35" s="36" t="s">
        <v>64</v>
      </c>
      <c r="AV35" s="36" t="s">
        <v>65</v>
      </c>
      <c r="AW35" s="36" t="s">
        <v>66</v>
      </c>
      <c r="AX35" s="36" t="s">
        <v>67</v>
      </c>
      <c r="AY35" s="76" t="s">
        <v>68</v>
      </c>
      <c r="AZ35" s="36" t="s">
        <v>69</v>
      </c>
      <c r="BA35" s="98" t="s">
        <v>61</v>
      </c>
      <c r="BB35" s="99" t="s">
        <v>71</v>
      </c>
      <c r="BC35" s="99" t="s">
        <v>62</v>
      </c>
      <c r="BD35" s="99" t="s">
        <v>63</v>
      </c>
      <c r="BE35" s="99" t="s">
        <v>64</v>
      </c>
      <c r="BF35" s="99" t="s">
        <v>65</v>
      </c>
      <c r="BG35" s="138" t="s">
        <v>66</v>
      </c>
      <c r="BH35" s="138" t="s">
        <v>67</v>
      </c>
      <c r="BI35" s="100" t="s">
        <v>68</v>
      </c>
      <c r="BJ35" s="101" t="s">
        <v>69</v>
      </c>
      <c r="BK35" s="98" t="s">
        <v>61</v>
      </c>
      <c r="BL35" s="99" t="s">
        <v>71</v>
      </c>
      <c r="BM35" s="99" t="s">
        <v>62</v>
      </c>
      <c r="BN35" s="99" t="s">
        <v>63</v>
      </c>
      <c r="BO35" s="99" t="s">
        <v>64</v>
      </c>
      <c r="BP35" s="99" t="s">
        <v>65</v>
      </c>
      <c r="BQ35" s="138" t="s">
        <v>66</v>
      </c>
      <c r="BR35" s="99" t="s">
        <v>67</v>
      </c>
      <c r="BS35" s="100" t="s">
        <v>68</v>
      </c>
      <c r="BT35" s="101" t="s">
        <v>69</v>
      </c>
      <c r="BU35" s="365" t="s">
        <v>61</v>
      </c>
      <c r="BV35" s="99" t="s">
        <v>71</v>
      </c>
      <c r="BW35" s="99" t="s">
        <v>62</v>
      </c>
      <c r="BX35" s="99" t="s">
        <v>63</v>
      </c>
      <c r="BY35" s="99" t="s">
        <v>64</v>
      </c>
      <c r="BZ35" s="99" t="s">
        <v>65</v>
      </c>
      <c r="CA35" s="138" t="s">
        <v>66</v>
      </c>
      <c r="CB35" s="99" t="s">
        <v>67</v>
      </c>
      <c r="CC35" s="100" t="s">
        <v>68</v>
      </c>
      <c r="CD35" s="101" t="s">
        <v>69</v>
      </c>
    </row>
    <row r="36" spans="1:82" ht="15.75" x14ac:dyDescent="0.25">
      <c r="A36" s="217" t="s">
        <v>116</v>
      </c>
      <c r="B36" s="181"/>
      <c r="C36" s="180">
        <v>63</v>
      </c>
      <c r="D36" s="181"/>
      <c r="E36" s="146">
        <v>1</v>
      </c>
      <c r="F36" s="58">
        <v>55.012</v>
      </c>
      <c r="G36" s="60">
        <v>204.48400000000001</v>
      </c>
      <c r="H36" s="60">
        <v>36.868000000000002</v>
      </c>
      <c r="I36" s="60">
        <v>138.86699999999999</v>
      </c>
      <c r="J36" s="60">
        <v>47.332999999999998</v>
      </c>
      <c r="K36" s="60">
        <v>357.714</v>
      </c>
      <c r="L36" s="205">
        <v>3.26</v>
      </c>
      <c r="M36" s="205">
        <v>2.4849999999999999</v>
      </c>
      <c r="N36" s="313" t="s">
        <v>270</v>
      </c>
      <c r="O36" s="66"/>
      <c r="P36" s="82">
        <v>94.665999999999997</v>
      </c>
      <c r="Q36" s="277">
        <v>3.25</v>
      </c>
      <c r="R36" s="278">
        <v>7.5060000000000002</v>
      </c>
      <c r="S36" s="73">
        <f t="shared" ref="S36" si="247">Q36/P36</f>
        <v>3.4331227684702009E-2</v>
      </c>
      <c r="T36" s="73">
        <f t="shared" ref="T36" si="248">IF(Q36&lt;0.01*P36,0.01,IF(Q36&gt;100*P36,100,S36))</f>
        <v>3.4331227684702009E-2</v>
      </c>
      <c r="U36" s="205">
        <f t="shared" ref="U36" si="249">IF(R36&gt;0,((((1/P36)^2)*((R36^2)+(Q36^2))-((1/P36)^2)*(Q36^2))^0.5),0)</f>
        <v>7.9289290769653312E-2</v>
      </c>
      <c r="V36" s="205">
        <f t="shared" ref="V36:V37" si="250">IF(U36=0,T36,U36)</f>
        <v>7.9289290769653312E-2</v>
      </c>
      <c r="W36" s="19">
        <v>1</v>
      </c>
      <c r="X36" s="198">
        <v>1</v>
      </c>
      <c r="Y36" s="207">
        <v>1</v>
      </c>
      <c r="Z36" s="207">
        <v>1</v>
      </c>
      <c r="AA36" s="207">
        <v>1</v>
      </c>
      <c r="AB36" s="207">
        <v>1</v>
      </c>
      <c r="AC36" s="207">
        <v>0.5</v>
      </c>
      <c r="AD36" s="207">
        <v>1</v>
      </c>
      <c r="AE36" s="201"/>
      <c r="AF36" s="207">
        <v>1</v>
      </c>
      <c r="AG36" s="54">
        <f t="shared" ref="AG36" si="251">IF(W36&gt;0,$C36,"na")</f>
        <v>63</v>
      </c>
      <c r="AH36" s="144">
        <f t="shared" ref="AH36" si="252">IF(X36&gt;0,$C36,"na")</f>
        <v>63</v>
      </c>
      <c r="AI36" s="144">
        <f t="shared" ref="AI36" si="253">IF(Y36&gt;0,$C36,"na")</f>
        <v>63</v>
      </c>
      <c r="AJ36" s="144">
        <f t="shared" ref="AJ36" si="254">IF(Z36&gt;0,$C36,"na")</f>
        <v>63</v>
      </c>
      <c r="AK36" s="144">
        <f t="shared" ref="AK36" si="255">IF(AA36&gt;0,$C36,"na")</f>
        <v>63</v>
      </c>
      <c r="AL36" s="144">
        <f t="shared" ref="AL36" si="256">IF(AB36&gt;0,$C36,"na")</f>
        <v>63</v>
      </c>
      <c r="AM36" s="144">
        <f t="shared" ref="AM36" si="257">IF(AC36&gt;0,$C36,"na")</f>
        <v>63</v>
      </c>
      <c r="AN36" s="144">
        <f t="shared" ref="AN36" si="258">IF(AD36&gt;0,$C36,"na")</f>
        <v>63</v>
      </c>
      <c r="AO36" s="75" t="str">
        <f t="shared" ref="AO36" si="259">IF(AE36&gt;0,$C36,"na")</f>
        <v>na</v>
      </c>
      <c r="AP36" s="144">
        <f t="shared" ref="AP36" si="260">IF(AF36&gt;0,$C36,"na")</f>
        <v>63</v>
      </c>
      <c r="AQ36" s="356">
        <f>IF(W36&gt;0,(W36/W$61)*LN($T36+1),"na")</f>
        <v>3.3755061041664362E-2</v>
      </c>
      <c r="AR36" s="332">
        <f t="shared" ref="AR36:AZ36" si="261">IF(X36&gt;0,(X36/X$61)*LN($T36+1),"na")</f>
        <v>4.3206478133330388E-2</v>
      </c>
      <c r="AS36" s="332">
        <f t="shared" si="261"/>
        <v>3.3755061041664362E-2</v>
      </c>
      <c r="AT36" s="332">
        <f t="shared" si="261"/>
        <v>5.587044586206516E-2</v>
      </c>
      <c r="AU36" s="332">
        <f t="shared" si="261"/>
        <v>6.4295354365074969E-2</v>
      </c>
      <c r="AV36" s="332">
        <f t="shared" si="261"/>
        <v>3.4505173509256901E-2</v>
      </c>
      <c r="AW36" s="332">
        <f t="shared" si="261"/>
        <v>2.4110757886903117E-2</v>
      </c>
      <c r="AX36" s="332">
        <f t="shared" si="261"/>
        <v>3.4919028663790722E-2</v>
      </c>
      <c r="AY36" s="372" t="str">
        <f t="shared" si="261"/>
        <v>na</v>
      </c>
      <c r="AZ36" s="332">
        <f t="shared" si="261"/>
        <v>3.3755061041664362E-2</v>
      </c>
      <c r="BA36" s="358">
        <f>IF(W36&gt;0,((W36/W$61)^2)*LN((($V36+1)^2)),"na")</f>
        <v>0.15260552082947243</v>
      </c>
      <c r="BB36" s="344">
        <f t="shared" ref="BB36:BJ36" si="262">IF(X36&gt;0,((X36/X$61)^2)*LN((($V36+1)^2)),"na")</f>
        <v>0.25002888532700762</v>
      </c>
      <c r="BC36" s="344">
        <f t="shared" si="262"/>
        <v>0.15260552082947243</v>
      </c>
      <c r="BD36" s="344">
        <f t="shared" si="262"/>
        <v>0.41807743161843591</v>
      </c>
      <c r="BE36" s="344">
        <f t="shared" si="262"/>
        <v>0.55367082387110178</v>
      </c>
      <c r="BF36" s="344">
        <f t="shared" si="262"/>
        <v>0.15946334917292029</v>
      </c>
      <c r="BG36" s="344">
        <f t="shared" si="262"/>
        <v>7.7859959606873697E-2</v>
      </c>
      <c r="BH36" s="344">
        <f t="shared" si="262"/>
        <v>0.16331149672595149</v>
      </c>
      <c r="BI36" s="347" t="str">
        <f t="shared" si="262"/>
        <v>na</v>
      </c>
      <c r="BJ36" s="359">
        <f t="shared" si="262"/>
        <v>0.15260552082947243</v>
      </c>
      <c r="BK36" s="344">
        <f>IF(W36&gt;0,(AG36-1)*BA36,"na")</f>
        <v>9.4615422914272909</v>
      </c>
      <c r="BL36" s="344">
        <f t="shared" ref="BL36:BL59" si="263">IF(X36&gt;0,(AH36-1)*BB36,"na")</f>
        <v>15.501790890274473</v>
      </c>
      <c r="BM36" s="344">
        <f t="shared" ref="BM36:BM59" si="264">IF(Y36&gt;0,(AI36-1)*BC36,"na")</f>
        <v>9.4615422914272909</v>
      </c>
      <c r="BN36" s="344">
        <f t="shared" ref="BN36:BN59" si="265">IF(Z36&gt;0,(AJ36-1)*BD36,"na")</f>
        <v>25.920800760343027</v>
      </c>
      <c r="BO36" s="344">
        <f t="shared" ref="BO36:BO59" si="266">IF(AA36&gt;0,(AK36-1)*BE36,"na")</f>
        <v>34.327591080008311</v>
      </c>
      <c r="BP36" s="344">
        <f t="shared" ref="BP36:BP59" si="267">IF(AB36&gt;0,(AL36-1)*BF36,"na")</f>
        <v>9.8867276487210578</v>
      </c>
      <c r="BQ36" s="344">
        <f t="shared" ref="BQ36:BQ59" si="268">IF(AC36&gt;0,(AM36-1)*BG36,"na")</f>
        <v>4.8273174956261693</v>
      </c>
      <c r="BR36" s="344">
        <f t="shared" ref="BR36:BR59" si="269">IF(AD36&gt;0,(AN36-1)*BH36,"na")</f>
        <v>10.125312797008993</v>
      </c>
      <c r="BS36" s="347" t="str">
        <f t="shared" ref="BS36:BS59" si="270">IF(AE36&gt;0,(AO36-1)*BI36,"na")</f>
        <v>na</v>
      </c>
      <c r="BT36" s="359">
        <f t="shared" ref="BT36:BT59" si="271">IF(AF36&gt;0,(AP36-1)*BJ36,"na")</f>
        <v>9.4615422914272909</v>
      </c>
      <c r="BU36" s="358">
        <f>IF(W36&gt;0,AG36*(AQ36-AQ$61)^2,"na")</f>
        <v>0.44522249424854476</v>
      </c>
      <c r="BV36" s="344">
        <f t="shared" ref="BV36:CD36" si="272">IF(X36&gt;0,AH36*(AR36-AR$61)^2,"na")</f>
        <v>0.59172440676851756</v>
      </c>
      <c r="BW36" s="344">
        <f t="shared" si="272"/>
        <v>0.3316346219396874</v>
      </c>
      <c r="BX36" s="344">
        <f t="shared" si="272"/>
        <v>0.37313497635425275</v>
      </c>
      <c r="BY36" s="344">
        <f t="shared" si="272"/>
        <v>0.3016261681668525</v>
      </c>
      <c r="BZ36" s="344">
        <f t="shared" si="272"/>
        <v>0.43696721014990253</v>
      </c>
      <c r="CA36" s="344">
        <f t="shared" si="272"/>
        <v>0.43914331621158359</v>
      </c>
      <c r="CB36" s="344">
        <f t="shared" si="272"/>
        <v>0.22970784392202839</v>
      </c>
      <c r="CC36" s="347" t="str">
        <f t="shared" si="272"/>
        <v>na</v>
      </c>
      <c r="CD36" s="359">
        <f t="shared" si="272"/>
        <v>0.16768979990829028</v>
      </c>
    </row>
    <row r="37" spans="1:82" ht="15.75" x14ac:dyDescent="0.25">
      <c r="A37" s="217" t="s">
        <v>4</v>
      </c>
      <c r="B37" s="181">
        <v>16</v>
      </c>
      <c r="C37" s="203"/>
      <c r="E37" s="207">
        <v>1</v>
      </c>
      <c r="F37" s="204">
        <v>201.417</v>
      </c>
      <c r="G37" s="199">
        <v>391.29700000000003</v>
      </c>
      <c r="H37" s="199">
        <v>181.06299999999999</v>
      </c>
      <c r="I37" s="199">
        <v>163.65</v>
      </c>
      <c r="J37" s="199">
        <v>0.7</v>
      </c>
      <c r="K37" s="199">
        <v>2.4129999999999998</v>
      </c>
      <c r="L37" s="205">
        <v>3.488</v>
      </c>
      <c r="M37" s="205">
        <v>7.3440000000000003</v>
      </c>
      <c r="N37" s="314" t="s">
        <v>270</v>
      </c>
      <c r="O37" s="66">
        <v>402.834</v>
      </c>
      <c r="P37" s="36"/>
      <c r="Q37" s="277">
        <v>45</v>
      </c>
      <c r="R37" s="278">
        <v>57.043999999999997</v>
      </c>
      <c r="S37" s="154">
        <f t="shared" ref="S37" si="273">Q37/O37</f>
        <v>0.11170854495896573</v>
      </c>
      <c r="T37" s="154">
        <f t="shared" ref="T37" si="274">IF(Q37&lt;0.01*O37,0.01,IF(Q37&gt;100*O37,100,S37))</f>
        <v>0.11170854495896573</v>
      </c>
      <c r="U37" s="205">
        <f t="shared" ref="U37:U38" si="275">IF(R37&gt;0,((((1/O37)^2)*((R37^2)+(Q37^2))-((1/O37)^2)*(Q37^2))^0.5),0)</f>
        <v>0.14160671641420536</v>
      </c>
      <c r="V37" s="205">
        <f t="shared" si="250"/>
        <v>0.14160671641420536</v>
      </c>
      <c r="W37" s="202">
        <v>1</v>
      </c>
      <c r="X37" s="198">
        <v>1</v>
      </c>
      <c r="Z37" s="207">
        <v>0.5</v>
      </c>
      <c r="AA37" s="207">
        <v>0.3</v>
      </c>
      <c r="AB37" s="207">
        <v>1</v>
      </c>
      <c r="AC37" s="207">
        <v>1</v>
      </c>
      <c r="AE37" s="201"/>
      <c r="AG37" s="54">
        <f>IF(W37&gt;0,$B37,"na")</f>
        <v>16</v>
      </c>
      <c r="AH37" s="144">
        <f t="shared" ref="AH37:AH38" si="276">IF(X37&gt;0,$B37,"na")</f>
        <v>16</v>
      </c>
      <c r="AI37" s="144" t="str">
        <f t="shared" ref="AI37:AI38" si="277">IF(Y37&gt;0,$B37,"na")</f>
        <v>na</v>
      </c>
      <c r="AJ37" s="144">
        <f t="shared" ref="AJ37:AJ38" si="278">IF(Z37&gt;0,$B37,"na")</f>
        <v>16</v>
      </c>
      <c r="AK37" s="144">
        <f t="shared" ref="AK37:AK38" si="279">IF(AA37&gt;0,$B37,"na")</f>
        <v>16</v>
      </c>
      <c r="AL37" s="144">
        <f t="shared" ref="AL37:AL38" si="280">IF(AB37&gt;0,$B37,"na")</f>
        <v>16</v>
      </c>
      <c r="AM37" s="144">
        <f t="shared" ref="AM37:AM38" si="281">IF(AC37&gt;0,$B37,"na")</f>
        <v>16</v>
      </c>
      <c r="AN37" s="144" t="str">
        <f t="shared" ref="AN37:AN38" si="282">IF(AD37&gt;0,$B37,"na")</f>
        <v>na</v>
      </c>
      <c r="AO37" s="75" t="str">
        <f t="shared" ref="AO37:AO38" si="283">IF(AE37&gt;0,$B37,"na")</f>
        <v>na</v>
      </c>
      <c r="AP37" s="144" t="str">
        <f t="shared" ref="AP37:AP38" si="284">IF(AF37&gt;0,$B37,"na")</f>
        <v>na</v>
      </c>
      <c r="AQ37" s="81">
        <f t="shared" ref="AQ37:AQ59" si="285">IF(W37&gt;0,(W37/W$61)*LN($T37+1),"na")</f>
        <v>0.10589806161717488</v>
      </c>
      <c r="AR37" s="82">
        <f t="shared" ref="AR37:AR59" si="286">IF(X37&gt;0,(X37/X$61)*LN($T37+1),"na")</f>
        <v>0.13554951886998384</v>
      </c>
      <c r="AS37" s="82" t="str">
        <f t="shared" ref="AS37:AS59" si="287">IF(Y37&gt;0,(Y37/Y$61)*LN($T37+1),"na")</f>
        <v>na</v>
      </c>
      <c r="AT37" s="82">
        <f t="shared" ref="AT37:AT59" si="288">IF(Z37&gt;0,(Z37/Z$61)*LN($T37+1),"na")</f>
        <v>8.7639775131455086E-2</v>
      </c>
      <c r="AU37" s="82">
        <f t="shared" ref="AU37:AU59" si="289">IF(AA37&gt;0,(AA37/AA$61)*LN($T37+1),"na")</f>
        <v>6.0513178066957073E-2</v>
      </c>
      <c r="AV37" s="82">
        <f t="shared" ref="AV37:AV59" si="290">IF(AB37&gt;0,(AB37/AB$61)*LN($T37+1),"na")</f>
        <v>0.10825135187533431</v>
      </c>
      <c r="AW37" s="82">
        <f t="shared" ref="AW37:AW59" si="291">IF(AC37&gt;0,(AC37/AC$61)*LN($T37+1),"na")</f>
        <v>0.15128294516739269</v>
      </c>
      <c r="AX37" s="82" t="str">
        <f t="shared" ref="AX37:AX59" si="292">IF(AD37&gt;0,(AD37/AD$61)*LN($T37+1),"na")</f>
        <v>na</v>
      </c>
      <c r="AY37" s="83" t="str">
        <f t="shared" ref="AY37:AY59" si="293">IF(AE37&gt;0,(AE37/AE$61)*LN($T37+1),"na")</f>
        <v>na</v>
      </c>
      <c r="AZ37" s="82" t="str">
        <f t="shared" ref="AZ37:AZ59" si="294">IF(AF37&gt;0,(AF37/AF$61)*LN($T37+1),"na")</f>
        <v>na</v>
      </c>
      <c r="BA37" s="93">
        <f t="shared" ref="BA37:BA59" si="295">IF(W37&gt;0,((W37/W$61)^2)*LN((($V37+1)^2)),"na")</f>
        <v>0.26487334099456017</v>
      </c>
      <c r="BB37" s="85">
        <f t="shared" ref="BB37:BB59" si="296">IF(X37&gt;0,((X37/X$61)^2)*LN((($V37+1)^2)),"na")</f>
        <v>0.43396848188548742</v>
      </c>
      <c r="BC37" s="85" t="str">
        <f t="shared" ref="BC37:BC59" si="297">IF(Y37&gt;0,((Y37/Y$61)^2)*LN((($V37+1)^2)),"na")</f>
        <v>na</v>
      </c>
      <c r="BD37" s="85">
        <f t="shared" ref="BD37:BD59" si="298">IF(Z37&gt;0,((Z37/Z$61)^2)*LN((($V37+1)^2)),"na")</f>
        <v>0.1814114677917559</v>
      </c>
      <c r="BE37" s="85">
        <f t="shared" ref="BE37:BE59" si="299">IF(AA37&gt;0,((AA37/AA$61)^2)*LN((($V37+1)^2)),"na")</f>
        <v>8.6489254202305355E-2</v>
      </c>
      <c r="BF37" s="85">
        <f t="shared" ref="BF37:BF59" si="300">IF(AB37&gt;0,((AB37/AB$61)^2)*LN((($V37+1)^2)),"na")</f>
        <v>0.27677629113308105</v>
      </c>
      <c r="BG37" s="85">
        <f t="shared" ref="BG37:BG59" si="301">IF(AC37&gt;0,((AC37/AC$61)^2)*LN((($V37+1)^2)),"na")</f>
        <v>0.54055783876440855</v>
      </c>
      <c r="BH37" s="85" t="str">
        <f t="shared" ref="BH37:BH59" si="302">IF(AD37&gt;0,((AD37/AD$61)^2)*LN((($V37+1)^2)),"na")</f>
        <v>na</v>
      </c>
      <c r="BI37" s="86" t="str">
        <f t="shared" ref="BI37:BI59" si="303">IF(AE37&gt;0,((AE37/AE$61)^2)*LN((($V37+1)^2)),"na")</f>
        <v>na</v>
      </c>
      <c r="BJ37" s="102" t="str">
        <f t="shared" ref="BJ37:BJ59" si="304">IF(AF37&gt;0,((AF37/AF$61)^2)*LN((($V37+1)^2)),"na")</f>
        <v>na</v>
      </c>
      <c r="BK37" s="85">
        <f t="shared" ref="BK37:BK59" si="305">IF(W37&gt;0,(AG37-1)*BA37,"na")</f>
        <v>3.9731001149184024</v>
      </c>
      <c r="BL37" s="85">
        <f t="shared" si="263"/>
        <v>6.5095272282823116</v>
      </c>
      <c r="BM37" s="85" t="str">
        <f t="shared" si="264"/>
        <v>na</v>
      </c>
      <c r="BN37" s="85">
        <f t="shared" si="265"/>
        <v>2.7211720168763387</v>
      </c>
      <c r="BO37" s="85">
        <f t="shared" si="266"/>
        <v>1.2973388130345804</v>
      </c>
      <c r="BP37" s="85">
        <f t="shared" si="267"/>
        <v>4.1516443669962158</v>
      </c>
      <c r="BQ37" s="85">
        <f t="shared" si="268"/>
        <v>8.108367581466128</v>
      </c>
      <c r="BR37" s="85" t="str">
        <f t="shared" si="269"/>
        <v>na</v>
      </c>
      <c r="BS37" s="86" t="str">
        <f t="shared" si="270"/>
        <v>na</v>
      </c>
      <c r="BT37" s="102" t="str">
        <f t="shared" si="271"/>
        <v>na</v>
      </c>
      <c r="BU37" s="93">
        <f t="shared" ref="BU37:BU59" si="306">IF(W37&gt;0,AG37*(AQ37-AQ$61)^2,"na")</f>
        <v>2.2743708894564334E-3</v>
      </c>
      <c r="BV37" s="85">
        <f t="shared" ref="BV37:BV59" si="307">IF(X37&gt;0,AH37*(AR37-AR$61)^2,"na")</f>
        <v>3.3439492465127239E-4</v>
      </c>
      <c r="BW37" s="85" t="str">
        <f t="shared" ref="BW37:BW59" si="308">IF(Y37&gt;0,AI37*(AS37-AS$61)^2,"na")</f>
        <v>na</v>
      </c>
      <c r="BX37" s="85">
        <f t="shared" ref="BX37:BX59" si="309">IF(Z37&gt;0,AJ37*(AT37-AT$61)^2,"na")</f>
        <v>3.267454439285155E-2</v>
      </c>
      <c r="BY37" s="85">
        <f t="shared" ref="BY37:BY59" si="310">IF(AA37&gt;0,AK37*(AU37-AU$61)^2,"na")</f>
        <v>8.520679296182096E-2</v>
      </c>
      <c r="BZ37" s="85">
        <f t="shared" ref="BZ37:BZ59" si="311">IF(AB37&gt;0,AL37*(AV37-AV$61)^2,"na")</f>
        <v>1.4550860727382848E-3</v>
      </c>
      <c r="CA37" s="85">
        <f t="shared" ref="CA37:CA59" si="312">IF(AC37&gt;0,AM37*(AW37-AW$61)^2,"na")</f>
        <v>3.0530564976020198E-2</v>
      </c>
      <c r="CB37" s="85" t="str">
        <f t="shared" ref="CB37:CB59" si="313">IF(AD37&gt;0,AN37*(AX37-AX$61)^2,"na")</f>
        <v>na</v>
      </c>
      <c r="CC37" s="86" t="str">
        <f t="shared" ref="CC37:CC59" si="314">IF(AE37&gt;0,AO37*(AY37-AY$61)^2,"na")</f>
        <v>na</v>
      </c>
      <c r="CD37" s="102" t="str">
        <f t="shared" ref="CD37:CD59" si="315">IF(AF37&gt;0,AP37*(AZ37-AZ$61)^2,"na")</f>
        <v>na</v>
      </c>
    </row>
    <row r="38" spans="1:82" x14ac:dyDescent="0.25">
      <c r="A38" s="217" t="s">
        <v>8</v>
      </c>
      <c r="B38" s="202">
        <v>16</v>
      </c>
      <c r="C38" s="203"/>
      <c r="E38" s="207">
        <v>1</v>
      </c>
      <c r="F38" s="204">
        <v>164.15799999999999</v>
      </c>
      <c r="G38" s="199">
        <v>298.63099999999997</v>
      </c>
      <c r="H38" s="199">
        <v>88.1</v>
      </c>
      <c r="I38" s="199">
        <v>85.582999999999998</v>
      </c>
      <c r="N38" s="314" t="s">
        <v>270</v>
      </c>
      <c r="O38" s="66">
        <v>328.31599999999997</v>
      </c>
      <c r="P38" s="36"/>
      <c r="Q38" s="307">
        <v>73.688000000000002</v>
      </c>
      <c r="R38" s="308">
        <v>134.304</v>
      </c>
      <c r="S38" s="154">
        <f t="shared" ref="S38" si="316">Q38/O38</f>
        <v>0.22444230558364506</v>
      </c>
      <c r="T38" s="154">
        <f t="shared" ref="T38" si="317">IF(Q38&lt;0.01*O38,0.01,IF(Q38&gt;100*O38,100,S38))</f>
        <v>0.22444230558364506</v>
      </c>
      <c r="U38" s="205">
        <f t="shared" si="275"/>
        <v>0.40906931127328555</v>
      </c>
      <c r="V38" s="205">
        <f t="shared" ref="V38:V59" si="318">IF(U38=0,T38,U38)</f>
        <v>0.40906931127328555</v>
      </c>
      <c r="W38" s="202">
        <v>1</v>
      </c>
      <c r="X38" s="198"/>
      <c r="Y38" s="207">
        <v>1</v>
      </c>
      <c r="Z38" s="207">
        <v>0.25</v>
      </c>
      <c r="AA38" s="207">
        <v>0.1</v>
      </c>
      <c r="AB38" s="207">
        <v>1</v>
      </c>
      <c r="AD38" s="207">
        <v>1</v>
      </c>
      <c r="AE38" s="201"/>
      <c r="AF38" s="207">
        <v>1</v>
      </c>
      <c r="AG38" s="54">
        <f>IF(W38&gt;0,$B38,"na")</f>
        <v>16</v>
      </c>
      <c r="AH38" s="144" t="str">
        <f t="shared" si="276"/>
        <v>na</v>
      </c>
      <c r="AI38" s="144">
        <f t="shared" si="277"/>
        <v>16</v>
      </c>
      <c r="AJ38" s="144">
        <f t="shared" si="278"/>
        <v>16</v>
      </c>
      <c r="AK38" s="144">
        <f t="shared" si="279"/>
        <v>16</v>
      </c>
      <c r="AL38" s="144">
        <f t="shared" si="280"/>
        <v>16</v>
      </c>
      <c r="AM38" s="144" t="str">
        <f t="shared" si="281"/>
        <v>na</v>
      </c>
      <c r="AN38" s="144">
        <f t="shared" si="282"/>
        <v>16</v>
      </c>
      <c r="AO38" s="75" t="str">
        <f t="shared" si="283"/>
        <v>na</v>
      </c>
      <c r="AP38" s="144">
        <f t="shared" si="284"/>
        <v>16</v>
      </c>
      <c r="AQ38" s="81">
        <f t="shared" si="285"/>
        <v>0.20248547958600757</v>
      </c>
      <c r="AR38" s="82" t="str">
        <f t="shared" si="286"/>
        <v>na</v>
      </c>
      <c r="AS38" s="82">
        <f t="shared" si="287"/>
        <v>0.20248547958600757</v>
      </c>
      <c r="AT38" s="82">
        <f t="shared" si="288"/>
        <v>8.3787095001106593E-2</v>
      </c>
      <c r="AU38" s="82">
        <f t="shared" si="289"/>
        <v>3.8568662778287154E-2</v>
      </c>
      <c r="AV38" s="82">
        <f t="shared" si="290"/>
        <v>0.20698515691014105</v>
      </c>
      <c r="AW38" s="82" t="str">
        <f t="shared" si="291"/>
        <v>na</v>
      </c>
      <c r="AX38" s="82">
        <f t="shared" si="292"/>
        <v>0.20946773750276645</v>
      </c>
      <c r="AY38" s="83" t="str">
        <f t="shared" si="293"/>
        <v>na</v>
      </c>
      <c r="AZ38" s="82">
        <f t="shared" si="294"/>
        <v>0.20248547958600757</v>
      </c>
      <c r="BA38" s="93">
        <f t="shared" si="295"/>
        <v>0.68585884705177702</v>
      </c>
      <c r="BB38" s="85" t="str">
        <f t="shared" si="296"/>
        <v>na</v>
      </c>
      <c r="BC38" s="85">
        <f t="shared" si="297"/>
        <v>0.68585884705177702</v>
      </c>
      <c r="BD38" s="85">
        <f t="shared" si="298"/>
        <v>0.11743599759269432</v>
      </c>
      <c r="BE38" s="85">
        <f t="shared" si="299"/>
        <v>2.4883767693488504E-2</v>
      </c>
      <c r="BF38" s="85">
        <f t="shared" si="300"/>
        <v>0.71668015820323938</v>
      </c>
      <c r="BG38" s="85" t="str">
        <f t="shared" si="301"/>
        <v>na</v>
      </c>
      <c r="BH38" s="85">
        <f t="shared" si="302"/>
        <v>0.73397498495433944</v>
      </c>
      <c r="BI38" s="86" t="str">
        <f t="shared" si="303"/>
        <v>na</v>
      </c>
      <c r="BJ38" s="102">
        <f t="shared" si="304"/>
        <v>0.68585884705177702</v>
      </c>
      <c r="BK38" s="85">
        <f t="shared" si="305"/>
        <v>10.287882705776655</v>
      </c>
      <c r="BL38" s="85" t="str">
        <f t="shared" si="263"/>
        <v>na</v>
      </c>
      <c r="BM38" s="85">
        <f t="shared" si="264"/>
        <v>10.287882705776655</v>
      </c>
      <c r="BN38" s="85">
        <f t="shared" si="265"/>
        <v>1.7615399638904148</v>
      </c>
      <c r="BO38" s="85">
        <f t="shared" si="266"/>
        <v>0.37325651540232757</v>
      </c>
      <c r="BP38" s="85">
        <f t="shared" si="267"/>
        <v>10.750202373048591</v>
      </c>
      <c r="BQ38" s="85" t="str">
        <f t="shared" si="268"/>
        <v>na</v>
      </c>
      <c r="BR38" s="85">
        <f t="shared" si="269"/>
        <v>11.009624774315091</v>
      </c>
      <c r="BS38" s="86" t="str">
        <f t="shared" si="270"/>
        <v>na</v>
      </c>
      <c r="BT38" s="102">
        <f t="shared" si="271"/>
        <v>10.287882705776655</v>
      </c>
      <c r="BU38" s="93">
        <f t="shared" si="306"/>
        <v>0.11469012630638417</v>
      </c>
      <c r="BV38" s="85" t="str">
        <f t="shared" si="307"/>
        <v>na</v>
      </c>
      <c r="BW38" s="85">
        <f t="shared" si="308"/>
        <v>0.14799933164882742</v>
      </c>
      <c r="BX38" s="85">
        <f t="shared" si="309"/>
        <v>3.8483349653625432E-2</v>
      </c>
      <c r="BY38" s="85">
        <f t="shared" si="310"/>
        <v>0.14415696881450349</v>
      </c>
      <c r="BZ38" s="85">
        <f t="shared" si="311"/>
        <v>0.12729883983545101</v>
      </c>
      <c r="CA38" s="85" t="str">
        <f t="shared" si="312"/>
        <v>na</v>
      </c>
      <c r="CB38" s="85">
        <f t="shared" si="313"/>
        <v>0.20853944584639303</v>
      </c>
      <c r="CC38" s="86" t="str">
        <f t="shared" si="314"/>
        <v>na</v>
      </c>
      <c r="CD38" s="102">
        <f t="shared" si="315"/>
        <v>0.21954224073541947</v>
      </c>
    </row>
    <row r="39" spans="1:82" x14ac:dyDescent="0.25">
      <c r="A39" s="217" t="s">
        <v>11</v>
      </c>
      <c r="B39" s="202"/>
      <c r="C39" s="203">
        <v>63</v>
      </c>
      <c r="E39" s="199">
        <v>1</v>
      </c>
      <c r="J39" s="199">
        <v>0</v>
      </c>
      <c r="K39" s="199">
        <v>0</v>
      </c>
      <c r="L39" s="205">
        <v>0</v>
      </c>
      <c r="M39" s="205">
        <v>0</v>
      </c>
      <c r="N39" s="314" t="s">
        <v>448</v>
      </c>
      <c r="O39" s="81"/>
      <c r="P39" s="82">
        <v>1.2E-2</v>
      </c>
      <c r="Q39" s="277">
        <v>0</v>
      </c>
      <c r="R39" s="278">
        <v>0</v>
      </c>
      <c r="S39" s="73">
        <f t="shared" ref="S39:S41" si="319">Q39/P39</f>
        <v>0</v>
      </c>
      <c r="T39" s="73">
        <f t="shared" ref="T39:T41" si="320">IF(Q39&lt;0.01*P39,0.01,IF(Q39&gt;100*P39,100,S39))</f>
        <v>0.01</v>
      </c>
      <c r="U39" s="205">
        <f t="shared" ref="U39:U42" si="321">IF(R39&gt;0,((((1/P39)^2)*((R39^2)+(Q39^2))-((1/P39)^2)*(Q39^2))^0.5),0)</f>
        <v>0</v>
      </c>
      <c r="V39" s="205">
        <f t="shared" si="318"/>
        <v>0.01</v>
      </c>
      <c r="W39" s="202">
        <v>1</v>
      </c>
      <c r="X39" s="199">
        <v>1</v>
      </c>
      <c r="Y39" s="146">
        <v>1</v>
      </c>
      <c r="Z39" s="146">
        <v>1</v>
      </c>
      <c r="AA39" s="146">
        <v>1</v>
      </c>
      <c r="AB39" s="146"/>
      <c r="AC39" s="146"/>
      <c r="AD39" s="146"/>
      <c r="AE39" s="201"/>
      <c r="AF39" s="146"/>
      <c r="AG39" s="54">
        <f t="shared" ref="AG39:AG42" si="322">IF(W39&gt;0,$C39,"na")</f>
        <v>63</v>
      </c>
      <c r="AH39" s="144">
        <f t="shared" ref="AH39:AH42" si="323">IF(X39&gt;0,$C39,"na")</f>
        <v>63</v>
      </c>
      <c r="AI39" s="144">
        <f t="shared" ref="AI39:AI42" si="324">IF(Y39&gt;0,$C39,"na")</f>
        <v>63</v>
      </c>
      <c r="AJ39" s="144">
        <f t="shared" ref="AJ39:AJ42" si="325">IF(Z39&gt;0,$C39,"na")</f>
        <v>63</v>
      </c>
      <c r="AK39" s="144">
        <f t="shared" ref="AK39:AK42" si="326">IF(AA39&gt;0,$C39,"na")</f>
        <v>63</v>
      </c>
      <c r="AL39" s="144" t="str">
        <f t="shared" ref="AL39:AL42" si="327">IF(AB39&gt;0,$C39,"na")</f>
        <v>na</v>
      </c>
      <c r="AM39" s="144" t="str">
        <f t="shared" ref="AM39:AM42" si="328">IF(AC39&gt;0,$C39,"na")</f>
        <v>na</v>
      </c>
      <c r="AN39" s="144" t="str">
        <f t="shared" ref="AN39:AN42" si="329">IF(AD39&gt;0,$C39,"na")</f>
        <v>na</v>
      </c>
      <c r="AO39" s="75" t="str">
        <f t="shared" ref="AO39:AO42" si="330">IF(AE39&gt;0,$C39,"na")</f>
        <v>na</v>
      </c>
      <c r="AP39" s="144" t="str">
        <f t="shared" ref="AP39:AP42" si="331">IF(AF39&gt;0,$C39,"na")</f>
        <v>na</v>
      </c>
      <c r="AQ39" s="81">
        <f t="shared" si="285"/>
        <v>9.950330853168092E-3</v>
      </c>
      <c r="AR39" s="82">
        <f t="shared" si="286"/>
        <v>1.2736423492055157E-2</v>
      </c>
      <c r="AS39" s="82">
        <f t="shared" si="287"/>
        <v>9.950330853168092E-3</v>
      </c>
      <c r="AT39" s="82">
        <f t="shared" si="288"/>
        <v>1.6469513136278223E-2</v>
      </c>
      <c r="AU39" s="82">
        <f t="shared" si="289"/>
        <v>1.8953011148891603E-2</v>
      </c>
      <c r="AV39" s="82" t="str">
        <f t="shared" si="290"/>
        <v>na</v>
      </c>
      <c r="AW39" s="82" t="str">
        <f t="shared" si="291"/>
        <v>na</v>
      </c>
      <c r="AX39" s="82" t="str">
        <f t="shared" si="292"/>
        <v>na</v>
      </c>
      <c r="AY39" s="83" t="str">
        <f t="shared" si="293"/>
        <v>na</v>
      </c>
      <c r="AZ39" s="82" t="str">
        <f t="shared" si="294"/>
        <v>na</v>
      </c>
      <c r="BA39" s="93">
        <f t="shared" si="295"/>
        <v>1.9900661706336174E-2</v>
      </c>
      <c r="BB39" s="85">
        <f t="shared" si="296"/>
        <v>3.2605244139661191E-2</v>
      </c>
      <c r="BC39" s="85">
        <f t="shared" si="297"/>
        <v>1.9900661706336174E-2</v>
      </c>
      <c r="BD39" s="85">
        <f t="shared" si="298"/>
        <v>5.4519767623541687E-2</v>
      </c>
      <c r="BE39" s="85">
        <f t="shared" si="299"/>
        <v>7.2201947233872729E-2</v>
      </c>
      <c r="BF39" s="85" t="str">
        <f t="shared" si="300"/>
        <v>na</v>
      </c>
      <c r="BG39" s="85" t="str">
        <f t="shared" si="301"/>
        <v>na</v>
      </c>
      <c r="BH39" s="85" t="str">
        <f t="shared" si="302"/>
        <v>na</v>
      </c>
      <c r="BI39" s="86" t="str">
        <f t="shared" si="303"/>
        <v>na</v>
      </c>
      <c r="BJ39" s="102" t="str">
        <f t="shared" si="304"/>
        <v>na</v>
      </c>
      <c r="BK39" s="85">
        <f t="shared" si="305"/>
        <v>1.2338410257928427</v>
      </c>
      <c r="BL39" s="85">
        <f t="shared" si="263"/>
        <v>2.0215251366589939</v>
      </c>
      <c r="BM39" s="85">
        <f t="shared" si="264"/>
        <v>1.2338410257928427</v>
      </c>
      <c r="BN39" s="85">
        <f t="shared" si="265"/>
        <v>3.3802255926595848</v>
      </c>
      <c r="BO39" s="85">
        <f t="shared" si="266"/>
        <v>4.476520728500109</v>
      </c>
      <c r="BP39" s="85" t="str">
        <f t="shared" si="267"/>
        <v>na</v>
      </c>
      <c r="BQ39" s="85" t="str">
        <f t="shared" si="268"/>
        <v>na</v>
      </c>
      <c r="BR39" s="85" t="str">
        <f t="shared" si="269"/>
        <v>na</v>
      </c>
      <c r="BS39" s="86" t="str">
        <f t="shared" si="270"/>
        <v>na</v>
      </c>
      <c r="BT39" s="102" t="str">
        <f t="shared" si="271"/>
        <v>na</v>
      </c>
      <c r="BU39" s="93">
        <f t="shared" si="306"/>
        <v>0.73306840053013034</v>
      </c>
      <c r="BV39" s="85">
        <f t="shared" si="307"/>
        <v>1.0222924930966437</v>
      </c>
      <c r="BW39" s="85">
        <f t="shared" si="308"/>
        <v>0.58495185226131985</v>
      </c>
      <c r="BX39" s="85">
        <f t="shared" si="309"/>
        <v>0.85300548481173921</v>
      </c>
      <c r="BY39" s="85">
        <f t="shared" si="310"/>
        <v>0.82646049168146618</v>
      </c>
      <c r="BZ39" s="85" t="str">
        <f t="shared" si="311"/>
        <v>na</v>
      </c>
      <c r="CA39" s="85" t="str">
        <f t="shared" si="312"/>
        <v>na</v>
      </c>
      <c r="CB39" s="85" t="str">
        <f t="shared" si="313"/>
        <v>na</v>
      </c>
      <c r="CC39" s="86" t="str">
        <f t="shared" si="314"/>
        <v>na</v>
      </c>
      <c r="CD39" s="102" t="str">
        <f t="shared" si="315"/>
        <v>na</v>
      </c>
    </row>
    <row r="40" spans="1:82" x14ac:dyDescent="0.25">
      <c r="A40" s="317" t="s">
        <v>89</v>
      </c>
      <c r="B40" s="202"/>
      <c r="C40" s="203">
        <v>63</v>
      </c>
      <c r="E40" s="199">
        <v>1</v>
      </c>
      <c r="F40" s="204">
        <v>1.1639999999999999</v>
      </c>
      <c r="G40" s="199">
        <v>3.859</v>
      </c>
      <c r="H40" s="199">
        <v>4.6550000000000002</v>
      </c>
      <c r="I40" s="199">
        <v>8.6300000000000008</v>
      </c>
      <c r="J40" s="199">
        <v>4.5999999999999999E-2</v>
      </c>
      <c r="K40" s="199">
        <v>0.14599999999999999</v>
      </c>
      <c r="L40" s="60">
        <v>1.631</v>
      </c>
      <c r="M40" s="60">
        <v>2.4670000000000001</v>
      </c>
      <c r="N40" s="329" t="s">
        <v>279</v>
      </c>
      <c r="P40" s="15">
        <v>4.0979999999999999</v>
      </c>
      <c r="Q40" s="224">
        <v>1.631</v>
      </c>
      <c r="R40" s="224">
        <v>2.4670000000000001</v>
      </c>
      <c r="S40" s="73">
        <f t="shared" ref="S40" si="332">Q40/P40</f>
        <v>0.39799902391410447</v>
      </c>
      <c r="T40" s="73">
        <f t="shared" ref="T40" si="333">IF(Q40&lt;0.01*P40,0.01,IF(Q40&gt;100*P40,100,S40))</f>
        <v>0.39799902391410447</v>
      </c>
      <c r="U40" s="205">
        <f t="shared" si="321"/>
        <v>0.60200097608589553</v>
      </c>
      <c r="V40" s="205">
        <f t="shared" ref="V40" si="334">IF(U40=0,T40,U40)</f>
        <v>0.60200097608589553</v>
      </c>
      <c r="W40" s="202">
        <v>1</v>
      </c>
      <c r="X40" s="196">
        <v>1</v>
      </c>
      <c r="Y40" s="200"/>
      <c r="Z40" s="200">
        <v>0.75</v>
      </c>
      <c r="AA40" s="200">
        <v>1</v>
      </c>
      <c r="AB40" s="200">
        <v>0.5</v>
      </c>
      <c r="AC40" s="200"/>
      <c r="AD40" s="200"/>
      <c r="AE40" s="139"/>
      <c r="AF40" s="200"/>
      <c r="AG40" s="54">
        <f t="shared" si="322"/>
        <v>63</v>
      </c>
      <c r="AH40" s="144">
        <f t="shared" si="323"/>
        <v>63</v>
      </c>
      <c r="AI40" s="144" t="str">
        <f t="shared" si="324"/>
        <v>na</v>
      </c>
      <c r="AJ40" s="144">
        <f t="shared" si="325"/>
        <v>63</v>
      </c>
      <c r="AK40" s="144">
        <f t="shared" si="326"/>
        <v>63</v>
      </c>
      <c r="AL40" s="144">
        <f t="shared" si="327"/>
        <v>63</v>
      </c>
      <c r="AM40" s="144" t="str">
        <f t="shared" si="328"/>
        <v>na</v>
      </c>
      <c r="AN40" s="144" t="str">
        <f t="shared" si="329"/>
        <v>na</v>
      </c>
      <c r="AO40" s="75" t="str">
        <f t="shared" si="330"/>
        <v>na</v>
      </c>
      <c r="AP40" s="144" t="str">
        <f t="shared" si="331"/>
        <v>na</v>
      </c>
      <c r="AQ40" s="81">
        <f t="shared" si="285"/>
        <v>0.33504194560973277</v>
      </c>
      <c r="AR40" s="82">
        <f t="shared" si="286"/>
        <v>0.42885369038045795</v>
      </c>
      <c r="AS40" s="82" t="str">
        <f t="shared" si="287"/>
        <v>na</v>
      </c>
      <c r="AT40" s="82">
        <f t="shared" si="288"/>
        <v>0.4159141393775993</v>
      </c>
      <c r="AU40" s="82">
        <f t="shared" si="289"/>
        <v>0.63817513449472907</v>
      </c>
      <c r="AV40" s="82">
        <f t="shared" si="290"/>
        <v>0.17124366108941896</v>
      </c>
      <c r="AW40" s="82" t="str">
        <f t="shared" si="291"/>
        <v>na</v>
      </c>
      <c r="AX40" s="82" t="str">
        <f t="shared" si="292"/>
        <v>na</v>
      </c>
      <c r="AY40" s="83" t="str">
        <f t="shared" si="293"/>
        <v>na</v>
      </c>
      <c r="AZ40" s="82" t="str">
        <f t="shared" si="294"/>
        <v>na</v>
      </c>
      <c r="BA40" s="93">
        <f t="shared" si="295"/>
        <v>0.94250691587610291</v>
      </c>
      <c r="BB40" s="85">
        <f t="shared" si="296"/>
        <v>1.5442033309714072</v>
      </c>
      <c r="BC40" s="85" t="str">
        <f t="shared" si="297"/>
        <v>na</v>
      </c>
      <c r="BD40" s="85">
        <f t="shared" si="298"/>
        <v>1.4524244506247674</v>
      </c>
      <c r="BE40" s="85">
        <f t="shared" si="299"/>
        <v>3.4195262254008267</v>
      </c>
      <c r="BF40" s="85">
        <f t="shared" si="300"/>
        <v>0.24621538691281891</v>
      </c>
      <c r="BG40" s="85" t="str">
        <f t="shared" si="301"/>
        <v>na</v>
      </c>
      <c r="BH40" s="85" t="str">
        <f t="shared" si="302"/>
        <v>na</v>
      </c>
      <c r="BI40" s="86" t="str">
        <f t="shared" si="303"/>
        <v>na</v>
      </c>
      <c r="BJ40" s="102" t="str">
        <f t="shared" si="304"/>
        <v>na</v>
      </c>
      <c r="BK40" s="85">
        <f t="shared" si="305"/>
        <v>58.435428784318383</v>
      </c>
      <c r="BL40" s="85">
        <f t="shared" si="263"/>
        <v>95.740606520227246</v>
      </c>
      <c r="BM40" s="85" t="str">
        <f t="shared" si="264"/>
        <v>na</v>
      </c>
      <c r="BN40" s="85">
        <f t="shared" si="265"/>
        <v>90.050315938735579</v>
      </c>
      <c r="BO40" s="85">
        <f t="shared" si="266"/>
        <v>212.01062597485125</v>
      </c>
      <c r="BP40" s="85">
        <f t="shared" si="267"/>
        <v>15.265353988594773</v>
      </c>
      <c r="BQ40" s="85" t="str">
        <f t="shared" si="268"/>
        <v>na</v>
      </c>
      <c r="BR40" s="85" t="str">
        <f t="shared" si="269"/>
        <v>na</v>
      </c>
      <c r="BS40" s="86" t="str">
        <f t="shared" si="270"/>
        <v>na</v>
      </c>
      <c r="BT40" s="102" t="str">
        <f t="shared" si="271"/>
        <v>na</v>
      </c>
      <c r="BU40" s="93">
        <f t="shared" si="306"/>
        <v>2.9726606730558802</v>
      </c>
      <c r="BV40" s="85">
        <f t="shared" si="307"/>
        <v>5.2520887429837746</v>
      </c>
      <c r="BW40" s="85" t="str">
        <f t="shared" si="308"/>
        <v>na</v>
      </c>
      <c r="BX40" s="85">
        <f t="shared" si="309"/>
        <v>5.0486066614937473</v>
      </c>
      <c r="BY40" s="85">
        <f t="shared" si="310"/>
        <v>16.046629997791857</v>
      </c>
      <c r="BZ40" s="85">
        <f t="shared" si="311"/>
        <v>0.18002467252161375</v>
      </c>
      <c r="CA40" s="85" t="str">
        <f t="shared" si="312"/>
        <v>na</v>
      </c>
      <c r="CB40" s="85" t="str">
        <f t="shared" si="313"/>
        <v>na</v>
      </c>
      <c r="CC40" s="86" t="str">
        <f t="shared" si="314"/>
        <v>na</v>
      </c>
      <c r="CD40" s="102" t="str">
        <f t="shared" si="315"/>
        <v>na</v>
      </c>
    </row>
    <row r="41" spans="1:82" x14ac:dyDescent="0.25">
      <c r="A41" s="217" t="s">
        <v>12</v>
      </c>
      <c r="B41" s="202"/>
      <c r="C41" s="203">
        <v>63</v>
      </c>
      <c r="E41" s="199">
        <v>1</v>
      </c>
      <c r="F41" s="204">
        <v>1.2170000000000001</v>
      </c>
      <c r="G41" s="199">
        <v>4.2149999999999999</v>
      </c>
      <c r="H41" s="199">
        <v>5.4880000000000004</v>
      </c>
      <c r="I41" s="199">
        <v>10.894</v>
      </c>
      <c r="J41" s="199">
        <v>2.3E-2</v>
      </c>
      <c r="K41" s="199">
        <v>0.124</v>
      </c>
      <c r="L41" s="205">
        <v>7.0999999999999994E-2</v>
      </c>
      <c r="M41" s="205">
        <v>0.16400000000000001</v>
      </c>
      <c r="N41" s="329" t="s">
        <v>279</v>
      </c>
      <c r="O41" s="81"/>
      <c r="P41" s="82">
        <v>0.23499999999999999</v>
      </c>
      <c r="Q41" s="277">
        <v>5.5E-2</v>
      </c>
      <c r="R41" s="278">
        <v>0.109</v>
      </c>
      <c r="S41" s="73">
        <f t="shared" si="319"/>
        <v>0.23404255319148937</v>
      </c>
      <c r="T41" s="73">
        <f t="shared" si="320"/>
        <v>0.23404255319148937</v>
      </c>
      <c r="U41" s="205">
        <f t="shared" si="321"/>
        <v>0.4638297872340425</v>
      </c>
      <c r="V41" s="205">
        <f t="shared" si="318"/>
        <v>0.4638297872340425</v>
      </c>
      <c r="W41" s="78">
        <v>1</v>
      </c>
      <c r="X41" s="198">
        <v>1</v>
      </c>
      <c r="Y41" s="207">
        <v>1</v>
      </c>
      <c r="Z41" s="207">
        <v>1</v>
      </c>
      <c r="AA41" s="207">
        <v>1</v>
      </c>
      <c r="AB41" s="207">
        <v>1</v>
      </c>
      <c r="AD41" s="207">
        <v>1</v>
      </c>
      <c r="AE41" s="201"/>
      <c r="AF41" s="207">
        <v>1</v>
      </c>
      <c r="AG41" s="54">
        <f t="shared" si="322"/>
        <v>63</v>
      </c>
      <c r="AH41" s="144">
        <f t="shared" si="323"/>
        <v>63</v>
      </c>
      <c r="AI41" s="144">
        <f t="shared" si="324"/>
        <v>63</v>
      </c>
      <c r="AJ41" s="144">
        <f t="shared" si="325"/>
        <v>63</v>
      </c>
      <c r="AK41" s="144">
        <f t="shared" si="326"/>
        <v>63</v>
      </c>
      <c r="AL41" s="144">
        <f t="shared" si="327"/>
        <v>63</v>
      </c>
      <c r="AM41" s="144" t="str">
        <f t="shared" si="328"/>
        <v>na</v>
      </c>
      <c r="AN41" s="144">
        <f t="shared" si="329"/>
        <v>63</v>
      </c>
      <c r="AO41" s="75" t="str">
        <f t="shared" si="330"/>
        <v>na</v>
      </c>
      <c r="AP41" s="144">
        <f t="shared" si="331"/>
        <v>63</v>
      </c>
      <c r="AQ41" s="81">
        <f t="shared" si="285"/>
        <v>0.21029540883636075</v>
      </c>
      <c r="AR41" s="82">
        <f t="shared" si="286"/>
        <v>0.26917812331054175</v>
      </c>
      <c r="AS41" s="82">
        <f t="shared" si="287"/>
        <v>0.21029540883636075</v>
      </c>
      <c r="AT41" s="82">
        <f t="shared" si="288"/>
        <v>0.34807515945328682</v>
      </c>
      <c r="AU41" s="82">
        <f t="shared" si="289"/>
        <v>0.40056268349782997</v>
      </c>
      <c r="AV41" s="82">
        <f t="shared" si="290"/>
        <v>0.2149686401438354</v>
      </c>
      <c r="AW41" s="82" t="str">
        <f t="shared" si="291"/>
        <v>na</v>
      </c>
      <c r="AX41" s="82">
        <f t="shared" si="292"/>
        <v>0.21754697465830425</v>
      </c>
      <c r="AY41" s="83" t="str">
        <f t="shared" si="293"/>
        <v>na</v>
      </c>
      <c r="AZ41" s="82">
        <f t="shared" si="294"/>
        <v>0.21029540883636075</v>
      </c>
      <c r="BA41" s="93">
        <f t="shared" si="295"/>
        <v>0.76211228645847862</v>
      </c>
      <c r="BB41" s="85">
        <f t="shared" si="296"/>
        <v>1.2486447701335714</v>
      </c>
      <c r="BC41" s="85">
        <f t="shared" si="297"/>
        <v>0.76211228645847862</v>
      </c>
      <c r="BD41" s="85">
        <f t="shared" si="298"/>
        <v>2.0878795576698397</v>
      </c>
      <c r="BE41" s="85">
        <f t="shared" si="299"/>
        <v>2.7650332388516228</v>
      </c>
      <c r="BF41" s="85">
        <f t="shared" si="300"/>
        <v>0.7963602953808101</v>
      </c>
      <c r="BG41" s="85" t="str">
        <f t="shared" si="301"/>
        <v>na</v>
      </c>
      <c r="BH41" s="85">
        <f t="shared" si="302"/>
        <v>0.81557795221478102</v>
      </c>
      <c r="BI41" s="86" t="str">
        <f t="shared" si="303"/>
        <v>na</v>
      </c>
      <c r="BJ41" s="102">
        <f t="shared" si="304"/>
        <v>0.76211228645847862</v>
      </c>
      <c r="BK41" s="85">
        <f t="shared" si="305"/>
        <v>47.250961760425675</v>
      </c>
      <c r="BL41" s="85">
        <f t="shared" si="263"/>
        <v>77.415975748281426</v>
      </c>
      <c r="BM41" s="85">
        <f t="shared" si="264"/>
        <v>47.250961760425675</v>
      </c>
      <c r="BN41" s="85">
        <f t="shared" si="265"/>
        <v>129.44853257553007</v>
      </c>
      <c r="BO41" s="85">
        <f t="shared" si="266"/>
        <v>171.4320608088006</v>
      </c>
      <c r="BP41" s="85">
        <f t="shared" si="267"/>
        <v>49.374338313610224</v>
      </c>
      <c r="BQ41" s="85" t="str">
        <f t="shared" si="268"/>
        <v>na</v>
      </c>
      <c r="BR41" s="85">
        <f t="shared" si="269"/>
        <v>50.565833037316423</v>
      </c>
      <c r="BS41" s="86" t="str">
        <f t="shared" si="270"/>
        <v>na</v>
      </c>
      <c r="BT41" s="102">
        <f t="shared" si="271"/>
        <v>47.250961760425675</v>
      </c>
      <c r="BU41" s="93">
        <f t="shared" si="306"/>
        <v>0.53874957171278426</v>
      </c>
      <c r="BV41" s="85">
        <f t="shared" si="307"/>
        <v>1.0493094770399281</v>
      </c>
      <c r="BW41" s="85">
        <f t="shared" si="308"/>
        <v>0.68123284218067992</v>
      </c>
      <c r="BX41" s="85">
        <f t="shared" si="309"/>
        <v>2.9188193756293015</v>
      </c>
      <c r="BY41" s="85">
        <f t="shared" si="310"/>
        <v>4.4936968144322087</v>
      </c>
      <c r="BZ41" s="85">
        <f t="shared" si="311"/>
        <v>0.59497990696908787</v>
      </c>
      <c r="CA41" s="85" t="str">
        <f t="shared" si="312"/>
        <v>na</v>
      </c>
      <c r="CB41" s="85">
        <f t="shared" si="313"/>
        <v>0.94145476825873997</v>
      </c>
      <c r="CC41" s="86" t="str">
        <f t="shared" si="314"/>
        <v>na</v>
      </c>
      <c r="CD41" s="102">
        <f t="shared" si="315"/>
        <v>0.98356036547139913</v>
      </c>
    </row>
    <row r="42" spans="1:82" x14ac:dyDescent="0.25">
      <c r="A42" s="217" t="s">
        <v>106</v>
      </c>
      <c r="B42" s="202"/>
      <c r="C42" s="203">
        <v>63</v>
      </c>
      <c r="E42" s="207">
        <v>1</v>
      </c>
      <c r="F42" s="204">
        <v>42.43</v>
      </c>
      <c r="G42" s="199">
        <v>98.286000000000001</v>
      </c>
      <c r="H42" s="199">
        <v>5.12</v>
      </c>
      <c r="I42" s="199">
        <v>10.794</v>
      </c>
      <c r="J42" s="199">
        <v>0.56699999999999995</v>
      </c>
      <c r="K42" s="199">
        <v>2.665</v>
      </c>
      <c r="L42" s="82">
        <v>1.365</v>
      </c>
      <c r="M42" s="82">
        <v>2.282</v>
      </c>
      <c r="N42" s="329" t="s">
        <v>279</v>
      </c>
      <c r="O42" s="81"/>
      <c r="P42" s="82">
        <v>3.6469999999999998</v>
      </c>
      <c r="Q42" s="277">
        <v>1.365</v>
      </c>
      <c r="R42" s="278">
        <v>2.282</v>
      </c>
      <c r="S42" s="73">
        <f t="shared" ref="S42" si="335">Q42/P42</f>
        <v>0.37428023032629559</v>
      </c>
      <c r="T42" s="73">
        <f t="shared" ref="T42" si="336">IF(Q42&lt;0.01*P42,0.01,IF(Q42&gt;100*P42,100,S42))</f>
        <v>0.37428023032629559</v>
      </c>
      <c r="U42" s="205">
        <f t="shared" si="321"/>
        <v>0.62571976967370435</v>
      </c>
      <c r="V42" s="205">
        <f t="shared" ref="V42" si="337">IF(U42=0,T42,U42)</f>
        <v>0.62571976967370435</v>
      </c>
      <c r="W42" s="202">
        <v>1</v>
      </c>
      <c r="X42" s="198">
        <v>1</v>
      </c>
      <c r="Z42" s="207">
        <v>0.5</v>
      </c>
      <c r="AA42" s="207">
        <v>0.3</v>
      </c>
      <c r="AB42" s="207">
        <v>1</v>
      </c>
      <c r="AD42" s="207">
        <v>1</v>
      </c>
      <c r="AE42" s="201"/>
      <c r="AG42" s="54">
        <f t="shared" si="322"/>
        <v>63</v>
      </c>
      <c r="AH42" s="144">
        <f t="shared" si="323"/>
        <v>63</v>
      </c>
      <c r="AI42" s="144" t="str">
        <f t="shared" si="324"/>
        <v>na</v>
      </c>
      <c r="AJ42" s="144">
        <f t="shared" si="325"/>
        <v>63</v>
      </c>
      <c r="AK42" s="144">
        <f t="shared" si="326"/>
        <v>63</v>
      </c>
      <c r="AL42" s="144">
        <f t="shared" si="327"/>
        <v>63</v>
      </c>
      <c r="AM42" s="144" t="str">
        <f t="shared" si="328"/>
        <v>na</v>
      </c>
      <c r="AN42" s="144">
        <f t="shared" si="329"/>
        <v>63</v>
      </c>
      <c r="AO42" s="75" t="str">
        <f t="shared" si="330"/>
        <v>na</v>
      </c>
      <c r="AP42" s="144" t="str">
        <f t="shared" si="331"/>
        <v>na</v>
      </c>
      <c r="AQ42" s="81">
        <f t="shared" si="285"/>
        <v>0.31793012520727865</v>
      </c>
      <c r="AR42" s="82">
        <f t="shared" si="286"/>
        <v>0.40695056026531667</v>
      </c>
      <c r="AS42" s="82" t="str">
        <f t="shared" si="287"/>
        <v>na</v>
      </c>
      <c r="AT42" s="82">
        <f t="shared" si="288"/>
        <v>0.26311458637843754</v>
      </c>
      <c r="AU42" s="82">
        <f t="shared" si="289"/>
        <v>0.18167435726130207</v>
      </c>
      <c r="AV42" s="82">
        <f t="shared" si="290"/>
        <v>0.32499523910077371</v>
      </c>
      <c r="AW42" s="82" t="str">
        <f t="shared" si="291"/>
        <v>na</v>
      </c>
      <c r="AX42" s="82">
        <f t="shared" si="292"/>
        <v>0.3288932329730469</v>
      </c>
      <c r="AY42" s="83" t="str">
        <f t="shared" si="293"/>
        <v>na</v>
      </c>
      <c r="AZ42" s="82" t="str">
        <f t="shared" si="294"/>
        <v>na</v>
      </c>
      <c r="BA42" s="93">
        <f t="shared" si="295"/>
        <v>0.9719013057973751</v>
      </c>
      <c r="BB42" s="85">
        <f t="shared" si="296"/>
        <v>1.5923630994184195</v>
      </c>
      <c r="BC42" s="85" t="str">
        <f t="shared" si="297"/>
        <v>na</v>
      </c>
      <c r="BD42" s="85">
        <f t="shared" si="298"/>
        <v>0.66565416425599078</v>
      </c>
      <c r="BE42" s="85">
        <f t="shared" si="299"/>
        <v>0.31735552842363268</v>
      </c>
      <c r="BF42" s="85">
        <f t="shared" si="300"/>
        <v>1.0155768706504915</v>
      </c>
      <c r="BG42" s="85" t="str">
        <f t="shared" si="301"/>
        <v>na</v>
      </c>
      <c r="BH42" s="85">
        <f t="shared" si="302"/>
        <v>1.0400846316499854</v>
      </c>
      <c r="BI42" s="86" t="str">
        <f t="shared" si="303"/>
        <v>na</v>
      </c>
      <c r="BJ42" s="102" t="str">
        <f t="shared" si="304"/>
        <v>na</v>
      </c>
      <c r="BK42" s="85">
        <f t="shared" si="305"/>
        <v>60.257880959437259</v>
      </c>
      <c r="BL42" s="85">
        <f t="shared" si="263"/>
        <v>98.726512163942004</v>
      </c>
      <c r="BM42" s="85" t="str">
        <f t="shared" si="264"/>
        <v>na</v>
      </c>
      <c r="BN42" s="85">
        <f t="shared" si="265"/>
        <v>41.270558183871429</v>
      </c>
      <c r="BO42" s="85">
        <f t="shared" si="266"/>
        <v>19.676042762265226</v>
      </c>
      <c r="BP42" s="85">
        <f t="shared" si="267"/>
        <v>62.965765980330474</v>
      </c>
      <c r="BQ42" s="85" t="str">
        <f t="shared" si="268"/>
        <v>na</v>
      </c>
      <c r="BR42" s="85">
        <f t="shared" si="269"/>
        <v>64.485247162299103</v>
      </c>
      <c r="BS42" s="86" t="str">
        <f t="shared" si="270"/>
        <v>na</v>
      </c>
      <c r="BT42" s="102" t="str">
        <f t="shared" si="271"/>
        <v>na</v>
      </c>
      <c r="BU42" s="93">
        <f t="shared" si="306"/>
        <v>2.5227594595857843</v>
      </c>
      <c r="BV42" s="85">
        <f t="shared" si="307"/>
        <v>4.4854703256310904</v>
      </c>
      <c r="BW42" s="85" t="str">
        <f t="shared" si="308"/>
        <v>na</v>
      </c>
      <c r="BX42" s="85">
        <f t="shared" si="309"/>
        <v>1.0693661548115208</v>
      </c>
      <c r="BY42" s="85">
        <f t="shared" si="310"/>
        <v>0.14627711987424277</v>
      </c>
      <c r="BZ42" s="85">
        <f t="shared" si="311"/>
        <v>2.7049014561892584</v>
      </c>
      <c r="CA42" s="85" t="str">
        <f t="shared" si="312"/>
        <v>na</v>
      </c>
      <c r="CB42" s="85">
        <f t="shared" si="313"/>
        <v>3.4375735166554384</v>
      </c>
      <c r="CC42" s="86" t="str">
        <f t="shared" si="314"/>
        <v>na</v>
      </c>
      <c r="CD42" s="102" t="str">
        <f t="shared" si="315"/>
        <v>na</v>
      </c>
    </row>
    <row r="43" spans="1:82" x14ac:dyDescent="0.25">
      <c r="A43" s="217" t="s">
        <v>85</v>
      </c>
      <c r="B43" s="202">
        <v>16</v>
      </c>
      <c r="C43" s="203"/>
      <c r="E43" s="207">
        <v>1</v>
      </c>
      <c r="F43" s="204">
        <v>55.936</v>
      </c>
      <c r="G43" s="199">
        <v>145.53700000000001</v>
      </c>
      <c r="H43" s="199">
        <v>28.19</v>
      </c>
      <c r="I43" s="199">
        <v>47.499000000000002</v>
      </c>
      <c r="N43" s="314" t="s">
        <v>270</v>
      </c>
      <c r="O43" s="81">
        <v>111.872</v>
      </c>
      <c r="P43" s="82"/>
      <c r="Q43" s="277">
        <v>22.5</v>
      </c>
      <c r="R43" s="278">
        <v>32.853000000000002</v>
      </c>
      <c r="S43" s="154">
        <f>Q43/O43</f>
        <v>0.20112271167048054</v>
      </c>
      <c r="T43" s="154">
        <f t="shared" ref="T43:T45" si="338">IF(Q43&lt;0.01*O43,0.01,IF(Q43&gt;100*O43,100,S43))</f>
        <v>0.20112271167048054</v>
      </c>
      <c r="U43" s="205">
        <f t="shared" ref="U43:U45" si="339">IF(R43&gt;0,((((1/O43)^2)*((R43^2)+(Q43^2))-((1/O43)^2)*(Q43^2))^0.5),0)</f>
        <v>0.29366597540045769</v>
      </c>
      <c r="V43" s="205">
        <f t="shared" si="318"/>
        <v>0.29366597540045769</v>
      </c>
      <c r="W43" s="202">
        <v>1</v>
      </c>
      <c r="X43" s="196"/>
      <c r="Y43" s="200">
        <v>1</v>
      </c>
      <c r="Z43" s="200">
        <v>0.75</v>
      </c>
      <c r="AA43" s="200">
        <v>1</v>
      </c>
      <c r="AB43" s="200">
        <v>1</v>
      </c>
      <c r="AC43" s="200"/>
      <c r="AD43" s="200">
        <v>1</v>
      </c>
      <c r="AE43" s="139"/>
      <c r="AF43" s="200">
        <v>1</v>
      </c>
      <c r="AG43" s="54">
        <f t="shared" ref="AG43:AG45" si="340">IF(W43&gt;0,$B43,"na")</f>
        <v>16</v>
      </c>
      <c r="AH43" s="144" t="str">
        <f t="shared" ref="AH43:AH45" si="341">IF(X43&gt;0,$B43,"na")</f>
        <v>na</v>
      </c>
      <c r="AI43" s="144">
        <f t="shared" ref="AI43:AI45" si="342">IF(Y43&gt;0,$B43,"na")</f>
        <v>16</v>
      </c>
      <c r="AJ43" s="144">
        <f t="shared" ref="AJ43:AJ45" si="343">IF(Z43&gt;0,$B43,"na")</f>
        <v>16</v>
      </c>
      <c r="AK43" s="144">
        <f t="shared" ref="AK43:AK45" si="344">IF(AA43&gt;0,$B43,"na")</f>
        <v>16</v>
      </c>
      <c r="AL43" s="144">
        <f t="shared" ref="AL43:AL45" si="345">IF(AB43&gt;0,$B43,"na")</f>
        <v>16</v>
      </c>
      <c r="AM43" s="144" t="str">
        <f t="shared" ref="AM43:AM45" si="346">IF(AC43&gt;0,$B43,"na")</f>
        <v>na</v>
      </c>
      <c r="AN43" s="144">
        <f t="shared" ref="AN43:AN45" si="347">IF(AD43&gt;0,$B43,"na")</f>
        <v>16</v>
      </c>
      <c r="AO43" s="75" t="str">
        <f t="shared" ref="AO43:AO45" si="348">IF(AE43&gt;0,$B43,"na")</f>
        <v>na</v>
      </c>
      <c r="AP43" s="144">
        <f t="shared" ref="AP43:AP45" si="349">IF(AF43&gt;0,$B43,"na")</f>
        <v>16</v>
      </c>
      <c r="AQ43" s="81">
        <f t="shared" si="285"/>
        <v>0.18325671245829683</v>
      </c>
      <c r="AR43" s="82" t="str">
        <f t="shared" si="286"/>
        <v>na</v>
      </c>
      <c r="AS43" s="82">
        <f t="shared" si="287"/>
        <v>0.18325671245829683</v>
      </c>
      <c r="AT43" s="82">
        <f t="shared" si="288"/>
        <v>0.22749109132754089</v>
      </c>
      <c r="AU43" s="82">
        <f t="shared" si="289"/>
        <v>0.34906040468247013</v>
      </c>
      <c r="AV43" s="82">
        <f t="shared" si="290"/>
        <v>0.18732908384625896</v>
      </c>
      <c r="AW43" s="82" t="str">
        <f t="shared" si="291"/>
        <v>na</v>
      </c>
      <c r="AX43" s="82">
        <f t="shared" si="292"/>
        <v>0.18957590943961741</v>
      </c>
      <c r="AY43" s="83" t="str">
        <f t="shared" si="293"/>
        <v>na</v>
      </c>
      <c r="AZ43" s="82">
        <f t="shared" si="294"/>
        <v>0.18325671245829683</v>
      </c>
      <c r="BA43" s="93">
        <f t="shared" si="295"/>
        <v>0.51496005874410544</v>
      </c>
      <c r="BB43" s="85" t="str">
        <f t="shared" si="296"/>
        <v>na</v>
      </c>
      <c r="BC43" s="85">
        <f t="shared" si="297"/>
        <v>0.51496005874410544</v>
      </c>
      <c r="BD43" s="85">
        <f t="shared" si="298"/>
        <v>0.79356508458069042</v>
      </c>
      <c r="BE43" s="85">
        <f t="shared" si="299"/>
        <v>1.8683358140375705</v>
      </c>
      <c r="BF43" s="85">
        <f t="shared" si="300"/>
        <v>0.5381014737296429</v>
      </c>
      <c r="BG43" s="85" t="str">
        <f t="shared" si="301"/>
        <v>na</v>
      </c>
      <c r="BH43" s="85">
        <f t="shared" si="302"/>
        <v>0.55108686429214626</v>
      </c>
      <c r="BI43" s="86" t="str">
        <f t="shared" si="303"/>
        <v>na</v>
      </c>
      <c r="BJ43" s="102">
        <f t="shared" si="304"/>
        <v>0.51496005874410544</v>
      </c>
      <c r="BK43" s="85">
        <f t="shared" si="305"/>
        <v>7.7244008811615821</v>
      </c>
      <c r="BL43" s="85" t="str">
        <f t="shared" si="263"/>
        <v>na</v>
      </c>
      <c r="BM43" s="85">
        <f t="shared" si="264"/>
        <v>7.7244008811615821</v>
      </c>
      <c r="BN43" s="85">
        <f t="shared" si="265"/>
        <v>11.903476268710357</v>
      </c>
      <c r="BO43" s="85">
        <f t="shared" si="266"/>
        <v>28.025037210563557</v>
      </c>
      <c r="BP43" s="85">
        <f t="shared" si="267"/>
        <v>8.0715221059446431</v>
      </c>
      <c r="BQ43" s="85" t="str">
        <f t="shared" si="268"/>
        <v>na</v>
      </c>
      <c r="BR43" s="85">
        <f t="shared" si="269"/>
        <v>8.2663029643821933</v>
      </c>
      <c r="BS43" s="86" t="str">
        <f t="shared" si="270"/>
        <v>na</v>
      </c>
      <c r="BT43" s="102">
        <f t="shared" si="271"/>
        <v>7.7244008811615821</v>
      </c>
      <c r="BU43" s="93">
        <f t="shared" si="306"/>
        <v>6.8510046450795614E-2</v>
      </c>
      <c r="BV43" s="85" t="str">
        <f t="shared" si="307"/>
        <v>na</v>
      </c>
      <c r="BW43" s="85">
        <f t="shared" si="308"/>
        <v>9.4735757719825051E-2</v>
      </c>
      <c r="BX43" s="85">
        <f t="shared" si="309"/>
        <v>0.1433714682110066</v>
      </c>
      <c r="BY43" s="85">
        <f t="shared" si="310"/>
        <v>0.74353866368845367</v>
      </c>
      <c r="BZ43" s="85">
        <f t="shared" si="311"/>
        <v>7.7375954935316849E-2</v>
      </c>
      <c r="CA43" s="85" t="str">
        <f t="shared" si="312"/>
        <v>na</v>
      </c>
      <c r="CB43" s="85">
        <f t="shared" si="313"/>
        <v>0.14219979543735939</v>
      </c>
      <c r="CC43" s="86" t="str">
        <f t="shared" si="314"/>
        <v>na</v>
      </c>
      <c r="CD43" s="102">
        <f t="shared" si="315"/>
        <v>0.15338054264111262</v>
      </c>
    </row>
    <row r="44" spans="1:82" x14ac:dyDescent="0.25">
      <c r="A44" s="309" t="s">
        <v>16</v>
      </c>
      <c r="B44" s="198">
        <v>16</v>
      </c>
      <c r="C44" s="203"/>
      <c r="E44" s="207">
        <v>1</v>
      </c>
      <c r="F44" s="204">
        <v>13.653</v>
      </c>
      <c r="G44" s="199">
        <v>33.036000000000001</v>
      </c>
      <c r="H44" s="199">
        <v>33.65</v>
      </c>
      <c r="I44" s="199">
        <v>35.58</v>
      </c>
      <c r="L44" s="205">
        <v>0.56200000000000006</v>
      </c>
      <c r="M44" s="205">
        <v>1.427</v>
      </c>
      <c r="N44" s="329" t="s">
        <v>279</v>
      </c>
      <c r="O44" s="81">
        <v>69.23</v>
      </c>
      <c r="P44" s="82"/>
      <c r="Q44" s="277">
        <v>0.81299999999999994</v>
      </c>
      <c r="R44" s="278">
        <v>3.25</v>
      </c>
      <c r="S44" s="154">
        <f>Q44/O44</f>
        <v>1.1743463816264624E-2</v>
      </c>
      <c r="T44" s="154">
        <f t="shared" si="338"/>
        <v>1.1743463816264624E-2</v>
      </c>
      <c r="U44" s="205">
        <f t="shared" si="339"/>
        <v>4.6944966055178387E-2</v>
      </c>
      <c r="V44" s="205">
        <f t="shared" si="318"/>
        <v>4.6944966055178387E-2</v>
      </c>
      <c r="W44" s="202">
        <v>1</v>
      </c>
      <c r="X44" s="198"/>
      <c r="Z44" s="207">
        <v>0.5</v>
      </c>
      <c r="AA44" s="207">
        <v>0.3</v>
      </c>
      <c r="AB44" s="207">
        <v>1</v>
      </c>
      <c r="AD44" s="207">
        <v>1</v>
      </c>
      <c r="AE44" s="201"/>
      <c r="AG44" s="54">
        <f t="shared" si="340"/>
        <v>16</v>
      </c>
      <c r="AH44" s="144" t="str">
        <f t="shared" si="341"/>
        <v>na</v>
      </c>
      <c r="AI44" s="144" t="str">
        <f t="shared" si="342"/>
        <v>na</v>
      </c>
      <c r="AJ44" s="144">
        <f t="shared" si="343"/>
        <v>16</v>
      </c>
      <c r="AK44" s="144">
        <f t="shared" si="344"/>
        <v>16</v>
      </c>
      <c r="AL44" s="144">
        <f t="shared" si="345"/>
        <v>16</v>
      </c>
      <c r="AM44" s="144" t="str">
        <f t="shared" si="346"/>
        <v>na</v>
      </c>
      <c r="AN44" s="144">
        <f t="shared" si="347"/>
        <v>16</v>
      </c>
      <c r="AO44" s="75" t="str">
        <f t="shared" si="348"/>
        <v>na</v>
      </c>
      <c r="AP44" s="144" t="str">
        <f t="shared" si="349"/>
        <v>na</v>
      </c>
      <c r="AQ44" s="81">
        <f t="shared" si="285"/>
        <v>1.1675044477471903E-2</v>
      </c>
      <c r="AR44" s="82" t="str">
        <f t="shared" si="286"/>
        <v>na</v>
      </c>
      <c r="AS44" s="82" t="str">
        <f t="shared" si="287"/>
        <v>na</v>
      </c>
      <c r="AT44" s="82">
        <f t="shared" si="288"/>
        <v>9.6621057744595076E-3</v>
      </c>
      <c r="AU44" s="82">
        <f t="shared" si="289"/>
        <v>6.6714539871268012E-3</v>
      </c>
      <c r="AV44" s="82">
        <f t="shared" si="290"/>
        <v>1.1934489910304611E-2</v>
      </c>
      <c r="AW44" s="82" t="str">
        <f t="shared" si="291"/>
        <v>na</v>
      </c>
      <c r="AX44" s="82">
        <f t="shared" si="292"/>
        <v>1.2077632218074383E-2</v>
      </c>
      <c r="AY44" s="83" t="str">
        <f t="shared" si="293"/>
        <v>na</v>
      </c>
      <c r="AZ44" s="82" t="str">
        <f t="shared" si="294"/>
        <v>na</v>
      </c>
      <c r="BA44" s="93">
        <f t="shared" si="295"/>
        <v>9.1752734089579721E-2</v>
      </c>
      <c r="BB44" s="85" t="str">
        <f t="shared" si="296"/>
        <v>na</v>
      </c>
      <c r="BC44" s="85" t="str">
        <f t="shared" si="297"/>
        <v>na</v>
      </c>
      <c r="BD44" s="85">
        <f t="shared" si="298"/>
        <v>6.284134938834475E-2</v>
      </c>
      <c r="BE44" s="85">
        <f t="shared" si="299"/>
        <v>2.9960076437413784E-2</v>
      </c>
      <c r="BF44" s="85">
        <f t="shared" si="300"/>
        <v>9.5875943374592904E-2</v>
      </c>
      <c r="BG44" s="85" t="str">
        <f t="shared" si="301"/>
        <v>na</v>
      </c>
      <c r="BH44" s="85">
        <f t="shared" si="302"/>
        <v>9.8189608419288657E-2</v>
      </c>
      <c r="BI44" s="86" t="str">
        <f t="shared" si="303"/>
        <v>na</v>
      </c>
      <c r="BJ44" s="102" t="str">
        <f t="shared" si="304"/>
        <v>na</v>
      </c>
      <c r="BK44" s="85">
        <f t="shared" si="305"/>
        <v>1.3762910113436959</v>
      </c>
      <c r="BL44" s="85" t="str">
        <f t="shared" si="263"/>
        <v>na</v>
      </c>
      <c r="BM44" s="85" t="str">
        <f t="shared" si="264"/>
        <v>na</v>
      </c>
      <c r="BN44" s="85">
        <f t="shared" si="265"/>
        <v>0.94262024082517126</v>
      </c>
      <c r="BO44" s="85">
        <f t="shared" si="266"/>
        <v>0.44940114656120678</v>
      </c>
      <c r="BP44" s="85">
        <f t="shared" si="267"/>
        <v>1.4381391506188936</v>
      </c>
      <c r="BQ44" s="85" t="str">
        <f t="shared" si="268"/>
        <v>na</v>
      </c>
      <c r="BR44" s="85">
        <f t="shared" si="269"/>
        <v>1.4728441262893299</v>
      </c>
      <c r="BS44" s="86" t="str">
        <f t="shared" si="270"/>
        <v>na</v>
      </c>
      <c r="BT44" s="102" t="str">
        <f t="shared" si="271"/>
        <v>na</v>
      </c>
      <c r="BU44" s="93">
        <f t="shared" si="306"/>
        <v>0.18027024266969885</v>
      </c>
      <c r="BV44" s="85" t="str">
        <f t="shared" si="307"/>
        <v>na</v>
      </c>
      <c r="BW44" s="85" t="str">
        <f t="shared" si="308"/>
        <v>na</v>
      </c>
      <c r="BX44" s="85">
        <f t="shared" si="309"/>
        <v>0.24272539610835375</v>
      </c>
      <c r="BY44" s="85">
        <f t="shared" si="310"/>
        <v>0.25732175986192718</v>
      </c>
      <c r="BZ44" s="85">
        <f t="shared" si="311"/>
        <v>0.17927860103275259</v>
      </c>
      <c r="CA44" s="85" t="str">
        <f t="shared" si="312"/>
        <v>na</v>
      </c>
      <c r="CB44" s="85">
        <f t="shared" si="313"/>
        <v>0.11082189561847849</v>
      </c>
      <c r="CC44" s="86" t="str">
        <f t="shared" si="314"/>
        <v>na</v>
      </c>
      <c r="CD44" s="102" t="str">
        <f t="shared" si="315"/>
        <v>na</v>
      </c>
    </row>
    <row r="45" spans="1:82" ht="15.75" x14ac:dyDescent="0.25">
      <c r="A45" s="310" t="s">
        <v>21</v>
      </c>
      <c r="B45" s="198">
        <v>16</v>
      </c>
      <c r="C45" s="203"/>
      <c r="E45" s="207">
        <v>1</v>
      </c>
      <c r="F45" s="204">
        <v>2082.36</v>
      </c>
      <c r="G45" s="199">
        <v>4765.2929999999997</v>
      </c>
      <c r="H45" s="199">
        <v>1309.144</v>
      </c>
      <c r="I45" s="199">
        <v>2383.41</v>
      </c>
      <c r="N45" s="314" t="s">
        <v>271</v>
      </c>
      <c r="O45" s="81">
        <v>2082.36</v>
      </c>
      <c r="P45" s="82"/>
      <c r="Q45" s="279">
        <v>8.8130000000000006</v>
      </c>
      <c r="R45" s="278">
        <v>20.765999999999998</v>
      </c>
      <c r="S45" s="154">
        <f t="shared" ref="S45" si="350">Q45/O45</f>
        <v>4.2322172919187842E-3</v>
      </c>
      <c r="T45" s="154">
        <f t="shared" si="338"/>
        <v>0.01</v>
      </c>
      <c r="U45" s="205">
        <f t="shared" si="339"/>
        <v>9.9723390768166869E-3</v>
      </c>
      <c r="V45" s="205">
        <f t="shared" si="318"/>
        <v>9.9723390768166869E-3</v>
      </c>
      <c r="W45" s="202">
        <v>1</v>
      </c>
      <c r="X45" s="198">
        <v>0.5</v>
      </c>
      <c r="Y45" s="207">
        <v>1</v>
      </c>
      <c r="Z45" s="207">
        <v>0.5</v>
      </c>
      <c r="AA45" s="207">
        <v>0.1</v>
      </c>
      <c r="AB45" s="207">
        <v>1</v>
      </c>
      <c r="AD45" s="207">
        <v>1</v>
      </c>
      <c r="AE45" s="201">
        <v>1</v>
      </c>
      <c r="AF45" s="207">
        <v>1</v>
      </c>
      <c r="AG45" s="54">
        <f t="shared" si="340"/>
        <v>16</v>
      </c>
      <c r="AH45" s="144">
        <f t="shared" si="341"/>
        <v>16</v>
      </c>
      <c r="AI45" s="144">
        <f t="shared" si="342"/>
        <v>16</v>
      </c>
      <c r="AJ45" s="144">
        <f t="shared" si="343"/>
        <v>16</v>
      </c>
      <c r="AK45" s="144">
        <f t="shared" si="344"/>
        <v>16</v>
      </c>
      <c r="AL45" s="144">
        <f t="shared" si="345"/>
        <v>16</v>
      </c>
      <c r="AM45" s="144" t="str">
        <f t="shared" si="346"/>
        <v>na</v>
      </c>
      <c r="AN45" s="144">
        <f t="shared" si="347"/>
        <v>16</v>
      </c>
      <c r="AO45" s="75">
        <f t="shared" si="348"/>
        <v>16</v>
      </c>
      <c r="AP45" s="144">
        <f t="shared" si="349"/>
        <v>16</v>
      </c>
      <c r="AQ45" s="81">
        <f t="shared" si="285"/>
        <v>9.950330853168092E-3</v>
      </c>
      <c r="AR45" s="82">
        <f t="shared" si="286"/>
        <v>6.3682117460275786E-3</v>
      </c>
      <c r="AS45" s="82">
        <f t="shared" si="287"/>
        <v>9.950330853168092E-3</v>
      </c>
      <c r="AT45" s="82">
        <f t="shared" si="288"/>
        <v>8.2347565681391115E-3</v>
      </c>
      <c r="AU45" s="82">
        <f t="shared" si="289"/>
        <v>1.8953011148891603E-3</v>
      </c>
      <c r="AV45" s="82">
        <f t="shared" si="290"/>
        <v>1.0171449316571827E-2</v>
      </c>
      <c r="AW45" s="82" t="str">
        <f t="shared" si="291"/>
        <v>na</v>
      </c>
      <c r="AX45" s="82">
        <f t="shared" si="292"/>
        <v>1.0293445710173888E-2</v>
      </c>
      <c r="AY45" s="83">
        <f t="shared" si="293"/>
        <v>9.950330853168092E-3</v>
      </c>
      <c r="AZ45" s="82">
        <f t="shared" si="294"/>
        <v>9.950330853168092E-3</v>
      </c>
      <c r="BA45" s="93">
        <f t="shared" si="295"/>
        <v>1.9845886850958293E-2</v>
      </c>
      <c r="BB45" s="85">
        <f t="shared" si="296"/>
        <v>8.1288752541525174E-3</v>
      </c>
      <c r="BC45" s="85">
        <f t="shared" si="297"/>
        <v>1.9845886850958293E-2</v>
      </c>
      <c r="BD45" s="85">
        <f t="shared" si="298"/>
        <v>1.3592426666054674E-2</v>
      </c>
      <c r="BE45" s="85">
        <f t="shared" si="299"/>
        <v>7.2003217599848673E-4</v>
      </c>
      <c r="BF45" s="85">
        <f t="shared" si="300"/>
        <v>2.0737726704507527E-2</v>
      </c>
      <c r="BG45" s="85" t="str">
        <f t="shared" si="301"/>
        <v>na</v>
      </c>
      <c r="BH45" s="85">
        <f t="shared" si="302"/>
        <v>2.1238166665710424E-2</v>
      </c>
      <c r="BI45" s="86">
        <f t="shared" si="303"/>
        <v>1.9845886850958293E-2</v>
      </c>
      <c r="BJ45" s="102">
        <f t="shared" si="304"/>
        <v>1.9845886850958293E-2</v>
      </c>
      <c r="BK45" s="85">
        <f t="shared" si="305"/>
        <v>0.29768830276437441</v>
      </c>
      <c r="BL45" s="85">
        <f t="shared" si="263"/>
        <v>0.12193312881228777</v>
      </c>
      <c r="BM45" s="85">
        <f t="shared" si="264"/>
        <v>0.29768830276437441</v>
      </c>
      <c r="BN45" s="85">
        <f t="shared" si="265"/>
        <v>0.20388639999082012</v>
      </c>
      <c r="BO45" s="85">
        <f t="shared" si="266"/>
        <v>1.08004826399773E-2</v>
      </c>
      <c r="BP45" s="85">
        <f t="shared" si="267"/>
        <v>0.31106590056761291</v>
      </c>
      <c r="BQ45" s="85" t="str">
        <f t="shared" si="268"/>
        <v>na</v>
      </c>
      <c r="BR45" s="85">
        <f t="shared" si="269"/>
        <v>0.31857249998565634</v>
      </c>
      <c r="BS45" s="86">
        <f t="shared" si="270"/>
        <v>0.29768830276437441</v>
      </c>
      <c r="BT45" s="102">
        <f t="shared" si="271"/>
        <v>0.29768830276437441</v>
      </c>
      <c r="BU45" s="93">
        <f t="shared" si="306"/>
        <v>0.18617610172193785</v>
      </c>
      <c r="BV45" s="85">
        <f t="shared" si="307"/>
        <v>0.28623751575996836</v>
      </c>
      <c r="BW45" s="85">
        <f t="shared" si="308"/>
        <v>0.14855920057430344</v>
      </c>
      <c r="BX45" s="85">
        <f t="shared" si="309"/>
        <v>0.24838370970900239</v>
      </c>
      <c r="BY45" s="85">
        <f t="shared" si="310"/>
        <v>0.2770690974164392</v>
      </c>
      <c r="BZ45" s="85">
        <f t="shared" si="311"/>
        <v>0.185300289022929</v>
      </c>
      <c r="CA45" s="85" t="str">
        <f t="shared" si="312"/>
        <v>na</v>
      </c>
      <c r="CB45" s="85">
        <f t="shared" si="313"/>
        <v>0.11562446324285945</v>
      </c>
      <c r="CC45" s="86">
        <f t="shared" si="314"/>
        <v>1.0605298945806506E-3</v>
      </c>
      <c r="CD45" s="102">
        <f t="shared" si="315"/>
        <v>9.095486698807928E-2</v>
      </c>
    </row>
    <row r="46" spans="1:82" x14ac:dyDescent="0.25">
      <c r="A46" s="309" t="s">
        <v>22</v>
      </c>
      <c r="B46" s="198"/>
      <c r="C46" s="203">
        <v>63</v>
      </c>
      <c r="E46" s="207">
        <v>1</v>
      </c>
      <c r="F46" s="204">
        <v>24.387</v>
      </c>
      <c r="G46" s="199">
        <v>94.46</v>
      </c>
      <c r="H46" s="199">
        <v>0</v>
      </c>
      <c r="I46" s="199">
        <v>0</v>
      </c>
      <c r="J46" s="199">
        <v>0.95199999999999996</v>
      </c>
      <c r="K46" s="199">
        <v>2.839</v>
      </c>
      <c r="L46" s="205">
        <v>0.44500000000000001</v>
      </c>
      <c r="M46" s="205">
        <v>0.66900000000000004</v>
      </c>
      <c r="N46" s="314" t="s">
        <v>270</v>
      </c>
      <c r="O46" s="81"/>
      <c r="P46" s="82">
        <v>1.9039999999999999</v>
      </c>
      <c r="Q46" s="279">
        <v>0.113</v>
      </c>
      <c r="R46" s="278">
        <v>0.14000000000000001</v>
      </c>
      <c r="S46" s="73">
        <f t="shared" ref="S46:S47" si="351">Q46/P46</f>
        <v>5.9348739495798324E-2</v>
      </c>
      <c r="T46" s="73">
        <f t="shared" ref="T46:T47" si="352">IF(Q46&lt;0.01*P46,0.01,IF(Q46&gt;100*P46,100,S46))</f>
        <v>5.9348739495798324E-2</v>
      </c>
      <c r="U46" s="205">
        <f t="shared" ref="U46:U48" si="353">IF(R46&gt;0,((((1/P46)^2)*((R46^2)+(Q46^2))-((1/P46)^2)*(Q46^2))^0.5),0)</f>
        <v>7.3529411764705885E-2</v>
      </c>
      <c r="V46" s="205">
        <f t="shared" si="318"/>
        <v>7.3529411764705885E-2</v>
      </c>
      <c r="W46" s="202">
        <v>1</v>
      </c>
      <c r="X46" s="198"/>
      <c r="Z46" s="207">
        <v>1</v>
      </c>
      <c r="AA46" s="207">
        <v>1</v>
      </c>
      <c r="AB46" s="207">
        <v>1</v>
      </c>
      <c r="AD46" s="207">
        <v>1</v>
      </c>
      <c r="AE46" s="201"/>
      <c r="AG46" s="54">
        <f t="shared" ref="AG46:AG48" si="354">IF(W46&gt;0,$C46,"na")</f>
        <v>63</v>
      </c>
      <c r="AH46" s="144" t="str">
        <f t="shared" ref="AH46:AH48" si="355">IF(X46&gt;0,$C46,"na")</f>
        <v>na</v>
      </c>
      <c r="AI46" s="144" t="str">
        <f t="shared" ref="AI46:AI48" si="356">IF(Y46&gt;0,$C46,"na")</f>
        <v>na</v>
      </c>
      <c r="AJ46" s="144">
        <f t="shared" ref="AJ46:AJ48" si="357">IF(Z46&gt;0,$C46,"na")</f>
        <v>63</v>
      </c>
      <c r="AK46" s="144">
        <f t="shared" ref="AK46:AK48" si="358">IF(AA46&gt;0,$C46,"na")</f>
        <v>63</v>
      </c>
      <c r="AL46" s="144">
        <f t="shared" ref="AL46:AL48" si="359">IF(AB46&gt;0,$C46,"na")</f>
        <v>63</v>
      </c>
      <c r="AM46" s="144" t="str">
        <f t="shared" ref="AM46:AM48" si="360">IF(AC46&gt;0,$C46,"na")</f>
        <v>na</v>
      </c>
      <c r="AN46" s="144">
        <f t="shared" ref="AN46:AN48" si="361">IF(AD46&gt;0,$C46,"na")</f>
        <v>63</v>
      </c>
      <c r="AO46" s="75" t="str">
        <f t="shared" ref="AO46:AO48" si="362">IF(AE46&gt;0,$C46,"na")</f>
        <v>na</v>
      </c>
      <c r="AP46" s="144" t="str">
        <f t="shared" ref="AP46:AP48" si="363">IF(AF46&gt;0,$C46,"na")</f>
        <v>na</v>
      </c>
      <c r="AQ46" s="81">
        <f t="shared" si="285"/>
        <v>5.765432260290116E-2</v>
      </c>
      <c r="AR46" s="82" t="str">
        <f t="shared" si="286"/>
        <v>na</v>
      </c>
      <c r="AS46" s="82" t="str">
        <f t="shared" si="287"/>
        <v>na</v>
      </c>
      <c r="AT46" s="82">
        <f t="shared" si="288"/>
        <v>9.5427844308250215E-2</v>
      </c>
      <c r="AU46" s="82">
        <f t="shared" si="289"/>
        <v>0.10981775733885935</v>
      </c>
      <c r="AV46" s="82">
        <f t="shared" si="290"/>
        <v>5.8935529771854518E-2</v>
      </c>
      <c r="AW46" s="82" t="str">
        <f t="shared" si="291"/>
        <v>na</v>
      </c>
      <c r="AX46" s="82">
        <f t="shared" si="292"/>
        <v>5.9642402692656374E-2</v>
      </c>
      <c r="AY46" s="83" t="str">
        <f t="shared" si="293"/>
        <v>na</v>
      </c>
      <c r="AZ46" s="82" t="str">
        <f t="shared" si="294"/>
        <v>na</v>
      </c>
      <c r="BA46" s="93">
        <f t="shared" si="295"/>
        <v>0.1419034719445687</v>
      </c>
      <c r="BB46" s="85" t="str">
        <f t="shared" si="296"/>
        <v>na</v>
      </c>
      <c r="BC46" s="85" t="str">
        <f t="shared" si="297"/>
        <v>na</v>
      </c>
      <c r="BD46" s="85">
        <f t="shared" si="298"/>
        <v>0.38875814430474009</v>
      </c>
      <c r="BE46" s="85">
        <f t="shared" si="299"/>
        <v>0.51484252859707458</v>
      </c>
      <c r="BF46" s="85">
        <f t="shared" si="300"/>
        <v>0.14828036870849742</v>
      </c>
      <c r="BG46" s="85" t="str">
        <f t="shared" si="301"/>
        <v>na</v>
      </c>
      <c r="BH46" s="85">
        <f t="shared" si="302"/>
        <v>0.15185865011903907</v>
      </c>
      <c r="BI46" s="86" t="str">
        <f t="shared" si="303"/>
        <v>na</v>
      </c>
      <c r="BJ46" s="102" t="str">
        <f t="shared" si="304"/>
        <v>na</v>
      </c>
      <c r="BK46" s="85">
        <f t="shared" si="305"/>
        <v>8.7980152605632593</v>
      </c>
      <c r="BL46" s="85" t="str">
        <f t="shared" si="263"/>
        <v>na</v>
      </c>
      <c r="BM46" s="85" t="str">
        <f t="shared" si="264"/>
        <v>na</v>
      </c>
      <c r="BN46" s="85">
        <f t="shared" si="265"/>
        <v>24.103004946893886</v>
      </c>
      <c r="BO46" s="85">
        <f t="shared" si="266"/>
        <v>31.920236773018623</v>
      </c>
      <c r="BP46" s="85">
        <f t="shared" si="267"/>
        <v>9.1933828599268406</v>
      </c>
      <c r="BQ46" s="85" t="str">
        <f t="shared" si="268"/>
        <v>na</v>
      </c>
      <c r="BR46" s="85">
        <f t="shared" si="269"/>
        <v>9.4152363073804217</v>
      </c>
      <c r="BS46" s="86" t="str">
        <f t="shared" si="270"/>
        <v>na</v>
      </c>
      <c r="BT46" s="102" t="str">
        <f t="shared" si="271"/>
        <v>na</v>
      </c>
      <c r="BU46" s="93">
        <f t="shared" si="306"/>
        <v>0.22805919925621554</v>
      </c>
      <c r="BV46" s="85" t="str">
        <f t="shared" si="307"/>
        <v>na</v>
      </c>
      <c r="BW46" s="85" t="str">
        <f t="shared" si="308"/>
        <v>na</v>
      </c>
      <c r="BX46" s="85">
        <f t="shared" si="309"/>
        <v>8.8132174391402959E-2</v>
      </c>
      <c r="BY46" s="85">
        <f t="shared" si="310"/>
        <v>3.5299706366299401E-2</v>
      </c>
      <c r="BZ46" s="85">
        <f t="shared" si="311"/>
        <v>0.21820577727397819</v>
      </c>
      <c r="CA46" s="85" t="str">
        <f t="shared" si="312"/>
        <v>na</v>
      </c>
      <c r="CB46" s="85">
        <f t="shared" si="313"/>
        <v>8.0113206265898726E-2</v>
      </c>
      <c r="CC46" s="86" t="str">
        <f t="shared" si="314"/>
        <v>na</v>
      </c>
      <c r="CD46" s="102" t="str">
        <f t="shared" si="315"/>
        <v>na</v>
      </c>
    </row>
    <row r="47" spans="1:82" s="146" customFormat="1" x14ac:dyDescent="0.25">
      <c r="A47" s="311" t="s">
        <v>115</v>
      </c>
      <c r="B47" s="199"/>
      <c r="C47" s="21">
        <v>63</v>
      </c>
      <c r="E47" s="146">
        <v>1</v>
      </c>
      <c r="F47" s="204">
        <v>1.0669999999999999</v>
      </c>
      <c r="G47" s="199">
        <v>3.6949999999999998</v>
      </c>
      <c r="H47" s="199">
        <v>1.28</v>
      </c>
      <c r="I47" s="199">
        <v>4.048</v>
      </c>
      <c r="J47" s="199">
        <v>0.106</v>
      </c>
      <c r="K47" s="199">
        <v>0.63200000000000001</v>
      </c>
      <c r="L47" s="15">
        <v>1.272</v>
      </c>
      <c r="M47" s="82">
        <v>4.649</v>
      </c>
      <c r="N47" s="314" t="s">
        <v>270</v>
      </c>
      <c r="O47" s="81"/>
      <c r="P47" s="82">
        <v>2.544</v>
      </c>
      <c r="Q47" s="279">
        <v>1.272</v>
      </c>
      <c r="R47" s="278">
        <v>4.649</v>
      </c>
      <c r="S47" s="73">
        <f t="shared" si="351"/>
        <v>0.5</v>
      </c>
      <c r="T47" s="73">
        <f t="shared" si="352"/>
        <v>0.5</v>
      </c>
      <c r="U47" s="205">
        <f t="shared" si="353"/>
        <v>1.8274371069182389</v>
      </c>
      <c r="V47" s="205">
        <f t="shared" si="318"/>
        <v>1.8274371069182389</v>
      </c>
      <c r="W47" s="204">
        <v>1</v>
      </c>
      <c r="X47" s="199">
        <v>0.5</v>
      </c>
      <c r="Z47" s="146">
        <v>1</v>
      </c>
      <c r="AA47" s="146">
        <v>0.5</v>
      </c>
      <c r="AB47" s="146">
        <v>1</v>
      </c>
      <c r="AE47" s="201"/>
      <c r="AG47" s="54">
        <f t="shared" si="354"/>
        <v>63</v>
      </c>
      <c r="AH47" s="144">
        <f t="shared" si="355"/>
        <v>63</v>
      </c>
      <c r="AI47" s="144" t="str">
        <f t="shared" si="356"/>
        <v>na</v>
      </c>
      <c r="AJ47" s="144">
        <f t="shared" si="357"/>
        <v>63</v>
      </c>
      <c r="AK47" s="144">
        <f t="shared" si="358"/>
        <v>63</v>
      </c>
      <c r="AL47" s="144">
        <f t="shared" si="359"/>
        <v>63</v>
      </c>
      <c r="AM47" s="144" t="str">
        <f t="shared" si="360"/>
        <v>na</v>
      </c>
      <c r="AN47" s="144" t="str">
        <f t="shared" si="361"/>
        <v>na</v>
      </c>
      <c r="AO47" s="75" t="str">
        <f t="shared" si="362"/>
        <v>na</v>
      </c>
      <c r="AP47" s="144" t="str">
        <f t="shared" si="363"/>
        <v>na</v>
      </c>
      <c r="AQ47" s="81">
        <f t="shared" si="285"/>
        <v>0.40546510810816438</v>
      </c>
      <c r="AR47" s="82">
        <f t="shared" si="286"/>
        <v>0.25949766918922523</v>
      </c>
      <c r="AS47" s="82" t="str">
        <f t="shared" si="287"/>
        <v>na</v>
      </c>
      <c r="AT47" s="82">
        <f t="shared" si="288"/>
        <v>0.67111466169627221</v>
      </c>
      <c r="AU47" s="82">
        <f t="shared" si="289"/>
        <v>0.38615724581729938</v>
      </c>
      <c r="AV47" s="82">
        <f t="shared" si="290"/>
        <v>0.41447544384390134</v>
      </c>
      <c r="AW47" s="82" t="str">
        <f t="shared" si="291"/>
        <v>na</v>
      </c>
      <c r="AX47" s="82" t="str">
        <f t="shared" si="292"/>
        <v>na</v>
      </c>
      <c r="AY47" s="83" t="str">
        <f t="shared" si="293"/>
        <v>na</v>
      </c>
      <c r="AZ47" s="82" t="str">
        <f t="shared" si="294"/>
        <v>na</v>
      </c>
      <c r="BA47" s="93">
        <f t="shared" si="295"/>
        <v>2.0787413708146869</v>
      </c>
      <c r="BB47" s="85">
        <f t="shared" si="296"/>
        <v>0.85145246548569575</v>
      </c>
      <c r="BC47" s="85" t="str">
        <f t="shared" si="297"/>
        <v>na</v>
      </c>
      <c r="BD47" s="85">
        <f t="shared" si="298"/>
        <v>5.6949109611855411</v>
      </c>
      <c r="BE47" s="85">
        <f t="shared" si="299"/>
        <v>1.8854797014192171</v>
      </c>
      <c r="BF47" s="85">
        <f t="shared" si="300"/>
        <v>2.1721564151327786</v>
      </c>
      <c r="BG47" s="85" t="str">
        <f t="shared" si="301"/>
        <v>na</v>
      </c>
      <c r="BH47" s="85" t="str">
        <f t="shared" si="302"/>
        <v>na</v>
      </c>
      <c r="BI47" s="86" t="str">
        <f t="shared" si="303"/>
        <v>na</v>
      </c>
      <c r="BJ47" s="102" t="str">
        <f t="shared" si="304"/>
        <v>na</v>
      </c>
      <c r="BK47" s="85">
        <f t="shared" si="305"/>
        <v>128.8819649905106</v>
      </c>
      <c r="BL47" s="85">
        <f t="shared" si="263"/>
        <v>52.790052860113136</v>
      </c>
      <c r="BM47" s="85" t="str">
        <f t="shared" si="264"/>
        <v>na</v>
      </c>
      <c r="BN47" s="85">
        <f t="shared" si="265"/>
        <v>353.08447959350354</v>
      </c>
      <c r="BO47" s="85">
        <f t="shared" si="266"/>
        <v>116.89974148799146</v>
      </c>
      <c r="BP47" s="85">
        <f t="shared" si="267"/>
        <v>134.67369773823228</v>
      </c>
      <c r="BQ47" s="85" t="str">
        <f t="shared" si="268"/>
        <v>na</v>
      </c>
      <c r="BR47" s="85" t="str">
        <f t="shared" si="269"/>
        <v>na</v>
      </c>
      <c r="BS47" s="86" t="str">
        <f t="shared" si="270"/>
        <v>na</v>
      </c>
      <c r="BT47" s="102" t="str">
        <f t="shared" si="271"/>
        <v>na</v>
      </c>
      <c r="BU47" s="93">
        <f t="shared" si="306"/>
        <v>5.2125779580614955</v>
      </c>
      <c r="BV47" s="85">
        <f t="shared" si="307"/>
        <v>0.89779767125163967</v>
      </c>
      <c r="BW47" s="85" t="str">
        <f t="shared" si="308"/>
        <v>na</v>
      </c>
      <c r="BX47" s="85">
        <f t="shared" si="309"/>
        <v>18.254271800329839</v>
      </c>
      <c r="BY47" s="85">
        <f t="shared" si="310"/>
        <v>4.0220083137528491</v>
      </c>
      <c r="BZ47" s="85">
        <f t="shared" si="311"/>
        <v>5.5454860426461039</v>
      </c>
      <c r="CA47" s="85" t="str">
        <f t="shared" si="312"/>
        <v>na</v>
      </c>
      <c r="CB47" s="85" t="str">
        <f t="shared" si="313"/>
        <v>na</v>
      </c>
      <c r="CC47" s="86" t="str">
        <f t="shared" si="314"/>
        <v>na</v>
      </c>
      <c r="CD47" s="102" t="str">
        <f t="shared" si="315"/>
        <v>na</v>
      </c>
    </row>
    <row r="48" spans="1:82" x14ac:dyDescent="0.25">
      <c r="A48" s="309" t="s">
        <v>113</v>
      </c>
      <c r="B48" s="199"/>
      <c r="C48" s="203">
        <v>63</v>
      </c>
      <c r="E48" s="199">
        <v>1</v>
      </c>
      <c r="F48" s="78">
        <v>11.707000000000001</v>
      </c>
      <c r="G48" s="205">
        <v>19.372</v>
      </c>
      <c r="H48" s="205">
        <v>28.672000000000001</v>
      </c>
      <c r="I48" s="205">
        <v>39.045999999999999</v>
      </c>
      <c r="J48" s="205">
        <v>5.0000000000000001E-3</v>
      </c>
      <c r="K48" s="205">
        <v>5.8000000000000003E-2</v>
      </c>
      <c r="L48" s="205">
        <v>2.1999999999999999E-2</v>
      </c>
      <c r="M48" s="205">
        <v>5.1999999999999998E-2</v>
      </c>
      <c r="N48" s="329" t="s">
        <v>321</v>
      </c>
      <c r="O48" s="81"/>
      <c r="P48" s="82">
        <v>0.14799999999999999</v>
      </c>
      <c r="Q48" s="279">
        <v>1.6E-2</v>
      </c>
      <c r="R48" s="278">
        <v>0.05</v>
      </c>
      <c r="S48" s="73">
        <f t="shared" ref="S48" si="364">Q48/P48</f>
        <v>0.10810810810810811</v>
      </c>
      <c r="T48" s="73">
        <f t="shared" ref="T48" si="365">IF(Q48&lt;0.01*P48,0.01,IF(Q48&gt;100*P48,100,S48))</f>
        <v>0.10810810810810811</v>
      </c>
      <c r="U48" s="205">
        <f t="shared" si="353"/>
        <v>0.33783783783783794</v>
      </c>
      <c r="V48" s="205">
        <f t="shared" ref="V48" si="366">IF(U48=0,T48,U48)</f>
        <v>0.33783783783783794</v>
      </c>
      <c r="W48" s="202">
        <v>1</v>
      </c>
      <c r="X48" s="199">
        <v>1</v>
      </c>
      <c r="Z48" s="207">
        <v>0.75</v>
      </c>
      <c r="AA48" s="207">
        <v>0.6</v>
      </c>
      <c r="AB48" s="207">
        <v>1</v>
      </c>
      <c r="AE48" s="201"/>
      <c r="AG48" s="54">
        <f t="shared" si="354"/>
        <v>63</v>
      </c>
      <c r="AH48" s="144">
        <f t="shared" si="355"/>
        <v>63</v>
      </c>
      <c r="AI48" s="144" t="str">
        <f t="shared" si="356"/>
        <v>na</v>
      </c>
      <c r="AJ48" s="144">
        <f t="shared" si="357"/>
        <v>63</v>
      </c>
      <c r="AK48" s="144">
        <f t="shared" si="358"/>
        <v>63</v>
      </c>
      <c r="AL48" s="144">
        <f t="shared" si="359"/>
        <v>63</v>
      </c>
      <c r="AM48" s="144" t="str">
        <f t="shared" si="360"/>
        <v>na</v>
      </c>
      <c r="AN48" s="144" t="str">
        <f t="shared" si="361"/>
        <v>na</v>
      </c>
      <c r="AO48" s="75" t="str">
        <f t="shared" si="362"/>
        <v>na</v>
      </c>
      <c r="AP48" s="144" t="str">
        <f t="shared" si="363"/>
        <v>na</v>
      </c>
      <c r="AQ48" s="81">
        <f t="shared" si="285"/>
        <v>0.10265415406008337</v>
      </c>
      <c r="AR48" s="82">
        <f t="shared" si="286"/>
        <v>0.1313973171969067</v>
      </c>
      <c r="AS48" s="82" t="str">
        <f t="shared" si="287"/>
        <v>na</v>
      </c>
      <c r="AT48" s="82">
        <f t="shared" si="288"/>
        <v>0.12743274297113796</v>
      </c>
      <c r="AU48" s="82">
        <f t="shared" si="289"/>
        <v>0.11731903321152384</v>
      </c>
      <c r="AV48" s="82">
        <f t="shared" si="290"/>
        <v>0.10493535748364077</v>
      </c>
      <c r="AW48" s="82" t="str">
        <f t="shared" si="291"/>
        <v>na</v>
      </c>
      <c r="AX48" s="82" t="str">
        <f t="shared" si="292"/>
        <v>na</v>
      </c>
      <c r="AY48" s="83" t="str">
        <f t="shared" si="293"/>
        <v>na</v>
      </c>
      <c r="AZ48" s="82" t="str">
        <f t="shared" si="294"/>
        <v>na</v>
      </c>
      <c r="BA48" s="93">
        <f t="shared" si="295"/>
        <v>0.58210951386084053</v>
      </c>
      <c r="BB48" s="85">
        <f t="shared" si="296"/>
        <v>0.95372822750960118</v>
      </c>
      <c r="BC48" s="85" t="str">
        <f t="shared" si="297"/>
        <v>na</v>
      </c>
      <c r="BD48" s="85">
        <f t="shared" si="298"/>
        <v>0.89704391196628941</v>
      </c>
      <c r="BE48" s="85">
        <f t="shared" si="299"/>
        <v>0.7603063038182406</v>
      </c>
      <c r="BF48" s="85">
        <f t="shared" si="300"/>
        <v>0.60826850929853737</v>
      </c>
      <c r="BG48" s="85" t="str">
        <f t="shared" si="301"/>
        <v>na</v>
      </c>
      <c r="BH48" s="85" t="str">
        <f t="shared" si="302"/>
        <v>na</v>
      </c>
      <c r="BI48" s="86" t="str">
        <f t="shared" si="303"/>
        <v>na</v>
      </c>
      <c r="BJ48" s="102" t="str">
        <f t="shared" si="304"/>
        <v>na</v>
      </c>
      <c r="BK48" s="85">
        <f t="shared" si="305"/>
        <v>36.090789859372116</v>
      </c>
      <c r="BL48" s="85">
        <f t="shared" si="263"/>
        <v>59.131150105595275</v>
      </c>
      <c r="BM48" s="85" t="str">
        <f t="shared" si="264"/>
        <v>na</v>
      </c>
      <c r="BN48" s="85">
        <f t="shared" si="265"/>
        <v>55.616722541909944</v>
      </c>
      <c r="BO48" s="85">
        <f t="shared" si="266"/>
        <v>47.138990836730919</v>
      </c>
      <c r="BP48" s="85">
        <f t="shared" si="267"/>
        <v>37.712647576509319</v>
      </c>
      <c r="BQ48" s="85" t="str">
        <f t="shared" si="268"/>
        <v>na</v>
      </c>
      <c r="BR48" s="85" t="str">
        <f t="shared" si="269"/>
        <v>na</v>
      </c>
      <c r="BS48" s="86" t="str">
        <f t="shared" si="270"/>
        <v>na</v>
      </c>
      <c r="BT48" s="102" t="str">
        <f t="shared" si="271"/>
        <v>na</v>
      </c>
      <c r="BU48" s="93">
        <f t="shared" si="306"/>
        <v>1.4491429100028116E-2</v>
      </c>
      <c r="BV48" s="85">
        <f t="shared" si="307"/>
        <v>4.7946158668630782E-3</v>
      </c>
      <c r="BW48" s="85" t="str">
        <f t="shared" si="308"/>
        <v>na</v>
      </c>
      <c r="BX48" s="85">
        <f t="shared" si="309"/>
        <v>1.835233726454201E-3</v>
      </c>
      <c r="BY48" s="85">
        <f t="shared" si="310"/>
        <v>1.6471830528341419E-2</v>
      </c>
      <c r="BZ48" s="85">
        <f t="shared" si="311"/>
        <v>1.0406590764852395E-2</v>
      </c>
      <c r="CA48" s="85" t="str">
        <f t="shared" si="312"/>
        <v>na</v>
      </c>
      <c r="CB48" s="85" t="str">
        <f t="shared" si="313"/>
        <v>na</v>
      </c>
      <c r="CC48" s="86" t="str">
        <f t="shared" si="314"/>
        <v>na</v>
      </c>
      <c r="CD48" s="102" t="str">
        <f t="shared" si="315"/>
        <v>na</v>
      </c>
    </row>
    <row r="49" spans="1:82" x14ac:dyDescent="0.25">
      <c r="A49" s="311" t="s">
        <v>109</v>
      </c>
      <c r="B49" s="198">
        <v>16</v>
      </c>
      <c r="C49" s="203"/>
      <c r="E49" s="199">
        <v>1</v>
      </c>
      <c r="F49" s="78">
        <v>3223.6</v>
      </c>
      <c r="G49" s="205">
        <v>4255.3770000000004</v>
      </c>
      <c r="H49" s="205">
        <v>1307.6130000000001</v>
      </c>
      <c r="I49" s="205">
        <v>1546.7159999999999</v>
      </c>
      <c r="J49" s="205"/>
      <c r="K49" s="205"/>
      <c r="N49" s="314" t="s">
        <v>271</v>
      </c>
      <c r="O49" s="204">
        <v>3223.6</v>
      </c>
      <c r="P49" s="82"/>
      <c r="Q49" s="277">
        <v>152.375</v>
      </c>
      <c r="R49" s="278">
        <v>193.17</v>
      </c>
      <c r="S49" s="154">
        <f t="shared" ref="S49" si="367">Q49/O49</f>
        <v>4.7268581709889568E-2</v>
      </c>
      <c r="T49" s="154">
        <f t="shared" ref="T49" si="368">IF(Q49&lt;0.01*O49,0.01,IF(Q49&gt;100*O49,100,S49))</f>
        <v>4.7268581709889568E-2</v>
      </c>
      <c r="U49" s="205">
        <f t="shared" ref="U49" si="369">IF(R49&gt;0,((((1/O49)^2)*((R49^2)+(Q49^2))-((1/O49)^2)*(Q49^2))^0.5),0)</f>
        <v>5.9923687802456875E-2</v>
      </c>
      <c r="V49" s="205">
        <f t="shared" si="318"/>
        <v>5.9923687802456875E-2</v>
      </c>
      <c r="W49" s="202">
        <v>1</v>
      </c>
      <c r="X49" s="198"/>
      <c r="Z49" s="207">
        <v>0.25</v>
      </c>
      <c r="AA49" s="207">
        <v>0.3</v>
      </c>
      <c r="AB49" s="207">
        <v>1</v>
      </c>
      <c r="AD49" s="207">
        <v>1</v>
      </c>
      <c r="AE49" s="201"/>
      <c r="AF49" s="207">
        <v>1</v>
      </c>
      <c r="AG49" s="54">
        <f t="shared" ref="AG49" si="370">IF(W49&gt;0,$B49,"na")</f>
        <v>16</v>
      </c>
      <c r="AH49" s="144" t="str">
        <f t="shared" ref="AH49" si="371">IF(X49&gt;0,$B49,"na")</f>
        <v>na</v>
      </c>
      <c r="AI49" s="144" t="str">
        <f t="shared" ref="AI49" si="372">IF(Y49&gt;0,$B49,"na")</f>
        <v>na</v>
      </c>
      <c r="AJ49" s="144">
        <f t="shared" ref="AJ49" si="373">IF(Z49&gt;0,$B49,"na")</f>
        <v>16</v>
      </c>
      <c r="AK49" s="144">
        <f t="shared" ref="AK49" si="374">IF(AA49&gt;0,$B49,"na")</f>
        <v>16</v>
      </c>
      <c r="AL49" s="144">
        <f t="shared" ref="AL49" si="375">IF(AB49&gt;0,$B49,"na")</f>
        <v>16</v>
      </c>
      <c r="AM49" s="144" t="str">
        <f t="shared" ref="AM49" si="376">IF(AC49&gt;0,$B49,"na")</f>
        <v>na</v>
      </c>
      <c r="AN49" s="144">
        <f t="shared" ref="AN49" si="377">IF(AD49&gt;0,$B49,"na")</f>
        <v>16</v>
      </c>
      <c r="AO49" s="75" t="str">
        <f t="shared" ref="AO49" si="378">IF(AE49&gt;0,$B49,"na")</f>
        <v>na</v>
      </c>
      <c r="AP49" s="144">
        <f t="shared" ref="AP49" si="379">IF(AF49&gt;0,$B49,"na")</f>
        <v>16</v>
      </c>
      <c r="AQ49" s="81">
        <f t="shared" si="285"/>
        <v>4.618542402480251E-2</v>
      </c>
      <c r="AR49" s="82" t="str">
        <f t="shared" si="286"/>
        <v>na</v>
      </c>
      <c r="AS49" s="82" t="str">
        <f t="shared" si="287"/>
        <v>na</v>
      </c>
      <c r="AT49" s="82">
        <f t="shared" si="288"/>
        <v>1.9111209941297592E-2</v>
      </c>
      <c r="AU49" s="82">
        <f t="shared" si="289"/>
        <v>2.639167087131572E-2</v>
      </c>
      <c r="AV49" s="82">
        <f t="shared" si="290"/>
        <v>4.7211766780909228E-2</v>
      </c>
      <c r="AW49" s="82" t="str">
        <f t="shared" si="291"/>
        <v>na</v>
      </c>
      <c r="AX49" s="82">
        <f t="shared" si="292"/>
        <v>4.7778024853243978E-2</v>
      </c>
      <c r="AY49" s="83" t="str">
        <f t="shared" si="293"/>
        <v>na</v>
      </c>
      <c r="AZ49" s="82">
        <f t="shared" si="294"/>
        <v>4.618542402480251E-2</v>
      </c>
      <c r="BA49" s="93">
        <f t="shared" si="295"/>
        <v>0.11639382578637958</v>
      </c>
      <c r="BB49" s="85" t="str">
        <f t="shared" si="296"/>
        <v>na</v>
      </c>
      <c r="BC49" s="85" t="str">
        <f t="shared" si="297"/>
        <v>na</v>
      </c>
      <c r="BD49" s="85">
        <f t="shared" si="298"/>
        <v>1.9929501680426474E-2</v>
      </c>
      <c r="BE49" s="85">
        <f t="shared" si="299"/>
        <v>3.8006147195552516E-2</v>
      </c>
      <c r="BF49" s="85">
        <f t="shared" si="300"/>
        <v>0.12162436314270575</v>
      </c>
      <c r="BG49" s="85" t="str">
        <f t="shared" si="301"/>
        <v>na</v>
      </c>
      <c r="BH49" s="85">
        <f t="shared" si="302"/>
        <v>0.12455938550266545</v>
      </c>
      <c r="BI49" s="86" t="str">
        <f t="shared" si="303"/>
        <v>na</v>
      </c>
      <c r="BJ49" s="102">
        <f t="shared" si="304"/>
        <v>0.11639382578637958</v>
      </c>
      <c r="BK49" s="85">
        <f t="shared" si="305"/>
        <v>1.7459073867956936</v>
      </c>
      <c r="BL49" s="85" t="str">
        <f t="shared" si="263"/>
        <v>na</v>
      </c>
      <c r="BM49" s="85" t="str">
        <f t="shared" si="264"/>
        <v>na</v>
      </c>
      <c r="BN49" s="85">
        <f t="shared" si="265"/>
        <v>0.29894252520639714</v>
      </c>
      <c r="BO49" s="85">
        <f t="shared" si="266"/>
        <v>0.57009220793328774</v>
      </c>
      <c r="BP49" s="85">
        <f t="shared" si="267"/>
        <v>1.8243654471405861</v>
      </c>
      <c r="BQ49" s="85" t="str">
        <f t="shared" si="268"/>
        <v>na</v>
      </c>
      <c r="BR49" s="85">
        <f t="shared" si="269"/>
        <v>1.8683907825399817</v>
      </c>
      <c r="BS49" s="86" t="str">
        <f t="shared" si="270"/>
        <v>na</v>
      </c>
      <c r="BT49" s="102">
        <f t="shared" si="271"/>
        <v>1.7459073867956936</v>
      </c>
      <c r="BU49" s="93">
        <f t="shared" si="306"/>
        <v>8.2105696034320386E-2</v>
      </c>
      <c r="BV49" s="85" t="str">
        <f t="shared" si="307"/>
        <v>na</v>
      </c>
      <c r="BW49" s="85" t="str">
        <f t="shared" si="308"/>
        <v>na</v>
      </c>
      <c r="BX49" s="85">
        <f t="shared" si="309"/>
        <v>0.20691151611837955</v>
      </c>
      <c r="BY49" s="85">
        <f t="shared" si="310"/>
        <v>0.18351632574296331</v>
      </c>
      <c r="BZ49" s="85">
        <f t="shared" si="311"/>
        <v>7.9695509375270118E-2</v>
      </c>
      <c r="CA49" s="85" t="str">
        <f t="shared" si="312"/>
        <v>na</v>
      </c>
      <c r="CB49" s="85">
        <f t="shared" si="313"/>
        <v>3.6137119151947998E-2</v>
      </c>
      <c r="CC49" s="86" t="str">
        <f t="shared" si="314"/>
        <v>na</v>
      </c>
      <c r="CD49" s="102">
        <f t="shared" si="315"/>
        <v>2.4538242938732968E-2</v>
      </c>
    </row>
    <row r="50" spans="1:82" x14ac:dyDescent="0.25">
      <c r="A50" s="311" t="s">
        <v>118</v>
      </c>
      <c r="B50" s="198"/>
      <c r="C50" s="203">
        <v>63</v>
      </c>
      <c r="E50" s="199">
        <v>1</v>
      </c>
      <c r="F50" s="78"/>
      <c r="G50" s="205"/>
      <c r="H50" s="205"/>
      <c r="I50" s="205"/>
      <c r="J50" s="205">
        <v>49.819000000000003</v>
      </c>
      <c r="K50" s="205">
        <v>365.27699999999999</v>
      </c>
      <c r="L50" s="205">
        <v>0</v>
      </c>
      <c r="M50" s="205">
        <v>0</v>
      </c>
      <c r="N50" s="314" t="s">
        <v>271</v>
      </c>
      <c r="O50" s="204"/>
      <c r="P50" s="82">
        <v>49.819000000000003</v>
      </c>
      <c r="Q50" s="277">
        <v>0</v>
      </c>
      <c r="R50" s="278">
        <v>0</v>
      </c>
      <c r="S50" s="73">
        <f t="shared" ref="S50" si="380">Q50/P50</f>
        <v>0</v>
      </c>
      <c r="T50" s="73">
        <f t="shared" ref="T50" si="381">IF(Q50&lt;0.01*P50,0.01,IF(Q50&gt;100*P50,100,S50))</f>
        <v>0.01</v>
      </c>
      <c r="U50" s="205">
        <f t="shared" ref="U50" si="382">IF(R50&gt;0,((((1/P50)^2)*((R50^2)+(Q50^2))-((1/P50)^2)*(Q50^2))^0.5),0)</f>
        <v>0</v>
      </c>
      <c r="V50" s="205">
        <f t="shared" si="318"/>
        <v>0.01</v>
      </c>
      <c r="W50" s="202">
        <v>1</v>
      </c>
      <c r="X50" s="198">
        <v>0.5</v>
      </c>
      <c r="Z50" s="207">
        <v>0.5</v>
      </c>
      <c r="AA50" s="199">
        <v>0.5</v>
      </c>
      <c r="AB50" s="199">
        <v>1</v>
      </c>
      <c r="AD50" s="207">
        <v>1</v>
      </c>
      <c r="AE50" s="201">
        <v>1</v>
      </c>
      <c r="AG50" s="54">
        <f t="shared" ref="AG50" si="383">IF(W50&gt;0,$C50,"na")</f>
        <v>63</v>
      </c>
      <c r="AH50" s="144">
        <f t="shared" ref="AH50" si="384">IF(X50&gt;0,$C50,"na")</f>
        <v>63</v>
      </c>
      <c r="AI50" s="144" t="str">
        <f t="shared" ref="AI50" si="385">IF(Y50&gt;0,$C50,"na")</f>
        <v>na</v>
      </c>
      <c r="AJ50" s="144">
        <f t="shared" ref="AJ50" si="386">IF(Z50&gt;0,$C50,"na")</f>
        <v>63</v>
      </c>
      <c r="AK50" s="144">
        <f t="shared" ref="AK50" si="387">IF(AA50&gt;0,$C50,"na")</f>
        <v>63</v>
      </c>
      <c r="AL50" s="144">
        <f t="shared" ref="AL50" si="388">IF(AB50&gt;0,$C50,"na")</f>
        <v>63</v>
      </c>
      <c r="AM50" s="144" t="str">
        <f t="shared" ref="AM50" si="389">IF(AC50&gt;0,$C50,"na")</f>
        <v>na</v>
      </c>
      <c r="AN50" s="144">
        <f t="shared" ref="AN50" si="390">IF(AD50&gt;0,$C50,"na")</f>
        <v>63</v>
      </c>
      <c r="AO50" s="75">
        <f t="shared" ref="AO50" si="391">IF(AE50&gt;0,$C50,"na")</f>
        <v>63</v>
      </c>
      <c r="AP50" s="144" t="str">
        <f t="shared" ref="AP50" si="392">IF(AF50&gt;0,$C50,"na")</f>
        <v>na</v>
      </c>
      <c r="AQ50" s="81">
        <f t="shared" si="285"/>
        <v>9.950330853168092E-3</v>
      </c>
      <c r="AR50" s="82">
        <f t="shared" si="286"/>
        <v>6.3682117460275786E-3</v>
      </c>
      <c r="AS50" s="82" t="str">
        <f t="shared" si="287"/>
        <v>na</v>
      </c>
      <c r="AT50" s="82">
        <f t="shared" si="288"/>
        <v>8.2347565681391115E-3</v>
      </c>
      <c r="AU50" s="82">
        <f t="shared" si="289"/>
        <v>9.4765055744458013E-3</v>
      </c>
      <c r="AV50" s="82">
        <f t="shared" si="290"/>
        <v>1.0171449316571827E-2</v>
      </c>
      <c r="AW50" s="82" t="str">
        <f t="shared" si="291"/>
        <v>na</v>
      </c>
      <c r="AX50" s="82">
        <f t="shared" si="292"/>
        <v>1.0293445710173888E-2</v>
      </c>
      <c r="AY50" s="83">
        <f t="shared" si="293"/>
        <v>9.950330853168092E-3</v>
      </c>
      <c r="AZ50" s="82" t="str">
        <f t="shared" si="294"/>
        <v>na</v>
      </c>
      <c r="BA50" s="93">
        <f t="shared" si="295"/>
        <v>1.9900661706336174E-2</v>
      </c>
      <c r="BB50" s="85">
        <f t="shared" si="296"/>
        <v>8.1513110349152977E-3</v>
      </c>
      <c r="BC50" s="85" t="str">
        <f t="shared" si="297"/>
        <v>na</v>
      </c>
      <c r="BD50" s="85">
        <f t="shared" si="298"/>
        <v>1.3629941905885422E-2</v>
      </c>
      <c r="BE50" s="85">
        <f t="shared" si="299"/>
        <v>1.8050486808468182E-2</v>
      </c>
      <c r="BF50" s="85">
        <f t="shared" si="300"/>
        <v>2.0794963047213497E-2</v>
      </c>
      <c r="BG50" s="85" t="str">
        <f t="shared" si="301"/>
        <v>na</v>
      </c>
      <c r="BH50" s="85">
        <f t="shared" si="302"/>
        <v>2.1296784227945967E-2</v>
      </c>
      <c r="BI50" s="86">
        <f t="shared" si="303"/>
        <v>1.9900661706336174E-2</v>
      </c>
      <c r="BJ50" s="102" t="str">
        <f t="shared" si="304"/>
        <v>na</v>
      </c>
      <c r="BK50" s="85">
        <f t="shared" si="305"/>
        <v>1.2338410257928427</v>
      </c>
      <c r="BL50" s="85">
        <f t="shared" si="263"/>
        <v>0.50538128416474848</v>
      </c>
      <c r="BM50" s="85" t="str">
        <f t="shared" si="264"/>
        <v>na</v>
      </c>
      <c r="BN50" s="85">
        <f t="shared" si="265"/>
        <v>0.84505639816489619</v>
      </c>
      <c r="BO50" s="85">
        <f t="shared" si="266"/>
        <v>1.1191301821250272</v>
      </c>
      <c r="BP50" s="85">
        <f t="shared" si="267"/>
        <v>1.2892877089272368</v>
      </c>
      <c r="BQ50" s="85" t="str">
        <f t="shared" si="268"/>
        <v>na</v>
      </c>
      <c r="BR50" s="85">
        <f t="shared" si="269"/>
        <v>1.3204006221326499</v>
      </c>
      <c r="BS50" s="86">
        <f t="shared" si="270"/>
        <v>1.2338410257928427</v>
      </c>
      <c r="BT50" s="102" t="str">
        <f t="shared" si="271"/>
        <v>na</v>
      </c>
      <c r="BU50" s="93">
        <f t="shared" si="306"/>
        <v>0.73306840053013034</v>
      </c>
      <c r="BV50" s="85">
        <f t="shared" si="307"/>
        <v>1.1270602183048755</v>
      </c>
      <c r="BW50" s="85" t="str">
        <f t="shared" si="308"/>
        <v>na</v>
      </c>
      <c r="BX50" s="85">
        <f t="shared" si="309"/>
        <v>0.97801085697919687</v>
      </c>
      <c r="BY50" s="85">
        <f t="shared" si="310"/>
        <v>0.96887829512082635</v>
      </c>
      <c r="BZ50" s="85">
        <f t="shared" si="311"/>
        <v>0.72961988802778288</v>
      </c>
      <c r="CA50" s="85" t="str">
        <f t="shared" si="312"/>
        <v>na</v>
      </c>
      <c r="CB50" s="85">
        <f t="shared" si="313"/>
        <v>0.45527132401875908</v>
      </c>
      <c r="CC50" s="86">
        <f t="shared" si="314"/>
        <v>4.1758364599113118E-3</v>
      </c>
      <c r="CD50" s="102" t="str">
        <f t="shared" si="315"/>
        <v>na</v>
      </c>
    </row>
    <row r="51" spans="1:82" ht="15.75" x14ac:dyDescent="0.25">
      <c r="A51" s="310" t="s">
        <v>25</v>
      </c>
      <c r="B51" s="198">
        <v>16</v>
      </c>
      <c r="C51" s="203"/>
      <c r="E51" s="207">
        <v>1</v>
      </c>
      <c r="F51" s="78">
        <v>125.56699999999999</v>
      </c>
      <c r="G51" s="205">
        <v>135.87700000000001</v>
      </c>
      <c r="H51" s="205">
        <v>119.392</v>
      </c>
      <c r="I51" s="205">
        <v>82.938999999999993</v>
      </c>
      <c r="J51" s="205"/>
      <c r="K51" s="205"/>
      <c r="M51" s="207"/>
      <c r="N51" s="329" t="s">
        <v>279</v>
      </c>
      <c r="O51" s="28">
        <v>261.44400000000002</v>
      </c>
      <c r="P51" s="29"/>
      <c r="Q51" s="287">
        <v>32.063000000000002</v>
      </c>
      <c r="R51" s="278">
        <v>33.427</v>
      </c>
      <c r="S51" s="154">
        <f t="shared" ref="S51" si="393">Q51/O51</f>
        <v>0.1226381175318615</v>
      </c>
      <c r="T51" s="154">
        <f t="shared" ref="T51" si="394">IF(Q51&lt;0.01*O51,0.01,IF(Q51&gt;100*O51,100,S51))</f>
        <v>0.1226381175318615</v>
      </c>
      <c r="U51" s="205">
        <f t="shared" ref="U51" si="395">IF(R51&gt;0,((((1/O51)^2)*((R51^2)+(Q51^2))-((1/O51)^2)*(Q51^2))^0.5),0)</f>
        <v>0.12785529597160386</v>
      </c>
      <c r="V51" s="205">
        <f t="shared" si="318"/>
        <v>0.12785529597160386</v>
      </c>
      <c r="W51" s="202">
        <v>1</v>
      </c>
      <c r="X51" s="198">
        <v>1</v>
      </c>
      <c r="Y51" s="207">
        <v>1</v>
      </c>
      <c r="Z51" s="207">
        <v>0.5</v>
      </c>
      <c r="AA51" s="207">
        <v>0.5</v>
      </c>
      <c r="AB51" s="207">
        <v>1</v>
      </c>
      <c r="AE51" s="201"/>
      <c r="AG51" s="54">
        <f t="shared" ref="AG51" si="396">IF(W51&gt;0,$B51,"na")</f>
        <v>16</v>
      </c>
      <c r="AH51" s="144">
        <f t="shared" ref="AH51" si="397">IF(X51&gt;0,$B51,"na")</f>
        <v>16</v>
      </c>
      <c r="AI51" s="144">
        <f t="shared" ref="AI51" si="398">IF(Y51&gt;0,$B51,"na")</f>
        <v>16</v>
      </c>
      <c r="AJ51" s="144">
        <f t="shared" ref="AJ51" si="399">IF(Z51&gt;0,$B51,"na")</f>
        <v>16</v>
      </c>
      <c r="AK51" s="144">
        <f t="shared" ref="AK51" si="400">IF(AA51&gt;0,$B51,"na")</f>
        <v>16</v>
      </c>
      <c r="AL51" s="144">
        <f t="shared" ref="AL51" si="401">IF(AB51&gt;0,$B51,"na")</f>
        <v>16</v>
      </c>
      <c r="AM51" s="144" t="str">
        <f t="shared" ref="AM51" si="402">IF(AC51&gt;0,$B51,"na")</f>
        <v>na</v>
      </c>
      <c r="AN51" s="144" t="str">
        <f t="shared" ref="AN51" si="403">IF(AD51&gt;0,$B51,"na")</f>
        <v>na</v>
      </c>
      <c r="AO51" s="75" t="str">
        <f t="shared" ref="AO51" si="404">IF(AE51&gt;0,$B51,"na")</f>
        <v>na</v>
      </c>
      <c r="AP51" s="144" t="str">
        <f t="shared" ref="AP51" si="405">IF(AF51&gt;0,$B51,"na")</f>
        <v>na</v>
      </c>
      <c r="AQ51" s="81">
        <f t="shared" si="285"/>
        <v>0.11568137763672423</v>
      </c>
      <c r="AR51" s="82">
        <f t="shared" si="286"/>
        <v>0.14807216337500703</v>
      </c>
      <c r="AS51" s="82">
        <f t="shared" si="287"/>
        <v>0.11568137763672423</v>
      </c>
      <c r="AT51" s="82">
        <f t="shared" si="288"/>
        <v>9.5736312526944201E-2</v>
      </c>
      <c r="AU51" s="82">
        <f t="shared" si="289"/>
        <v>0.11017274060640403</v>
      </c>
      <c r="AV51" s="82">
        <f t="shared" si="290"/>
        <v>0.11825207491754032</v>
      </c>
      <c r="AW51" s="82" t="str">
        <f t="shared" si="291"/>
        <v>na</v>
      </c>
      <c r="AX51" s="82" t="str">
        <f t="shared" si="292"/>
        <v>na</v>
      </c>
      <c r="AY51" s="83" t="str">
        <f t="shared" si="293"/>
        <v>na</v>
      </c>
      <c r="AZ51" s="82" t="str">
        <f t="shared" si="294"/>
        <v>na</v>
      </c>
      <c r="BA51" s="93">
        <f t="shared" si="295"/>
        <v>0.24063572226738159</v>
      </c>
      <c r="BB51" s="85">
        <f t="shared" si="296"/>
        <v>0.39425756736287798</v>
      </c>
      <c r="BC51" s="85">
        <f t="shared" si="297"/>
        <v>0.24063572226738159</v>
      </c>
      <c r="BD51" s="85">
        <f t="shared" si="298"/>
        <v>0.1648111486635099</v>
      </c>
      <c r="BE51" s="85">
        <f t="shared" si="299"/>
        <v>0.21826369366655923</v>
      </c>
      <c r="BF51" s="85">
        <f t="shared" si="300"/>
        <v>0.25144947571248361</v>
      </c>
      <c r="BG51" s="85" t="str">
        <f t="shared" si="301"/>
        <v>na</v>
      </c>
      <c r="BH51" s="85" t="str">
        <f t="shared" si="302"/>
        <v>na</v>
      </c>
      <c r="BI51" s="86" t="str">
        <f t="shared" si="303"/>
        <v>na</v>
      </c>
      <c r="BJ51" s="102" t="str">
        <f t="shared" si="304"/>
        <v>na</v>
      </c>
      <c r="BK51" s="85">
        <f t="shared" si="305"/>
        <v>3.6095358340107238</v>
      </c>
      <c r="BL51" s="85">
        <f t="shared" si="263"/>
        <v>5.9138635104431696</v>
      </c>
      <c r="BM51" s="85">
        <f t="shared" si="264"/>
        <v>3.6095358340107238</v>
      </c>
      <c r="BN51" s="85">
        <f t="shared" si="265"/>
        <v>2.4721672299526487</v>
      </c>
      <c r="BO51" s="85">
        <f t="shared" si="266"/>
        <v>3.2739554049983886</v>
      </c>
      <c r="BP51" s="85">
        <f t="shared" si="267"/>
        <v>3.771742135687254</v>
      </c>
      <c r="BQ51" s="85" t="str">
        <f t="shared" si="268"/>
        <v>na</v>
      </c>
      <c r="BR51" s="85" t="str">
        <f t="shared" si="269"/>
        <v>na</v>
      </c>
      <c r="BS51" s="86" t="str">
        <f t="shared" si="270"/>
        <v>na</v>
      </c>
      <c r="BT51" s="102" t="str">
        <f t="shared" si="271"/>
        <v>na</v>
      </c>
      <c r="BU51" s="93">
        <f t="shared" si="306"/>
        <v>7.322397181197776E-5</v>
      </c>
      <c r="BV51" s="85">
        <f t="shared" si="307"/>
        <v>1.0115013920190831E-3</v>
      </c>
      <c r="BW51" s="85">
        <f t="shared" si="308"/>
        <v>1.4055304511110351E-3</v>
      </c>
      <c r="BX51" s="85">
        <f t="shared" si="309"/>
        <v>2.2015100563894035E-2</v>
      </c>
      <c r="BY51" s="85">
        <f t="shared" si="310"/>
        <v>8.6981319415108185E-3</v>
      </c>
      <c r="BZ51" s="85">
        <f t="shared" si="311"/>
        <v>3.4495695793558498E-6</v>
      </c>
      <c r="CA51" s="85" t="str">
        <f t="shared" si="312"/>
        <v>na</v>
      </c>
      <c r="CB51" s="85" t="str">
        <f t="shared" si="313"/>
        <v>na</v>
      </c>
      <c r="CC51" s="86" t="str">
        <f t="shared" si="314"/>
        <v>na</v>
      </c>
      <c r="CD51" s="102" t="str">
        <f t="shared" si="315"/>
        <v>na</v>
      </c>
    </row>
    <row r="52" spans="1:82" x14ac:dyDescent="0.25">
      <c r="A52" s="309" t="s">
        <v>29</v>
      </c>
      <c r="B52" s="198"/>
      <c r="C52" s="203">
        <v>63</v>
      </c>
      <c r="E52" s="207">
        <v>1</v>
      </c>
      <c r="F52" s="78">
        <v>8.1549999999999994</v>
      </c>
      <c r="G52" s="205">
        <v>27.045999999999999</v>
      </c>
      <c r="H52" s="205">
        <v>16.463000000000001</v>
      </c>
      <c r="I52" s="205">
        <v>46.563000000000002</v>
      </c>
      <c r="J52" s="205">
        <v>7.9279999999999999</v>
      </c>
      <c r="K52" s="205">
        <v>42.613</v>
      </c>
      <c r="L52" s="205">
        <v>4.1440000000000001</v>
      </c>
      <c r="M52" s="205">
        <v>8.9320000000000004</v>
      </c>
      <c r="N52" s="314" t="s">
        <v>270</v>
      </c>
      <c r="O52" s="81"/>
      <c r="P52" s="82">
        <v>15.856</v>
      </c>
      <c r="Q52" s="330">
        <v>2.6960000000000002</v>
      </c>
      <c r="R52" s="330">
        <v>4.5529999999999999</v>
      </c>
      <c r="S52" s="73">
        <f t="shared" ref="S52" si="406">Q52/P52</f>
        <v>0.17003027245206864</v>
      </c>
      <c r="T52" s="73">
        <f t="shared" ref="T52" si="407">IF(Q52&lt;0.01*P52,0.01,IF(Q52&gt;100*P52,100,S52))</f>
        <v>0.17003027245206864</v>
      </c>
      <c r="U52" s="205">
        <f t="shared" ref="U52" si="408">IF(R52&gt;0,((((1/P52)^2)*((R52^2)+(Q52^2))-((1/P52)^2)*(Q52^2))^0.5),0)</f>
        <v>0.28714682139253278</v>
      </c>
      <c r="V52" s="205">
        <f t="shared" ref="V52" si="409">IF(U52=0,T52,U52)</f>
        <v>0.28714682139253278</v>
      </c>
      <c r="W52" s="202">
        <v>1</v>
      </c>
      <c r="X52" s="199">
        <v>0.5</v>
      </c>
      <c r="Y52" s="207">
        <v>1</v>
      </c>
      <c r="Z52" s="207">
        <v>0.5</v>
      </c>
      <c r="AA52" s="207">
        <v>0.5</v>
      </c>
      <c r="AB52" s="207">
        <v>1</v>
      </c>
      <c r="AC52" s="207">
        <v>0.5</v>
      </c>
      <c r="AD52" s="207">
        <v>1</v>
      </c>
      <c r="AE52" s="201"/>
      <c r="AG52" s="54">
        <f t="shared" ref="AG52" si="410">IF(W52&gt;0,$C52,"na")</f>
        <v>63</v>
      </c>
      <c r="AH52" s="144">
        <f t="shared" ref="AH52" si="411">IF(X52&gt;0,$C52,"na")</f>
        <v>63</v>
      </c>
      <c r="AI52" s="144">
        <f t="shared" ref="AI52" si="412">IF(Y52&gt;0,$C52,"na")</f>
        <v>63</v>
      </c>
      <c r="AJ52" s="144">
        <f t="shared" ref="AJ52" si="413">IF(Z52&gt;0,$C52,"na")</f>
        <v>63</v>
      </c>
      <c r="AK52" s="144">
        <f t="shared" ref="AK52" si="414">IF(AA52&gt;0,$C52,"na")</f>
        <v>63</v>
      </c>
      <c r="AL52" s="144">
        <f t="shared" ref="AL52" si="415">IF(AB52&gt;0,$C52,"na")</f>
        <v>63</v>
      </c>
      <c r="AM52" s="144">
        <f t="shared" ref="AM52" si="416">IF(AC52&gt;0,$C52,"na")</f>
        <v>63</v>
      </c>
      <c r="AN52" s="144">
        <f t="shared" ref="AN52" si="417">IF(AD52&gt;0,$C52,"na")</f>
        <v>63</v>
      </c>
      <c r="AO52" s="75" t="str">
        <f t="shared" ref="AO52" si="418">IF(AE52&gt;0,$C52,"na")</f>
        <v>na</v>
      </c>
      <c r="AP52" s="144" t="str">
        <f t="shared" ref="AP52" si="419">IF(AF52&gt;0,$C52,"na")</f>
        <v>na</v>
      </c>
      <c r="AQ52" s="81">
        <f t="shared" si="285"/>
        <v>0.15702962236559834</v>
      </c>
      <c r="AR52" s="82">
        <f t="shared" si="286"/>
        <v>0.10049895831398294</v>
      </c>
      <c r="AS52" s="82">
        <f t="shared" si="287"/>
        <v>0.15702962236559834</v>
      </c>
      <c r="AT52" s="82">
        <f t="shared" si="288"/>
        <v>0.12995554954394348</v>
      </c>
      <c r="AU52" s="82">
        <f t="shared" si="289"/>
        <v>0.14955202130056983</v>
      </c>
      <c r="AV52" s="82">
        <f t="shared" si="290"/>
        <v>0.16051916952927828</v>
      </c>
      <c r="AW52" s="82">
        <f t="shared" si="291"/>
        <v>0.11216401597542738</v>
      </c>
      <c r="AX52" s="82">
        <f t="shared" si="292"/>
        <v>0.16244443692992933</v>
      </c>
      <c r="AY52" s="83" t="str">
        <f t="shared" si="293"/>
        <v>na</v>
      </c>
      <c r="AZ52" s="82" t="str">
        <f t="shared" si="294"/>
        <v>na</v>
      </c>
      <c r="BA52" s="93">
        <f t="shared" si="295"/>
        <v>0.50485600488680249</v>
      </c>
      <c r="BB52" s="85">
        <f t="shared" si="296"/>
        <v>0.20678901960163432</v>
      </c>
      <c r="BC52" s="85">
        <f t="shared" si="297"/>
        <v>0.50485600488680249</v>
      </c>
      <c r="BD52" s="85">
        <f t="shared" si="298"/>
        <v>0.34577533747300632</v>
      </c>
      <c r="BE52" s="85">
        <f t="shared" si="299"/>
        <v>0.45791927880889111</v>
      </c>
      <c r="BF52" s="85">
        <f t="shared" si="300"/>
        <v>0.52754336115578948</v>
      </c>
      <c r="BG52" s="85">
        <f t="shared" si="301"/>
        <v>0.25757959433000127</v>
      </c>
      <c r="BH52" s="85">
        <f t="shared" si="302"/>
        <v>0.5402739648015723</v>
      </c>
      <c r="BI52" s="86" t="str">
        <f t="shared" si="303"/>
        <v>na</v>
      </c>
      <c r="BJ52" s="102" t="str">
        <f t="shared" si="304"/>
        <v>na</v>
      </c>
      <c r="BK52" s="85">
        <f t="shared" si="305"/>
        <v>31.301072302981755</v>
      </c>
      <c r="BL52" s="85">
        <f t="shared" si="263"/>
        <v>12.820919215301327</v>
      </c>
      <c r="BM52" s="85">
        <f t="shared" si="264"/>
        <v>31.301072302981755</v>
      </c>
      <c r="BN52" s="85">
        <f t="shared" si="265"/>
        <v>21.438070923326393</v>
      </c>
      <c r="BO52" s="85">
        <f t="shared" si="266"/>
        <v>28.390995286151249</v>
      </c>
      <c r="BP52" s="85">
        <f t="shared" si="267"/>
        <v>32.707688391658948</v>
      </c>
      <c r="BQ52" s="85">
        <f t="shared" si="268"/>
        <v>15.969934848460079</v>
      </c>
      <c r="BR52" s="85">
        <f t="shared" si="269"/>
        <v>33.496985817697485</v>
      </c>
      <c r="BS52" s="86" t="str">
        <f t="shared" si="270"/>
        <v>na</v>
      </c>
      <c r="BT52" s="102" t="str">
        <f t="shared" si="271"/>
        <v>na</v>
      </c>
      <c r="BU52" s="93">
        <f t="shared" si="306"/>
        <v>9.6852627530737381E-2</v>
      </c>
      <c r="BV52" s="85">
        <f t="shared" si="307"/>
        <v>9.8904768554234399E-2</v>
      </c>
      <c r="BW52" s="85">
        <f t="shared" si="308"/>
        <v>0.16207406531926855</v>
      </c>
      <c r="BX52" s="85">
        <f t="shared" si="309"/>
        <v>5.2054574427839095E-4</v>
      </c>
      <c r="BY52" s="85">
        <f t="shared" si="310"/>
        <v>1.6255939427027792E-2</v>
      </c>
      <c r="BZ52" s="85">
        <f t="shared" si="311"/>
        <v>0.11503637826720786</v>
      </c>
      <c r="CA52" s="85">
        <f t="shared" si="312"/>
        <v>1.3120459871815168E-3</v>
      </c>
      <c r="CB52" s="85">
        <f t="shared" si="313"/>
        <v>0.28400701619599711</v>
      </c>
      <c r="CC52" s="86" t="str">
        <f t="shared" si="314"/>
        <v>na</v>
      </c>
      <c r="CD52" s="102" t="str">
        <f t="shared" si="315"/>
        <v>na</v>
      </c>
    </row>
    <row r="53" spans="1:82" x14ac:dyDescent="0.25">
      <c r="A53" s="311" t="s">
        <v>37</v>
      </c>
      <c r="B53" s="198">
        <v>16</v>
      </c>
      <c r="C53" s="203"/>
      <c r="E53" s="207">
        <v>1</v>
      </c>
      <c r="F53" s="78">
        <v>28.875</v>
      </c>
      <c r="G53" s="205">
        <v>133.768</v>
      </c>
      <c r="H53" s="205">
        <v>17.559999999999999</v>
      </c>
      <c r="I53" s="205">
        <v>44.896999999999998</v>
      </c>
      <c r="J53" s="205"/>
      <c r="K53" s="205"/>
      <c r="N53" s="329" t="s">
        <v>279</v>
      </c>
      <c r="O53" s="81">
        <v>162.643</v>
      </c>
      <c r="P53" s="82"/>
      <c r="Q53" s="277">
        <v>5.6879999999999997</v>
      </c>
      <c r="R53" s="278">
        <v>10.581</v>
      </c>
      <c r="S53" s="154">
        <f t="shared" ref="S53" si="420">Q53/O53</f>
        <v>3.4972301297934737E-2</v>
      </c>
      <c r="T53" s="154">
        <f t="shared" ref="T53" si="421">IF(Q53&lt;0.01*O53,0.01,IF(Q53&gt;100*O53,100,S53))</f>
        <v>3.4972301297934737E-2</v>
      </c>
      <c r="U53" s="205">
        <f t="shared" ref="U53" si="422">IF(R53&gt;0,((((1/O53)^2)*((R53^2)+(Q53^2))-((1/O53)^2)*(Q53^2))^0.5),0)</f>
        <v>6.5056596349058984E-2</v>
      </c>
      <c r="V53" s="205">
        <f t="shared" si="318"/>
        <v>6.5056596349058984E-2</v>
      </c>
      <c r="W53" s="78">
        <v>1</v>
      </c>
      <c r="X53" s="199"/>
      <c r="Y53" s="146">
        <v>1</v>
      </c>
      <c r="Z53" s="146">
        <v>0.25</v>
      </c>
      <c r="AA53" s="146">
        <v>0.5</v>
      </c>
      <c r="AB53" s="146">
        <v>1</v>
      </c>
      <c r="AC53" s="146"/>
      <c r="AD53" s="146">
        <v>1</v>
      </c>
      <c r="AE53" s="201">
        <v>1</v>
      </c>
      <c r="AF53" s="146">
        <v>1</v>
      </c>
      <c r="AG53" s="54">
        <f t="shared" ref="AG53" si="423">IF(W53&gt;0,$B53,"na")</f>
        <v>16</v>
      </c>
      <c r="AH53" s="144" t="str">
        <f t="shared" ref="AH53" si="424">IF(X53&gt;0,$B53,"na")</f>
        <v>na</v>
      </c>
      <c r="AI53" s="144">
        <f t="shared" ref="AI53" si="425">IF(Y53&gt;0,$B53,"na")</f>
        <v>16</v>
      </c>
      <c r="AJ53" s="144">
        <f t="shared" ref="AJ53" si="426">IF(Z53&gt;0,$B53,"na")</f>
        <v>16</v>
      </c>
      <c r="AK53" s="144">
        <f t="shared" ref="AK53" si="427">IF(AA53&gt;0,$B53,"na")</f>
        <v>16</v>
      </c>
      <c r="AL53" s="144">
        <f t="shared" ref="AL53" si="428">IF(AB53&gt;0,$B53,"na")</f>
        <v>16</v>
      </c>
      <c r="AM53" s="144" t="str">
        <f t="shared" ref="AM53" si="429">IF(AC53&gt;0,$B53,"na")</f>
        <v>na</v>
      </c>
      <c r="AN53" s="144">
        <f t="shared" ref="AN53" si="430">IF(AD53&gt;0,$B53,"na")</f>
        <v>16</v>
      </c>
      <c r="AO53" s="75">
        <f t="shared" ref="AO53" si="431">IF(AE53&gt;0,$B53,"na")</f>
        <v>16</v>
      </c>
      <c r="AP53" s="144">
        <f t="shared" ref="AP53" si="432">IF(AF53&gt;0,$B53,"na")</f>
        <v>16</v>
      </c>
      <c r="AQ53" s="81">
        <f t="shared" si="285"/>
        <v>3.4374664328242009E-2</v>
      </c>
      <c r="AR53" s="82" t="str">
        <f t="shared" si="286"/>
        <v>na</v>
      </c>
      <c r="AS53" s="82">
        <f t="shared" si="287"/>
        <v>3.4374664328242009E-2</v>
      </c>
      <c r="AT53" s="82">
        <f t="shared" si="288"/>
        <v>1.4223999032376006E-2</v>
      </c>
      <c r="AU53" s="82">
        <f t="shared" si="289"/>
        <v>3.2737775550706671E-2</v>
      </c>
      <c r="AV53" s="82">
        <f t="shared" si="290"/>
        <v>3.5138545757758495E-2</v>
      </c>
      <c r="AW53" s="82" t="str">
        <f t="shared" si="291"/>
        <v>na</v>
      </c>
      <c r="AX53" s="82">
        <f t="shared" si="292"/>
        <v>3.5559997580940014E-2</v>
      </c>
      <c r="AY53" s="83">
        <f t="shared" si="293"/>
        <v>3.4374664328242009E-2</v>
      </c>
      <c r="AZ53" s="82">
        <f t="shared" si="294"/>
        <v>3.4374664328242009E-2</v>
      </c>
      <c r="BA53" s="93">
        <f t="shared" si="295"/>
        <v>0.12605587972237789</v>
      </c>
      <c r="BB53" s="85" t="str">
        <f t="shared" si="296"/>
        <v>na</v>
      </c>
      <c r="BC53" s="85">
        <f t="shared" si="297"/>
        <v>0.12605587972237789</v>
      </c>
      <c r="BD53" s="85">
        <f t="shared" si="298"/>
        <v>2.1583884280644974E-2</v>
      </c>
      <c r="BE53" s="85">
        <f t="shared" si="299"/>
        <v>0.11433639884115908</v>
      </c>
      <c r="BF53" s="85">
        <f t="shared" si="300"/>
        <v>0.13172061308274149</v>
      </c>
      <c r="BG53" s="85" t="str">
        <f t="shared" si="301"/>
        <v>na</v>
      </c>
      <c r="BH53" s="85">
        <f t="shared" si="302"/>
        <v>0.13489927675403104</v>
      </c>
      <c r="BI53" s="86">
        <f t="shared" si="303"/>
        <v>0.12605587972237789</v>
      </c>
      <c r="BJ53" s="102">
        <f t="shared" si="304"/>
        <v>0.12605587972237789</v>
      </c>
      <c r="BK53" s="85">
        <f t="shared" si="305"/>
        <v>1.8908381958356684</v>
      </c>
      <c r="BL53" s="85" t="str">
        <f t="shared" si="263"/>
        <v>na</v>
      </c>
      <c r="BM53" s="85">
        <f t="shared" si="264"/>
        <v>1.8908381958356684</v>
      </c>
      <c r="BN53" s="85">
        <f t="shared" si="265"/>
        <v>0.32375826420967463</v>
      </c>
      <c r="BO53" s="85">
        <f t="shared" si="266"/>
        <v>1.7150459826173863</v>
      </c>
      <c r="BP53" s="85">
        <f t="shared" si="267"/>
        <v>1.9758091962411224</v>
      </c>
      <c r="BQ53" s="85" t="str">
        <f t="shared" si="268"/>
        <v>na</v>
      </c>
      <c r="BR53" s="85">
        <f t="shared" si="269"/>
        <v>2.0234891513104656</v>
      </c>
      <c r="BS53" s="86">
        <f t="shared" si="270"/>
        <v>1.8908381958356684</v>
      </c>
      <c r="BT53" s="102">
        <f t="shared" si="271"/>
        <v>1.8908381958356684</v>
      </c>
      <c r="BU53" s="93">
        <f t="shared" si="306"/>
        <v>0.11141172788122275</v>
      </c>
      <c r="BV53" s="85" t="str">
        <f t="shared" si="307"/>
        <v>na</v>
      </c>
      <c r="BW53" s="85">
        <f t="shared" si="308"/>
        <v>8.279226376471463E-2</v>
      </c>
      <c r="BX53" s="85">
        <f t="shared" si="309"/>
        <v>0.2250782446687126</v>
      </c>
      <c r="BY53" s="85">
        <f t="shared" si="310"/>
        <v>0.16241193092862638</v>
      </c>
      <c r="BZ53" s="85">
        <f t="shared" si="311"/>
        <v>0.10929425405242869</v>
      </c>
      <c r="CA53" s="85" t="str">
        <f t="shared" si="312"/>
        <v>na</v>
      </c>
      <c r="CB53" s="85">
        <f t="shared" si="313"/>
        <v>5.7106549048238864E-2</v>
      </c>
      <c r="CC53" s="86">
        <f t="shared" si="314"/>
        <v>4.2421195783226059E-3</v>
      </c>
      <c r="CD53" s="102">
        <f t="shared" si="315"/>
        <v>4.1571096281860474E-2</v>
      </c>
    </row>
    <row r="54" spans="1:82" ht="15.75" x14ac:dyDescent="0.25">
      <c r="A54" s="309" t="s">
        <v>30</v>
      </c>
      <c r="B54" s="198"/>
      <c r="C54" s="203">
        <v>63</v>
      </c>
      <c r="D54" s="180"/>
      <c r="E54" s="207">
        <v>1</v>
      </c>
      <c r="F54" s="78"/>
      <c r="G54" s="205"/>
      <c r="H54" s="205"/>
      <c r="I54" s="205"/>
      <c r="J54" s="205">
        <v>0.39700000000000002</v>
      </c>
      <c r="K54" s="205">
        <v>0.99299999999999999</v>
      </c>
      <c r="L54" s="205">
        <v>0.309</v>
      </c>
      <c r="M54" s="205">
        <v>0.56399999999999995</v>
      </c>
      <c r="N54" s="329" t="s">
        <v>279</v>
      </c>
      <c r="O54" s="81"/>
      <c r="P54" s="82">
        <v>1.39</v>
      </c>
      <c r="Q54" s="277">
        <v>0.27</v>
      </c>
      <c r="R54" s="278">
        <v>0.57099999999999995</v>
      </c>
      <c r="S54" s="73">
        <f t="shared" ref="S54" si="433">Q54/P54</f>
        <v>0.19424460431654678</v>
      </c>
      <c r="T54" s="73">
        <f t="shared" ref="T54" si="434">IF(Q54&lt;0.01*P54,0.01,IF(Q54&gt;100*P54,100,S54))</f>
        <v>0.19424460431654678</v>
      </c>
      <c r="U54" s="205">
        <f t="shared" ref="U54" si="435">IF(R54&gt;0,((((1/P54)^2)*((R54^2)+(Q54^2))-((1/P54)^2)*(Q54^2))^0.5),0)</f>
        <v>0.41079136690647483</v>
      </c>
      <c r="V54" s="205">
        <f t="shared" si="318"/>
        <v>0.41079136690647483</v>
      </c>
      <c r="W54" s="202">
        <v>1</v>
      </c>
      <c r="X54" s="198">
        <v>0.5</v>
      </c>
      <c r="Z54" s="207">
        <v>1</v>
      </c>
      <c r="AA54" s="207">
        <v>1</v>
      </c>
      <c r="AB54" s="207">
        <v>1</v>
      </c>
      <c r="AE54" s="201"/>
      <c r="AG54" s="54">
        <f t="shared" ref="AG54" si="436">IF(W54&gt;0,$C54,"na")</f>
        <v>63</v>
      </c>
      <c r="AH54" s="144">
        <f t="shared" ref="AH54" si="437">IF(X54&gt;0,$C54,"na")</f>
        <v>63</v>
      </c>
      <c r="AI54" s="144" t="str">
        <f t="shared" ref="AI54" si="438">IF(Y54&gt;0,$C54,"na")</f>
        <v>na</v>
      </c>
      <c r="AJ54" s="144">
        <f t="shared" ref="AJ54" si="439">IF(Z54&gt;0,$C54,"na")</f>
        <v>63</v>
      </c>
      <c r="AK54" s="144">
        <f t="shared" ref="AK54" si="440">IF(AA54&gt;0,$C54,"na")</f>
        <v>63</v>
      </c>
      <c r="AL54" s="144">
        <f t="shared" ref="AL54" si="441">IF(AB54&gt;0,$C54,"na")</f>
        <v>63</v>
      </c>
      <c r="AM54" s="144" t="str">
        <f t="shared" ref="AM54" si="442">IF(AC54&gt;0,$C54,"na")</f>
        <v>na</v>
      </c>
      <c r="AN54" s="144" t="str">
        <f t="shared" ref="AN54" si="443">IF(AD54&gt;0,$C54,"na")</f>
        <v>na</v>
      </c>
      <c r="AO54" s="75" t="str">
        <f t="shared" ref="AO54" si="444">IF(AE54&gt;0,$C54,"na")</f>
        <v>na</v>
      </c>
      <c r="AP54" s="144" t="str">
        <f t="shared" ref="AP54" si="445">IF(AF54&gt;0,$C54,"na")</f>
        <v>na</v>
      </c>
      <c r="AQ54" s="81">
        <f t="shared" si="285"/>
        <v>0.17751385522585159</v>
      </c>
      <c r="AR54" s="82">
        <f t="shared" si="286"/>
        <v>0.11360886734454502</v>
      </c>
      <c r="AS54" s="82" t="str">
        <f t="shared" si="287"/>
        <v>na</v>
      </c>
      <c r="AT54" s="82">
        <f t="shared" si="288"/>
        <v>0.29381603623589231</v>
      </c>
      <c r="AU54" s="82">
        <f t="shared" si="289"/>
        <v>0.33812162900162207</v>
      </c>
      <c r="AV54" s="82">
        <f t="shared" si="290"/>
        <v>0.18145860756420382</v>
      </c>
      <c r="AW54" s="82" t="str">
        <f t="shared" si="291"/>
        <v>na</v>
      </c>
      <c r="AX54" s="82" t="str">
        <f t="shared" si="292"/>
        <v>na</v>
      </c>
      <c r="AY54" s="83" t="str">
        <f t="shared" si="293"/>
        <v>na</v>
      </c>
      <c r="AZ54" s="82" t="str">
        <f t="shared" si="294"/>
        <v>na</v>
      </c>
      <c r="BA54" s="93">
        <f t="shared" si="295"/>
        <v>0.68830160014321773</v>
      </c>
      <c r="BB54" s="85">
        <f t="shared" si="296"/>
        <v>0.28192833541866197</v>
      </c>
      <c r="BC54" s="85" t="str">
        <f t="shared" si="297"/>
        <v>na</v>
      </c>
      <c r="BD54" s="85">
        <f t="shared" si="298"/>
        <v>1.8856681173959264</v>
      </c>
      <c r="BE54" s="85">
        <f t="shared" si="299"/>
        <v>2.4972393655989755</v>
      </c>
      <c r="BF54" s="85">
        <f t="shared" si="300"/>
        <v>0.71923268439656707</v>
      </c>
      <c r="BG54" s="85" t="str">
        <f t="shared" si="301"/>
        <v>na</v>
      </c>
      <c r="BH54" s="85" t="str">
        <f t="shared" si="302"/>
        <v>na</v>
      </c>
      <c r="BI54" s="86" t="str">
        <f t="shared" si="303"/>
        <v>na</v>
      </c>
      <c r="BJ54" s="102" t="str">
        <f t="shared" si="304"/>
        <v>na</v>
      </c>
      <c r="BK54" s="85">
        <f t="shared" si="305"/>
        <v>42.674699208879503</v>
      </c>
      <c r="BL54" s="85">
        <f t="shared" si="263"/>
        <v>17.479556795957041</v>
      </c>
      <c r="BM54" s="85" t="str">
        <f t="shared" si="264"/>
        <v>na</v>
      </c>
      <c r="BN54" s="85">
        <f t="shared" si="265"/>
        <v>116.91142327854745</v>
      </c>
      <c r="BO54" s="85">
        <f t="shared" si="266"/>
        <v>154.82884066713649</v>
      </c>
      <c r="BP54" s="85">
        <f t="shared" si="267"/>
        <v>44.59242643258716</v>
      </c>
      <c r="BQ54" s="85" t="str">
        <f t="shared" si="268"/>
        <v>na</v>
      </c>
      <c r="BR54" s="85" t="str">
        <f t="shared" si="269"/>
        <v>na</v>
      </c>
      <c r="BS54" s="86" t="str">
        <f t="shared" si="270"/>
        <v>na</v>
      </c>
      <c r="BT54" s="102" t="str">
        <f t="shared" si="271"/>
        <v>na</v>
      </c>
      <c r="BU54" s="93">
        <f t="shared" si="306"/>
        <v>0.22448654017410147</v>
      </c>
      <c r="BV54" s="85">
        <f t="shared" si="307"/>
        <v>4.4282724379823321E-2</v>
      </c>
      <c r="BW54" s="85" t="str">
        <f t="shared" si="308"/>
        <v>na</v>
      </c>
      <c r="BX54" s="85">
        <f t="shared" si="309"/>
        <v>1.6327391596449174</v>
      </c>
      <c r="BY54" s="85">
        <f t="shared" si="310"/>
        <v>2.6381024407485802</v>
      </c>
      <c r="BZ54" s="85">
        <f t="shared" si="311"/>
        <v>0.25540062454391033</v>
      </c>
      <c r="CA54" s="85" t="str">
        <f t="shared" si="312"/>
        <v>na</v>
      </c>
      <c r="CB54" s="85" t="str">
        <f t="shared" si="313"/>
        <v>na</v>
      </c>
      <c r="CC54" s="86" t="str">
        <f t="shared" si="314"/>
        <v>na</v>
      </c>
      <c r="CD54" s="102" t="str">
        <f t="shared" si="315"/>
        <v>na</v>
      </c>
    </row>
    <row r="55" spans="1:82" x14ac:dyDescent="0.25">
      <c r="A55" s="309" t="s">
        <v>112</v>
      </c>
      <c r="B55" s="198">
        <v>16</v>
      </c>
      <c r="C55" s="203"/>
      <c r="E55" s="207">
        <v>1</v>
      </c>
      <c r="F55" s="78">
        <v>23.896999999999998</v>
      </c>
      <c r="G55" s="205">
        <v>42.871000000000002</v>
      </c>
      <c r="H55" s="205">
        <v>11.704000000000001</v>
      </c>
      <c r="I55" s="205">
        <v>33.258000000000003</v>
      </c>
      <c r="J55" s="205"/>
      <c r="K55" s="205"/>
      <c r="N55" s="329" t="s">
        <v>279</v>
      </c>
      <c r="O55" s="81">
        <v>66.768000000000001</v>
      </c>
      <c r="P55" s="82"/>
      <c r="Q55" s="277">
        <v>4</v>
      </c>
      <c r="R55" s="278">
        <v>10.086</v>
      </c>
      <c r="S55" s="154">
        <f t="shared" ref="S55:S57" si="446">Q55/O55</f>
        <v>5.9908938413611307E-2</v>
      </c>
      <c r="T55" s="154">
        <f t="shared" ref="T55:T57" si="447">IF(Q55&lt;0.01*O55,0.01,IF(Q55&gt;100*O55,100,S55))</f>
        <v>5.9908938413611307E-2</v>
      </c>
      <c r="U55" s="205">
        <f t="shared" ref="U55:U57" si="448">IF(R55&gt;0,((((1/O55)^2)*((R55^2)+(Q55^2))-((1/O55)^2)*(Q55^2))^0.5),0)</f>
        <v>0.1510603882099209</v>
      </c>
      <c r="V55" s="205">
        <f t="shared" si="318"/>
        <v>0.1510603882099209</v>
      </c>
      <c r="W55" s="202">
        <v>1</v>
      </c>
      <c r="X55" s="199">
        <v>0.5</v>
      </c>
      <c r="Z55" s="207">
        <v>0.25</v>
      </c>
      <c r="AA55" s="207">
        <v>0.1</v>
      </c>
      <c r="AB55" s="207">
        <v>1</v>
      </c>
      <c r="AD55" s="207">
        <v>1</v>
      </c>
      <c r="AE55" s="201"/>
      <c r="AG55" s="54">
        <f t="shared" ref="AG55:AG57" si="449">IF(W55&gt;0,$B55,"na")</f>
        <v>16</v>
      </c>
      <c r="AH55" s="144">
        <f t="shared" ref="AH55:AH57" si="450">IF(X55&gt;0,$B55,"na")</f>
        <v>16</v>
      </c>
      <c r="AI55" s="144" t="str">
        <f t="shared" ref="AI55:AI57" si="451">IF(Y55&gt;0,$B55,"na")</f>
        <v>na</v>
      </c>
      <c r="AJ55" s="144">
        <f t="shared" ref="AJ55:AJ57" si="452">IF(Z55&gt;0,$B55,"na")</f>
        <v>16</v>
      </c>
      <c r="AK55" s="144">
        <f t="shared" ref="AK55:AK57" si="453">IF(AA55&gt;0,$B55,"na")</f>
        <v>16</v>
      </c>
      <c r="AL55" s="144">
        <f t="shared" ref="AL55:AL57" si="454">IF(AB55&gt;0,$B55,"na")</f>
        <v>16</v>
      </c>
      <c r="AM55" s="144" t="str">
        <f t="shared" ref="AM55:AM57" si="455">IF(AC55&gt;0,$B55,"na")</f>
        <v>na</v>
      </c>
      <c r="AN55" s="144">
        <f t="shared" ref="AN55:AN57" si="456">IF(AD55&gt;0,$B55,"na")</f>
        <v>16</v>
      </c>
      <c r="AO55" s="75" t="str">
        <f t="shared" ref="AO55:AO57" si="457">IF(AE55&gt;0,$B55,"na")</f>
        <v>na</v>
      </c>
      <c r="AP55" s="144" t="str">
        <f t="shared" ref="AP55:AP57" si="458">IF(AF55&gt;0,$B55,"na")</f>
        <v>na</v>
      </c>
      <c r="AQ55" s="81">
        <f t="shared" si="285"/>
        <v>5.818299727677418E-2</v>
      </c>
      <c r="AR55" s="82">
        <f t="shared" si="286"/>
        <v>3.7237118257135479E-2</v>
      </c>
      <c r="AS55" s="82" t="str">
        <f t="shared" si="287"/>
        <v>na</v>
      </c>
      <c r="AT55" s="82">
        <f t="shared" si="288"/>
        <v>2.4075723011078975E-2</v>
      </c>
      <c r="AU55" s="82">
        <f t="shared" si="289"/>
        <v>1.108247567176651E-2</v>
      </c>
      <c r="AV55" s="82">
        <f t="shared" si="290"/>
        <v>5.9475952771813605E-2</v>
      </c>
      <c r="AW55" s="82" t="str">
        <f t="shared" si="291"/>
        <v>na</v>
      </c>
      <c r="AX55" s="82">
        <f t="shared" si="292"/>
        <v>6.0189307527697432E-2</v>
      </c>
      <c r="AY55" s="83" t="str">
        <f t="shared" si="293"/>
        <v>na</v>
      </c>
      <c r="AZ55" s="82" t="str">
        <f t="shared" si="294"/>
        <v>na</v>
      </c>
      <c r="BA55" s="93">
        <f t="shared" si="295"/>
        <v>0.2813671884557144</v>
      </c>
      <c r="BB55" s="85">
        <f t="shared" si="296"/>
        <v>0.11524800039146063</v>
      </c>
      <c r="BC55" s="85" t="str">
        <f t="shared" si="297"/>
        <v>na</v>
      </c>
      <c r="BD55" s="85">
        <f t="shared" si="298"/>
        <v>4.8177021566733515E-2</v>
      </c>
      <c r="BE55" s="85">
        <f t="shared" si="299"/>
        <v>1.0208333368007777E-2</v>
      </c>
      <c r="BF55" s="85">
        <f t="shared" si="300"/>
        <v>0.29401134359125508</v>
      </c>
      <c r="BG55" s="85" t="str">
        <f t="shared" si="301"/>
        <v>na</v>
      </c>
      <c r="BH55" s="85">
        <f t="shared" si="302"/>
        <v>0.3011063847920844</v>
      </c>
      <c r="BI55" s="86" t="str">
        <f t="shared" si="303"/>
        <v>na</v>
      </c>
      <c r="BJ55" s="102" t="str">
        <f t="shared" si="304"/>
        <v>na</v>
      </c>
      <c r="BK55" s="85">
        <f t="shared" si="305"/>
        <v>4.2205078268357159</v>
      </c>
      <c r="BL55" s="85">
        <f t="shared" si="263"/>
        <v>1.7287200058719094</v>
      </c>
      <c r="BM55" s="85" t="str">
        <f t="shared" si="264"/>
        <v>na</v>
      </c>
      <c r="BN55" s="85">
        <f t="shared" si="265"/>
        <v>0.7226553235010027</v>
      </c>
      <c r="BO55" s="85">
        <f t="shared" si="266"/>
        <v>0.15312500052011666</v>
      </c>
      <c r="BP55" s="85">
        <f t="shared" si="267"/>
        <v>4.410170153868826</v>
      </c>
      <c r="BQ55" s="85" t="str">
        <f t="shared" si="268"/>
        <v>na</v>
      </c>
      <c r="BR55" s="85">
        <f t="shared" si="269"/>
        <v>4.5165957718812662</v>
      </c>
      <c r="BS55" s="86" t="str">
        <f t="shared" si="270"/>
        <v>na</v>
      </c>
      <c r="BT55" s="102" t="str">
        <f t="shared" si="271"/>
        <v>na</v>
      </c>
      <c r="BU55" s="93">
        <f t="shared" si="306"/>
        <v>5.6906399307173575E-2</v>
      </c>
      <c r="BV55" s="85">
        <f t="shared" si="307"/>
        <v>0.16936193756920292</v>
      </c>
      <c r="BW55" s="85" t="str">
        <f t="shared" si="308"/>
        <v>na</v>
      </c>
      <c r="BX55" s="85">
        <f t="shared" si="309"/>
        <v>0.18923998436221376</v>
      </c>
      <c r="BY55" s="85">
        <f t="shared" si="310"/>
        <v>0.23973247991759555</v>
      </c>
      <c r="BZ55" s="85">
        <f t="shared" si="311"/>
        <v>5.4404250191987927E-2</v>
      </c>
      <c r="CA55" s="85" t="str">
        <f t="shared" si="312"/>
        <v>na</v>
      </c>
      <c r="CB55" s="85">
        <f t="shared" si="313"/>
        <v>1.972691211146143E-2</v>
      </c>
      <c r="CC55" s="86" t="str">
        <f t="shared" si="314"/>
        <v>na</v>
      </c>
      <c r="CD55" s="102" t="str">
        <f t="shared" si="315"/>
        <v>na</v>
      </c>
    </row>
    <row r="56" spans="1:82" x14ac:dyDescent="0.25">
      <c r="A56" s="323" t="s">
        <v>32</v>
      </c>
      <c r="B56" s="144">
        <v>16</v>
      </c>
      <c r="C56" s="69"/>
      <c r="D56" s="197"/>
      <c r="E56" s="60">
        <v>1</v>
      </c>
      <c r="F56" s="78">
        <v>12.818</v>
      </c>
      <c r="G56" s="205">
        <v>38.121000000000002</v>
      </c>
      <c r="H56" s="205">
        <v>11.654999999999999</v>
      </c>
      <c r="I56" s="205">
        <v>15.663</v>
      </c>
      <c r="J56" s="205"/>
      <c r="K56" s="205"/>
      <c r="M56" s="82"/>
      <c r="N56" s="329" t="s">
        <v>279</v>
      </c>
      <c r="O56" s="81">
        <v>50.939</v>
      </c>
      <c r="P56" s="82"/>
      <c r="Q56" s="277">
        <v>8.8130000000000006</v>
      </c>
      <c r="R56" s="278">
        <v>15.951000000000001</v>
      </c>
      <c r="S56" s="154">
        <f t="shared" si="446"/>
        <v>0.17301085612202832</v>
      </c>
      <c r="T56" s="154">
        <f t="shared" si="447"/>
        <v>0.17301085612202832</v>
      </c>
      <c r="U56" s="205">
        <f t="shared" si="448"/>
        <v>0.31313924497928897</v>
      </c>
      <c r="V56" s="205">
        <f t="shared" si="318"/>
        <v>0.31313924497928897</v>
      </c>
      <c r="W56" s="78">
        <v>1</v>
      </c>
      <c r="X56" s="198">
        <v>0.5</v>
      </c>
      <c r="Z56" s="207">
        <v>0.5</v>
      </c>
      <c r="AA56" s="207">
        <v>0.4</v>
      </c>
      <c r="AB56" s="207">
        <v>1</v>
      </c>
      <c r="AC56" s="207">
        <v>1</v>
      </c>
      <c r="AE56" s="201"/>
      <c r="AF56" s="119"/>
      <c r="AG56" s="54">
        <f t="shared" si="449"/>
        <v>16</v>
      </c>
      <c r="AH56" s="144">
        <f t="shared" si="450"/>
        <v>16</v>
      </c>
      <c r="AI56" s="144" t="str">
        <f t="shared" si="451"/>
        <v>na</v>
      </c>
      <c r="AJ56" s="144">
        <f t="shared" si="452"/>
        <v>16</v>
      </c>
      <c r="AK56" s="144">
        <f t="shared" si="453"/>
        <v>16</v>
      </c>
      <c r="AL56" s="144">
        <f t="shared" si="454"/>
        <v>16</v>
      </c>
      <c r="AM56" s="144">
        <f t="shared" si="455"/>
        <v>16</v>
      </c>
      <c r="AN56" s="144" t="str">
        <f t="shared" si="456"/>
        <v>na</v>
      </c>
      <c r="AO56" s="75" t="str">
        <f t="shared" si="457"/>
        <v>na</v>
      </c>
      <c r="AP56" s="144" t="str">
        <f t="shared" si="458"/>
        <v>na</v>
      </c>
      <c r="AQ56" s="81">
        <f t="shared" si="285"/>
        <v>0.15957382463450281</v>
      </c>
      <c r="AR56" s="82">
        <f t="shared" si="286"/>
        <v>0.1021272477660818</v>
      </c>
      <c r="AS56" s="82" t="str">
        <f t="shared" si="287"/>
        <v>na</v>
      </c>
      <c r="AT56" s="82">
        <f t="shared" si="288"/>
        <v>0.13206109624924373</v>
      </c>
      <c r="AU56" s="82">
        <f t="shared" si="289"/>
        <v>0.12158005686438308</v>
      </c>
      <c r="AV56" s="82">
        <f t="shared" si="290"/>
        <v>0.16311990962638065</v>
      </c>
      <c r="AW56" s="82">
        <f t="shared" si="291"/>
        <v>0.22796260662071832</v>
      </c>
      <c r="AX56" s="82" t="str">
        <f t="shared" si="292"/>
        <v>na</v>
      </c>
      <c r="AY56" s="83" t="str">
        <f t="shared" si="293"/>
        <v>na</v>
      </c>
      <c r="AZ56" s="82" t="str">
        <f t="shared" si="294"/>
        <v>na</v>
      </c>
      <c r="BA56" s="93">
        <f t="shared" si="295"/>
        <v>0.5448412814201079</v>
      </c>
      <c r="BB56" s="85">
        <f t="shared" si="296"/>
        <v>0.2231669888696762</v>
      </c>
      <c r="BC56" s="85" t="str">
        <f t="shared" si="297"/>
        <v>na</v>
      </c>
      <c r="BD56" s="85">
        <f t="shared" si="298"/>
        <v>0.37316121058024049</v>
      </c>
      <c r="BE56" s="85">
        <f t="shared" si="299"/>
        <v>0.31627974613049342</v>
      </c>
      <c r="BF56" s="85">
        <f t="shared" si="300"/>
        <v>0.56932550690614714</v>
      </c>
      <c r="BG56" s="85">
        <f t="shared" si="301"/>
        <v>1.1119209824900163</v>
      </c>
      <c r="BH56" s="85" t="str">
        <f t="shared" si="302"/>
        <v>na</v>
      </c>
      <c r="BI56" s="86" t="str">
        <f t="shared" si="303"/>
        <v>na</v>
      </c>
      <c r="BJ56" s="102" t="str">
        <f t="shared" si="304"/>
        <v>na</v>
      </c>
      <c r="BK56" s="85">
        <f t="shared" si="305"/>
        <v>8.172619221301618</v>
      </c>
      <c r="BL56" s="85">
        <f t="shared" si="263"/>
        <v>3.3475048330451429</v>
      </c>
      <c r="BM56" s="85" t="str">
        <f t="shared" si="264"/>
        <v>na</v>
      </c>
      <c r="BN56" s="85">
        <f t="shared" si="265"/>
        <v>5.5974181587036069</v>
      </c>
      <c r="BO56" s="85">
        <f t="shared" si="266"/>
        <v>4.7441961919574016</v>
      </c>
      <c r="BP56" s="85">
        <f t="shared" si="267"/>
        <v>8.5398826035922077</v>
      </c>
      <c r="BQ56" s="85">
        <f t="shared" si="268"/>
        <v>16.678814737350244</v>
      </c>
      <c r="BR56" s="85" t="str">
        <f t="shared" si="269"/>
        <v>na</v>
      </c>
      <c r="BS56" s="86" t="str">
        <f t="shared" si="270"/>
        <v>na</v>
      </c>
      <c r="BT56" s="102" t="str">
        <f t="shared" si="271"/>
        <v>na</v>
      </c>
      <c r="BU56" s="93">
        <f t="shared" si="306"/>
        <v>2.7893237727479897E-2</v>
      </c>
      <c r="BV56" s="85">
        <f t="shared" si="307"/>
        <v>2.3096568637877939E-2</v>
      </c>
      <c r="BW56" s="85" t="str">
        <f t="shared" si="308"/>
        <v>na</v>
      </c>
      <c r="BX56" s="85">
        <f t="shared" si="309"/>
        <v>9.4601157171014445E-6</v>
      </c>
      <c r="BY56" s="85">
        <f t="shared" si="310"/>
        <v>2.2690466493329522E-3</v>
      </c>
      <c r="BZ56" s="85">
        <f t="shared" si="311"/>
        <v>3.2880075875915925E-2</v>
      </c>
      <c r="CA56" s="85">
        <f t="shared" si="312"/>
        <v>0.23179277672183665</v>
      </c>
      <c r="CB56" s="85" t="str">
        <f t="shared" si="313"/>
        <v>na</v>
      </c>
      <c r="CC56" s="86" t="str">
        <f t="shared" si="314"/>
        <v>na</v>
      </c>
      <c r="CD56" s="102" t="str">
        <f t="shared" si="315"/>
        <v>na</v>
      </c>
    </row>
    <row r="57" spans="1:82" x14ac:dyDescent="0.25">
      <c r="A57" s="309" t="s">
        <v>33</v>
      </c>
      <c r="B57" s="198">
        <v>16</v>
      </c>
      <c r="C57" s="203"/>
      <c r="E57" s="207">
        <v>1</v>
      </c>
      <c r="F57" s="78">
        <v>1794.2</v>
      </c>
      <c r="G57" s="205">
        <v>3037.0749999999998</v>
      </c>
      <c r="H57" s="205">
        <v>3553.4</v>
      </c>
      <c r="I57" s="205">
        <v>2030.0920000000001</v>
      </c>
      <c r="J57" s="205"/>
      <c r="K57" s="205"/>
      <c r="N57" s="314" t="s">
        <v>271</v>
      </c>
      <c r="O57" s="81">
        <v>3553.4</v>
      </c>
      <c r="P57" s="82"/>
      <c r="Q57" s="277">
        <v>58.563000000000002</v>
      </c>
      <c r="R57" s="278">
        <v>104.96</v>
      </c>
      <c r="S57" s="154">
        <f t="shared" si="446"/>
        <v>1.6480835256374178E-2</v>
      </c>
      <c r="T57" s="154">
        <f t="shared" si="447"/>
        <v>1.6480835256374178E-2</v>
      </c>
      <c r="U57" s="205">
        <f t="shared" si="448"/>
        <v>2.9537907356334776E-2</v>
      </c>
      <c r="V57" s="205">
        <f t="shared" si="318"/>
        <v>2.9537907356334776E-2</v>
      </c>
      <c r="W57" s="202">
        <v>1</v>
      </c>
      <c r="X57" s="198"/>
      <c r="Z57" s="207">
        <v>0.25</v>
      </c>
      <c r="AA57" s="207">
        <v>0.2</v>
      </c>
      <c r="AB57" s="207">
        <v>1</v>
      </c>
      <c r="AE57" s="201"/>
      <c r="AF57" s="207">
        <v>1</v>
      </c>
      <c r="AG57" s="54">
        <f t="shared" si="449"/>
        <v>16</v>
      </c>
      <c r="AH57" s="144" t="str">
        <f t="shared" si="450"/>
        <v>na</v>
      </c>
      <c r="AI57" s="144" t="str">
        <f t="shared" si="451"/>
        <v>na</v>
      </c>
      <c r="AJ57" s="144">
        <f t="shared" si="452"/>
        <v>16</v>
      </c>
      <c r="AK57" s="144">
        <f t="shared" si="453"/>
        <v>16</v>
      </c>
      <c r="AL57" s="144">
        <f t="shared" si="454"/>
        <v>16</v>
      </c>
      <c r="AM57" s="144" t="str">
        <f t="shared" si="455"/>
        <v>na</v>
      </c>
      <c r="AN57" s="144" t="str">
        <f t="shared" si="456"/>
        <v>na</v>
      </c>
      <c r="AO57" s="75" t="str">
        <f t="shared" si="457"/>
        <v>na</v>
      </c>
      <c r="AP57" s="144">
        <f t="shared" si="458"/>
        <v>16</v>
      </c>
      <c r="AQ57" s="81">
        <f t="shared" si="285"/>
        <v>1.6346500250267303E-2</v>
      </c>
      <c r="AR57" s="82" t="str">
        <f t="shared" si="286"/>
        <v>na</v>
      </c>
      <c r="AS57" s="82" t="str">
        <f t="shared" si="287"/>
        <v>na</v>
      </c>
      <c r="AT57" s="82">
        <f t="shared" si="288"/>
        <v>6.7640690690761261E-3</v>
      </c>
      <c r="AU57" s="82">
        <f t="shared" si="289"/>
        <v>6.2272381905780199E-3</v>
      </c>
      <c r="AV57" s="82">
        <f t="shared" si="290"/>
        <v>1.6709755811384352E-2</v>
      </c>
      <c r="AW57" s="82" t="str">
        <f t="shared" si="291"/>
        <v>na</v>
      </c>
      <c r="AX57" s="82" t="str">
        <f t="shared" si="292"/>
        <v>na</v>
      </c>
      <c r="AY57" s="83" t="str">
        <f t="shared" si="293"/>
        <v>na</v>
      </c>
      <c r="AZ57" s="82">
        <f t="shared" si="294"/>
        <v>1.6346500250267303E-2</v>
      </c>
      <c r="BA57" s="93">
        <f t="shared" si="295"/>
        <v>5.8220135881479423E-2</v>
      </c>
      <c r="BB57" s="85" t="str">
        <f t="shared" si="296"/>
        <v>na</v>
      </c>
      <c r="BC57" s="85" t="str">
        <f t="shared" si="297"/>
        <v>na</v>
      </c>
      <c r="BD57" s="85">
        <f t="shared" si="298"/>
        <v>9.9687271901700829E-3</v>
      </c>
      <c r="BE57" s="85">
        <f t="shared" si="299"/>
        <v>8.4491807174936102E-3</v>
      </c>
      <c r="BF57" s="85">
        <f t="shared" si="300"/>
        <v>6.0836448160597745E-2</v>
      </c>
      <c r="BG57" s="85" t="str">
        <f t="shared" si="301"/>
        <v>na</v>
      </c>
      <c r="BH57" s="85" t="str">
        <f t="shared" si="302"/>
        <v>na</v>
      </c>
      <c r="BI57" s="86" t="str">
        <f t="shared" si="303"/>
        <v>na</v>
      </c>
      <c r="BJ57" s="102">
        <f t="shared" si="304"/>
        <v>5.8220135881479423E-2</v>
      </c>
      <c r="BK57" s="85">
        <f t="shared" si="305"/>
        <v>0.87330203822219132</v>
      </c>
      <c r="BL57" s="85" t="str">
        <f t="shared" si="263"/>
        <v>na</v>
      </c>
      <c r="BM57" s="85" t="str">
        <f t="shared" si="264"/>
        <v>na</v>
      </c>
      <c r="BN57" s="85">
        <f t="shared" si="265"/>
        <v>0.14953090785255124</v>
      </c>
      <c r="BO57" s="85">
        <f t="shared" si="266"/>
        <v>0.12673771076240414</v>
      </c>
      <c r="BP57" s="85">
        <f t="shared" si="267"/>
        <v>0.91254672240896617</v>
      </c>
      <c r="BQ57" s="85" t="str">
        <f t="shared" si="268"/>
        <v>na</v>
      </c>
      <c r="BR57" s="85" t="str">
        <f t="shared" si="269"/>
        <v>na</v>
      </c>
      <c r="BS57" s="86" t="str">
        <f t="shared" si="270"/>
        <v>na</v>
      </c>
      <c r="BT57" s="102">
        <f t="shared" si="271"/>
        <v>0.87330203822219132</v>
      </c>
      <c r="BU57" s="93">
        <f t="shared" si="306"/>
        <v>0.16475205818163832</v>
      </c>
      <c r="BV57" s="85" t="str">
        <f t="shared" si="307"/>
        <v>na</v>
      </c>
      <c r="BW57" s="85" t="str">
        <f t="shared" si="308"/>
        <v>na</v>
      </c>
      <c r="BX57" s="85">
        <f t="shared" si="309"/>
        <v>0.2542820191534807</v>
      </c>
      <c r="BY57" s="85">
        <f t="shared" si="310"/>
        <v>0.25912761205293883</v>
      </c>
      <c r="BZ57" s="85">
        <f t="shared" si="311"/>
        <v>0.16346817291126875</v>
      </c>
      <c r="CA57" s="85" t="str">
        <f t="shared" si="312"/>
        <v>na</v>
      </c>
      <c r="CB57" s="85" t="str">
        <f t="shared" si="313"/>
        <v>na</v>
      </c>
      <c r="CC57" s="86" t="str">
        <f t="shared" si="314"/>
        <v>na</v>
      </c>
      <c r="CD57" s="102">
        <f t="shared" si="315"/>
        <v>7.6177417804774536E-2</v>
      </c>
    </row>
    <row r="58" spans="1:82" x14ac:dyDescent="0.25">
      <c r="A58" s="311" t="s">
        <v>111</v>
      </c>
      <c r="B58" s="198"/>
      <c r="C58" s="203">
        <v>63</v>
      </c>
      <c r="E58" s="199">
        <v>1</v>
      </c>
      <c r="F58" s="78">
        <v>338.94200000000001</v>
      </c>
      <c r="G58" s="205">
        <v>1119.97</v>
      </c>
      <c r="H58" s="205">
        <v>1161.08</v>
      </c>
      <c r="I58" s="205">
        <v>2375.181</v>
      </c>
      <c r="J58" s="205">
        <v>8.2729999999999997</v>
      </c>
      <c r="K58" s="205">
        <v>64.501999999999995</v>
      </c>
      <c r="L58" s="82">
        <v>2.327</v>
      </c>
      <c r="M58" s="82">
        <v>7.1980000000000004</v>
      </c>
      <c r="N58" s="329" t="s">
        <v>279</v>
      </c>
      <c r="O58" s="81"/>
      <c r="P58" s="82">
        <v>72.775000000000006</v>
      </c>
      <c r="Q58" s="277">
        <v>2.327</v>
      </c>
      <c r="R58" s="278">
        <v>7.1980000000000004</v>
      </c>
      <c r="S58" s="73">
        <f t="shared" ref="S58" si="459">Q58/P58</f>
        <v>3.197526623153555E-2</v>
      </c>
      <c r="T58" s="73">
        <f t="shared" ref="T58" si="460">IF(Q58&lt;0.01*P58,0.01,IF(Q58&gt;100*P58,100,S58))</f>
        <v>3.197526623153555E-2</v>
      </c>
      <c r="U58" s="205">
        <f t="shared" ref="U58" si="461">IF(R58&gt;0,((((1/P58)^2)*((R58^2)+(Q58^2))-((1/P58)^2)*(Q58^2))^0.5),0)</f>
        <v>9.8907591892820348E-2</v>
      </c>
      <c r="V58" s="205">
        <f t="shared" si="318"/>
        <v>9.8907591892820348E-2</v>
      </c>
      <c r="W58" s="202">
        <v>1</v>
      </c>
      <c r="X58" s="199">
        <v>1</v>
      </c>
      <c r="Z58" s="207">
        <v>0.75</v>
      </c>
      <c r="AA58" s="207">
        <v>0.3</v>
      </c>
      <c r="AB58" s="207">
        <v>1</v>
      </c>
      <c r="AC58" s="207">
        <v>0.5</v>
      </c>
      <c r="AD58" s="207">
        <v>1</v>
      </c>
      <c r="AE58" s="201"/>
      <c r="AF58" s="207">
        <v>1</v>
      </c>
      <c r="AG58" s="54">
        <f t="shared" ref="AG58" si="462">IF(W58&gt;0,$C58,"na")</f>
        <v>63</v>
      </c>
      <c r="AH58" s="144">
        <f t="shared" ref="AH58" si="463">IF(X58&gt;0,$C58,"na")</f>
        <v>63</v>
      </c>
      <c r="AI58" s="144" t="str">
        <f t="shared" ref="AI58" si="464">IF(Y58&gt;0,$C58,"na")</f>
        <v>na</v>
      </c>
      <c r="AJ58" s="144">
        <f t="shared" ref="AJ58" si="465">IF(Z58&gt;0,$C58,"na")</f>
        <v>63</v>
      </c>
      <c r="AK58" s="144">
        <f t="shared" ref="AK58" si="466">IF(AA58&gt;0,$C58,"na")</f>
        <v>63</v>
      </c>
      <c r="AL58" s="144">
        <f t="shared" ref="AL58" si="467">IF(AB58&gt;0,$C58,"na")</f>
        <v>63</v>
      </c>
      <c r="AM58" s="144">
        <f t="shared" ref="AM58" si="468">IF(AC58&gt;0,$C58,"na")</f>
        <v>63</v>
      </c>
      <c r="AN58" s="144">
        <f t="shared" ref="AN58" si="469">IF(AD58&gt;0,$C58,"na")</f>
        <v>63</v>
      </c>
      <c r="AO58" s="75" t="str">
        <f t="shared" ref="AO58" si="470">IF(AE58&gt;0,$C58,"na")</f>
        <v>na</v>
      </c>
      <c r="AP58" s="144">
        <f t="shared" ref="AP58" si="471">IF(AF58&gt;0,$C58,"na")</f>
        <v>63</v>
      </c>
      <c r="AQ58" s="81">
        <f t="shared" si="285"/>
        <v>3.147469994225454E-2</v>
      </c>
      <c r="AR58" s="82">
        <f t="shared" si="286"/>
        <v>4.0287615926085811E-2</v>
      </c>
      <c r="AS58" s="82" t="str">
        <f t="shared" si="287"/>
        <v>na</v>
      </c>
      <c r="AT58" s="82">
        <f t="shared" si="288"/>
        <v>3.9072041307626329E-2</v>
      </c>
      <c r="AU58" s="82">
        <f t="shared" si="289"/>
        <v>1.798554282414545E-2</v>
      </c>
      <c r="AV58" s="82">
        <f t="shared" si="290"/>
        <v>3.217413771874908E-2</v>
      </c>
      <c r="AW58" s="82">
        <f t="shared" si="291"/>
        <v>2.2481928530181813E-2</v>
      </c>
      <c r="AX58" s="82">
        <f t="shared" si="292"/>
        <v>3.2560034423021939E-2</v>
      </c>
      <c r="AY58" s="83" t="str">
        <f t="shared" si="293"/>
        <v>na</v>
      </c>
      <c r="AZ58" s="82">
        <f t="shared" si="294"/>
        <v>3.147469994225454E-2</v>
      </c>
      <c r="BA58" s="93">
        <f t="shared" si="295"/>
        <v>0.18863317615250413</v>
      </c>
      <c r="BB58" s="85">
        <f t="shared" si="296"/>
        <v>0.30905659580826278</v>
      </c>
      <c r="BC58" s="85" t="str">
        <f t="shared" si="297"/>
        <v>na</v>
      </c>
      <c r="BD58" s="85">
        <f t="shared" si="298"/>
        <v>0.29068798608043445</v>
      </c>
      <c r="BE58" s="85">
        <f t="shared" si="299"/>
        <v>6.1594506498776853E-2</v>
      </c>
      <c r="BF58" s="85">
        <f t="shared" si="300"/>
        <v>0.19711002505614747</v>
      </c>
      <c r="BG58" s="85">
        <f t="shared" si="301"/>
        <v>9.624141640433885E-2</v>
      </c>
      <c r="BH58" s="85">
        <f t="shared" si="302"/>
        <v>0.20186665700030174</v>
      </c>
      <c r="BI58" s="86" t="str">
        <f t="shared" si="303"/>
        <v>na</v>
      </c>
      <c r="BJ58" s="102">
        <f t="shared" si="304"/>
        <v>0.18863317615250413</v>
      </c>
      <c r="BK58" s="85">
        <f t="shared" si="305"/>
        <v>11.695256921455256</v>
      </c>
      <c r="BL58" s="85">
        <f t="shared" si="263"/>
        <v>19.161508940112292</v>
      </c>
      <c r="BM58" s="85" t="str">
        <f t="shared" si="264"/>
        <v>na</v>
      </c>
      <c r="BN58" s="85">
        <f t="shared" si="265"/>
        <v>18.022655136986934</v>
      </c>
      <c r="BO58" s="85">
        <f t="shared" si="266"/>
        <v>3.8188594029241649</v>
      </c>
      <c r="BP58" s="85">
        <f t="shared" si="267"/>
        <v>12.220821553481143</v>
      </c>
      <c r="BQ58" s="85">
        <f t="shared" si="268"/>
        <v>5.9669678170690084</v>
      </c>
      <c r="BR58" s="85">
        <f t="shared" si="269"/>
        <v>12.515732734018707</v>
      </c>
      <c r="BS58" s="86" t="str">
        <f t="shared" si="270"/>
        <v>na</v>
      </c>
      <c r="BT58" s="102">
        <f t="shared" si="271"/>
        <v>11.695256921455256</v>
      </c>
      <c r="BU58" s="93">
        <f t="shared" si="306"/>
        <v>0.46970428525515734</v>
      </c>
      <c r="BV58" s="85">
        <f t="shared" si="307"/>
        <v>0.62790409847162454</v>
      </c>
      <c r="BW58" s="85" t="str">
        <f t="shared" si="308"/>
        <v>na</v>
      </c>
      <c r="BX58" s="85">
        <f t="shared" si="309"/>
        <v>0.5538052935019484</v>
      </c>
      <c r="BY58" s="85">
        <f t="shared" si="310"/>
        <v>0.84048147352001357</v>
      </c>
      <c r="BZ58" s="85">
        <f t="shared" si="311"/>
        <v>0.46177050283855636</v>
      </c>
      <c r="CA58" s="85">
        <f t="shared" si="312"/>
        <v>0.45644525889147936</v>
      </c>
      <c r="CB58" s="85">
        <f t="shared" si="313"/>
        <v>0.24800638850495302</v>
      </c>
      <c r="CC58" s="86" t="str">
        <f t="shared" si="314"/>
        <v>na</v>
      </c>
      <c r="CD58" s="102">
        <f t="shared" si="315"/>
        <v>0.18284112334049749</v>
      </c>
    </row>
    <row r="59" spans="1:82" x14ac:dyDescent="0.25">
      <c r="A59" s="309" t="s">
        <v>34</v>
      </c>
      <c r="B59" s="198">
        <v>16</v>
      </c>
      <c r="C59" s="203"/>
      <c r="E59" s="199">
        <v>1</v>
      </c>
      <c r="F59" s="78">
        <v>585.22699999999998</v>
      </c>
      <c r="G59" s="205">
        <v>664.66</v>
      </c>
      <c r="H59" s="205">
        <v>322.875</v>
      </c>
      <c r="I59" s="205">
        <v>753.36599999999999</v>
      </c>
      <c r="J59" s="205"/>
      <c r="K59" s="205"/>
      <c r="N59" s="329" t="s">
        <v>279</v>
      </c>
      <c r="O59" s="81">
        <v>1249.8869999999999</v>
      </c>
      <c r="P59" s="82"/>
      <c r="Q59" s="321">
        <v>322.875</v>
      </c>
      <c r="R59" s="321">
        <v>753.36599999999999</v>
      </c>
      <c r="S59" s="154">
        <f>Q37/O59</f>
        <v>3.6003254694224357E-2</v>
      </c>
      <c r="T59" s="154">
        <f>IF(Q37&lt;0.01*O59,0.01,IF(Q37&gt;100*O59,100,S59))</f>
        <v>3.6003254694224357E-2</v>
      </c>
      <c r="U59" s="205">
        <f t="shared" ref="U59" si="472">IF(R59&gt;0,((((1/O59)^2)*((R59^2)+(Q59^2))-((1/O59)^2)*(Q59^2))^0.5),0)</f>
        <v>0.60274728835486735</v>
      </c>
      <c r="V59" s="205">
        <f t="shared" si="318"/>
        <v>0.60274728835486735</v>
      </c>
      <c r="W59" s="202">
        <v>1</v>
      </c>
      <c r="X59" s="198"/>
      <c r="Z59" s="207">
        <v>0.25</v>
      </c>
      <c r="AA59" s="207">
        <v>0.1</v>
      </c>
      <c r="AB59" s="207">
        <v>1</v>
      </c>
      <c r="AD59" s="207">
        <v>0.5</v>
      </c>
      <c r="AE59" s="201"/>
      <c r="AG59" s="54">
        <f t="shared" ref="AG59" si="473">IF(W59&gt;0,$B59,"na")</f>
        <v>16</v>
      </c>
      <c r="AH59" s="144" t="str">
        <f t="shared" ref="AH59" si="474">IF(X59&gt;0,$B59,"na")</f>
        <v>na</v>
      </c>
      <c r="AI59" s="144" t="str">
        <f t="shared" ref="AI59" si="475">IF(Y59&gt;0,$B59,"na")</f>
        <v>na</v>
      </c>
      <c r="AJ59" s="144">
        <f t="shared" ref="AJ59" si="476">IF(Z59&gt;0,$B59,"na")</f>
        <v>16</v>
      </c>
      <c r="AK59" s="144">
        <f t="shared" ref="AK59" si="477">IF(AA59&gt;0,$B59,"na")</f>
        <v>16</v>
      </c>
      <c r="AL59" s="144">
        <f t="shared" ref="AL59" si="478">IF(AB59&gt;0,$B59,"na")</f>
        <v>16</v>
      </c>
      <c r="AM59" s="144" t="str">
        <f t="shared" ref="AM59" si="479">IF(AC59&gt;0,$B59,"na")</f>
        <v>na</v>
      </c>
      <c r="AN59" s="144">
        <f t="shared" ref="AN59" si="480">IF(AD59&gt;0,$B59,"na")</f>
        <v>16</v>
      </c>
      <c r="AO59" s="75" t="str">
        <f t="shared" ref="AO59" si="481">IF(AE59&gt;0,$B59,"na")</f>
        <v>na</v>
      </c>
      <c r="AP59" s="144" t="str">
        <f t="shared" ref="AP59" si="482">IF(AF59&gt;0,$B59,"na")</f>
        <v>na</v>
      </c>
      <c r="AQ59" s="81">
        <f t="shared" si="285"/>
        <v>3.5370285429098196E-2</v>
      </c>
      <c r="AR59" s="82" t="str">
        <f t="shared" si="286"/>
        <v>na</v>
      </c>
      <c r="AS59" s="82" t="str">
        <f t="shared" si="287"/>
        <v>na</v>
      </c>
      <c r="AT59" s="82">
        <f t="shared" si="288"/>
        <v>1.4635980177557876E-2</v>
      </c>
      <c r="AU59" s="82">
        <f t="shared" si="289"/>
        <v>6.7371972245901324E-3</v>
      </c>
      <c r="AV59" s="82">
        <f t="shared" si="290"/>
        <v>3.6156291771967039E-2</v>
      </c>
      <c r="AW59" s="82" t="str">
        <f t="shared" si="291"/>
        <v>na</v>
      </c>
      <c r="AX59" s="82">
        <f t="shared" si="292"/>
        <v>1.8294975221947344E-2</v>
      </c>
      <c r="AY59" s="83" t="str">
        <f t="shared" si="293"/>
        <v>na</v>
      </c>
      <c r="AZ59" s="82" t="str">
        <f t="shared" si="294"/>
        <v>na</v>
      </c>
      <c r="BA59" s="93">
        <f t="shared" si="295"/>
        <v>0.9434384240269853</v>
      </c>
      <c r="BB59" s="85" t="str">
        <f t="shared" si="296"/>
        <v>na</v>
      </c>
      <c r="BC59" s="85" t="str">
        <f t="shared" si="297"/>
        <v>na</v>
      </c>
      <c r="BD59" s="85">
        <f t="shared" si="298"/>
        <v>0.1615399917477835</v>
      </c>
      <c r="BE59" s="85">
        <f t="shared" si="299"/>
        <v>3.4229058468099233E-2</v>
      </c>
      <c r="BF59" s="85">
        <f t="shared" si="300"/>
        <v>0.98583491616844465</v>
      </c>
      <c r="BG59" s="85" t="str">
        <f t="shared" si="301"/>
        <v>na</v>
      </c>
      <c r="BH59" s="85">
        <f t="shared" si="302"/>
        <v>0.2524062371059117</v>
      </c>
      <c r="BI59" s="86" t="str">
        <f t="shared" si="303"/>
        <v>na</v>
      </c>
      <c r="BJ59" s="102" t="str">
        <f t="shared" si="304"/>
        <v>na</v>
      </c>
      <c r="BK59" s="85">
        <f t="shared" si="305"/>
        <v>14.15157636040478</v>
      </c>
      <c r="BL59" s="85" t="str">
        <f t="shared" si="263"/>
        <v>na</v>
      </c>
      <c r="BM59" s="85" t="str">
        <f t="shared" si="264"/>
        <v>na</v>
      </c>
      <c r="BN59" s="85">
        <f t="shared" si="265"/>
        <v>2.4230998762167526</v>
      </c>
      <c r="BO59" s="85">
        <f t="shared" si="266"/>
        <v>0.51343587702148852</v>
      </c>
      <c r="BP59" s="85">
        <f t="shared" si="267"/>
        <v>14.78752374252667</v>
      </c>
      <c r="BQ59" s="85" t="str">
        <f t="shared" si="268"/>
        <v>na</v>
      </c>
      <c r="BR59" s="85">
        <f t="shared" si="269"/>
        <v>3.7860935565886757</v>
      </c>
      <c r="BS59" s="86" t="str">
        <f t="shared" si="270"/>
        <v>na</v>
      </c>
      <c r="BT59" s="102" t="str">
        <f t="shared" si="271"/>
        <v>na</v>
      </c>
      <c r="BU59" s="93">
        <f t="shared" si="306"/>
        <v>0.10876900928220462</v>
      </c>
      <c r="BV59" s="85" t="str">
        <f t="shared" si="307"/>
        <v>na</v>
      </c>
      <c r="BW59" s="85" t="str">
        <f t="shared" si="308"/>
        <v>na</v>
      </c>
      <c r="BX59" s="85">
        <f t="shared" si="309"/>
        <v>0.22351732998942642</v>
      </c>
      <c r="BY59" s="85">
        <f t="shared" si="310"/>
        <v>0.25705503300679589</v>
      </c>
      <c r="BZ59" s="85">
        <f t="shared" si="311"/>
        <v>0.10661911823784917</v>
      </c>
      <c r="CA59" s="85" t="str">
        <f t="shared" si="312"/>
        <v>na</v>
      </c>
      <c r="CB59" s="85">
        <f t="shared" si="313"/>
        <v>9.4882391822044887E-2</v>
      </c>
      <c r="CC59" s="86" t="str">
        <f t="shared" si="314"/>
        <v>na</v>
      </c>
      <c r="CD59" s="102" t="str">
        <f t="shared" si="315"/>
        <v>na</v>
      </c>
    </row>
    <row r="60" spans="1:82" x14ac:dyDescent="0.25">
      <c r="F60" s="78"/>
      <c r="G60" s="205"/>
      <c r="H60" s="205"/>
      <c r="I60" s="205"/>
      <c r="J60" s="205"/>
      <c r="K60" s="205"/>
      <c r="W60" s="202"/>
      <c r="AE60" s="201"/>
      <c r="AG60" s="202"/>
      <c r="AO60" s="201"/>
      <c r="AQ60" s="81"/>
      <c r="AR60" s="82"/>
      <c r="AS60" s="82"/>
      <c r="AT60" s="82"/>
      <c r="AU60" s="82"/>
      <c r="AV60" s="82"/>
      <c r="AW60" s="82"/>
      <c r="AX60" s="82"/>
      <c r="AY60" s="83"/>
      <c r="AZ60" s="82"/>
      <c r="BA60" s="202"/>
      <c r="BK60" s="204"/>
      <c r="BL60" s="146"/>
      <c r="BM60" s="146"/>
      <c r="BN60" s="146"/>
      <c r="BO60" s="146"/>
      <c r="BP60" s="146"/>
      <c r="BQ60" s="146"/>
      <c r="BR60" s="146"/>
      <c r="BS60" s="201"/>
      <c r="BT60" s="21"/>
    </row>
    <row r="61" spans="1:82" ht="18" x14ac:dyDescent="0.35">
      <c r="A61" s="60" t="s">
        <v>472</v>
      </c>
      <c r="B61" s="202"/>
      <c r="D61" s="202"/>
      <c r="F61" s="202"/>
      <c r="G61" s="207"/>
      <c r="H61" s="207"/>
      <c r="I61" s="207"/>
      <c r="J61" s="207"/>
      <c r="K61" s="207"/>
      <c r="O61" s="81"/>
      <c r="P61" s="82"/>
      <c r="Q61" s="82"/>
      <c r="R61" s="82"/>
      <c r="S61" s="82"/>
      <c r="T61" s="82"/>
      <c r="U61" s="82"/>
      <c r="V61" s="82"/>
      <c r="W61" s="54">
        <f t="shared" ref="W61:AF61" si="483">AVERAGE(W36:W59)</f>
        <v>1</v>
      </c>
      <c r="X61" s="144">
        <f t="shared" si="483"/>
        <v>0.78125</v>
      </c>
      <c r="Y61" s="144">
        <f t="shared" si="483"/>
        <v>1</v>
      </c>
      <c r="Z61" s="144">
        <f t="shared" si="483"/>
        <v>0.60416666666666663</v>
      </c>
      <c r="AA61" s="144">
        <f t="shared" si="483"/>
        <v>0.52500000000000002</v>
      </c>
      <c r="AB61" s="144">
        <f t="shared" si="483"/>
        <v>0.97826086956521741</v>
      </c>
      <c r="AC61" s="144">
        <f t="shared" si="483"/>
        <v>0.7</v>
      </c>
      <c r="AD61" s="144">
        <f t="shared" si="483"/>
        <v>0.96666666666666667</v>
      </c>
      <c r="AE61" s="75">
        <f t="shared" si="483"/>
        <v>1</v>
      </c>
      <c r="AF61" s="144">
        <f t="shared" si="483"/>
        <v>1</v>
      </c>
      <c r="AG61" s="58">
        <f>SUM(AG36:AG59)-AG62</f>
        <v>924</v>
      </c>
      <c r="AH61" s="60">
        <f t="shared" ref="AH61:AP61" si="484">SUM(AH36:AH59)-AH62</f>
        <v>757</v>
      </c>
      <c r="AI61" s="60">
        <f t="shared" si="484"/>
        <v>323</v>
      </c>
      <c r="AJ61" s="60">
        <f t="shared" si="484"/>
        <v>924</v>
      </c>
      <c r="AK61" s="60">
        <f t="shared" si="484"/>
        <v>924</v>
      </c>
      <c r="AL61" s="60">
        <f t="shared" si="484"/>
        <v>862</v>
      </c>
      <c r="AM61" s="60">
        <f t="shared" si="484"/>
        <v>216</v>
      </c>
      <c r="AN61" s="60">
        <f t="shared" si="484"/>
        <v>554</v>
      </c>
      <c r="AO61" s="75">
        <f t="shared" si="484"/>
        <v>92</v>
      </c>
      <c r="AP61" s="59">
        <f t="shared" si="484"/>
        <v>276</v>
      </c>
      <c r="AQ61" s="56">
        <f>(1/W62)*SUM(AQ36:AQ59)</f>
        <v>0.11782065280328149</v>
      </c>
      <c r="AR61" s="74">
        <f t="shared" ref="AR61" si="485">(1/X62)*SUM(AR36:AR59)</f>
        <v>0.14012113595704445</v>
      </c>
      <c r="AS61" s="74">
        <f t="shared" ref="AS61" si="486">(1/Y62)*SUM(AS36:AS59)</f>
        <v>0.10630877643991447</v>
      </c>
      <c r="AT61" s="74">
        <f t="shared" ref="AT61" si="487">(1/Z62)*SUM(AT36:AT59)</f>
        <v>0.13283002877705019</v>
      </c>
      <c r="AU61" s="74">
        <f t="shared" ref="AU61" si="488">(1/AA62)*SUM(AU36:AU59)</f>
        <v>0.13348868464357366</v>
      </c>
      <c r="AV61" s="74">
        <f t="shared" ref="AV61" si="489">(1/AB62)*SUM(AV36:AV59)</f>
        <v>0.1177877494942543</v>
      </c>
      <c r="AW61" s="74">
        <f t="shared" ref="AW61" si="490">(1/AC62)*SUM(AW36:AW59)</f>
        <v>0.10760045083612467</v>
      </c>
      <c r="AX61" s="74">
        <f t="shared" ref="AX61" si="491">(1/AD62)*SUM(AX36:AX59)</f>
        <v>9.5302439073692291E-2</v>
      </c>
      <c r="AY61" s="345">
        <f t="shared" ref="AY61" si="492">(1/AE62)*SUM(AY36:AY59)</f>
        <v>1.8091775344859395E-2</v>
      </c>
      <c r="AZ61" s="385">
        <f t="shared" ref="AZ61" si="493">(1/AF62)*SUM(AZ36:AZ59)</f>
        <v>8.5347142369007103E-2</v>
      </c>
      <c r="BA61" s="202"/>
      <c r="BK61" s="78">
        <f>SQRT((SUM(BK36:BK59)+SUM(BU36:BU59))/AG61)</f>
        <v>0.74361239317782668</v>
      </c>
      <c r="BL61" s="205">
        <f t="shared" ref="BL61:BT61" si="494">SQRT((SUM(BL36:BL59)+SUM(BV36:BV59))/AH61)</f>
        <v>0.80009758307398948</v>
      </c>
      <c r="BM61" s="205">
        <f t="shared" si="494"/>
        <v>0.59744851913933483</v>
      </c>
      <c r="BN61" s="205">
        <f t="shared" si="494"/>
        <v>1.0103421117512632</v>
      </c>
      <c r="BO61" s="205">
        <f t="shared" si="494"/>
        <v>0.98707247360473493</v>
      </c>
      <c r="BP61" s="205">
        <f t="shared" si="494"/>
        <v>0.74870082739078492</v>
      </c>
      <c r="BQ61" s="205">
        <f t="shared" si="494"/>
        <v>0.49399461330639982</v>
      </c>
      <c r="BR61" s="205">
        <f t="shared" si="494"/>
        <v>0.63252378951173038</v>
      </c>
      <c r="BS61" s="373">
        <f t="shared" si="494"/>
        <v>0.19313900182324478</v>
      </c>
      <c r="BT61" s="371">
        <f t="shared" si="494"/>
        <v>0.58100374222389373</v>
      </c>
    </row>
    <row r="62" spans="1:82" x14ac:dyDescent="0.25">
      <c r="A62" s="199" t="s">
        <v>60</v>
      </c>
      <c r="B62" s="202">
        <f>COUNTIF(B36:B59,"&gt;0")</f>
        <v>12</v>
      </c>
      <c r="C62" s="198">
        <f>COUNTIF(C36:C59,"&gt;0")</f>
        <v>12</v>
      </c>
      <c r="D62" s="202"/>
      <c r="F62" s="202"/>
      <c r="G62" s="207"/>
      <c r="H62" s="207"/>
      <c r="I62" s="207"/>
      <c r="J62" s="207"/>
      <c r="K62" s="207"/>
      <c r="O62" s="81"/>
      <c r="P62" s="82"/>
      <c r="Q62" s="82"/>
      <c r="R62" s="82"/>
      <c r="S62" s="82"/>
      <c r="T62" s="82"/>
      <c r="U62" s="82"/>
      <c r="V62" s="82"/>
      <c r="W62" s="202">
        <f t="shared" ref="W62:AF62" si="495">COUNTIF(W36:W59,"&gt;0")</f>
        <v>24</v>
      </c>
      <c r="X62" s="198">
        <f t="shared" si="495"/>
        <v>16</v>
      </c>
      <c r="Y62" s="198">
        <f t="shared" si="495"/>
        <v>9</v>
      </c>
      <c r="Z62" s="198">
        <f t="shared" si="495"/>
        <v>24</v>
      </c>
      <c r="AA62" s="198">
        <f t="shared" si="495"/>
        <v>24</v>
      </c>
      <c r="AB62" s="198">
        <f t="shared" si="495"/>
        <v>23</v>
      </c>
      <c r="AC62" s="198">
        <f t="shared" si="495"/>
        <v>5</v>
      </c>
      <c r="AD62" s="198">
        <f t="shared" si="495"/>
        <v>15</v>
      </c>
      <c r="AE62" s="152">
        <f t="shared" si="495"/>
        <v>3</v>
      </c>
      <c r="AF62" s="198">
        <f t="shared" si="495"/>
        <v>9</v>
      </c>
      <c r="AG62" s="202">
        <f>COUNTIF(AG36:AG59,"&gt;0")</f>
        <v>24</v>
      </c>
      <c r="AH62" s="198">
        <f t="shared" ref="AH62:AP62" si="496">COUNTIF(AH36:AH59,"&gt;0")</f>
        <v>16</v>
      </c>
      <c r="AI62" s="198">
        <f t="shared" si="496"/>
        <v>9</v>
      </c>
      <c r="AJ62" s="198">
        <f t="shared" si="496"/>
        <v>24</v>
      </c>
      <c r="AK62" s="198">
        <f t="shared" si="496"/>
        <v>24</v>
      </c>
      <c r="AL62" s="198">
        <f t="shared" si="496"/>
        <v>23</v>
      </c>
      <c r="AM62" s="198">
        <f t="shared" si="496"/>
        <v>5</v>
      </c>
      <c r="AN62" s="198">
        <f t="shared" si="496"/>
        <v>15</v>
      </c>
      <c r="AO62" s="152">
        <f t="shared" si="496"/>
        <v>3</v>
      </c>
      <c r="AP62" s="203">
        <f t="shared" si="496"/>
        <v>9</v>
      </c>
      <c r="AQ62" s="82"/>
      <c r="AR62" s="82"/>
      <c r="AS62" s="82"/>
      <c r="AT62" s="82"/>
      <c r="AU62" s="82"/>
      <c r="AV62" s="82"/>
      <c r="AW62" s="82"/>
      <c r="AX62" s="82"/>
      <c r="AY62" s="83"/>
      <c r="AZ62" s="82"/>
      <c r="BA62" s="202"/>
      <c r="BK62" s="202"/>
      <c r="BL62" s="198"/>
      <c r="BM62" s="198"/>
      <c r="BN62" s="198"/>
      <c r="BO62" s="198"/>
      <c r="BP62" s="198"/>
      <c r="BQ62" s="198"/>
      <c r="BR62" s="198"/>
      <c r="BS62" s="152"/>
      <c r="BT62" s="203"/>
    </row>
    <row r="63" spans="1:82" ht="24" x14ac:dyDescent="0.45">
      <c r="A63" s="27" t="s">
        <v>483</v>
      </c>
      <c r="F63" s="202"/>
      <c r="G63" s="207"/>
      <c r="H63" s="207"/>
      <c r="I63" s="207"/>
      <c r="J63" s="207"/>
      <c r="K63" s="207"/>
      <c r="O63" s="81"/>
      <c r="P63" s="82"/>
      <c r="Q63" s="82"/>
      <c r="R63" s="82"/>
      <c r="S63" s="82"/>
      <c r="T63" s="82"/>
      <c r="U63" s="82"/>
      <c r="V63" s="82"/>
      <c r="AQ63" s="87">
        <f>EXP((1/W62)*(SUM(AQ36:AQ59)-W62))</f>
        <v>0.41387994000754741</v>
      </c>
      <c r="AR63" s="88">
        <f t="shared" ref="AR63:AZ63" si="497">EXP((1/X62)*(SUM(AR36:AR59)-X62))</f>
        <v>0.42321334556642398</v>
      </c>
      <c r="AS63" s="88">
        <f t="shared" si="497"/>
        <v>0.40914272474295249</v>
      </c>
      <c r="AT63" s="88">
        <f t="shared" si="497"/>
        <v>0.42013887347662132</v>
      </c>
      <c r="AU63" s="88">
        <f t="shared" si="497"/>
        <v>0.42041569156431235</v>
      </c>
      <c r="AV63" s="88">
        <f t="shared" si="497"/>
        <v>0.41386632221201769</v>
      </c>
      <c r="AW63" s="88">
        <f t="shared" si="497"/>
        <v>0.4096715453834146</v>
      </c>
      <c r="AX63" s="88">
        <f t="shared" si="497"/>
        <v>0.40466425287948488</v>
      </c>
      <c r="AY63" s="94">
        <f t="shared" si="497"/>
        <v>0.37459560383894736</v>
      </c>
      <c r="AZ63" s="106">
        <f t="shared" si="497"/>
        <v>0.40065568651671307</v>
      </c>
      <c r="BA63" s="103"/>
      <c r="BB63" s="103"/>
      <c r="BC63" s="103"/>
      <c r="BD63" s="103"/>
      <c r="BE63" s="103"/>
      <c r="BF63" s="103"/>
      <c r="BG63" s="103"/>
      <c r="BH63" s="103"/>
      <c r="BI63" s="82"/>
      <c r="BJ63" s="103"/>
      <c r="BK63" s="81">
        <f>EXP((1/W62)*(BK61-W62))</f>
        <v>0.37945618237152179</v>
      </c>
      <c r="BL63" s="82">
        <f t="shared" ref="BL63:BT63" si="498">EXP((1/X62)*(BL61-X62))</f>
        <v>0.38674338217281323</v>
      </c>
      <c r="BM63" s="82">
        <f t="shared" si="498"/>
        <v>0.39312925376158536</v>
      </c>
      <c r="BN63" s="82">
        <f t="shared" si="498"/>
        <v>0.38369688042381056</v>
      </c>
      <c r="BO63" s="82">
        <f t="shared" si="498"/>
        <v>0.38332504039985615</v>
      </c>
      <c r="BP63" s="82">
        <f t="shared" si="498"/>
        <v>0.38005177326295425</v>
      </c>
      <c r="BQ63" s="82">
        <f t="shared" si="498"/>
        <v>0.40608163127430796</v>
      </c>
      <c r="BR63" s="82">
        <f t="shared" si="498"/>
        <v>0.38372399518546974</v>
      </c>
      <c r="BS63" s="83">
        <f t="shared" si="498"/>
        <v>0.39234240719192187</v>
      </c>
      <c r="BT63" s="114">
        <f t="shared" si="498"/>
        <v>0.39241158485852934</v>
      </c>
    </row>
    <row r="64" spans="1:82" ht="18" x14ac:dyDescent="0.35">
      <c r="A64" s="30" t="s">
        <v>473</v>
      </c>
      <c r="F64" s="202"/>
      <c r="G64" s="207"/>
      <c r="H64" s="207"/>
      <c r="I64" s="207"/>
      <c r="J64" s="207"/>
      <c r="K64" s="207"/>
      <c r="O64" s="81"/>
      <c r="P64" s="82"/>
      <c r="Q64" s="82"/>
      <c r="R64" s="82"/>
      <c r="S64" s="82"/>
      <c r="T64" s="82"/>
      <c r="U64" s="82"/>
      <c r="V64" s="82"/>
      <c r="AQ64" s="87"/>
      <c r="AR64" s="88"/>
      <c r="AS64" s="88"/>
      <c r="AT64" s="88"/>
      <c r="AU64" s="88"/>
      <c r="AV64" s="88"/>
      <c r="AW64" s="88"/>
      <c r="AX64" s="88"/>
      <c r="AY64" s="94"/>
      <c r="AZ64" s="88"/>
      <c r="BA64" s="126"/>
      <c r="BB64" s="103"/>
      <c r="BC64" s="103"/>
      <c r="BD64" s="103"/>
      <c r="BE64" s="103"/>
      <c r="BF64" s="103"/>
      <c r="BG64" s="103"/>
      <c r="BH64" s="103"/>
      <c r="BI64" s="82"/>
      <c r="BJ64" s="103"/>
      <c r="BK64" s="198"/>
    </row>
    <row r="65" spans="1:82" x14ac:dyDescent="0.25">
      <c r="A65" s="165" t="s">
        <v>340</v>
      </c>
      <c r="F65" s="202"/>
      <c r="G65" s="207"/>
      <c r="H65" s="207"/>
      <c r="I65" s="207"/>
      <c r="J65" s="207"/>
      <c r="K65" s="207"/>
      <c r="O65" s="81"/>
      <c r="P65" s="82"/>
      <c r="Q65" s="82"/>
      <c r="R65" s="82"/>
      <c r="S65" s="82"/>
      <c r="T65" s="82"/>
      <c r="U65" s="82"/>
      <c r="V65" s="82"/>
      <c r="AA65" s="200"/>
      <c r="AC65" s="207" t="s">
        <v>73</v>
      </c>
      <c r="AD65" s="198"/>
      <c r="AE65" s="199"/>
      <c r="AF65" s="199"/>
      <c r="AG65" s="199"/>
      <c r="AH65" s="199"/>
      <c r="AI65" s="199"/>
      <c r="AJ65" s="199"/>
      <c r="AK65" s="199"/>
      <c r="AL65" s="199"/>
      <c r="AM65" s="199"/>
      <c r="AN65" s="199"/>
      <c r="AO65" s="199"/>
      <c r="AP65" s="199"/>
      <c r="AQ65" s="202">
        <f>SQRT(((BK31^2)/W30)+((BK63^2)/W62))</f>
        <v>0.10941981476668576</v>
      </c>
      <c r="AR65" s="198">
        <f t="shared" ref="AR65:AZ65" si="499">SQRT(((BL31^2)/X30)+((BL63^2)/X62))</f>
        <v>0.13658285684342172</v>
      </c>
      <c r="AS65" s="198">
        <f t="shared" si="499"/>
        <v>0.18755384115554063</v>
      </c>
      <c r="AT65" s="198">
        <f t="shared" si="499"/>
        <v>0.11044848200657693</v>
      </c>
      <c r="AU65" s="198">
        <f t="shared" si="499"/>
        <v>0.11040942330342651</v>
      </c>
      <c r="AV65" s="198">
        <f t="shared" si="499"/>
        <v>0.11201949986680641</v>
      </c>
      <c r="AW65" s="198">
        <f t="shared" si="499"/>
        <v>0.26338164720823465</v>
      </c>
      <c r="AX65" s="198">
        <f t="shared" si="499"/>
        <v>0.14113492869114139</v>
      </c>
      <c r="AY65" s="152">
        <f t="shared" si="499"/>
        <v>0.33565310025236872</v>
      </c>
      <c r="AZ65" s="203">
        <f t="shared" si="499"/>
        <v>0.18806413874234015</v>
      </c>
      <c r="BA65" s="198"/>
    </row>
    <row r="66" spans="1:82" x14ac:dyDescent="0.25">
      <c r="F66" s="78"/>
      <c r="G66" s="205"/>
      <c r="H66" s="205"/>
      <c r="I66" s="205"/>
      <c r="J66" s="205"/>
      <c r="K66" s="205"/>
      <c r="O66" s="81"/>
      <c r="P66" s="82"/>
      <c r="Q66" s="82"/>
      <c r="R66" s="82"/>
      <c r="S66" s="82"/>
      <c r="T66" s="82"/>
      <c r="U66" s="82"/>
      <c r="V66" s="82"/>
      <c r="AA66" s="200"/>
      <c r="AC66" s="207" t="s">
        <v>74</v>
      </c>
      <c r="AD66" s="198"/>
      <c r="AE66" s="199"/>
      <c r="AF66" s="199"/>
      <c r="AG66" s="199"/>
      <c r="AH66" s="199"/>
      <c r="AI66" s="199"/>
      <c r="AJ66" s="199"/>
      <c r="AK66" s="199"/>
      <c r="AL66" s="199"/>
      <c r="AM66" s="199"/>
      <c r="AN66" s="199"/>
      <c r="AO66" s="199"/>
      <c r="AP66" s="199"/>
      <c r="AQ66" s="202">
        <f>(AQ31-AQ63)/AQ65</f>
        <v>-0.16136070663325658</v>
      </c>
      <c r="AR66" s="198">
        <f t="shared" ref="AR66:AZ66" si="500">(AR31-AR63)/AR65</f>
        <v>-0.19366488621961103</v>
      </c>
      <c r="AS66" s="198">
        <f t="shared" si="500"/>
        <v>1.2841121628395596E-2</v>
      </c>
      <c r="AT66" s="198">
        <f t="shared" si="500"/>
        <v>-0.22710104355234054</v>
      </c>
      <c r="AU66" s="198">
        <f t="shared" si="500"/>
        <v>-0.21662864873041499</v>
      </c>
      <c r="AV66" s="198">
        <f t="shared" si="500"/>
        <v>-0.14240135888707819</v>
      </c>
      <c r="AW66" s="198">
        <f t="shared" si="500"/>
        <v>-5.9118823373663799E-3</v>
      </c>
      <c r="AX66" s="198">
        <f t="shared" si="500"/>
        <v>9.0978124525178325E-3</v>
      </c>
      <c r="AY66" s="152">
        <f t="shared" si="500"/>
        <v>4.9054804743967652E-2</v>
      </c>
      <c r="AZ66" s="203">
        <f t="shared" si="500"/>
        <v>-1.9760172626135885E-3</v>
      </c>
      <c r="BA66" s="198"/>
    </row>
    <row r="67" spans="1:82" x14ac:dyDescent="0.25">
      <c r="F67" s="78"/>
      <c r="G67" s="205"/>
      <c r="H67" s="205"/>
      <c r="I67" s="205"/>
      <c r="J67" s="205"/>
      <c r="K67" s="205"/>
      <c r="O67" s="81"/>
      <c r="P67" s="82"/>
      <c r="Q67" s="82"/>
      <c r="R67" s="82"/>
      <c r="S67" s="82"/>
      <c r="T67" s="82"/>
      <c r="U67" s="82"/>
      <c r="V67" s="82"/>
      <c r="AA67" s="200"/>
      <c r="AC67" s="207" t="s">
        <v>75</v>
      </c>
      <c r="AD67" s="198"/>
      <c r="AE67" s="199"/>
      <c r="AF67" s="199"/>
      <c r="AG67" s="199"/>
      <c r="AH67" s="199"/>
      <c r="AI67" s="199"/>
      <c r="AJ67" s="199"/>
      <c r="AK67" s="199"/>
      <c r="AL67" s="199"/>
      <c r="AM67" s="199"/>
      <c r="AN67" s="199"/>
      <c r="AO67" s="199"/>
      <c r="AP67" s="199"/>
      <c r="AQ67" s="202">
        <f>TINV(0.05,W30+W62-2)</f>
        <v>2.0128955989194299</v>
      </c>
      <c r="AR67" s="198">
        <f t="shared" ref="AR67:AZ67" si="501">TINV(0.05,X30+X62-2)</f>
        <v>2.0422724563012378</v>
      </c>
      <c r="AS67" s="198">
        <f t="shared" si="501"/>
        <v>2.119905299221255</v>
      </c>
      <c r="AT67" s="198">
        <f t="shared" si="501"/>
        <v>2.0128955989194299</v>
      </c>
      <c r="AU67" s="198">
        <f t="shared" si="501"/>
        <v>2.0128955989194299</v>
      </c>
      <c r="AV67" s="198">
        <f t="shared" si="501"/>
        <v>2.0153675744437649</v>
      </c>
      <c r="AW67" s="198">
        <f t="shared" si="501"/>
        <v>2.3060041352041671</v>
      </c>
      <c r="AX67" s="198">
        <f t="shared" si="501"/>
        <v>2.0484071417952445</v>
      </c>
      <c r="AY67" s="152">
        <f t="shared" si="501"/>
        <v>2.7764451051977934</v>
      </c>
      <c r="AZ67" s="203">
        <f t="shared" si="501"/>
        <v>2.119905299221255</v>
      </c>
      <c r="BA67" s="198"/>
    </row>
    <row r="68" spans="1:82" x14ac:dyDescent="0.25">
      <c r="F68" s="78"/>
      <c r="G68" s="205"/>
      <c r="H68" s="205"/>
      <c r="I68" s="205"/>
      <c r="J68" s="205"/>
      <c r="K68" s="205"/>
      <c r="O68" s="81"/>
      <c r="P68" s="82"/>
      <c r="Q68" s="82"/>
      <c r="R68" s="82"/>
      <c r="S68" s="82"/>
      <c r="T68" s="82"/>
      <c r="U68" s="82"/>
      <c r="V68" s="82"/>
      <c r="AA68" s="200"/>
      <c r="AC68" s="207" t="s">
        <v>76</v>
      </c>
      <c r="AD68" s="198"/>
      <c r="AE68" s="199"/>
      <c r="AF68" s="199"/>
      <c r="AG68" s="199"/>
      <c r="AH68" s="199"/>
      <c r="AI68" s="199"/>
      <c r="AJ68" s="199"/>
      <c r="AK68" s="199"/>
      <c r="AL68" s="199"/>
      <c r="AM68" s="199"/>
      <c r="AN68" s="199"/>
      <c r="AO68" s="199"/>
      <c r="AP68" s="199"/>
      <c r="AQ68" s="202">
        <f>TDIST(ABS(AQ66),W30+W62-2,2)</f>
        <v>0.87251594637214236</v>
      </c>
      <c r="AR68" s="198">
        <f t="shared" ref="AR68:AZ68" si="502">TDIST(ABS(AR66),X30+X62-2,2)</f>
        <v>0.84774361849066604</v>
      </c>
      <c r="AS68" s="198">
        <f t="shared" si="502"/>
        <v>0.98991330506921904</v>
      </c>
      <c r="AT68" s="198">
        <f t="shared" si="502"/>
        <v>0.82135146523312841</v>
      </c>
      <c r="AU68" s="198">
        <f t="shared" si="502"/>
        <v>0.82945563730791538</v>
      </c>
      <c r="AV68" s="198">
        <f t="shared" si="502"/>
        <v>0.88741307284760162</v>
      </c>
      <c r="AW68" s="198">
        <f t="shared" si="502"/>
        <v>0.99542779173873797</v>
      </c>
      <c r="AX68" s="198">
        <f t="shared" si="502"/>
        <v>0.99280560911767912</v>
      </c>
      <c r="AY68" s="152">
        <f t="shared" si="502"/>
        <v>0.96322732920498355</v>
      </c>
      <c r="AZ68" s="203">
        <f t="shared" si="502"/>
        <v>0.99844779513028481</v>
      </c>
      <c r="BA68" s="198"/>
    </row>
    <row r="69" spans="1:82" x14ac:dyDescent="0.25">
      <c r="F69" s="78"/>
      <c r="G69" s="205"/>
      <c r="H69" s="205"/>
      <c r="I69" s="205"/>
      <c r="J69" s="205"/>
      <c r="K69" s="205"/>
      <c r="O69" s="81"/>
      <c r="P69" s="82"/>
      <c r="Q69" s="82"/>
      <c r="R69" s="82"/>
      <c r="S69" s="82"/>
      <c r="T69" s="82"/>
      <c r="U69" s="82"/>
      <c r="V69" s="82"/>
      <c r="AA69" s="200"/>
      <c r="AC69" s="207" t="s">
        <v>77</v>
      </c>
      <c r="AD69" s="198"/>
      <c r="AE69" s="199"/>
      <c r="AF69" s="199"/>
      <c r="AG69" s="199"/>
      <c r="AH69" s="199"/>
      <c r="AI69" s="199"/>
      <c r="AJ69" s="199"/>
      <c r="AK69" s="199"/>
      <c r="AL69" s="199"/>
      <c r="AM69" s="199"/>
      <c r="AN69" s="199"/>
      <c r="AO69" s="199"/>
      <c r="AP69" s="199"/>
      <c r="AQ69" s="242" t="str">
        <f t="shared" ref="AQ69:AZ69" si="503">IF(W62&gt;4,IF(AQ68&lt;0.001,"***",IF(AQ68&lt;0.01,"**",IF(AQ68&lt;0.05,"*","ns"))),"na")</f>
        <v>ns</v>
      </c>
      <c r="AR69" s="243" t="str">
        <f t="shared" si="503"/>
        <v>ns</v>
      </c>
      <c r="AS69" s="243" t="str">
        <f t="shared" si="503"/>
        <v>ns</v>
      </c>
      <c r="AT69" s="243" t="str">
        <f t="shared" si="503"/>
        <v>ns</v>
      </c>
      <c r="AU69" s="243" t="str">
        <f t="shared" si="503"/>
        <v>ns</v>
      </c>
      <c r="AV69" s="243" t="str">
        <f t="shared" si="503"/>
        <v>ns</v>
      </c>
      <c r="AW69" s="243" t="str">
        <f t="shared" si="503"/>
        <v>ns</v>
      </c>
      <c r="AX69" s="243" t="str">
        <f t="shared" si="503"/>
        <v>ns</v>
      </c>
      <c r="AY69" s="245" t="str">
        <f t="shared" si="503"/>
        <v>na</v>
      </c>
      <c r="AZ69" s="244" t="str">
        <f t="shared" si="503"/>
        <v>ns</v>
      </c>
      <c r="BA69" s="198"/>
    </row>
    <row r="70" spans="1:82" x14ac:dyDescent="0.25">
      <c r="F70" s="78"/>
      <c r="G70" s="205"/>
      <c r="H70" s="205"/>
      <c r="I70" s="205"/>
      <c r="J70" s="205"/>
      <c r="K70" s="205"/>
      <c r="O70" s="81"/>
      <c r="P70" s="82"/>
      <c r="Q70" s="82"/>
      <c r="R70" s="82"/>
      <c r="S70" s="82"/>
      <c r="T70" s="82"/>
      <c r="U70" s="82"/>
      <c r="V70" s="82"/>
      <c r="AA70" s="200"/>
      <c r="AD70" s="198"/>
      <c r="AE70" s="199"/>
      <c r="AF70" s="199"/>
      <c r="AG70" s="199"/>
      <c r="AH70" s="199"/>
      <c r="AI70" s="199"/>
      <c r="AJ70" s="199"/>
      <c r="AK70" s="199"/>
      <c r="AL70" s="199"/>
      <c r="AM70" s="199"/>
      <c r="AN70" s="199"/>
      <c r="AO70" s="199"/>
      <c r="AP70" s="199"/>
      <c r="AQ70" s="202"/>
      <c r="AR70" s="198"/>
      <c r="AS70" s="198"/>
      <c r="AT70" s="198"/>
      <c r="AU70" s="198"/>
      <c r="AV70" s="198"/>
      <c r="AW70" s="198"/>
      <c r="AX70" s="198"/>
      <c r="AY70" s="199"/>
      <c r="AZ70" s="198"/>
      <c r="BA70" s="198"/>
    </row>
    <row r="71" spans="1:82" ht="18" customHeight="1" x14ac:dyDescent="0.35">
      <c r="F71" s="390" t="s">
        <v>206</v>
      </c>
      <c r="G71" s="391"/>
      <c r="H71" s="391"/>
      <c r="I71" s="391"/>
      <c r="J71" s="391"/>
      <c r="K71" s="391"/>
      <c r="L71" s="391"/>
      <c r="M71" s="391"/>
      <c r="N71" s="392"/>
      <c r="O71" s="262"/>
      <c r="P71" s="264"/>
      <c r="Q71" s="262"/>
      <c r="R71" s="263"/>
      <c r="S71" s="263"/>
      <c r="T71" s="263"/>
      <c r="U71" s="263"/>
      <c r="V71" s="263"/>
      <c r="W71" s="393" t="s">
        <v>471</v>
      </c>
      <c r="X71" s="389"/>
      <c r="Y71" s="389"/>
      <c r="Z71" s="389"/>
      <c r="AA71" s="389"/>
      <c r="AB71" s="389"/>
      <c r="AC71" s="389"/>
      <c r="AD71" s="389"/>
      <c r="AE71" s="389"/>
      <c r="AF71" s="389"/>
      <c r="AG71" s="393" t="s">
        <v>465</v>
      </c>
      <c r="AH71" s="389"/>
      <c r="AI71" s="389"/>
      <c r="AJ71" s="389"/>
      <c r="AK71" s="389"/>
      <c r="AL71" s="389"/>
      <c r="AM71" s="389"/>
      <c r="AN71" s="389"/>
      <c r="AO71" s="389"/>
      <c r="AP71" s="389"/>
      <c r="AQ71" s="394" t="s">
        <v>481</v>
      </c>
      <c r="AR71" s="395"/>
      <c r="AS71" s="395"/>
      <c r="AT71" s="395"/>
      <c r="AU71" s="395"/>
      <c r="AV71" s="395"/>
      <c r="AW71" s="395"/>
      <c r="AX71" s="395"/>
      <c r="AY71" s="395"/>
      <c r="AZ71" s="395"/>
      <c r="BA71" s="387" t="s">
        <v>474</v>
      </c>
      <c r="BB71" s="388"/>
      <c r="BC71" s="388"/>
      <c r="BD71" s="388"/>
      <c r="BE71" s="388"/>
      <c r="BF71" s="388"/>
      <c r="BG71" s="388"/>
      <c r="BH71" s="388"/>
      <c r="BI71" s="388"/>
      <c r="BJ71" s="388"/>
      <c r="BK71" s="387" t="s">
        <v>478</v>
      </c>
      <c r="BL71" s="388"/>
      <c r="BM71" s="388"/>
      <c r="BN71" s="388"/>
      <c r="BO71" s="388"/>
      <c r="BP71" s="388"/>
      <c r="BQ71" s="388"/>
      <c r="BR71" s="388"/>
      <c r="BS71" s="388"/>
      <c r="BT71" s="388"/>
      <c r="BU71" s="387" t="s">
        <v>466</v>
      </c>
      <c r="BV71" s="388"/>
      <c r="BW71" s="388"/>
      <c r="BX71" s="388"/>
      <c r="BY71" s="388"/>
      <c r="BZ71" s="388"/>
      <c r="CA71" s="388"/>
      <c r="CB71" s="388"/>
      <c r="CC71" s="388"/>
      <c r="CD71" s="403"/>
    </row>
    <row r="72" spans="1:82" ht="74.25" customHeight="1" x14ac:dyDescent="0.35">
      <c r="A72" s="44" t="s">
        <v>442</v>
      </c>
      <c r="B72" s="393" t="s">
        <v>182</v>
      </c>
      <c r="C72" s="396"/>
      <c r="D72" s="397" t="s">
        <v>183</v>
      </c>
      <c r="E72" s="397"/>
      <c r="F72" s="415" t="s">
        <v>446</v>
      </c>
      <c r="G72" s="410"/>
      <c r="H72" s="410" t="s">
        <v>445</v>
      </c>
      <c r="I72" s="410"/>
      <c r="J72" s="414" t="s">
        <v>444</v>
      </c>
      <c r="K72" s="414"/>
      <c r="L72" s="414" t="s">
        <v>447</v>
      </c>
      <c r="M72" s="416"/>
      <c r="N72" s="315"/>
      <c r="O72" s="401" t="s">
        <v>208</v>
      </c>
      <c r="P72" s="402"/>
      <c r="Q72" s="50" t="s">
        <v>258</v>
      </c>
      <c r="R72" s="71" t="s">
        <v>0</v>
      </c>
      <c r="S72" s="72" t="s">
        <v>259</v>
      </c>
      <c r="T72" s="72" t="s">
        <v>72</v>
      </c>
      <c r="U72" s="71" t="s">
        <v>0</v>
      </c>
      <c r="V72" s="96" t="s">
        <v>78</v>
      </c>
      <c r="W72" s="49"/>
      <c r="X72" s="389" t="s">
        <v>216</v>
      </c>
      <c r="Y72" s="389"/>
      <c r="Z72" s="389"/>
      <c r="AA72" s="389"/>
      <c r="AB72" s="5" t="s">
        <v>217</v>
      </c>
      <c r="AC72" s="112" t="s">
        <v>218</v>
      </c>
      <c r="AD72" s="410" t="s">
        <v>219</v>
      </c>
      <c r="AE72" s="410"/>
      <c r="AF72" s="410"/>
      <c r="AG72" s="49"/>
      <c r="AH72" s="389" t="s">
        <v>216</v>
      </c>
      <c r="AI72" s="389"/>
      <c r="AJ72" s="389"/>
      <c r="AK72" s="389"/>
      <c r="AL72" s="5" t="s">
        <v>217</v>
      </c>
      <c r="AM72" s="112" t="s">
        <v>218</v>
      </c>
      <c r="AN72" s="410" t="s">
        <v>219</v>
      </c>
      <c r="AO72" s="410"/>
      <c r="AP72" s="410"/>
      <c r="AQ72" s="50"/>
      <c r="AR72" s="410" t="s">
        <v>216</v>
      </c>
      <c r="AS72" s="410"/>
      <c r="AT72" s="410"/>
      <c r="AU72" s="410"/>
      <c r="AV72" s="112" t="s">
        <v>217</v>
      </c>
      <c r="AW72" s="112" t="s">
        <v>218</v>
      </c>
      <c r="AX72" s="410" t="s">
        <v>219</v>
      </c>
      <c r="AY72" s="410"/>
      <c r="AZ72" s="410"/>
      <c r="BA72" s="49"/>
      <c r="BB72" s="389" t="s">
        <v>216</v>
      </c>
      <c r="BC72" s="389"/>
      <c r="BD72" s="389"/>
      <c r="BE72" s="389"/>
      <c r="BF72" s="5" t="s">
        <v>217</v>
      </c>
      <c r="BG72" s="112" t="s">
        <v>218</v>
      </c>
      <c r="BH72" s="389" t="s">
        <v>219</v>
      </c>
      <c r="BI72" s="389"/>
      <c r="BJ72" s="389"/>
      <c r="BK72" s="49"/>
      <c r="BL72" s="389" t="s">
        <v>216</v>
      </c>
      <c r="BM72" s="389"/>
      <c r="BN72" s="389"/>
      <c r="BO72" s="389"/>
      <c r="BP72" s="5" t="s">
        <v>217</v>
      </c>
      <c r="BQ72" s="5" t="s">
        <v>218</v>
      </c>
      <c r="BR72" s="389" t="s">
        <v>219</v>
      </c>
      <c r="BS72" s="389"/>
      <c r="BT72" s="389"/>
      <c r="BU72" s="49"/>
      <c r="BV72" s="389" t="s">
        <v>216</v>
      </c>
      <c r="BW72" s="389"/>
      <c r="BX72" s="389"/>
      <c r="BY72" s="389"/>
      <c r="BZ72" s="5" t="s">
        <v>217</v>
      </c>
      <c r="CA72" s="5" t="s">
        <v>218</v>
      </c>
      <c r="CB72" s="389" t="s">
        <v>219</v>
      </c>
      <c r="CC72" s="389"/>
      <c r="CD72" s="396"/>
    </row>
    <row r="73" spans="1:82" ht="90" customHeight="1" x14ac:dyDescent="0.3">
      <c r="A73" s="4" t="s">
        <v>178</v>
      </c>
      <c r="B73" s="187" t="s">
        <v>1</v>
      </c>
      <c r="C73" s="188" t="s">
        <v>405</v>
      </c>
      <c r="D73" s="168" t="s">
        <v>184</v>
      </c>
      <c r="E73" s="274" t="s">
        <v>185</v>
      </c>
      <c r="F73" s="260" t="s">
        <v>308</v>
      </c>
      <c r="G73" s="261" t="s">
        <v>56</v>
      </c>
      <c r="H73" s="260" t="s">
        <v>308</v>
      </c>
      <c r="I73" s="261" t="s">
        <v>56</v>
      </c>
      <c r="J73" s="260" t="s">
        <v>308</v>
      </c>
      <c r="K73" s="261" t="s">
        <v>56</v>
      </c>
      <c r="L73" s="260" t="s">
        <v>308</v>
      </c>
      <c r="M73" s="261" t="s">
        <v>56</v>
      </c>
      <c r="N73" s="276" t="s">
        <v>479</v>
      </c>
      <c r="O73" s="169" t="s">
        <v>324</v>
      </c>
      <c r="P73" s="312" t="s">
        <v>401</v>
      </c>
      <c r="Q73" s="404" t="s">
        <v>402</v>
      </c>
      <c r="R73" s="405"/>
      <c r="S73" s="405"/>
      <c r="T73" s="405"/>
      <c r="U73" s="405"/>
      <c r="V73" s="405"/>
      <c r="W73" s="213" t="s">
        <v>61</v>
      </c>
      <c r="X73" s="171" t="s">
        <v>71</v>
      </c>
      <c r="Y73" s="171" t="s">
        <v>62</v>
      </c>
      <c r="Z73" s="171" t="s">
        <v>63</v>
      </c>
      <c r="AA73" s="171" t="s">
        <v>64</v>
      </c>
      <c r="AB73" s="171" t="s">
        <v>65</v>
      </c>
      <c r="AC73" s="172" t="s">
        <v>66</v>
      </c>
      <c r="AD73" s="172" t="s">
        <v>67</v>
      </c>
      <c r="AE73" s="193" t="s">
        <v>68</v>
      </c>
      <c r="AF73" s="172" t="s">
        <v>69</v>
      </c>
      <c r="AG73" s="213" t="s">
        <v>61</v>
      </c>
      <c r="AH73" s="171" t="s">
        <v>71</v>
      </c>
      <c r="AI73" s="171" t="s">
        <v>62</v>
      </c>
      <c r="AJ73" s="171" t="s">
        <v>63</v>
      </c>
      <c r="AK73" s="171" t="s">
        <v>64</v>
      </c>
      <c r="AL73" s="171" t="s">
        <v>65</v>
      </c>
      <c r="AM73" s="172" t="s">
        <v>66</v>
      </c>
      <c r="AN73" s="172" t="s">
        <v>67</v>
      </c>
      <c r="AO73" s="193" t="s">
        <v>68</v>
      </c>
      <c r="AP73" s="172" t="s">
        <v>69</v>
      </c>
      <c r="AQ73" s="212" t="s">
        <v>61</v>
      </c>
      <c r="AR73" s="36" t="s">
        <v>71</v>
      </c>
      <c r="AS73" s="36" t="s">
        <v>62</v>
      </c>
      <c r="AT73" s="36" t="s">
        <v>63</v>
      </c>
      <c r="AU73" s="36" t="s">
        <v>64</v>
      </c>
      <c r="AV73" s="36" t="s">
        <v>65</v>
      </c>
      <c r="AW73" s="36" t="s">
        <v>66</v>
      </c>
      <c r="AX73" s="36" t="s">
        <v>67</v>
      </c>
      <c r="AY73" s="76" t="s">
        <v>68</v>
      </c>
      <c r="AZ73" s="36" t="s">
        <v>69</v>
      </c>
      <c r="BA73" s="98" t="s">
        <v>61</v>
      </c>
      <c r="BB73" s="99" t="s">
        <v>71</v>
      </c>
      <c r="BC73" s="99" t="s">
        <v>62</v>
      </c>
      <c r="BD73" s="99" t="s">
        <v>63</v>
      </c>
      <c r="BE73" s="99" t="s">
        <v>64</v>
      </c>
      <c r="BF73" s="99" t="s">
        <v>65</v>
      </c>
      <c r="BG73" s="138" t="s">
        <v>66</v>
      </c>
      <c r="BH73" s="138" t="s">
        <v>67</v>
      </c>
      <c r="BI73" s="100" t="s">
        <v>68</v>
      </c>
      <c r="BJ73" s="101" t="s">
        <v>69</v>
      </c>
      <c r="BK73" s="98" t="s">
        <v>61</v>
      </c>
      <c r="BL73" s="99" t="s">
        <v>71</v>
      </c>
      <c r="BM73" s="99" t="s">
        <v>62</v>
      </c>
      <c r="BN73" s="99" t="s">
        <v>63</v>
      </c>
      <c r="BO73" s="99" t="s">
        <v>64</v>
      </c>
      <c r="BP73" s="99" t="s">
        <v>65</v>
      </c>
      <c r="BQ73" s="138" t="s">
        <v>66</v>
      </c>
      <c r="BR73" s="99" t="s">
        <v>67</v>
      </c>
      <c r="BS73" s="100" t="s">
        <v>68</v>
      </c>
      <c r="BT73" s="101" t="s">
        <v>69</v>
      </c>
      <c r="BU73" s="365" t="s">
        <v>61</v>
      </c>
      <c r="BV73" s="99" t="s">
        <v>71</v>
      </c>
      <c r="BW73" s="99" t="s">
        <v>62</v>
      </c>
      <c r="BX73" s="99" t="s">
        <v>63</v>
      </c>
      <c r="BY73" s="99" t="s">
        <v>64</v>
      </c>
      <c r="BZ73" s="99" t="s">
        <v>65</v>
      </c>
      <c r="CA73" s="138" t="s">
        <v>66</v>
      </c>
      <c r="CB73" s="99" t="s">
        <v>67</v>
      </c>
      <c r="CC73" s="100" t="s">
        <v>68</v>
      </c>
      <c r="CD73" s="101" t="s">
        <v>69</v>
      </c>
    </row>
    <row r="74" spans="1:82" ht="15.75" x14ac:dyDescent="0.25">
      <c r="A74" s="217" t="s">
        <v>116</v>
      </c>
      <c r="B74" s="54"/>
      <c r="C74" s="144">
        <v>224</v>
      </c>
      <c r="D74" s="181"/>
      <c r="E74" s="146">
        <v>1</v>
      </c>
      <c r="F74" s="58">
        <v>55.012</v>
      </c>
      <c r="G74" s="60">
        <v>204.48400000000001</v>
      </c>
      <c r="H74" s="60">
        <v>36.868000000000002</v>
      </c>
      <c r="I74" s="60">
        <v>138.86699999999999</v>
      </c>
      <c r="J74" s="60">
        <v>47.332999999999998</v>
      </c>
      <c r="K74" s="60">
        <v>357.714</v>
      </c>
      <c r="L74" s="205">
        <v>3.26</v>
      </c>
      <c r="M74" s="205">
        <v>2.4849999999999999</v>
      </c>
      <c r="N74" s="313" t="s">
        <v>270</v>
      </c>
      <c r="O74" s="66"/>
      <c r="P74" s="82">
        <v>94.665999999999997</v>
      </c>
      <c r="Q74" s="277">
        <v>10.084151785714285</v>
      </c>
      <c r="R74" s="331">
        <v>30.084044642857144</v>
      </c>
      <c r="S74" s="73">
        <f t="shared" ref="S74" si="504">Q74/P74</f>
        <v>0.10652348029613891</v>
      </c>
      <c r="T74" s="73">
        <f t="shared" ref="T74" si="505">IF(Q74&lt;0.01*P74,0.01,IF(Q74&gt;100*P74,100,S74))</f>
        <v>0.10652348029613891</v>
      </c>
      <c r="U74" s="205">
        <f t="shared" ref="U74" si="506">IF(R74&gt;0,((((1/P74)^2)*((R74^2)+(Q74^2))-((1/P74)^2)*(Q74^2))^0.5),0)</f>
        <v>0.31779144194174402</v>
      </c>
      <c r="V74" s="205">
        <f t="shared" ref="V74:V97" si="507">IF(U74=0,T74,U74)</f>
        <v>0.31779144194174402</v>
      </c>
      <c r="W74" s="19">
        <v>1</v>
      </c>
      <c r="X74" s="198">
        <v>1</v>
      </c>
      <c r="Y74" s="207">
        <v>1</v>
      </c>
      <c r="Z74" s="207">
        <v>1</v>
      </c>
      <c r="AA74" s="207">
        <v>1</v>
      </c>
      <c r="AB74" s="207">
        <v>1</v>
      </c>
      <c r="AC74" s="207">
        <v>0.5</v>
      </c>
      <c r="AD74" s="207">
        <v>1</v>
      </c>
      <c r="AE74" s="201"/>
      <c r="AF74" s="207">
        <v>1</v>
      </c>
      <c r="AG74" s="54">
        <f t="shared" ref="AG74" si="508">IF(W74&gt;0,$C74,"na")</f>
        <v>224</v>
      </c>
      <c r="AH74" s="144">
        <f t="shared" ref="AH74" si="509">IF(X74&gt;0,$C74,"na")</f>
        <v>224</v>
      </c>
      <c r="AI74" s="144">
        <f t="shared" ref="AI74" si="510">IF(Y74&gt;0,$C74,"na")</f>
        <v>224</v>
      </c>
      <c r="AJ74" s="144">
        <f t="shared" ref="AJ74" si="511">IF(Z74&gt;0,$C74,"na")</f>
        <v>224</v>
      </c>
      <c r="AK74" s="144">
        <f t="shared" ref="AK74" si="512">IF(AA74&gt;0,$C74,"na")</f>
        <v>224</v>
      </c>
      <c r="AL74" s="144">
        <f t="shared" ref="AL74" si="513">IF(AB74&gt;0,$C74,"na")</f>
        <v>224</v>
      </c>
      <c r="AM74" s="144">
        <f t="shared" ref="AM74" si="514">IF(AC74&gt;0,$C74,"na")</f>
        <v>224</v>
      </c>
      <c r="AN74" s="144">
        <f t="shared" ref="AN74" si="515">IF(AD74&gt;0,$C74,"na")</f>
        <v>224</v>
      </c>
      <c r="AO74" s="75" t="str">
        <f t="shared" ref="AO74" si="516">IF(AE74&gt;0,$C74,"na")</f>
        <v>na</v>
      </c>
      <c r="AP74" s="144">
        <f t="shared" ref="AP74" si="517">IF(AF74&gt;0,$C74,"na")</f>
        <v>224</v>
      </c>
      <c r="AQ74" s="356">
        <f>IF(W74&gt;0,(W74/W$99)*LN($T74+1),"na")</f>
        <v>0.10122310061471759</v>
      </c>
      <c r="AR74" s="332">
        <f t="shared" ref="AR74:AZ74" si="518">IF(X74&gt;0,(X74/X$99)*LN($T74+1),"na")</f>
        <v>0.12956556878683853</v>
      </c>
      <c r="AS74" s="332">
        <f t="shared" si="518"/>
        <v>0.10122310061471759</v>
      </c>
      <c r="AT74" s="332">
        <f t="shared" si="518"/>
        <v>0.1675416837760843</v>
      </c>
      <c r="AU74" s="332">
        <f t="shared" si="518"/>
        <v>0.1928059059327954</v>
      </c>
      <c r="AV74" s="332">
        <f t="shared" si="518"/>
        <v>0.1034725028506002</v>
      </c>
      <c r="AW74" s="332">
        <f t="shared" si="518"/>
        <v>7.230221472479828E-2</v>
      </c>
      <c r="AX74" s="332">
        <f t="shared" si="518"/>
        <v>0.10471355236005268</v>
      </c>
      <c r="AY74" s="372" t="str">
        <f t="shared" si="518"/>
        <v>na</v>
      </c>
      <c r="AZ74" s="332">
        <f t="shared" si="518"/>
        <v>0.10122310061471759</v>
      </c>
      <c r="BA74" s="358">
        <f>IF(W74&gt;0,((W74/W$99)^2)*LN((($V74+1)^2)),"na")</f>
        <v>0.55191437055071968</v>
      </c>
      <c r="BB74" s="344">
        <f t="shared" ref="BB74:BJ74" si="519">IF(X74&gt;0,((X74/X$99)^2)*LN((($V74+1)^2)),"na")</f>
        <v>0.90425650471029917</v>
      </c>
      <c r="BC74" s="344">
        <f t="shared" si="519"/>
        <v>0.55191437055071968</v>
      </c>
      <c r="BD74" s="344">
        <f t="shared" si="519"/>
        <v>1.5120222470259912</v>
      </c>
      <c r="BE74" s="344">
        <f t="shared" si="519"/>
        <v>2.0024104146964885</v>
      </c>
      <c r="BF74" s="344">
        <f t="shared" si="519"/>
        <v>0.57671644843719627</v>
      </c>
      <c r="BG74" s="344">
        <f t="shared" si="519"/>
        <v>0.28158896456669374</v>
      </c>
      <c r="BH74" s="344">
        <f t="shared" si="519"/>
        <v>0.59063369024452772</v>
      </c>
      <c r="BI74" s="347" t="str">
        <f t="shared" si="519"/>
        <v>na</v>
      </c>
      <c r="BJ74" s="359">
        <f t="shared" si="519"/>
        <v>0.55191437055071968</v>
      </c>
      <c r="BK74" s="344">
        <f>IF(W74&gt;0,(AG74-1)*BA74,"na")</f>
        <v>123.07690463281048</v>
      </c>
      <c r="BL74" s="344">
        <f t="shared" ref="BL74:BL97" si="520">IF(X74&gt;0,(AH74-1)*BB74,"na")</f>
        <v>201.64920055039673</v>
      </c>
      <c r="BM74" s="344">
        <f t="shared" ref="BM74:BM97" si="521">IF(Y74&gt;0,(AI74-1)*BC74,"na")</f>
        <v>123.07690463281048</v>
      </c>
      <c r="BN74" s="344">
        <f t="shared" ref="BN74:BN97" si="522">IF(Z74&gt;0,(AJ74-1)*BD74,"na")</f>
        <v>337.18096108679606</v>
      </c>
      <c r="BO74" s="344">
        <f t="shared" ref="BO74:BO97" si="523">IF(AA74&gt;0,(AK74-1)*BE74,"na")</f>
        <v>446.53752247731694</v>
      </c>
      <c r="BP74" s="344">
        <f t="shared" ref="BP74:BP97" si="524">IF(AB74&gt;0,(AL74-1)*BF74,"na")</f>
        <v>128.60776800149478</v>
      </c>
      <c r="BQ74" s="344">
        <f t="shared" ref="BQ74:BQ97" si="525">IF(AC74&gt;0,(AM74-1)*BG74,"na")</f>
        <v>62.794339098372703</v>
      </c>
      <c r="BR74" s="344">
        <f t="shared" ref="BR74:BR97" si="526">IF(AD74&gt;0,(AN74-1)*BH74,"na")</f>
        <v>131.71131292452969</v>
      </c>
      <c r="BS74" s="347" t="str">
        <f t="shared" ref="BS74:BS97" si="527">IF(AE74&gt;0,(AO74-1)*BI74,"na")</f>
        <v>na</v>
      </c>
      <c r="BT74" s="359">
        <f t="shared" ref="BT74:BT97" si="528">IF(AF74&gt;0,(AP74-1)*BJ74,"na")</f>
        <v>123.07690463281048</v>
      </c>
      <c r="BU74" s="358">
        <f>IF(W74&gt;0,AG74*(AQ74-AQ$99)^2,"na")</f>
        <v>3.6668220544748546E-2</v>
      </c>
      <c r="BV74" s="344">
        <f t="shared" ref="BV74:CD74" si="529">IF(X74&gt;0,AH74*(AR74-AR$99)^2,"na")</f>
        <v>0.25060854145025196</v>
      </c>
      <c r="BW74" s="344">
        <f t="shared" si="529"/>
        <v>2.6620637375721103E-2</v>
      </c>
      <c r="BX74" s="344">
        <f t="shared" si="529"/>
        <v>1.3100545796422631</v>
      </c>
      <c r="BY74" s="344">
        <f t="shared" si="529"/>
        <v>2.1951406354726108</v>
      </c>
      <c r="BZ74" s="344">
        <f t="shared" si="529"/>
        <v>3.2862680544818897E-2</v>
      </c>
      <c r="CA74" s="344">
        <f t="shared" si="529"/>
        <v>0.26977208214485149</v>
      </c>
      <c r="CB74" s="344">
        <f t="shared" si="529"/>
        <v>7.0428409251819422E-3</v>
      </c>
      <c r="CC74" s="347" t="str">
        <f t="shared" si="529"/>
        <v>na</v>
      </c>
      <c r="CD74" s="359">
        <f t="shared" si="529"/>
        <v>5.2881362202673067E-2</v>
      </c>
    </row>
    <row r="75" spans="1:82" x14ac:dyDescent="0.25">
      <c r="A75" s="217" t="s">
        <v>4</v>
      </c>
      <c r="B75" s="54">
        <v>56</v>
      </c>
      <c r="C75" s="69"/>
      <c r="E75" s="207">
        <v>1</v>
      </c>
      <c r="F75" s="204">
        <v>201.417</v>
      </c>
      <c r="G75" s="199">
        <v>391.29700000000003</v>
      </c>
      <c r="H75" s="199">
        <v>181.06299999999999</v>
      </c>
      <c r="I75" s="199">
        <v>163.65</v>
      </c>
      <c r="J75" s="199">
        <v>0.7</v>
      </c>
      <c r="K75" s="199">
        <v>2.4129999999999998</v>
      </c>
      <c r="L75" s="205">
        <v>3.488</v>
      </c>
      <c r="M75" s="205">
        <v>7.3440000000000003</v>
      </c>
      <c r="N75" s="314" t="s">
        <v>270</v>
      </c>
      <c r="O75" s="66">
        <v>402.834</v>
      </c>
      <c r="P75" s="36"/>
      <c r="Q75" s="277">
        <v>28.696428571428573</v>
      </c>
      <c r="R75" s="331">
        <v>45.73471428571429</v>
      </c>
      <c r="S75" s="154">
        <f t="shared" ref="S75:S76" si="530">Q75/O75</f>
        <v>7.1236361805181725E-2</v>
      </c>
      <c r="T75" s="154">
        <f t="shared" ref="T75:T76" si="531">IF(Q75&lt;0.01*O75,0.01,IF(Q75&gt;100*O75,100,S75))</f>
        <v>7.1236361805181725E-2</v>
      </c>
      <c r="U75" s="205">
        <f t="shared" ref="U75:U76" si="532">IF(R75&gt;0,((((1/O75)^2)*((R75^2)+(Q75^2))-((1/O75)^2)*(Q75^2))^0.5),0)</f>
        <v>0.11353240859935927</v>
      </c>
      <c r="V75" s="205">
        <f t="shared" si="507"/>
        <v>0.11353240859935927</v>
      </c>
      <c r="W75" s="202">
        <v>1</v>
      </c>
      <c r="X75" s="198">
        <v>1</v>
      </c>
      <c r="Z75" s="207">
        <v>0.5</v>
      </c>
      <c r="AA75" s="207">
        <v>0.3</v>
      </c>
      <c r="AB75" s="207">
        <v>1</v>
      </c>
      <c r="AC75" s="207">
        <v>1</v>
      </c>
      <c r="AE75" s="201"/>
      <c r="AG75" s="54">
        <f>IF(W75&gt;0,$B75,"na")</f>
        <v>56</v>
      </c>
      <c r="AH75" s="144">
        <f t="shared" ref="AH75:AH76" si="533">IF(X75&gt;0,$B75,"na")</f>
        <v>56</v>
      </c>
      <c r="AI75" s="144" t="str">
        <f t="shared" ref="AI75:AI76" si="534">IF(Y75&gt;0,$B75,"na")</f>
        <v>na</v>
      </c>
      <c r="AJ75" s="144">
        <f t="shared" ref="AJ75:AJ76" si="535">IF(Z75&gt;0,$B75,"na")</f>
        <v>56</v>
      </c>
      <c r="AK75" s="144">
        <f t="shared" ref="AK75:AK76" si="536">IF(AA75&gt;0,$B75,"na")</f>
        <v>56</v>
      </c>
      <c r="AL75" s="144">
        <f t="shared" ref="AL75:AL76" si="537">IF(AB75&gt;0,$B75,"na")</f>
        <v>56</v>
      </c>
      <c r="AM75" s="144">
        <f t="shared" ref="AM75:AM76" si="538">IF(AC75&gt;0,$B75,"na")</f>
        <v>56</v>
      </c>
      <c r="AN75" s="144" t="str">
        <f t="shared" ref="AN75:AN76" si="539">IF(AD75&gt;0,$B75,"na")</f>
        <v>na</v>
      </c>
      <c r="AO75" s="75" t="str">
        <f t="shared" ref="AO75:AO76" si="540">IF(AE75&gt;0,$B75,"na")</f>
        <v>na</v>
      </c>
      <c r="AP75" s="144" t="str">
        <f t="shared" ref="AP75:AP76" si="541">IF(AF75&gt;0,$B75,"na")</f>
        <v>na</v>
      </c>
      <c r="AQ75" s="81">
        <f t="shared" ref="AQ75:AQ97" si="542">IF(W75&gt;0,(W75/W$99)*LN($T75+1),"na")</f>
        <v>6.8813459745130243E-2</v>
      </c>
      <c r="AR75" s="82">
        <f t="shared" ref="AR75:AR97" si="543">IF(X75&gt;0,(X75/X$99)*LN($T75+1),"na")</f>
        <v>8.8081228473766718E-2</v>
      </c>
      <c r="AS75" s="82" t="str">
        <f t="shared" ref="AS75:AS97" si="544">IF(Y75&gt;0,(Y75/Y$99)*LN($T75+1),"na")</f>
        <v>na</v>
      </c>
      <c r="AT75" s="82">
        <f t="shared" ref="AT75:AT97" si="545">IF(Z75&gt;0,(Z75/Z$99)*LN($T75+1),"na")</f>
        <v>5.6949070133900895E-2</v>
      </c>
      <c r="AU75" s="82">
        <f t="shared" ref="AU75:AU97" si="546">IF(AA75&gt;0,(AA75/AA$99)*LN($T75+1),"na")</f>
        <v>3.9321976997217283E-2</v>
      </c>
      <c r="AV75" s="82">
        <f t="shared" ref="AV75:AV97" si="547">IF(AB75&gt;0,(AB75/AB$99)*LN($T75+1),"na")</f>
        <v>7.0342647739466468E-2</v>
      </c>
      <c r="AW75" s="82">
        <f t="shared" ref="AW75:AW97" si="548">IF(AC75&gt;0,(AC75/AC$99)*LN($T75+1),"na")</f>
        <v>9.830494249304321E-2</v>
      </c>
      <c r="AX75" s="82" t="str">
        <f t="shared" ref="AX75:AX97" si="549">IF(AD75&gt;0,(AD75/AD$99)*LN($T75+1),"na")</f>
        <v>na</v>
      </c>
      <c r="AY75" s="83" t="str">
        <f t="shared" ref="AY75:AY97" si="550">IF(AE75&gt;0,(AE75/AE$99)*LN($T75+1),"na")</f>
        <v>na</v>
      </c>
      <c r="AZ75" s="82" t="str">
        <f t="shared" ref="AZ75:AZ97" si="551">IF(AF75&gt;0,(AF75/AF$99)*LN($T75+1),"na")</f>
        <v>na</v>
      </c>
      <c r="BA75" s="93">
        <f t="shared" ref="BA75:BA97" si="552">IF(W75&gt;0,((W75/W$99)^2)*LN((($V75+1)^2)),"na")</f>
        <v>0.21507462491012075</v>
      </c>
      <c r="BB75" s="85">
        <f t="shared" ref="BB75:BB97" si="553">IF(X75&gt;0,((X75/X$99)^2)*LN((($V75+1)^2)),"na")</f>
        <v>0.35237826545274187</v>
      </c>
      <c r="BC75" s="85" t="str">
        <f t="shared" ref="BC75:BC97" si="554">IF(Y75&gt;0,((Y75/Y$99)^2)*LN((($V75+1)^2)),"na")</f>
        <v>na</v>
      </c>
      <c r="BD75" s="85">
        <f t="shared" ref="BD75:BD97" si="555">IF(Z75&gt;0,((Z75/Z$99)^2)*LN((($V75+1)^2)),"na")</f>
        <v>0.14730438043784733</v>
      </c>
      <c r="BE75" s="85">
        <f t="shared" ref="BE75:BE97" si="556">IF(AA75&gt;0,((AA75/AA$99)^2)*LN((($V75+1)^2)),"na")</f>
        <v>7.0228448950243508E-2</v>
      </c>
      <c r="BF75" s="85">
        <f t="shared" ref="BF75:BF97" si="557">IF(AB75&gt;0,((AB75/AB$99)^2)*LN((($V75+1)^2)),"na")</f>
        <v>0.22473970681966193</v>
      </c>
      <c r="BG75" s="85">
        <f t="shared" ref="BG75:BG97" si="558">IF(AC75&gt;0,((AC75/AC$99)^2)*LN((($V75+1)^2)),"na")</f>
        <v>0.43892780593902192</v>
      </c>
      <c r="BH75" s="85" t="str">
        <f t="shared" ref="BH75:BH97" si="559">IF(AD75&gt;0,((AD75/AD$99)^2)*LN((($V75+1)^2)),"na")</f>
        <v>na</v>
      </c>
      <c r="BI75" s="86" t="str">
        <f t="shared" ref="BI75:BI97" si="560">IF(AE75&gt;0,((AE75/AE$99)^2)*LN((($V75+1)^2)),"na")</f>
        <v>na</v>
      </c>
      <c r="BJ75" s="102" t="str">
        <f t="shared" ref="BJ75:BJ97" si="561">IF(AF75&gt;0,((AF75/AF$99)^2)*LN((($V75+1)^2)),"na")</f>
        <v>na</v>
      </c>
      <c r="BK75" s="85">
        <f t="shared" ref="BK75:BK97" si="562">IF(W75&gt;0,(AG75-1)*BA75,"na")</f>
        <v>11.829104370056641</v>
      </c>
      <c r="BL75" s="85">
        <f t="shared" si="520"/>
        <v>19.380804599900802</v>
      </c>
      <c r="BM75" s="85" t="str">
        <f t="shared" si="521"/>
        <v>na</v>
      </c>
      <c r="BN75" s="85">
        <f t="shared" si="522"/>
        <v>8.1017409240816036</v>
      </c>
      <c r="BO75" s="85">
        <f t="shared" si="523"/>
        <v>3.8625646922633927</v>
      </c>
      <c r="BP75" s="85">
        <f t="shared" si="524"/>
        <v>12.360683875081406</v>
      </c>
      <c r="BQ75" s="85">
        <f t="shared" si="525"/>
        <v>24.141029326646205</v>
      </c>
      <c r="BR75" s="85" t="str">
        <f t="shared" si="526"/>
        <v>na</v>
      </c>
      <c r="BS75" s="86" t="str">
        <f t="shared" si="527"/>
        <v>na</v>
      </c>
      <c r="BT75" s="102" t="str">
        <f t="shared" si="528"/>
        <v>na</v>
      </c>
      <c r="BU75" s="93">
        <f t="shared" ref="BU75:BU97" si="563">IF(W75&gt;0,AG75*(AQ75-AQ$99)^2,"na")</f>
        <v>2.1546366079456907E-2</v>
      </c>
      <c r="BV75" s="85">
        <f t="shared" ref="BV75:BV97" si="564">IF(X75&gt;0,AH75*(AR75-AR$99)^2,"na")</f>
        <v>3.6163734888509528E-3</v>
      </c>
      <c r="BW75" s="85" t="str">
        <f t="shared" ref="BW75:BW97" si="565">IF(Y75&gt;0,AI75*(AS75-AS$99)^2,"na")</f>
        <v>na</v>
      </c>
      <c r="BX75" s="85">
        <f t="shared" ref="BX75:BX97" si="566">IF(Z75&gt;0,AJ75*(AT75-AT$99)^2,"na")</f>
        <v>6.5183839948119313E-2</v>
      </c>
      <c r="BY75" s="85">
        <f t="shared" ref="BY75:BY97" si="567">IF(AA75&gt;0,AK75*(AU75-AU$99)^2,"na")</f>
        <v>0.16627490713146051</v>
      </c>
      <c r="BZ75" s="85">
        <f t="shared" ref="BZ75:BZ97" si="568">IF(AB75&gt;0,AL75*(AV75-AV$99)^2,"na")</f>
        <v>2.4737250130955041E-2</v>
      </c>
      <c r="CA75" s="85">
        <f t="shared" ref="CA75:CA97" si="569">IF(AC75&gt;0,AM75*(AW75-AW$99)^2,"na")</f>
        <v>4.2394871297592217E-3</v>
      </c>
      <c r="CB75" s="85" t="str">
        <f t="shared" ref="CB75:CB97" si="570">IF(AD75&gt;0,AN75*(AX75-AX$99)^2,"na")</f>
        <v>na</v>
      </c>
      <c r="CC75" s="86" t="str">
        <f t="shared" ref="CC75:CC97" si="571">IF(AE75&gt;0,AO75*(AY75-AY$99)^2,"na")</f>
        <v>na</v>
      </c>
      <c r="CD75" s="102" t="str">
        <f t="shared" ref="CD75:CD97" si="572">IF(AF75&gt;0,AP75*(AZ75-AZ$99)^2,"na")</f>
        <v>na</v>
      </c>
    </row>
    <row r="76" spans="1:82" x14ac:dyDescent="0.25">
      <c r="A76" s="217" t="s">
        <v>8</v>
      </c>
      <c r="B76" s="202">
        <v>56</v>
      </c>
      <c r="C76" s="203"/>
      <c r="E76" s="207">
        <v>1</v>
      </c>
      <c r="F76" s="204">
        <v>164.15799999999999</v>
      </c>
      <c r="G76" s="199">
        <v>298.63099999999997</v>
      </c>
      <c r="H76" s="199">
        <v>88.1</v>
      </c>
      <c r="I76" s="199">
        <v>85.582999999999998</v>
      </c>
      <c r="N76" s="314" t="s">
        <v>270</v>
      </c>
      <c r="O76" s="66">
        <v>328.31599999999997</v>
      </c>
      <c r="P76" s="36"/>
      <c r="Q76" s="277">
        <v>46.446571428571424</v>
      </c>
      <c r="R76" s="331">
        <v>97.584714285714298</v>
      </c>
      <c r="S76" s="154">
        <f t="shared" si="530"/>
        <v>0.14146910728862264</v>
      </c>
      <c r="T76" s="154">
        <f t="shared" si="531"/>
        <v>0.14146910728862264</v>
      </c>
      <c r="U76" s="205">
        <f t="shared" si="532"/>
        <v>0.29722801899911766</v>
      </c>
      <c r="V76" s="205">
        <f t="shared" si="507"/>
        <v>0.29722801899911766</v>
      </c>
      <c r="W76" s="202">
        <v>1</v>
      </c>
      <c r="X76" s="198"/>
      <c r="Y76" s="207">
        <v>1</v>
      </c>
      <c r="Z76" s="207">
        <v>0.25</v>
      </c>
      <c r="AA76" s="207">
        <v>0.1</v>
      </c>
      <c r="AB76" s="207">
        <v>1</v>
      </c>
      <c r="AD76" s="207">
        <v>1</v>
      </c>
      <c r="AE76" s="201"/>
      <c r="AF76" s="207">
        <v>1</v>
      </c>
      <c r="AG76" s="54">
        <f>IF(W76&gt;0,$B76,"na")</f>
        <v>56</v>
      </c>
      <c r="AH76" s="144" t="str">
        <f t="shared" si="533"/>
        <v>na</v>
      </c>
      <c r="AI76" s="144">
        <f t="shared" si="534"/>
        <v>56</v>
      </c>
      <c r="AJ76" s="144">
        <f t="shared" si="535"/>
        <v>56</v>
      </c>
      <c r="AK76" s="144">
        <f t="shared" si="536"/>
        <v>56</v>
      </c>
      <c r="AL76" s="144">
        <f t="shared" si="537"/>
        <v>56</v>
      </c>
      <c r="AM76" s="144" t="str">
        <f t="shared" si="538"/>
        <v>na</v>
      </c>
      <c r="AN76" s="144">
        <f t="shared" si="539"/>
        <v>56</v>
      </c>
      <c r="AO76" s="75" t="str">
        <f t="shared" si="540"/>
        <v>na</v>
      </c>
      <c r="AP76" s="144">
        <f t="shared" si="541"/>
        <v>56</v>
      </c>
      <c r="AQ76" s="81">
        <f t="shared" si="542"/>
        <v>0.13231612336142007</v>
      </c>
      <c r="AR76" s="82" t="str">
        <f t="shared" si="543"/>
        <v>na</v>
      </c>
      <c r="AS76" s="82">
        <f t="shared" si="544"/>
        <v>0.13231612336142007</v>
      </c>
      <c r="AT76" s="82">
        <f t="shared" si="545"/>
        <v>5.4751499321966934E-2</v>
      </c>
      <c r="AU76" s="82">
        <f t="shared" si="546"/>
        <v>2.5203071116460963E-2</v>
      </c>
      <c r="AV76" s="82">
        <f t="shared" si="547"/>
        <v>0.1352564816583405</v>
      </c>
      <c r="AW76" s="82" t="str">
        <f t="shared" si="548"/>
        <v>na</v>
      </c>
      <c r="AX76" s="82">
        <f t="shared" si="549"/>
        <v>0.13687874830491731</v>
      </c>
      <c r="AY76" s="83" t="str">
        <f t="shared" si="550"/>
        <v>na</v>
      </c>
      <c r="AZ76" s="82">
        <f t="shared" si="551"/>
        <v>0.13231612336142007</v>
      </c>
      <c r="BA76" s="93">
        <f t="shared" si="552"/>
        <v>0.52045938963242855</v>
      </c>
      <c r="BB76" s="85" t="str">
        <f t="shared" si="553"/>
        <v>na</v>
      </c>
      <c r="BC76" s="85">
        <f t="shared" si="554"/>
        <v>0.52045938963242855</v>
      </c>
      <c r="BD76" s="85">
        <f t="shared" si="555"/>
        <v>8.9115519746813004E-2</v>
      </c>
      <c r="BE76" s="85">
        <f t="shared" si="556"/>
        <v>1.8882880349475863E-2</v>
      </c>
      <c r="BF76" s="85">
        <f t="shared" si="557"/>
        <v>0.54384793504307083</v>
      </c>
      <c r="BG76" s="85" t="str">
        <f t="shared" si="558"/>
        <v>na</v>
      </c>
      <c r="BH76" s="85">
        <f t="shared" si="559"/>
        <v>0.55697199841758116</v>
      </c>
      <c r="BI76" s="86" t="str">
        <f t="shared" si="560"/>
        <v>na</v>
      </c>
      <c r="BJ76" s="102">
        <f t="shared" si="561"/>
        <v>0.52045938963242855</v>
      </c>
      <c r="BK76" s="85">
        <f t="shared" si="562"/>
        <v>28.625266429783569</v>
      </c>
      <c r="BL76" s="85" t="str">
        <f t="shared" si="520"/>
        <v>na</v>
      </c>
      <c r="BM76" s="85">
        <f t="shared" si="521"/>
        <v>28.625266429783569</v>
      </c>
      <c r="BN76" s="85">
        <f t="shared" si="522"/>
        <v>4.9013535860747153</v>
      </c>
      <c r="BO76" s="85">
        <f t="shared" si="523"/>
        <v>1.0385584192211725</v>
      </c>
      <c r="BP76" s="85">
        <f t="shared" si="524"/>
        <v>29.911636427368897</v>
      </c>
      <c r="BQ76" s="85" t="str">
        <f t="shared" si="525"/>
        <v>na</v>
      </c>
      <c r="BR76" s="85">
        <f t="shared" si="526"/>
        <v>30.633459912966963</v>
      </c>
      <c r="BS76" s="86" t="str">
        <f t="shared" si="527"/>
        <v>na</v>
      </c>
      <c r="BT76" s="102">
        <f t="shared" si="528"/>
        <v>28.625266429783569</v>
      </c>
      <c r="BU76" s="93">
        <f t="shared" si="563"/>
        <v>0.10786207151019561</v>
      </c>
      <c r="BV76" s="85" t="str">
        <f t="shared" si="564"/>
        <v>na</v>
      </c>
      <c r="BW76" s="85">
        <f t="shared" si="565"/>
        <v>2.2831124323121878E-2</v>
      </c>
      <c r="BX76" s="85">
        <f t="shared" si="566"/>
        <v>7.3851527371710163E-2</v>
      </c>
      <c r="BY76" s="85">
        <f t="shared" si="567"/>
        <v>0.26360463470493012</v>
      </c>
      <c r="BZ76" s="85">
        <f t="shared" si="568"/>
        <v>0.10790558293994736</v>
      </c>
      <c r="CA76" s="85" t="str">
        <f t="shared" si="569"/>
        <v>na</v>
      </c>
      <c r="CB76" s="85">
        <f t="shared" si="570"/>
        <v>7.9898430260254172E-2</v>
      </c>
      <c r="CC76" s="86" t="str">
        <f t="shared" si="571"/>
        <v>na</v>
      </c>
      <c r="CD76" s="102">
        <f t="shared" si="572"/>
        <v>0.12086651342826171</v>
      </c>
    </row>
    <row r="77" spans="1:82" x14ac:dyDescent="0.25">
      <c r="A77" s="217" t="s">
        <v>11</v>
      </c>
      <c r="B77" s="202"/>
      <c r="C77" s="203">
        <v>224</v>
      </c>
      <c r="E77" s="199">
        <v>1</v>
      </c>
      <c r="J77" s="199">
        <v>0</v>
      </c>
      <c r="K77" s="199">
        <v>0</v>
      </c>
      <c r="L77" s="199">
        <v>0</v>
      </c>
      <c r="M77" s="199">
        <v>0</v>
      </c>
      <c r="N77" s="314" t="s">
        <v>448</v>
      </c>
      <c r="O77" s="81"/>
      <c r="P77" s="82">
        <v>1.2E-2</v>
      </c>
      <c r="Q77" s="277">
        <v>0</v>
      </c>
      <c r="R77" s="331">
        <v>0</v>
      </c>
      <c r="S77" s="73">
        <f t="shared" ref="S77:S80" si="573">Q77/P77</f>
        <v>0</v>
      </c>
      <c r="T77" s="73">
        <f t="shared" ref="T77:T80" si="574">IF(Q77&lt;0.01*P77,0.01,IF(Q77&gt;100*P77,100,S77))</f>
        <v>0.01</v>
      </c>
      <c r="U77" s="205">
        <f t="shared" ref="U77:U80" si="575">IF(R77&gt;0,((((1/P77)^2)*((R77^2)+(Q77^2))-((1/P77)^2)*(Q77^2))^0.5),0)</f>
        <v>0</v>
      </c>
      <c r="V77" s="205">
        <f t="shared" si="507"/>
        <v>0.01</v>
      </c>
      <c r="W77" s="202">
        <v>1</v>
      </c>
      <c r="X77" s="199">
        <v>1</v>
      </c>
      <c r="Y77" s="146">
        <v>1</v>
      </c>
      <c r="Z77" s="146">
        <v>1</v>
      </c>
      <c r="AA77" s="146">
        <v>1</v>
      </c>
      <c r="AB77" s="146"/>
      <c r="AC77" s="146"/>
      <c r="AD77" s="146"/>
      <c r="AE77" s="201"/>
      <c r="AF77" s="146"/>
      <c r="AG77" s="54">
        <f t="shared" ref="AG77:AG80" si="576">IF(W77&gt;0,$C77,"na")</f>
        <v>224</v>
      </c>
      <c r="AH77" s="144">
        <f t="shared" ref="AH77:AH80" si="577">IF(X77&gt;0,$C77,"na")</f>
        <v>224</v>
      </c>
      <c r="AI77" s="144">
        <f t="shared" ref="AI77:AI80" si="578">IF(Y77&gt;0,$C77,"na")</f>
        <v>224</v>
      </c>
      <c r="AJ77" s="144">
        <f t="shared" ref="AJ77:AJ80" si="579">IF(Z77&gt;0,$C77,"na")</f>
        <v>224</v>
      </c>
      <c r="AK77" s="144">
        <f t="shared" ref="AK77:AK80" si="580">IF(AA77&gt;0,$C77,"na")</f>
        <v>224</v>
      </c>
      <c r="AL77" s="144" t="str">
        <f t="shared" ref="AL77:AL80" si="581">IF(AB77&gt;0,$C77,"na")</f>
        <v>na</v>
      </c>
      <c r="AM77" s="144" t="str">
        <f t="shared" ref="AM77:AM80" si="582">IF(AC77&gt;0,$C77,"na")</f>
        <v>na</v>
      </c>
      <c r="AN77" s="144" t="str">
        <f t="shared" ref="AN77:AN80" si="583">IF(AD77&gt;0,$C77,"na")</f>
        <v>na</v>
      </c>
      <c r="AO77" s="75" t="str">
        <f t="shared" ref="AO77:AO80" si="584">IF(AE77&gt;0,$C77,"na")</f>
        <v>na</v>
      </c>
      <c r="AP77" s="144" t="str">
        <f t="shared" ref="AP77:AP80" si="585">IF(AF77&gt;0,$C77,"na")</f>
        <v>na</v>
      </c>
      <c r="AQ77" s="81">
        <f t="shared" si="542"/>
        <v>9.950330853168092E-3</v>
      </c>
      <c r="AR77" s="82">
        <f t="shared" si="543"/>
        <v>1.2736423492055157E-2</v>
      </c>
      <c r="AS77" s="82">
        <f t="shared" si="544"/>
        <v>9.950330853168092E-3</v>
      </c>
      <c r="AT77" s="82">
        <f t="shared" si="545"/>
        <v>1.6469513136278223E-2</v>
      </c>
      <c r="AU77" s="82">
        <f t="shared" si="546"/>
        <v>1.8953011148891603E-2</v>
      </c>
      <c r="AV77" s="82" t="str">
        <f t="shared" si="547"/>
        <v>na</v>
      </c>
      <c r="AW77" s="82" t="str">
        <f t="shared" si="548"/>
        <v>na</v>
      </c>
      <c r="AX77" s="82" t="str">
        <f t="shared" si="549"/>
        <v>na</v>
      </c>
      <c r="AY77" s="83" t="str">
        <f t="shared" si="550"/>
        <v>na</v>
      </c>
      <c r="AZ77" s="82" t="str">
        <f t="shared" si="551"/>
        <v>na</v>
      </c>
      <c r="BA77" s="93">
        <f t="shared" si="552"/>
        <v>1.9900661706336174E-2</v>
      </c>
      <c r="BB77" s="85">
        <f t="shared" si="553"/>
        <v>3.2605244139661191E-2</v>
      </c>
      <c r="BC77" s="85">
        <f t="shared" si="554"/>
        <v>1.9900661706336174E-2</v>
      </c>
      <c r="BD77" s="85">
        <f t="shared" si="555"/>
        <v>5.4519767623541687E-2</v>
      </c>
      <c r="BE77" s="85">
        <f t="shared" si="556"/>
        <v>7.2201947233872729E-2</v>
      </c>
      <c r="BF77" s="85" t="str">
        <f t="shared" si="557"/>
        <v>na</v>
      </c>
      <c r="BG77" s="85" t="str">
        <f t="shared" si="558"/>
        <v>na</v>
      </c>
      <c r="BH77" s="85" t="str">
        <f t="shared" si="559"/>
        <v>na</v>
      </c>
      <c r="BI77" s="86" t="str">
        <f t="shared" si="560"/>
        <v>na</v>
      </c>
      <c r="BJ77" s="102" t="str">
        <f t="shared" si="561"/>
        <v>na</v>
      </c>
      <c r="BK77" s="85">
        <f t="shared" si="562"/>
        <v>4.4378475605129664</v>
      </c>
      <c r="BL77" s="85">
        <f t="shared" si="520"/>
        <v>7.2709694431444456</v>
      </c>
      <c r="BM77" s="85">
        <f t="shared" si="521"/>
        <v>4.4378475605129664</v>
      </c>
      <c r="BN77" s="85">
        <f t="shared" si="522"/>
        <v>12.157908180049796</v>
      </c>
      <c r="BO77" s="85">
        <f t="shared" si="523"/>
        <v>16.101034233153619</v>
      </c>
      <c r="BP77" s="85" t="str">
        <f t="shared" si="524"/>
        <v>na</v>
      </c>
      <c r="BQ77" s="85" t="str">
        <f t="shared" si="525"/>
        <v>na</v>
      </c>
      <c r="BR77" s="85" t="str">
        <f t="shared" si="526"/>
        <v>na</v>
      </c>
      <c r="BS77" s="86" t="str">
        <f t="shared" si="527"/>
        <v>na</v>
      </c>
      <c r="BT77" s="102" t="str">
        <f t="shared" si="528"/>
        <v>na</v>
      </c>
      <c r="BU77" s="93">
        <f t="shared" si="563"/>
        <v>1.3795823933838713</v>
      </c>
      <c r="BV77" s="85">
        <f t="shared" si="564"/>
        <v>1.557330199266594</v>
      </c>
      <c r="BW77" s="85">
        <f t="shared" si="565"/>
        <v>2.3384650348838965</v>
      </c>
      <c r="BX77" s="85">
        <f t="shared" si="566"/>
        <v>1.2464942204575744</v>
      </c>
      <c r="BY77" s="85">
        <f t="shared" si="567"/>
        <v>1.2552763771865671</v>
      </c>
      <c r="BZ77" s="85" t="str">
        <f t="shared" si="568"/>
        <v>na</v>
      </c>
      <c r="CA77" s="85" t="str">
        <f t="shared" si="569"/>
        <v>na</v>
      </c>
      <c r="CB77" s="85" t="str">
        <f t="shared" si="570"/>
        <v>na</v>
      </c>
      <c r="CC77" s="86" t="str">
        <f t="shared" si="571"/>
        <v>na</v>
      </c>
      <c r="CD77" s="102" t="str">
        <f t="shared" si="572"/>
        <v>na</v>
      </c>
    </row>
    <row r="78" spans="1:82" x14ac:dyDescent="0.25">
      <c r="A78" s="317" t="s">
        <v>89</v>
      </c>
      <c r="B78" s="202"/>
      <c r="C78" s="203">
        <v>224</v>
      </c>
      <c r="E78" s="199">
        <v>1</v>
      </c>
      <c r="F78" s="204">
        <v>1.1639999999999999</v>
      </c>
      <c r="G78" s="199">
        <v>3.859</v>
      </c>
      <c r="H78" s="199">
        <v>4.6550000000000002</v>
      </c>
      <c r="I78" s="199">
        <v>8.6300000000000008</v>
      </c>
      <c r="J78" s="199">
        <v>4.5999999999999999E-2</v>
      </c>
      <c r="K78" s="199">
        <v>0.14599999999999999</v>
      </c>
      <c r="L78" s="60">
        <v>1.631</v>
      </c>
      <c r="M78" s="60">
        <v>2.4670000000000001</v>
      </c>
      <c r="N78" s="329" t="s">
        <v>279</v>
      </c>
      <c r="P78" s="15">
        <v>4.0979999999999999</v>
      </c>
      <c r="Q78" s="277">
        <v>0.4923973214285714</v>
      </c>
      <c r="R78" s="331">
        <v>0.8007366071428571</v>
      </c>
      <c r="S78" s="73">
        <f t="shared" si="573"/>
        <v>0.12015552011434148</v>
      </c>
      <c r="T78" s="73">
        <f t="shared" si="574"/>
        <v>0.12015552011434148</v>
      </c>
      <c r="U78" s="205">
        <f t="shared" si="575"/>
        <v>0.1953969270724395</v>
      </c>
      <c r="V78" s="205">
        <f t="shared" si="507"/>
        <v>0.1953969270724395</v>
      </c>
      <c r="W78" s="202">
        <v>1</v>
      </c>
      <c r="X78" s="196">
        <v>1</v>
      </c>
      <c r="Y78" s="200"/>
      <c r="Z78" s="200">
        <v>0.75</v>
      </c>
      <c r="AA78" s="200">
        <v>1</v>
      </c>
      <c r="AB78" s="200">
        <v>0.5</v>
      </c>
      <c r="AC78" s="200"/>
      <c r="AD78" s="200"/>
      <c r="AE78" s="139"/>
      <c r="AF78" s="200"/>
      <c r="AG78" s="54">
        <f t="shared" si="576"/>
        <v>224</v>
      </c>
      <c r="AH78" s="144">
        <f t="shared" si="577"/>
        <v>224</v>
      </c>
      <c r="AI78" s="144" t="str">
        <f t="shared" si="578"/>
        <v>na</v>
      </c>
      <c r="AJ78" s="144">
        <f t="shared" si="579"/>
        <v>224</v>
      </c>
      <c r="AK78" s="144">
        <f t="shared" si="580"/>
        <v>224</v>
      </c>
      <c r="AL78" s="144">
        <f t="shared" si="581"/>
        <v>224</v>
      </c>
      <c r="AM78" s="144" t="str">
        <f t="shared" si="582"/>
        <v>na</v>
      </c>
      <c r="AN78" s="144" t="str">
        <f t="shared" si="583"/>
        <v>na</v>
      </c>
      <c r="AO78" s="75" t="str">
        <f t="shared" si="584"/>
        <v>na</v>
      </c>
      <c r="AP78" s="144" t="str">
        <f t="shared" si="585"/>
        <v>na</v>
      </c>
      <c r="AQ78" s="81">
        <f t="shared" si="542"/>
        <v>0.11346753291217596</v>
      </c>
      <c r="AR78" s="82">
        <f t="shared" si="543"/>
        <v>0.14523844212758522</v>
      </c>
      <c r="AS78" s="82" t="str">
        <f t="shared" si="544"/>
        <v>na</v>
      </c>
      <c r="AT78" s="82">
        <f t="shared" si="545"/>
        <v>0.14085624775304603</v>
      </c>
      <c r="AU78" s="82">
        <f t="shared" si="546"/>
        <v>0.21612863411843039</v>
      </c>
      <c r="AV78" s="82">
        <f t="shared" si="547"/>
        <v>5.7994516821778815E-2</v>
      </c>
      <c r="AW78" s="82" t="str">
        <f t="shared" si="548"/>
        <v>na</v>
      </c>
      <c r="AX78" s="82" t="str">
        <f t="shared" si="549"/>
        <v>na</v>
      </c>
      <c r="AY78" s="83" t="str">
        <f t="shared" si="550"/>
        <v>na</v>
      </c>
      <c r="AZ78" s="82" t="str">
        <f t="shared" si="551"/>
        <v>na</v>
      </c>
      <c r="BA78" s="93">
        <f t="shared" si="552"/>
        <v>0.35695657355535032</v>
      </c>
      <c r="BB78" s="85">
        <f t="shared" si="553"/>
        <v>0.58483765011308597</v>
      </c>
      <c r="BC78" s="85" t="str">
        <f t="shared" si="554"/>
        <v>na</v>
      </c>
      <c r="BD78" s="85">
        <f t="shared" si="555"/>
        <v>0.5500781442660333</v>
      </c>
      <c r="BE78" s="85">
        <f t="shared" si="556"/>
        <v>1.2950805389763276</v>
      </c>
      <c r="BF78" s="85">
        <f t="shared" si="557"/>
        <v>9.3249396252237174E-2</v>
      </c>
      <c r="BG78" s="85" t="str">
        <f t="shared" si="558"/>
        <v>na</v>
      </c>
      <c r="BH78" s="85" t="str">
        <f t="shared" si="559"/>
        <v>na</v>
      </c>
      <c r="BI78" s="86" t="str">
        <f t="shared" si="560"/>
        <v>na</v>
      </c>
      <c r="BJ78" s="102" t="str">
        <f t="shared" si="561"/>
        <v>na</v>
      </c>
      <c r="BK78" s="85">
        <f t="shared" si="562"/>
        <v>79.601315902843126</v>
      </c>
      <c r="BL78" s="85">
        <f t="shared" si="520"/>
        <v>130.41879597521816</v>
      </c>
      <c r="BM78" s="85" t="str">
        <f t="shared" si="521"/>
        <v>na</v>
      </c>
      <c r="BN78" s="85">
        <f t="shared" si="522"/>
        <v>122.66742617132543</v>
      </c>
      <c r="BO78" s="85">
        <f t="shared" si="523"/>
        <v>288.80296019172107</v>
      </c>
      <c r="BP78" s="85">
        <f t="shared" si="524"/>
        <v>20.794615364248891</v>
      </c>
      <c r="BQ78" s="85" t="str">
        <f t="shared" si="525"/>
        <v>na</v>
      </c>
      <c r="BR78" s="85" t="str">
        <f t="shared" si="526"/>
        <v>na</v>
      </c>
      <c r="BS78" s="86" t="str">
        <f t="shared" si="527"/>
        <v>na</v>
      </c>
      <c r="BT78" s="102" t="str">
        <f t="shared" si="528"/>
        <v>na</v>
      </c>
      <c r="BU78" s="93">
        <f t="shared" si="563"/>
        <v>0.14043558468937392</v>
      </c>
      <c r="BV78" s="85">
        <f t="shared" si="564"/>
        <v>0.54048707516334216</v>
      </c>
      <c r="BW78" s="85" t="str">
        <f t="shared" si="565"/>
        <v>na</v>
      </c>
      <c r="BX78" s="85">
        <f t="shared" si="566"/>
        <v>0.55530086596893657</v>
      </c>
      <c r="BY78" s="85">
        <f t="shared" si="567"/>
        <v>3.3513282395149351</v>
      </c>
      <c r="BZ78" s="85">
        <f t="shared" si="568"/>
        <v>0.24937189657771408</v>
      </c>
      <c r="CA78" s="85" t="str">
        <f t="shared" si="569"/>
        <v>na</v>
      </c>
      <c r="CB78" s="85" t="str">
        <f t="shared" si="570"/>
        <v>na</v>
      </c>
      <c r="CC78" s="86" t="str">
        <f t="shared" si="571"/>
        <v>na</v>
      </c>
      <c r="CD78" s="102" t="str">
        <f t="shared" si="572"/>
        <v>na</v>
      </c>
    </row>
    <row r="79" spans="1:82" x14ac:dyDescent="0.25">
      <c r="A79" s="217" t="s">
        <v>12</v>
      </c>
      <c r="B79" s="202"/>
      <c r="C79" s="203">
        <v>224</v>
      </c>
      <c r="E79" s="199">
        <v>1</v>
      </c>
      <c r="F79" s="204">
        <v>1.2170000000000001</v>
      </c>
      <c r="G79" s="199">
        <v>4.2149999999999999</v>
      </c>
      <c r="H79" s="199">
        <v>5.4880000000000004</v>
      </c>
      <c r="I79" s="199">
        <v>10.894</v>
      </c>
      <c r="J79" s="199">
        <v>2.3E-2</v>
      </c>
      <c r="K79" s="199">
        <v>0.124</v>
      </c>
      <c r="L79" s="205">
        <v>7.0999999999999994E-2</v>
      </c>
      <c r="M79" s="205">
        <v>0.16400000000000001</v>
      </c>
      <c r="N79" s="329" t="s">
        <v>279</v>
      </c>
      <c r="O79" s="81"/>
      <c r="P79" s="82">
        <v>0.23499999999999999</v>
      </c>
      <c r="Q79" s="277">
        <v>3.2308035714285713E-2</v>
      </c>
      <c r="R79" s="331">
        <v>0.12144196428571429</v>
      </c>
      <c r="S79" s="73">
        <f t="shared" si="573"/>
        <v>0.13748100303951369</v>
      </c>
      <c r="T79" s="73">
        <f t="shared" si="574"/>
        <v>0.13748100303951369</v>
      </c>
      <c r="U79" s="205">
        <f t="shared" si="575"/>
        <v>0.51677431610942248</v>
      </c>
      <c r="V79" s="205">
        <f t="shared" si="507"/>
        <v>0.51677431610942248</v>
      </c>
      <c r="W79" s="78">
        <v>1</v>
      </c>
      <c r="X79" s="198">
        <v>1</v>
      </c>
      <c r="Y79" s="207">
        <v>1</v>
      </c>
      <c r="Z79" s="207">
        <v>1</v>
      </c>
      <c r="AA79" s="207">
        <v>1</v>
      </c>
      <c r="AB79" s="207">
        <v>1</v>
      </c>
      <c r="AD79" s="207">
        <v>1</v>
      </c>
      <c r="AE79" s="201"/>
      <c r="AF79" s="207">
        <v>1</v>
      </c>
      <c r="AG79" s="54">
        <f t="shared" si="576"/>
        <v>224</v>
      </c>
      <c r="AH79" s="144">
        <f t="shared" si="577"/>
        <v>224</v>
      </c>
      <c r="AI79" s="144">
        <f t="shared" si="578"/>
        <v>224</v>
      </c>
      <c r="AJ79" s="144">
        <f t="shared" si="579"/>
        <v>224</v>
      </c>
      <c r="AK79" s="144">
        <f t="shared" si="580"/>
        <v>224</v>
      </c>
      <c r="AL79" s="144">
        <f t="shared" si="581"/>
        <v>224</v>
      </c>
      <c r="AM79" s="144" t="str">
        <f t="shared" si="582"/>
        <v>na</v>
      </c>
      <c r="AN79" s="144">
        <f t="shared" si="583"/>
        <v>224</v>
      </c>
      <c r="AO79" s="75" t="str">
        <f t="shared" si="584"/>
        <v>na</v>
      </c>
      <c r="AP79" s="144">
        <f t="shared" si="585"/>
        <v>224</v>
      </c>
      <c r="AQ79" s="81">
        <f t="shared" si="542"/>
        <v>0.12881617107890811</v>
      </c>
      <c r="AR79" s="82">
        <f t="shared" si="543"/>
        <v>0.16488469898100239</v>
      </c>
      <c r="AS79" s="82">
        <f t="shared" si="544"/>
        <v>0.12881617107890811</v>
      </c>
      <c r="AT79" s="82">
        <f t="shared" si="545"/>
        <v>0.21321297282026172</v>
      </c>
      <c r="AU79" s="82">
        <f t="shared" si="546"/>
        <v>0.24536413538839638</v>
      </c>
      <c r="AV79" s="82">
        <f t="shared" si="547"/>
        <v>0.1316787526584394</v>
      </c>
      <c r="AW79" s="82" t="str">
        <f t="shared" si="548"/>
        <v>na</v>
      </c>
      <c r="AX79" s="82">
        <f t="shared" si="549"/>
        <v>0.13325810801266358</v>
      </c>
      <c r="AY79" s="83" t="str">
        <f t="shared" si="550"/>
        <v>na</v>
      </c>
      <c r="AZ79" s="82">
        <f t="shared" si="551"/>
        <v>0.12881617107890811</v>
      </c>
      <c r="BA79" s="93">
        <f t="shared" si="552"/>
        <v>0.83317183886103818</v>
      </c>
      <c r="BB79" s="85">
        <f t="shared" si="553"/>
        <v>1.3650687407899251</v>
      </c>
      <c r="BC79" s="85">
        <f t="shared" si="554"/>
        <v>0.83317183886103818</v>
      </c>
      <c r="BD79" s="85">
        <f t="shared" si="555"/>
        <v>2.2825540032530709</v>
      </c>
      <c r="BE79" s="85">
        <f t="shared" si="556"/>
        <v>3.0228456738722471</v>
      </c>
      <c r="BF79" s="85">
        <f t="shared" si="557"/>
        <v>0.87061314124936118</v>
      </c>
      <c r="BG79" s="85" t="str">
        <f t="shared" si="558"/>
        <v>na</v>
      </c>
      <c r="BH79" s="85">
        <f t="shared" si="559"/>
        <v>0.89162265752073067</v>
      </c>
      <c r="BI79" s="86" t="str">
        <f t="shared" si="560"/>
        <v>na</v>
      </c>
      <c r="BJ79" s="102">
        <f t="shared" si="561"/>
        <v>0.83317183886103818</v>
      </c>
      <c r="BK79" s="85">
        <f t="shared" si="562"/>
        <v>185.79732006601151</v>
      </c>
      <c r="BL79" s="85">
        <f t="shared" si="520"/>
        <v>304.41032919615333</v>
      </c>
      <c r="BM79" s="85">
        <f t="shared" si="521"/>
        <v>185.79732006601151</v>
      </c>
      <c r="BN79" s="85">
        <f t="shared" si="522"/>
        <v>509.00954272543481</v>
      </c>
      <c r="BO79" s="85">
        <f t="shared" si="523"/>
        <v>674.09458527351114</v>
      </c>
      <c r="BP79" s="85">
        <f t="shared" si="524"/>
        <v>194.14673049860755</v>
      </c>
      <c r="BQ79" s="85" t="str">
        <f t="shared" si="525"/>
        <v>na</v>
      </c>
      <c r="BR79" s="85">
        <f t="shared" si="526"/>
        <v>198.83185262712294</v>
      </c>
      <c r="BS79" s="86" t="str">
        <f t="shared" si="527"/>
        <v>na</v>
      </c>
      <c r="BT79" s="102">
        <f t="shared" si="528"/>
        <v>185.79732006601151</v>
      </c>
      <c r="BU79" s="93">
        <f t="shared" si="563"/>
        <v>0.36537762510033345</v>
      </c>
      <c r="BV79" s="85">
        <f t="shared" si="564"/>
        <v>1.0592866226436752</v>
      </c>
      <c r="BW79" s="85">
        <f t="shared" si="565"/>
        <v>6.2408505376379701E-2</v>
      </c>
      <c r="BX79" s="85">
        <f t="shared" si="566"/>
        <v>3.3420279308973959</v>
      </c>
      <c r="BY79" s="85">
        <f t="shared" si="567"/>
        <v>5.144823104002751</v>
      </c>
      <c r="BZ79" s="85">
        <f t="shared" si="568"/>
        <v>0.36413157817809894</v>
      </c>
      <c r="CA79" s="85" t="str">
        <f t="shared" si="569"/>
        <v>na</v>
      </c>
      <c r="CB79" s="85">
        <f t="shared" si="570"/>
        <v>0.26126146790967686</v>
      </c>
      <c r="CC79" s="86" t="str">
        <f t="shared" si="571"/>
        <v>na</v>
      </c>
      <c r="CD79" s="102">
        <f t="shared" si="572"/>
        <v>0.41336508399354333</v>
      </c>
    </row>
    <row r="80" spans="1:82" x14ac:dyDescent="0.25">
      <c r="A80" s="217" t="s">
        <v>106</v>
      </c>
      <c r="B80" s="202"/>
      <c r="C80" s="203">
        <v>224</v>
      </c>
      <c r="E80" s="207">
        <v>1</v>
      </c>
      <c r="F80" s="204">
        <v>42.43</v>
      </c>
      <c r="G80" s="199">
        <v>98.286000000000001</v>
      </c>
      <c r="H80" s="199">
        <v>5.12</v>
      </c>
      <c r="I80" s="199">
        <v>10.794</v>
      </c>
      <c r="J80" s="199">
        <v>0.56699999999999995</v>
      </c>
      <c r="K80" s="199">
        <v>2.665</v>
      </c>
      <c r="L80" s="82">
        <v>1.365</v>
      </c>
      <c r="M80" s="82">
        <v>2.282</v>
      </c>
      <c r="N80" s="329" t="s">
        <v>279</v>
      </c>
      <c r="O80" s="81"/>
      <c r="P80" s="82">
        <v>3.6469999999999998</v>
      </c>
      <c r="Q80" s="277">
        <v>0.79097767857142876</v>
      </c>
      <c r="R80" s="331">
        <v>1.8710803571428569</v>
      </c>
      <c r="S80" s="73">
        <f t="shared" si="573"/>
        <v>0.21688447451917434</v>
      </c>
      <c r="T80" s="73">
        <f t="shared" si="574"/>
        <v>0.21688447451917434</v>
      </c>
      <c r="U80" s="205">
        <f t="shared" si="575"/>
        <v>0.51304643738493472</v>
      </c>
      <c r="V80" s="205">
        <f t="shared" si="507"/>
        <v>0.51304643738493472</v>
      </c>
      <c r="W80" s="202">
        <v>1</v>
      </c>
      <c r="X80" s="198">
        <v>1</v>
      </c>
      <c r="Z80" s="207">
        <v>0.5</v>
      </c>
      <c r="AA80" s="207">
        <v>0.3</v>
      </c>
      <c r="AB80" s="207">
        <v>1</v>
      </c>
      <c r="AD80" s="207">
        <v>1</v>
      </c>
      <c r="AE80" s="201"/>
      <c r="AG80" s="54">
        <f t="shared" si="576"/>
        <v>224</v>
      </c>
      <c r="AH80" s="144">
        <f t="shared" si="577"/>
        <v>224</v>
      </c>
      <c r="AI80" s="144" t="str">
        <f t="shared" si="578"/>
        <v>na</v>
      </c>
      <c r="AJ80" s="144">
        <f t="shared" si="579"/>
        <v>224</v>
      </c>
      <c r="AK80" s="144">
        <f t="shared" si="580"/>
        <v>224</v>
      </c>
      <c r="AL80" s="144">
        <f t="shared" si="581"/>
        <v>224</v>
      </c>
      <c r="AM80" s="144" t="str">
        <f t="shared" si="582"/>
        <v>na</v>
      </c>
      <c r="AN80" s="144">
        <f t="shared" si="583"/>
        <v>224</v>
      </c>
      <c r="AO80" s="75" t="str">
        <f t="shared" si="584"/>
        <v>na</v>
      </c>
      <c r="AP80" s="144" t="str">
        <f t="shared" si="585"/>
        <v>na</v>
      </c>
      <c r="AQ80" s="81">
        <f t="shared" si="542"/>
        <v>0.19629388305684103</v>
      </c>
      <c r="AR80" s="82">
        <f t="shared" si="543"/>
        <v>0.25125617031275654</v>
      </c>
      <c r="AS80" s="82" t="str">
        <f t="shared" si="544"/>
        <v>na</v>
      </c>
      <c r="AT80" s="82">
        <f t="shared" si="545"/>
        <v>0.16245011011600638</v>
      </c>
      <c r="AU80" s="82">
        <f t="shared" si="546"/>
        <v>0.11216793317533773</v>
      </c>
      <c r="AV80" s="82">
        <f t="shared" si="547"/>
        <v>0.20065596934699303</v>
      </c>
      <c r="AW80" s="82" t="str">
        <f t="shared" si="548"/>
        <v>na</v>
      </c>
      <c r="AX80" s="82">
        <f t="shared" si="549"/>
        <v>0.20306263764500798</v>
      </c>
      <c r="AY80" s="83" t="str">
        <f t="shared" si="550"/>
        <v>na</v>
      </c>
      <c r="AZ80" s="82" t="str">
        <f t="shared" si="551"/>
        <v>na</v>
      </c>
      <c r="BA80" s="93">
        <f t="shared" si="552"/>
        <v>0.82825025318456602</v>
      </c>
      <c r="BB80" s="85">
        <f t="shared" si="553"/>
        <v>1.3570052148175931</v>
      </c>
      <c r="BC80" s="85" t="str">
        <f t="shared" si="554"/>
        <v>na</v>
      </c>
      <c r="BD80" s="85">
        <f t="shared" si="555"/>
        <v>0.56726771205030935</v>
      </c>
      <c r="BE80" s="85">
        <f t="shared" si="556"/>
        <v>0.27044906226434806</v>
      </c>
      <c r="BF80" s="85">
        <f t="shared" si="557"/>
        <v>0.86547038801903275</v>
      </c>
      <c r="BG80" s="85" t="str">
        <f t="shared" si="558"/>
        <v>na</v>
      </c>
      <c r="BH80" s="85">
        <f t="shared" si="559"/>
        <v>0.88635580007860826</v>
      </c>
      <c r="BI80" s="86" t="str">
        <f t="shared" si="560"/>
        <v>na</v>
      </c>
      <c r="BJ80" s="102" t="str">
        <f t="shared" si="561"/>
        <v>na</v>
      </c>
      <c r="BK80" s="85">
        <f t="shared" si="562"/>
        <v>184.69980646015821</v>
      </c>
      <c r="BL80" s="85">
        <f t="shared" si="520"/>
        <v>302.61216290432327</v>
      </c>
      <c r="BM80" s="85" t="str">
        <f t="shared" si="521"/>
        <v>na</v>
      </c>
      <c r="BN80" s="85">
        <f t="shared" si="522"/>
        <v>126.50069978721899</v>
      </c>
      <c r="BO80" s="85">
        <f t="shared" si="523"/>
        <v>60.310140884949618</v>
      </c>
      <c r="BP80" s="85">
        <f t="shared" si="524"/>
        <v>192.99989652824431</v>
      </c>
      <c r="BQ80" s="85" t="str">
        <f t="shared" si="525"/>
        <v>na</v>
      </c>
      <c r="BR80" s="85">
        <f t="shared" si="526"/>
        <v>197.65734341752963</v>
      </c>
      <c r="BS80" s="86" t="str">
        <f t="shared" si="527"/>
        <v>na</v>
      </c>
      <c r="BT80" s="102" t="str">
        <f t="shared" si="528"/>
        <v>na</v>
      </c>
      <c r="BU80" s="93">
        <f t="shared" si="563"/>
        <v>2.6062184594903393</v>
      </c>
      <c r="BV80" s="85">
        <f t="shared" si="564"/>
        <v>5.3912489773348158</v>
      </c>
      <c r="BW80" s="85" t="str">
        <f t="shared" si="565"/>
        <v>na</v>
      </c>
      <c r="BX80" s="85">
        <f t="shared" si="566"/>
        <v>1.1414197141900941</v>
      </c>
      <c r="BY80" s="85">
        <f t="shared" si="567"/>
        <v>7.5472196364069349E-2</v>
      </c>
      <c r="BZ80" s="85">
        <f t="shared" si="568"/>
        <v>2.6758076450040966</v>
      </c>
      <c r="CA80" s="85" t="str">
        <f t="shared" si="569"/>
        <v>na</v>
      </c>
      <c r="CB80" s="85">
        <f t="shared" si="570"/>
        <v>2.4207500071874639</v>
      </c>
      <c r="CC80" s="86" t="str">
        <f t="shared" si="571"/>
        <v>na</v>
      </c>
      <c r="CD80" s="102" t="str">
        <f t="shared" si="572"/>
        <v>na</v>
      </c>
    </row>
    <row r="81" spans="1:82" x14ac:dyDescent="0.25">
      <c r="A81" s="217" t="s">
        <v>85</v>
      </c>
      <c r="B81" s="202">
        <v>56</v>
      </c>
      <c r="C81" s="203"/>
      <c r="E81" s="207">
        <v>1</v>
      </c>
      <c r="F81" s="204">
        <v>55.936</v>
      </c>
      <c r="G81" s="199">
        <v>145.53700000000001</v>
      </c>
      <c r="H81" s="199">
        <v>28.19</v>
      </c>
      <c r="I81" s="199">
        <v>47.499000000000002</v>
      </c>
      <c r="N81" s="314" t="s">
        <v>270</v>
      </c>
      <c r="O81" s="81">
        <v>111.872</v>
      </c>
      <c r="P81" s="82"/>
      <c r="Q81" s="277">
        <v>14.946428571428571</v>
      </c>
      <c r="R81" s="331">
        <v>28.833714285714287</v>
      </c>
      <c r="S81" s="154">
        <f>Q81/O81</f>
        <v>0.13360294418110494</v>
      </c>
      <c r="T81" s="154">
        <f t="shared" ref="T81:T83" si="586">IF(Q81&lt;0.01*O81,0.01,IF(Q81&gt;100*O81,100,S81))</f>
        <v>0.13360294418110494</v>
      </c>
      <c r="U81" s="205">
        <f t="shared" ref="U81:U83" si="587">IF(R81&gt;0,((((1/O81)^2)*((R81^2)+(Q81^2))-((1/O81)^2)*(Q81^2))^0.5),0)</f>
        <v>0.25773843576332134</v>
      </c>
      <c r="V81" s="205">
        <f t="shared" si="507"/>
        <v>0.25773843576332134</v>
      </c>
      <c r="W81" s="202">
        <v>1</v>
      </c>
      <c r="X81" s="196"/>
      <c r="Y81" s="200">
        <v>1</v>
      </c>
      <c r="Z81" s="200">
        <v>0.75</v>
      </c>
      <c r="AA81" s="200">
        <v>1</v>
      </c>
      <c r="AB81" s="200">
        <v>1</v>
      </c>
      <c r="AC81" s="200"/>
      <c r="AD81" s="200">
        <v>1</v>
      </c>
      <c r="AE81" s="139"/>
      <c r="AF81" s="200">
        <v>1</v>
      </c>
      <c r="AG81" s="54">
        <f t="shared" ref="AG81:AG83" si="588">IF(W81&gt;0,$B81,"na")</f>
        <v>56</v>
      </c>
      <c r="AH81" s="144" t="str">
        <f t="shared" ref="AH81:AH83" si="589">IF(X81&gt;0,$B81,"na")</f>
        <v>na</v>
      </c>
      <c r="AI81" s="144">
        <f t="shared" ref="AI81:AI83" si="590">IF(Y81&gt;0,$B81,"na")</f>
        <v>56</v>
      </c>
      <c r="AJ81" s="144">
        <f t="shared" ref="AJ81:AJ83" si="591">IF(Z81&gt;0,$B81,"na")</f>
        <v>56</v>
      </c>
      <c r="AK81" s="144">
        <f t="shared" ref="AK81:AK83" si="592">IF(AA81&gt;0,$B81,"na")</f>
        <v>56</v>
      </c>
      <c r="AL81" s="144">
        <f t="shared" ref="AL81:AL83" si="593">IF(AB81&gt;0,$B81,"na")</f>
        <v>56</v>
      </c>
      <c r="AM81" s="144" t="str">
        <f t="shared" ref="AM81:AM83" si="594">IF(AC81&gt;0,$B81,"na")</f>
        <v>na</v>
      </c>
      <c r="AN81" s="144">
        <f t="shared" ref="AN81:AN83" si="595">IF(AD81&gt;0,$B81,"na")</f>
        <v>56</v>
      </c>
      <c r="AO81" s="75" t="str">
        <f t="shared" ref="AO81:AO83" si="596">IF(AE81&gt;0,$B81,"na")</f>
        <v>na</v>
      </c>
      <c r="AP81" s="144">
        <f t="shared" ref="AP81:AP83" si="597">IF(AF81&gt;0,$B81,"na")</f>
        <v>56</v>
      </c>
      <c r="AQ81" s="81">
        <f t="shared" si="542"/>
        <v>0.12540100658671327</v>
      </c>
      <c r="AR81" s="82" t="str">
        <f t="shared" si="543"/>
        <v>na</v>
      </c>
      <c r="AS81" s="82">
        <f t="shared" si="544"/>
        <v>0.12540100658671327</v>
      </c>
      <c r="AT81" s="82">
        <f t="shared" si="545"/>
        <v>0.15567021507316131</v>
      </c>
      <c r="AU81" s="82">
        <f t="shared" si="546"/>
        <v>0.23885906016516811</v>
      </c>
      <c r="AV81" s="82">
        <f t="shared" si="547"/>
        <v>0.12818769562197355</v>
      </c>
      <c r="AW81" s="82" t="str">
        <f t="shared" si="548"/>
        <v>na</v>
      </c>
      <c r="AX81" s="82">
        <f t="shared" si="549"/>
        <v>0.12972517922763444</v>
      </c>
      <c r="AY81" s="83" t="str">
        <f t="shared" si="550"/>
        <v>na</v>
      </c>
      <c r="AZ81" s="82">
        <f t="shared" si="551"/>
        <v>0.12540100658671327</v>
      </c>
      <c r="BA81" s="93">
        <f t="shared" si="552"/>
        <v>0.458630431925722</v>
      </c>
      <c r="BB81" s="85" t="str">
        <f t="shared" si="553"/>
        <v>na</v>
      </c>
      <c r="BC81" s="85">
        <f t="shared" si="554"/>
        <v>0.458630431925722</v>
      </c>
      <c r="BD81" s="85">
        <f t="shared" si="555"/>
        <v>0.70675985704605915</v>
      </c>
      <c r="BE81" s="85">
        <f t="shared" si="556"/>
        <v>1.6639652858983109</v>
      </c>
      <c r="BF81" s="85">
        <f t="shared" si="557"/>
        <v>0.47924049084189013</v>
      </c>
      <c r="BG81" s="85" t="str">
        <f t="shared" si="558"/>
        <v>na</v>
      </c>
      <c r="BH81" s="85">
        <f t="shared" si="559"/>
        <v>0.49080545628198557</v>
      </c>
      <c r="BI81" s="86" t="str">
        <f t="shared" si="560"/>
        <v>na</v>
      </c>
      <c r="BJ81" s="102">
        <f t="shared" si="561"/>
        <v>0.458630431925722</v>
      </c>
      <c r="BK81" s="85">
        <f t="shared" si="562"/>
        <v>25.224673755914711</v>
      </c>
      <c r="BL81" s="85" t="str">
        <f t="shared" si="520"/>
        <v>na</v>
      </c>
      <c r="BM81" s="85">
        <f t="shared" si="521"/>
        <v>25.224673755914711</v>
      </c>
      <c r="BN81" s="85">
        <f t="shared" si="522"/>
        <v>38.871792137533255</v>
      </c>
      <c r="BO81" s="85">
        <f t="shared" si="523"/>
        <v>91.518090724407102</v>
      </c>
      <c r="BP81" s="85">
        <f t="shared" si="524"/>
        <v>26.358226996303959</v>
      </c>
      <c r="BQ81" s="85" t="str">
        <f t="shared" si="525"/>
        <v>na</v>
      </c>
      <c r="BR81" s="85">
        <f t="shared" si="526"/>
        <v>26.994300095509207</v>
      </c>
      <c r="BS81" s="86" t="str">
        <f t="shared" si="527"/>
        <v>na</v>
      </c>
      <c r="BT81" s="102">
        <f t="shared" si="528"/>
        <v>25.224673755914711</v>
      </c>
      <c r="BU81" s="93">
        <f t="shared" si="563"/>
        <v>7.6549398936857929E-2</v>
      </c>
      <c r="BV81" s="85" t="str">
        <f t="shared" si="564"/>
        <v>na</v>
      </c>
      <c r="BW81" s="85">
        <f t="shared" si="565"/>
        <v>9.8707644593520605E-3</v>
      </c>
      <c r="BX81" s="85">
        <f t="shared" si="566"/>
        <v>0.23372403929144964</v>
      </c>
      <c r="BY81" s="85">
        <f t="shared" si="567"/>
        <v>1.1781595866424428</v>
      </c>
      <c r="BZ81" s="85">
        <f t="shared" si="568"/>
        <v>7.5950895970689977E-2</v>
      </c>
      <c r="CA81" s="85" t="str">
        <f t="shared" si="569"/>
        <v>na</v>
      </c>
      <c r="CB81" s="85">
        <f t="shared" si="570"/>
        <v>5.250087523481433E-2</v>
      </c>
      <c r="CC81" s="86" t="str">
        <f t="shared" si="571"/>
        <v>na</v>
      </c>
      <c r="CD81" s="102">
        <f t="shared" si="572"/>
        <v>8.7563095439297606E-2</v>
      </c>
    </row>
    <row r="82" spans="1:82" x14ac:dyDescent="0.25">
      <c r="A82" s="309" t="s">
        <v>16</v>
      </c>
      <c r="B82" s="198">
        <v>56</v>
      </c>
      <c r="C82" s="203"/>
      <c r="E82" s="207">
        <v>1</v>
      </c>
      <c r="F82" s="204">
        <v>13.653</v>
      </c>
      <c r="G82" s="199">
        <v>33.036000000000001</v>
      </c>
      <c r="H82" s="199">
        <v>33.65</v>
      </c>
      <c r="I82" s="199">
        <v>35.58</v>
      </c>
      <c r="L82" s="205">
        <v>0.56200000000000006</v>
      </c>
      <c r="M82" s="205">
        <v>1.427</v>
      </c>
      <c r="N82" s="329" t="s">
        <v>279</v>
      </c>
      <c r="O82" s="81">
        <v>69.23</v>
      </c>
      <c r="P82" s="82"/>
      <c r="Q82" s="277">
        <v>2.0537142857142858</v>
      </c>
      <c r="R82" s="331">
        <v>7.1578571428571438</v>
      </c>
      <c r="S82" s="154">
        <f>Q82/O82</f>
        <v>2.9665091516889869E-2</v>
      </c>
      <c r="T82" s="154">
        <f t="shared" si="586"/>
        <v>2.9665091516889869E-2</v>
      </c>
      <c r="U82" s="205">
        <f t="shared" si="587"/>
        <v>0.10339241864592146</v>
      </c>
      <c r="V82" s="205">
        <f t="shared" si="507"/>
        <v>0.10339241864592146</v>
      </c>
      <c r="W82" s="202">
        <v>1</v>
      </c>
      <c r="X82" s="198"/>
      <c r="Z82" s="207">
        <v>0.5</v>
      </c>
      <c r="AA82" s="207">
        <v>0.3</v>
      </c>
      <c r="AB82" s="207">
        <v>1</v>
      </c>
      <c r="AD82" s="207">
        <v>1</v>
      </c>
      <c r="AE82" s="201"/>
      <c r="AG82" s="54">
        <f t="shared" si="588"/>
        <v>56</v>
      </c>
      <c r="AH82" s="144" t="str">
        <f t="shared" si="589"/>
        <v>na</v>
      </c>
      <c r="AI82" s="144" t="str">
        <f t="shared" si="590"/>
        <v>na</v>
      </c>
      <c r="AJ82" s="144">
        <f t="shared" si="591"/>
        <v>56</v>
      </c>
      <c r="AK82" s="144">
        <f t="shared" si="592"/>
        <v>56</v>
      </c>
      <c r="AL82" s="144">
        <f t="shared" si="593"/>
        <v>56</v>
      </c>
      <c r="AM82" s="144" t="str">
        <f t="shared" si="594"/>
        <v>na</v>
      </c>
      <c r="AN82" s="144">
        <f t="shared" si="595"/>
        <v>56</v>
      </c>
      <c r="AO82" s="75" t="str">
        <f t="shared" si="596"/>
        <v>na</v>
      </c>
      <c r="AP82" s="144" t="str">
        <f t="shared" si="597"/>
        <v>na</v>
      </c>
      <c r="AQ82" s="81">
        <f t="shared" si="542"/>
        <v>2.9233595500466808E-2</v>
      </c>
      <c r="AR82" s="82" t="str">
        <f t="shared" si="543"/>
        <v>na</v>
      </c>
      <c r="AS82" s="82" t="str">
        <f t="shared" si="544"/>
        <v>na</v>
      </c>
      <c r="AT82" s="82">
        <f t="shared" si="545"/>
        <v>2.4193320414179431E-2</v>
      </c>
      <c r="AU82" s="82">
        <f t="shared" si="546"/>
        <v>1.6704911714552462E-2</v>
      </c>
      <c r="AV82" s="82">
        <f t="shared" si="547"/>
        <v>2.9883230956032736E-2</v>
      </c>
      <c r="AW82" s="82" t="str">
        <f t="shared" si="548"/>
        <v>na</v>
      </c>
      <c r="AX82" s="82">
        <f t="shared" si="549"/>
        <v>3.0241650517724285E-2</v>
      </c>
      <c r="AY82" s="83" t="str">
        <f t="shared" si="550"/>
        <v>na</v>
      </c>
      <c r="AZ82" s="82" t="str">
        <f t="shared" si="551"/>
        <v>na</v>
      </c>
      <c r="BA82" s="93">
        <f t="shared" si="552"/>
        <v>0.19677890185970584</v>
      </c>
      <c r="BB82" s="85" t="str">
        <f t="shared" si="553"/>
        <v>na</v>
      </c>
      <c r="BC82" s="85" t="str">
        <f t="shared" si="554"/>
        <v>na</v>
      </c>
      <c r="BD82" s="85">
        <f t="shared" si="555"/>
        <v>0.13477365929986992</v>
      </c>
      <c r="BE82" s="85">
        <f t="shared" si="556"/>
        <v>6.4254335301128437E-2</v>
      </c>
      <c r="BF82" s="85">
        <f t="shared" si="557"/>
        <v>0.20562180559759874</v>
      </c>
      <c r="BG82" s="85" t="str">
        <f t="shared" si="558"/>
        <v>na</v>
      </c>
      <c r="BH82" s="85">
        <f t="shared" si="559"/>
        <v>0.21058384265604671</v>
      </c>
      <c r="BI82" s="86" t="str">
        <f t="shared" si="560"/>
        <v>na</v>
      </c>
      <c r="BJ82" s="102" t="str">
        <f t="shared" si="561"/>
        <v>na</v>
      </c>
      <c r="BK82" s="85">
        <f t="shared" si="562"/>
        <v>10.822839602283821</v>
      </c>
      <c r="BL82" s="85" t="str">
        <f t="shared" si="520"/>
        <v>na</v>
      </c>
      <c r="BM82" s="85" t="str">
        <f t="shared" si="521"/>
        <v>na</v>
      </c>
      <c r="BN82" s="85">
        <f t="shared" si="522"/>
        <v>7.4125512614928457</v>
      </c>
      <c r="BO82" s="85">
        <f t="shared" si="523"/>
        <v>3.5339884415620642</v>
      </c>
      <c r="BP82" s="85">
        <f t="shared" si="524"/>
        <v>11.30919930786793</v>
      </c>
      <c r="BQ82" s="85" t="str">
        <f t="shared" si="525"/>
        <v>na</v>
      </c>
      <c r="BR82" s="85">
        <f t="shared" si="526"/>
        <v>11.582111346082568</v>
      </c>
      <c r="BS82" s="86" t="str">
        <f t="shared" si="527"/>
        <v>na</v>
      </c>
      <c r="BT82" s="102" t="str">
        <f t="shared" si="528"/>
        <v>na</v>
      </c>
      <c r="BU82" s="93">
        <f t="shared" si="563"/>
        <v>0.19622719410072439</v>
      </c>
      <c r="BV82" s="85" t="str">
        <f t="shared" si="564"/>
        <v>na</v>
      </c>
      <c r="BW82" s="85" t="str">
        <f t="shared" si="565"/>
        <v>na</v>
      </c>
      <c r="BX82" s="85">
        <f t="shared" si="566"/>
        <v>0.25043303406380357</v>
      </c>
      <c r="BY82" s="85">
        <f t="shared" si="567"/>
        <v>0.33295072032133077</v>
      </c>
      <c r="BZ82" s="85">
        <f t="shared" si="568"/>
        <v>0.21164724611476746</v>
      </c>
      <c r="CA82" s="85" t="str">
        <f t="shared" si="569"/>
        <v>na</v>
      </c>
      <c r="CB82" s="85">
        <f t="shared" si="570"/>
        <v>0.26557105423019794</v>
      </c>
      <c r="CC82" s="86" t="str">
        <f t="shared" si="571"/>
        <v>na</v>
      </c>
      <c r="CD82" s="102" t="str">
        <f t="shared" si="572"/>
        <v>na</v>
      </c>
    </row>
    <row r="83" spans="1:82" ht="15.75" x14ac:dyDescent="0.25">
      <c r="A83" s="310" t="s">
        <v>21</v>
      </c>
      <c r="B83" s="198">
        <v>56</v>
      </c>
      <c r="C83" s="203"/>
      <c r="E83" s="207">
        <v>1</v>
      </c>
      <c r="F83" s="204">
        <v>2082.36</v>
      </c>
      <c r="G83" s="199">
        <v>4765.2929999999997</v>
      </c>
      <c r="H83" s="199">
        <v>1309.144</v>
      </c>
      <c r="I83" s="199">
        <v>2383.41</v>
      </c>
      <c r="N83" s="314" t="s">
        <v>271</v>
      </c>
      <c r="O83" s="81">
        <v>2082.36</v>
      </c>
      <c r="P83" s="82"/>
      <c r="Q83" s="277">
        <v>16.250142857142858</v>
      </c>
      <c r="R83" s="331">
        <v>57.243142857142857</v>
      </c>
      <c r="S83" s="154">
        <f t="shared" ref="S83" si="598">Q83/O83</f>
        <v>7.8037144668274732E-3</v>
      </c>
      <c r="T83" s="154">
        <f t="shared" si="586"/>
        <v>0.01</v>
      </c>
      <c r="U83" s="205">
        <f t="shared" si="587"/>
        <v>2.7489551689978124E-2</v>
      </c>
      <c r="V83" s="205">
        <f t="shared" si="507"/>
        <v>2.7489551689978124E-2</v>
      </c>
      <c r="W83" s="202">
        <v>1</v>
      </c>
      <c r="X83" s="198">
        <v>0.5</v>
      </c>
      <c r="Y83" s="207">
        <v>1</v>
      </c>
      <c r="Z83" s="207">
        <v>0.5</v>
      </c>
      <c r="AA83" s="207">
        <v>0.1</v>
      </c>
      <c r="AB83" s="207">
        <v>1</v>
      </c>
      <c r="AD83" s="207">
        <v>1</v>
      </c>
      <c r="AE83" s="201">
        <v>1</v>
      </c>
      <c r="AF83" s="207">
        <v>1</v>
      </c>
      <c r="AG83" s="54">
        <f t="shared" si="588"/>
        <v>56</v>
      </c>
      <c r="AH83" s="144">
        <f t="shared" si="589"/>
        <v>56</v>
      </c>
      <c r="AI83" s="144">
        <f t="shared" si="590"/>
        <v>56</v>
      </c>
      <c r="AJ83" s="144">
        <f t="shared" si="591"/>
        <v>56</v>
      </c>
      <c r="AK83" s="144">
        <f t="shared" si="592"/>
        <v>56</v>
      </c>
      <c r="AL83" s="144">
        <f t="shared" si="593"/>
        <v>56</v>
      </c>
      <c r="AM83" s="144" t="str">
        <f t="shared" si="594"/>
        <v>na</v>
      </c>
      <c r="AN83" s="144">
        <f t="shared" si="595"/>
        <v>56</v>
      </c>
      <c r="AO83" s="75">
        <f t="shared" si="596"/>
        <v>56</v>
      </c>
      <c r="AP83" s="144">
        <f t="shared" si="597"/>
        <v>56</v>
      </c>
      <c r="AQ83" s="81">
        <f t="shared" si="542"/>
        <v>9.950330853168092E-3</v>
      </c>
      <c r="AR83" s="82">
        <f t="shared" si="543"/>
        <v>6.3682117460275786E-3</v>
      </c>
      <c r="AS83" s="82">
        <f t="shared" si="544"/>
        <v>9.950330853168092E-3</v>
      </c>
      <c r="AT83" s="82">
        <f t="shared" si="545"/>
        <v>8.2347565681391115E-3</v>
      </c>
      <c r="AU83" s="82">
        <f t="shared" si="546"/>
        <v>1.8953011148891603E-3</v>
      </c>
      <c r="AV83" s="82">
        <f t="shared" si="547"/>
        <v>1.0171449316571827E-2</v>
      </c>
      <c r="AW83" s="82" t="str">
        <f t="shared" si="548"/>
        <v>na</v>
      </c>
      <c r="AX83" s="82">
        <f t="shared" si="549"/>
        <v>1.0293445710173888E-2</v>
      </c>
      <c r="AY83" s="83">
        <f t="shared" si="550"/>
        <v>9.950330853168092E-3</v>
      </c>
      <c r="AZ83" s="82">
        <f t="shared" si="551"/>
        <v>9.950330853168092E-3</v>
      </c>
      <c r="BA83" s="93">
        <f t="shared" si="552"/>
        <v>5.4236997329994277E-2</v>
      </c>
      <c r="BB83" s="85">
        <f t="shared" si="553"/>
        <v>2.2215474106365658E-2</v>
      </c>
      <c r="BC83" s="85">
        <f t="shared" si="554"/>
        <v>5.4236997329994277E-2</v>
      </c>
      <c r="BD83" s="85">
        <f t="shared" si="555"/>
        <v>3.7146861429342107E-2</v>
      </c>
      <c r="BE83" s="85">
        <f t="shared" si="556"/>
        <v>1.967782216054214E-3</v>
      </c>
      <c r="BF83" s="85">
        <f t="shared" si="557"/>
        <v>5.6674314247045859E-2</v>
      </c>
      <c r="BG83" s="85" t="str">
        <f t="shared" si="558"/>
        <v>na</v>
      </c>
      <c r="BH83" s="85">
        <f t="shared" si="559"/>
        <v>5.8041970983347034E-2</v>
      </c>
      <c r="BI83" s="86">
        <f t="shared" si="560"/>
        <v>5.4236997329994277E-2</v>
      </c>
      <c r="BJ83" s="102">
        <f t="shared" si="561"/>
        <v>5.4236997329994277E-2</v>
      </c>
      <c r="BK83" s="85">
        <f t="shared" si="562"/>
        <v>2.9830348531496851</v>
      </c>
      <c r="BL83" s="85">
        <f t="shared" si="520"/>
        <v>1.2218510758501111</v>
      </c>
      <c r="BM83" s="85">
        <f t="shared" si="521"/>
        <v>2.9830348531496851</v>
      </c>
      <c r="BN83" s="85">
        <f t="shared" si="522"/>
        <v>2.0430773786138157</v>
      </c>
      <c r="BO83" s="85">
        <f t="shared" si="523"/>
        <v>0.10822802188298176</v>
      </c>
      <c r="BP83" s="85">
        <f t="shared" si="524"/>
        <v>3.1170872835875221</v>
      </c>
      <c r="BQ83" s="85" t="str">
        <f t="shared" si="525"/>
        <v>na</v>
      </c>
      <c r="BR83" s="85">
        <f t="shared" si="526"/>
        <v>3.1923084040840868</v>
      </c>
      <c r="BS83" s="86">
        <f t="shared" si="527"/>
        <v>2.9830348531496851</v>
      </c>
      <c r="BT83" s="102">
        <f t="shared" si="528"/>
        <v>2.9830348531496851</v>
      </c>
      <c r="BU83" s="93">
        <f t="shared" si="563"/>
        <v>0.34489559834596784</v>
      </c>
      <c r="BV83" s="85">
        <f t="shared" si="564"/>
        <v>0.45107411780326961</v>
      </c>
      <c r="BW83" s="85">
        <f t="shared" si="565"/>
        <v>0.58461625872097411</v>
      </c>
      <c r="BX83" s="85">
        <f t="shared" si="566"/>
        <v>0.38422121688619076</v>
      </c>
      <c r="BY83" s="85">
        <f t="shared" si="567"/>
        <v>0.47312909217065791</v>
      </c>
      <c r="BZ83" s="85">
        <f t="shared" si="568"/>
        <v>0.36913014800847266</v>
      </c>
      <c r="CA83" s="85" t="str">
        <f t="shared" si="569"/>
        <v>na</v>
      </c>
      <c r="CB83" s="85">
        <f t="shared" si="570"/>
        <v>0.44171251496288072</v>
      </c>
      <c r="CC83" s="86">
        <f t="shared" si="571"/>
        <v>8.7035312381133073E-2</v>
      </c>
      <c r="CD83" s="102">
        <f t="shared" si="572"/>
        <v>0.32267299372212993</v>
      </c>
    </row>
    <row r="84" spans="1:82" x14ac:dyDescent="0.25">
      <c r="A84" s="309" t="s">
        <v>22</v>
      </c>
      <c r="B84" s="198"/>
      <c r="C84" s="203">
        <v>224</v>
      </c>
      <c r="E84" s="207">
        <v>1</v>
      </c>
      <c r="F84" s="204">
        <v>24.387</v>
      </c>
      <c r="G84" s="199">
        <v>94.46</v>
      </c>
      <c r="H84" s="199">
        <v>0</v>
      </c>
      <c r="I84" s="199">
        <v>0</v>
      </c>
      <c r="J84" s="199">
        <v>0.95199999999999996</v>
      </c>
      <c r="K84" s="199">
        <v>2.839</v>
      </c>
      <c r="L84" s="205">
        <v>0.44500000000000001</v>
      </c>
      <c r="M84" s="205">
        <v>0.66900000000000004</v>
      </c>
      <c r="N84" s="314" t="s">
        <v>270</v>
      </c>
      <c r="O84" s="81"/>
      <c r="P84" s="82">
        <v>1.9039999999999999</v>
      </c>
      <c r="Q84" s="277">
        <v>0.12988839285714288</v>
      </c>
      <c r="R84" s="331">
        <v>0.36371428571428577</v>
      </c>
      <c r="S84" s="73">
        <f t="shared" ref="S84:S86" si="599">Q84/P84</f>
        <v>6.8218693727491009E-2</v>
      </c>
      <c r="T84" s="73">
        <f t="shared" ref="T84:T86" si="600">IF(Q84&lt;0.01*P84,0.01,IF(Q84&gt;100*P84,100,S84))</f>
        <v>6.8218693727491009E-2</v>
      </c>
      <c r="U84" s="205">
        <f t="shared" ref="U84:U86" si="601">IF(R84&gt;0,((((1/P84)^2)*((R84^2)+(Q84^2))-((1/P84)^2)*(Q84^2))^0.5),0)</f>
        <v>0.19102641056422573</v>
      </c>
      <c r="V84" s="205">
        <f t="shared" si="507"/>
        <v>0.19102641056422573</v>
      </c>
      <c r="W84" s="202">
        <v>1</v>
      </c>
      <c r="X84" s="198"/>
      <c r="Z84" s="207">
        <v>1</v>
      </c>
      <c r="AA84" s="207">
        <v>1</v>
      </c>
      <c r="AB84" s="207">
        <v>1</v>
      </c>
      <c r="AD84" s="207">
        <v>1</v>
      </c>
      <c r="AE84" s="201"/>
      <c r="AG84" s="54">
        <f t="shared" ref="AG84:AG86" si="602">IF(W84&gt;0,$C84,"na")</f>
        <v>224</v>
      </c>
      <c r="AH84" s="144" t="str">
        <f t="shared" ref="AH84:AH86" si="603">IF(X84&gt;0,$C84,"na")</f>
        <v>na</v>
      </c>
      <c r="AI84" s="144" t="str">
        <f t="shared" ref="AI84:AI86" si="604">IF(Y84&gt;0,$C84,"na")</f>
        <v>na</v>
      </c>
      <c r="AJ84" s="144">
        <f t="shared" ref="AJ84:AJ86" si="605">IF(Z84&gt;0,$C84,"na")</f>
        <v>224</v>
      </c>
      <c r="AK84" s="144">
        <f t="shared" ref="AK84:AK86" si="606">IF(AA84&gt;0,$C84,"na")</f>
        <v>224</v>
      </c>
      <c r="AL84" s="144">
        <f t="shared" ref="AL84:AL86" si="607">IF(AB84&gt;0,$C84,"na")</f>
        <v>224</v>
      </c>
      <c r="AM84" s="144" t="str">
        <f t="shared" ref="AM84:AM86" si="608">IF(AC84&gt;0,$C84,"na")</f>
        <v>na</v>
      </c>
      <c r="AN84" s="144">
        <f t="shared" ref="AN84:AN86" si="609">IF(AD84&gt;0,$C84,"na")</f>
        <v>224</v>
      </c>
      <c r="AO84" s="75" t="str">
        <f t="shared" ref="AO84:AO86" si="610">IF(AE84&gt;0,$C84,"na")</f>
        <v>na</v>
      </c>
      <c r="AP84" s="144" t="str">
        <f t="shared" ref="AP84:AP86" si="611">IF(AF84&gt;0,$C84,"na")</f>
        <v>na</v>
      </c>
      <c r="AQ84" s="81">
        <f t="shared" si="542"/>
        <v>6.5992488983372524E-2</v>
      </c>
      <c r="AR84" s="82" t="str">
        <f t="shared" si="543"/>
        <v>na</v>
      </c>
      <c r="AS84" s="82" t="str">
        <f t="shared" si="544"/>
        <v>na</v>
      </c>
      <c r="AT84" s="82">
        <f t="shared" si="545"/>
        <v>0.10922894728282351</v>
      </c>
      <c r="AU84" s="82">
        <f t="shared" si="546"/>
        <v>0.12569997901594765</v>
      </c>
      <c r="AV84" s="82">
        <f t="shared" si="547"/>
        <v>6.7458988738558573E-2</v>
      </c>
      <c r="AW84" s="82" t="str">
        <f t="shared" si="548"/>
        <v>na</v>
      </c>
      <c r="AX84" s="82">
        <f t="shared" si="549"/>
        <v>6.8268092051764678E-2</v>
      </c>
      <c r="AY84" s="83" t="str">
        <f t="shared" si="550"/>
        <v>na</v>
      </c>
      <c r="AZ84" s="82" t="str">
        <f t="shared" si="551"/>
        <v>na</v>
      </c>
      <c r="BA84" s="93">
        <f t="shared" si="552"/>
        <v>0.34963093048839383</v>
      </c>
      <c r="BB84" s="85" t="str">
        <f t="shared" si="553"/>
        <v>na</v>
      </c>
      <c r="BC84" s="85" t="str">
        <f t="shared" si="554"/>
        <v>na</v>
      </c>
      <c r="BD84" s="85">
        <f t="shared" si="555"/>
        <v>0.95784740052944073</v>
      </c>
      <c r="BE84" s="85">
        <f t="shared" si="556"/>
        <v>1.268502242134762</v>
      </c>
      <c r="BF84" s="85">
        <f t="shared" si="557"/>
        <v>0.36534274020416846</v>
      </c>
      <c r="BG84" s="85" t="str">
        <f t="shared" si="558"/>
        <v>na</v>
      </c>
      <c r="BH84" s="85">
        <f t="shared" si="559"/>
        <v>0.37415914083181273</v>
      </c>
      <c r="BI84" s="86" t="str">
        <f t="shared" si="560"/>
        <v>na</v>
      </c>
      <c r="BJ84" s="102" t="str">
        <f t="shared" si="561"/>
        <v>na</v>
      </c>
      <c r="BK84" s="85">
        <f t="shared" si="562"/>
        <v>77.967697498911818</v>
      </c>
      <c r="BL84" s="85" t="str">
        <f t="shared" si="520"/>
        <v>na</v>
      </c>
      <c r="BM84" s="85" t="str">
        <f t="shared" si="521"/>
        <v>na</v>
      </c>
      <c r="BN84" s="85">
        <f t="shared" si="522"/>
        <v>213.59997031806529</v>
      </c>
      <c r="BO84" s="85">
        <f t="shared" si="523"/>
        <v>282.87599999605192</v>
      </c>
      <c r="BP84" s="85">
        <f t="shared" si="524"/>
        <v>81.471431065529572</v>
      </c>
      <c r="BQ84" s="85" t="str">
        <f t="shared" si="525"/>
        <v>na</v>
      </c>
      <c r="BR84" s="85">
        <f t="shared" si="526"/>
        <v>83.437488405494236</v>
      </c>
      <c r="BS84" s="86" t="str">
        <f t="shared" si="527"/>
        <v>na</v>
      </c>
      <c r="BT84" s="102" t="str">
        <f t="shared" si="528"/>
        <v>na</v>
      </c>
      <c r="BU84" s="93">
        <f t="shared" si="563"/>
        <v>0.11275763331287489</v>
      </c>
      <c r="BV84" s="85" t="str">
        <f t="shared" si="564"/>
        <v>na</v>
      </c>
      <c r="BW84" s="85" t="str">
        <f t="shared" si="565"/>
        <v>na</v>
      </c>
      <c r="BX84" s="85">
        <f t="shared" si="566"/>
        <v>7.3892110084856313E-2</v>
      </c>
      <c r="BY84" s="85">
        <f t="shared" si="567"/>
        <v>0.22776866192961412</v>
      </c>
      <c r="BZ84" s="85">
        <f t="shared" si="568"/>
        <v>0.12796378193196078</v>
      </c>
      <c r="CA84" s="85" t="str">
        <f t="shared" si="569"/>
        <v>na</v>
      </c>
      <c r="CB84" s="85">
        <f t="shared" si="570"/>
        <v>0.21302292623268054</v>
      </c>
      <c r="CC84" s="86" t="str">
        <f t="shared" si="571"/>
        <v>na</v>
      </c>
      <c r="CD84" s="102" t="str">
        <f t="shared" si="572"/>
        <v>na</v>
      </c>
    </row>
    <row r="85" spans="1:82" s="146" customFormat="1" x14ac:dyDescent="0.25">
      <c r="A85" s="311" t="s">
        <v>115</v>
      </c>
      <c r="B85" s="199"/>
      <c r="C85" s="21">
        <v>224</v>
      </c>
      <c r="E85" s="146">
        <v>1</v>
      </c>
      <c r="F85" s="204">
        <v>1.0669999999999999</v>
      </c>
      <c r="G85" s="199">
        <v>3.6949999999999998</v>
      </c>
      <c r="H85" s="199">
        <v>1.28</v>
      </c>
      <c r="I85" s="199">
        <v>4.048</v>
      </c>
      <c r="J85" s="199">
        <v>0.106</v>
      </c>
      <c r="K85" s="199">
        <v>0.63200000000000001</v>
      </c>
      <c r="L85" s="15">
        <v>1.272</v>
      </c>
      <c r="M85" s="82">
        <v>4.649</v>
      </c>
      <c r="N85" s="314" t="s">
        <v>270</v>
      </c>
      <c r="O85" s="81"/>
      <c r="P85" s="82">
        <v>2.544</v>
      </c>
      <c r="Q85" s="277">
        <v>0.43535714285714283</v>
      </c>
      <c r="R85" s="331">
        <v>1.7702455357142857</v>
      </c>
      <c r="S85" s="73">
        <f t="shared" si="599"/>
        <v>0.17113095238095236</v>
      </c>
      <c r="T85" s="73">
        <f t="shared" si="600"/>
        <v>0.17113095238095236</v>
      </c>
      <c r="U85" s="205">
        <f t="shared" si="601"/>
        <v>0.69585123259209336</v>
      </c>
      <c r="V85" s="205">
        <f t="shared" si="507"/>
        <v>0.69585123259209336</v>
      </c>
      <c r="W85" s="204">
        <v>1</v>
      </c>
      <c r="X85" s="199">
        <v>0.5</v>
      </c>
      <c r="Z85" s="146">
        <v>1</v>
      </c>
      <c r="AA85" s="146">
        <v>0.5</v>
      </c>
      <c r="AB85" s="146">
        <v>1</v>
      </c>
      <c r="AE85" s="201"/>
      <c r="AG85" s="54">
        <f t="shared" si="602"/>
        <v>224</v>
      </c>
      <c r="AH85" s="144">
        <f t="shared" si="603"/>
        <v>224</v>
      </c>
      <c r="AI85" s="144" t="str">
        <f t="shared" si="604"/>
        <v>na</v>
      </c>
      <c r="AJ85" s="144">
        <f t="shared" si="605"/>
        <v>224</v>
      </c>
      <c r="AK85" s="144">
        <f t="shared" si="606"/>
        <v>224</v>
      </c>
      <c r="AL85" s="144">
        <f t="shared" si="607"/>
        <v>224</v>
      </c>
      <c r="AM85" s="144" t="str">
        <f t="shared" si="608"/>
        <v>na</v>
      </c>
      <c r="AN85" s="144" t="str">
        <f t="shared" si="609"/>
        <v>na</v>
      </c>
      <c r="AO85" s="75" t="str">
        <f t="shared" si="610"/>
        <v>na</v>
      </c>
      <c r="AP85" s="144" t="str">
        <f t="shared" si="611"/>
        <v>na</v>
      </c>
      <c r="AQ85" s="81">
        <f t="shared" si="542"/>
        <v>0.15796990789425364</v>
      </c>
      <c r="AR85" s="82">
        <f t="shared" si="543"/>
        <v>0.10110074105232233</v>
      </c>
      <c r="AS85" s="82" t="str">
        <f t="shared" si="544"/>
        <v>na</v>
      </c>
      <c r="AT85" s="82">
        <f t="shared" si="545"/>
        <v>0.26146743375600606</v>
      </c>
      <c r="AU85" s="82">
        <f t="shared" si="546"/>
        <v>0.1504475313278606</v>
      </c>
      <c r="AV85" s="82">
        <f t="shared" si="547"/>
        <v>0.16148035029190372</v>
      </c>
      <c r="AW85" s="82" t="str">
        <f t="shared" si="548"/>
        <v>na</v>
      </c>
      <c r="AX85" s="82" t="str">
        <f t="shared" si="549"/>
        <v>na</v>
      </c>
      <c r="AY85" s="83" t="str">
        <f t="shared" si="550"/>
        <v>na</v>
      </c>
      <c r="AZ85" s="82" t="str">
        <f t="shared" si="551"/>
        <v>na</v>
      </c>
      <c r="BA85" s="93">
        <f t="shared" si="552"/>
        <v>1.0563696337807242</v>
      </c>
      <c r="BB85" s="85">
        <f t="shared" si="553"/>
        <v>0.43268900199658467</v>
      </c>
      <c r="BC85" s="85" t="str">
        <f t="shared" si="554"/>
        <v>na</v>
      </c>
      <c r="BD85" s="85">
        <f t="shared" si="555"/>
        <v>2.894025726790475</v>
      </c>
      <c r="BE85" s="85">
        <f t="shared" si="556"/>
        <v>0.95815839798705138</v>
      </c>
      <c r="BF85" s="85">
        <f t="shared" si="557"/>
        <v>1.1038410592987713</v>
      </c>
      <c r="BG85" s="85" t="str">
        <f t="shared" si="558"/>
        <v>na</v>
      </c>
      <c r="BH85" s="85" t="str">
        <f t="shared" si="559"/>
        <v>na</v>
      </c>
      <c r="BI85" s="86" t="str">
        <f t="shared" si="560"/>
        <v>na</v>
      </c>
      <c r="BJ85" s="102" t="str">
        <f t="shared" si="561"/>
        <v>na</v>
      </c>
      <c r="BK85" s="85">
        <f t="shared" si="562"/>
        <v>235.57042833310152</v>
      </c>
      <c r="BL85" s="85">
        <f t="shared" si="520"/>
        <v>96.489647445238376</v>
      </c>
      <c r="BM85" s="85" t="str">
        <f t="shared" si="521"/>
        <v>na</v>
      </c>
      <c r="BN85" s="85">
        <f t="shared" si="522"/>
        <v>645.36773707427596</v>
      </c>
      <c r="BO85" s="85">
        <f t="shared" si="523"/>
        <v>213.66932275111245</v>
      </c>
      <c r="BP85" s="85">
        <f t="shared" si="524"/>
        <v>246.15655622362601</v>
      </c>
      <c r="BQ85" s="85" t="str">
        <f t="shared" si="525"/>
        <v>na</v>
      </c>
      <c r="BR85" s="85" t="str">
        <f t="shared" si="526"/>
        <v>na</v>
      </c>
      <c r="BS85" s="86" t="str">
        <f t="shared" si="527"/>
        <v>na</v>
      </c>
      <c r="BT85" s="102" t="str">
        <f t="shared" si="528"/>
        <v>na</v>
      </c>
      <c r="BU85" s="93">
        <f t="shared" si="563"/>
        <v>1.083260313343239</v>
      </c>
      <c r="BV85" s="85">
        <f t="shared" si="564"/>
        <v>5.5630176573916021E-3</v>
      </c>
      <c r="BW85" s="85" t="str">
        <f t="shared" si="565"/>
        <v>na</v>
      </c>
      <c r="BX85" s="85">
        <f t="shared" si="566"/>
        <v>6.504173224271848</v>
      </c>
      <c r="BY85" s="85">
        <f t="shared" si="567"/>
        <v>0.7184911953396711</v>
      </c>
      <c r="BZ85" s="85">
        <f t="shared" si="568"/>
        <v>1.1013718146050382</v>
      </c>
      <c r="CA85" s="85" t="str">
        <f t="shared" si="569"/>
        <v>na</v>
      </c>
      <c r="CB85" s="85" t="str">
        <f t="shared" si="570"/>
        <v>na</v>
      </c>
      <c r="CC85" s="86" t="str">
        <f t="shared" si="571"/>
        <v>na</v>
      </c>
      <c r="CD85" s="102" t="str">
        <f t="shared" si="572"/>
        <v>na</v>
      </c>
    </row>
    <row r="86" spans="1:82" x14ac:dyDescent="0.25">
      <c r="A86" s="309" t="s">
        <v>113</v>
      </c>
      <c r="B86" s="199"/>
      <c r="C86" s="203">
        <v>224</v>
      </c>
      <c r="E86" s="199">
        <v>1</v>
      </c>
      <c r="F86" s="78">
        <v>11.707000000000001</v>
      </c>
      <c r="G86" s="205">
        <v>19.372</v>
      </c>
      <c r="H86" s="205">
        <v>28.672000000000001</v>
      </c>
      <c r="I86" s="205">
        <v>39.045999999999999</v>
      </c>
      <c r="J86" s="205">
        <v>5.0000000000000001E-3</v>
      </c>
      <c r="K86" s="205">
        <v>5.8000000000000003E-2</v>
      </c>
      <c r="L86" s="205">
        <v>2.1999999999999999E-2</v>
      </c>
      <c r="M86" s="205">
        <v>5.1999999999999998E-2</v>
      </c>
      <c r="N86" s="329" t="s">
        <v>321</v>
      </c>
      <c r="O86" s="81"/>
      <c r="P86" s="82">
        <v>0.14799999999999999</v>
      </c>
      <c r="Q86" s="277">
        <v>4.4999999999999997E-3</v>
      </c>
      <c r="R86" s="331">
        <v>1.4062500000000002E-2</v>
      </c>
      <c r="S86" s="73">
        <f t="shared" si="599"/>
        <v>3.0405405405405404E-2</v>
      </c>
      <c r="T86" s="73">
        <f t="shared" si="600"/>
        <v>3.0405405405405404E-2</v>
      </c>
      <c r="U86" s="205">
        <f t="shared" si="601"/>
        <v>9.5016891891891914E-2</v>
      </c>
      <c r="V86" s="205">
        <f t="shared" si="507"/>
        <v>9.5016891891891914E-2</v>
      </c>
      <c r="W86" s="202">
        <v>1</v>
      </c>
      <c r="X86" s="199">
        <v>1</v>
      </c>
      <c r="Z86" s="207">
        <v>0.75</v>
      </c>
      <c r="AA86" s="207">
        <v>0.6</v>
      </c>
      <c r="AB86" s="207">
        <v>1</v>
      </c>
      <c r="AE86" s="201"/>
      <c r="AG86" s="54">
        <f t="shared" si="602"/>
        <v>224</v>
      </c>
      <c r="AH86" s="144">
        <f t="shared" si="603"/>
        <v>224</v>
      </c>
      <c r="AI86" s="144" t="str">
        <f t="shared" si="604"/>
        <v>na</v>
      </c>
      <c r="AJ86" s="144">
        <f t="shared" si="605"/>
        <v>224</v>
      </c>
      <c r="AK86" s="144">
        <f t="shared" si="606"/>
        <v>224</v>
      </c>
      <c r="AL86" s="144">
        <f t="shared" si="607"/>
        <v>224</v>
      </c>
      <c r="AM86" s="144" t="str">
        <f t="shared" si="608"/>
        <v>na</v>
      </c>
      <c r="AN86" s="144" t="str">
        <f t="shared" si="609"/>
        <v>na</v>
      </c>
      <c r="AO86" s="75" t="str">
        <f t="shared" si="610"/>
        <v>na</v>
      </c>
      <c r="AP86" s="144" t="str">
        <f t="shared" si="611"/>
        <v>na</v>
      </c>
      <c r="AQ86" s="81">
        <f t="shared" si="542"/>
        <v>2.9952322283351325E-2</v>
      </c>
      <c r="AR86" s="82">
        <f t="shared" si="543"/>
        <v>3.8338972522689696E-2</v>
      </c>
      <c r="AS86" s="82" t="str">
        <f t="shared" si="544"/>
        <v>na</v>
      </c>
      <c r="AT86" s="82">
        <f t="shared" si="545"/>
        <v>3.7182193179332683E-2</v>
      </c>
      <c r="AU86" s="82">
        <f t="shared" si="546"/>
        <v>3.4231225466687228E-2</v>
      </c>
      <c r="AV86" s="82">
        <f t="shared" si="547"/>
        <v>3.0617929445203574E-2</v>
      </c>
      <c r="AW86" s="82" t="str">
        <f t="shared" si="548"/>
        <v>na</v>
      </c>
      <c r="AX86" s="82" t="str">
        <f t="shared" si="549"/>
        <v>na</v>
      </c>
      <c r="AY86" s="83" t="str">
        <f t="shared" si="550"/>
        <v>na</v>
      </c>
      <c r="AZ86" s="82" t="str">
        <f t="shared" si="551"/>
        <v>na</v>
      </c>
      <c r="BA86" s="93">
        <f t="shared" si="552"/>
        <v>0.18153957906953624</v>
      </c>
      <c r="BB86" s="85">
        <f t="shared" si="553"/>
        <v>0.29743444634752819</v>
      </c>
      <c r="BC86" s="85" t="str">
        <f t="shared" si="554"/>
        <v>na</v>
      </c>
      <c r="BD86" s="85">
        <f t="shared" si="555"/>
        <v>0.27975659271595599</v>
      </c>
      <c r="BE86" s="85">
        <f t="shared" si="556"/>
        <v>0.2371129196010269</v>
      </c>
      <c r="BF86" s="85">
        <f t="shared" si="557"/>
        <v>0.18969765398080918</v>
      </c>
      <c r="BG86" s="85" t="str">
        <f t="shared" si="558"/>
        <v>na</v>
      </c>
      <c r="BH86" s="85" t="str">
        <f t="shared" si="559"/>
        <v>na</v>
      </c>
      <c r="BI86" s="86" t="str">
        <f t="shared" si="560"/>
        <v>na</v>
      </c>
      <c r="BJ86" s="102" t="str">
        <f t="shared" si="561"/>
        <v>na</v>
      </c>
      <c r="BK86" s="85">
        <f t="shared" si="562"/>
        <v>40.483326132506583</v>
      </c>
      <c r="BL86" s="85">
        <f t="shared" si="520"/>
        <v>66.32788153549879</v>
      </c>
      <c r="BM86" s="85" t="str">
        <f t="shared" si="521"/>
        <v>na</v>
      </c>
      <c r="BN86" s="85">
        <f t="shared" si="522"/>
        <v>62.385720175658186</v>
      </c>
      <c r="BO86" s="85">
        <f t="shared" si="523"/>
        <v>52.876181071029002</v>
      </c>
      <c r="BP86" s="85">
        <f t="shared" si="524"/>
        <v>42.302576837720444</v>
      </c>
      <c r="BQ86" s="85" t="str">
        <f t="shared" si="525"/>
        <v>na</v>
      </c>
      <c r="BR86" s="85" t="str">
        <f t="shared" si="526"/>
        <v>na</v>
      </c>
      <c r="BS86" s="86" t="str">
        <f t="shared" si="527"/>
        <v>na</v>
      </c>
      <c r="BT86" s="102" t="str">
        <f t="shared" si="528"/>
        <v>na</v>
      </c>
      <c r="BU86" s="93">
        <f t="shared" si="563"/>
        <v>0.76596428886850665</v>
      </c>
      <c r="BV86" s="85">
        <f t="shared" si="564"/>
        <v>0.74778650848467332</v>
      </c>
      <c r="BW86" s="85" t="str">
        <f t="shared" si="565"/>
        <v>na</v>
      </c>
      <c r="BX86" s="85">
        <f t="shared" si="566"/>
        <v>0.65038748416484427</v>
      </c>
      <c r="BY86" s="85">
        <f t="shared" si="567"/>
        <v>0.7951784651365269</v>
      </c>
      <c r="BZ86" s="85">
        <f t="shared" si="568"/>
        <v>0.82647507034322443</v>
      </c>
      <c r="CA86" s="85" t="str">
        <f t="shared" si="569"/>
        <v>na</v>
      </c>
      <c r="CB86" s="85" t="str">
        <f t="shared" si="570"/>
        <v>na</v>
      </c>
      <c r="CC86" s="86" t="str">
        <f t="shared" si="571"/>
        <v>na</v>
      </c>
      <c r="CD86" s="102" t="str">
        <f t="shared" si="572"/>
        <v>na</v>
      </c>
    </row>
    <row r="87" spans="1:82" x14ac:dyDescent="0.25">
      <c r="A87" s="311" t="s">
        <v>443</v>
      </c>
      <c r="B87" s="198">
        <v>56</v>
      </c>
      <c r="C87" s="203"/>
      <c r="E87" s="199">
        <v>1</v>
      </c>
      <c r="F87" s="78">
        <v>3223.6</v>
      </c>
      <c r="G87" s="205">
        <v>4255.3770000000004</v>
      </c>
      <c r="H87" s="205">
        <v>1307.6130000000001</v>
      </c>
      <c r="I87" s="205">
        <v>1546.7159999999999</v>
      </c>
      <c r="J87" s="205"/>
      <c r="K87" s="205"/>
      <c r="N87" s="314" t="s">
        <v>271</v>
      </c>
      <c r="O87" s="204">
        <v>3223.6</v>
      </c>
      <c r="P87" s="82"/>
      <c r="Q87" s="277">
        <v>148.19642857142858</v>
      </c>
      <c r="R87" s="331">
        <v>326.89</v>
      </c>
      <c r="S87" s="154">
        <f t="shared" ref="S87" si="612">Q87/O87</f>
        <v>4.5972337936291283E-2</v>
      </c>
      <c r="T87" s="154">
        <f t="shared" ref="T87" si="613">IF(Q87&lt;0.01*O87,0.01,IF(Q87&gt;100*O87,100,S87))</f>
        <v>4.5972337936291283E-2</v>
      </c>
      <c r="U87" s="205">
        <f t="shared" ref="U87" si="614">IF(R87&gt;0,((((1/O87)^2)*((R87^2)+(Q87^2))-((1/O87)^2)*(Q87^2))^0.5),0)</f>
        <v>0.10140526119865989</v>
      </c>
      <c r="V87" s="205">
        <f t="shared" si="507"/>
        <v>0.10140526119865989</v>
      </c>
      <c r="W87" s="202">
        <v>1</v>
      </c>
      <c r="X87" s="198"/>
      <c r="Z87" s="207">
        <v>0.25</v>
      </c>
      <c r="AA87" s="207">
        <v>0.3</v>
      </c>
      <c r="AB87" s="207">
        <v>1</v>
      </c>
      <c r="AD87" s="207">
        <v>1</v>
      </c>
      <c r="AE87" s="201"/>
      <c r="AF87" s="207">
        <v>1</v>
      </c>
      <c r="AG87" s="54">
        <f t="shared" ref="AG87" si="615">IF(W87&gt;0,$B87,"na")</f>
        <v>56</v>
      </c>
      <c r="AH87" s="144" t="str">
        <f t="shared" ref="AH87" si="616">IF(X87&gt;0,$B87,"na")</f>
        <v>na</v>
      </c>
      <c r="AI87" s="144" t="str">
        <f t="shared" ref="AI87" si="617">IF(Y87&gt;0,$B87,"na")</f>
        <v>na</v>
      </c>
      <c r="AJ87" s="144">
        <f t="shared" ref="AJ87" si="618">IF(Z87&gt;0,$B87,"na")</f>
        <v>56</v>
      </c>
      <c r="AK87" s="144">
        <f t="shared" ref="AK87" si="619">IF(AA87&gt;0,$B87,"na")</f>
        <v>56</v>
      </c>
      <c r="AL87" s="144">
        <f t="shared" ref="AL87" si="620">IF(AB87&gt;0,$B87,"na")</f>
        <v>56</v>
      </c>
      <c r="AM87" s="144" t="str">
        <f t="shared" ref="AM87" si="621">IF(AC87&gt;0,$B87,"na")</f>
        <v>na</v>
      </c>
      <c r="AN87" s="144">
        <f t="shared" ref="AN87" si="622">IF(AD87&gt;0,$B87,"na")</f>
        <v>56</v>
      </c>
      <c r="AO87" s="75" t="str">
        <f t="shared" ref="AO87" si="623">IF(AE87&gt;0,$B87,"na")</f>
        <v>na</v>
      </c>
      <c r="AP87" s="144">
        <f t="shared" ref="AP87" si="624">IF(AF87&gt;0,$B87,"na")</f>
        <v>56</v>
      </c>
      <c r="AQ87" s="81">
        <f t="shared" si="542"/>
        <v>4.4946919725441827E-2</v>
      </c>
      <c r="AR87" s="82" t="str">
        <f t="shared" si="543"/>
        <v>na</v>
      </c>
      <c r="AS87" s="82" t="str">
        <f t="shared" si="544"/>
        <v>na</v>
      </c>
      <c r="AT87" s="82">
        <f t="shared" si="545"/>
        <v>1.8598725403631104E-2</v>
      </c>
      <c r="AU87" s="82">
        <f t="shared" si="546"/>
        <v>2.5683954128823898E-2</v>
      </c>
      <c r="AV87" s="82">
        <f t="shared" si="547"/>
        <v>4.5945740163784977E-2</v>
      </c>
      <c r="AW87" s="82" t="str">
        <f t="shared" si="548"/>
        <v>na</v>
      </c>
      <c r="AX87" s="82">
        <f t="shared" si="549"/>
        <v>4.6496813509077757E-2</v>
      </c>
      <c r="AY87" s="83" t="str">
        <f t="shared" si="550"/>
        <v>na</v>
      </c>
      <c r="AZ87" s="82">
        <f t="shared" si="551"/>
        <v>4.4946919725441827E-2</v>
      </c>
      <c r="BA87" s="93">
        <f t="shared" si="552"/>
        <v>0.19317374932621589</v>
      </c>
      <c r="BB87" s="85" t="str">
        <f t="shared" si="553"/>
        <v>na</v>
      </c>
      <c r="BC87" s="85" t="str">
        <f t="shared" si="554"/>
        <v>na</v>
      </c>
      <c r="BD87" s="85">
        <f t="shared" si="555"/>
        <v>3.3076123546938285E-2</v>
      </c>
      <c r="BE87" s="85">
        <f t="shared" si="556"/>
        <v>6.3077142637131711E-2</v>
      </c>
      <c r="BF87" s="85">
        <f t="shared" si="557"/>
        <v>0.20185464374038159</v>
      </c>
      <c r="BG87" s="85" t="str">
        <f t="shared" si="558"/>
        <v>na</v>
      </c>
      <c r="BH87" s="85">
        <f t="shared" si="559"/>
        <v>0.20672577216836424</v>
      </c>
      <c r="BI87" s="86" t="str">
        <f t="shared" si="560"/>
        <v>na</v>
      </c>
      <c r="BJ87" s="102">
        <f t="shared" si="561"/>
        <v>0.19317374932621589</v>
      </c>
      <c r="BK87" s="85">
        <f t="shared" si="562"/>
        <v>10.624556212941874</v>
      </c>
      <c r="BL87" s="85" t="str">
        <f t="shared" si="520"/>
        <v>na</v>
      </c>
      <c r="BM87" s="85" t="str">
        <f t="shared" si="521"/>
        <v>na</v>
      </c>
      <c r="BN87" s="85">
        <f t="shared" si="522"/>
        <v>1.8191867950816056</v>
      </c>
      <c r="BO87" s="85">
        <f t="shared" si="523"/>
        <v>3.4692428450422441</v>
      </c>
      <c r="BP87" s="85">
        <f t="shared" si="524"/>
        <v>11.102005405720988</v>
      </c>
      <c r="BQ87" s="85" t="str">
        <f t="shared" si="525"/>
        <v>na</v>
      </c>
      <c r="BR87" s="85">
        <f t="shared" si="526"/>
        <v>11.369917469260033</v>
      </c>
      <c r="BS87" s="86" t="str">
        <f t="shared" si="527"/>
        <v>na</v>
      </c>
      <c r="BT87" s="102">
        <f t="shared" si="528"/>
        <v>10.624556212941874</v>
      </c>
      <c r="BU87" s="93">
        <f t="shared" si="563"/>
        <v>0.10587711390735151</v>
      </c>
      <c r="BV87" s="85" t="str">
        <f t="shared" si="564"/>
        <v>na</v>
      </c>
      <c r="BW87" s="85" t="str">
        <f t="shared" si="565"/>
        <v>na</v>
      </c>
      <c r="BX87" s="85">
        <f t="shared" si="566"/>
        <v>0.29408816440534985</v>
      </c>
      <c r="BY87" s="85">
        <f t="shared" si="567"/>
        <v>0.25992236746355646</v>
      </c>
      <c r="BZ87" s="85">
        <f t="shared" si="568"/>
        <v>0.11549838896167489</v>
      </c>
      <c r="CA87" s="85" t="str">
        <f t="shared" si="569"/>
        <v>na</v>
      </c>
      <c r="CB87" s="85">
        <f t="shared" si="570"/>
        <v>0.15499446493727512</v>
      </c>
      <c r="CC87" s="86" t="str">
        <f t="shared" si="571"/>
        <v>na</v>
      </c>
      <c r="CD87" s="102">
        <f t="shared" si="572"/>
        <v>9.3729436595640675E-2</v>
      </c>
    </row>
    <row r="88" spans="1:82" x14ac:dyDescent="0.25">
      <c r="A88" s="311" t="s">
        <v>118</v>
      </c>
      <c r="B88" s="198"/>
      <c r="C88" s="203">
        <v>224</v>
      </c>
      <c r="E88" s="199">
        <v>1</v>
      </c>
      <c r="F88" s="78"/>
      <c r="G88" s="205"/>
      <c r="H88" s="205"/>
      <c r="I88" s="205"/>
      <c r="J88" s="205">
        <v>49.819000000000003</v>
      </c>
      <c r="K88" s="205">
        <v>365.27699999999999</v>
      </c>
      <c r="L88" s="205">
        <v>0</v>
      </c>
      <c r="M88" s="205">
        <v>0</v>
      </c>
      <c r="N88" s="314" t="s">
        <v>271</v>
      </c>
      <c r="O88" s="204"/>
      <c r="P88" s="82">
        <v>49.819000000000003</v>
      </c>
      <c r="Q88" s="277">
        <v>7.3214285714285716E-3</v>
      </c>
      <c r="R88" s="331">
        <v>9.5910714285714294E-2</v>
      </c>
      <c r="S88" s="73">
        <f t="shared" ref="S88" si="625">Q88/P88</f>
        <v>1.4696056868721916E-4</v>
      </c>
      <c r="T88" s="73">
        <f t="shared" ref="T88" si="626">IF(Q88&lt;0.01*P88,0.01,IF(Q88&gt;100*P88,100,S88))</f>
        <v>0.01</v>
      </c>
      <c r="U88" s="205">
        <f t="shared" ref="U88" si="627">IF(R88&gt;0,((((1/P88)^2)*((R88^2)+(Q88^2))-((1/P88)^2)*(Q88^2))^0.5),0)</f>
        <v>1.9251834498025709E-3</v>
      </c>
      <c r="V88" s="205">
        <f t="shared" si="507"/>
        <v>1.9251834498025709E-3</v>
      </c>
      <c r="W88" s="202">
        <v>1</v>
      </c>
      <c r="X88" s="198">
        <v>0.5</v>
      </c>
      <c r="Z88" s="207">
        <v>0.5</v>
      </c>
      <c r="AA88" s="199">
        <v>0.5</v>
      </c>
      <c r="AB88" s="199">
        <v>1</v>
      </c>
      <c r="AD88" s="207">
        <v>1</v>
      </c>
      <c r="AE88" s="201">
        <v>1</v>
      </c>
      <c r="AG88" s="54">
        <f t="shared" ref="AG88" si="628">IF(W88&gt;0,$C88,"na")</f>
        <v>224</v>
      </c>
      <c r="AH88" s="144">
        <f t="shared" ref="AH88" si="629">IF(X88&gt;0,$C88,"na")</f>
        <v>224</v>
      </c>
      <c r="AI88" s="144" t="str">
        <f t="shared" ref="AI88" si="630">IF(Y88&gt;0,$C88,"na")</f>
        <v>na</v>
      </c>
      <c r="AJ88" s="144">
        <f t="shared" ref="AJ88" si="631">IF(Z88&gt;0,$C88,"na")</f>
        <v>224</v>
      </c>
      <c r="AK88" s="144">
        <f t="shared" ref="AK88" si="632">IF(AA88&gt;0,$C88,"na")</f>
        <v>224</v>
      </c>
      <c r="AL88" s="144">
        <f t="shared" ref="AL88" si="633">IF(AB88&gt;0,$C88,"na")</f>
        <v>224</v>
      </c>
      <c r="AM88" s="144" t="str">
        <f t="shared" ref="AM88" si="634">IF(AC88&gt;0,$C88,"na")</f>
        <v>na</v>
      </c>
      <c r="AN88" s="144">
        <f t="shared" ref="AN88" si="635">IF(AD88&gt;0,$C88,"na")</f>
        <v>224</v>
      </c>
      <c r="AO88" s="75">
        <f t="shared" ref="AO88" si="636">IF(AE88&gt;0,$C88,"na")</f>
        <v>224</v>
      </c>
      <c r="AP88" s="144" t="str">
        <f t="shared" ref="AP88" si="637">IF(AF88&gt;0,$C88,"na")</f>
        <v>na</v>
      </c>
      <c r="AQ88" s="81">
        <f t="shared" si="542"/>
        <v>9.950330853168092E-3</v>
      </c>
      <c r="AR88" s="82">
        <f t="shared" si="543"/>
        <v>6.3682117460275786E-3</v>
      </c>
      <c r="AS88" s="82" t="str">
        <f t="shared" si="544"/>
        <v>na</v>
      </c>
      <c r="AT88" s="82">
        <f t="shared" si="545"/>
        <v>8.2347565681391115E-3</v>
      </c>
      <c r="AU88" s="82">
        <f t="shared" si="546"/>
        <v>9.4765055744458013E-3</v>
      </c>
      <c r="AV88" s="82">
        <f t="shared" si="547"/>
        <v>1.0171449316571827E-2</v>
      </c>
      <c r="AW88" s="82" t="str">
        <f t="shared" si="548"/>
        <v>na</v>
      </c>
      <c r="AX88" s="82">
        <f t="shared" si="549"/>
        <v>1.0293445710173888E-2</v>
      </c>
      <c r="AY88" s="83">
        <f t="shared" si="550"/>
        <v>9.950330853168092E-3</v>
      </c>
      <c r="AZ88" s="82" t="str">
        <f t="shared" si="551"/>
        <v>na</v>
      </c>
      <c r="BA88" s="93">
        <f t="shared" si="552"/>
        <v>3.8466653183438179E-3</v>
      </c>
      <c r="BB88" s="85">
        <f t="shared" si="553"/>
        <v>1.5755941143936279E-3</v>
      </c>
      <c r="BC88" s="85" t="str">
        <f t="shared" si="554"/>
        <v>na</v>
      </c>
      <c r="BD88" s="85">
        <f t="shared" si="555"/>
        <v>2.6345769600071818E-3</v>
      </c>
      <c r="BE88" s="85">
        <f t="shared" si="556"/>
        <v>3.4890388375000614E-3</v>
      </c>
      <c r="BF88" s="85">
        <f t="shared" si="557"/>
        <v>4.0195278091928474E-3</v>
      </c>
      <c r="BG88" s="85" t="str">
        <f t="shared" si="558"/>
        <v>na</v>
      </c>
      <c r="BH88" s="85">
        <f t="shared" si="559"/>
        <v>4.1165265000112205E-3</v>
      </c>
      <c r="BI88" s="86">
        <f t="shared" si="560"/>
        <v>3.8466653183438179E-3</v>
      </c>
      <c r="BJ88" s="102" t="str">
        <f t="shared" si="561"/>
        <v>na</v>
      </c>
      <c r="BK88" s="85">
        <f t="shared" si="562"/>
        <v>0.85780636599067139</v>
      </c>
      <c r="BL88" s="85">
        <f t="shared" si="520"/>
        <v>0.35135748750977902</v>
      </c>
      <c r="BM88" s="85" t="str">
        <f t="shared" si="521"/>
        <v>na</v>
      </c>
      <c r="BN88" s="85">
        <f t="shared" si="522"/>
        <v>0.58751066208160152</v>
      </c>
      <c r="BO88" s="85">
        <f t="shared" si="523"/>
        <v>0.77805566076251365</v>
      </c>
      <c r="BP88" s="85">
        <f t="shared" si="524"/>
        <v>0.89635470145000495</v>
      </c>
      <c r="BQ88" s="85" t="str">
        <f t="shared" si="525"/>
        <v>na</v>
      </c>
      <c r="BR88" s="85">
        <f t="shared" si="526"/>
        <v>0.91798540950250218</v>
      </c>
      <c r="BS88" s="86">
        <f t="shared" si="527"/>
        <v>0.85780636599067139</v>
      </c>
      <c r="BT88" s="102" t="str">
        <f t="shared" si="528"/>
        <v>na</v>
      </c>
      <c r="BU88" s="93">
        <f t="shared" si="563"/>
        <v>1.3795823933838713</v>
      </c>
      <c r="BV88" s="85">
        <f t="shared" si="564"/>
        <v>1.8042964712130785</v>
      </c>
      <c r="BW88" s="85" t="str">
        <f t="shared" si="565"/>
        <v>na</v>
      </c>
      <c r="BX88" s="85">
        <f t="shared" si="566"/>
        <v>1.5368848675447631</v>
      </c>
      <c r="BY88" s="85">
        <f t="shared" si="567"/>
        <v>1.593205689588252</v>
      </c>
      <c r="BZ88" s="85">
        <f t="shared" si="568"/>
        <v>1.4765205920338906</v>
      </c>
      <c r="CA88" s="85" t="str">
        <f t="shared" si="569"/>
        <v>na</v>
      </c>
      <c r="CB88" s="85">
        <f t="shared" si="570"/>
        <v>1.7668500598515229</v>
      </c>
      <c r="CC88" s="86">
        <f t="shared" si="571"/>
        <v>0.34814124952453229</v>
      </c>
      <c r="CD88" s="102" t="str">
        <f t="shared" si="572"/>
        <v>na</v>
      </c>
    </row>
    <row r="89" spans="1:82" ht="15.75" x14ac:dyDescent="0.25">
      <c r="A89" s="310" t="s">
        <v>25</v>
      </c>
      <c r="B89" s="198">
        <v>56</v>
      </c>
      <c r="C89" s="203"/>
      <c r="E89" s="207">
        <v>1</v>
      </c>
      <c r="F89" s="78">
        <v>125.56699999999999</v>
      </c>
      <c r="G89" s="205">
        <v>135.87700000000001</v>
      </c>
      <c r="H89" s="205">
        <v>119.392</v>
      </c>
      <c r="I89" s="205">
        <v>82.938999999999993</v>
      </c>
      <c r="J89" s="205"/>
      <c r="K89" s="205"/>
      <c r="M89" s="207"/>
      <c r="N89" s="329" t="s">
        <v>279</v>
      </c>
      <c r="O89" s="28">
        <v>261.44400000000002</v>
      </c>
      <c r="P89" s="29"/>
      <c r="Q89" s="277">
        <v>29.339428571428574</v>
      </c>
      <c r="R89" s="331">
        <v>39.259857142857143</v>
      </c>
      <c r="S89" s="154">
        <f t="shared" ref="S89" si="638">Q89/O89</f>
        <v>0.11222069954341493</v>
      </c>
      <c r="T89" s="154">
        <f t="shared" ref="T89" si="639">IF(Q89&lt;0.01*O89,0.01,IF(Q89&gt;100*O89,100,S89))</f>
        <v>0.11222069954341493</v>
      </c>
      <c r="U89" s="205">
        <f t="shared" ref="U89" si="640">IF(R89&gt;0,((((1/O89)^2)*((R89^2)+(Q89^2))-((1/O89)^2)*(Q89^2))^0.5),0)</f>
        <v>0.15016545471633369</v>
      </c>
      <c r="V89" s="205">
        <f t="shared" si="507"/>
        <v>0.15016545471633369</v>
      </c>
      <c r="W89" s="202">
        <v>1</v>
      </c>
      <c r="X89" s="198">
        <v>1</v>
      </c>
      <c r="Y89" s="207">
        <v>1</v>
      </c>
      <c r="Z89" s="207">
        <v>0.5</v>
      </c>
      <c r="AA89" s="207">
        <v>0.5</v>
      </c>
      <c r="AB89" s="207">
        <v>1</v>
      </c>
      <c r="AE89" s="201"/>
      <c r="AG89" s="54">
        <f t="shared" ref="AG89" si="641">IF(W89&gt;0,$B89,"na")</f>
        <v>56</v>
      </c>
      <c r="AH89" s="144">
        <f t="shared" ref="AH89" si="642">IF(X89&gt;0,$B89,"na")</f>
        <v>56</v>
      </c>
      <c r="AI89" s="144">
        <f t="shared" ref="AI89" si="643">IF(Y89&gt;0,$B89,"na")</f>
        <v>56</v>
      </c>
      <c r="AJ89" s="144">
        <f t="shared" ref="AJ89" si="644">IF(Z89&gt;0,$B89,"na")</f>
        <v>56</v>
      </c>
      <c r="AK89" s="144">
        <f t="shared" ref="AK89" si="645">IF(AA89&gt;0,$B89,"na")</f>
        <v>56</v>
      </c>
      <c r="AL89" s="144">
        <f t="shared" ref="AL89" si="646">IF(AB89&gt;0,$B89,"na")</f>
        <v>56</v>
      </c>
      <c r="AM89" s="144" t="str">
        <f t="shared" ref="AM89" si="647">IF(AC89&gt;0,$B89,"na")</f>
        <v>na</v>
      </c>
      <c r="AN89" s="144" t="str">
        <f t="shared" ref="AN89" si="648">IF(AD89&gt;0,$B89,"na")</f>
        <v>na</v>
      </c>
      <c r="AO89" s="75" t="str">
        <f t="shared" ref="AO89" si="649">IF(AE89&gt;0,$B89,"na")</f>
        <v>na</v>
      </c>
      <c r="AP89" s="144" t="str">
        <f t="shared" ref="AP89" si="650">IF(AF89&gt;0,$B89,"na")</f>
        <v>na</v>
      </c>
      <c r="AQ89" s="81">
        <f t="shared" si="542"/>
        <v>0.10635864694808804</v>
      </c>
      <c r="AR89" s="82">
        <f t="shared" si="543"/>
        <v>0.1361390680935527</v>
      </c>
      <c r="AS89" s="82">
        <f t="shared" si="544"/>
        <v>0.10635864694808804</v>
      </c>
      <c r="AT89" s="82">
        <f t="shared" si="545"/>
        <v>8.80209491984177E-2</v>
      </c>
      <c r="AU89" s="82">
        <f t="shared" si="546"/>
        <v>0.10129394947436955</v>
      </c>
      <c r="AV89" s="82">
        <f t="shared" si="547"/>
        <v>0.10872217243582333</v>
      </c>
      <c r="AW89" s="82" t="str">
        <f t="shared" si="548"/>
        <v>na</v>
      </c>
      <c r="AX89" s="82" t="str">
        <f t="shared" si="549"/>
        <v>na</v>
      </c>
      <c r="AY89" s="83" t="str">
        <f t="shared" si="550"/>
        <v>na</v>
      </c>
      <c r="AZ89" s="82" t="str">
        <f t="shared" si="551"/>
        <v>na</v>
      </c>
      <c r="BA89" s="93">
        <f t="shared" si="552"/>
        <v>0.2798116113854251</v>
      </c>
      <c r="BB89" s="85">
        <f t="shared" si="553"/>
        <v>0.45844334409388049</v>
      </c>
      <c r="BC89" s="85">
        <f t="shared" si="554"/>
        <v>0.2798116113854251</v>
      </c>
      <c r="BD89" s="85">
        <f t="shared" si="555"/>
        <v>0.19164267319620085</v>
      </c>
      <c r="BE89" s="85">
        <f t="shared" si="556"/>
        <v>0.25379737994142865</v>
      </c>
      <c r="BF89" s="85">
        <f t="shared" si="557"/>
        <v>0.29238586157607871</v>
      </c>
      <c r="BG89" s="85" t="str">
        <f t="shared" si="558"/>
        <v>na</v>
      </c>
      <c r="BH89" s="85" t="str">
        <f t="shared" si="559"/>
        <v>na</v>
      </c>
      <c r="BI89" s="86" t="str">
        <f t="shared" si="560"/>
        <v>na</v>
      </c>
      <c r="BJ89" s="102" t="str">
        <f t="shared" si="561"/>
        <v>na</v>
      </c>
      <c r="BK89" s="85">
        <f t="shared" si="562"/>
        <v>15.38963862619838</v>
      </c>
      <c r="BL89" s="85">
        <f t="shared" si="520"/>
        <v>25.214383925163428</v>
      </c>
      <c r="BM89" s="85">
        <f t="shared" si="521"/>
        <v>15.38963862619838</v>
      </c>
      <c r="BN89" s="85">
        <f t="shared" si="522"/>
        <v>10.540347025791046</v>
      </c>
      <c r="BO89" s="85">
        <f t="shared" si="523"/>
        <v>13.958855896778575</v>
      </c>
      <c r="BP89" s="85">
        <f t="shared" si="524"/>
        <v>16.081222386684328</v>
      </c>
      <c r="BQ89" s="85" t="str">
        <f t="shared" si="525"/>
        <v>na</v>
      </c>
      <c r="BR89" s="85" t="str">
        <f t="shared" si="526"/>
        <v>na</v>
      </c>
      <c r="BS89" s="86" t="str">
        <f t="shared" si="527"/>
        <v>na</v>
      </c>
      <c r="BT89" s="102" t="str">
        <f t="shared" si="528"/>
        <v>na</v>
      </c>
      <c r="BU89" s="93">
        <f t="shared" si="563"/>
        <v>1.8003104842749099E-2</v>
      </c>
      <c r="BV89" s="85">
        <f t="shared" si="564"/>
        <v>8.9697644527435338E-2</v>
      </c>
      <c r="BW89" s="85">
        <f t="shared" si="565"/>
        <v>1.8617714986606873E-3</v>
      </c>
      <c r="BX89" s="85">
        <f t="shared" si="566"/>
        <v>5.1941187071142777E-4</v>
      </c>
      <c r="BY89" s="85">
        <f t="shared" si="567"/>
        <v>3.1346084968584243E-3</v>
      </c>
      <c r="BZ89" s="85">
        <f t="shared" si="568"/>
        <v>1.688057419956554E-2</v>
      </c>
      <c r="CA89" s="85" t="str">
        <f t="shared" si="569"/>
        <v>na</v>
      </c>
      <c r="CB89" s="85" t="str">
        <f t="shared" si="570"/>
        <v>na</v>
      </c>
      <c r="CC89" s="86" t="str">
        <f t="shared" si="571"/>
        <v>na</v>
      </c>
      <c r="CD89" s="102" t="str">
        <f t="shared" si="572"/>
        <v>na</v>
      </c>
    </row>
    <row r="90" spans="1:82" x14ac:dyDescent="0.25">
      <c r="A90" s="309" t="s">
        <v>29</v>
      </c>
      <c r="B90" s="198"/>
      <c r="C90" s="203">
        <v>224</v>
      </c>
      <c r="E90" s="207">
        <v>1</v>
      </c>
      <c r="F90" s="78">
        <v>8.1549999999999994</v>
      </c>
      <c r="G90" s="205">
        <v>27.045999999999999</v>
      </c>
      <c r="H90" s="205">
        <v>16.463000000000001</v>
      </c>
      <c r="I90" s="205">
        <v>46.563000000000002</v>
      </c>
      <c r="J90" s="205">
        <v>7.9279999999999999</v>
      </c>
      <c r="K90" s="205">
        <v>42.613</v>
      </c>
      <c r="L90" s="205">
        <v>4.1440000000000001</v>
      </c>
      <c r="M90" s="205">
        <v>8.9320000000000004</v>
      </c>
      <c r="N90" s="314" t="s">
        <v>270</v>
      </c>
      <c r="O90" s="81"/>
      <c r="P90" s="82">
        <v>15.856</v>
      </c>
      <c r="Q90" s="277">
        <v>4.8501964285714294</v>
      </c>
      <c r="R90" s="331">
        <v>11.14395982142857</v>
      </c>
      <c r="S90" s="73">
        <f t="shared" ref="S90" si="651">Q90/P90</f>
        <v>0.30589028939022639</v>
      </c>
      <c r="T90" s="73">
        <f t="shared" ref="T90" si="652">IF(Q90&lt;0.01*P90,0.01,IF(Q90&gt;100*P90,100,S90))</f>
        <v>0.30589028939022639</v>
      </c>
      <c r="U90" s="205">
        <f t="shared" ref="U90" si="653">IF(R90&gt;0,((((1/P90)^2)*((R90^2)+(Q90^2))-((1/P90)^2)*(Q90^2))^0.5),0)</f>
        <v>0.70282289489332561</v>
      </c>
      <c r="V90" s="205">
        <f t="shared" si="507"/>
        <v>0.70282289489332561</v>
      </c>
      <c r="W90" s="202">
        <v>1</v>
      </c>
      <c r="X90" s="199">
        <v>0.5</v>
      </c>
      <c r="Y90" s="207">
        <v>1</v>
      </c>
      <c r="Z90" s="207">
        <v>0.5</v>
      </c>
      <c r="AA90" s="207">
        <v>0.5</v>
      </c>
      <c r="AB90" s="207">
        <v>1</v>
      </c>
      <c r="AC90" s="207">
        <v>0.5</v>
      </c>
      <c r="AD90" s="207">
        <v>1</v>
      </c>
      <c r="AE90" s="201"/>
      <c r="AG90" s="54">
        <f t="shared" ref="AG90" si="654">IF(W90&gt;0,$C90,"na")</f>
        <v>224</v>
      </c>
      <c r="AH90" s="144">
        <f t="shared" ref="AH90" si="655">IF(X90&gt;0,$C90,"na")</f>
        <v>224</v>
      </c>
      <c r="AI90" s="144">
        <f t="shared" ref="AI90" si="656">IF(Y90&gt;0,$C90,"na")</f>
        <v>224</v>
      </c>
      <c r="AJ90" s="144">
        <f t="shared" ref="AJ90" si="657">IF(Z90&gt;0,$C90,"na")</f>
        <v>224</v>
      </c>
      <c r="AK90" s="144">
        <f t="shared" ref="AK90" si="658">IF(AA90&gt;0,$C90,"na")</f>
        <v>224</v>
      </c>
      <c r="AL90" s="144">
        <f t="shared" ref="AL90" si="659">IF(AB90&gt;0,$C90,"na")</f>
        <v>224</v>
      </c>
      <c r="AM90" s="144">
        <f t="shared" ref="AM90" si="660">IF(AC90&gt;0,$C90,"na")</f>
        <v>224</v>
      </c>
      <c r="AN90" s="144">
        <f t="shared" ref="AN90" si="661">IF(AD90&gt;0,$C90,"na")</f>
        <v>224</v>
      </c>
      <c r="AO90" s="75" t="str">
        <f t="shared" ref="AO90" si="662">IF(AE90&gt;0,$C90,"na")</f>
        <v>na</v>
      </c>
      <c r="AP90" s="144" t="str">
        <f t="shared" ref="AP90" si="663">IF(AF90&gt;0,$C90,"na")</f>
        <v>na</v>
      </c>
      <c r="AQ90" s="81">
        <f t="shared" si="542"/>
        <v>0.2668850222645342</v>
      </c>
      <c r="AR90" s="82">
        <f t="shared" si="543"/>
        <v>0.1708064142493019</v>
      </c>
      <c r="AS90" s="82">
        <f t="shared" si="544"/>
        <v>0.2668850222645342</v>
      </c>
      <c r="AT90" s="82">
        <f t="shared" si="545"/>
        <v>0.22087036325340764</v>
      </c>
      <c r="AU90" s="82">
        <f t="shared" si="546"/>
        <v>0.25417621168050875</v>
      </c>
      <c r="AV90" s="82">
        <f t="shared" si="547"/>
        <v>0.27281580053707938</v>
      </c>
      <c r="AW90" s="82">
        <f t="shared" si="548"/>
        <v>0.19063215876038159</v>
      </c>
      <c r="AX90" s="82">
        <f t="shared" si="549"/>
        <v>0.27608795406675951</v>
      </c>
      <c r="AY90" s="83" t="str">
        <f t="shared" si="550"/>
        <v>na</v>
      </c>
      <c r="AZ90" s="82" t="str">
        <f t="shared" si="551"/>
        <v>na</v>
      </c>
      <c r="BA90" s="93">
        <f t="shared" si="552"/>
        <v>1.064574800640703</v>
      </c>
      <c r="BB90" s="85">
        <f t="shared" si="553"/>
        <v>0.43604983834243194</v>
      </c>
      <c r="BC90" s="85">
        <f t="shared" si="554"/>
        <v>1.064574800640703</v>
      </c>
      <c r="BD90" s="85">
        <f t="shared" si="555"/>
        <v>0.7291261416992213</v>
      </c>
      <c r="BE90" s="85">
        <f t="shared" si="556"/>
        <v>0.96560072620471915</v>
      </c>
      <c r="BF90" s="85">
        <f t="shared" si="557"/>
        <v>1.1124149521756677</v>
      </c>
      <c r="BG90" s="85">
        <f t="shared" si="558"/>
        <v>0.54315040849015461</v>
      </c>
      <c r="BH90" s="85">
        <f t="shared" si="559"/>
        <v>1.1392595964050332</v>
      </c>
      <c r="BI90" s="86" t="str">
        <f t="shared" si="560"/>
        <v>na</v>
      </c>
      <c r="BJ90" s="102" t="str">
        <f t="shared" si="561"/>
        <v>na</v>
      </c>
      <c r="BK90" s="85">
        <f t="shared" si="562"/>
        <v>237.40018054287677</v>
      </c>
      <c r="BL90" s="85">
        <f t="shared" si="520"/>
        <v>97.239113950362324</v>
      </c>
      <c r="BM90" s="85">
        <f t="shared" si="521"/>
        <v>237.40018054287677</v>
      </c>
      <c r="BN90" s="85">
        <f t="shared" si="522"/>
        <v>162.59512959892635</v>
      </c>
      <c r="BO90" s="85">
        <f t="shared" si="523"/>
        <v>215.32896194365236</v>
      </c>
      <c r="BP90" s="85">
        <f t="shared" si="524"/>
        <v>248.06853433517389</v>
      </c>
      <c r="BQ90" s="85">
        <f t="shared" si="525"/>
        <v>121.12254109330448</v>
      </c>
      <c r="BR90" s="85">
        <f t="shared" si="526"/>
        <v>254.05488999832238</v>
      </c>
      <c r="BS90" s="86" t="str">
        <f t="shared" si="527"/>
        <v>na</v>
      </c>
      <c r="BT90" s="102" t="str">
        <f t="shared" si="528"/>
        <v>na</v>
      </c>
      <c r="BU90" s="93">
        <f t="shared" si="563"/>
        <v>7.1336538746384992</v>
      </c>
      <c r="BV90" s="85">
        <f t="shared" si="564"/>
        <v>1.2495766119534095</v>
      </c>
      <c r="BW90" s="85">
        <f t="shared" si="565"/>
        <v>5.3649783525714945</v>
      </c>
      <c r="BX90" s="85">
        <f t="shared" si="566"/>
        <v>3.7741872142006194</v>
      </c>
      <c r="BY90" s="85">
        <f t="shared" si="567"/>
        <v>5.7605152038425089</v>
      </c>
      <c r="BZ90" s="85">
        <f t="shared" si="568"/>
        <v>7.3754559604775167</v>
      </c>
      <c r="CA90" s="85">
        <f t="shared" si="569"/>
        <v>1.5665139615944956</v>
      </c>
      <c r="CB90" s="85">
        <f t="shared" si="570"/>
        <v>7.0162411402311911</v>
      </c>
      <c r="CC90" s="86" t="str">
        <f t="shared" si="571"/>
        <v>na</v>
      </c>
      <c r="CD90" s="102" t="str">
        <f t="shared" si="572"/>
        <v>na</v>
      </c>
    </row>
    <row r="91" spans="1:82" x14ac:dyDescent="0.25">
      <c r="A91" s="311" t="s">
        <v>37</v>
      </c>
      <c r="B91" s="198">
        <v>56</v>
      </c>
      <c r="C91" s="203"/>
      <c r="E91" s="207">
        <v>1</v>
      </c>
      <c r="F91" s="78">
        <v>28.875</v>
      </c>
      <c r="G91" s="205">
        <v>133.768</v>
      </c>
      <c r="H91" s="205">
        <v>17.559999999999999</v>
      </c>
      <c r="I91" s="205">
        <v>44.896999999999998</v>
      </c>
      <c r="J91" s="205"/>
      <c r="K91" s="205"/>
      <c r="N91" s="329" t="s">
        <v>279</v>
      </c>
      <c r="O91" s="81">
        <v>162.643</v>
      </c>
      <c r="P91" s="82"/>
      <c r="Q91" s="277">
        <v>22.250142857142858</v>
      </c>
      <c r="R91" s="331">
        <v>98.571714285714293</v>
      </c>
      <c r="S91" s="154">
        <f t="shared" ref="S91" si="664">Q91/O91</f>
        <v>0.13680356890332113</v>
      </c>
      <c r="T91" s="154">
        <f t="shared" ref="T91" si="665">IF(Q91&lt;0.01*O91,0.01,IF(Q91&gt;100*O91,100,S91))</f>
        <v>0.13680356890332113</v>
      </c>
      <c r="U91" s="205">
        <f t="shared" ref="U91" si="666">IF(R91&gt;0,((((1/O91)^2)*((R91^2)+(Q91^2))-((1/O91)^2)*(Q91^2))^0.5),0)</f>
        <v>0.60606183042439143</v>
      </c>
      <c r="V91" s="205">
        <f t="shared" si="507"/>
        <v>0.60606183042439143</v>
      </c>
      <c r="W91" s="78">
        <v>1</v>
      </c>
      <c r="X91" s="199"/>
      <c r="Y91" s="146">
        <v>1</v>
      </c>
      <c r="Z91" s="146">
        <v>0.25</v>
      </c>
      <c r="AA91" s="146">
        <v>0.5</v>
      </c>
      <c r="AB91" s="146">
        <v>1</v>
      </c>
      <c r="AC91" s="146"/>
      <c r="AD91" s="146">
        <v>1</v>
      </c>
      <c r="AE91" s="201">
        <v>1</v>
      </c>
      <c r="AF91" s="146">
        <v>1</v>
      </c>
      <c r="AG91" s="54">
        <f t="shared" ref="AG91" si="667">IF(W91&gt;0,$B91,"na")</f>
        <v>56</v>
      </c>
      <c r="AH91" s="144" t="str">
        <f t="shared" ref="AH91" si="668">IF(X91&gt;0,$B91,"na")</f>
        <v>na</v>
      </c>
      <c r="AI91" s="144">
        <f t="shared" ref="AI91" si="669">IF(Y91&gt;0,$B91,"na")</f>
        <v>56</v>
      </c>
      <c r="AJ91" s="144">
        <f t="shared" ref="AJ91" si="670">IF(Z91&gt;0,$B91,"na")</f>
        <v>56</v>
      </c>
      <c r="AK91" s="144">
        <f t="shared" ref="AK91" si="671">IF(AA91&gt;0,$B91,"na")</f>
        <v>56</v>
      </c>
      <c r="AL91" s="144">
        <f t="shared" ref="AL91" si="672">IF(AB91&gt;0,$B91,"na")</f>
        <v>56</v>
      </c>
      <c r="AM91" s="144" t="str">
        <f t="shared" ref="AM91" si="673">IF(AC91&gt;0,$B91,"na")</f>
        <v>na</v>
      </c>
      <c r="AN91" s="144">
        <f t="shared" ref="AN91" si="674">IF(AD91&gt;0,$B91,"na")</f>
        <v>56</v>
      </c>
      <c r="AO91" s="75">
        <f t="shared" ref="AO91" si="675">IF(AE91&gt;0,$B91,"na")</f>
        <v>56</v>
      </c>
      <c r="AP91" s="144">
        <f t="shared" ref="AP91" si="676">IF(AF91&gt;0,$B91,"na")</f>
        <v>56</v>
      </c>
      <c r="AQ91" s="81">
        <f t="shared" si="542"/>
        <v>0.12822043722520754</v>
      </c>
      <c r="AR91" s="82" t="str">
        <f t="shared" si="543"/>
        <v>na</v>
      </c>
      <c r="AS91" s="82">
        <f t="shared" si="544"/>
        <v>0.12822043722520754</v>
      </c>
      <c r="AT91" s="82">
        <f t="shared" si="545"/>
        <v>5.3056732644913472E-2</v>
      </c>
      <c r="AU91" s="82">
        <f t="shared" si="546"/>
        <v>0.12211470211924527</v>
      </c>
      <c r="AV91" s="82">
        <f t="shared" si="547"/>
        <v>0.1310697802746566</v>
      </c>
      <c r="AW91" s="82" t="str">
        <f t="shared" si="548"/>
        <v>na</v>
      </c>
      <c r="AX91" s="82">
        <f t="shared" si="549"/>
        <v>0.13264183161228368</v>
      </c>
      <c r="AY91" s="83">
        <f t="shared" si="550"/>
        <v>0.12822043722520754</v>
      </c>
      <c r="AZ91" s="82">
        <f t="shared" si="551"/>
        <v>0.12822043722520754</v>
      </c>
      <c r="BA91" s="93">
        <f t="shared" si="552"/>
        <v>0.94757022885013298</v>
      </c>
      <c r="BB91" s="85" t="str">
        <f t="shared" si="553"/>
        <v>na</v>
      </c>
      <c r="BC91" s="85">
        <f t="shared" si="554"/>
        <v>0.94757022885013298</v>
      </c>
      <c r="BD91" s="85">
        <f t="shared" si="555"/>
        <v>0.16224745892320949</v>
      </c>
      <c r="BE91" s="85">
        <f t="shared" si="556"/>
        <v>0.85947413047631105</v>
      </c>
      <c r="BF91" s="85">
        <f t="shared" si="557"/>
        <v>0.99015239715895353</v>
      </c>
      <c r="BG91" s="85" t="str">
        <f t="shared" si="558"/>
        <v>na</v>
      </c>
      <c r="BH91" s="85">
        <f t="shared" si="559"/>
        <v>1.0140466182700592</v>
      </c>
      <c r="BI91" s="86">
        <f t="shared" si="560"/>
        <v>0.94757022885013298</v>
      </c>
      <c r="BJ91" s="102">
        <f t="shared" si="561"/>
        <v>0.94757022885013298</v>
      </c>
      <c r="BK91" s="85">
        <f t="shared" si="562"/>
        <v>52.116362586757312</v>
      </c>
      <c r="BL91" s="85" t="str">
        <f t="shared" si="520"/>
        <v>na</v>
      </c>
      <c r="BM91" s="85">
        <f t="shared" si="521"/>
        <v>52.116362586757312</v>
      </c>
      <c r="BN91" s="85">
        <f t="shared" si="522"/>
        <v>8.9236102407765223</v>
      </c>
      <c r="BO91" s="85">
        <f t="shared" si="523"/>
        <v>47.27107717619711</v>
      </c>
      <c r="BP91" s="85">
        <f t="shared" si="524"/>
        <v>54.458381843742444</v>
      </c>
      <c r="BQ91" s="85" t="str">
        <f t="shared" si="525"/>
        <v>na</v>
      </c>
      <c r="BR91" s="85">
        <f t="shared" si="526"/>
        <v>55.772564004853251</v>
      </c>
      <c r="BS91" s="86">
        <f t="shared" si="527"/>
        <v>52.116362586757312</v>
      </c>
      <c r="BT91" s="102">
        <f t="shared" si="528"/>
        <v>52.116362586757312</v>
      </c>
      <c r="BU91" s="93">
        <f t="shared" si="563"/>
        <v>8.8669538131929251E-2</v>
      </c>
      <c r="BV91" s="85" t="str">
        <f t="shared" si="564"/>
        <v>na</v>
      </c>
      <c r="BW91" s="85">
        <f t="shared" si="565"/>
        <v>1.4508300767680758E-2</v>
      </c>
      <c r="BX91" s="85">
        <f t="shared" si="566"/>
        <v>8.0905457993453986E-2</v>
      </c>
      <c r="BY91" s="85">
        <f t="shared" si="567"/>
        <v>4.4857469517763177E-2</v>
      </c>
      <c r="BZ91" s="85">
        <f t="shared" si="568"/>
        <v>8.83037374132985E-2</v>
      </c>
      <c r="CA91" s="85" t="str">
        <f t="shared" si="569"/>
        <v>na</v>
      </c>
      <c r="CB91" s="85">
        <f t="shared" si="570"/>
        <v>6.2979376969807849E-2</v>
      </c>
      <c r="CC91" s="86">
        <f t="shared" si="571"/>
        <v>0.34814124952453213</v>
      </c>
      <c r="CD91" s="102">
        <f t="shared" si="572"/>
        <v>0.10049490113272638</v>
      </c>
    </row>
    <row r="92" spans="1:82" ht="15.75" x14ac:dyDescent="0.25">
      <c r="A92" s="309" t="s">
        <v>30</v>
      </c>
      <c r="B92" s="198"/>
      <c r="C92" s="203">
        <v>224</v>
      </c>
      <c r="D92" s="180"/>
      <c r="E92" s="207">
        <v>1</v>
      </c>
      <c r="F92" s="78"/>
      <c r="G92" s="205"/>
      <c r="H92" s="205"/>
      <c r="I92" s="205"/>
      <c r="J92" s="205">
        <v>0.39700000000000002</v>
      </c>
      <c r="K92" s="205">
        <v>0.99299999999999999</v>
      </c>
      <c r="L92" s="205">
        <v>0.309</v>
      </c>
      <c r="M92" s="205">
        <v>0.56399999999999995</v>
      </c>
      <c r="N92" s="329" t="s">
        <v>279</v>
      </c>
      <c r="O92" s="81"/>
      <c r="P92" s="82">
        <v>1.39</v>
      </c>
      <c r="Q92" s="277">
        <v>0.14036607142857144</v>
      </c>
      <c r="R92" s="331">
        <v>0.30848660714285714</v>
      </c>
      <c r="S92" s="73">
        <f t="shared" ref="S92" si="677">Q92/P92</f>
        <v>0.10098278520041111</v>
      </c>
      <c r="T92" s="73">
        <f t="shared" ref="T92" si="678">IF(Q92&lt;0.01*P92,0.01,IF(Q92&gt;100*P92,100,S92))</f>
        <v>0.10098278520041111</v>
      </c>
      <c r="U92" s="205">
        <f t="shared" ref="U92" si="679">IF(R92&gt;0,((((1/P92)^2)*((R92^2)+(Q92^2))-((1/P92)^2)*(Q92^2))^0.5),0)</f>
        <v>0.22193281089414185</v>
      </c>
      <c r="V92" s="205">
        <f t="shared" si="507"/>
        <v>0.22193281089414185</v>
      </c>
      <c r="W92" s="202">
        <v>1</v>
      </c>
      <c r="X92" s="198">
        <v>0.5</v>
      </c>
      <c r="Z92" s="207">
        <v>1</v>
      </c>
      <c r="AA92" s="207">
        <v>1</v>
      </c>
      <c r="AB92" s="207">
        <v>1</v>
      </c>
      <c r="AE92" s="201"/>
      <c r="AG92" s="54">
        <f t="shared" ref="AG92" si="680">IF(W92&gt;0,$C92,"na")</f>
        <v>224</v>
      </c>
      <c r="AH92" s="144">
        <f t="shared" ref="AH92" si="681">IF(X92&gt;0,$C92,"na")</f>
        <v>224</v>
      </c>
      <c r="AI92" s="144" t="str">
        <f t="shared" ref="AI92" si="682">IF(Y92&gt;0,$C92,"na")</f>
        <v>na</v>
      </c>
      <c r="AJ92" s="144">
        <f t="shared" ref="AJ92" si="683">IF(Z92&gt;0,$C92,"na")</f>
        <v>224</v>
      </c>
      <c r="AK92" s="144">
        <f t="shared" ref="AK92" si="684">IF(AA92&gt;0,$C92,"na")</f>
        <v>224</v>
      </c>
      <c r="AL92" s="144">
        <f t="shared" ref="AL92" si="685">IF(AB92&gt;0,$C92,"na")</f>
        <v>224</v>
      </c>
      <c r="AM92" s="144" t="str">
        <f t="shared" ref="AM92" si="686">IF(AC92&gt;0,$C92,"na")</f>
        <v>na</v>
      </c>
      <c r="AN92" s="144" t="str">
        <f t="shared" ref="AN92" si="687">IF(AD92&gt;0,$C92,"na")</f>
        <v>na</v>
      </c>
      <c r="AO92" s="75" t="str">
        <f t="shared" ref="AO92" si="688">IF(AE92&gt;0,$C92,"na")</f>
        <v>na</v>
      </c>
      <c r="AP92" s="144" t="str">
        <f t="shared" ref="AP92" si="689">IF(AF92&gt;0,$C92,"na")</f>
        <v>na</v>
      </c>
      <c r="AQ92" s="81">
        <f t="shared" si="542"/>
        <v>9.6203222014682552E-2</v>
      </c>
      <c r="AR92" s="82">
        <f t="shared" si="543"/>
        <v>6.1570062089396832E-2</v>
      </c>
      <c r="AS92" s="82" t="str">
        <f t="shared" si="544"/>
        <v>na</v>
      </c>
      <c r="AT92" s="82">
        <f t="shared" si="545"/>
        <v>0.15923291919671598</v>
      </c>
      <c r="AU92" s="82">
        <f t="shared" si="546"/>
        <v>0.18324423240891913</v>
      </c>
      <c r="AV92" s="82">
        <f t="shared" si="547"/>
        <v>9.8341071392786597E-2</v>
      </c>
      <c r="AW92" s="82" t="str">
        <f t="shared" si="548"/>
        <v>na</v>
      </c>
      <c r="AX92" s="82" t="str">
        <f t="shared" si="549"/>
        <v>na</v>
      </c>
      <c r="AY92" s="83" t="str">
        <f t="shared" si="550"/>
        <v>na</v>
      </c>
      <c r="AZ92" s="82" t="str">
        <f t="shared" si="551"/>
        <v>na</v>
      </c>
      <c r="BA92" s="93">
        <f t="shared" si="552"/>
        <v>0.40086775267220837</v>
      </c>
      <c r="BB92" s="85">
        <f t="shared" si="553"/>
        <v>0.16419543149453655</v>
      </c>
      <c r="BC92" s="85" t="str">
        <f t="shared" si="554"/>
        <v>na</v>
      </c>
      <c r="BD92" s="85">
        <f t="shared" si="555"/>
        <v>1.0982155792589399</v>
      </c>
      <c r="BE92" s="85">
        <f t="shared" si="556"/>
        <v>1.4543954745476946</v>
      </c>
      <c r="BF92" s="85">
        <f t="shared" si="557"/>
        <v>0.41888205661945316</v>
      </c>
      <c r="BG92" s="85" t="str">
        <f t="shared" si="558"/>
        <v>na</v>
      </c>
      <c r="BH92" s="85" t="str">
        <f t="shared" si="559"/>
        <v>na</v>
      </c>
      <c r="BI92" s="86" t="str">
        <f t="shared" si="560"/>
        <v>na</v>
      </c>
      <c r="BJ92" s="102" t="str">
        <f t="shared" si="561"/>
        <v>na</v>
      </c>
      <c r="BK92" s="85">
        <f t="shared" si="562"/>
        <v>89.39350884590246</v>
      </c>
      <c r="BL92" s="85">
        <f t="shared" si="520"/>
        <v>36.615581223281652</v>
      </c>
      <c r="BM92" s="85" t="str">
        <f t="shared" si="521"/>
        <v>na</v>
      </c>
      <c r="BN92" s="85">
        <f t="shared" si="522"/>
        <v>244.9020741747436</v>
      </c>
      <c r="BO92" s="85">
        <f t="shared" si="523"/>
        <v>324.33019082413591</v>
      </c>
      <c r="BP92" s="85">
        <f t="shared" si="524"/>
        <v>93.410698626138057</v>
      </c>
      <c r="BQ92" s="85" t="str">
        <f t="shared" si="525"/>
        <v>na</v>
      </c>
      <c r="BR92" s="85" t="str">
        <f t="shared" si="526"/>
        <v>na</v>
      </c>
      <c r="BS92" s="86" t="str">
        <f t="shared" si="527"/>
        <v>na</v>
      </c>
      <c r="BT92" s="102" t="str">
        <f t="shared" si="528"/>
        <v>na</v>
      </c>
      <c r="BU92" s="93">
        <f t="shared" si="563"/>
        <v>1.3539373958985815E-2</v>
      </c>
      <c r="BV92" s="85">
        <f t="shared" si="564"/>
        <v>0.26734627429095187</v>
      </c>
      <c r="BW92" s="85" t="str">
        <f t="shared" si="565"/>
        <v>na</v>
      </c>
      <c r="BX92" s="85">
        <f t="shared" si="566"/>
        <v>1.0408528389976324</v>
      </c>
      <c r="BY92" s="85">
        <f t="shared" si="567"/>
        <v>1.7915679948258108</v>
      </c>
      <c r="BZ92" s="85">
        <f t="shared" si="568"/>
        <v>1.0916161130311779E-2</v>
      </c>
      <c r="CA92" s="85" t="str">
        <f t="shared" si="569"/>
        <v>na</v>
      </c>
      <c r="CB92" s="85" t="str">
        <f t="shared" si="570"/>
        <v>na</v>
      </c>
      <c r="CC92" s="86" t="str">
        <f t="shared" si="571"/>
        <v>na</v>
      </c>
      <c r="CD92" s="102" t="str">
        <f t="shared" si="572"/>
        <v>na</v>
      </c>
    </row>
    <row r="93" spans="1:82" x14ac:dyDescent="0.25">
      <c r="A93" s="309" t="s">
        <v>112</v>
      </c>
      <c r="B93" s="198">
        <v>56</v>
      </c>
      <c r="C93" s="203"/>
      <c r="E93" s="207">
        <v>1</v>
      </c>
      <c r="F93" s="78">
        <v>23.896999999999998</v>
      </c>
      <c r="G93" s="205">
        <v>42.871000000000002</v>
      </c>
      <c r="H93" s="205">
        <v>11.704000000000001</v>
      </c>
      <c r="I93" s="205">
        <v>33.258000000000003</v>
      </c>
      <c r="J93" s="205"/>
      <c r="K93" s="205"/>
      <c r="N93" s="329" t="s">
        <v>279</v>
      </c>
      <c r="O93" s="81">
        <v>66.768000000000001</v>
      </c>
      <c r="P93" s="82"/>
      <c r="Q93" s="277">
        <v>6.8928571428571432</v>
      </c>
      <c r="R93" s="331">
        <v>12.533857142857142</v>
      </c>
      <c r="S93" s="154">
        <f t="shared" ref="S93:S95" si="690">Q93/O93</f>
        <v>0.10323593851631235</v>
      </c>
      <c r="T93" s="154">
        <f t="shared" ref="T93:T95" si="691">IF(Q93&lt;0.01*O93,0.01,IF(Q93&gt;100*O93,100,S93))</f>
        <v>0.10323593851631235</v>
      </c>
      <c r="U93" s="205">
        <f t="shared" ref="U93:U95" si="692">IF(R93&gt;0,((((1/O93)^2)*((R93^2)+(Q93^2))-((1/O93)^2)*(Q93^2))^0.5),0)</f>
        <v>0.18772251891410768</v>
      </c>
      <c r="V93" s="205">
        <f t="shared" si="507"/>
        <v>0.18772251891410768</v>
      </c>
      <c r="W93" s="202">
        <v>1</v>
      </c>
      <c r="X93" s="199">
        <v>0.5</v>
      </c>
      <c r="Z93" s="207">
        <v>0.25</v>
      </c>
      <c r="AA93" s="207">
        <v>0.1</v>
      </c>
      <c r="AB93" s="207">
        <v>1</v>
      </c>
      <c r="AD93" s="207">
        <v>1</v>
      </c>
      <c r="AE93" s="201"/>
      <c r="AG93" s="54">
        <f t="shared" ref="AG93:AG95" si="693">IF(W93&gt;0,$B93,"na")</f>
        <v>56</v>
      </c>
      <c r="AH93" s="144">
        <f t="shared" ref="AH93:AH95" si="694">IF(X93&gt;0,$B93,"na")</f>
        <v>56</v>
      </c>
      <c r="AI93" s="144" t="str">
        <f t="shared" ref="AI93:AI95" si="695">IF(Y93&gt;0,$B93,"na")</f>
        <v>na</v>
      </c>
      <c r="AJ93" s="144">
        <f t="shared" ref="AJ93:AJ95" si="696">IF(Z93&gt;0,$B93,"na")</f>
        <v>56</v>
      </c>
      <c r="AK93" s="144">
        <f t="shared" ref="AK93:AK95" si="697">IF(AA93&gt;0,$B93,"na")</f>
        <v>56</v>
      </c>
      <c r="AL93" s="144">
        <f t="shared" ref="AL93:AL95" si="698">IF(AB93&gt;0,$B93,"na")</f>
        <v>56</v>
      </c>
      <c r="AM93" s="144" t="str">
        <f t="shared" ref="AM93:AM95" si="699">IF(AC93&gt;0,$B93,"na")</f>
        <v>na</v>
      </c>
      <c r="AN93" s="144">
        <f t="shared" ref="AN93:AN95" si="700">IF(AD93&gt;0,$B93,"na")</f>
        <v>56</v>
      </c>
      <c r="AO93" s="75" t="str">
        <f t="shared" ref="AO93:AO95" si="701">IF(AE93&gt;0,$B93,"na")</f>
        <v>na</v>
      </c>
      <c r="AP93" s="144" t="str">
        <f t="shared" ref="AP93:AP95" si="702">IF(AF93&gt;0,$B93,"na")</f>
        <v>na</v>
      </c>
      <c r="AQ93" s="81">
        <f t="shared" si="542"/>
        <v>9.8247623576494164E-2</v>
      </c>
      <c r="AR93" s="82">
        <f t="shared" si="543"/>
        <v>6.287847908895626E-2</v>
      </c>
      <c r="AS93" s="82" t="str">
        <f t="shared" si="544"/>
        <v>na</v>
      </c>
      <c r="AT93" s="82">
        <f t="shared" si="545"/>
        <v>4.0654189066135521E-2</v>
      </c>
      <c r="AU93" s="82">
        <f t="shared" si="546"/>
        <v>1.8713833062189364E-2</v>
      </c>
      <c r="AV93" s="82">
        <f t="shared" si="547"/>
        <v>0.10043090410041625</v>
      </c>
      <c r="AW93" s="82" t="str">
        <f t="shared" si="548"/>
        <v>na</v>
      </c>
      <c r="AX93" s="82">
        <f t="shared" si="549"/>
        <v>0.1016354726653388</v>
      </c>
      <c r="AY93" s="83" t="str">
        <f t="shared" si="550"/>
        <v>na</v>
      </c>
      <c r="AZ93" s="82" t="str">
        <f t="shared" si="551"/>
        <v>na</v>
      </c>
      <c r="BA93" s="93">
        <f t="shared" si="552"/>
        <v>0.34407524744225448</v>
      </c>
      <c r="BB93" s="85">
        <f t="shared" si="553"/>
        <v>0.14093322135234745</v>
      </c>
      <c r="BC93" s="85" t="str">
        <f t="shared" si="554"/>
        <v>na</v>
      </c>
      <c r="BD93" s="85">
        <f t="shared" si="555"/>
        <v>5.8914192189874745E-2</v>
      </c>
      <c r="BE93" s="85">
        <f t="shared" si="556"/>
        <v>1.2483455689514899E-2</v>
      </c>
      <c r="BF93" s="85">
        <f t="shared" si="557"/>
        <v>0.35953739436435078</v>
      </c>
      <c r="BG93" s="85" t="str">
        <f t="shared" si="558"/>
        <v>na</v>
      </c>
      <c r="BH93" s="85">
        <f t="shared" si="559"/>
        <v>0.36821370118671709</v>
      </c>
      <c r="BI93" s="86" t="str">
        <f t="shared" si="560"/>
        <v>na</v>
      </c>
      <c r="BJ93" s="102" t="str">
        <f t="shared" si="561"/>
        <v>na</v>
      </c>
      <c r="BK93" s="85">
        <f t="shared" si="562"/>
        <v>18.924138609323997</v>
      </c>
      <c r="BL93" s="85">
        <f t="shared" si="520"/>
        <v>7.7513271743791101</v>
      </c>
      <c r="BM93" s="85" t="str">
        <f t="shared" si="521"/>
        <v>na</v>
      </c>
      <c r="BN93" s="85">
        <f t="shared" si="522"/>
        <v>3.2402805704431108</v>
      </c>
      <c r="BO93" s="85">
        <f t="shared" si="523"/>
        <v>0.68659006292331948</v>
      </c>
      <c r="BP93" s="85">
        <f t="shared" si="524"/>
        <v>19.774556690039294</v>
      </c>
      <c r="BQ93" s="85" t="str">
        <f t="shared" si="525"/>
        <v>na</v>
      </c>
      <c r="BR93" s="85">
        <f t="shared" si="526"/>
        <v>20.251753565269439</v>
      </c>
      <c r="BS93" s="86" t="str">
        <f t="shared" si="527"/>
        <v>na</v>
      </c>
      <c r="BT93" s="102" t="str">
        <f t="shared" si="528"/>
        <v>na</v>
      </c>
      <c r="BU93" s="93">
        <f t="shared" si="563"/>
        <v>5.3990617746934198E-3</v>
      </c>
      <c r="BV93" s="85">
        <f t="shared" si="564"/>
        <v>6.1869795566781995E-2</v>
      </c>
      <c r="BW93" s="85" t="str">
        <f t="shared" si="565"/>
        <v>na</v>
      </c>
      <c r="BX93" s="85">
        <f t="shared" si="566"/>
        <v>0.14231830578828344</v>
      </c>
      <c r="BY93" s="85">
        <f t="shared" si="567"/>
        <v>0.315827624276665</v>
      </c>
      <c r="BZ93" s="85">
        <f t="shared" si="568"/>
        <v>4.6075712766179572E-3</v>
      </c>
      <c r="CA93" s="85" t="str">
        <f t="shared" si="569"/>
        <v>na</v>
      </c>
      <c r="CB93" s="85">
        <f t="shared" si="570"/>
        <v>3.5821537585637098E-4</v>
      </c>
      <c r="CC93" s="86" t="str">
        <f t="shared" si="571"/>
        <v>na</v>
      </c>
      <c r="CD93" s="102" t="str">
        <f t="shared" si="572"/>
        <v>na</v>
      </c>
    </row>
    <row r="94" spans="1:82" x14ac:dyDescent="0.25">
      <c r="A94" s="323" t="s">
        <v>32</v>
      </c>
      <c r="B94" s="144">
        <v>56</v>
      </c>
      <c r="C94" s="69"/>
      <c r="D94" s="197"/>
      <c r="E94" s="60">
        <v>1</v>
      </c>
      <c r="F94" s="78">
        <v>12.818</v>
      </c>
      <c r="G94" s="205">
        <v>38.121000000000002</v>
      </c>
      <c r="H94" s="205">
        <v>11.654999999999999</v>
      </c>
      <c r="I94" s="205">
        <v>15.663</v>
      </c>
      <c r="J94" s="205"/>
      <c r="K94" s="205"/>
      <c r="M94" s="82"/>
      <c r="N94" s="329" t="s">
        <v>279</v>
      </c>
      <c r="O94" s="81">
        <v>50.939</v>
      </c>
      <c r="P94" s="82"/>
      <c r="Q94" s="277">
        <v>4.1072857142857142</v>
      </c>
      <c r="R94" s="331">
        <v>11.651714285714288</v>
      </c>
      <c r="S94" s="154">
        <f t="shared" si="690"/>
        <v>8.0631455550476336E-2</v>
      </c>
      <c r="T94" s="154">
        <f t="shared" si="691"/>
        <v>8.0631455550476336E-2</v>
      </c>
      <c r="U94" s="205">
        <f t="shared" si="692"/>
        <v>0.22873857527070199</v>
      </c>
      <c r="V94" s="205">
        <f t="shared" si="507"/>
        <v>0.22873857527070199</v>
      </c>
      <c r="W94" s="78">
        <v>1</v>
      </c>
      <c r="X94" s="198">
        <v>0.5</v>
      </c>
      <c r="Z94" s="207">
        <v>0.5</v>
      </c>
      <c r="AA94" s="207">
        <v>0.4</v>
      </c>
      <c r="AB94" s="207">
        <v>1</v>
      </c>
      <c r="AC94" s="207">
        <v>1</v>
      </c>
      <c r="AE94" s="201"/>
      <c r="AF94" s="119"/>
      <c r="AG94" s="54">
        <f t="shared" si="693"/>
        <v>56</v>
      </c>
      <c r="AH94" s="144">
        <f t="shared" si="694"/>
        <v>56</v>
      </c>
      <c r="AI94" s="144" t="str">
        <f t="shared" si="695"/>
        <v>na</v>
      </c>
      <c r="AJ94" s="144">
        <f t="shared" si="696"/>
        <v>56</v>
      </c>
      <c r="AK94" s="144">
        <f t="shared" si="697"/>
        <v>56</v>
      </c>
      <c r="AL94" s="144">
        <f t="shared" si="698"/>
        <v>56</v>
      </c>
      <c r="AM94" s="144">
        <f t="shared" si="699"/>
        <v>56</v>
      </c>
      <c r="AN94" s="144" t="str">
        <f t="shared" si="700"/>
        <v>na</v>
      </c>
      <c r="AO94" s="75" t="str">
        <f t="shared" si="701"/>
        <v>na</v>
      </c>
      <c r="AP94" s="144" t="str">
        <f t="shared" si="702"/>
        <v>na</v>
      </c>
      <c r="AQ94" s="81">
        <f t="shared" si="542"/>
        <v>7.7545551342005761E-2</v>
      </c>
      <c r="AR94" s="82">
        <f t="shared" si="543"/>
        <v>4.9629152858883689E-2</v>
      </c>
      <c r="AS94" s="82" t="str">
        <f t="shared" si="544"/>
        <v>na</v>
      </c>
      <c r="AT94" s="82">
        <f t="shared" si="545"/>
        <v>6.4175628696832368E-2</v>
      </c>
      <c r="AU94" s="82">
        <f t="shared" si="546"/>
        <v>5.9082324832004388E-2</v>
      </c>
      <c r="AV94" s="82">
        <f t="shared" si="547"/>
        <v>7.9268785816272544E-2</v>
      </c>
      <c r="AW94" s="82">
        <f t="shared" si="548"/>
        <v>0.11077935906000823</v>
      </c>
      <c r="AX94" s="82" t="str">
        <f t="shared" si="549"/>
        <v>na</v>
      </c>
      <c r="AY94" s="83" t="str">
        <f t="shared" si="550"/>
        <v>na</v>
      </c>
      <c r="AZ94" s="82" t="str">
        <f t="shared" si="551"/>
        <v>na</v>
      </c>
      <c r="BA94" s="93">
        <f t="shared" si="552"/>
        <v>0.41197618917835893</v>
      </c>
      <c r="BB94" s="85">
        <f t="shared" si="553"/>
        <v>0.16874544708745581</v>
      </c>
      <c r="BC94" s="85" t="str">
        <f t="shared" si="554"/>
        <v>na</v>
      </c>
      <c r="BD94" s="85">
        <f t="shared" si="555"/>
        <v>0.28216205109005327</v>
      </c>
      <c r="BE94" s="85">
        <f t="shared" si="556"/>
        <v>0.23915171072485231</v>
      </c>
      <c r="BF94" s="85">
        <f t="shared" si="557"/>
        <v>0.43048968706242335</v>
      </c>
      <c r="BG94" s="85">
        <f t="shared" si="558"/>
        <v>0.84076773301705909</v>
      </c>
      <c r="BH94" s="85" t="str">
        <f t="shared" si="559"/>
        <v>na</v>
      </c>
      <c r="BI94" s="86" t="str">
        <f t="shared" si="560"/>
        <v>na</v>
      </c>
      <c r="BJ94" s="102" t="str">
        <f t="shared" si="561"/>
        <v>na</v>
      </c>
      <c r="BK94" s="85">
        <f t="shared" si="562"/>
        <v>22.65869040480974</v>
      </c>
      <c r="BL94" s="85">
        <f t="shared" si="520"/>
        <v>9.2809995898100706</v>
      </c>
      <c r="BM94" s="85" t="str">
        <f t="shared" si="521"/>
        <v>na</v>
      </c>
      <c r="BN94" s="85">
        <f t="shared" si="522"/>
        <v>15.51891280995293</v>
      </c>
      <c r="BO94" s="85">
        <f t="shared" si="523"/>
        <v>13.153344089866877</v>
      </c>
      <c r="BP94" s="85">
        <f t="shared" si="524"/>
        <v>23.676932788433284</v>
      </c>
      <c r="BQ94" s="85">
        <f t="shared" si="525"/>
        <v>46.242225315938249</v>
      </c>
      <c r="BR94" s="85" t="str">
        <f t="shared" si="526"/>
        <v>na</v>
      </c>
      <c r="BS94" s="86" t="str">
        <f t="shared" si="527"/>
        <v>na</v>
      </c>
      <c r="BT94" s="102" t="str">
        <f t="shared" si="528"/>
        <v>na</v>
      </c>
      <c r="BU94" s="93">
        <f t="shared" si="563"/>
        <v>6.6327691985438803E-3</v>
      </c>
      <c r="BV94" s="85">
        <f t="shared" si="564"/>
        <v>0.12102416558414958</v>
      </c>
      <c r="BW94" s="85" t="str">
        <f t="shared" si="565"/>
        <v>na</v>
      </c>
      <c r="BX94" s="85">
        <f t="shared" si="566"/>
        <v>4.0494578804378102E-2</v>
      </c>
      <c r="BY94" s="85">
        <f t="shared" si="567"/>
        <v>6.7545566866123216E-2</v>
      </c>
      <c r="BZ94" s="85">
        <f t="shared" si="568"/>
        <v>8.1872998427752388E-3</v>
      </c>
      <c r="CA94" s="85">
        <f t="shared" si="569"/>
        <v>7.9742088464950867E-4</v>
      </c>
      <c r="CB94" s="85" t="str">
        <f t="shared" si="570"/>
        <v>na</v>
      </c>
      <c r="CC94" s="86" t="str">
        <f t="shared" si="571"/>
        <v>na</v>
      </c>
      <c r="CD94" s="102" t="str">
        <f t="shared" si="572"/>
        <v>na</v>
      </c>
    </row>
    <row r="95" spans="1:82" x14ac:dyDescent="0.25">
      <c r="A95" s="309" t="s">
        <v>33</v>
      </c>
      <c r="B95" s="198">
        <v>56</v>
      </c>
      <c r="C95" s="203"/>
      <c r="E95" s="207">
        <v>1</v>
      </c>
      <c r="F95" s="78">
        <v>1794.2</v>
      </c>
      <c r="G95" s="205">
        <v>3037.0749999999998</v>
      </c>
      <c r="H95" s="205">
        <v>3553.4</v>
      </c>
      <c r="I95" s="205">
        <v>2030.0920000000001</v>
      </c>
      <c r="J95" s="205"/>
      <c r="K95" s="205"/>
      <c r="N95" s="314" t="s">
        <v>271</v>
      </c>
      <c r="O95" s="81">
        <v>3553.4</v>
      </c>
      <c r="P95" s="82"/>
      <c r="Q95" s="277">
        <v>48.785857142857139</v>
      </c>
      <c r="R95" s="331">
        <v>102.08214285714284</v>
      </c>
      <c r="S95" s="154">
        <f t="shared" si="690"/>
        <v>1.3729345737281797E-2</v>
      </c>
      <c r="T95" s="154">
        <f t="shared" si="691"/>
        <v>1.3729345737281797E-2</v>
      </c>
      <c r="U95" s="205">
        <f t="shared" si="692"/>
        <v>2.8728019040114492E-2</v>
      </c>
      <c r="V95" s="205">
        <f t="shared" si="507"/>
        <v>2.8728019040114492E-2</v>
      </c>
      <c r="W95" s="202">
        <v>1</v>
      </c>
      <c r="X95" s="198"/>
      <c r="Z95" s="207">
        <v>0.25</v>
      </c>
      <c r="AA95" s="207">
        <v>0.2</v>
      </c>
      <c r="AB95" s="207">
        <v>1</v>
      </c>
      <c r="AE95" s="201"/>
      <c r="AF95" s="207">
        <v>1</v>
      </c>
      <c r="AG95" s="54">
        <f t="shared" si="693"/>
        <v>56</v>
      </c>
      <c r="AH95" s="144" t="str">
        <f t="shared" si="694"/>
        <v>na</v>
      </c>
      <c r="AI95" s="144" t="str">
        <f t="shared" si="695"/>
        <v>na</v>
      </c>
      <c r="AJ95" s="144">
        <f t="shared" si="696"/>
        <v>56</v>
      </c>
      <c r="AK95" s="144">
        <f t="shared" si="697"/>
        <v>56</v>
      </c>
      <c r="AL95" s="144">
        <f t="shared" si="698"/>
        <v>56</v>
      </c>
      <c r="AM95" s="144" t="str">
        <f t="shared" si="699"/>
        <v>na</v>
      </c>
      <c r="AN95" s="144" t="str">
        <f t="shared" si="700"/>
        <v>na</v>
      </c>
      <c r="AO95" s="75" t="str">
        <f t="shared" si="701"/>
        <v>na</v>
      </c>
      <c r="AP95" s="144">
        <f t="shared" si="702"/>
        <v>56</v>
      </c>
      <c r="AQ95" s="81">
        <f t="shared" si="542"/>
        <v>1.3635952121342826E-2</v>
      </c>
      <c r="AR95" s="82" t="str">
        <f t="shared" si="543"/>
        <v>na</v>
      </c>
      <c r="AS95" s="82" t="str">
        <f t="shared" si="544"/>
        <v>na</v>
      </c>
      <c r="AT95" s="82">
        <f t="shared" si="545"/>
        <v>5.6424629467625494E-3</v>
      </c>
      <c r="AU95" s="82">
        <f t="shared" si="546"/>
        <v>5.1946484271782195E-3</v>
      </c>
      <c r="AV95" s="82">
        <f t="shared" si="547"/>
        <v>1.3938973279594888E-2</v>
      </c>
      <c r="AW95" s="82" t="str">
        <f t="shared" si="548"/>
        <v>na</v>
      </c>
      <c r="AX95" s="82" t="str">
        <f t="shared" si="549"/>
        <v>na</v>
      </c>
      <c r="AY95" s="83" t="str">
        <f t="shared" si="550"/>
        <v>na</v>
      </c>
      <c r="AZ95" s="82">
        <f t="shared" si="551"/>
        <v>1.3635952121342826E-2</v>
      </c>
      <c r="BA95" s="93">
        <f t="shared" si="552"/>
        <v>5.664621222539299E-2</v>
      </c>
      <c r="BB95" s="85" t="str">
        <f t="shared" si="553"/>
        <v>na</v>
      </c>
      <c r="BC95" s="85" t="str">
        <f t="shared" si="554"/>
        <v>na</v>
      </c>
      <c r="BD95" s="85">
        <f t="shared" si="555"/>
        <v>9.6992325332420845E-3</v>
      </c>
      <c r="BE95" s="85">
        <f t="shared" si="556"/>
        <v>8.2207654930275525E-3</v>
      </c>
      <c r="BF95" s="85">
        <f t="shared" si="557"/>
        <v>5.9191795095768662E-2</v>
      </c>
      <c r="BG95" s="85" t="str">
        <f t="shared" si="558"/>
        <v>na</v>
      </c>
      <c r="BH95" s="85" t="str">
        <f t="shared" si="559"/>
        <v>na</v>
      </c>
      <c r="BI95" s="86" t="str">
        <f t="shared" si="560"/>
        <v>na</v>
      </c>
      <c r="BJ95" s="102">
        <f t="shared" si="561"/>
        <v>5.664621222539299E-2</v>
      </c>
      <c r="BK95" s="85">
        <f t="shared" si="562"/>
        <v>3.1155416723966143</v>
      </c>
      <c r="BL95" s="85" t="str">
        <f t="shared" si="520"/>
        <v>na</v>
      </c>
      <c r="BM95" s="85" t="str">
        <f t="shared" si="521"/>
        <v>na</v>
      </c>
      <c r="BN95" s="85">
        <f t="shared" si="522"/>
        <v>0.53345778932831467</v>
      </c>
      <c r="BO95" s="85">
        <f t="shared" si="523"/>
        <v>0.4521421021165154</v>
      </c>
      <c r="BP95" s="85">
        <f t="shared" si="524"/>
        <v>3.2555487302672765</v>
      </c>
      <c r="BQ95" s="85" t="str">
        <f t="shared" si="525"/>
        <v>na</v>
      </c>
      <c r="BR95" s="85" t="str">
        <f t="shared" si="526"/>
        <v>na</v>
      </c>
      <c r="BS95" s="86" t="str">
        <f t="shared" si="527"/>
        <v>na</v>
      </c>
      <c r="BT95" s="102">
        <f t="shared" si="528"/>
        <v>3.1155416723966143</v>
      </c>
      <c r="BU95" s="93">
        <f t="shared" si="563"/>
        <v>0.31326124989090282</v>
      </c>
      <c r="BV95" s="85" t="str">
        <f t="shared" si="564"/>
        <v>na</v>
      </c>
      <c r="BW95" s="85" t="str">
        <f t="shared" si="565"/>
        <v>na</v>
      </c>
      <c r="BX95" s="85">
        <f t="shared" si="566"/>
        <v>0.40864663853685712</v>
      </c>
      <c r="BY95" s="85">
        <f t="shared" si="567"/>
        <v>0.43977288919952656</v>
      </c>
      <c r="BZ95" s="85">
        <f t="shared" si="568"/>
        <v>0.3356664111021298</v>
      </c>
      <c r="CA95" s="85" t="str">
        <f t="shared" si="569"/>
        <v>na</v>
      </c>
      <c r="CB95" s="85" t="str">
        <f t="shared" si="570"/>
        <v>na</v>
      </c>
      <c r="CC95" s="86" t="str">
        <f t="shared" si="571"/>
        <v>na</v>
      </c>
      <c r="CD95" s="102">
        <f t="shared" si="572"/>
        <v>0.29209967342933552</v>
      </c>
    </row>
    <row r="96" spans="1:82" x14ac:dyDescent="0.25">
      <c r="A96" s="311" t="s">
        <v>111</v>
      </c>
      <c r="B96" s="198"/>
      <c r="C96" s="203">
        <v>224</v>
      </c>
      <c r="E96" s="199">
        <v>1</v>
      </c>
      <c r="F96" s="78">
        <v>338.94200000000001</v>
      </c>
      <c r="G96" s="205">
        <v>1119.97</v>
      </c>
      <c r="H96" s="205">
        <v>1161.08</v>
      </c>
      <c r="I96" s="205">
        <v>2375.181</v>
      </c>
      <c r="J96" s="205">
        <v>8.2729999999999997</v>
      </c>
      <c r="K96" s="205">
        <v>64.501999999999995</v>
      </c>
      <c r="L96" s="82">
        <v>2.327</v>
      </c>
      <c r="M96" s="82">
        <v>7.1980000000000004</v>
      </c>
      <c r="N96" s="329" t="s">
        <v>279</v>
      </c>
      <c r="O96" s="81"/>
      <c r="P96" s="82">
        <v>72.775000000000006</v>
      </c>
      <c r="Q96" s="277">
        <v>6.7114866071428576</v>
      </c>
      <c r="R96" s="331">
        <v>49.249116071428567</v>
      </c>
      <c r="S96" s="73">
        <f t="shared" ref="S96" si="703">Q96/P96</f>
        <v>9.222241988516465E-2</v>
      </c>
      <c r="T96" s="73">
        <f t="shared" ref="T96" si="704">IF(Q96&lt;0.01*P96,0.01,IF(Q96&gt;100*P96,100,S96))</f>
        <v>9.222241988516465E-2</v>
      </c>
      <c r="U96" s="205">
        <f t="shared" ref="U96" si="705">IF(R96&gt;0,((((1/P96)^2)*((R96^2)+(Q96^2))-((1/P96)^2)*(Q96^2))^0.5),0)</f>
        <v>0.67673124110516758</v>
      </c>
      <c r="V96" s="205">
        <f t="shared" si="507"/>
        <v>0.67673124110516758</v>
      </c>
      <c r="W96" s="202">
        <v>1</v>
      </c>
      <c r="X96" s="199">
        <v>1</v>
      </c>
      <c r="Z96" s="207">
        <v>0.75</v>
      </c>
      <c r="AA96" s="207">
        <v>0.3</v>
      </c>
      <c r="AB96" s="207">
        <v>1</v>
      </c>
      <c r="AC96" s="207">
        <v>0.5</v>
      </c>
      <c r="AD96" s="207">
        <v>1</v>
      </c>
      <c r="AE96" s="201"/>
      <c r="AF96" s="207">
        <v>1</v>
      </c>
      <c r="AG96" s="54">
        <f t="shared" ref="AG96" si="706">IF(W96&gt;0,$C96,"na")</f>
        <v>224</v>
      </c>
      <c r="AH96" s="144">
        <f t="shared" ref="AH96" si="707">IF(X96&gt;0,$C96,"na")</f>
        <v>224</v>
      </c>
      <c r="AI96" s="144" t="str">
        <f t="shared" ref="AI96" si="708">IF(Y96&gt;0,$C96,"na")</f>
        <v>na</v>
      </c>
      <c r="AJ96" s="144">
        <f t="shared" ref="AJ96" si="709">IF(Z96&gt;0,$C96,"na")</f>
        <v>224</v>
      </c>
      <c r="AK96" s="144">
        <f t="shared" ref="AK96" si="710">IF(AA96&gt;0,$C96,"na")</f>
        <v>224</v>
      </c>
      <c r="AL96" s="144">
        <f t="shared" ref="AL96" si="711">IF(AB96&gt;0,$C96,"na")</f>
        <v>224</v>
      </c>
      <c r="AM96" s="144">
        <f t="shared" ref="AM96" si="712">IF(AC96&gt;0,$C96,"na")</f>
        <v>224</v>
      </c>
      <c r="AN96" s="144">
        <f t="shared" ref="AN96" si="713">IF(AD96&gt;0,$C96,"na")</f>
        <v>224</v>
      </c>
      <c r="AO96" s="75" t="str">
        <f t="shared" ref="AO96" si="714">IF(AE96&gt;0,$C96,"na")</f>
        <v>na</v>
      </c>
      <c r="AP96" s="144">
        <f t="shared" ref="AP96" si="715">IF(AF96&gt;0,$C96,"na")</f>
        <v>224</v>
      </c>
      <c r="AQ96" s="81">
        <f t="shared" si="542"/>
        <v>8.8214537796031889E-2</v>
      </c>
      <c r="AR96" s="82">
        <f t="shared" si="543"/>
        <v>0.11291460837892082</v>
      </c>
      <c r="AS96" s="82" t="str">
        <f t="shared" si="544"/>
        <v>na</v>
      </c>
      <c r="AT96" s="82">
        <f t="shared" si="545"/>
        <v>0.1095077020916258</v>
      </c>
      <c r="AU96" s="82">
        <f t="shared" si="546"/>
        <v>5.0408307312018216E-2</v>
      </c>
      <c r="AV96" s="82">
        <f t="shared" si="547"/>
        <v>9.0174860858165923E-2</v>
      </c>
      <c r="AW96" s="82">
        <f t="shared" si="548"/>
        <v>6.3010384140022774E-2</v>
      </c>
      <c r="AX96" s="82">
        <f t="shared" si="549"/>
        <v>9.1256418409688164E-2</v>
      </c>
      <c r="AY96" s="83" t="str">
        <f t="shared" si="550"/>
        <v>na</v>
      </c>
      <c r="AZ96" s="82">
        <f t="shared" si="551"/>
        <v>8.8214537796031889E-2</v>
      </c>
      <c r="BA96" s="93">
        <f t="shared" si="552"/>
        <v>1.03369241656704</v>
      </c>
      <c r="BB96" s="85">
        <f t="shared" si="553"/>
        <v>1.6936016553034385</v>
      </c>
      <c r="BC96" s="85" t="str">
        <f t="shared" si="554"/>
        <v>na</v>
      </c>
      <c r="BD96" s="85">
        <f t="shared" si="555"/>
        <v>1.5929433672662117</v>
      </c>
      <c r="BE96" s="85">
        <f t="shared" si="556"/>
        <v>0.33753221765454366</v>
      </c>
      <c r="BF96" s="85">
        <f t="shared" si="557"/>
        <v>1.0801447671386943</v>
      </c>
      <c r="BG96" s="85">
        <f t="shared" si="558"/>
        <v>0.52739409008522453</v>
      </c>
      <c r="BH96" s="85">
        <f t="shared" si="559"/>
        <v>1.106210671712647</v>
      </c>
      <c r="BI96" s="86" t="str">
        <f t="shared" si="560"/>
        <v>na</v>
      </c>
      <c r="BJ96" s="102">
        <f t="shared" si="561"/>
        <v>1.03369241656704</v>
      </c>
      <c r="BK96" s="85">
        <f t="shared" si="562"/>
        <v>230.51340889444992</v>
      </c>
      <c r="BL96" s="85">
        <f t="shared" si="520"/>
        <v>377.67316913266677</v>
      </c>
      <c r="BM96" s="85" t="str">
        <f t="shared" si="521"/>
        <v>na</v>
      </c>
      <c r="BN96" s="85">
        <f t="shared" si="522"/>
        <v>355.22637090036523</v>
      </c>
      <c r="BO96" s="85">
        <f t="shared" si="523"/>
        <v>75.26968453696324</v>
      </c>
      <c r="BP96" s="85">
        <f t="shared" si="524"/>
        <v>240.87228307192885</v>
      </c>
      <c r="BQ96" s="85">
        <f t="shared" si="525"/>
        <v>117.60888208900506</v>
      </c>
      <c r="BR96" s="85">
        <f t="shared" si="526"/>
        <v>246.68497979192028</v>
      </c>
      <c r="BS96" s="86" t="str">
        <f t="shared" si="527"/>
        <v>na</v>
      </c>
      <c r="BT96" s="102">
        <f t="shared" si="528"/>
        <v>230.51340889444992</v>
      </c>
      <c r="BU96" s="93">
        <f t="shared" si="563"/>
        <v>1.0271138562912977E-5</v>
      </c>
      <c r="BV96" s="85">
        <f t="shared" si="564"/>
        <v>6.3201666138339205E-2</v>
      </c>
      <c r="BW96" s="85" t="str">
        <f t="shared" si="565"/>
        <v>na</v>
      </c>
      <c r="BX96" s="85">
        <f t="shared" si="566"/>
        <v>7.6177684818643995E-2</v>
      </c>
      <c r="BY96" s="85">
        <f t="shared" si="567"/>
        <v>0.42199497950349873</v>
      </c>
      <c r="BZ96" s="85">
        <f t="shared" si="568"/>
        <v>3.1471518129625256E-4</v>
      </c>
      <c r="CA96" s="85">
        <f t="shared" si="569"/>
        <v>0.43357387541915671</v>
      </c>
      <c r="CB96" s="85">
        <f t="shared" si="570"/>
        <v>1.3803031388020621E-2</v>
      </c>
      <c r="CC96" s="86" t="str">
        <f t="shared" si="571"/>
        <v>na</v>
      </c>
      <c r="CD96" s="102">
        <f t="shared" si="572"/>
        <v>1.2436300168770047E-3</v>
      </c>
    </row>
    <row r="97" spans="1:82" x14ac:dyDescent="0.25">
      <c r="A97" s="309" t="s">
        <v>34</v>
      </c>
      <c r="B97" s="198">
        <v>56</v>
      </c>
      <c r="C97" s="203"/>
      <c r="E97" s="199">
        <v>1</v>
      </c>
      <c r="F97" s="78">
        <v>585.22699999999998</v>
      </c>
      <c r="G97" s="205">
        <v>664.66</v>
      </c>
      <c r="H97" s="205">
        <v>322.875</v>
      </c>
      <c r="I97" s="205">
        <v>753.36599999999999</v>
      </c>
      <c r="J97" s="205"/>
      <c r="K97" s="205"/>
      <c r="N97" s="329" t="s">
        <v>279</v>
      </c>
      <c r="O97" s="81">
        <v>1249.8869999999999</v>
      </c>
      <c r="P97" s="82"/>
      <c r="Q97" s="277">
        <v>143.125</v>
      </c>
      <c r="R97" s="331">
        <v>326.49028571428568</v>
      </c>
      <c r="S97" s="154">
        <f>Q75/O97</f>
        <v>2.295921837048355E-2</v>
      </c>
      <c r="T97" s="154">
        <f>IF(Q75&lt;0.01*O97,0.01,IF(Q75&gt;100*O97,100,S97))</f>
        <v>2.295921837048355E-2</v>
      </c>
      <c r="U97" s="205">
        <f t="shared" ref="U97" si="716">IF(R97&gt;0,((((1/O97)^2)*((R97^2)+(Q97^2))-((1/O97)^2)*(Q97^2))^0.5),0)</f>
        <v>0.26121584248358903</v>
      </c>
      <c r="V97" s="205">
        <f t="shared" si="507"/>
        <v>0.26121584248358903</v>
      </c>
      <c r="W97" s="202">
        <v>1</v>
      </c>
      <c r="X97" s="198"/>
      <c r="Z97" s="207">
        <v>0.25</v>
      </c>
      <c r="AA97" s="207">
        <v>0.1</v>
      </c>
      <c r="AB97" s="207">
        <v>1</v>
      </c>
      <c r="AD97" s="207">
        <v>0.5</v>
      </c>
      <c r="AE97" s="201"/>
      <c r="AG97" s="54">
        <f t="shared" ref="AG97" si="717">IF(W97&gt;0,$B97,"na")</f>
        <v>56</v>
      </c>
      <c r="AH97" s="144" t="str">
        <f t="shared" ref="AH97" si="718">IF(X97&gt;0,$B97,"na")</f>
        <v>na</v>
      </c>
      <c r="AI97" s="144" t="str">
        <f t="shared" ref="AI97" si="719">IF(Y97&gt;0,$B97,"na")</f>
        <v>na</v>
      </c>
      <c r="AJ97" s="144">
        <f t="shared" ref="AJ97" si="720">IF(Z97&gt;0,$B97,"na")</f>
        <v>56</v>
      </c>
      <c r="AK97" s="144">
        <f t="shared" ref="AK97" si="721">IF(AA97&gt;0,$B97,"na")</f>
        <v>56</v>
      </c>
      <c r="AL97" s="144">
        <f t="shared" ref="AL97" si="722">IF(AB97&gt;0,$B97,"na")</f>
        <v>56</v>
      </c>
      <c r="AM97" s="144" t="str">
        <f t="shared" ref="AM97" si="723">IF(AC97&gt;0,$B97,"na")</f>
        <v>na</v>
      </c>
      <c r="AN97" s="144">
        <f t="shared" ref="AN97" si="724">IF(AD97&gt;0,$B97,"na")</f>
        <v>56</v>
      </c>
      <c r="AO97" s="75" t="str">
        <f t="shared" ref="AO97" si="725">IF(AE97&gt;0,$B97,"na")</f>
        <v>na</v>
      </c>
      <c r="AP97" s="144" t="str">
        <f t="shared" ref="AP97" si="726">IF(AF97&gt;0,$B97,"na")</f>
        <v>na</v>
      </c>
      <c r="AQ97" s="81">
        <f t="shared" si="542"/>
        <v>2.2699621434384351E-2</v>
      </c>
      <c r="AR97" s="82" t="str">
        <f t="shared" si="543"/>
        <v>na</v>
      </c>
      <c r="AS97" s="82" t="str">
        <f t="shared" si="544"/>
        <v>na</v>
      </c>
      <c r="AT97" s="82">
        <f t="shared" si="545"/>
        <v>9.3929468004349051E-3</v>
      </c>
      <c r="AU97" s="82">
        <f t="shared" si="546"/>
        <v>4.3237374160732091E-3</v>
      </c>
      <c r="AV97" s="82">
        <f t="shared" si="547"/>
        <v>2.3204057466259555E-2</v>
      </c>
      <c r="AW97" s="82" t="str">
        <f t="shared" si="548"/>
        <v>na</v>
      </c>
      <c r="AX97" s="82">
        <f t="shared" si="549"/>
        <v>1.1741183500543631E-2</v>
      </c>
      <c r="AY97" s="83" t="str">
        <f t="shared" si="550"/>
        <v>na</v>
      </c>
      <c r="AZ97" s="82" t="str">
        <f t="shared" si="551"/>
        <v>na</v>
      </c>
      <c r="BA97" s="93">
        <f t="shared" si="552"/>
        <v>0.46415242009255137</v>
      </c>
      <c r="BB97" s="85" t="str">
        <f t="shared" si="553"/>
        <v>na</v>
      </c>
      <c r="BC97" s="85" t="str">
        <f t="shared" si="554"/>
        <v>na</v>
      </c>
      <c r="BD97" s="85">
        <f t="shared" si="555"/>
        <v>7.9474373951637839E-2</v>
      </c>
      <c r="BE97" s="85">
        <f t="shared" si="556"/>
        <v>1.6839997100863539E-2</v>
      </c>
      <c r="BF97" s="85">
        <f t="shared" si="557"/>
        <v>0.4850106276127597</v>
      </c>
      <c r="BG97" s="85" t="str">
        <f t="shared" si="558"/>
        <v>na</v>
      </c>
      <c r="BH97" s="85">
        <f t="shared" si="559"/>
        <v>0.1241787092994341</v>
      </c>
      <c r="BI97" s="86" t="str">
        <f t="shared" si="560"/>
        <v>na</v>
      </c>
      <c r="BJ97" s="102" t="str">
        <f t="shared" si="561"/>
        <v>na</v>
      </c>
      <c r="BK97" s="85">
        <f t="shared" si="562"/>
        <v>25.528383105090324</v>
      </c>
      <c r="BL97" s="85" t="str">
        <f t="shared" si="520"/>
        <v>na</v>
      </c>
      <c r="BM97" s="85" t="str">
        <f t="shared" si="521"/>
        <v>na</v>
      </c>
      <c r="BN97" s="85">
        <f t="shared" si="522"/>
        <v>4.3710905673400813</v>
      </c>
      <c r="BO97" s="85">
        <f t="shared" si="523"/>
        <v>0.9261998405474946</v>
      </c>
      <c r="BP97" s="85">
        <f t="shared" si="524"/>
        <v>26.675584518701783</v>
      </c>
      <c r="BQ97" s="85" t="str">
        <f t="shared" si="525"/>
        <v>na</v>
      </c>
      <c r="BR97" s="85">
        <f t="shared" si="526"/>
        <v>6.8298290114688758</v>
      </c>
      <c r="BS97" s="86" t="str">
        <f t="shared" si="527"/>
        <v>na</v>
      </c>
      <c r="BT97" s="102" t="str">
        <f t="shared" si="528"/>
        <v>na</v>
      </c>
      <c r="BU97" s="93">
        <f t="shared" si="563"/>
        <v>0.24193725018947548</v>
      </c>
      <c r="BV97" s="85" t="str">
        <f t="shared" si="564"/>
        <v>na</v>
      </c>
      <c r="BW97" s="85" t="str">
        <f t="shared" si="565"/>
        <v>na</v>
      </c>
      <c r="BX97" s="85">
        <f t="shared" si="566"/>
        <v>0.37355162850546159</v>
      </c>
      <c r="BY97" s="85">
        <f t="shared" si="567"/>
        <v>0.44845930985558935</v>
      </c>
      <c r="BZ97" s="85">
        <f t="shared" si="568"/>
        <v>0.26013438457885346</v>
      </c>
      <c r="CA97" s="85" t="str">
        <f t="shared" si="569"/>
        <v>na</v>
      </c>
      <c r="CB97" s="85">
        <f t="shared" si="570"/>
        <v>0.42742918225890519</v>
      </c>
      <c r="CC97" s="86" t="str">
        <f t="shared" si="571"/>
        <v>na</v>
      </c>
      <c r="CD97" s="102" t="str">
        <f t="shared" si="572"/>
        <v>na</v>
      </c>
    </row>
    <row r="98" spans="1:82" x14ac:dyDescent="0.25">
      <c r="F98" s="78"/>
      <c r="G98" s="205"/>
      <c r="H98" s="205"/>
      <c r="I98" s="205"/>
      <c r="J98" s="205"/>
      <c r="K98" s="205"/>
      <c r="W98" s="202"/>
      <c r="AE98" s="201"/>
      <c r="AO98" s="201"/>
      <c r="AQ98" s="81"/>
      <c r="AR98" s="82"/>
      <c r="AS98" s="82"/>
      <c r="AT98" s="82"/>
      <c r="AU98" s="82"/>
      <c r="AV98" s="82"/>
      <c r="AW98" s="82"/>
      <c r="AX98" s="82"/>
      <c r="AY98" s="83"/>
      <c r="AZ98" s="82"/>
      <c r="BA98" s="202"/>
      <c r="BK98" s="204"/>
      <c r="BL98" s="146"/>
      <c r="BM98" s="146"/>
      <c r="BN98" s="146"/>
      <c r="BO98" s="146"/>
      <c r="BP98" s="146"/>
      <c r="BQ98" s="146"/>
      <c r="BR98" s="146"/>
      <c r="BS98" s="201"/>
      <c r="BT98" s="21"/>
    </row>
    <row r="99" spans="1:82" ht="18" x14ac:dyDescent="0.35">
      <c r="A99" s="60" t="s">
        <v>472</v>
      </c>
      <c r="B99" s="202"/>
      <c r="D99" s="202"/>
      <c r="F99" s="202"/>
      <c r="G99" s="207"/>
      <c r="H99" s="207"/>
      <c r="I99" s="207"/>
      <c r="J99" s="207"/>
      <c r="K99" s="207"/>
      <c r="O99" s="81"/>
      <c r="P99" s="82"/>
      <c r="Q99" s="82"/>
      <c r="R99" s="82"/>
      <c r="S99" s="82"/>
      <c r="T99" s="82"/>
      <c r="U99" s="82"/>
      <c r="V99" s="82"/>
      <c r="W99" s="54">
        <f t="shared" ref="W99:AF99" si="727">AVERAGE(W74:W97)</f>
        <v>1</v>
      </c>
      <c r="X99" s="144">
        <f t="shared" si="727"/>
        <v>0.78125</v>
      </c>
      <c r="Y99" s="144">
        <f t="shared" si="727"/>
        <v>1</v>
      </c>
      <c r="Z99" s="144">
        <f t="shared" si="727"/>
        <v>0.60416666666666663</v>
      </c>
      <c r="AA99" s="144">
        <f t="shared" si="727"/>
        <v>0.52500000000000002</v>
      </c>
      <c r="AB99" s="144">
        <f t="shared" si="727"/>
        <v>0.97826086956521741</v>
      </c>
      <c r="AC99" s="144">
        <f t="shared" si="727"/>
        <v>0.7</v>
      </c>
      <c r="AD99" s="144">
        <f t="shared" si="727"/>
        <v>0.96666666666666667</v>
      </c>
      <c r="AE99" s="75">
        <f t="shared" si="727"/>
        <v>1</v>
      </c>
      <c r="AF99" s="144">
        <f t="shared" si="727"/>
        <v>1</v>
      </c>
      <c r="AG99" s="58">
        <f>SUM(AG74:AG97)-AG100</f>
        <v>3336</v>
      </c>
      <c r="AH99" s="60">
        <f t="shared" ref="AH99:AP99" si="728">SUM(AH74:AH97)-AH100</f>
        <v>2728</v>
      </c>
      <c r="AI99" s="60">
        <f t="shared" si="728"/>
        <v>1167</v>
      </c>
      <c r="AJ99" s="60">
        <f t="shared" si="728"/>
        <v>3336</v>
      </c>
      <c r="AK99" s="60">
        <f t="shared" si="728"/>
        <v>3336</v>
      </c>
      <c r="AL99" s="60">
        <f t="shared" si="728"/>
        <v>3113</v>
      </c>
      <c r="AM99" s="60">
        <f t="shared" si="728"/>
        <v>779</v>
      </c>
      <c r="AN99" s="60">
        <f t="shared" si="728"/>
        <v>2001</v>
      </c>
      <c r="AO99" s="75">
        <f t="shared" si="728"/>
        <v>333</v>
      </c>
      <c r="AP99" s="60">
        <f t="shared" si="728"/>
        <v>999</v>
      </c>
      <c r="AQ99" s="56">
        <f>(1/W100)*SUM(AQ74:AQ97)</f>
        <v>8.8428671626044481E-2</v>
      </c>
      <c r="AR99" s="74">
        <f t="shared" ref="AR99" si="729">(1/X100)*SUM(AR74:AR97)</f>
        <v>9.6117278375005236E-2</v>
      </c>
      <c r="AS99" s="74">
        <f t="shared" ref="AS99" si="730">(1/Y100)*SUM(AS74:AS97)</f>
        <v>0.11212457442065833</v>
      </c>
      <c r="AT99" s="74">
        <f t="shared" ref="AT99" si="731">(1/Z100)*SUM(AT74:AT97)</f>
        <v>9.1066472466591789E-2</v>
      </c>
      <c r="AU99" s="74">
        <f t="shared" ref="AU99" si="732">(1/AA100)*SUM(AU74:AU97)</f>
        <v>9.3812295129933776E-2</v>
      </c>
      <c r="AV99" s="74">
        <f t="shared" ref="AV99" si="733">(1/AB100)*SUM(AV74:AV97)</f>
        <v>9.1360178742924986E-2</v>
      </c>
      <c r="AW99" s="74">
        <f t="shared" ref="AW99" si="734">(1/AC100)*SUM(AW74:AW97)</f>
        <v>0.10700581183565082</v>
      </c>
      <c r="AX99" s="74">
        <f t="shared" ref="AX99" si="735">(1/AD100)*SUM(AX74:AX97)</f>
        <v>9.9106302220253628E-2</v>
      </c>
      <c r="AY99" s="345">
        <f t="shared" ref="AY99" si="736">(1/AE100)*SUM(AY74:AY97)</f>
        <v>4.9373699643847913E-2</v>
      </c>
      <c r="AZ99" s="385">
        <f t="shared" ref="AZ99" si="737">(1/AF100)*SUM(AZ74:AZ97)</f>
        <v>8.585828659588346E-2</v>
      </c>
      <c r="BA99" s="198"/>
      <c r="BK99" s="78">
        <f>SQRT((SUM(BK74:BK97)+SUM(BU74:BU97))/AG99)</f>
        <v>0.72099919272862656</v>
      </c>
      <c r="BL99" s="205">
        <f t="shared" ref="BL99:BT99" si="738">SQRT((SUM(BL74:BL97)+SUM(BV74:BV97))/AH99)</f>
        <v>0.78884534323236843</v>
      </c>
      <c r="BM99" s="205">
        <f t="shared" si="738"/>
        <v>0.7652910742201664</v>
      </c>
      <c r="BN99" s="205">
        <f t="shared" si="738"/>
        <v>0.9359042362146649</v>
      </c>
      <c r="BO99" s="205">
        <f t="shared" si="738"/>
        <v>0.92563380380793936</v>
      </c>
      <c r="BP99" s="205">
        <f t="shared" si="738"/>
        <v>0.74841482613175325</v>
      </c>
      <c r="BQ99" s="205">
        <f t="shared" si="738"/>
        <v>0.69306477713286885</v>
      </c>
      <c r="BR99" s="205">
        <f t="shared" si="738"/>
        <v>0.80388440768277025</v>
      </c>
      <c r="BS99" s="373">
        <f t="shared" si="738"/>
        <v>0.41278560634885558</v>
      </c>
      <c r="BT99" s="371">
        <f t="shared" si="738"/>
        <v>0.8150007435617358</v>
      </c>
    </row>
    <row r="100" spans="1:82" x14ac:dyDescent="0.25">
      <c r="A100" s="199" t="s">
        <v>60</v>
      </c>
      <c r="B100" s="202">
        <f>COUNTIF(B74:B97,"&gt;0")</f>
        <v>12</v>
      </c>
      <c r="C100" s="198">
        <f>COUNTIF(C74:C97,"&gt;0")</f>
        <v>12</v>
      </c>
      <c r="D100" s="202"/>
      <c r="F100" s="202"/>
      <c r="G100" s="207"/>
      <c r="H100" s="207"/>
      <c r="I100" s="207"/>
      <c r="J100" s="207"/>
      <c r="K100" s="207"/>
      <c r="O100" s="81"/>
      <c r="P100" s="82"/>
      <c r="Q100" s="82"/>
      <c r="R100" s="82"/>
      <c r="S100" s="82"/>
      <c r="T100" s="82"/>
      <c r="U100" s="82"/>
      <c r="V100" s="82"/>
      <c r="W100" s="202">
        <f t="shared" ref="W100:AF100" si="739">COUNTIF(W74:W97,"&gt;0")</f>
        <v>24</v>
      </c>
      <c r="X100" s="198">
        <f t="shared" si="739"/>
        <v>16</v>
      </c>
      <c r="Y100" s="198">
        <f t="shared" si="739"/>
        <v>9</v>
      </c>
      <c r="Z100" s="198">
        <f t="shared" si="739"/>
        <v>24</v>
      </c>
      <c r="AA100" s="198">
        <f t="shared" si="739"/>
        <v>24</v>
      </c>
      <c r="AB100" s="198">
        <f t="shared" si="739"/>
        <v>23</v>
      </c>
      <c r="AC100" s="198">
        <f t="shared" si="739"/>
        <v>5</v>
      </c>
      <c r="AD100" s="198">
        <f t="shared" si="739"/>
        <v>15</v>
      </c>
      <c r="AE100" s="152">
        <f t="shared" si="739"/>
        <v>3</v>
      </c>
      <c r="AF100" s="198">
        <f t="shared" si="739"/>
        <v>9</v>
      </c>
      <c r="AG100" s="202">
        <f>COUNTIF(AG74:AG97,"&gt;0")</f>
        <v>24</v>
      </c>
      <c r="AH100" s="198">
        <f t="shared" ref="AH100:AP100" si="740">COUNTIF(AH74:AH97,"&gt;0")</f>
        <v>16</v>
      </c>
      <c r="AI100" s="198">
        <f t="shared" si="740"/>
        <v>9</v>
      </c>
      <c r="AJ100" s="198">
        <f t="shared" si="740"/>
        <v>24</v>
      </c>
      <c r="AK100" s="198">
        <f t="shared" si="740"/>
        <v>24</v>
      </c>
      <c r="AL100" s="198">
        <f t="shared" si="740"/>
        <v>23</v>
      </c>
      <c r="AM100" s="198">
        <f t="shared" si="740"/>
        <v>5</v>
      </c>
      <c r="AN100" s="198">
        <f t="shared" si="740"/>
        <v>15</v>
      </c>
      <c r="AO100" s="152">
        <f t="shared" si="740"/>
        <v>3</v>
      </c>
      <c r="AP100" s="203">
        <f t="shared" si="740"/>
        <v>9</v>
      </c>
      <c r="AQ100" s="82"/>
      <c r="AR100" s="82"/>
      <c r="AS100" s="82"/>
      <c r="AT100" s="82"/>
      <c r="AU100" s="82"/>
      <c r="AV100" s="82"/>
      <c r="AW100" s="82"/>
      <c r="AX100" s="82"/>
      <c r="AY100" s="83"/>
      <c r="AZ100" s="82"/>
      <c r="BA100" s="202"/>
      <c r="BK100" s="202"/>
      <c r="BL100" s="198"/>
      <c r="BM100" s="198"/>
      <c r="BN100" s="198"/>
      <c r="BO100" s="198"/>
      <c r="BP100" s="198"/>
      <c r="BQ100" s="198"/>
      <c r="BR100" s="198"/>
      <c r="BS100" s="152"/>
      <c r="BT100" s="203"/>
    </row>
    <row r="101" spans="1:82" ht="24" x14ac:dyDescent="0.45">
      <c r="A101" s="27" t="s">
        <v>483</v>
      </c>
      <c r="F101" s="202"/>
      <c r="G101" s="207"/>
      <c r="H101" s="207"/>
      <c r="I101" s="207"/>
      <c r="J101" s="207"/>
      <c r="K101" s="207"/>
      <c r="O101" s="81"/>
      <c r="P101" s="82"/>
      <c r="Q101" s="82"/>
      <c r="R101" s="82"/>
      <c r="S101" s="82"/>
      <c r="T101" s="82"/>
      <c r="U101" s="82"/>
      <c r="V101" s="82"/>
      <c r="AQ101" s="87">
        <f>EXP((1/W100)*(SUM(AQ74:AQ97)-W100))</f>
        <v>0.4018922229698475</v>
      </c>
      <c r="AR101" s="88">
        <f t="shared" ref="AR101:AZ101" si="741">EXP((1/X100)*(SUM(AR74:AR97)-X100))</f>
        <v>0.40499412359412701</v>
      </c>
      <c r="AS101" s="88">
        <f t="shared" si="741"/>
        <v>0.41152914892939862</v>
      </c>
      <c r="AT101" s="88">
        <f t="shared" si="741"/>
        <v>0.40295373402528506</v>
      </c>
      <c r="AU101" s="88">
        <f t="shared" si="741"/>
        <v>0.40406169395506686</v>
      </c>
      <c r="AV101" s="88">
        <f t="shared" si="741"/>
        <v>0.4030721014478168</v>
      </c>
      <c r="AW101" s="88">
        <f t="shared" si="741"/>
        <v>0.40942801111980681</v>
      </c>
      <c r="AX101" s="88">
        <f t="shared" si="741"/>
        <v>0.40620647165274365</v>
      </c>
      <c r="AY101" s="94">
        <f t="shared" si="741"/>
        <v>0.3864988832479368</v>
      </c>
      <c r="AZ101" s="106">
        <f t="shared" si="741"/>
        <v>0.40086053170609925</v>
      </c>
      <c r="BA101" s="103"/>
      <c r="BB101" s="103"/>
      <c r="BC101" s="103"/>
      <c r="BD101" s="103"/>
      <c r="BE101" s="103"/>
      <c r="BF101" s="103"/>
      <c r="BG101" s="103"/>
      <c r="BH101" s="103"/>
      <c r="BI101" s="82"/>
      <c r="BJ101" s="103"/>
      <c r="BK101" s="81">
        <f>EXP((1/W100)*(BK99-W100))</f>
        <v>0.37909882080757157</v>
      </c>
      <c r="BL101" s="82">
        <f t="shared" ref="BL101:BT101" si="742">EXP((1/X100)*(BL99-X100))</f>
        <v>0.38647149470765135</v>
      </c>
      <c r="BM101" s="82">
        <f t="shared" si="742"/>
        <v>0.40052957964079827</v>
      </c>
      <c r="BN101" s="82">
        <f t="shared" si="742"/>
        <v>0.38250865819885899</v>
      </c>
      <c r="BO101" s="82">
        <f t="shared" si="742"/>
        <v>0.3823450044962784</v>
      </c>
      <c r="BP101" s="82">
        <f t="shared" si="742"/>
        <v>0.38004704741035211</v>
      </c>
      <c r="BQ101" s="82">
        <f t="shared" si="742"/>
        <v>0.42257554451886203</v>
      </c>
      <c r="BR101" s="82">
        <f t="shared" si="742"/>
        <v>0.38813280920786419</v>
      </c>
      <c r="BS101" s="83">
        <f t="shared" si="742"/>
        <v>0.4221456856418333</v>
      </c>
      <c r="BT101" s="114">
        <f t="shared" si="742"/>
        <v>0.40274794400620073</v>
      </c>
    </row>
    <row r="102" spans="1:82" ht="18" x14ac:dyDescent="0.35">
      <c r="A102" s="30" t="s">
        <v>473</v>
      </c>
      <c r="F102" s="202"/>
      <c r="G102" s="207"/>
      <c r="H102" s="207"/>
      <c r="I102" s="207"/>
      <c r="J102" s="207"/>
      <c r="K102" s="207"/>
      <c r="O102" s="81"/>
      <c r="P102" s="82"/>
      <c r="Q102" s="82"/>
      <c r="R102" s="82"/>
      <c r="S102" s="82"/>
      <c r="T102" s="82"/>
      <c r="U102" s="82"/>
      <c r="V102" s="82"/>
      <c r="AQ102" s="88"/>
      <c r="AR102" s="88"/>
      <c r="AS102" s="88"/>
      <c r="AT102" s="88"/>
      <c r="AU102" s="88"/>
      <c r="AV102" s="88"/>
      <c r="AW102" s="88"/>
      <c r="AX102" s="88"/>
      <c r="AY102" s="94"/>
      <c r="AZ102" s="88"/>
      <c r="BA102" s="126"/>
      <c r="BB102" s="103"/>
      <c r="BC102" s="103"/>
      <c r="BD102" s="103"/>
      <c r="BE102" s="103"/>
      <c r="BF102" s="103"/>
      <c r="BG102" s="103"/>
      <c r="BH102" s="103"/>
      <c r="BI102" s="82"/>
      <c r="BJ102" s="103"/>
      <c r="BK102" s="198"/>
    </row>
    <row r="103" spans="1:82" x14ac:dyDescent="0.25">
      <c r="A103" s="30" t="s">
        <v>198</v>
      </c>
      <c r="F103" s="202"/>
      <c r="G103" s="207"/>
      <c r="H103" s="207"/>
      <c r="I103" s="207"/>
      <c r="J103" s="207"/>
      <c r="K103" s="207"/>
      <c r="O103" s="81"/>
      <c r="P103" s="82"/>
      <c r="Q103" s="82"/>
      <c r="R103" s="82"/>
      <c r="S103" s="82"/>
      <c r="T103" s="82"/>
      <c r="U103" s="82"/>
      <c r="V103" s="82"/>
      <c r="AB103" s="207" t="s">
        <v>73</v>
      </c>
      <c r="AQ103" s="202">
        <f>SQRT(2*(((BK101)^2)/W100))</f>
        <v>0.10943640312136058</v>
      </c>
      <c r="AR103" s="198">
        <f t="shared" ref="AR103:AZ103" si="743">SQRT(2*(((BL101)^2)/X100))</f>
        <v>0.13663830732154059</v>
      </c>
      <c r="AS103" s="198">
        <f t="shared" si="743"/>
        <v>0.18881145455320386</v>
      </c>
      <c r="AT103" s="198">
        <f t="shared" si="743"/>
        <v>0.1104207383892369</v>
      </c>
      <c r="AU103" s="198">
        <f t="shared" si="743"/>
        <v>0.1103734956346175</v>
      </c>
      <c r="AV103" s="198">
        <f t="shared" si="743"/>
        <v>0.1120697602021505</v>
      </c>
      <c r="AW103" s="198">
        <f t="shared" si="743"/>
        <v>0.26726024083309718</v>
      </c>
      <c r="AX103" s="198">
        <f t="shared" si="743"/>
        <v>0.14172606327399737</v>
      </c>
      <c r="AY103" s="152">
        <f t="shared" si="743"/>
        <v>0.34468050897994751</v>
      </c>
      <c r="AZ103" s="198">
        <f t="shared" si="743"/>
        <v>0.1898572015438163</v>
      </c>
      <c r="BA103" s="126"/>
      <c r="BB103" s="103"/>
      <c r="BC103" s="103"/>
      <c r="BD103" s="103"/>
      <c r="BE103" s="103"/>
      <c r="BF103" s="103"/>
      <c r="BG103" s="103"/>
      <c r="BH103" s="103"/>
      <c r="BI103" s="82"/>
      <c r="BJ103" s="103"/>
      <c r="BK103" s="198"/>
    </row>
    <row r="104" spans="1:82" ht="15" customHeight="1" x14ac:dyDescent="0.35">
      <c r="A104" s="27"/>
      <c r="F104" s="202"/>
      <c r="G104" s="207"/>
      <c r="H104" s="207"/>
      <c r="I104" s="207"/>
      <c r="J104" s="207"/>
      <c r="K104" s="207"/>
      <c r="O104" s="81"/>
      <c r="P104" s="82"/>
      <c r="Q104" s="82"/>
      <c r="R104" s="82"/>
      <c r="S104" s="82"/>
      <c r="T104" s="82"/>
      <c r="U104" s="82"/>
      <c r="V104" s="82"/>
      <c r="AB104" s="207" t="s">
        <v>74</v>
      </c>
      <c r="AQ104" s="202">
        <f>(0.736-AQ101)/AQ103</f>
        <v>3.0529857296172316</v>
      </c>
      <c r="AR104" s="198">
        <f t="shared" ref="AR104:AZ104" si="744">(0.736-AR101)/AR103</f>
        <v>2.4224969036460755</v>
      </c>
      <c r="AS104" s="198">
        <f t="shared" si="744"/>
        <v>1.7184913480933488</v>
      </c>
      <c r="AT104" s="198">
        <f t="shared" si="744"/>
        <v>3.0161568454715035</v>
      </c>
      <c r="AU104" s="198">
        <f t="shared" si="744"/>
        <v>3.0074095609310767</v>
      </c>
      <c r="AV104" s="198">
        <f t="shared" si="744"/>
        <v>2.9707201831399535</v>
      </c>
      <c r="AW104" s="198">
        <f t="shared" si="744"/>
        <v>1.2219250714667129</v>
      </c>
      <c r="AX104" s="198">
        <f t="shared" si="744"/>
        <v>2.3269786849979055</v>
      </c>
      <c r="AY104" s="152">
        <f t="shared" si="744"/>
        <v>1.0139857277871089</v>
      </c>
      <c r="AZ104" s="203">
        <f t="shared" si="744"/>
        <v>1.7652186252021385</v>
      </c>
      <c r="BA104" s="103"/>
      <c r="BB104" s="103"/>
      <c r="BC104" s="103"/>
      <c r="BD104" s="103"/>
      <c r="BE104" s="103"/>
      <c r="BF104" s="103"/>
      <c r="BG104" s="103"/>
      <c r="BH104" s="103"/>
      <c r="BI104" s="82"/>
      <c r="BJ104" s="103"/>
      <c r="BK104" s="198"/>
    </row>
    <row r="105" spans="1:82" ht="15" customHeight="1" x14ac:dyDescent="0.35">
      <c r="A105" s="27"/>
      <c r="F105" s="202"/>
      <c r="G105" s="207"/>
      <c r="H105" s="207"/>
      <c r="I105" s="207"/>
      <c r="J105" s="207"/>
      <c r="K105" s="207"/>
      <c r="O105" s="81"/>
      <c r="P105" s="82"/>
      <c r="Q105" s="82"/>
      <c r="R105" s="82"/>
      <c r="S105" s="82"/>
      <c r="T105" s="82"/>
      <c r="U105" s="82"/>
      <c r="V105" s="82"/>
      <c r="AB105" s="198" t="s">
        <v>265</v>
      </c>
      <c r="AQ105" s="202">
        <f>TINV(0.05,W100+W100-2)</f>
        <v>2.0128955989194299</v>
      </c>
      <c r="AR105" s="198">
        <f t="shared" ref="AR105:AZ105" si="745">TINV(0.05,X100+X100-2)</f>
        <v>2.0422724563012378</v>
      </c>
      <c r="AS105" s="198">
        <f t="shared" si="745"/>
        <v>2.119905299221255</v>
      </c>
      <c r="AT105" s="198">
        <f t="shared" si="745"/>
        <v>2.0128955989194299</v>
      </c>
      <c r="AU105" s="198">
        <f t="shared" si="745"/>
        <v>2.0128955989194299</v>
      </c>
      <c r="AV105" s="198">
        <f t="shared" si="745"/>
        <v>2.0153675744437649</v>
      </c>
      <c r="AW105" s="198">
        <f t="shared" si="745"/>
        <v>2.3060041352041671</v>
      </c>
      <c r="AX105" s="198">
        <f t="shared" si="745"/>
        <v>2.0484071417952445</v>
      </c>
      <c r="AY105" s="152">
        <f t="shared" si="745"/>
        <v>2.7764451051977934</v>
      </c>
      <c r="AZ105" s="203">
        <f t="shared" si="745"/>
        <v>2.119905299221255</v>
      </c>
      <c r="BA105" s="103"/>
      <c r="BB105" s="103"/>
      <c r="BC105" s="103"/>
      <c r="BD105" s="103"/>
      <c r="BE105" s="103"/>
      <c r="BF105" s="103"/>
      <c r="BG105" s="103"/>
      <c r="BH105" s="103"/>
      <c r="BI105" s="82"/>
      <c r="BJ105" s="103"/>
      <c r="BK105" s="198"/>
    </row>
    <row r="106" spans="1:82" ht="15" customHeight="1" x14ac:dyDescent="0.35">
      <c r="A106" s="27"/>
      <c r="F106" s="202"/>
      <c r="G106" s="207"/>
      <c r="H106" s="207"/>
      <c r="I106" s="207"/>
      <c r="J106" s="207"/>
      <c r="K106" s="207"/>
      <c r="O106" s="81"/>
      <c r="P106" s="82"/>
      <c r="Q106" s="82"/>
      <c r="R106" s="82"/>
      <c r="S106" s="82"/>
      <c r="T106" s="82"/>
      <c r="U106" s="82"/>
      <c r="V106" s="82"/>
      <c r="AB106" s="207" t="s">
        <v>76</v>
      </c>
      <c r="AQ106" s="202">
        <f>TDIST(ABS(AQ104),W100+W100-2,2)</f>
        <v>3.7585019451447654E-3</v>
      </c>
      <c r="AR106" s="198">
        <f t="shared" ref="AR106:AZ106" si="746">TDIST(ABS(AR104),X100+X100-2,2)</f>
        <v>2.1663513668418316E-2</v>
      </c>
      <c r="AS106" s="198">
        <f t="shared" si="746"/>
        <v>0.10499268410587602</v>
      </c>
      <c r="AT106" s="198">
        <f t="shared" si="746"/>
        <v>4.1598904498191301E-3</v>
      </c>
      <c r="AU106" s="198">
        <f t="shared" si="746"/>
        <v>4.2609578266210946E-3</v>
      </c>
      <c r="AV106" s="198">
        <f t="shared" si="746"/>
        <v>4.7990685213350689E-3</v>
      </c>
      <c r="AW106" s="198">
        <f t="shared" si="746"/>
        <v>0.25651619644477019</v>
      </c>
      <c r="AX106" s="198">
        <f t="shared" si="746"/>
        <v>2.7423092593680858E-2</v>
      </c>
      <c r="AY106" s="152">
        <f t="shared" si="746"/>
        <v>0.36793845167256617</v>
      </c>
      <c r="AZ106" s="203">
        <f t="shared" si="746"/>
        <v>9.6601880499094087E-2</v>
      </c>
      <c r="BA106" s="103"/>
      <c r="BB106" s="103"/>
      <c r="BC106" s="103"/>
      <c r="BD106" s="103"/>
      <c r="BE106" s="103"/>
      <c r="BF106" s="103"/>
      <c r="BG106" s="103"/>
      <c r="BH106" s="103"/>
      <c r="BI106" s="82"/>
      <c r="BJ106" s="103"/>
      <c r="BK106" s="198"/>
    </row>
    <row r="107" spans="1:82" ht="15" customHeight="1" x14ac:dyDescent="0.35">
      <c r="A107" s="27"/>
      <c r="F107" s="202"/>
      <c r="G107" s="207"/>
      <c r="H107" s="207"/>
      <c r="I107" s="207"/>
      <c r="J107" s="207"/>
      <c r="K107" s="207"/>
      <c r="O107" s="81"/>
      <c r="P107" s="82"/>
      <c r="Q107" s="82"/>
      <c r="R107" s="82"/>
      <c r="S107" s="82"/>
      <c r="T107" s="82"/>
      <c r="U107" s="82"/>
      <c r="V107" s="82"/>
      <c r="AB107" s="207" t="s">
        <v>77</v>
      </c>
      <c r="AQ107" s="242" t="str">
        <f t="shared" ref="AQ107:AZ107" si="747">IF(W100&gt;4,IF(AQ106&lt;0.001,"***",IF(AQ106&lt;0.01,"**",IF(AQ106&lt;0.05,"*","ns"))),"na")</f>
        <v>**</v>
      </c>
      <c r="AR107" s="243" t="str">
        <f t="shared" si="747"/>
        <v>*</v>
      </c>
      <c r="AS107" s="243" t="str">
        <f t="shared" si="747"/>
        <v>ns</v>
      </c>
      <c r="AT107" s="243" t="str">
        <f t="shared" si="747"/>
        <v>**</v>
      </c>
      <c r="AU107" s="243" t="str">
        <f t="shared" si="747"/>
        <v>**</v>
      </c>
      <c r="AV107" s="243" t="str">
        <f t="shared" si="747"/>
        <v>**</v>
      </c>
      <c r="AW107" s="243" t="str">
        <f t="shared" si="747"/>
        <v>ns</v>
      </c>
      <c r="AX107" s="243" t="str">
        <f t="shared" si="747"/>
        <v>*</v>
      </c>
      <c r="AY107" s="245" t="str">
        <f t="shared" si="747"/>
        <v>na</v>
      </c>
      <c r="AZ107" s="244" t="str">
        <f t="shared" si="747"/>
        <v>ns</v>
      </c>
      <c r="BA107" s="103"/>
      <c r="BB107" s="103"/>
      <c r="BC107" s="103"/>
      <c r="BD107" s="103"/>
      <c r="BE107" s="103"/>
      <c r="BF107" s="103"/>
      <c r="BG107" s="103"/>
      <c r="BH107" s="103"/>
      <c r="BI107" s="82"/>
      <c r="BJ107" s="103"/>
      <c r="BK107" s="198"/>
    </row>
    <row r="108" spans="1:82" ht="15" customHeight="1" x14ac:dyDescent="0.35">
      <c r="A108" s="27"/>
      <c r="F108" s="202"/>
      <c r="G108" s="207"/>
      <c r="H108" s="207"/>
      <c r="I108" s="207"/>
      <c r="J108" s="207"/>
      <c r="K108" s="207"/>
      <c r="O108" s="81"/>
      <c r="P108" s="82"/>
      <c r="Q108" s="82"/>
      <c r="R108" s="82"/>
      <c r="S108" s="82"/>
      <c r="T108" s="82"/>
      <c r="U108" s="82"/>
      <c r="V108" s="82"/>
      <c r="AQ108" s="88"/>
      <c r="AR108" s="88"/>
      <c r="AS108" s="88"/>
      <c r="AT108" s="88"/>
      <c r="AU108" s="88"/>
      <c r="AV108" s="88"/>
      <c r="AW108" s="88"/>
      <c r="AX108" s="88"/>
      <c r="AY108" s="216"/>
      <c r="AZ108" s="88"/>
      <c r="BA108" s="103"/>
      <c r="BB108" s="103"/>
      <c r="BC108" s="103"/>
      <c r="BD108" s="103"/>
      <c r="BE108" s="103"/>
      <c r="BF108" s="103"/>
      <c r="BG108" s="103"/>
      <c r="BH108" s="103"/>
      <c r="BI108" s="82"/>
      <c r="BJ108" s="103"/>
      <c r="BK108" s="198"/>
    </row>
    <row r="109" spans="1:82" ht="15" customHeight="1" x14ac:dyDescent="0.35">
      <c r="A109" s="27"/>
      <c r="F109" s="202"/>
      <c r="G109" s="207"/>
      <c r="H109" s="207"/>
      <c r="I109" s="207"/>
      <c r="J109" s="207"/>
      <c r="K109" s="207"/>
      <c r="O109" s="81"/>
      <c r="P109" s="82"/>
      <c r="Q109" s="82"/>
      <c r="R109" s="82"/>
      <c r="S109" s="82"/>
      <c r="T109" s="82"/>
      <c r="U109" s="82"/>
      <c r="V109" s="82"/>
      <c r="AQ109" s="88"/>
      <c r="AR109" s="88"/>
      <c r="AS109" s="88"/>
      <c r="AT109" s="88"/>
      <c r="AU109" s="88"/>
      <c r="AV109" s="88"/>
      <c r="AW109" s="88"/>
      <c r="AX109" s="88"/>
      <c r="AY109" s="216"/>
      <c r="AZ109" s="88"/>
      <c r="BA109" s="103"/>
      <c r="BB109" s="103"/>
      <c r="BC109" s="103"/>
      <c r="BD109" s="103"/>
      <c r="BE109" s="103"/>
      <c r="BF109" s="103"/>
      <c r="BG109" s="103"/>
      <c r="BH109" s="103"/>
      <c r="BI109" s="82"/>
      <c r="BJ109" s="103"/>
      <c r="BK109" s="198"/>
    </row>
    <row r="110" spans="1:82" x14ac:dyDescent="0.25">
      <c r="A110" s="217" t="s">
        <v>424</v>
      </c>
      <c r="F110" s="78"/>
      <c r="G110" s="205"/>
      <c r="H110" s="205"/>
      <c r="I110" s="205"/>
      <c r="J110" s="205"/>
      <c r="K110" s="205"/>
      <c r="O110" s="81"/>
      <c r="P110" s="82"/>
      <c r="Q110" s="82"/>
      <c r="R110" s="82"/>
      <c r="S110" s="82"/>
      <c r="T110" s="82"/>
      <c r="U110" s="82"/>
      <c r="V110" s="82"/>
      <c r="X110" s="198" t="s">
        <v>9</v>
      </c>
      <c r="Y110" s="199" t="s">
        <v>220</v>
      </c>
      <c r="AA110" s="200"/>
    </row>
    <row r="111" spans="1:82" x14ac:dyDescent="0.25">
      <c r="A111" s="217" t="s">
        <v>369</v>
      </c>
      <c r="F111" s="78"/>
      <c r="G111" s="205"/>
      <c r="H111" s="205"/>
      <c r="I111" s="205"/>
      <c r="J111" s="205"/>
      <c r="K111" s="205"/>
      <c r="O111" s="81"/>
      <c r="P111" s="82"/>
      <c r="Q111" s="82"/>
      <c r="R111" s="82"/>
      <c r="S111" s="82"/>
      <c r="T111" s="82"/>
      <c r="U111" s="82"/>
      <c r="V111" s="82"/>
      <c r="X111" s="198" t="s">
        <v>62</v>
      </c>
      <c r="Y111" s="199" t="s">
        <v>221</v>
      </c>
      <c r="AA111" s="200"/>
    </row>
    <row r="112" spans="1:82" x14ac:dyDescent="0.25">
      <c r="A112" s="217" t="s">
        <v>330</v>
      </c>
      <c r="F112" s="78"/>
      <c r="G112" s="205"/>
      <c r="H112" s="205"/>
      <c r="I112" s="205"/>
      <c r="J112" s="205"/>
      <c r="K112" s="205"/>
      <c r="O112" s="81"/>
      <c r="P112" s="82"/>
      <c r="Q112" s="82"/>
      <c r="R112" s="82"/>
      <c r="S112" s="82"/>
      <c r="T112" s="82"/>
      <c r="U112" s="82"/>
      <c r="V112" s="82"/>
      <c r="X112" s="198" t="s">
        <v>63</v>
      </c>
      <c r="Y112" s="199" t="s">
        <v>222</v>
      </c>
      <c r="AA112" s="200"/>
    </row>
    <row r="113" spans="1:63" ht="15.75" x14ac:dyDescent="0.25">
      <c r="A113" s="217" t="s">
        <v>331</v>
      </c>
      <c r="F113" s="78"/>
      <c r="G113" s="205"/>
      <c r="H113" s="205"/>
      <c r="I113" s="205"/>
      <c r="J113" s="205"/>
      <c r="K113" s="205"/>
      <c r="L113" s="24"/>
      <c r="M113" s="24"/>
      <c r="N113" s="270"/>
      <c r="O113" s="81"/>
      <c r="P113" s="82"/>
      <c r="Q113" s="82"/>
      <c r="R113" s="82"/>
      <c r="S113" s="82"/>
      <c r="T113" s="82"/>
      <c r="U113" s="82"/>
      <c r="V113" s="82"/>
      <c r="X113" s="199" t="s">
        <v>64</v>
      </c>
      <c r="Y113" s="199" t="s">
        <v>223</v>
      </c>
    </row>
    <row r="114" spans="1:63" x14ac:dyDescent="0.25">
      <c r="A114" s="217" t="s">
        <v>332</v>
      </c>
      <c r="F114" s="78"/>
      <c r="G114" s="205"/>
      <c r="H114" s="205"/>
      <c r="I114" s="205"/>
      <c r="J114" s="205"/>
      <c r="K114" s="205"/>
      <c r="O114" s="81"/>
      <c r="P114" s="82"/>
      <c r="Q114" s="82"/>
      <c r="R114" s="82"/>
      <c r="S114" s="82"/>
      <c r="T114" s="82"/>
      <c r="U114" s="82"/>
      <c r="V114" s="82"/>
      <c r="X114" s="199" t="s">
        <v>65</v>
      </c>
      <c r="Y114" s="199" t="s">
        <v>224</v>
      </c>
    </row>
    <row r="115" spans="1:63" x14ac:dyDescent="0.25">
      <c r="A115" s="303" t="s">
        <v>348</v>
      </c>
      <c r="F115" s="78"/>
      <c r="G115" s="205"/>
      <c r="H115" s="205"/>
      <c r="I115" s="205"/>
      <c r="J115" s="205"/>
      <c r="K115" s="205"/>
      <c r="O115" s="81"/>
      <c r="P115" s="82"/>
      <c r="Q115" s="82"/>
      <c r="R115" s="82"/>
      <c r="S115" s="82"/>
      <c r="T115" s="82"/>
      <c r="U115" s="82"/>
      <c r="V115" s="82"/>
      <c r="X115" s="199" t="s">
        <v>66</v>
      </c>
      <c r="Y115" s="199" t="s">
        <v>225</v>
      </c>
    </row>
    <row r="116" spans="1:63" x14ac:dyDescent="0.25">
      <c r="A116" s="217" t="s">
        <v>351</v>
      </c>
      <c r="F116" s="78"/>
      <c r="G116" s="205"/>
      <c r="H116" s="205"/>
      <c r="I116" s="205"/>
      <c r="J116" s="205"/>
      <c r="K116" s="205"/>
      <c r="O116" s="81"/>
      <c r="P116" s="82"/>
      <c r="Q116" s="82"/>
      <c r="R116" s="82"/>
      <c r="S116" s="82"/>
      <c r="T116" s="82"/>
      <c r="U116" s="82"/>
      <c r="V116" s="82"/>
      <c r="X116" s="199" t="s">
        <v>67</v>
      </c>
      <c r="Y116" s="199" t="s">
        <v>250</v>
      </c>
    </row>
    <row r="117" spans="1:63" x14ac:dyDescent="0.25">
      <c r="A117" s="217" t="s">
        <v>415</v>
      </c>
      <c r="F117" s="78"/>
      <c r="G117" s="205"/>
      <c r="H117" s="205"/>
      <c r="I117" s="205"/>
      <c r="J117" s="205"/>
      <c r="K117" s="205"/>
      <c r="O117" s="81"/>
      <c r="P117" s="82"/>
      <c r="Q117" s="82"/>
      <c r="R117" s="82"/>
      <c r="S117" s="82"/>
      <c r="T117" s="82"/>
      <c r="U117" s="82"/>
      <c r="V117" s="82"/>
      <c r="X117" s="199" t="s">
        <v>68</v>
      </c>
      <c r="Y117" s="199" t="s">
        <v>226</v>
      </c>
    </row>
    <row r="118" spans="1:63" ht="15.75" x14ac:dyDescent="0.25">
      <c r="A118" s="217" t="s">
        <v>414</v>
      </c>
      <c r="F118" s="113"/>
      <c r="G118" s="24"/>
      <c r="H118" s="24"/>
      <c r="I118" s="24"/>
      <c r="J118" s="24"/>
      <c r="K118" s="24"/>
      <c r="O118" s="81"/>
      <c r="P118" s="82"/>
      <c r="Q118" s="82"/>
      <c r="R118" s="82"/>
      <c r="S118" s="82"/>
      <c r="T118" s="82"/>
      <c r="U118" s="82"/>
      <c r="V118" s="82"/>
      <c r="X118" s="199" t="s">
        <v>69</v>
      </c>
      <c r="Y118" s="199" t="s">
        <v>227</v>
      </c>
    </row>
    <row r="119" spans="1:63" x14ac:dyDescent="0.25">
      <c r="F119" s="78"/>
      <c r="G119" s="205"/>
      <c r="H119" s="205"/>
      <c r="I119" s="205"/>
      <c r="J119" s="205"/>
      <c r="K119" s="205"/>
      <c r="O119" s="81"/>
      <c r="P119" s="82"/>
      <c r="Q119" s="82"/>
      <c r="R119" s="82"/>
      <c r="S119" s="82"/>
      <c r="T119" s="82"/>
      <c r="U119" s="82"/>
      <c r="V119" s="82"/>
      <c r="X119" s="199"/>
      <c r="Y119" s="199"/>
    </row>
    <row r="120" spans="1:63" x14ac:dyDescent="0.25">
      <c r="F120" s="78"/>
      <c r="G120" s="205"/>
      <c r="H120" s="205"/>
      <c r="I120" s="205"/>
      <c r="J120" s="205"/>
      <c r="K120" s="205"/>
    </row>
    <row r="121" spans="1:63" x14ac:dyDescent="0.25">
      <c r="F121" s="78"/>
      <c r="G121" s="205"/>
      <c r="H121" s="205"/>
      <c r="I121" s="205"/>
      <c r="J121" s="205"/>
      <c r="K121" s="205"/>
    </row>
    <row r="122" spans="1:63" s="206" customFormat="1" x14ac:dyDescent="0.25">
      <c r="A122" s="207"/>
      <c r="B122" s="207"/>
      <c r="C122" s="207"/>
      <c r="D122" s="207"/>
      <c r="E122" s="207"/>
      <c r="F122" s="78"/>
      <c r="G122" s="205"/>
      <c r="H122" s="205"/>
      <c r="I122" s="205"/>
      <c r="J122" s="205"/>
      <c r="K122" s="205"/>
      <c r="L122" s="205"/>
      <c r="M122" s="205"/>
      <c r="N122" s="269"/>
      <c r="P122" s="15"/>
      <c r="Q122" s="15"/>
      <c r="R122" s="15"/>
      <c r="S122" s="15"/>
      <c r="T122" s="15"/>
      <c r="U122" s="15"/>
      <c r="V122" s="15"/>
      <c r="W122" s="207"/>
      <c r="X122" s="207"/>
      <c r="Y122" s="207"/>
      <c r="Z122" s="207"/>
      <c r="AA122" s="207"/>
      <c r="AB122" s="207"/>
      <c r="AC122" s="207"/>
      <c r="AD122" s="207"/>
      <c r="AE122" s="146"/>
      <c r="AF122" s="207"/>
      <c r="AG122" s="207"/>
      <c r="AH122" s="207"/>
      <c r="AI122" s="207"/>
      <c r="AJ122" s="207"/>
      <c r="AK122" s="207"/>
      <c r="AL122" s="207"/>
      <c r="AM122" s="207"/>
      <c r="AN122" s="207"/>
      <c r="AO122" s="207"/>
      <c r="AP122" s="207"/>
      <c r="AQ122" s="207"/>
      <c r="AR122" s="207"/>
      <c r="AS122" s="207"/>
      <c r="AT122" s="207"/>
      <c r="AU122" s="207"/>
      <c r="AV122" s="207"/>
      <c r="AW122" s="207"/>
      <c r="AX122" s="207"/>
      <c r="AY122" s="146"/>
      <c r="AZ122" s="207"/>
      <c r="BA122" s="207"/>
      <c r="BB122" s="207"/>
      <c r="BC122" s="207"/>
      <c r="BD122" s="207"/>
      <c r="BE122" s="207"/>
      <c r="BF122" s="207"/>
      <c r="BG122" s="207"/>
      <c r="BH122" s="207"/>
      <c r="BI122" s="146"/>
      <c r="BJ122" s="207"/>
      <c r="BK122" s="207"/>
    </row>
    <row r="123" spans="1:63" s="206" customFormat="1" x14ac:dyDescent="0.25">
      <c r="A123" s="207"/>
      <c r="B123" s="207"/>
      <c r="C123" s="207"/>
      <c r="D123" s="207"/>
      <c r="E123" s="207"/>
      <c r="F123" s="78"/>
      <c r="G123" s="205"/>
      <c r="H123" s="205"/>
      <c r="I123" s="205"/>
      <c r="J123" s="205"/>
      <c r="K123" s="205"/>
      <c r="L123" s="205"/>
      <c r="M123" s="205"/>
      <c r="N123" s="269"/>
      <c r="P123" s="15"/>
      <c r="Q123" s="15"/>
      <c r="R123" s="15"/>
      <c r="S123" s="15"/>
      <c r="T123" s="15"/>
      <c r="U123" s="15"/>
      <c r="V123" s="15"/>
      <c r="W123" s="207"/>
      <c r="X123" s="207"/>
      <c r="Y123" s="207"/>
      <c r="Z123" s="207"/>
      <c r="AA123" s="207"/>
      <c r="AB123" s="207"/>
      <c r="AC123" s="207"/>
      <c r="AD123" s="207"/>
      <c r="AE123" s="146"/>
      <c r="AF123" s="207"/>
      <c r="AG123" s="207"/>
      <c r="AH123" s="207"/>
      <c r="AI123" s="207"/>
      <c r="AJ123" s="207"/>
      <c r="AK123" s="207"/>
      <c r="AL123" s="207"/>
      <c r="AM123" s="207"/>
      <c r="AN123" s="207"/>
      <c r="AO123" s="207"/>
      <c r="AP123" s="207"/>
      <c r="AQ123" s="207"/>
      <c r="AR123" s="207"/>
      <c r="AS123" s="207"/>
      <c r="AT123" s="207"/>
      <c r="AU123" s="207"/>
      <c r="AV123" s="207"/>
      <c r="AW123" s="207"/>
      <c r="AX123" s="207"/>
      <c r="AY123" s="146"/>
      <c r="AZ123" s="207"/>
      <c r="BA123" s="207"/>
      <c r="BB123" s="207"/>
      <c r="BC123" s="207"/>
      <c r="BD123" s="207"/>
      <c r="BE123" s="207"/>
      <c r="BF123" s="207"/>
      <c r="BG123" s="207"/>
      <c r="BH123" s="207"/>
      <c r="BI123" s="146"/>
      <c r="BJ123" s="207"/>
      <c r="BK123" s="207"/>
    </row>
    <row r="124" spans="1:63" s="206" customFormat="1" x14ac:dyDescent="0.25">
      <c r="A124" s="207"/>
      <c r="B124" s="207"/>
      <c r="C124" s="207"/>
      <c r="D124" s="207"/>
      <c r="E124" s="207"/>
      <c r="F124" s="78"/>
      <c r="G124" s="205"/>
      <c r="H124" s="205"/>
      <c r="I124" s="205"/>
      <c r="J124" s="205"/>
      <c r="K124" s="205"/>
      <c r="L124" s="205"/>
      <c r="M124" s="205"/>
      <c r="N124" s="269"/>
      <c r="P124" s="15"/>
      <c r="Q124" s="15"/>
      <c r="R124" s="15"/>
      <c r="S124" s="15"/>
      <c r="T124" s="15"/>
      <c r="U124" s="15"/>
      <c r="V124" s="15"/>
      <c r="W124" s="207"/>
      <c r="X124" s="207"/>
      <c r="Y124" s="207"/>
      <c r="Z124" s="207"/>
      <c r="AA124" s="207"/>
      <c r="AB124" s="207"/>
      <c r="AC124" s="207"/>
      <c r="AD124" s="207"/>
      <c r="AE124" s="146"/>
      <c r="AF124" s="207"/>
      <c r="AG124" s="207"/>
      <c r="AH124" s="207"/>
      <c r="AI124" s="207"/>
      <c r="AJ124" s="207"/>
      <c r="AK124" s="207"/>
      <c r="AL124" s="207"/>
      <c r="AM124" s="207"/>
      <c r="AN124" s="207"/>
      <c r="AO124" s="207"/>
      <c r="AP124" s="207"/>
      <c r="AQ124" s="207"/>
      <c r="AR124" s="207"/>
      <c r="AS124" s="207"/>
      <c r="AT124" s="207"/>
      <c r="AU124" s="207"/>
      <c r="AV124" s="207"/>
      <c r="AW124" s="207"/>
      <c r="AX124" s="207"/>
      <c r="AY124" s="146"/>
      <c r="AZ124" s="207"/>
      <c r="BA124" s="207"/>
      <c r="BB124" s="207"/>
      <c r="BC124" s="207"/>
      <c r="BD124" s="207"/>
      <c r="BE124" s="207"/>
      <c r="BF124" s="207"/>
      <c r="BG124" s="207"/>
      <c r="BH124" s="207"/>
      <c r="BI124" s="146"/>
      <c r="BJ124" s="207"/>
      <c r="BK124" s="207"/>
    </row>
    <row r="125" spans="1:63" s="206" customFormat="1" x14ac:dyDescent="0.25">
      <c r="A125" s="207"/>
      <c r="B125" s="207"/>
      <c r="C125" s="207"/>
      <c r="D125" s="207"/>
      <c r="E125" s="207"/>
      <c r="F125" s="78"/>
      <c r="G125" s="205"/>
      <c r="H125" s="205"/>
      <c r="I125" s="205"/>
      <c r="J125" s="205"/>
      <c r="K125" s="205"/>
      <c r="L125" s="205"/>
      <c r="M125" s="205"/>
      <c r="N125" s="269"/>
      <c r="P125" s="15"/>
      <c r="Q125" s="15"/>
      <c r="R125" s="15"/>
      <c r="S125" s="15"/>
      <c r="T125" s="15"/>
      <c r="U125" s="15"/>
      <c r="V125" s="15"/>
      <c r="W125" s="207"/>
      <c r="X125" s="207"/>
      <c r="Y125" s="207"/>
      <c r="Z125" s="207"/>
      <c r="AA125" s="207"/>
      <c r="AB125" s="207"/>
      <c r="AC125" s="207"/>
      <c r="AD125" s="207"/>
      <c r="AE125" s="146"/>
      <c r="AF125" s="207"/>
      <c r="AG125" s="207"/>
      <c r="AH125" s="207"/>
      <c r="AI125" s="207"/>
      <c r="AJ125" s="207"/>
      <c r="AK125" s="207"/>
      <c r="AL125" s="207"/>
      <c r="AM125" s="207"/>
      <c r="AN125" s="207"/>
      <c r="AO125" s="207"/>
      <c r="AP125" s="207"/>
      <c r="AQ125" s="207"/>
      <c r="AR125" s="207"/>
      <c r="AS125" s="207"/>
      <c r="AT125" s="207"/>
      <c r="AU125" s="207"/>
      <c r="AV125" s="207"/>
      <c r="AW125" s="207"/>
      <c r="AX125" s="207"/>
      <c r="AY125" s="146"/>
      <c r="AZ125" s="207"/>
      <c r="BA125" s="207"/>
      <c r="BB125" s="207"/>
      <c r="BC125" s="207"/>
      <c r="BD125" s="207"/>
      <c r="BE125" s="207"/>
      <c r="BF125" s="207"/>
      <c r="BG125" s="207"/>
      <c r="BH125" s="207"/>
      <c r="BI125" s="146"/>
      <c r="BJ125" s="207"/>
      <c r="BK125" s="207"/>
    </row>
    <row r="126" spans="1:63" s="206" customFormat="1" ht="15.75" x14ac:dyDescent="0.25">
      <c r="A126" s="207"/>
      <c r="B126" s="207"/>
      <c r="C126" s="207"/>
      <c r="D126" s="207"/>
      <c r="E126" s="207"/>
      <c r="F126" s="78"/>
      <c r="G126" s="205"/>
      <c r="H126" s="205"/>
      <c r="I126" s="205"/>
      <c r="J126" s="205"/>
      <c r="K126" s="205"/>
      <c r="L126" s="24"/>
      <c r="M126" s="24"/>
      <c r="N126" s="270"/>
      <c r="P126" s="15"/>
      <c r="Q126" s="15"/>
      <c r="R126" s="15"/>
      <c r="S126" s="15"/>
      <c r="T126" s="15"/>
      <c r="U126" s="15"/>
      <c r="V126" s="15"/>
      <c r="W126" s="207"/>
      <c r="X126" s="207"/>
      <c r="Y126" s="207"/>
      <c r="Z126" s="207"/>
      <c r="AA126" s="207"/>
      <c r="AB126" s="207"/>
      <c r="AC126" s="207"/>
      <c r="AD126" s="207"/>
      <c r="AE126" s="146"/>
      <c r="AF126" s="207"/>
      <c r="AG126" s="207"/>
      <c r="AH126" s="207"/>
      <c r="AI126" s="207"/>
      <c r="AJ126" s="207"/>
      <c r="AK126" s="207"/>
      <c r="AL126" s="207"/>
      <c r="AM126" s="207"/>
      <c r="AN126" s="207"/>
      <c r="AO126" s="207"/>
      <c r="AP126" s="207"/>
      <c r="AQ126" s="207"/>
      <c r="AR126" s="207"/>
      <c r="AS126" s="207"/>
      <c r="AT126" s="207"/>
      <c r="AU126" s="207"/>
      <c r="AV126" s="207"/>
      <c r="AW126" s="207"/>
      <c r="AX126" s="207"/>
      <c r="AY126" s="146"/>
      <c r="AZ126" s="207"/>
      <c r="BA126" s="207"/>
      <c r="BB126" s="207"/>
      <c r="BC126" s="207"/>
      <c r="BD126" s="207"/>
      <c r="BE126" s="207"/>
      <c r="BF126" s="207"/>
      <c r="BG126" s="207"/>
      <c r="BH126" s="207"/>
      <c r="BI126" s="146"/>
      <c r="BJ126" s="207"/>
      <c r="BK126" s="207"/>
    </row>
    <row r="127" spans="1:63" s="206" customFormat="1" ht="15.75" x14ac:dyDescent="0.25">
      <c r="A127" s="207"/>
      <c r="B127" s="207"/>
      <c r="C127" s="207"/>
      <c r="D127" s="207"/>
      <c r="E127" s="207"/>
      <c r="F127" s="78"/>
      <c r="G127" s="205"/>
      <c r="H127" s="205"/>
      <c r="I127" s="205"/>
      <c r="J127" s="205"/>
      <c r="K127" s="205"/>
      <c r="L127" s="24"/>
      <c r="M127" s="24"/>
      <c r="N127" s="270"/>
      <c r="P127" s="15"/>
      <c r="Q127" s="15"/>
      <c r="R127" s="15"/>
      <c r="S127" s="15"/>
      <c r="T127" s="15"/>
      <c r="U127" s="15"/>
      <c r="V127" s="15"/>
      <c r="W127" s="207"/>
      <c r="X127" s="207"/>
      <c r="Y127" s="207"/>
      <c r="Z127" s="207"/>
      <c r="AA127" s="207"/>
      <c r="AB127" s="207"/>
      <c r="AC127" s="207"/>
      <c r="AD127" s="207"/>
      <c r="AE127" s="146"/>
      <c r="AF127" s="207"/>
      <c r="AG127" s="207"/>
      <c r="AH127" s="207"/>
      <c r="AI127" s="207"/>
      <c r="AJ127" s="207"/>
      <c r="AK127" s="207"/>
      <c r="AL127" s="207"/>
      <c r="AM127" s="207"/>
      <c r="AN127" s="207"/>
      <c r="AO127" s="207"/>
      <c r="AP127" s="207"/>
      <c r="AQ127" s="207"/>
      <c r="AR127" s="207"/>
      <c r="AS127" s="207"/>
      <c r="AT127" s="207"/>
      <c r="AU127" s="207"/>
      <c r="AV127" s="207"/>
      <c r="AW127" s="207"/>
      <c r="AX127" s="207"/>
      <c r="AY127" s="146"/>
      <c r="AZ127" s="207"/>
      <c r="BA127" s="207"/>
      <c r="BB127" s="207"/>
      <c r="BC127" s="207"/>
      <c r="BD127" s="207"/>
      <c r="BE127" s="207"/>
      <c r="BF127" s="207"/>
      <c r="BG127" s="207"/>
      <c r="BH127" s="207"/>
      <c r="BI127" s="146"/>
      <c r="BJ127" s="207"/>
      <c r="BK127" s="207"/>
    </row>
    <row r="128" spans="1:63" s="206" customFormat="1" x14ac:dyDescent="0.25">
      <c r="A128" s="207"/>
      <c r="B128" s="207"/>
      <c r="C128" s="207"/>
      <c r="D128" s="207"/>
      <c r="E128" s="207"/>
      <c r="F128" s="78"/>
      <c r="G128" s="205"/>
      <c r="H128" s="205"/>
      <c r="I128" s="205"/>
      <c r="J128" s="205"/>
      <c r="K128" s="205"/>
      <c r="L128" s="205"/>
      <c r="M128" s="205"/>
      <c r="N128" s="269"/>
      <c r="P128" s="15"/>
      <c r="Q128" s="15"/>
      <c r="R128" s="15"/>
      <c r="S128" s="15"/>
      <c r="T128" s="15"/>
      <c r="U128" s="15"/>
      <c r="V128" s="15"/>
      <c r="W128" s="207"/>
      <c r="X128" s="207"/>
      <c r="Y128" s="207"/>
      <c r="Z128" s="207"/>
      <c r="AA128" s="207"/>
      <c r="AB128" s="207"/>
      <c r="AC128" s="207"/>
      <c r="AD128" s="207"/>
      <c r="AE128" s="146"/>
      <c r="AF128" s="207"/>
      <c r="AG128" s="207"/>
      <c r="AH128" s="207"/>
      <c r="AI128" s="207"/>
      <c r="AJ128" s="207"/>
      <c r="AK128" s="207"/>
      <c r="AL128" s="207"/>
      <c r="AM128" s="207"/>
      <c r="AN128" s="207"/>
      <c r="AO128" s="207"/>
      <c r="AP128" s="207"/>
      <c r="AQ128" s="207"/>
      <c r="AR128" s="207"/>
      <c r="AS128" s="207"/>
      <c r="AT128" s="207"/>
      <c r="AU128" s="207"/>
      <c r="AV128" s="207"/>
      <c r="AW128" s="207"/>
      <c r="AX128" s="207"/>
      <c r="AY128" s="146"/>
      <c r="AZ128" s="207"/>
      <c r="BA128" s="207"/>
      <c r="BB128" s="207"/>
      <c r="BC128" s="207"/>
      <c r="BD128" s="207"/>
      <c r="BE128" s="207"/>
      <c r="BF128" s="207"/>
      <c r="BG128" s="207"/>
      <c r="BH128" s="207"/>
      <c r="BI128" s="146"/>
      <c r="BJ128" s="207"/>
      <c r="BK128" s="207"/>
    </row>
    <row r="129" spans="1:63" s="206" customFormat="1" x14ac:dyDescent="0.25">
      <c r="A129" s="207"/>
      <c r="B129" s="207"/>
      <c r="C129" s="207"/>
      <c r="D129" s="207"/>
      <c r="E129" s="207"/>
      <c r="F129" s="78"/>
      <c r="G129" s="205"/>
      <c r="H129" s="205"/>
      <c r="I129" s="205"/>
      <c r="J129" s="205"/>
      <c r="K129" s="205"/>
      <c r="L129" s="205"/>
      <c r="M129" s="205"/>
      <c r="N129" s="269"/>
      <c r="P129" s="15"/>
      <c r="Q129" s="15"/>
      <c r="R129" s="15"/>
      <c r="S129" s="15"/>
      <c r="T129" s="15"/>
      <c r="U129" s="15"/>
      <c r="V129" s="15"/>
      <c r="W129" s="207"/>
      <c r="X129" s="207"/>
      <c r="Y129" s="207"/>
      <c r="Z129" s="207"/>
      <c r="AA129" s="207"/>
      <c r="AB129" s="207"/>
      <c r="AC129" s="207"/>
      <c r="AD129" s="207"/>
      <c r="AE129" s="146"/>
      <c r="AF129" s="207"/>
      <c r="AG129" s="207"/>
      <c r="AH129" s="207"/>
      <c r="AI129" s="207"/>
      <c r="AJ129" s="207"/>
      <c r="AK129" s="207"/>
      <c r="AL129" s="207"/>
      <c r="AM129" s="207"/>
      <c r="AN129" s="207"/>
      <c r="AO129" s="207"/>
      <c r="AP129" s="207"/>
      <c r="AQ129" s="207"/>
      <c r="AR129" s="207"/>
      <c r="AS129" s="207"/>
      <c r="AT129" s="207"/>
      <c r="AU129" s="207"/>
      <c r="AV129" s="207"/>
      <c r="AW129" s="207"/>
      <c r="AX129" s="207"/>
      <c r="AY129" s="146"/>
      <c r="AZ129" s="207"/>
      <c r="BA129" s="207"/>
      <c r="BB129" s="207"/>
      <c r="BC129" s="207"/>
      <c r="BD129" s="207"/>
      <c r="BE129" s="207"/>
      <c r="BF129" s="207"/>
      <c r="BG129" s="207"/>
      <c r="BH129" s="207"/>
      <c r="BI129" s="146"/>
      <c r="BJ129" s="207"/>
      <c r="BK129" s="207"/>
    </row>
    <row r="130" spans="1:63" s="206" customFormat="1" ht="15.75" x14ac:dyDescent="0.25">
      <c r="A130" s="207"/>
      <c r="B130" s="207"/>
      <c r="C130" s="207"/>
      <c r="D130" s="207"/>
      <c r="E130" s="207"/>
      <c r="F130" s="78"/>
      <c r="G130" s="205"/>
      <c r="H130" s="205"/>
      <c r="I130" s="205"/>
      <c r="J130" s="205"/>
      <c r="K130" s="205"/>
      <c r="L130" s="24"/>
      <c r="M130" s="24"/>
      <c r="N130" s="270"/>
      <c r="P130" s="15"/>
      <c r="Q130" s="15"/>
      <c r="R130" s="15"/>
      <c r="S130" s="15"/>
      <c r="T130" s="15"/>
      <c r="U130" s="15"/>
      <c r="V130" s="15"/>
      <c r="W130" s="207"/>
      <c r="X130" s="207"/>
      <c r="Y130" s="207"/>
      <c r="Z130" s="207"/>
      <c r="AA130" s="207"/>
      <c r="AB130" s="207"/>
      <c r="AC130" s="207"/>
      <c r="AD130" s="207"/>
      <c r="AE130" s="146"/>
      <c r="AF130" s="207"/>
      <c r="AG130" s="207"/>
      <c r="AH130" s="207"/>
      <c r="AI130" s="207"/>
      <c r="AJ130" s="207"/>
      <c r="AK130" s="207"/>
      <c r="AL130" s="207"/>
      <c r="AM130" s="207"/>
      <c r="AN130" s="207"/>
      <c r="AO130" s="207"/>
      <c r="AP130" s="207"/>
      <c r="AQ130" s="207"/>
      <c r="AR130" s="207"/>
      <c r="AS130" s="207"/>
      <c r="AT130" s="207"/>
      <c r="AU130" s="207"/>
      <c r="AV130" s="207"/>
      <c r="AW130" s="207"/>
      <c r="AX130" s="207"/>
      <c r="AY130" s="146"/>
      <c r="AZ130" s="207"/>
      <c r="BA130" s="207"/>
      <c r="BB130" s="207"/>
      <c r="BC130" s="207"/>
      <c r="BD130" s="207"/>
      <c r="BE130" s="207"/>
      <c r="BF130" s="207"/>
      <c r="BG130" s="207"/>
      <c r="BH130" s="207"/>
      <c r="BI130" s="146"/>
      <c r="BJ130" s="207"/>
      <c r="BK130" s="207"/>
    </row>
    <row r="131" spans="1:63" s="206" customFormat="1" ht="15.75" x14ac:dyDescent="0.25">
      <c r="A131" s="207"/>
      <c r="B131" s="207"/>
      <c r="C131" s="207"/>
      <c r="D131" s="207"/>
      <c r="E131" s="207"/>
      <c r="F131" s="113"/>
      <c r="G131" s="24"/>
      <c r="H131" s="24"/>
      <c r="I131" s="24"/>
      <c r="J131" s="24"/>
      <c r="K131" s="24"/>
      <c r="L131" s="205"/>
      <c r="M131" s="205"/>
      <c r="N131" s="269"/>
      <c r="P131" s="15"/>
      <c r="Q131" s="15"/>
      <c r="R131" s="15"/>
      <c r="S131" s="15"/>
      <c r="T131" s="15"/>
      <c r="U131" s="15"/>
      <c r="V131" s="15"/>
      <c r="W131" s="207"/>
      <c r="X131" s="207"/>
      <c r="Y131" s="207"/>
      <c r="Z131" s="207"/>
      <c r="AA131" s="207"/>
      <c r="AB131" s="207"/>
      <c r="AC131" s="207"/>
      <c r="AD131" s="207"/>
      <c r="AE131" s="146"/>
      <c r="AF131" s="207"/>
      <c r="AG131" s="207"/>
      <c r="AH131" s="207"/>
      <c r="AI131" s="207"/>
      <c r="AJ131" s="207"/>
      <c r="AK131" s="207"/>
      <c r="AL131" s="207"/>
      <c r="AM131" s="207"/>
      <c r="AN131" s="207"/>
      <c r="AO131" s="207"/>
      <c r="AP131" s="207"/>
      <c r="AQ131" s="207"/>
      <c r="AR131" s="207"/>
      <c r="AS131" s="207"/>
      <c r="AT131" s="207"/>
      <c r="AU131" s="207"/>
      <c r="AV131" s="207"/>
      <c r="AW131" s="207"/>
      <c r="AX131" s="207"/>
      <c r="AY131" s="146"/>
      <c r="AZ131" s="207"/>
      <c r="BA131" s="207"/>
      <c r="BB131" s="207"/>
      <c r="BC131" s="207"/>
      <c r="BD131" s="207"/>
      <c r="BE131" s="207"/>
      <c r="BF131" s="207"/>
      <c r="BG131" s="207"/>
      <c r="BH131" s="207"/>
      <c r="BI131" s="146"/>
      <c r="BJ131" s="207"/>
      <c r="BK131" s="207"/>
    </row>
    <row r="132" spans="1:63" s="206" customFormat="1" ht="15.75" x14ac:dyDescent="0.25">
      <c r="A132" s="207"/>
      <c r="B132" s="207"/>
      <c r="C132" s="207"/>
      <c r="D132" s="207"/>
      <c r="E132" s="207"/>
      <c r="F132" s="113"/>
      <c r="G132" s="24"/>
      <c r="H132" s="24"/>
      <c r="I132" s="24"/>
      <c r="J132" s="24"/>
      <c r="K132" s="24"/>
      <c r="L132" s="205"/>
      <c r="M132" s="205"/>
      <c r="N132" s="269"/>
      <c r="P132" s="15"/>
      <c r="Q132" s="15"/>
      <c r="R132" s="15"/>
      <c r="S132" s="15"/>
      <c r="T132" s="15"/>
      <c r="U132" s="15"/>
      <c r="V132" s="15"/>
      <c r="W132" s="207"/>
      <c r="X132" s="207"/>
      <c r="Y132" s="207"/>
      <c r="Z132" s="207"/>
      <c r="AA132" s="207"/>
      <c r="AB132" s="207"/>
      <c r="AC132" s="207"/>
      <c r="AD132" s="207"/>
      <c r="AE132" s="146"/>
      <c r="AF132" s="207"/>
      <c r="AG132" s="207"/>
      <c r="AH132" s="207"/>
      <c r="AI132" s="207"/>
      <c r="AJ132" s="207"/>
      <c r="AK132" s="207"/>
      <c r="AL132" s="207"/>
      <c r="AM132" s="207"/>
      <c r="AN132" s="207"/>
      <c r="AO132" s="207"/>
      <c r="AP132" s="207"/>
      <c r="AQ132" s="207"/>
      <c r="AR132" s="207"/>
      <c r="AS132" s="207"/>
      <c r="AT132" s="207"/>
      <c r="AU132" s="207"/>
      <c r="AV132" s="207"/>
      <c r="AW132" s="207"/>
      <c r="AX132" s="207"/>
      <c r="AY132" s="146"/>
      <c r="AZ132" s="207"/>
      <c r="BA132" s="207"/>
      <c r="BB132" s="207"/>
      <c r="BC132" s="207"/>
      <c r="BD132" s="207"/>
      <c r="BE132" s="207"/>
      <c r="BF132" s="207"/>
      <c r="BG132" s="207"/>
      <c r="BH132" s="207"/>
      <c r="BI132" s="146"/>
      <c r="BJ132" s="207"/>
      <c r="BK132" s="207"/>
    </row>
    <row r="133" spans="1:63" s="206" customFormat="1" x14ac:dyDescent="0.25">
      <c r="A133" s="207"/>
      <c r="B133" s="207"/>
      <c r="C133" s="207"/>
      <c r="D133" s="207"/>
      <c r="E133" s="207"/>
      <c r="F133" s="78"/>
      <c r="G133" s="205"/>
      <c r="H133" s="205"/>
      <c r="I133" s="205"/>
      <c r="J133" s="205"/>
      <c r="K133" s="205"/>
      <c r="L133" s="205"/>
      <c r="M133" s="205"/>
      <c r="N133" s="269"/>
      <c r="P133" s="15"/>
      <c r="Q133" s="15"/>
      <c r="R133" s="15"/>
      <c r="S133" s="15"/>
      <c r="T133" s="15"/>
      <c r="U133" s="15"/>
      <c r="V133" s="15"/>
      <c r="W133" s="207"/>
      <c r="X133" s="207"/>
      <c r="Y133" s="207"/>
      <c r="Z133" s="207"/>
      <c r="AA133" s="207"/>
      <c r="AB133" s="207"/>
      <c r="AC133" s="207"/>
      <c r="AD133" s="207"/>
      <c r="AE133" s="146"/>
      <c r="AF133" s="207"/>
      <c r="AG133" s="207"/>
      <c r="AH133" s="207"/>
      <c r="AI133" s="207"/>
      <c r="AJ133" s="207"/>
      <c r="AK133" s="207"/>
      <c r="AL133" s="207"/>
      <c r="AM133" s="207"/>
      <c r="AN133" s="207"/>
      <c r="AO133" s="207"/>
      <c r="AP133" s="207"/>
      <c r="AQ133" s="207"/>
      <c r="AR133" s="207"/>
      <c r="AS133" s="207"/>
      <c r="AT133" s="207"/>
      <c r="AU133" s="207"/>
      <c r="AV133" s="207"/>
      <c r="AW133" s="207"/>
      <c r="AX133" s="207"/>
      <c r="AY133" s="146"/>
      <c r="AZ133" s="207"/>
      <c r="BA133" s="207"/>
      <c r="BB133" s="207"/>
      <c r="BC133" s="207"/>
      <c r="BD133" s="207"/>
      <c r="BE133" s="207"/>
      <c r="BF133" s="207"/>
      <c r="BG133" s="207"/>
      <c r="BH133" s="207"/>
      <c r="BI133" s="146"/>
      <c r="BJ133" s="207"/>
      <c r="BK133" s="207"/>
    </row>
    <row r="134" spans="1:63" s="206" customFormat="1" x14ac:dyDescent="0.25">
      <c r="A134" s="207"/>
      <c r="B134" s="207"/>
      <c r="C134" s="207"/>
      <c r="D134" s="207"/>
      <c r="E134" s="207"/>
      <c r="F134" s="78"/>
      <c r="G134" s="205"/>
      <c r="H134" s="205"/>
      <c r="I134" s="205"/>
      <c r="J134" s="205"/>
      <c r="K134" s="205"/>
      <c r="L134" s="205"/>
      <c r="M134" s="205"/>
      <c r="N134" s="269"/>
      <c r="P134" s="15"/>
      <c r="Q134" s="15"/>
      <c r="R134" s="15"/>
      <c r="S134" s="15"/>
      <c r="T134" s="15"/>
      <c r="U134" s="15"/>
      <c r="V134" s="15"/>
      <c r="W134" s="207"/>
      <c r="X134" s="207"/>
      <c r="Y134" s="207"/>
      <c r="Z134" s="207"/>
      <c r="AA134" s="207"/>
      <c r="AB134" s="207"/>
      <c r="AC134" s="207"/>
      <c r="AD134" s="207"/>
      <c r="AE134" s="146"/>
      <c r="AF134" s="207"/>
      <c r="AG134" s="207"/>
      <c r="AH134" s="207"/>
      <c r="AI134" s="207"/>
      <c r="AJ134" s="207"/>
      <c r="AK134" s="207"/>
      <c r="AL134" s="207"/>
      <c r="AM134" s="207"/>
      <c r="AN134" s="207"/>
      <c r="AO134" s="207"/>
      <c r="AP134" s="207"/>
      <c r="AQ134" s="207"/>
      <c r="AR134" s="207"/>
      <c r="AS134" s="207"/>
      <c r="AT134" s="207"/>
      <c r="AU134" s="207"/>
      <c r="AV134" s="207"/>
      <c r="AW134" s="207"/>
      <c r="AX134" s="207"/>
      <c r="AY134" s="146"/>
      <c r="AZ134" s="207"/>
      <c r="BA134" s="207"/>
      <c r="BB134" s="207"/>
      <c r="BC134" s="207"/>
      <c r="BD134" s="207"/>
      <c r="BE134" s="207"/>
      <c r="BF134" s="207"/>
      <c r="BG134" s="207"/>
      <c r="BH134" s="207"/>
      <c r="BI134" s="146"/>
      <c r="BJ134" s="207"/>
      <c r="BK134" s="207"/>
    </row>
    <row r="135" spans="1:63" s="206" customFormat="1" ht="15.75" x14ac:dyDescent="0.25">
      <c r="A135" s="207"/>
      <c r="B135" s="207"/>
      <c r="C135" s="207"/>
      <c r="D135" s="207"/>
      <c r="E135" s="207"/>
      <c r="F135" s="113"/>
      <c r="G135" s="24"/>
      <c r="H135" s="24"/>
      <c r="I135" s="24"/>
      <c r="J135" s="24"/>
      <c r="K135" s="24"/>
      <c r="L135" s="205"/>
      <c r="M135" s="205"/>
      <c r="N135" s="269"/>
      <c r="P135" s="15"/>
      <c r="Q135" s="15"/>
      <c r="R135" s="15"/>
      <c r="S135" s="15"/>
      <c r="T135" s="15"/>
      <c r="U135" s="15"/>
      <c r="V135" s="15"/>
      <c r="W135" s="207"/>
      <c r="X135" s="207"/>
      <c r="Y135" s="207"/>
      <c r="Z135" s="207"/>
      <c r="AA135" s="207"/>
      <c r="AB135" s="207"/>
      <c r="AC135" s="207"/>
      <c r="AD135" s="207"/>
      <c r="AE135" s="146"/>
      <c r="AF135" s="207"/>
      <c r="AG135" s="207"/>
      <c r="AH135" s="207"/>
      <c r="AI135" s="207"/>
      <c r="AJ135" s="207"/>
      <c r="AK135" s="207"/>
      <c r="AL135" s="207"/>
      <c r="AM135" s="207"/>
      <c r="AN135" s="207"/>
      <c r="AO135" s="207"/>
      <c r="AP135" s="207"/>
      <c r="AQ135" s="207"/>
      <c r="AR135" s="207"/>
      <c r="AS135" s="207"/>
      <c r="AT135" s="207"/>
      <c r="AU135" s="207"/>
      <c r="AV135" s="207"/>
      <c r="AW135" s="207"/>
      <c r="AX135" s="207"/>
      <c r="AY135" s="146"/>
      <c r="AZ135" s="207"/>
      <c r="BA135" s="207"/>
      <c r="BB135" s="207"/>
      <c r="BC135" s="207"/>
      <c r="BD135" s="207"/>
      <c r="BE135" s="207"/>
      <c r="BF135" s="207"/>
      <c r="BG135" s="207"/>
      <c r="BH135" s="207"/>
      <c r="BI135" s="146"/>
      <c r="BJ135" s="207"/>
      <c r="BK135" s="207"/>
    </row>
    <row r="136" spans="1:63" s="206" customFormat="1" x14ac:dyDescent="0.25">
      <c r="A136" s="207"/>
      <c r="B136" s="207"/>
      <c r="C136" s="207"/>
      <c r="D136" s="207"/>
      <c r="E136" s="207"/>
      <c r="F136" s="78"/>
      <c r="G136" s="205"/>
      <c r="H136" s="205"/>
      <c r="I136" s="205"/>
      <c r="J136" s="205"/>
      <c r="K136" s="205"/>
      <c r="L136" s="205"/>
      <c r="M136" s="205"/>
      <c r="N136" s="269"/>
      <c r="P136" s="15"/>
      <c r="Q136" s="15"/>
      <c r="R136" s="15"/>
      <c r="S136" s="15"/>
      <c r="T136" s="15"/>
      <c r="U136" s="15"/>
      <c r="V136" s="15"/>
      <c r="W136" s="207"/>
      <c r="X136" s="207"/>
      <c r="Y136" s="207"/>
      <c r="Z136" s="207"/>
      <c r="AA136" s="207"/>
      <c r="AB136" s="207"/>
      <c r="AC136" s="207"/>
      <c r="AD136" s="207"/>
      <c r="AE136" s="146"/>
      <c r="AF136" s="207"/>
      <c r="AG136" s="207"/>
      <c r="AH136" s="207"/>
      <c r="AI136" s="207"/>
      <c r="AJ136" s="207"/>
      <c r="AK136" s="207"/>
      <c r="AL136" s="207"/>
      <c r="AM136" s="207"/>
      <c r="AN136" s="207"/>
      <c r="AO136" s="207"/>
      <c r="AP136" s="207"/>
      <c r="AQ136" s="207"/>
      <c r="AR136" s="207"/>
      <c r="AS136" s="207"/>
      <c r="AT136" s="207"/>
      <c r="AU136" s="207"/>
      <c r="AV136" s="207"/>
      <c r="AW136" s="207"/>
      <c r="AX136" s="207"/>
      <c r="AY136" s="146"/>
      <c r="AZ136" s="207"/>
      <c r="BA136" s="207"/>
      <c r="BB136" s="207"/>
      <c r="BC136" s="207"/>
      <c r="BD136" s="207"/>
      <c r="BE136" s="207"/>
      <c r="BF136" s="207"/>
      <c r="BG136" s="207"/>
      <c r="BH136" s="207"/>
      <c r="BI136" s="146"/>
      <c r="BJ136" s="207"/>
      <c r="BK136" s="207"/>
    </row>
    <row r="137" spans="1:63" s="206" customFormat="1" x14ac:dyDescent="0.25">
      <c r="A137" s="207"/>
      <c r="B137" s="207"/>
      <c r="C137" s="207"/>
      <c r="D137" s="207"/>
      <c r="E137" s="207"/>
      <c r="F137" s="78"/>
      <c r="G137" s="205"/>
      <c r="H137" s="205"/>
      <c r="I137" s="205"/>
      <c r="J137" s="205"/>
      <c r="K137" s="205"/>
      <c r="L137" s="205"/>
      <c r="M137" s="205"/>
      <c r="N137" s="269"/>
      <c r="P137" s="15"/>
      <c r="Q137" s="15"/>
      <c r="R137" s="15"/>
      <c r="S137" s="15"/>
      <c r="T137" s="15"/>
      <c r="U137" s="15"/>
      <c r="V137" s="15"/>
      <c r="W137" s="207"/>
      <c r="X137" s="207"/>
      <c r="Y137" s="207"/>
      <c r="Z137" s="207"/>
      <c r="AA137" s="207"/>
      <c r="AB137" s="207"/>
      <c r="AC137" s="207"/>
      <c r="AD137" s="207"/>
      <c r="AE137" s="146"/>
      <c r="AF137" s="207"/>
      <c r="AG137" s="207"/>
      <c r="AH137" s="207"/>
      <c r="AI137" s="207"/>
      <c r="AJ137" s="207"/>
      <c r="AK137" s="207"/>
      <c r="AL137" s="207"/>
      <c r="AM137" s="207"/>
      <c r="AN137" s="207"/>
      <c r="AO137" s="207"/>
      <c r="AP137" s="207"/>
      <c r="AQ137" s="207"/>
      <c r="AR137" s="207"/>
      <c r="AS137" s="207"/>
      <c r="AT137" s="207"/>
      <c r="AU137" s="207"/>
      <c r="AV137" s="207"/>
      <c r="AW137" s="207"/>
      <c r="AX137" s="207"/>
      <c r="AY137" s="146"/>
      <c r="AZ137" s="207"/>
      <c r="BA137" s="207"/>
      <c r="BB137" s="207"/>
      <c r="BC137" s="207"/>
      <c r="BD137" s="207"/>
      <c r="BE137" s="207"/>
      <c r="BF137" s="207"/>
      <c r="BG137" s="207"/>
      <c r="BH137" s="207"/>
      <c r="BI137" s="146"/>
      <c r="BJ137" s="207"/>
      <c r="BK137" s="207"/>
    </row>
  </sheetData>
  <mergeCells count="81">
    <mergeCell ref="BK71:BT71"/>
    <mergeCell ref="BU71:CD71"/>
    <mergeCell ref="BL72:BO72"/>
    <mergeCell ref="BR72:BT72"/>
    <mergeCell ref="BV72:BY72"/>
    <mergeCell ref="CB72:CD72"/>
    <mergeCell ref="BK33:BT33"/>
    <mergeCell ref="BU33:CD33"/>
    <mergeCell ref="BL34:BO34"/>
    <mergeCell ref="BR34:BT34"/>
    <mergeCell ref="BV34:BY34"/>
    <mergeCell ref="CB34:CD34"/>
    <mergeCell ref="BK1:BT1"/>
    <mergeCell ref="BU1:CD1"/>
    <mergeCell ref="BL2:BO2"/>
    <mergeCell ref="BR2:BT2"/>
    <mergeCell ref="BV2:BY2"/>
    <mergeCell ref="CB2:CD2"/>
    <mergeCell ref="Q3:V3"/>
    <mergeCell ref="O2:P2"/>
    <mergeCell ref="AQ33:AZ33"/>
    <mergeCell ref="BA33:BJ33"/>
    <mergeCell ref="B34:C34"/>
    <mergeCell ref="D34:E34"/>
    <mergeCell ref="F34:G34"/>
    <mergeCell ref="L34:M34"/>
    <mergeCell ref="O34:P34"/>
    <mergeCell ref="X34:AA34"/>
    <mergeCell ref="AD34:AF34"/>
    <mergeCell ref="AR34:AU34"/>
    <mergeCell ref="AX34:AZ34"/>
    <mergeCell ref="BB34:BE34"/>
    <mergeCell ref="BH34:BJ34"/>
    <mergeCell ref="H2:I2"/>
    <mergeCell ref="J2:K2"/>
    <mergeCell ref="F1:N1"/>
    <mergeCell ref="B2:C2"/>
    <mergeCell ref="D2:E2"/>
    <mergeCell ref="F2:G2"/>
    <mergeCell ref="L2:M2"/>
    <mergeCell ref="W1:AF1"/>
    <mergeCell ref="AQ1:AZ1"/>
    <mergeCell ref="BA1:BJ1"/>
    <mergeCell ref="X2:AA2"/>
    <mergeCell ref="AD2:AF2"/>
    <mergeCell ref="AR2:AU2"/>
    <mergeCell ref="AX2:AZ2"/>
    <mergeCell ref="BB2:BE2"/>
    <mergeCell ref="BH2:BJ2"/>
    <mergeCell ref="AG1:AP1"/>
    <mergeCell ref="AH2:AK2"/>
    <mergeCell ref="AN2:AP2"/>
    <mergeCell ref="B72:C72"/>
    <mergeCell ref="D72:E72"/>
    <mergeCell ref="F72:G72"/>
    <mergeCell ref="L72:M72"/>
    <mergeCell ref="O72:P72"/>
    <mergeCell ref="H72:I72"/>
    <mergeCell ref="J72:K72"/>
    <mergeCell ref="BH72:BJ72"/>
    <mergeCell ref="Q73:V73"/>
    <mergeCell ref="X72:AA72"/>
    <mergeCell ref="AD72:AF72"/>
    <mergeCell ref="AR72:AU72"/>
    <mergeCell ref="AX72:AZ72"/>
    <mergeCell ref="BB72:BE72"/>
    <mergeCell ref="AH72:AK72"/>
    <mergeCell ref="AN72:AP72"/>
    <mergeCell ref="W71:AF71"/>
    <mergeCell ref="AQ71:AZ71"/>
    <mergeCell ref="BA71:BJ71"/>
    <mergeCell ref="F33:N33"/>
    <mergeCell ref="H34:I34"/>
    <mergeCell ref="J34:K34"/>
    <mergeCell ref="F71:N71"/>
    <mergeCell ref="Q35:V35"/>
    <mergeCell ref="W33:AF33"/>
    <mergeCell ref="AG33:AP33"/>
    <mergeCell ref="AH34:AK34"/>
    <mergeCell ref="AN34:AP34"/>
    <mergeCell ref="AG71:AP71"/>
  </mergeCell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1"/>
  <sheetViews>
    <sheetView workbookViewId="0">
      <pane xSplit="6" ySplit="3" topLeftCell="AO16" activePane="bottomRight" state="frozen"/>
      <selection pane="topRight" activeCell="G1" sqref="G1"/>
      <selection pane="bottomLeft" activeCell="A4" sqref="A4"/>
      <selection pane="bottomRight" activeCell="E37" sqref="E37"/>
    </sheetView>
  </sheetViews>
  <sheetFormatPr defaultRowHeight="15" x14ac:dyDescent="0.25"/>
  <cols>
    <col min="1" max="1" width="31.140625" style="207" customWidth="1"/>
    <col min="2" max="2" width="6.140625" style="202" customWidth="1"/>
    <col min="3" max="3" width="6.140625" style="203" customWidth="1"/>
    <col min="4" max="4" width="4.140625" style="207" hidden="1" customWidth="1"/>
    <col min="5" max="5" width="4.140625" style="202" customWidth="1"/>
    <col min="6" max="6" width="6" style="207" customWidth="1"/>
    <col min="7" max="7" width="9.42578125" style="207" customWidth="1"/>
    <col min="8" max="8" width="10.140625" style="207" customWidth="1"/>
    <col min="9" max="9" width="9.7109375" style="207" customWidth="1"/>
    <col min="10" max="10" width="11.85546875" style="207" customWidth="1"/>
    <col min="11" max="11" width="8" style="202" customWidth="1"/>
    <col min="12" max="12" width="8" style="207" bestFit="1" customWidth="1"/>
    <col min="13" max="13" width="9.42578125" style="198" customWidth="1"/>
    <col min="14" max="14" width="11.85546875" style="199" customWidth="1"/>
    <col min="15" max="15" width="11.85546875" style="326" customWidth="1"/>
    <col min="16" max="16" width="9.140625" style="206"/>
    <col min="17" max="23" width="9.140625" style="15"/>
    <col min="24" max="24" width="6.140625" style="15" customWidth="1"/>
    <col min="25" max="25" width="6.140625" style="196" customWidth="1"/>
    <col min="26" max="31" width="6.140625" style="200" customWidth="1"/>
    <col min="32" max="45" width="6.140625" style="133" customWidth="1"/>
    <col min="46" max="46" width="9.140625" style="146"/>
    <col min="47" max="54" width="6.42578125" style="146" customWidth="1"/>
    <col min="55" max="56" width="6.42578125" style="207" customWidth="1"/>
    <col min="57" max="66" width="6.5703125" style="207" customWidth="1"/>
    <col min="67" max="67" width="6.5703125" style="203" customWidth="1"/>
    <col min="68" max="70" width="8.85546875" style="207" customWidth="1"/>
    <col min="71" max="72" width="9.140625" style="207" customWidth="1"/>
    <col min="73" max="89" width="8.85546875" style="207" customWidth="1"/>
    <col min="90" max="16384" width="9.140625" style="207"/>
  </cols>
  <sheetData>
    <row r="1" spans="1:89" ht="15" customHeight="1" x14ac:dyDescent="0.35">
      <c r="A1" s="146"/>
      <c r="G1" s="390" t="s">
        <v>206</v>
      </c>
      <c r="H1" s="391"/>
      <c r="I1" s="391"/>
      <c r="J1" s="391"/>
      <c r="K1" s="391"/>
      <c r="L1" s="391"/>
      <c r="M1" s="391"/>
      <c r="N1" s="391"/>
      <c r="O1" s="392"/>
      <c r="P1" s="335"/>
      <c r="Q1" s="336"/>
      <c r="R1" s="335"/>
      <c r="S1" s="336"/>
      <c r="T1" s="336"/>
      <c r="U1" s="336"/>
      <c r="V1" s="336"/>
      <c r="W1" s="336"/>
      <c r="X1" s="393" t="s">
        <v>471</v>
      </c>
      <c r="Y1" s="389"/>
      <c r="Z1" s="389"/>
      <c r="AA1" s="389"/>
      <c r="AB1" s="389"/>
      <c r="AC1" s="389"/>
      <c r="AD1" s="389"/>
      <c r="AE1" s="389"/>
      <c r="AF1" s="389"/>
      <c r="AG1" s="389"/>
      <c r="AH1" s="396"/>
      <c r="AI1" s="393" t="s">
        <v>465</v>
      </c>
      <c r="AJ1" s="389"/>
      <c r="AK1" s="389"/>
      <c r="AL1" s="389"/>
      <c r="AM1" s="389"/>
      <c r="AN1" s="389"/>
      <c r="AO1" s="389"/>
      <c r="AP1" s="389"/>
      <c r="AQ1" s="389"/>
      <c r="AR1" s="389"/>
      <c r="AS1" s="396"/>
      <c r="AT1" s="387" t="s">
        <v>481</v>
      </c>
      <c r="AU1" s="388"/>
      <c r="AV1" s="388"/>
      <c r="AW1" s="388"/>
      <c r="AX1" s="388"/>
      <c r="AY1" s="388"/>
      <c r="AZ1" s="388"/>
      <c r="BA1" s="388"/>
      <c r="BB1" s="388"/>
      <c r="BC1" s="388"/>
      <c r="BD1" s="403"/>
      <c r="BE1" s="387" t="s">
        <v>474</v>
      </c>
      <c r="BF1" s="388"/>
      <c r="BG1" s="388"/>
      <c r="BH1" s="388"/>
      <c r="BI1" s="388"/>
      <c r="BJ1" s="388"/>
      <c r="BK1" s="388"/>
      <c r="BL1" s="388"/>
      <c r="BM1" s="388"/>
      <c r="BN1" s="388"/>
      <c r="BO1" s="403"/>
      <c r="BP1" s="394" t="s">
        <v>478</v>
      </c>
      <c r="BQ1" s="395"/>
      <c r="BR1" s="395"/>
      <c r="BS1" s="395"/>
      <c r="BT1" s="395"/>
      <c r="BU1" s="395"/>
      <c r="BV1" s="395"/>
      <c r="BW1" s="395"/>
      <c r="BX1" s="395"/>
      <c r="BY1" s="395"/>
      <c r="BZ1" s="413"/>
      <c r="CA1" s="394" t="s">
        <v>466</v>
      </c>
      <c r="CB1" s="395"/>
      <c r="CC1" s="395"/>
      <c r="CD1" s="395"/>
      <c r="CE1" s="395"/>
      <c r="CF1" s="395"/>
      <c r="CG1" s="395"/>
      <c r="CH1" s="395"/>
      <c r="CI1" s="395"/>
      <c r="CJ1" s="395"/>
      <c r="CK1" s="413"/>
    </row>
    <row r="2" spans="1:89" ht="76.5" customHeight="1" x14ac:dyDescent="0.35">
      <c r="A2" s="109" t="s">
        <v>119</v>
      </c>
      <c r="B2" s="393" t="s">
        <v>182</v>
      </c>
      <c r="C2" s="396"/>
      <c r="D2" s="393" t="s">
        <v>183</v>
      </c>
      <c r="E2" s="397"/>
      <c r="F2" s="397"/>
      <c r="G2" s="418" t="s">
        <v>450</v>
      </c>
      <c r="H2" s="418"/>
      <c r="I2" s="418"/>
      <c r="J2" s="418"/>
      <c r="K2" s="417" t="s">
        <v>455</v>
      </c>
      <c r="L2" s="418"/>
      <c r="M2" s="418"/>
      <c r="N2" s="418"/>
      <c r="O2" s="333"/>
      <c r="P2" s="401" t="s">
        <v>208</v>
      </c>
      <c r="Q2" s="402"/>
      <c r="R2" s="50" t="s">
        <v>258</v>
      </c>
      <c r="S2" s="71" t="s">
        <v>0</v>
      </c>
      <c r="T2" s="334" t="s">
        <v>259</v>
      </c>
      <c r="U2" s="334" t="s">
        <v>72</v>
      </c>
      <c r="V2" s="71" t="s">
        <v>0</v>
      </c>
      <c r="W2" s="337" t="s">
        <v>78</v>
      </c>
      <c r="X2" s="50"/>
      <c r="Y2" s="410" t="s">
        <v>216</v>
      </c>
      <c r="Z2" s="410"/>
      <c r="AA2" s="410"/>
      <c r="AB2" s="410"/>
      <c r="AC2" s="112" t="s">
        <v>217</v>
      </c>
      <c r="AD2" s="112" t="s">
        <v>218</v>
      </c>
      <c r="AE2" s="410" t="s">
        <v>219</v>
      </c>
      <c r="AF2" s="410"/>
      <c r="AG2" s="410"/>
      <c r="AH2" s="112" t="s">
        <v>297</v>
      </c>
      <c r="AI2" s="50"/>
      <c r="AJ2" s="410" t="s">
        <v>216</v>
      </c>
      <c r="AK2" s="410"/>
      <c r="AL2" s="410"/>
      <c r="AM2" s="410"/>
      <c r="AN2" s="112" t="s">
        <v>217</v>
      </c>
      <c r="AO2" s="112" t="s">
        <v>218</v>
      </c>
      <c r="AP2" s="410" t="s">
        <v>219</v>
      </c>
      <c r="AQ2" s="410"/>
      <c r="AR2" s="410"/>
      <c r="AS2" s="112" t="s">
        <v>297</v>
      </c>
      <c r="AT2" s="50"/>
      <c r="AU2" s="410" t="s">
        <v>216</v>
      </c>
      <c r="AV2" s="410"/>
      <c r="AW2" s="410"/>
      <c r="AX2" s="410"/>
      <c r="AY2" s="112" t="s">
        <v>217</v>
      </c>
      <c r="AZ2" s="112" t="s">
        <v>218</v>
      </c>
      <c r="BA2" s="410" t="s">
        <v>219</v>
      </c>
      <c r="BB2" s="410"/>
      <c r="BC2" s="410"/>
      <c r="BD2" s="112" t="s">
        <v>297</v>
      </c>
      <c r="BE2" s="338"/>
      <c r="BF2" s="410" t="s">
        <v>216</v>
      </c>
      <c r="BG2" s="410"/>
      <c r="BH2" s="410"/>
      <c r="BI2" s="410"/>
      <c r="BJ2" s="112" t="s">
        <v>217</v>
      </c>
      <c r="BK2" s="112" t="s">
        <v>218</v>
      </c>
      <c r="BL2" s="410" t="s">
        <v>219</v>
      </c>
      <c r="BM2" s="410"/>
      <c r="BN2" s="410"/>
      <c r="BO2" s="112" t="s">
        <v>297</v>
      </c>
      <c r="BP2" s="338"/>
      <c r="BQ2" s="410" t="s">
        <v>216</v>
      </c>
      <c r="BR2" s="410"/>
      <c r="BS2" s="410"/>
      <c r="BT2" s="410"/>
      <c r="BU2" s="112" t="s">
        <v>217</v>
      </c>
      <c r="BV2" s="112" t="s">
        <v>218</v>
      </c>
      <c r="BW2" s="410" t="s">
        <v>219</v>
      </c>
      <c r="BX2" s="410"/>
      <c r="BY2" s="410"/>
      <c r="BZ2" s="112" t="s">
        <v>297</v>
      </c>
      <c r="CA2" s="338"/>
      <c r="CB2" s="410" t="s">
        <v>216</v>
      </c>
      <c r="CC2" s="410"/>
      <c r="CD2" s="410"/>
      <c r="CE2" s="410"/>
      <c r="CF2" s="112" t="s">
        <v>217</v>
      </c>
      <c r="CG2" s="112" t="s">
        <v>218</v>
      </c>
      <c r="CH2" s="410" t="s">
        <v>219</v>
      </c>
      <c r="CI2" s="410"/>
      <c r="CJ2" s="410"/>
      <c r="CK2" s="112" t="s">
        <v>297</v>
      </c>
    </row>
    <row r="3" spans="1:89" ht="105" customHeight="1" x14ac:dyDescent="0.3">
      <c r="A3" s="4" t="s">
        <v>178</v>
      </c>
      <c r="B3" s="187" t="s">
        <v>1</v>
      </c>
      <c r="C3" s="188" t="s">
        <v>405</v>
      </c>
      <c r="D3" s="12" t="s">
        <v>36</v>
      </c>
      <c r="E3" s="168" t="s">
        <v>184</v>
      </c>
      <c r="F3" s="274" t="s">
        <v>185</v>
      </c>
      <c r="G3" s="12" t="s">
        <v>451</v>
      </c>
      <c r="H3" s="12" t="s">
        <v>452</v>
      </c>
      <c r="I3" s="12" t="s">
        <v>453</v>
      </c>
      <c r="J3" s="125" t="s">
        <v>454</v>
      </c>
      <c r="K3" s="11" t="s">
        <v>451</v>
      </c>
      <c r="L3" s="12" t="s">
        <v>452</v>
      </c>
      <c r="M3" s="12" t="s">
        <v>453</v>
      </c>
      <c r="N3" s="125" t="s">
        <v>454</v>
      </c>
      <c r="O3" s="276" t="s">
        <v>479</v>
      </c>
      <c r="P3" s="169" t="s">
        <v>462</v>
      </c>
      <c r="Q3" s="312" t="s">
        <v>401</v>
      </c>
      <c r="R3" s="404" t="s">
        <v>402</v>
      </c>
      <c r="S3" s="405"/>
      <c r="T3" s="405"/>
      <c r="U3" s="405"/>
      <c r="V3" s="405"/>
      <c r="W3" s="405"/>
      <c r="X3" s="213" t="s">
        <v>61</v>
      </c>
      <c r="Y3" s="172" t="s">
        <v>71</v>
      </c>
      <c r="Z3" s="172" t="s">
        <v>62</v>
      </c>
      <c r="AA3" s="172" t="s">
        <v>63</v>
      </c>
      <c r="AB3" s="172" t="s">
        <v>64</v>
      </c>
      <c r="AC3" s="172" t="s">
        <v>65</v>
      </c>
      <c r="AD3" s="172" t="s">
        <v>66</v>
      </c>
      <c r="AE3" s="172" t="s">
        <v>67</v>
      </c>
      <c r="AF3" s="193" t="s">
        <v>68</v>
      </c>
      <c r="AG3" s="172" t="s">
        <v>69</v>
      </c>
      <c r="AH3" s="172" t="s">
        <v>70</v>
      </c>
      <c r="AI3" s="213" t="s">
        <v>61</v>
      </c>
      <c r="AJ3" s="172" t="s">
        <v>71</v>
      </c>
      <c r="AK3" s="172" t="s">
        <v>62</v>
      </c>
      <c r="AL3" s="172" t="s">
        <v>63</v>
      </c>
      <c r="AM3" s="172" t="s">
        <v>64</v>
      </c>
      <c r="AN3" s="172" t="s">
        <v>65</v>
      </c>
      <c r="AO3" s="172" t="s">
        <v>66</v>
      </c>
      <c r="AP3" s="172" t="s">
        <v>67</v>
      </c>
      <c r="AQ3" s="193" t="s">
        <v>68</v>
      </c>
      <c r="AR3" s="172" t="s">
        <v>69</v>
      </c>
      <c r="AS3" s="172" t="s">
        <v>70</v>
      </c>
      <c r="AT3" s="212" t="s">
        <v>61</v>
      </c>
      <c r="AU3" s="36" t="s">
        <v>71</v>
      </c>
      <c r="AV3" s="36" t="s">
        <v>62</v>
      </c>
      <c r="AW3" s="36" t="s">
        <v>63</v>
      </c>
      <c r="AX3" s="36" t="s">
        <v>64</v>
      </c>
      <c r="AY3" s="36" t="s">
        <v>65</v>
      </c>
      <c r="AZ3" s="36" t="s">
        <v>66</v>
      </c>
      <c r="BA3" s="36" t="s">
        <v>67</v>
      </c>
      <c r="BB3" s="76" t="s">
        <v>68</v>
      </c>
      <c r="BC3" s="36" t="s">
        <v>69</v>
      </c>
      <c r="BD3" s="36" t="s">
        <v>70</v>
      </c>
      <c r="BE3" s="98" t="s">
        <v>61</v>
      </c>
      <c r="BF3" s="138" t="s">
        <v>71</v>
      </c>
      <c r="BG3" s="138" t="s">
        <v>62</v>
      </c>
      <c r="BH3" s="138" t="s">
        <v>63</v>
      </c>
      <c r="BI3" s="138" t="s">
        <v>64</v>
      </c>
      <c r="BJ3" s="138" t="s">
        <v>65</v>
      </c>
      <c r="BK3" s="138" t="s">
        <v>66</v>
      </c>
      <c r="BL3" s="138" t="s">
        <v>67</v>
      </c>
      <c r="BM3" s="100" t="s">
        <v>68</v>
      </c>
      <c r="BN3" s="138" t="s">
        <v>69</v>
      </c>
      <c r="BO3" s="47" t="s">
        <v>70</v>
      </c>
      <c r="BP3" s="98" t="s">
        <v>61</v>
      </c>
      <c r="BQ3" s="138" t="s">
        <v>71</v>
      </c>
      <c r="BR3" s="138" t="s">
        <v>62</v>
      </c>
      <c r="BS3" s="138" t="s">
        <v>63</v>
      </c>
      <c r="BT3" s="138" t="s">
        <v>64</v>
      </c>
      <c r="BU3" s="138" t="s">
        <v>65</v>
      </c>
      <c r="BV3" s="138" t="s">
        <v>66</v>
      </c>
      <c r="BW3" s="138" t="s">
        <v>67</v>
      </c>
      <c r="BX3" s="100" t="s">
        <v>68</v>
      </c>
      <c r="BY3" s="138" t="s">
        <v>69</v>
      </c>
      <c r="BZ3" s="101" t="s">
        <v>70</v>
      </c>
      <c r="CA3" s="98" t="s">
        <v>61</v>
      </c>
      <c r="CB3" s="138" t="s">
        <v>71</v>
      </c>
      <c r="CC3" s="138" t="s">
        <v>62</v>
      </c>
      <c r="CD3" s="138" t="s">
        <v>63</v>
      </c>
      <c r="CE3" s="138" t="s">
        <v>64</v>
      </c>
      <c r="CF3" s="138" t="s">
        <v>65</v>
      </c>
      <c r="CG3" s="138" t="s">
        <v>66</v>
      </c>
      <c r="CH3" s="138" t="s">
        <v>67</v>
      </c>
      <c r="CI3" s="100" t="s">
        <v>68</v>
      </c>
      <c r="CJ3" s="138" t="s">
        <v>69</v>
      </c>
      <c r="CK3" s="101" t="s">
        <v>70</v>
      </c>
    </row>
    <row r="4" spans="1:89" ht="15" customHeight="1" x14ac:dyDescent="0.25">
      <c r="A4" s="217" t="s">
        <v>116</v>
      </c>
      <c r="B4" s="181"/>
      <c r="C4" s="144">
        <v>188</v>
      </c>
      <c r="D4" s="181"/>
      <c r="E4" s="204"/>
      <c r="F4" s="197">
        <v>1</v>
      </c>
      <c r="G4" s="66"/>
      <c r="H4" s="197"/>
      <c r="I4" s="178"/>
      <c r="J4" s="332"/>
      <c r="K4" s="81">
        <v>3.2240000000000002</v>
      </c>
      <c r="L4" s="144">
        <v>11.113</v>
      </c>
      <c r="M4" s="144">
        <v>2.2410000000000001</v>
      </c>
      <c r="N4" s="82">
        <v>7.1485478723404263</v>
      </c>
      <c r="O4" s="266" t="s">
        <v>278</v>
      </c>
      <c r="P4" s="81"/>
      <c r="Q4" s="82">
        <v>29.166</v>
      </c>
      <c r="R4" s="277">
        <v>14.583</v>
      </c>
      <c r="S4" s="278">
        <v>111.908</v>
      </c>
      <c r="T4" s="73">
        <f t="shared" ref="T4" si="0">R4/Q4</f>
        <v>0.5</v>
      </c>
      <c r="U4" s="73">
        <f t="shared" ref="U4" si="1">IF(R4&lt;0.01*Q4,0.01,IF(R4&gt;100*Q4,100,T4))</f>
        <v>0.5</v>
      </c>
      <c r="V4" s="205">
        <f t="shared" ref="V4" si="2">IF(S4&gt;0,((((1/Q4)^2)*((S4^2)+(R4^2))-((1/Q4)^2)*(R4^2))^0.5),0)</f>
        <v>3.8369334156209285</v>
      </c>
      <c r="W4" s="205">
        <f t="shared" ref="W4" si="3">IF(V4=0,U4,V4)</f>
        <v>3.8369334156209285</v>
      </c>
      <c r="X4" s="19">
        <v>1</v>
      </c>
      <c r="Y4" s="198">
        <v>1</v>
      </c>
      <c r="Z4" s="207">
        <v>1</v>
      </c>
      <c r="AA4" s="207">
        <v>1</v>
      </c>
      <c r="AB4" s="207">
        <v>1</v>
      </c>
      <c r="AC4" s="207">
        <v>1</v>
      </c>
      <c r="AD4" s="207">
        <v>0.5</v>
      </c>
      <c r="AE4" s="207">
        <v>1</v>
      </c>
      <c r="AF4" s="201"/>
      <c r="AG4" s="146">
        <v>1</v>
      </c>
      <c r="AH4" s="147">
        <v>1</v>
      </c>
      <c r="AI4" s="54">
        <f t="shared" ref="AI4" si="4">IF(X4&gt;0,$C4,"na")</f>
        <v>188</v>
      </c>
      <c r="AJ4" s="144">
        <f t="shared" ref="AJ4" si="5">IF(Y4&gt;0,$C4,"na")</f>
        <v>188</v>
      </c>
      <c r="AK4" s="144">
        <f t="shared" ref="AK4" si="6">IF(Z4&gt;0,$C4,"na")</f>
        <v>188</v>
      </c>
      <c r="AL4" s="144">
        <f t="shared" ref="AL4" si="7">IF(AA4&gt;0,$C4,"na")</f>
        <v>188</v>
      </c>
      <c r="AM4" s="144">
        <f t="shared" ref="AM4" si="8">IF(AB4&gt;0,$C4,"na")</f>
        <v>188</v>
      </c>
      <c r="AN4" s="144">
        <f t="shared" ref="AN4" si="9">IF(AC4&gt;0,$C4,"na")</f>
        <v>188</v>
      </c>
      <c r="AO4" s="144">
        <f t="shared" ref="AO4" si="10">IF(AD4&gt;0,$C4,"na")</f>
        <v>188</v>
      </c>
      <c r="AP4" s="144">
        <f t="shared" ref="AP4" si="11">IF(AE4&gt;0,$C4,"na")</f>
        <v>188</v>
      </c>
      <c r="AQ4" s="75" t="str">
        <f t="shared" ref="AQ4" si="12">IF(AF4&gt;0,$C4,"na")</f>
        <v>na</v>
      </c>
      <c r="AR4" s="144">
        <f t="shared" ref="AR4" si="13">IF(AG4&gt;0,$C4,"na")</f>
        <v>188</v>
      </c>
      <c r="AS4" s="144">
        <f t="shared" ref="AS4" si="14">IF(AH4&gt;0,$C4,"na")</f>
        <v>188</v>
      </c>
      <c r="AT4" s="356">
        <f>IF(X4&gt;0,(X4/X$27)*LN($U4+1),"na")</f>
        <v>0.40546510810816438</v>
      </c>
      <c r="AU4" s="332">
        <f t="shared" ref="AU4:BD4" si="15">IF(Y4&gt;0,(Y4/Y$27)*LN($U4+1),"na")</f>
        <v>0.5020044195624892</v>
      </c>
      <c r="AV4" s="332">
        <f t="shared" si="15"/>
        <v>0.40546510810816438</v>
      </c>
      <c r="AW4" s="332">
        <f t="shared" si="15"/>
        <v>0.69962606889251888</v>
      </c>
      <c r="AX4" s="332">
        <f t="shared" si="15"/>
        <v>0.7964493194981801</v>
      </c>
      <c r="AY4" s="332">
        <f t="shared" si="15"/>
        <v>0.40546510810816438</v>
      </c>
      <c r="AZ4" s="332">
        <f t="shared" si="15"/>
        <v>0.28961793436297456</v>
      </c>
      <c r="BA4" s="332">
        <f t="shared" si="15"/>
        <v>0.42048233433439269</v>
      </c>
      <c r="BB4" s="372" t="str">
        <f t="shared" si="15"/>
        <v>na</v>
      </c>
      <c r="BC4" s="332">
        <f t="shared" si="15"/>
        <v>0.40546510810816438</v>
      </c>
      <c r="BD4" s="332">
        <f t="shared" si="15"/>
        <v>0.40546510810816438</v>
      </c>
      <c r="BE4" s="358">
        <f>IF(X4&gt;0,((X4/X$27)^2)*LN((($W4+1)^2)),"na")</f>
        <v>3.1525618562211322</v>
      </c>
      <c r="BF4" s="344">
        <f t="shared" ref="BF4:BO4" si="16">IF(Y4&gt;0,((Y4/Y$27)^2)*LN((($W4+1)^2)),"na")</f>
        <v>4.8324984462709422</v>
      </c>
      <c r="BG4" s="344">
        <f t="shared" si="16"/>
        <v>3.1525618562211322</v>
      </c>
      <c r="BH4" s="344">
        <f t="shared" si="16"/>
        <v>9.3861741693873295</v>
      </c>
      <c r="BI4" s="344">
        <f t="shared" si="16"/>
        <v>12.163902570240978</v>
      </c>
      <c r="BJ4" s="344">
        <f t="shared" si="16"/>
        <v>3.1525618562211322</v>
      </c>
      <c r="BK4" s="344">
        <f t="shared" si="16"/>
        <v>1.6084499266434349</v>
      </c>
      <c r="BL4" s="344">
        <f t="shared" si="16"/>
        <v>3.3904094585423419</v>
      </c>
      <c r="BM4" s="347" t="str">
        <f t="shared" si="16"/>
        <v>na</v>
      </c>
      <c r="BN4" s="344">
        <f t="shared" si="16"/>
        <v>3.1525618562211322</v>
      </c>
      <c r="BO4" s="359">
        <f t="shared" si="16"/>
        <v>3.1525618562211322</v>
      </c>
      <c r="BP4" s="344">
        <f>IF(X4&gt;0,(AI4-1)*BE4,"na")</f>
        <v>589.52906711335174</v>
      </c>
      <c r="BQ4" s="344">
        <f t="shared" ref="BQ4:BZ4" si="17">IF(Y4&gt;0,(AJ4-1)*BF4,"na")</f>
        <v>903.67720945266615</v>
      </c>
      <c r="BR4" s="344">
        <f t="shared" si="17"/>
        <v>589.52906711335174</v>
      </c>
      <c r="BS4" s="344">
        <f t="shared" si="17"/>
        <v>1755.2145696754305</v>
      </c>
      <c r="BT4" s="344">
        <f t="shared" si="17"/>
        <v>2274.6497806350631</v>
      </c>
      <c r="BU4" s="344">
        <f t="shared" si="17"/>
        <v>589.52906711335174</v>
      </c>
      <c r="BV4" s="344">
        <f t="shared" si="17"/>
        <v>300.7801362823223</v>
      </c>
      <c r="BW4" s="344">
        <f t="shared" si="17"/>
        <v>634.00656874741799</v>
      </c>
      <c r="BX4" s="347" t="str">
        <f t="shared" si="17"/>
        <v>na</v>
      </c>
      <c r="BY4" s="344">
        <f t="shared" si="17"/>
        <v>589.52906711335174</v>
      </c>
      <c r="BZ4" s="359">
        <f t="shared" si="17"/>
        <v>589.52906711335174</v>
      </c>
      <c r="CA4" s="344">
        <f>IF(X4&gt;0,AI4*(AT4-AT$27)^2,"na")</f>
        <v>10.953648536564156</v>
      </c>
      <c r="CB4" s="344">
        <f t="shared" ref="CB4:CK4" si="18">IF(Y4&gt;0,AJ4*(AU4-AU$27)^2,"na")</f>
        <v>21.716851586117308</v>
      </c>
      <c r="CC4" s="344">
        <f t="shared" si="18"/>
        <v>8.6268753895736037</v>
      </c>
      <c r="CD4" s="344">
        <f t="shared" si="18"/>
        <v>50.935514867308413</v>
      </c>
      <c r="CE4" s="344">
        <f t="shared" si="18"/>
        <v>68.290093063868213</v>
      </c>
      <c r="CF4" s="344">
        <f t="shared" si="18"/>
        <v>10.297628214297012</v>
      </c>
      <c r="CG4" s="344">
        <f t="shared" si="18"/>
        <v>1.3138089243393134</v>
      </c>
      <c r="CH4" s="344">
        <f t="shared" si="18"/>
        <v>10.536584498024975</v>
      </c>
      <c r="CI4" s="347" t="str">
        <f t="shared" si="18"/>
        <v>na</v>
      </c>
      <c r="CJ4" s="344">
        <f t="shared" si="18"/>
        <v>12.265895612500559</v>
      </c>
      <c r="CK4" s="359">
        <f t="shared" si="18"/>
        <v>12.615188385673358</v>
      </c>
    </row>
    <row r="5" spans="1:89" x14ac:dyDescent="0.25">
      <c r="A5" s="217" t="s">
        <v>4</v>
      </c>
      <c r="B5" s="54">
        <v>40</v>
      </c>
      <c r="F5" s="67">
        <v>1</v>
      </c>
      <c r="G5" s="66">
        <v>40</v>
      </c>
      <c r="H5" s="67">
        <v>223.37</v>
      </c>
      <c r="I5" s="60">
        <v>523.78</v>
      </c>
      <c r="J5" s="82">
        <v>306.86</v>
      </c>
      <c r="K5" s="66"/>
      <c r="L5" s="60"/>
      <c r="M5" s="60"/>
      <c r="N5" s="82"/>
      <c r="O5" s="266" t="s">
        <v>456</v>
      </c>
      <c r="P5" s="81">
        <v>306.86</v>
      </c>
      <c r="Q5" s="82"/>
      <c r="R5" s="277"/>
      <c r="S5" s="278"/>
      <c r="T5" s="154">
        <f>R5/P5</f>
        <v>0</v>
      </c>
      <c r="U5" s="154">
        <f>IF(R5&lt;0.01*P5,0.01,IF(R5&gt;100*P5,100,T5))</f>
        <v>0.01</v>
      </c>
      <c r="V5" s="205">
        <f t="shared" ref="V5:V6" si="19">IF(S5&gt;0,((((1/P5)^2)*((S5^2)+(R5^2))-((1/P5)^2)*(R5^2))^0.5),0)</f>
        <v>0</v>
      </c>
      <c r="W5" s="205">
        <f>IF(V5=0,U5,V5)</f>
        <v>0.01</v>
      </c>
      <c r="X5" s="202">
        <v>1</v>
      </c>
      <c r="Y5" s="198">
        <v>1</v>
      </c>
      <c r="Z5" s="207"/>
      <c r="AA5" s="207">
        <v>0.5</v>
      </c>
      <c r="AB5" s="207">
        <v>0.3</v>
      </c>
      <c r="AC5" s="207">
        <v>1</v>
      </c>
      <c r="AD5" s="207">
        <v>1</v>
      </c>
      <c r="AE5" s="207"/>
      <c r="AF5" s="201"/>
      <c r="AG5" s="146"/>
      <c r="AH5" s="146">
        <v>1</v>
      </c>
      <c r="AI5" s="54">
        <f t="shared" ref="AI5" si="20">IF(X5&gt;0,$B5,"na")</f>
        <v>40</v>
      </c>
      <c r="AJ5" s="144">
        <f t="shared" ref="AJ5" si="21">IF(Y5&gt;0,$B5,"na")</f>
        <v>40</v>
      </c>
      <c r="AK5" s="144" t="str">
        <f t="shared" ref="AK5" si="22">IF(Z5&gt;0,$B5,"na")</f>
        <v>na</v>
      </c>
      <c r="AL5" s="144">
        <f t="shared" ref="AL5" si="23">IF(AA5&gt;0,$B5,"na")</f>
        <v>40</v>
      </c>
      <c r="AM5" s="144">
        <f t="shared" ref="AM5" si="24">IF(AB5&gt;0,$B5,"na")</f>
        <v>40</v>
      </c>
      <c r="AN5" s="144">
        <f t="shared" ref="AN5" si="25">IF(AC5&gt;0,$B5,"na")</f>
        <v>40</v>
      </c>
      <c r="AO5" s="144">
        <f t="shared" ref="AO5" si="26">IF(AD5&gt;0,$B5,"na")</f>
        <v>40</v>
      </c>
      <c r="AP5" s="144" t="str">
        <f t="shared" ref="AP5" si="27">IF(AE5&gt;0,$B5,"na")</f>
        <v>na</v>
      </c>
      <c r="AQ5" s="75" t="str">
        <f t="shared" ref="AQ5" si="28">IF(AF5&gt;0,$B5,"na")</f>
        <v>na</v>
      </c>
      <c r="AR5" s="144" t="str">
        <f t="shared" ref="AR5" si="29">IF(AG5&gt;0,$B5,"na")</f>
        <v>na</v>
      </c>
      <c r="AS5" s="144">
        <f t="shared" ref="AS5" si="30">IF(AH5&gt;0,$B5,"na")</f>
        <v>40</v>
      </c>
      <c r="AT5" s="81">
        <f t="shared" ref="AT5:AT25" si="31">IF(X5&gt;0,(X5/X$27)*LN($U5+1),"na")</f>
        <v>9.950330853168092E-3</v>
      </c>
      <c r="AU5" s="82">
        <f t="shared" ref="AU5:AU25" si="32">IF(Y5&gt;0,(Y5/Y$27)*LN($U5+1),"na")</f>
        <v>1.2319457246779544E-2</v>
      </c>
      <c r="AV5" s="82" t="str">
        <f t="shared" ref="AV5:AV25" si="33">IF(Z5&gt;0,(Z5/Z$27)*LN($U5+1),"na")</f>
        <v>na</v>
      </c>
      <c r="AW5" s="82">
        <f t="shared" ref="AW5:AW25" si="34">IF(AA5&gt;0,(AA5/AA$27)*LN($U5+1),"na")</f>
        <v>8.5845991674391373E-3</v>
      </c>
      <c r="AX5" s="82">
        <f t="shared" ref="AX5:AX25" si="35">IF(AB5&gt;0,(AB5/AB$27)*LN($U5+1),"na")</f>
        <v>5.8635878241883399E-3</v>
      </c>
      <c r="AY5" s="82">
        <f t="shared" ref="AY5:AY25" si="36">IF(AC5&gt;0,(AC5/AC$27)*LN($U5+1),"na")</f>
        <v>9.950330853168092E-3</v>
      </c>
      <c r="AZ5" s="82">
        <f t="shared" ref="AZ5:AZ25" si="37">IF(AD5&gt;0,(AD5/AD$27)*LN($U5+1),"na")</f>
        <v>1.4214758361668703E-2</v>
      </c>
      <c r="BA5" s="82" t="str">
        <f t="shared" ref="BA5:BA25" si="38">IF(AE5&gt;0,(AE5/AE$27)*LN($U5+1),"na")</f>
        <v>na</v>
      </c>
      <c r="BB5" s="83" t="str">
        <f t="shared" ref="BB5:BB25" si="39">IF(AF5&gt;0,(AF5/AF$27)*LN($U5+1),"na")</f>
        <v>na</v>
      </c>
      <c r="BC5" s="82" t="str">
        <f t="shared" ref="BC5:BC25" si="40">IF(AG5&gt;0,(AG5/AG$27)*LN($U5+1),"na")</f>
        <v>na</v>
      </c>
      <c r="BD5" s="82">
        <f t="shared" ref="BD5:BD25" si="41">IF(AH5&gt;0,(AH5/AH$27)*LN($U5+1),"na")</f>
        <v>9.950330853168092E-3</v>
      </c>
      <c r="BE5" s="93">
        <f t="shared" ref="BE5:BE25" si="42">IF(X5&gt;0,((X5/X$27)^2)*LN((($W5+1)^2)),"na")</f>
        <v>1.9900661706336174E-2</v>
      </c>
      <c r="BF5" s="85">
        <f t="shared" ref="BF5:BF25" si="43">IF(Y5&gt;0,((Y5/Y$27)^2)*LN((($W5+1)^2)),"na")</f>
        <v>3.0505322706311233E-2</v>
      </c>
      <c r="BG5" s="85" t="str">
        <f t="shared" ref="BG5:BG25" si="44">IF(Z5&gt;0,((Z5/Z$27)^2)*LN((($W5+1)^2)),"na")</f>
        <v>na</v>
      </c>
      <c r="BH5" s="85">
        <f t="shared" ref="BH5:BH25" si="45">IF(AA5&gt;0,((AA5/AA$27)^2)*LN((($W5+1)^2)),"na")</f>
        <v>1.4812641700679287E-2</v>
      </c>
      <c r="BI5" s="85">
        <f t="shared" ref="BI5:BI25" si="46">IF(AB5&gt;0,((AB5/AB$27)^2)*LN((($W5+1)^2)),"na")</f>
        <v>6.9106570785076836E-3</v>
      </c>
      <c r="BJ5" s="85">
        <f t="shared" ref="BJ5:BJ25" si="47">IF(AC5&gt;0,((AC5/AC$27)^2)*LN((($W5+1)^2)),"na")</f>
        <v>1.9900661706336174E-2</v>
      </c>
      <c r="BK5" s="85">
        <f t="shared" ref="BK5:BK25" si="48">IF(AD5&gt;0,((AD5/AD$27)^2)*LN((($W5+1)^2)),"na")</f>
        <v>4.0613595319053418E-2</v>
      </c>
      <c r="BL5" s="85" t="str">
        <f t="shared" ref="BL5:BL25" si="49">IF(AE5&gt;0,((AE5/AE$27)^2)*LN((($W5+1)^2)),"na")</f>
        <v>na</v>
      </c>
      <c r="BM5" s="86" t="str">
        <f t="shared" ref="BM5:BM25" si="50">IF(AF5&gt;0,((AF5/AF$27)^2)*LN((($W5+1)^2)),"na")</f>
        <v>na</v>
      </c>
      <c r="BN5" s="85" t="str">
        <f t="shared" ref="BN5:BN25" si="51">IF(AG5&gt;0,((AG5/AG$27)^2)*LN((($W5+1)^2)),"na")</f>
        <v>na</v>
      </c>
      <c r="BO5" s="102">
        <f t="shared" ref="BO5:BO25" si="52">IF(AH5&gt;0,((AH5/AH$27)^2)*LN((($W5+1)^2)),"na")</f>
        <v>1.9900661706336174E-2</v>
      </c>
      <c r="BP5" s="85">
        <f t="shared" ref="BP5:BP25" si="53">IF(X5&gt;0,(AI5-1)*BE5,"na")</f>
        <v>0.77612580654711072</v>
      </c>
      <c r="BQ5" s="85">
        <f t="shared" ref="BQ5:BQ25" si="54">IF(Y5&gt;0,(AJ5-1)*BF5,"na")</f>
        <v>1.1897075855461381</v>
      </c>
      <c r="BR5" s="85" t="str">
        <f t="shared" ref="BR5:BR25" si="55">IF(Z5&gt;0,(AK5-1)*BG5,"na")</f>
        <v>na</v>
      </c>
      <c r="BS5" s="85">
        <f t="shared" ref="BS5:BS25" si="56">IF(AA5&gt;0,(AL5-1)*BH5,"na")</f>
        <v>0.57769302632649222</v>
      </c>
      <c r="BT5" s="85">
        <f t="shared" ref="BT5:BT25" si="57">IF(AB5&gt;0,(AM5-1)*BI5,"na")</f>
        <v>0.26951562606179968</v>
      </c>
      <c r="BU5" s="85">
        <f t="shared" ref="BU5:BU25" si="58">IF(AC5&gt;0,(AN5-1)*BJ5,"na")</f>
        <v>0.77612580654711072</v>
      </c>
      <c r="BV5" s="85">
        <f t="shared" ref="BV5:BV25" si="59">IF(AD5&gt;0,(AO5-1)*BK5,"na")</f>
        <v>1.5839302174430834</v>
      </c>
      <c r="BW5" s="85" t="str">
        <f t="shared" ref="BW5:BW25" si="60">IF(AE5&gt;0,(AP5-1)*BL5,"na")</f>
        <v>na</v>
      </c>
      <c r="BX5" s="86" t="str">
        <f t="shared" ref="BX5:BX25" si="61">IF(AF5&gt;0,(AQ5-1)*BM5,"na")</f>
        <v>na</v>
      </c>
      <c r="BY5" s="85" t="str">
        <f t="shared" ref="BY5:BY25" si="62">IF(AG5&gt;0,(AR5-1)*BN5,"na")</f>
        <v>na</v>
      </c>
      <c r="BZ5" s="102">
        <f t="shared" ref="BZ5:BZ25" si="63">IF(AH5&gt;0,(AS5-1)*BO5,"na")</f>
        <v>0.77612580654711072</v>
      </c>
      <c r="CA5" s="85">
        <f t="shared" ref="CA5:CA26" si="64">IF(X5&gt;0,AI5*(AT5-AT$27)^2,"na")</f>
        <v>0.95030671074672102</v>
      </c>
      <c r="CB5" s="85">
        <f t="shared" ref="CB5:CB26" si="65">IF(Y5&gt;0,AJ5*(AU5-AU$27)^2,"na")</f>
        <v>0.89771830561411647</v>
      </c>
      <c r="CC5" s="85" t="str">
        <f t="shared" ref="CC5:CC26" si="66">IF(Z5&gt;0,AK5*(AV5-AV$27)^2,"na")</f>
        <v>na</v>
      </c>
      <c r="CD5" s="85">
        <f t="shared" ref="CD5:CD26" si="67">IF(AA5&gt;0,AL5*(AW5-AW$27)^2,"na")</f>
        <v>1.1632008945572605</v>
      </c>
      <c r="CE5" s="85">
        <f t="shared" ref="CE5:CE26" si="68">IF(AB5&gt;0,AM5*(AX5-AX$27)^2,"na")</f>
        <v>1.4120682891679812</v>
      </c>
      <c r="CF5" s="85">
        <f t="shared" ref="CF5:CF26" si="69">IF(AC5&gt;0,AN5*(AY5-AY$27)^2,"na")</f>
        <v>1.0429670022707775</v>
      </c>
      <c r="CG5" s="85">
        <f t="shared" ref="CG5:CG26" si="70">IF(AD5&gt;0,AO5*(AZ5-AZ$27)^2,"na")</f>
        <v>1.4715947430318301</v>
      </c>
      <c r="CH5" s="85" t="str">
        <f t="shared" ref="CH5:CH26" si="71">IF(AE5&gt;0,AP5*(BA5-BA$27)^2,"na")</f>
        <v>na</v>
      </c>
      <c r="CI5" s="86" t="str">
        <f t="shared" ref="CI5:CI26" si="72">IF(AF5&gt;0,AQ5*(BB5-BB$27)^2,"na")</f>
        <v>na</v>
      </c>
      <c r="CJ5" s="85" t="str">
        <f t="shared" ref="CJ5:CJ26" si="73">IF(AG5&gt;0,AR5*(BC5-BC$27)^2,"na")</f>
        <v>na</v>
      </c>
      <c r="CK5" s="102">
        <f t="shared" ref="CK5:CK26" si="74">IF(AH5&gt;0,AS5*(BD5-BD$27)^2,"na")</f>
        <v>0.74500733773987593</v>
      </c>
    </row>
    <row r="6" spans="1:89" x14ac:dyDescent="0.25">
      <c r="A6" s="217" t="s">
        <v>8</v>
      </c>
      <c r="B6" s="54">
        <v>40</v>
      </c>
      <c r="F6" s="67">
        <v>1</v>
      </c>
      <c r="G6" s="66">
        <v>68</v>
      </c>
      <c r="H6" s="67">
        <v>149.69</v>
      </c>
      <c r="I6" s="60">
        <v>200.39</v>
      </c>
      <c r="J6" s="82">
        <v>153.63200000000001</v>
      </c>
      <c r="K6" s="66"/>
      <c r="L6" s="60"/>
      <c r="M6" s="60"/>
      <c r="N6" s="82"/>
      <c r="O6" s="266" t="s">
        <v>456</v>
      </c>
      <c r="P6" s="81">
        <v>153.63200000000001</v>
      </c>
      <c r="Q6" s="82"/>
      <c r="R6" s="279">
        <v>25.838999999999999</v>
      </c>
      <c r="S6" s="278">
        <v>61.436999999999998</v>
      </c>
      <c r="T6" s="154">
        <f>R6/P6</f>
        <v>0.168187617163091</v>
      </c>
      <c r="U6" s="154">
        <f>IF(R6&lt;0.01*P6,0.01,IF(R6&gt;100*P6,100,T6))</f>
        <v>0.168187617163091</v>
      </c>
      <c r="V6" s="205">
        <f t="shared" si="19"/>
        <v>0.39989715684232452</v>
      </c>
      <c r="W6" s="205">
        <f>IF(V6=0,U6,V6)</f>
        <v>0.39989715684232452</v>
      </c>
      <c r="X6" s="202">
        <v>1</v>
      </c>
      <c r="Y6" s="198"/>
      <c r="Z6" s="207">
        <v>1</v>
      </c>
      <c r="AA6" s="207">
        <v>0.25</v>
      </c>
      <c r="AB6" s="207">
        <v>0.1</v>
      </c>
      <c r="AC6" s="207">
        <v>1</v>
      </c>
      <c r="AD6" s="207"/>
      <c r="AE6" s="207">
        <v>1</v>
      </c>
      <c r="AF6" s="201"/>
      <c r="AG6" s="146">
        <v>1</v>
      </c>
      <c r="AH6" s="146">
        <v>1</v>
      </c>
      <c r="AI6" s="54">
        <f t="shared" ref="AI6" si="75">IF(X6&gt;0,$B6,"na")</f>
        <v>40</v>
      </c>
      <c r="AJ6" s="144" t="str">
        <f t="shared" ref="AJ6" si="76">IF(Y6&gt;0,$B6,"na")</f>
        <v>na</v>
      </c>
      <c r="AK6" s="144">
        <f t="shared" ref="AK6" si="77">IF(Z6&gt;0,$B6,"na")</f>
        <v>40</v>
      </c>
      <c r="AL6" s="144">
        <f t="shared" ref="AL6" si="78">IF(AA6&gt;0,$B6,"na")</f>
        <v>40</v>
      </c>
      <c r="AM6" s="144">
        <f t="shared" ref="AM6" si="79">IF(AB6&gt;0,$B6,"na")</f>
        <v>40</v>
      </c>
      <c r="AN6" s="144">
        <f t="shared" ref="AN6" si="80">IF(AC6&gt;0,$B6,"na")</f>
        <v>40</v>
      </c>
      <c r="AO6" s="144" t="str">
        <f t="shared" ref="AO6" si="81">IF(AD6&gt;0,$B6,"na")</f>
        <v>na</v>
      </c>
      <c r="AP6" s="144">
        <f t="shared" ref="AP6" si="82">IF(AE6&gt;0,$B6,"na")</f>
        <v>40</v>
      </c>
      <c r="AQ6" s="75" t="str">
        <f t="shared" ref="AQ6" si="83">IF(AF6&gt;0,$B6,"na")</f>
        <v>na</v>
      </c>
      <c r="AR6" s="144">
        <f t="shared" ref="AR6" si="84">IF(AG6&gt;0,$B6,"na")</f>
        <v>40</v>
      </c>
      <c r="AS6" s="144">
        <f t="shared" ref="AS6" si="85">IF(AH6&gt;0,$B6,"na")</f>
        <v>40</v>
      </c>
      <c r="AT6" s="81">
        <f t="shared" si="31"/>
        <v>0.15545350263901964</v>
      </c>
      <c r="AU6" s="82" t="str">
        <f t="shared" si="32"/>
        <v>na</v>
      </c>
      <c r="AV6" s="82">
        <f t="shared" si="33"/>
        <v>0.15545350263901964</v>
      </c>
      <c r="AW6" s="82">
        <f t="shared" si="34"/>
        <v>6.7058373687420236E-2</v>
      </c>
      <c r="AX6" s="82">
        <f t="shared" si="35"/>
        <v>3.0535509446950288E-2</v>
      </c>
      <c r="AY6" s="82">
        <f t="shared" si="36"/>
        <v>0.15545350263901964</v>
      </c>
      <c r="AZ6" s="82" t="str">
        <f t="shared" si="37"/>
        <v>na</v>
      </c>
      <c r="BA6" s="82">
        <f t="shared" si="38"/>
        <v>0.16121103977379814</v>
      </c>
      <c r="BB6" s="83" t="str">
        <f t="shared" si="39"/>
        <v>na</v>
      </c>
      <c r="BC6" s="82">
        <f t="shared" si="40"/>
        <v>0.15545350263901964</v>
      </c>
      <c r="BD6" s="82">
        <f t="shared" si="41"/>
        <v>0.15545350263901964</v>
      </c>
      <c r="BE6" s="93">
        <f t="shared" si="42"/>
        <v>0.67279754904919931</v>
      </c>
      <c r="BF6" s="85" t="str">
        <f t="shared" si="43"/>
        <v>na</v>
      </c>
      <c r="BG6" s="85">
        <f t="shared" si="44"/>
        <v>0.67279754904919931</v>
      </c>
      <c r="BH6" s="85">
        <f t="shared" si="45"/>
        <v>0.12519569924637156</v>
      </c>
      <c r="BI6" s="85">
        <f t="shared" si="46"/>
        <v>2.5959344207574342E-2</v>
      </c>
      <c r="BJ6" s="85">
        <f t="shared" si="47"/>
        <v>0.67279754904919931</v>
      </c>
      <c r="BK6" s="85" t="str">
        <f t="shared" si="48"/>
        <v>na</v>
      </c>
      <c r="BL6" s="85">
        <f t="shared" si="49"/>
        <v>0.72355730926553108</v>
      </c>
      <c r="BM6" s="86" t="str">
        <f t="shared" si="50"/>
        <v>na</v>
      </c>
      <c r="BN6" s="85">
        <f t="shared" si="51"/>
        <v>0.67279754904919931</v>
      </c>
      <c r="BO6" s="102">
        <f t="shared" si="52"/>
        <v>0.67279754904919931</v>
      </c>
      <c r="BP6" s="85">
        <f t="shared" si="53"/>
        <v>26.239104412918774</v>
      </c>
      <c r="BQ6" s="85" t="str">
        <f t="shared" si="54"/>
        <v>na</v>
      </c>
      <c r="BR6" s="85">
        <f t="shared" si="55"/>
        <v>26.239104412918774</v>
      </c>
      <c r="BS6" s="85">
        <f t="shared" si="56"/>
        <v>4.8826322706084904</v>
      </c>
      <c r="BT6" s="85">
        <f t="shared" si="57"/>
        <v>1.0124144240953994</v>
      </c>
      <c r="BU6" s="85">
        <f t="shared" si="58"/>
        <v>26.239104412918774</v>
      </c>
      <c r="BV6" s="85" t="str">
        <f t="shared" si="59"/>
        <v>na</v>
      </c>
      <c r="BW6" s="85">
        <f t="shared" si="60"/>
        <v>28.218735061355712</v>
      </c>
      <c r="BX6" s="86" t="str">
        <f t="shared" si="61"/>
        <v>na</v>
      </c>
      <c r="BY6" s="85">
        <f t="shared" si="62"/>
        <v>26.239104412918774</v>
      </c>
      <c r="BZ6" s="102">
        <f t="shared" si="63"/>
        <v>26.239104412918774</v>
      </c>
      <c r="CA6" s="85">
        <f t="shared" si="64"/>
        <v>2.9804941173214327E-3</v>
      </c>
      <c r="CB6" s="85" t="str">
        <f t="shared" si="65"/>
        <v>na</v>
      </c>
      <c r="CC6" s="85">
        <f t="shared" si="66"/>
        <v>5.1258760642329287E-2</v>
      </c>
      <c r="CD6" s="85">
        <f t="shared" si="67"/>
        <v>0.50225185451240129</v>
      </c>
      <c r="CE6" s="85">
        <f t="shared" si="68"/>
        <v>1.0655728124241539</v>
      </c>
      <c r="CF6" s="85">
        <f t="shared" si="69"/>
        <v>1.0203969611896183E-2</v>
      </c>
      <c r="CG6" s="85" t="str">
        <f t="shared" si="70"/>
        <v>na</v>
      </c>
      <c r="CH6" s="85">
        <f t="shared" si="71"/>
        <v>2.0306998964436426E-2</v>
      </c>
      <c r="CI6" s="86" t="str">
        <f t="shared" si="72"/>
        <v>na</v>
      </c>
      <c r="CJ6" s="85">
        <f t="shared" si="73"/>
        <v>1.1740551188261625E-3</v>
      </c>
      <c r="CK6" s="102">
        <f t="shared" si="74"/>
        <v>3.2609563025063509E-3</v>
      </c>
    </row>
    <row r="7" spans="1:89" x14ac:dyDescent="0.25">
      <c r="A7" s="217" t="s">
        <v>11</v>
      </c>
      <c r="C7" s="144">
        <v>188</v>
      </c>
      <c r="E7" s="204"/>
      <c r="F7" s="67">
        <v>1</v>
      </c>
      <c r="G7" s="81"/>
      <c r="H7" s="67"/>
      <c r="I7" s="60"/>
      <c r="J7" s="82"/>
      <c r="K7" s="81">
        <v>1.5E-3</v>
      </c>
      <c r="L7" s="144">
        <v>1.2000000000000001E-3</v>
      </c>
      <c r="M7" s="60">
        <v>0.03</v>
      </c>
      <c r="N7" s="82">
        <v>1.1372872340425532E-2</v>
      </c>
      <c r="O7" s="266" t="s">
        <v>456</v>
      </c>
      <c r="P7" s="81"/>
      <c r="Q7" s="82">
        <v>1.1372872340425532E-2</v>
      </c>
      <c r="R7" s="277">
        <v>0</v>
      </c>
      <c r="S7" s="278">
        <v>0</v>
      </c>
      <c r="T7" s="73">
        <f t="shared" ref="T7:T8" si="86">R7/Q7</f>
        <v>0</v>
      </c>
      <c r="U7" s="73">
        <f t="shared" ref="U7:U8" si="87">IF(R7&lt;0.01*Q7,0.01,IF(R7&gt;100*Q7,100,T7))</f>
        <v>0.01</v>
      </c>
      <c r="V7" s="205">
        <f t="shared" ref="V7:V8" si="88">IF(S7&gt;0,((((1/Q7)^2)*((S7^2)+(R7^2))-((1/Q7)^2)*(R7^2))^0.5),0)</f>
        <v>0</v>
      </c>
      <c r="W7" s="205">
        <f t="shared" ref="W7:W19" si="89">IF(V7=0,U7,V7)</f>
        <v>0.01</v>
      </c>
      <c r="X7" s="202">
        <v>1</v>
      </c>
      <c r="Y7" s="199">
        <v>1</v>
      </c>
      <c r="Z7" s="146">
        <v>1</v>
      </c>
      <c r="AA7" s="146">
        <v>1</v>
      </c>
      <c r="AB7" s="146">
        <v>1</v>
      </c>
      <c r="AC7" s="146"/>
      <c r="AD7" s="146"/>
      <c r="AE7" s="146"/>
      <c r="AF7" s="201"/>
      <c r="AG7" s="146"/>
      <c r="AH7" s="146">
        <v>1</v>
      </c>
      <c r="AI7" s="54">
        <f t="shared" ref="AI7" si="90">IF(X7&gt;0,$C7,"na")</f>
        <v>188</v>
      </c>
      <c r="AJ7" s="144">
        <f t="shared" ref="AJ7" si="91">IF(Y7&gt;0,$C7,"na")</f>
        <v>188</v>
      </c>
      <c r="AK7" s="144">
        <f t="shared" ref="AK7" si="92">IF(Z7&gt;0,$C7,"na")</f>
        <v>188</v>
      </c>
      <c r="AL7" s="144">
        <f t="shared" ref="AL7" si="93">IF(AA7&gt;0,$C7,"na")</f>
        <v>188</v>
      </c>
      <c r="AM7" s="144">
        <f t="shared" ref="AM7" si="94">IF(AB7&gt;0,$C7,"na")</f>
        <v>188</v>
      </c>
      <c r="AN7" s="144" t="str">
        <f t="shared" ref="AN7" si="95">IF(AC7&gt;0,$C7,"na")</f>
        <v>na</v>
      </c>
      <c r="AO7" s="144" t="str">
        <f t="shared" ref="AO7" si="96">IF(AD7&gt;0,$C7,"na")</f>
        <v>na</v>
      </c>
      <c r="AP7" s="144" t="str">
        <f t="shared" ref="AP7" si="97">IF(AE7&gt;0,$C7,"na")</f>
        <v>na</v>
      </c>
      <c r="AQ7" s="75" t="str">
        <f t="shared" ref="AQ7" si="98">IF(AF7&gt;0,$C7,"na")</f>
        <v>na</v>
      </c>
      <c r="AR7" s="144" t="str">
        <f t="shared" ref="AR7" si="99">IF(AG7&gt;0,$C7,"na")</f>
        <v>na</v>
      </c>
      <c r="AS7" s="144">
        <f t="shared" ref="AS7" si="100">IF(AH7&gt;0,$C7,"na")</f>
        <v>188</v>
      </c>
      <c r="AT7" s="81">
        <f t="shared" si="31"/>
        <v>9.950330853168092E-3</v>
      </c>
      <c r="AU7" s="82">
        <f t="shared" si="32"/>
        <v>1.2319457246779544E-2</v>
      </c>
      <c r="AV7" s="82">
        <f t="shared" si="33"/>
        <v>9.950330853168092E-3</v>
      </c>
      <c r="AW7" s="82">
        <f t="shared" si="34"/>
        <v>1.7169198334878275E-2</v>
      </c>
      <c r="AX7" s="82">
        <f t="shared" si="35"/>
        <v>1.9545292747294468E-2</v>
      </c>
      <c r="AY7" s="82" t="str">
        <f t="shared" si="36"/>
        <v>na</v>
      </c>
      <c r="AZ7" s="82" t="str">
        <f t="shared" si="37"/>
        <v>na</v>
      </c>
      <c r="BA7" s="82" t="str">
        <f t="shared" si="38"/>
        <v>na</v>
      </c>
      <c r="BB7" s="83" t="str">
        <f t="shared" si="39"/>
        <v>na</v>
      </c>
      <c r="BC7" s="82" t="str">
        <f t="shared" si="40"/>
        <v>na</v>
      </c>
      <c r="BD7" s="82">
        <f t="shared" si="41"/>
        <v>9.950330853168092E-3</v>
      </c>
      <c r="BE7" s="93">
        <f t="shared" si="42"/>
        <v>1.9900661706336174E-2</v>
      </c>
      <c r="BF7" s="85">
        <f t="shared" si="43"/>
        <v>3.0505322706311233E-2</v>
      </c>
      <c r="BG7" s="85">
        <f t="shared" si="44"/>
        <v>1.9900661706336174E-2</v>
      </c>
      <c r="BH7" s="85">
        <f t="shared" si="45"/>
        <v>5.9250566802717147E-2</v>
      </c>
      <c r="BI7" s="85">
        <f t="shared" si="46"/>
        <v>7.6785078650085381E-2</v>
      </c>
      <c r="BJ7" s="85" t="str">
        <f t="shared" si="47"/>
        <v>na</v>
      </c>
      <c r="BK7" s="85" t="str">
        <f t="shared" si="48"/>
        <v>na</v>
      </c>
      <c r="BL7" s="85" t="str">
        <f t="shared" si="49"/>
        <v>na</v>
      </c>
      <c r="BM7" s="86" t="str">
        <f t="shared" si="50"/>
        <v>na</v>
      </c>
      <c r="BN7" s="85" t="str">
        <f t="shared" si="51"/>
        <v>na</v>
      </c>
      <c r="BO7" s="102">
        <f t="shared" si="52"/>
        <v>1.9900661706336174E-2</v>
      </c>
      <c r="BP7" s="85">
        <f t="shared" si="53"/>
        <v>3.7214237390848646</v>
      </c>
      <c r="BQ7" s="85">
        <f t="shared" si="54"/>
        <v>5.7044953460802006</v>
      </c>
      <c r="BR7" s="85">
        <f t="shared" si="55"/>
        <v>3.7214237390848646</v>
      </c>
      <c r="BS7" s="85">
        <f t="shared" si="56"/>
        <v>11.079855992108106</v>
      </c>
      <c r="BT7" s="85">
        <f t="shared" si="57"/>
        <v>14.358809707565966</v>
      </c>
      <c r="BU7" s="85" t="str">
        <f t="shared" si="58"/>
        <v>na</v>
      </c>
      <c r="BV7" s="85" t="str">
        <f t="shared" si="59"/>
        <v>na</v>
      </c>
      <c r="BW7" s="85" t="str">
        <f t="shared" si="60"/>
        <v>na</v>
      </c>
      <c r="BX7" s="86" t="str">
        <f t="shared" si="61"/>
        <v>na</v>
      </c>
      <c r="BY7" s="85" t="str">
        <f t="shared" si="62"/>
        <v>na</v>
      </c>
      <c r="BZ7" s="102">
        <f t="shared" si="63"/>
        <v>3.7214237390848646</v>
      </c>
      <c r="CA7" s="85">
        <f t="shared" si="64"/>
        <v>4.4664415405095887</v>
      </c>
      <c r="CB7" s="85">
        <f t="shared" si="65"/>
        <v>4.219276036386348</v>
      </c>
      <c r="CC7" s="85">
        <f t="shared" si="66"/>
        <v>6.1795551414353733</v>
      </c>
      <c r="CD7" s="85">
        <f t="shared" si="67"/>
        <v>4.9304649507989771</v>
      </c>
      <c r="CE7" s="85">
        <f t="shared" si="68"/>
        <v>5.7053589532243523</v>
      </c>
      <c r="CF7" s="85" t="str">
        <f t="shared" si="69"/>
        <v>na</v>
      </c>
      <c r="CG7" s="85" t="str">
        <f t="shared" si="70"/>
        <v>na</v>
      </c>
      <c r="CH7" s="85" t="str">
        <f t="shared" si="71"/>
        <v>na</v>
      </c>
      <c r="CI7" s="86" t="str">
        <f t="shared" si="72"/>
        <v>na</v>
      </c>
      <c r="CJ7" s="85" t="str">
        <f t="shared" si="73"/>
        <v>na</v>
      </c>
      <c r="CK7" s="102">
        <f t="shared" si="74"/>
        <v>3.501534487377417</v>
      </c>
    </row>
    <row r="8" spans="1:89" x14ac:dyDescent="0.25">
      <c r="A8" s="217" t="s">
        <v>106</v>
      </c>
      <c r="C8" s="144">
        <v>188</v>
      </c>
      <c r="F8" s="67">
        <v>1</v>
      </c>
      <c r="G8" s="81"/>
      <c r="H8" s="67"/>
      <c r="I8" s="60"/>
      <c r="J8" s="82"/>
      <c r="K8" s="81">
        <v>0.32200000000000001</v>
      </c>
      <c r="L8" s="144">
        <v>0.35950000000000004</v>
      </c>
      <c r="M8" s="60">
        <v>4.4770000000000003</v>
      </c>
      <c r="N8" s="82">
        <v>1.7972260638297874</v>
      </c>
      <c r="O8" s="266" t="s">
        <v>456</v>
      </c>
      <c r="P8" s="81"/>
      <c r="Q8" s="82">
        <v>1.7972260638297874</v>
      </c>
      <c r="R8" s="277">
        <v>0.57799999999999996</v>
      </c>
      <c r="S8" s="278">
        <v>1.542</v>
      </c>
      <c r="T8" s="73">
        <f t="shared" si="86"/>
        <v>0.32160673141380697</v>
      </c>
      <c r="U8" s="73">
        <f t="shared" si="87"/>
        <v>0.32160673141380697</v>
      </c>
      <c r="V8" s="205">
        <f t="shared" si="88"/>
        <v>0.85798889245690368</v>
      </c>
      <c r="W8" s="205">
        <f t="shared" si="89"/>
        <v>0.85798889245690368</v>
      </c>
      <c r="X8" s="202">
        <v>1</v>
      </c>
      <c r="Y8" s="198">
        <v>1</v>
      </c>
      <c r="Z8" s="207"/>
      <c r="AA8" s="207">
        <v>0.5</v>
      </c>
      <c r="AB8" s="207">
        <v>0.3</v>
      </c>
      <c r="AC8" s="207">
        <v>1</v>
      </c>
      <c r="AD8" s="207"/>
      <c r="AE8" s="207">
        <v>1</v>
      </c>
      <c r="AF8" s="201"/>
      <c r="AG8" s="146"/>
      <c r="AH8" s="146">
        <v>1</v>
      </c>
      <c r="AI8" s="54">
        <f t="shared" ref="AI8" si="101">IF(X8&gt;0,$C8,"na")</f>
        <v>188</v>
      </c>
      <c r="AJ8" s="144">
        <f t="shared" ref="AJ8" si="102">IF(Y8&gt;0,$C8,"na")</f>
        <v>188</v>
      </c>
      <c r="AK8" s="144" t="str">
        <f t="shared" ref="AK8" si="103">IF(Z8&gt;0,$C8,"na")</f>
        <v>na</v>
      </c>
      <c r="AL8" s="144">
        <f t="shared" ref="AL8" si="104">IF(AA8&gt;0,$C8,"na")</f>
        <v>188</v>
      </c>
      <c r="AM8" s="144">
        <f t="shared" ref="AM8" si="105">IF(AB8&gt;0,$C8,"na")</f>
        <v>188</v>
      </c>
      <c r="AN8" s="144">
        <f t="shared" ref="AN8" si="106">IF(AC8&gt;0,$C8,"na")</f>
        <v>188</v>
      </c>
      <c r="AO8" s="144" t="str">
        <f t="shared" ref="AO8" si="107">IF(AD8&gt;0,$C8,"na")</f>
        <v>na</v>
      </c>
      <c r="AP8" s="144">
        <f t="shared" ref="AP8" si="108">IF(AE8&gt;0,$C8,"na")</f>
        <v>188</v>
      </c>
      <c r="AQ8" s="75" t="str">
        <f t="shared" ref="AQ8" si="109">IF(AF8&gt;0,$C8,"na")</f>
        <v>na</v>
      </c>
      <c r="AR8" s="144" t="str">
        <f t="shared" ref="AR8" si="110">IF(AG8&gt;0,$C8,"na")</f>
        <v>na</v>
      </c>
      <c r="AS8" s="144">
        <f t="shared" ref="AS8" si="111">IF(AH8&gt;0,$C8,"na")</f>
        <v>188</v>
      </c>
      <c r="AT8" s="81">
        <f t="shared" si="31"/>
        <v>0.27884821715372315</v>
      </c>
      <c r="AU8" s="82">
        <f t="shared" si="32"/>
        <v>0.34524064980937152</v>
      </c>
      <c r="AV8" s="82" t="str">
        <f t="shared" si="33"/>
        <v>na</v>
      </c>
      <c r="AW8" s="82">
        <f t="shared" si="34"/>
        <v>0.24057493244634937</v>
      </c>
      <c r="AX8" s="82">
        <f t="shared" si="35"/>
        <v>0.16432127082272971</v>
      </c>
      <c r="AY8" s="82">
        <f t="shared" si="36"/>
        <v>0.27884821715372315</v>
      </c>
      <c r="AZ8" s="82" t="str">
        <f t="shared" si="37"/>
        <v>na</v>
      </c>
      <c r="BA8" s="82">
        <f t="shared" si="38"/>
        <v>0.28917592890015731</v>
      </c>
      <c r="BB8" s="83" t="str">
        <f t="shared" si="39"/>
        <v>na</v>
      </c>
      <c r="BC8" s="82" t="str">
        <f t="shared" si="40"/>
        <v>na</v>
      </c>
      <c r="BD8" s="82">
        <f t="shared" si="41"/>
        <v>0.27884821715372315</v>
      </c>
      <c r="BE8" s="93">
        <f t="shared" si="42"/>
        <v>1.2389893242964281</v>
      </c>
      <c r="BF8" s="85">
        <f t="shared" si="43"/>
        <v>1.8992217306675405</v>
      </c>
      <c r="BG8" s="85" t="str">
        <f t="shared" si="44"/>
        <v>na</v>
      </c>
      <c r="BH8" s="85">
        <f t="shared" si="45"/>
        <v>0.92221581385539575</v>
      </c>
      <c r="BI8" s="85">
        <f t="shared" si="46"/>
        <v>0.43024852492309001</v>
      </c>
      <c r="BJ8" s="85">
        <f t="shared" si="47"/>
        <v>1.2389893242964281</v>
      </c>
      <c r="BK8" s="85" t="str">
        <f t="shared" si="48"/>
        <v>na</v>
      </c>
      <c r="BL8" s="85">
        <f t="shared" si="49"/>
        <v>1.3324658851144024</v>
      </c>
      <c r="BM8" s="86" t="str">
        <f t="shared" si="50"/>
        <v>na</v>
      </c>
      <c r="BN8" s="85" t="str">
        <f t="shared" si="51"/>
        <v>na</v>
      </c>
      <c r="BO8" s="102">
        <f t="shared" si="52"/>
        <v>1.2389893242964281</v>
      </c>
      <c r="BP8" s="85">
        <f t="shared" si="53"/>
        <v>231.69100364343205</v>
      </c>
      <c r="BQ8" s="85">
        <f t="shared" si="54"/>
        <v>355.15446363483005</v>
      </c>
      <c r="BR8" s="85" t="str">
        <f t="shared" si="55"/>
        <v>na</v>
      </c>
      <c r="BS8" s="85">
        <f t="shared" si="56"/>
        <v>172.454357190959</v>
      </c>
      <c r="BT8" s="85">
        <f t="shared" si="57"/>
        <v>80.45647416061783</v>
      </c>
      <c r="BU8" s="85">
        <f t="shared" si="58"/>
        <v>231.69100364343205</v>
      </c>
      <c r="BV8" s="85" t="str">
        <f t="shared" si="59"/>
        <v>na</v>
      </c>
      <c r="BW8" s="85">
        <f t="shared" si="60"/>
        <v>249.17112051639324</v>
      </c>
      <c r="BX8" s="86" t="str">
        <f t="shared" si="61"/>
        <v>na</v>
      </c>
      <c r="BY8" s="85" t="str">
        <f t="shared" si="62"/>
        <v>na</v>
      </c>
      <c r="BZ8" s="102">
        <f t="shared" si="63"/>
        <v>231.69100364343205</v>
      </c>
      <c r="CA8" s="85">
        <f t="shared" si="64"/>
        <v>2.4760480390145294</v>
      </c>
      <c r="CB8" s="85">
        <f t="shared" si="65"/>
        <v>6.3036032915432223</v>
      </c>
      <c r="CC8" s="85" t="str">
        <f t="shared" si="66"/>
        <v>na</v>
      </c>
      <c r="CD8" s="85">
        <f t="shared" si="67"/>
        <v>0.71017711188312693</v>
      </c>
      <c r="CE8" s="85">
        <f t="shared" si="68"/>
        <v>0.16282929639029481</v>
      </c>
      <c r="CF8" s="85">
        <f t="shared" si="69"/>
        <v>2.1694592532826715</v>
      </c>
      <c r="CG8" s="85" t="str">
        <f t="shared" si="70"/>
        <v>na</v>
      </c>
      <c r="CH8" s="85">
        <f t="shared" si="71"/>
        <v>2.0898398118024417</v>
      </c>
      <c r="CI8" s="86" t="str">
        <f t="shared" si="72"/>
        <v>na</v>
      </c>
      <c r="CJ8" s="85" t="str">
        <f t="shared" si="73"/>
        <v>na</v>
      </c>
      <c r="CK8" s="102">
        <f t="shared" si="74"/>
        <v>3.296778492007737</v>
      </c>
    </row>
    <row r="9" spans="1:89" x14ac:dyDescent="0.25">
      <c r="A9" s="217" t="s">
        <v>85</v>
      </c>
      <c r="B9" s="54">
        <v>40</v>
      </c>
      <c r="F9" s="67">
        <v>1</v>
      </c>
      <c r="G9" s="81">
        <v>6.8</v>
      </c>
      <c r="H9" s="67">
        <v>61.88</v>
      </c>
      <c r="I9" s="60">
        <v>85.47</v>
      </c>
      <c r="J9" s="82">
        <v>60.3</v>
      </c>
      <c r="K9" s="81"/>
      <c r="L9" s="60"/>
      <c r="M9" s="60"/>
      <c r="N9" s="82"/>
      <c r="O9" s="266" t="s">
        <v>456</v>
      </c>
      <c r="P9" s="81">
        <v>60.3</v>
      </c>
      <c r="Q9" s="82"/>
      <c r="R9" s="277">
        <v>14.231999999999999</v>
      </c>
      <c r="S9" s="278">
        <v>28.698</v>
      </c>
      <c r="T9" s="154">
        <f>R9/P9</f>
        <v>0.23601990049751242</v>
      </c>
      <c r="U9" s="154">
        <f>IF(R9&lt;0.01*P9,0.01,IF(R9&gt;100*P9,100,T9))</f>
        <v>0.23601990049751242</v>
      </c>
      <c r="V9" s="205">
        <f t="shared" ref="V9:V11" si="112">IF(S9&gt;0,((((1/P9)^2)*((S9^2)+(R9^2))-((1/P9)^2)*(R9^2))^0.5),0)</f>
        <v>0.47592039800995023</v>
      </c>
      <c r="W9" s="205">
        <f>IF(V9=0,U9,V9)</f>
        <v>0.47592039800995023</v>
      </c>
      <c r="X9" s="202">
        <v>1</v>
      </c>
      <c r="Z9" s="200">
        <v>1</v>
      </c>
      <c r="AA9" s="200">
        <v>0.75</v>
      </c>
      <c r="AB9" s="200">
        <v>1</v>
      </c>
      <c r="AC9" s="200">
        <v>1</v>
      </c>
      <c r="AE9" s="200">
        <v>1</v>
      </c>
      <c r="AF9" s="139"/>
      <c r="AG9" s="133">
        <v>1</v>
      </c>
      <c r="AH9" s="146">
        <v>1</v>
      </c>
      <c r="AI9" s="54">
        <f t="shared" ref="AI9:AI11" si="113">IF(X9&gt;0,$B9,"na")</f>
        <v>40</v>
      </c>
      <c r="AJ9" s="144" t="str">
        <f t="shared" ref="AJ9:AJ11" si="114">IF(Y9&gt;0,$B9,"na")</f>
        <v>na</v>
      </c>
      <c r="AK9" s="144">
        <f t="shared" ref="AK9:AK11" si="115">IF(Z9&gt;0,$B9,"na")</f>
        <v>40</v>
      </c>
      <c r="AL9" s="144">
        <f t="shared" ref="AL9:AL11" si="116">IF(AA9&gt;0,$B9,"na")</f>
        <v>40</v>
      </c>
      <c r="AM9" s="144">
        <f t="shared" ref="AM9:AM11" si="117">IF(AB9&gt;0,$B9,"na")</f>
        <v>40</v>
      </c>
      <c r="AN9" s="144">
        <f t="shared" ref="AN9:AN11" si="118">IF(AC9&gt;0,$B9,"na")</f>
        <v>40</v>
      </c>
      <c r="AO9" s="144" t="str">
        <f t="shared" ref="AO9:AO11" si="119">IF(AD9&gt;0,$B9,"na")</f>
        <v>na</v>
      </c>
      <c r="AP9" s="144">
        <f t="shared" ref="AP9:AP11" si="120">IF(AE9&gt;0,$B9,"na")</f>
        <v>40</v>
      </c>
      <c r="AQ9" s="75" t="str">
        <f t="shared" ref="AQ9:AQ11" si="121">IF(AF9&gt;0,$B9,"na")</f>
        <v>na</v>
      </c>
      <c r="AR9" s="144">
        <f t="shared" ref="AR9:AR11" si="122">IF(AG9&gt;0,$B9,"na")</f>
        <v>40</v>
      </c>
      <c r="AS9" s="144">
        <f t="shared" ref="AS9:AS11" si="123">IF(AH9&gt;0,$B9,"na")</f>
        <v>40</v>
      </c>
      <c r="AT9" s="81">
        <f t="shared" si="31"/>
        <v>0.21189645963202638</v>
      </c>
      <c r="AU9" s="82" t="str">
        <f t="shared" si="32"/>
        <v>na</v>
      </c>
      <c r="AV9" s="82">
        <f t="shared" si="33"/>
        <v>0.21189645963202638</v>
      </c>
      <c r="AW9" s="82">
        <f t="shared" si="34"/>
        <v>0.27421894775909295</v>
      </c>
      <c r="AX9" s="82">
        <f t="shared" si="35"/>
        <v>0.41622518856290902</v>
      </c>
      <c r="AY9" s="82">
        <f t="shared" si="36"/>
        <v>0.21189645963202638</v>
      </c>
      <c r="AZ9" s="82" t="str">
        <f t="shared" si="37"/>
        <v>na</v>
      </c>
      <c r="BA9" s="82">
        <f t="shared" si="38"/>
        <v>0.21974447665543476</v>
      </c>
      <c r="BB9" s="83" t="str">
        <f t="shared" si="39"/>
        <v>na</v>
      </c>
      <c r="BC9" s="82">
        <f t="shared" si="40"/>
        <v>0.21189645963202638</v>
      </c>
      <c r="BD9" s="82">
        <f t="shared" si="41"/>
        <v>0.21189645963202638</v>
      </c>
      <c r="BE9" s="93">
        <f t="shared" si="42"/>
        <v>0.778563587672781</v>
      </c>
      <c r="BF9" s="85" t="str">
        <f t="shared" si="43"/>
        <v>na</v>
      </c>
      <c r="BG9" s="85">
        <f t="shared" si="44"/>
        <v>0.778563587672781</v>
      </c>
      <c r="BH9" s="85">
        <f t="shared" si="45"/>
        <v>1.3038919599779444</v>
      </c>
      <c r="BI9" s="85">
        <f t="shared" si="46"/>
        <v>3.0040240468241874</v>
      </c>
      <c r="BJ9" s="85">
        <f t="shared" si="47"/>
        <v>0.778563587672781</v>
      </c>
      <c r="BK9" s="85" t="str">
        <f t="shared" si="48"/>
        <v>na</v>
      </c>
      <c r="BL9" s="85">
        <f t="shared" si="49"/>
        <v>0.83730295299788782</v>
      </c>
      <c r="BM9" s="86" t="str">
        <f t="shared" si="50"/>
        <v>na</v>
      </c>
      <c r="BN9" s="85">
        <f t="shared" si="51"/>
        <v>0.778563587672781</v>
      </c>
      <c r="BO9" s="102">
        <f t="shared" si="52"/>
        <v>0.778563587672781</v>
      </c>
      <c r="BP9" s="85">
        <f t="shared" si="53"/>
        <v>30.36397991923846</v>
      </c>
      <c r="BQ9" s="85" t="str">
        <f t="shared" si="54"/>
        <v>na</v>
      </c>
      <c r="BR9" s="85">
        <f t="shared" si="55"/>
        <v>30.36397991923846</v>
      </c>
      <c r="BS9" s="85">
        <f t="shared" si="56"/>
        <v>50.851786439139829</v>
      </c>
      <c r="BT9" s="85">
        <f t="shared" si="57"/>
        <v>117.15693782614331</v>
      </c>
      <c r="BU9" s="85">
        <f t="shared" si="58"/>
        <v>30.36397991923846</v>
      </c>
      <c r="BV9" s="85" t="str">
        <f t="shared" si="59"/>
        <v>na</v>
      </c>
      <c r="BW9" s="85">
        <f t="shared" si="60"/>
        <v>32.654815166917622</v>
      </c>
      <c r="BX9" s="86" t="str">
        <f t="shared" si="61"/>
        <v>na</v>
      </c>
      <c r="BY9" s="85">
        <f t="shared" si="62"/>
        <v>30.36397991923846</v>
      </c>
      <c r="BZ9" s="102">
        <f t="shared" si="63"/>
        <v>30.36397991923846</v>
      </c>
      <c r="CA9" s="85">
        <f t="shared" si="64"/>
        <v>9.1435298537118598E-2</v>
      </c>
      <c r="CB9" s="85" t="str">
        <f t="shared" si="65"/>
        <v>na</v>
      </c>
      <c r="CC9" s="85">
        <f t="shared" si="66"/>
        <v>1.7049210999239863E-2</v>
      </c>
      <c r="CD9" s="85">
        <f t="shared" si="67"/>
        <v>0.36180371395195537</v>
      </c>
      <c r="CE9" s="85">
        <f t="shared" si="68"/>
        <v>1.9797892770229042</v>
      </c>
      <c r="CF9" s="85">
        <f t="shared" si="69"/>
        <v>6.5516496282113867E-2</v>
      </c>
      <c r="CG9" s="85" t="str">
        <f t="shared" si="70"/>
        <v>na</v>
      </c>
      <c r="CH9" s="85">
        <f t="shared" si="71"/>
        <v>5.184516408990026E-2</v>
      </c>
      <c r="CI9" s="86" t="str">
        <f t="shared" si="72"/>
        <v>na</v>
      </c>
      <c r="CJ9" s="85">
        <f t="shared" si="73"/>
        <v>0.1530695918090175</v>
      </c>
      <c r="CK9" s="102">
        <f t="shared" si="74"/>
        <v>0.17146339545737993</v>
      </c>
    </row>
    <row r="10" spans="1:89" s="146" customFormat="1" x14ac:dyDescent="0.25">
      <c r="A10" s="176" t="s">
        <v>16</v>
      </c>
      <c r="B10" s="54">
        <v>40</v>
      </c>
      <c r="C10" s="203"/>
      <c r="D10" s="207"/>
      <c r="E10" s="202"/>
      <c r="F10" s="67">
        <v>1</v>
      </c>
      <c r="G10" s="81">
        <v>4</v>
      </c>
      <c r="H10" s="67">
        <v>56.17</v>
      </c>
      <c r="I10" s="60">
        <v>13.34</v>
      </c>
      <c r="J10" s="82">
        <v>28.604000000000003</v>
      </c>
      <c r="K10" s="204"/>
      <c r="L10" s="60"/>
      <c r="M10" s="60"/>
      <c r="N10" s="82"/>
      <c r="O10" s="266" t="s">
        <v>456</v>
      </c>
      <c r="P10" s="81">
        <v>28.604000000000003</v>
      </c>
      <c r="Q10" s="82"/>
      <c r="R10" s="277">
        <v>0.69599999999999995</v>
      </c>
      <c r="S10" s="278">
        <v>2.9540000000000002</v>
      </c>
      <c r="T10" s="154">
        <f t="shared" ref="T10:T11" si="124">R10/P10</f>
        <v>2.4332261222206681E-2</v>
      </c>
      <c r="U10" s="154">
        <f t="shared" ref="U10:U11" si="125">IF(R10&lt;0.01*P10,0.01,IF(R10&gt;100*P10,100,T10))</f>
        <v>2.4332261222206681E-2</v>
      </c>
      <c r="V10" s="205">
        <f t="shared" si="112"/>
        <v>0.10327226961264158</v>
      </c>
      <c r="W10" s="205">
        <f t="shared" si="89"/>
        <v>0.10327226961264158</v>
      </c>
      <c r="X10" s="202">
        <v>1</v>
      </c>
      <c r="Y10" s="198"/>
      <c r="Z10" s="207"/>
      <c r="AA10" s="207">
        <v>0.5</v>
      </c>
      <c r="AB10" s="207">
        <v>0.3</v>
      </c>
      <c r="AC10" s="207">
        <v>1</v>
      </c>
      <c r="AD10" s="207"/>
      <c r="AE10" s="207">
        <v>1</v>
      </c>
      <c r="AF10" s="201"/>
      <c r="AH10" s="146">
        <v>1</v>
      </c>
      <c r="AI10" s="54">
        <f t="shared" si="113"/>
        <v>40</v>
      </c>
      <c r="AJ10" s="144" t="str">
        <f t="shared" si="114"/>
        <v>na</v>
      </c>
      <c r="AK10" s="144" t="str">
        <f t="shared" si="115"/>
        <v>na</v>
      </c>
      <c r="AL10" s="144">
        <f t="shared" si="116"/>
        <v>40</v>
      </c>
      <c r="AM10" s="144">
        <f t="shared" si="117"/>
        <v>40</v>
      </c>
      <c r="AN10" s="144">
        <f t="shared" si="118"/>
        <v>40</v>
      </c>
      <c r="AO10" s="144" t="str">
        <f t="shared" si="119"/>
        <v>na</v>
      </c>
      <c r="AP10" s="144">
        <f t="shared" si="120"/>
        <v>40</v>
      </c>
      <c r="AQ10" s="75" t="str">
        <f t="shared" si="121"/>
        <v>na</v>
      </c>
      <c r="AR10" s="144" t="str">
        <f t="shared" si="122"/>
        <v>na</v>
      </c>
      <c r="AS10" s="144">
        <f t="shared" si="123"/>
        <v>40</v>
      </c>
      <c r="AT10" s="81">
        <f t="shared" si="31"/>
        <v>2.4040947836872193E-2</v>
      </c>
      <c r="AU10" s="82" t="str">
        <f t="shared" si="32"/>
        <v>na</v>
      </c>
      <c r="AV10" s="82" t="str">
        <f t="shared" si="33"/>
        <v>na</v>
      </c>
      <c r="AW10" s="82">
        <f t="shared" si="34"/>
        <v>2.0741209898477969E-2</v>
      </c>
      <c r="AX10" s="82">
        <f t="shared" si="35"/>
        <v>1.4166987118156829E-2</v>
      </c>
      <c r="AY10" s="82">
        <f t="shared" si="36"/>
        <v>2.4040947836872193E-2</v>
      </c>
      <c r="AZ10" s="82" t="str">
        <f t="shared" si="37"/>
        <v>na</v>
      </c>
      <c r="BA10" s="82">
        <f t="shared" si="38"/>
        <v>2.4931353312311902E-2</v>
      </c>
      <c r="BB10" s="83" t="str">
        <f t="shared" si="39"/>
        <v>na</v>
      </c>
      <c r="BC10" s="82" t="str">
        <f t="shared" si="40"/>
        <v>na</v>
      </c>
      <c r="BD10" s="82">
        <f t="shared" si="41"/>
        <v>2.4040947836872193E-2</v>
      </c>
      <c r="BE10" s="93">
        <f t="shared" si="42"/>
        <v>0.19656110885465541</v>
      </c>
      <c r="BF10" s="85" t="str">
        <f t="shared" si="43"/>
        <v>na</v>
      </c>
      <c r="BG10" s="85" t="str">
        <f t="shared" si="44"/>
        <v>na</v>
      </c>
      <c r="BH10" s="85">
        <f t="shared" si="45"/>
        <v>0.14630615407251549</v>
      </c>
      <c r="BI10" s="85">
        <f t="shared" si="46"/>
        <v>6.825734934397952E-2</v>
      </c>
      <c r="BJ10" s="85">
        <f t="shared" si="47"/>
        <v>0.19656110885465541</v>
      </c>
      <c r="BK10" s="85" t="str">
        <f t="shared" si="48"/>
        <v>na</v>
      </c>
      <c r="BL10" s="85">
        <f t="shared" si="49"/>
        <v>0.21139082214272953</v>
      </c>
      <c r="BM10" s="86" t="str">
        <f t="shared" si="50"/>
        <v>na</v>
      </c>
      <c r="BN10" s="85" t="str">
        <f t="shared" si="51"/>
        <v>na</v>
      </c>
      <c r="BO10" s="102">
        <f t="shared" si="52"/>
        <v>0.19656110885465541</v>
      </c>
      <c r="BP10" s="85">
        <f t="shared" si="53"/>
        <v>7.6658832453315613</v>
      </c>
      <c r="BQ10" s="85" t="str">
        <f t="shared" si="54"/>
        <v>na</v>
      </c>
      <c r="BR10" s="85" t="str">
        <f t="shared" si="55"/>
        <v>na</v>
      </c>
      <c r="BS10" s="85">
        <f t="shared" si="56"/>
        <v>5.7059400088281036</v>
      </c>
      <c r="BT10" s="85">
        <f t="shared" si="57"/>
        <v>2.6620366244152014</v>
      </c>
      <c r="BU10" s="85">
        <f t="shared" si="58"/>
        <v>7.6658832453315613</v>
      </c>
      <c r="BV10" s="85" t="str">
        <f t="shared" si="59"/>
        <v>na</v>
      </c>
      <c r="BW10" s="85">
        <f t="shared" si="60"/>
        <v>8.2442420635664515</v>
      </c>
      <c r="BX10" s="86" t="str">
        <f t="shared" si="61"/>
        <v>na</v>
      </c>
      <c r="BY10" s="85" t="str">
        <f t="shared" si="62"/>
        <v>na</v>
      </c>
      <c r="BZ10" s="102">
        <f t="shared" si="63"/>
        <v>7.6658832453315613</v>
      </c>
      <c r="CA10" s="85">
        <f t="shared" si="64"/>
        <v>0.78449969602352565</v>
      </c>
      <c r="CB10" s="85" t="str">
        <f t="shared" si="65"/>
        <v>na</v>
      </c>
      <c r="CC10" s="85" t="str">
        <f t="shared" si="66"/>
        <v>na</v>
      </c>
      <c r="CD10" s="85">
        <f t="shared" si="67"/>
        <v>1.0032681832145136</v>
      </c>
      <c r="CE10" s="85">
        <f t="shared" si="68"/>
        <v>1.2900177615673503</v>
      </c>
      <c r="CF10" s="85">
        <f t="shared" si="69"/>
        <v>0.86888623353794148</v>
      </c>
      <c r="CG10" s="85" t="str">
        <f t="shared" si="70"/>
        <v>na</v>
      </c>
      <c r="CH10" s="85">
        <f t="shared" si="71"/>
        <v>1.0088415452789925</v>
      </c>
      <c r="CI10" s="86" t="str">
        <f t="shared" si="72"/>
        <v>na</v>
      </c>
      <c r="CJ10" s="85" t="str">
        <f t="shared" si="73"/>
        <v>na</v>
      </c>
      <c r="CK10" s="102">
        <f t="shared" si="74"/>
        <v>0.59910880117361909</v>
      </c>
    </row>
    <row r="11" spans="1:89" s="146" customFormat="1" ht="15.75" x14ac:dyDescent="0.25">
      <c r="A11" s="218" t="s">
        <v>21</v>
      </c>
      <c r="B11" s="54">
        <v>40</v>
      </c>
      <c r="C11" s="203"/>
      <c r="D11" s="207"/>
      <c r="E11" s="202"/>
      <c r="F11" s="60">
        <v>1</v>
      </c>
      <c r="G11" s="81">
        <v>264.81</v>
      </c>
      <c r="H11" s="60">
        <v>2871.9</v>
      </c>
      <c r="I11" s="60">
        <v>1968.86</v>
      </c>
      <c r="J11" s="82">
        <v>1989.2660000000001</v>
      </c>
      <c r="K11" s="81"/>
      <c r="L11" s="60"/>
      <c r="M11" s="60"/>
      <c r="N11" s="82"/>
      <c r="O11" s="266" t="s">
        <v>456</v>
      </c>
      <c r="P11" s="81">
        <v>1989.2660000000001</v>
      </c>
      <c r="Q11" s="82"/>
      <c r="R11" s="277">
        <v>23.356999999999999</v>
      </c>
      <c r="S11" s="278">
        <v>71.837000000000003</v>
      </c>
      <c r="T11" s="154">
        <f t="shared" si="124"/>
        <v>1.1741516720237514E-2</v>
      </c>
      <c r="U11" s="154">
        <f t="shared" si="125"/>
        <v>1.1741516720237514E-2</v>
      </c>
      <c r="V11" s="205">
        <f t="shared" si="112"/>
        <v>3.6112314793496698E-2</v>
      </c>
      <c r="W11" s="205">
        <f t="shared" si="89"/>
        <v>3.6112314793496698E-2</v>
      </c>
      <c r="X11" s="202">
        <v>1</v>
      </c>
      <c r="Y11" s="198">
        <v>0.5</v>
      </c>
      <c r="Z11" s="207">
        <v>1</v>
      </c>
      <c r="AA11" s="207">
        <v>0.5</v>
      </c>
      <c r="AB11" s="207">
        <v>0.1</v>
      </c>
      <c r="AC11" s="207">
        <v>1</v>
      </c>
      <c r="AD11" s="207"/>
      <c r="AE11" s="207">
        <v>1</v>
      </c>
      <c r="AF11" s="201">
        <v>1</v>
      </c>
      <c r="AG11" s="146">
        <v>1</v>
      </c>
      <c r="AH11" s="146">
        <v>1</v>
      </c>
      <c r="AI11" s="54">
        <f t="shared" si="113"/>
        <v>40</v>
      </c>
      <c r="AJ11" s="144">
        <f t="shared" si="114"/>
        <v>40</v>
      </c>
      <c r="AK11" s="144">
        <f t="shared" si="115"/>
        <v>40</v>
      </c>
      <c r="AL11" s="144">
        <f t="shared" si="116"/>
        <v>40</v>
      </c>
      <c r="AM11" s="144">
        <f t="shared" si="117"/>
        <v>40</v>
      </c>
      <c r="AN11" s="144">
        <f t="shared" si="118"/>
        <v>40</v>
      </c>
      <c r="AO11" s="144" t="str">
        <f t="shared" si="119"/>
        <v>na</v>
      </c>
      <c r="AP11" s="144">
        <f t="shared" si="120"/>
        <v>40</v>
      </c>
      <c r="AQ11" s="75">
        <f t="shared" si="121"/>
        <v>40</v>
      </c>
      <c r="AR11" s="144">
        <f t="shared" si="122"/>
        <v>40</v>
      </c>
      <c r="AS11" s="144">
        <f t="shared" si="123"/>
        <v>40</v>
      </c>
      <c r="AT11" s="81">
        <f t="shared" si="31"/>
        <v>1.1673119979839544E-2</v>
      </c>
      <c r="AU11" s="82">
        <f t="shared" si="32"/>
        <v>7.2262171303768604E-3</v>
      </c>
      <c r="AV11" s="82">
        <f t="shared" si="33"/>
        <v>1.1673119979839544E-2</v>
      </c>
      <c r="AW11" s="82">
        <f t="shared" si="34"/>
        <v>1.0070927041430193E-2</v>
      </c>
      <c r="AX11" s="82">
        <f t="shared" si="35"/>
        <v>2.2929342817541963E-3</v>
      </c>
      <c r="AY11" s="82">
        <f t="shared" si="36"/>
        <v>1.1673119979839544E-2</v>
      </c>
      <c r="AZ11" s="82" t="str">
        <f t="shared" si="37"/>
        <v>na</v>
      </c>
      <c r="BA11" s="82">
        <f t="shared" si="38"/>
        <v>1.2105457756870637E-2</v>
      </c>
      <c r="BB11" s="83">
        <f t="shared" si="39"/>
        <v>1.1673119979839544E-2</v>
      </c>
      <c r="BC11" s="82">
        <f t="shared" si="40"/>
        <v>1.1673119979839544E-2</v>
      </c>
      <c r="BD11" s="82">
        <f t="shared" si="41"/>
        <v>1.1673119979839544E-2</v>
      </c>
      <c r="BE11" s="93">
        <f t="shared" si="42"/>
        <v>7.0951099847947743E-2</v>
      </c>
      <c r="BF11" s="85">
        <f t="shared" si="43"/>
        <v>2.7189877265993583E-2</v>
      </c>
      <c r="BG11" s="85">
        <f t="shared" si="44"/>
        <v>7.0951099847947743E-2</v>
      </c>
      <c r="BH11" s="85">
        <f t="shared" si="45"/>
        <v>5.2810968591167552E-2</v>
      </c>
      <c r="BI11" s="85">
        <f t="shared" si="46"/>
        <v>2.7375902683678824E-3</v>
      </c>
      <c r="BJ11" s="85">
        <f t="shared" si="47"/>
        <v>7.0951099847947743E-2</v>
      </c>
      <c r="BK11" s="85" t="str">
        <f t="shared" si="48"/>
        <v>na</v>
      </c>
      <c r="BL11" s="85">
        <f t="shared" si="49"/>
        <v>7.6304063485310047E-2</v>
      </c>
      <c r="BM11" s="86">
        <f t="shared" si="50"/>
        <v>7.0951099847947743E-2</v>
      </c>
      <c r="BN11" s="85">
        <f t="shared" si="51"/>
        <v>7.0951099847947743E-2</v>
      </c>
      <c r="BO11" s="102">
        <f t="shared" si="52"/>
        <v>7.0951099847947743E-2</v>
      </c>
      <c r="BP11" s="85">
        <f t="shared" si="53"/>
        <v>2.767092894069962</v>
      </c>
      <c r="BQ11" s="85">
        <f t="shared" si="54"/>
        <v>1.0604052133737498</v>
      </c>
      <c r="BR11" s="85">
        <f t="shared" si="55"/>
        <v>2.767092894069962</v>
      </c>
      <c r="BS11" s="85">
        <f t="shared" si="56"/>
        <v>2.0596277750555347</v>
      </c>
      <c r="BT11" s="85">
        <f t="shared" si="57"/>
        <v>0.10676602046634741</v>
      </c>
      <c r="BU11" s="85">
        <f t="shared" si="58"/>
        <v>2.767092894069962</v>
      </c>
      <c r="BV11" s="85" t="str">
        <f t="shared" si="59"/>
        <v>na</v>
      </c>
      <c r="BW11" s="85">
        <f t="shared" si="60"/>
        <v>2.9758584759270921</v>
      </c>
      <c r="BX11" s="86">
        <f t="shared" si="61"/>
        <v>2.767092894069962</v>
      </c>
      <c r="BY11" s="85">
        <f t="shared" si="62"/>
        <v>2.767092894069962</v>
      </c>
      <c r="BZ11" s="102">
        <f t="shared" si="63"/>
        <v>2.767092894069962</v>
      </c>
      <c r="CA11" s="85">
        <f t="shared" si="64"/>
        <v>0.92918203158659829</v>
      </c>
      <c r="CB11" s="85">
        <f t="shared" si="65"/>
        <v>0.9597973068575818</v>
      </c>
      <c r="CC11" s="85">
        <f t="shared" si="66"/>
        <v>1.2899302448578078</v>
      </c>
      <c r="CD11" s="85">
        <f t="shared" si="67"/>
        <v>1.143012341854482</v>
      </c>
      <c r="CE11" s="85">
        <f t="shared" si="68"/>
        <v>1.4662487611076402</v>
      </c>
      <c r="CF11" s="85">
        <f t="shared" si="69"/>
        <v>1.0208307326699346</v>
      </c>
      <c r="CG11" s="85" t="str">
        <f t="shared" si="70"/>
        <v>na</v>
      </c>
      <c r="CH11" s="85">
        <f t="shared" si="71"/>
        <v>1.1783734919878659</v>
      </c>
      <c r="CI11" s="86">
        <f t="shared" si="72"/>
        <v>0.69830780185095476</v>
      </c>
      <c r="CJ11" s="85">
        <f t="shared" si="73"/>
        <v>0.76576937548034185</v>
      </c>
      <c r="CK11" s="102">
        <f t="shared" si="74"/>
        <v>0.72631676843718629</v>
      </c>
    </row>
    <row r="12" spans="1:89" s="146" customFormat="1" x14ac:dyDescent="0.25">
      <c r="A12" s="176" t="s">
        <v>22</v>
      </c>
      <c r="B12" s="202"/>
      <c r="C12" s="144">
        <v>188</v>
      </c>
      <c r="D12" s="207"/>
      <c r="E12" s="202"/>
      <c r="F12" s="60">
        <v>1</v>
      </c>
      <c r="G12" s="81"/>
      <c r="H12" s="60"/>
      <c r="I12" s="60"/>
      <c r="J12" s="82"/>
      <c r="K12" s="81">
        <v>4.2499999999999996E-2</v>
      </c>
      <c r="L12" s="144">
        <v>4.5999999999999999E-2</v>
      </c>
      <c r="M12" s="60">
        <v>2.4860000000000002</v>
      </c>
      <c r="N12" s="82">
        <v>0.901869680851064</v>
      </c>
      <c r="O12" s="266" t="s">
        <v>456</v>
      </c>
      <c r="P12" s="81"/>
      <c r="Q12" s="82">
        <v>0.901869680851064</v>
      </c>
      <c r="R12" s="277">
        <v>0.13200000000000001</v>
      </c>
      <c r="S12" s="278">
        <v>0.378</v>
      </c>
      <c r="T12" s="73">
        <f t="shared" ref="T12:T14" si="126">R12/Q12</f>
        <v>0.14636260959059635</v>
      </c>
      <c r="U12" s="73">
        <f t="shared" ref="U12:U14" si="127">IF(R12&lt;0.01*Q12,0.01,IF(R12&gt;100*Q12,100,T12))</f>
        <v>0.14636260959059635</v>
      </c>
      <c r="V12" s="205">
        <f t="shared" ref="V12:V15" si="128">IF(S12&gt;0,((((1/Q12)^2)*((S12^2)+(R12^2))-((1/Q12)^2)*(R12^2))^0.5),0)</f>
        <v>0.41912929110034408</v>
      </c>
      <c r="W12" s="205">
        <f t="shared" si="89"/>
        <v>0.41912929110034408</v>
      </c>
      <c r="X12" s="202">
        <v>1</v>
      </c>
      <c r="Y12" s="198"/>
      <c r="Z12" s="207"/>
      <c r="AA12" s="207">
        <v>1</v>
      </c>
      <c r="AB12" s="207">
        <v>1</v>
      </c>
      <c r="AC12" s="207">
        <v>1</v>
      </c>
      <c r="AD12" s="207"/>
      <c r="AE12" s="207">
        <v>1</v>
      </c>
      <c r="AF12" s="201"/>
      <c r="AH12" s="146">
        <v>1</v>
      </c>
      <c r="AI12" s="54">
        <f t="shared" ref="AI12:AI15" si="129">IF(X12&gt;0,$C12,"na")</f>
        <v>188</v>
      </c>
      <c r="AJ12" s="144" t="str">
        <f t="shared" ref="AJ12:AJ15" si="130">IF(Y12&gt;0,$C12,"na")</f>
        <v>na</v>
      </c>
      <c r="AK12" s="144" t="str">
        <f t="shared" ref="AK12:AK15" si="131">IF(Z12&gt;0,$C12,"na")</f>
        <v>na</v>
      </c>
      <c r="AL12" s="144">
        <f t="shared" ref="AL12:AL15" si="132">IF(AA12&gt;0,$C12,"na")</f>
        <v>188</v>
      </c>
      <c r="AM12" s="144">
        <f t="shared" ref="AM12:AM15" si="133">IF(AB12&gt;0,$C12,"na")</f>
        <v>188</v>
      </c>
      <c r="AN12" s="144">
        <f t="shared" ref="AN12:AN15" si="134">IF(AC12&gt;0,$C12,"na")</f>
        <v>188</v>
      </c>
      <c r="AO12" s="144" t="str">
        <f t="shared" ref="AO12:AO15" si="135">IF(AD12&gt;0,$C12,"na")</f>
        <v>na</v>
      </c>
      <c r="AP12" s="144">
        <f t="shared" ref="AP12:AP15" si="136">IF(AE12&gt;0,$C12,"na")</f>
        <v>188</v>
      </c>
      <c r="AQ12" s="75" t="str">
        <f t="shared" ref="AQ12:AQ15" si="137">IF(AF12&gt;0,$C12,"na")</f>
        <v>na</v>
      </c>
      <c r="AR12" s="144" t="str">
        <f t="shared" ref="AR12:AR15" si="138">IF(AG12&gt;0,$C12,"na")</f>
        <v>na</v>
      </c>
      <c r="AS12" s="144">
        <f t="shared" ref="AS12:AS15" si="139">IF(AH12&gt;0,$C12,"na")</f>
        <v>188</v>
      </c>
      <c r="AT12" s="81">
        <f t="shared" si="31"/>
        <v>0.13659398149975038</v>
      </c>
      <c r="AU12" s="82" t="str">
        <f t="shared" si="32"/>
        <v>na</v>
      </c>
      <c r="AV12" s="82" t="str">
        <f t="shared" si="33"/>
        <v>na</v>
      </c>
      <c r="AW12" s="82">
        <f t="shared" si="34"/>
        <v>0.2356915759211379</v>
      </c>
      <c r="AX12" s="82">
        <f t="shared" si="35"/>
        <v>0.26830960651736685</v>
      </c>
      <c r="AY12" s="82">
        <f t="shared" si="36"/>
        <v>0.13659398149975038</v>
      </c>
      <c r="AZ12" s="82" t="str">
        <f t="shared" si="37"/>
        <v>na</v>
      </c>
      <c r="BA12" s="82">
        <f t="shared" si="38"/>
        <v>0.14165301785159298</v>
      </c>
      <c r="BB12" s="83" t="str">
        <f t="shared" si="39"/>
        <v>na</v>
      </c>
      <c r="BC12" s="82" t="str">
        <f t="shared" si="40"/>
        <v>na</v>
      </c>
      <c r="BD12" s="82">
        <f t="shared" si="41"/>
        <v>0.13659398149975038</v>
      </c>
      <c r="BE12" s="93">
        <f t="shared" si="42"/>
        <v>0.70008701652575056</v>
      </c>
      <c r="BF12" s="85" t="str">
        <f t="shared" si="43"/>
        <v>na</v>
      </c>
      <c r="BG12" s="85" t="str">
        <f t="shared" si="44"/>
        <v>na</v>
      </c>
      <c r="BH12" s="85">
        <f t="shared" si="45"/>
        <v>2.0843805674645948</v>
      </c>
      <c r="BI12" s="85">
        <f t="shared" si="46"/>
        <v>2.7012286033040764</v>
      </c>
      <c r="BJ12" s="85">
        <f t="shared" si="47"/>
        <v>0.70008701652575056</v>
      </c>
      <c r="BK12" s="85" t="str">
        <f t="shared" si="48"/>
        <v>na</v>
      </c>
      <c r="BL12" s="85">
        <f t="shared" si="49"/>
        <v>0.75290565288914724</v>
      </c>
      <c r="BM12" s="86" t="str">
        <f t="shared" si="50"/>
        <v>na</v>
      </c>
      <c r="BN12" s="85" t="str">
        <f t="shared" si="51"/>
        <v>na</v>
      </c>
      <c r="BO12" s="102">
        <f t="shared" si="52"/>
        <v>0.70008701652575056</v>
      </c>
      <c r="BP12" s="85">
        <f t="shared" si="53"/>
        <v>130.91627209031535</v>
      </c>
      <c r="BQ12" s="85" t="str">
        <f t="shared" si="54"/>
        <v>na</v>
      </c>
      <c r="BR12" s="85" t="str">
        <f t="shared" si="55"/>
        <v>na</v>
      </c>
      <c r="BS12" s="85">
        <f t="shared" si="56"/>
        <v>389.77916611587921</v>
      </c>
      <c r="BT12" s="85">
        <f t="shared" si="57"/>
        <v>505.12974881786232</v>
      </c>
      <c r="BU12" s="85">
        <f t="shared" si="58"/>
        <v>130.91627209031535</v>
      </c>
      <c r="BV12" s="85" t="str">
        <f t="shared" si="59"/>
        <v>na</v>
      </c>
      <c r="BW12" s="85">
        <f t="shared" si="60"/>
        <v>140.79335709027055</v>
      </c>
      <c r="BX12" s="86" t="str">
        <f t="shared" si="61"/>
        <v>na</v>
      </c>
      <c r="BY12" s="85" t="str">
        <f t="shared" si="62"/>
        <v>na</v>
      </c>
      <c r="BZ12" s="102">
        <f t="shared" si="63"/>
        <v>130.91627209031535</v>
      </c>
      <c r="CA12" s="85">
        <f t="shared" si="64"/>
        <v>0.14208789829259974</v>
      </c>
      <c r="CB12" s="85" t="str">
        <f t="shared" si="65"/>
        <v>na</v>
      </c>
      <c r="CC12" s="85" t="str">
        <f t="shared" si="66"/>
        <v>na</v>
      </c>
      <c r="CD12" s="85">
        <f t="shared" si="67"/>
        <v>0.60180800886800434</v>
      </c>
      <c r="CE12" s="85">
        <f t="shared" si="68"/>
        <v>1.0450872743027351</v>
      </c>
      <c r="CF12" s="85">
        <f t="shared" si="69"/>
        <v>0.22808588173916208</v>
      </c>
      <c r="CG12" s="85" t="str">
        <f t="shared" si="70"/>
        <v>na</v>
      </c>
      <c r="CH12" s="85">
        <f t="shared" si="71"/>
        <v>0.3330495132195187</v>
      </c>
      <c r="CI12" s="86" t="str">
        <f t="shared" si="72"/>
        <v>na</v>
      </c>
      <c r="CJ12" s="85" t="str">
        <f t="shared" si="73"/>
        <v>na</v>
      </c>
      <c r="CK12" s="102">
        <f t="shared" si="74"/>
        <v>1.8167941111096982E-2</v>
      </c>
    </row>
    <row r="13" spans="1:89" s="146" customFormat="1" x14ac:dyDescent="0.25">
      <c r="A13" s="177" t="s">
        <v>115</v>
      </c>
      <c r="B13" s="204"/>
      <c r="C13" s="144">
        <v>188</v>
      </c>
      <c r="E13" s="204"/>
      <c r="F13" s="60">
        <v>1</v>
      </c>
      <c r="G13" s="81"/>
      <c r="H13" s="60"/>
      <c r="I13" s="60"/>
      <c r="J13" s="29"/>
      <c r="K13" s="81">
        <v>7.000000000000001E-3</v>
      </c>
      <c r="L13" s="144">
        <v>1.4999999999999999E-2</v>
      </c>
      <c r="M13" s="60">
        <v>0.54100000000000004</v>
      </c>
      <c r="N13" s="29">
        <v>0.19800000000000001</v>
      </c>
      <c r="O13" s="267" t="s">
        <v>278</v>
      </c>
      <c r="P13" s="63"/>
      <c r="Q13" s="137">
        <v>0.94399999999999995</v>
      </c>
      <c r="R13" s="293">
        <v>0.47199999999999998</v>
      </c>
      <c r="S13" s="294">
        <v>2.5259999999999998</v>
      </c>
      <c r="T13" s="73">
        <f t="shared" si="126"/>
        <v>0.5</v>
      </c>
      <c r="U13" s="73">
        <f t="shared" si="127"/>
        <v>0.5</v>
      </c>
      <c r="V13" s="205">
        <f t="shared" si="128"/>
        <v>2.6758474576271185</v>
      </c>
      <c r="W13" s="205">
        <f t="shared" si="89"/>
        <v>2.6758474576271185</v>
      </c>
      <c r="X13" s="204">
        <v>1</v>
      </c>
      <c r="Y13" s="199">
        <v>0.5</v>
      </c>
      <c r="AA13" s="146">
        <v>1</v>
      </c>
      <c r="AB13" s="146">
        <v>0.5</v>
      </c>
      <c r="AC13" s="146">
        <v>1</v>
      </c>
      <c r="AF13" s="201"/>
      <c r="AI13" s="54">
        <f t="shared" si="129"/>
        <v>188</v>
      </c>
      <c r="AJ13" s="144">
        <f t="shared" si="130"/>
        <v>188</v>
      </c>
      <c r="AK13" s="144" t="str">
        <f t="shared" si="131"/>
        <v>na</v>
      </c>
      <c r="AL13" s="144">
        <f t="shared" si="132"/>
        <v>188</v>
      </c>
      <c r="AM13" s="144">
        <f t="shared" si="133"/>
        <v>188</v>
      </c>
      <c r="AN13" s="144">
        <f t="shared" si="134"/>
        <v>188</v>
      </c>
      <c r="AO13" s="144" t="str">
        <f t="shared" si="135"/>
        <v>na</v>
      </c>
      <c r="AP13" s="144" t="str">
        <f t="shared" si="136"/>
        <v>na</v>
      </c>
      <c r="AQ13" s="75" t="str">
        <f t="shared" si="137"/>
        <v>na</v>
      </c>
      <c r="AR13" s="144" t="str">
        <f t="shared" si="138"/>
        <v>na</v>
      </c>
      <c r="AS13" s="144" t="str">
        <f t="shared" si="139"/>
        <v>na</v>
      </c>
      <c r="AT13" s="81">
        <f t="shared" si="31"/>
        <v>0.40546510810816438</v>
      </c>
      <c r="AU13" s="82">
        <f t="shared" si="32"/>
        <v>0.2510022097812446</v>
      </c>
      <c r="AV13" s="82" t="str">
        <f t="shared" si="33"/>
        <v>na</v>
      </c>
      <c r="AW13" s="82">
        <f t="shared" si="34"/>
        <v>0.69962606889251888</v>
      </c>
      <c r="AX13" s="82">
        <f t="shared" si="35"/>
        <v>0.39822465974909005</v>
      </c>
      <c r="AY13" s="82">
        <f t="shared" si="36"/>
        <v>0.40546510810816438</v>
      </c>
      <c r="AZ13" s="82" t="str">
        <f t="shared" si="37"/>
        <v>na</v>
      </c>
      <c r="BA13" s="82" t="str">
        <f t="shared" si="38"/>
        <v>na</v>
      </c>
      <c r="BB13" s="83" t="str">
        <f t="shared" si="39"/>
        <v>na</v>
      </c>
      <c r="BC13" s="82" t="str">
        <f t="shared" si="40"/>
        <v>na</v>
      </c>
      <c r="BD13" s="82" t="str">
        <f t="shared" si="41"/>
        <v>na</v>
      </c>
      <c r="BE13" s="93">
        <f t="shared" si="42"/>
        <v>2.6035674135908082</v>
      </c>
      <c r="BF13" s="85">
        <f t="shared" si="43"/>
        <v>0.99773898616064993</v>
      </c>
      <c r="BG13" s="85" t="str">
        <f t="shared" si="44"/>
        <v>na</v>
      </c>
      <c r="BH13" s="85">
        <f t="shared" si="45"/>
        <v>7.7516440026325322</v>
      </c>
      <c r="BI13" s="85">
        <f t="shared" si="46"/>
        <v>2.5114130823061851</v>
      </c>
      <c r="BJ13" s="85">
        <f t="shared" si="47"/>
        <v>2.6035674135908082</v>
      </c>
      <c r="BK13" s="85" t="str">
        <f t="shared" si="48"/>
        <v>na</v>
      </c>
      <c r="BL13" s="85" t="str">
        <f t="shared" si="49"/>
        <v>na</v>
      </c>
      <c r="BM13" s="86" t="str">
        <f t="shared" si="50"/>
        <v>na</v>
      </c>
      <c r="BN13" s="85" t="str">
        <f t="shared" si="51"/>
        <v>na</v>
      </c>
      <c r="BO13" s="102" t="str">
        <f t="shared" si="52"/>
        <v>na</v>
      </c>
      <c r="BP13" s="85">
        <f t="shared" si="53"/>
        <v>486.86710634148113</v>
      </c>
      <c r="BQ13" s="85">
        <f t="shared" si="54"/>
        <v>186.57719041204155</v>
      </c>
      <c r="BR13" s="85" t="str">
        <f t="shared" si="55"/>
        <v>na</v>
      </c>
      <c r="BS13" s="85">
        <f t="shared" si="56"/>
        <v>1449.5574284922834</v>
      </c>
      <c r="BT13" s="85">
        <f t="shared" si="57"/>
        <v>469.63424639125662</v>
      </c>
      <c r="BU13" s="85">
        <f t="shared" si="58"/>
        <v>486.86710634148113</v>
      </c>
      <c r="BV13" s="85" t="str">
        <f t="shared" si="59"/>
        <v>na</v>
      </c>
      <c r="BW13" s="85" t="str">
        <f t="shared" si="60"/>
        <v>na</v>
      </c>
      <c r="BX13" s="86" t="str">
        <f t="shared" si="61"/>
        <v>na</v>
      </c>
      <c r="BY13" s="85" t="str">
        <f t="shared" si="62"/>
        <v>na</v>
      </c>
      <c r="BZ13" s="102" t="str">
        <f t="shared" si="63"/>
        <v>na</v>
      </c>
      <c r="CA13" s="85">
        <f t="shared" si="64"/>
        <v>10.953648536564156</v>
      </c>
      <c r="CB13" s="85">
        <f t="shared" si="65"/>
        <v>1.4849015853973924</v>
      </c>
      <c r="CC13" s="85" t="str">
        <f t="shared" si="66"/>
        <v>na</v>
      </c>
      <c r="CD13" s="85">
        <f t="shared" si="67"/>
        <v>50.935514867308413</v>
      </c>
      <c r="CE13" s="85">
        <f t="shared" si="68"/>
        <v>7.8601761341097713</v>
      </c>
      <c r="CF13" s="85">
        <f t="shared" si="69"/>
        <v>10.297628214297012</v>
      </c>
      <c r="CG13" s="85" t="str">
        <f t="shared" si="70"/>
        <v>na</v>
      </c>
      <c r="CH13" s="85" t="str">
        <f t="shared" si="71"/>
        <v>na</v>
      </c>
      <c r="CI13" s="86" t="str">
        <f t="shared" si="72"/>
        <v>na</v>
      </c>
      <c r="CJ13" s="85" t="str">
        <f t="shared" si="73"/>
        <v>na</v>
      </c>
      <c r="CK13" s="102" t="str">
        <f t="shared" si="74"/>
        <v>na</v>
      </c>
    </row>
    <row r="14" spans="1:89" s="146" customFormat="1" x14ac:dyDescent="0.25">
      <c r="A14" s="176" t="s">
        <v>114</v>
      </c>
      <c r="B14" s="202"/>
      <c r="C14" s="144">
        <v>188</v>
      </c>
      <c r="D14" s="207"/>
      <c r="E14" s="202"/>
      <c r="F14" s="60">
        <v>1</v>
      </c>
      <c r="G14" s="81"/>
      <c r="H14" s="60"/>
      <c r="I14" s="60"/>
      <c r="J14" s="82"/>
      <c r="K14" s="81">
        <v>16.026</v>
      </c>
      <c r="L14" s="144">
        <v>19.196999999999999</v>
      </c>
      <c r="M14" s="60">
        <v>65.977999999999994</v>
      </c>
      <c r="N14" s="82">
        <v>34.962303191489362</v>
      </c>
      <c r="O14" s="266" t="s">
        <v>457</v>
      </c>
      <c r="P14" s="81"/>
      <c r="Q14" s="82">
        <v>65.977999999999994</v>
      </c>
      <c r="R14" s="277">
        <v>22.427</v>
      </c>
      <c r="S14" s="278">
        <v>280.55399999999997</v>
      </c>
      <c r="T14" s="73">
        <f t="shared" si="126"/>
        <v>0.33991633574827973</v>
      </c>
      <c r="U14" s="73">
        <f t="shared" si="127"/>
        <v>0.33991633574827973</v>
      </c>
      <c r="V14" s="205">
        <f t="shared" si="128"/>
        <v>4.2522355936827436</v>
      </c>
      <c r="W14" s="205">
        <f t="shared" si="89"/>
        <v>4.2522355936827436</v>
      </c>
      <c r="X14" s="202">
        <v>1</v>
      </c>
      <c r="Y14" s="199"/>
      <c r="Z14" s="207"/>
      <c r="AA14" s="207">
        <v>0.5</v>
      </c>
      <c r="AB14" s="207">
        <v>1</v>
      </c>
      <c r="AC14" s="207">
        <v>1</v>
      </c>
      <c r="AD14" s="207">
        <v>1</v>
      </c>
      <c r="AE14" s="207">
        <v>1</v>
      </c>
      <c r="AF14" s="201"/>
      <c r="AH14" s="146">
        <v>1</v>
      </c>
      <c r="AI14" s="54">
        <f t="shared" si="129"/>
        <v>188</v>
      </c>
      <c r="AJ14" s="144" t="str">
        <f t="shared" si="130"/>
        <v>na</v>
      </c>
      <c r="AK14" s="144" t="str">
        <f t="shared" si="131"/>
        <v>na</v>
      </c>
      <c r="AL14" s="144">
        <f t="shared" si="132"/>
        <v>188</v>
      </c>
      <c r="AM14" s="144">
        <f t="shared" si="133"/>
        <v>188</v>
      </c>
      <c r="AN14" s="144">
        <f t="shared" si="134"/>
        <v>188</v>
      </c>
      <c r="AO14" s="144">
        <f t="shared" si="135"/>
        <v>188</v>
      </c>
      <c r="AP14" s="144">
        <f t="shared" si="136"/>
        <v>188</v>
      </c>
      <c r="AQ14" s="75" t="str">
        <f t="shared" si="137"/>
        <v>na</v>
      </c>
      <c r="AR14" s="144" t="str">
        <f t="shared" si="138"/>
        <v>na</v>
      </c>
      <c r="AS14" s="144">
        <f t="shared" si="139"/>
        <v>188</v>
      </c>
      <c r="AT14" s="81">
        <f t="shared" si="31"/>
        <v>0.2926071760048648</v>
      </c>
      <c r="AU14" s="82" t="str">
        <f t="shared" si="32"/>
        <v>na</v>
      </c>
      <c r="AV14" s="82" t="str">
        <f t="shared" si="33"/>
        <v>na</v>
      </c>
      <c r="AW14" s="82">
        <f t="shared" si="34"/>
        <v>0.25244540674929511</v>
      </c>
      <c r="AX14" s="82">
        <f t="shared" si="35"/>
        <v>0.57476409572384157</v>
      </c>
      <c r="AY14" s="82">
        <f t="shared" si="36"/>
        <v>0.2926071760048648</v>
      </c>
      <c r="AZ14" s="82">
        <f t="shared" si="37"/>
        <v>0.41801025143552117</v>
      </c>
      <c r="BA14" s="82">
        <f t="shared" si="38"/>
        <v>0.30344447881985975</v>
      </c>
      <c r="BB14" s="83" t="str">
        <f t="shared" si="39"/>
        <v>na</v>
      </c>
      <c r="BC14" s="82" t="str">
        <f t="shared" si="40"/>
        <v>na</v>
      </c>
      <c r="BD14" s="82">
        <f t="shared" si="41"/>
        <v>0.2926071760048648</v>
      </c>
      <c r="BE14" s="93">
        <f t="shared" si="42"/>
        <v>3.3173076266658605</v>
      </c>
      <c r="BF14" s="85" t="str">
        <f t="shared" si="43"/>
        <v>na</v>
      </c>
      <c r="BG14" s="85" t="str">
        <f t="shared" si="44"/>
        <v>na</v>
      </c>
      <c r="BH14" s="85">
        <f t="shared" si="45"/>
        <v>2.4691686140811631</v>
      </c>
      <c r="BI14" s="85">
        <f t="shared" si="46"/>
        <v>12.799560676867641</v>
      </c>
      <c r="BJ14" s="85">
        <f t="shared" si="47"/>
        <v>3.3173076266658605</v>
      </c>
      <c r="BK14" s="85">
        <f t="shared" si="48"/>
        <v>6.7700155646242051</v>
      </c>
      <c r="BL14" s="85">
        <f t="shared" si="49"/>
        <v>3.5675846081015559</v>
      </c>
      <c r="BM14" s="86" t="str">
        <f t="shared" si="50"/>
        <v>na</v>
      </c>
      <c r="BN14" s="85" t="str">
        <f t="shared" si="51"/>
        <v>na</v>
      </c>
      <c r="BO14" s="102">
        <f t="shared" si="52"/>
        <v>3.3173076266658605</v>
      </c>
      <c r="BP14" s="85">
        <f t="shared" si="53"/>
        <v>620.33652618651593</v>
      </c>
      <c r="BQ14" s="85" t="str">
        <f t="shared" si="54"/>
        <v>na</v>
      </c>
      <c r="BR14" s="85" t="str">
        <f t="shared" si="55"/>
        <v>na</v>
      </c>
      <c r="BS14" s="85">
        <f t="shared" si="56"/>
        <v>461.73453083317747</v>
      </c>
      <c r="BT14" s="85">
        <f t="shared" si="57"/>
        <v>2393.5178465742488</v>
      </c>
      <c r="BU14" s="85">
        <f t="shared" si="58"/>
        <v>620.33652618651593</v>
      </c>
      <c r="BV14" s="85">
        <f t="shared" si="59"/>
        <v>1265.9929105847264</v>
      </c>
      <c r="BW14" s="85">
        <f t="shared" si="60"/>
        <v>667.13832171499098</v>
      </c>
      <c r="BX14" s="86" t="str">
        <f t="shared" si="61"/>
        <v>na</v>
      </c>
      <c r="BY14" s="85" t="str">
        <f t="shared" si="62"/>
        <v>na</v>
      </c>
      <c r="BZ14" s="102">
        <f t="shared" si="63"/>
        <v>620.33652618651593</v>
      </c>
      <c r="CA14" s="85">
        <f t="shared" si="64"/>
        <v>3.1053476584603104</v>
      </c>
      <c r="CB14" s="85" t="str">
        <f t="shared" si="65"/>
        <v>na</v>
      </c>
      <c r="CC14" s="85" t="str">
        <f t="shared" si="66"/>
        <v>na</v>
      </c>
      <c r="CD14" s="85">
        <f t="shared" si="67"/>
        <v>1.0109896500456874</v>
      </c>
      <c r="CE14" s="85">
        <f t="shared" si="68"/>
        <v>27.292133560498403</v>
      </c>
      <c r="CF14" s="85">
        <f t="shared" si="69"/>
        <v>2.7607875239120436</v>
      </c>
      <c r="CG14" s="85">
        <f t="shared" si="70"/>
        <v>8.448566560415566</v>
      </c>
      <c r="CH14" s="85">
        <f t="shared" si="71"/>
        <v>2.6937617178258089</v>
      </c>
      <c r="CI14" s="86" t="str">
        <f t="shared" si="72"/>
        <v>na</v>
      </c>
      <c r="CJ14" s="85" t="str">
        <f t="shared" si="73"/>
        <v>na</v>
      </c>
      <c r="CK14" s="102">
        <f t="shared" si="74"/>
        <v>4.0174455569468357</v>
      </c>
    </row>
    <row r="15" spans="1:89" s="146" customFormat="1" x14ac:dyDescent="0.25">
      <c r="A15" s="176" t="s">
        <v>113</v>
      </c>
      <c r="B15" s="202"/>
      <c r="C15" s="144">
        <v>188</v>
      </c>
      <c r="D15" s="207"/>
      <c r="E15" s="204"/>
      <c r="F15" s="60">
        <v>1</v>
      </c>
      <c r="G15" s="81"/>
      <c r="H15" s="60"/>
      <c r="I15" s="60"/>
      <c r="J15" s="82"/>
      <c r="K15" s="81">
        <v>2.5000000000000001E-3</v>
      </c>
      <c r="L15" s="144">
        <v>3.0000000000000001E-3</v>
      </c>
      <c r="M15" s="60">
        <v>6.8000000000000005E-2</v>
      </c>
      <c r="N15" s="82">
        <v>2.5715425531914894E-2</v>
      </c>
      <c r="O15" s="266" t="s">
        <v>456</v>
      </c>
      <c r="P15" s="81"/>
      <c r="Q15" s="82">
        <v>2.5715425531914894E-2</v>
      </c>
      <c r="R15" s="277">
        <v>2E-3</v>
      </c>
      <c r="S15" s="278">
        <v>1.4999999999999999E-2</v>
      </c>
      <c r="T15" s="73">
        <f t="shared" ref="T15" si="140">R15/Q15</f>
        <v>7.7774330334057298E-2</v>
      </c>
      <c r="U15" s="73">
        <f t="shared" ref="U15" si="141">IF(R15&lt;0.01*Q15,0.01,IF(R15&gt;100*Q15,100,T15))</f>
        <v>7.7774330334057298E-2</v>
      </c>
      <c r="V15" s="205">
        <f t="shared" si="128"/>
        <v>0.58330747750542977</v>
      </c>
      <c r="W15" s="205">
        <f t="shared" si="89"/>
        <v>0.58330747750542977</v>
      </c>
      <c r="X15" s="202">
        <v>1</v>
      </c>
      <c r="Y15" s="199">
        <v>1</v>
      </c>
      <c r="Z15" s="207"/>
      <c r="AA15" s="207">
        <v>0.75</v>
      </c>
      <c r="AB15" s="207">
        <v>0.6</v>
      </c>
      <c r="AC15" s="207">
        <v>1</v>
      </c>
      <c r="AD15" s="207"/>
      <c r="AE15" s="207"/>
      <c r="AF15" s="201"/>
      <c r="AH15" s="146">
        <v>1</v>
      </c>
      <c r="AI15" s="54">
        <f t="shared" si="129"/>
        <v>188</v>
      </c>
      <c r="AJ15" s="144">
        <f t="shared" si="130"/>
        <v>188</v>
      </c>
      <c r="AK15" s="144" t="str">
        <f t="shared" si="131"/>
        <v>na</v>
      </c>
      <c r="AL15" s="144">
        <f t="shared" si="132"/>
        <v>188</v>
      </c>
      <c r="AM15" s="144">
        <f t="shared" si="133"/>
        <v>188</v>
      </c>
      <c r="AN15" s="144">
        <f t="shared" si="134"/>
        <v>188</v>
      </c>
      <c r="AO15" s="144" t="str">
        <f t="shared" si="135"/>
        <v>na</v>
      </c>
      <c r="AP15" s="144" t="str">
        <f t="shared" si="136"/>
        <v>na</v>
      </c>
      <c r="AQ15" s="75" t="str">
        <f t="shared" si="137"/>
        <v>na</v>
      </c>
      <c r="AR15" s="144" t="str">
        <f t="shared" si="138"/>
        <v>na</v>
      </c>
      <c r="AS15" s="144">
        <f t="shared" si="139"/>
        <v>188</v>
      </c>
      <c r="AT15" s="81">
        <f t="shared" si="31"/>
        <v>7.4898109508879873E-2</v>
      </c>
      <c r="AU15" s="82">
        <f t="shared" si="32"/>
        <v>9.2730992725279848E-2</v>
      </c>
      <c r="AV15" s="82" t="str">
        <f t="shared" si="33"/>
        <v>na</v>
      </c>
      <c r="AW15" s="82">
        <f t="shared" si="34"/>
        <v>9.6926965246785707E-2</v>
      </c>
      <c r="AX15" s="82">
        <f t="shared" si="35"/>
        <v>8.8272771921179854E-2</v>
      </c>
      <c r="AY15" s="82">
        <f t="shared" si="36"/>
        <v>7.4898109508879873E-2</v>
      </c>
      <c r="AZ15" s="82" t="str">
        <f t="shared" si="37"/>
        <v>na</v>
      </c>
      <c r="BA15" s="82" t="str">
        <f t="shared" si="38"/>
        <v>na</v>
      </c>
      <c r="BB15" s="83" t="str">
        <f t="shared" si="39"/>
        <v>na</v>
      </c>
      <c r="BC15" s="82" t="str">
        <f t="shared" si="40"/>
        <v>na</v>
      </c>
      <c r="BD15" s="82">
        <f t="shared" si="41"/>
        <v>7.4898109508879873E-2</v>
      </c>
      <c r="BE15" s="93">
        <f t="shared" si="42"/>
        <v>0.9190319984970674</v>
      </c>
      <c r="BF15" s="85">
        <f t="shared" si="43"/>
        <v>1.408765603138362</v>
      </c>
      <c r="BG15" s="85" t="str">
        <f t="shared" si="44"/>
        <v>na</v>
      </c>
      <c r="BH15" s="85">
        <f t="shared" si="45"/>
        <v>1.5391400943687907</v>
      </c>
      <c r="BI15" s="85">
        <f t="shared" si="46"/>
        <v>1.2765635795450339</v>
      </c>
      <c r="BJ15" s="85">
        <f t="shared" si="47"/>
        <v>0.9190319984970674</v>
      </c>
      <c r="BK15" s="85" t="str">
        <f t="shared" si="48"/>
        <v>na</v>
      </c>
      <c r="BL15" s="85" t="str">
        <f t="shared" si="49"/>
        <v>na</v>
      </c>
      <c r="BM15" s="86" t="str">
        <f t="shared" si="50"/>
        <v>na</v>
      </c>
      <c r="BN15" s="85" t="str">
        <f t="shared" si="51"/>
        <v>na</v>
      </c>
      <c r="BO15" s="102">
        <f t="shared" si="52"/>
        <v>0.9190319984970674</v>
      </c>
      <c r="BP15" s="85">
        <f t="shared" si="53"/>
        <v>171.85898371895161</v>
      </c>
      <c r="BQ15" s="85">
        <f t="shared" si="54"/>
        <v>263.43916778687367</v>
      </c>
      <c r="BR15" s="85" t="str">
        <f t="shared" si="55"/>
        <v>na</v>
      </c>
      <c r="BS15" s="85">
        <f t="shared" si="56"/>
        <v>287.81919764696386</v>
      </c>
      <c r="BT15" s="85">
        <f t="shared" si="57"/>
        <v>238.71738937492134</v>
      </c>
      <c r="BU15" s="85">
        <f t="shared" si="58"/>
        <v>171.85898371895161</v>
      </c>
      <c r="BV15" s="85" t="str">
        <f t="shared" si="59"/>
        <v>na</v>
      </c>
      <c r="BW15" s="85" t="str">
        <f t="shared" si="60"/>
        <v>na</v>
      </c>
      <c r="BX15" s="86" t="str">
        <f t="shared" si="61"/>
        <v>na</v>
      </c>
      <c r="BY15" s="85" t="str">
        <f t="shared" si="62"/>
        <v>na</v>
      </c>
      <c r="BZ15" s="102">
        <f t="shared" si="63"/>
        <v>171.85898371895161</v>
      </c>
      <c r="CA15" s="85">
        <f t="shared" si="64"/>
        <v>1.4954273299508771</v>
      </c>
      <c r="CB15" s="85">
        <f t="shared" si="65"/>
        <v>0.9054287800310945</v>
      </c>
      <c r="CC15" s="85" t="str">
        <f t="shared" si="66"/>
        <v>na</v>
      </c>
      <c r="CD15" s="85">
        <f t="shared" si="67"/>
        <v>1.2698622012891929</v>
      </c>
      <c r="CE15" s="85">
        <f t="shared" si="68"/>
        <v>2.0916263508592721</v>
      </c>
      <c r="CF15" s="85">
        <f t="shared" si="69"/>
        <v>1.7516907747047412</v>
      </c>
      <c r="CG15" s="85" t="str">
        <f t="shared" si="70"/>
        <v>na</v>
      </c>
      <c r="CH15" s="85" t="str">
        <f t="shared" si="71"/>
        <v>na</v>
      </c>
      <c r="CI15" s="86" t="str">
        <f t="shared" si="72"/>
        <v>na</v>
      </c>
      <c r="CJ15" s="85" t="str">
        <f t="shared" si="73"/>
        <v>na</v>
      </c>
      <c r="CK15" s="102">
        <f t="shared" si="74"/>
        <v>0.9618110954365271</v>
      </c>
    </row>
    <row r="16" spans="1:89" s="146" customFormat="1" x14ac:dyDescent="0.25">
      <c r="A16" s="177" t="s">
        <v>109</v>
      </c>
      <c r="B16" s="54">
        <v>40</v>
      </c>
      <c r="C16" s="203"/>
      <c r="D16" s="207"/>
      <c r="E16" s="204"/>
      <c r="F16" s="60">
        <v>1</v>
      </c>
      <c r="G16" s="204">
        <v>520</v>
      </c>
      <c r="H16" s="60">
        <v>2945.13</v>
      </c>
      <c r="I16" s="60">
        <v>4711.04</v>
      </c>
      <c r="J16" s="82">
        <v>3166.4679999999998</v>
      </c>
      <c r="K16" s="81"/>
      <c r="L16" s="60"/>
      <c r="M16" s="60"/>
      <c r="N16" s="82"/>
      <c r="O16" s="266" t="s">
        <v>456</v>
      </c>
      <c r="P16" s="81">
        <v>3166.4679999999998</v>
      </c>
      <c r="Q16" s="82"/>
      <c r="R16" s="277">
        <v>145.179</v>
      </c>
      <c r="S16" s="278">
        <v>335.678</v>
      </c>
      <c r="T16" s="154">
        <f t="shared" ref="T16:T18" si="142">R16/P16</f>
        <v>4.5848876413720277E-2</v>
      </c>
      <c r="U16" s="154">
        <f t="shared" ref="U16:U18" si="143">IF(R16&lt;0.01*P16,0.01,IF(R16&gt;100*P16,100,T16))</f>
        <v>4.5848876413720277E-2</v>
      </c>
      <c r="V16" s="205">
        <f t="shared" ref="V16:V18" si="144">IF(S16&gt;0,((((1/P16)^2)*((S16^2)+(R16^2))-((1/P16)^2)*(R16^2))^0.5),0)</f>
        <v>0.1060102296944103</v>
      </c>
      <c r="W16" s="205">
        <f t="shared" si="89"/>
        <v>0.1060102296944103</v>
      </c>
      <c r="X16" s="202">
        <v>1</v>
      </c>
      <c r="Y16" s="198"/>
      <c r="Z16" s="207"/>
      <c r="AA16" s="207">
        <v>0.25</v>
      </c>
      <c r="AB16" s="207">
        <v>0.3</v>
      </c>
      <c r="AC16" s="207">
        <v>1</v>
      </c>
      <c r="AD16" s="207"/>
      <c r="AE16" s="207">
        <v>1</v>
      </c>
      <c r="AF16" s="201"/>
      <c r="AG16" s="146">
        <v>1</v>
      </c>
      <c r="AH16" s="146">
        <v>1</v>
      </c>
      <c r="AI16" s="54">
        <f t="shared" ref="AI16:AI18" si="145">IF(X16&gt;0,$B16,"na")</f>
        <v>40</v>
      </c>
      <c r="AJ16" s="144" t="str">
        <f t="shared" ref="AJ16:AJ18" si="146">IF(Y16&gt;0,$B16,"na")</f>
        <v>na</v>
      </c>
      <c r="AK16" s="144" t="str">
        <f t="shared" ref="AK16:AK18" si="147">IF(Z16&gt;0,$B16,"na")</f>
        <v>na</v>
      </c>
      <c r="AL16" s="144">
        <f t="shared" ref="AL16:AL18" si="148">IF(AA16&gt;0,$B16,"na")</f>
        <v>40</v>
      </c>
      <c r="AM16" s="144">
        <f t="shared" ref="AM16:AM18" si="149">IF(AB16&gt;0,$B16,"na")</f>
        <v>40</v>
      </c>
      <c r="AN16" s="144">
        <f t="shared" ref="AN16:AN18" si="150">IF(AC16&gt;0,$B16,"na")</f>
        <v>40</v>
      </c>
      <c r="AO16" s="144" t="str">
        <f t="shared" ref="AO16:AO18" si="151">IF(AD16&gt;0,$B16,"na")</f>
        <v>na</v>
      </c>
      <c r="AP16" s="144">
        <f t="shared" ref="AP16:AP18" si="152">IF(AE16&gt;0,$B16,"na")</f>
        <v>40</v>
      </c>
      <c r="AQ16" s="75" t="str">
        <f t="shared" ref="AQ16:AQ18" si="153">IF(AF16&gt;0,$B16,"na")</f>
        <v>na</v>
      </c>
      <c r="AR16" s="144">
        <f t="shared" ref="AR16:AR18" si="154">IF(AG16&gt;0,$B16,"na")</f>
        <v>40</v>
      </c>
      <c r="AS16" s="144">
        <f t="shared" ref="AS16:AS18" si="155">IF(AH16&gt;0,$B16,"na")</f>
        <v>40</v>
      </c>
      <c r="AT16" s="81">
        <f t="shared" si="31"/>
        <v>4.4828877588888927E-2</v>
      </c>
      <c r="AU16" s="82" t="str">
        <f t="shared" si="32"/>
        <v>na</v>
      </c>
      <c r="AV16" s="82" t="str">
        <f t="shared" si="33"/>
        <v>na</v>
      </c>
      <c r="AW16" s="82">
        <f t="shared" si="34"/>
        <v>1.9337947195206987E-2</v>
      </c>
      <c r="AX16" s="82">
        <f t="shared" si="35"/>
        <v>2.6417017150595259E-2</v>
      </c>
      <c r="AY16" s="82">
        <f t="shared" si="36"/>
        <v>4.4828877588888927E-2</v>
      </c>
      <c r="AZ16" s="82" t="str">
        <f t="shared" si="37"/>
        <v>na</v>
      </c>
      <c r="BA16" s="82">
        <f t="shared" si="38"/>
        <v>4.6489206388477401E-2</v>
      </c>
      <c r="BB16" s="83" t="str">
        <f t="shared" si="39"/>
        <v>na</v>
      </c>
      <c r="BC16" s="82">
        <f t="shared" si="40"/>
        <v>4.4828877588888927E-2</v>
      </c>
      <c r="BD16" s="82">
        <f t="shared" si="41"/>
        <v>4.4828877588888927E-2</v>
      </c>
      <c r="BE16" s="93">
        <f t="shared" si="42"/>
        <v>0.20151830465797516</v>
      </c>
      <c r="BF16" s="85" t="str">
        <f t="shared" si="43"/>
        <v>na</v>
      </c>
      <c r="BG16" s="85" t="str">
        <f t="shared" si="44"/>
        <v>na</v>
      </c>
      <c r="BH16" s="85">
        <f t="shared" si="45"/>
        <v>3.7498984796024593E-2</v>
      </c>
      <c r="BI16" s="85">
        <f t="shared" si="46"/>
        <v>6.9978773524405277E-2</v>
      </c>
      <c r="BJ16" s="85">
        <f t="shared" si="47"/>
        <v>0.20151830465797516</v>
      </c>
      <c r="BK16" s="85" t="str">
        <f t="shared" si="48"/>
        <v>na</v>
      </c>
      <c r="BL16" s="85">
        <f t="shared" si="49"/>
        <v>0.2167220176294273</v>
      </c>
      <c r="BM16" s="86" t="str">
        <f t="shared" si="50"/>
        <v>na</v>
      </c>
      <c r="BN16" s="85">
        <f t="shared" si="51"/>
        <v>0.20151830465797516</v>
      </c>
      <c r="BO16" s="102">
        <f t="shared" si="52"/>
        <v>0.20151830465797516</v>
      </c>
      <c r="BP16" s="85">
        <f t="shared" si="53"/>
        <v>7.8592138816610309</v>
      </c>
      <c r="BQ16" s="85" t="str">
        <f t="shared" si="54"/>
        <v>na</v>
      </c>
      <c r="BR16" s="85" t="str">
        <f t="shared" si="55"/>
        <v>na</v>
      </c>
      <c r="BS16" s="85">
        <f t="shared" si="56"/>
        <v>1.4624604070449592</v>
      </c>
      <c r="BT16" s="85">
        <f t="shared" si="57"/>
        <v>2.7291721674518059</v>
      </c>
      <c r="BU16" s="85">
        <f t="shared" si="58"/>
        <v>7.8592138816610309</v>
      </c>
      <c r="BV16" s="85" t="str">
        <f t="shared" si="59"/>
        <v>na</v>
      </c>
      <c r="BW16" s="85">
        <f t="shared" si="60"/>
        <v>8.4521586875476657</v>
      </c>
      <c r="BX16" s="86" t="str">
        <f t="shared" si="61"/>
        <v>na</v>
      </c>
      <c r="BY16" s="85">
        <f t="shared" si="62"/>
        <v>7.8592138816610309</v>
      </c>
      <c r="BZ16" s="102">
        <f t="shared" si="63"/>
        <v>7.8592138816610309</v>
      </c>
      <c r="CA16" s="85">
        <f t="shared" si="64"/>
        <v>0.56888621808467921</v>
      </c>
      <c r="CB16" s="85" t="str">
        <f t="shared" si="65"/>
        <v>na</v>
      </c>
      <c r="CC16" s="85" t="str">
        <f t="shared" si="66"/>
        <v>na</v>
      </c>
      <c r="CD16" s="85">
        <f t="shared" si="67"/>
        <v>1.0211259557619852</v>
      </c>
      <c r="CE16" s="85">
        <f t="shared" si="68"/>
        <v>1.1200274549928659</v>
      </c>
      <c r="CF16" s="85">
        <f t="shared" si="69"/>
        <v>0.64106646134407508</v>
      </c>
      <c r="CG16" s="85" t="str">
        <f t="shared" si="70"/>
        <v>na</v>
      </c>
      <c r="CH16" s="85">
        <f t="shared" si="71"/>
        <v>0.75354068041237832</v>
      </c>
      <c r="CI16" s="86" t="str">
        <f t="shared" si="72"/>
        <v>na</v>
      </c>
      <c r="CJ16" s="85">
        <f t="shared" si="73"/>
        <v>0.44273995718089959</v>
      </c>
      <c r="CK16" s="102">
        <f t="shared" si="74"/>
        <v>0.41286636113003489</v>
      </c>
    </row>
    <row r="17" spans="1:89" s="146" customFormat="1" ht="15.75" x14ac:dyDescent="0.25">
      <c r="A17" s="218" t="s">
        <v>25</v>
      </c>
      <c r="B17" s="54">
        <v>40</v>
      </c>
      <c r="C17" s="203"/>
      <c r="D17" s="207"/>
      <c r="E17" s="202"/>
      <c r="F17" s="67">
        <v>1</v>
      </c>
      <c r="G17" s="28">
        <v>86</v>
      </c>
      <c r="H17" s="67">
        <v>111.57</v>
      </c>
      <c r="I17" s="60">
        <v>188.09</v>
      </c>
      <c r="J17" s="82">
        <v>137.06399999999999</v>
      </c>
      <c r="K17" s="28"/>
      <c r="L17" s="60"/>
      <c r="M17" s="60"/>
      <c r="N17" s="82"/>
      <c r="O17" s="266" t="s">
        <v>456</v>
      </c>
      <c r="P17" s="81">
        <v>137.06399999999999</v>
      </c>
      <c r="Q17" s="82"/>
      <c r="R17" s="277">
        <v>29.803999999999998</v>
      </c>
      <c r="S17" s="278">
        <v>39.357999999999997</v>
      </c>
      <c r="T17" s="154">
        <f t="shared" si="142"/>
        <v>0.217445864705539</v>
      </c>
      <c r="U17" s="154">
        <f t="shared" si="143"/>
        <v>0.217445864705539</v>
      </c>
      <c r="V17" s="205">
        <f t="shared" si="144"/>
        <v>0.28715052822039339</v>
      </c>
      <c r="W17" s="205">
        <f t="shared" si="89"/>
        <v>0.28715052822039339</v>
      </c>
      <c r="X17" s="202">
        <v>1</v>
      </c>
      <c r="Y17" s="198">
        <v>1</v>
      </c>
      <c r="Z17" s="207">
        <v>1</v>
      </c>
      <c r="AA17" s="207">
        <v>0.5</v>
      </c>
      <c r="AB17" s="207">
        <v>0.5</v>
      </c>
      <c r="AC17" s="207">
        <v>1</v>
      </c>
      <c r="AD17" s="207"/>
      <c r="AE17" s="207"/>
      <c r="AF17" s="201"/>
      <c r="AH17" s="146">
        <v>1</v>
      </c>
      <c r="AI17" s="54">
        <f t="shared" si="145"/>
        <v>40</v>
      </c>
      <c r="AJ17" s="144">
        <f t="shared" si="146"/>
        <v>40</v>
      </c>
      <c r="AK17" s="144">
        <f t="shared" si="147"/>
        <v>40</v>
      </c>
      <c r="AL17" s="144">
        <f t="shared" si="148"/>
        <v>40</v>
      </c>
      <c r="AM17" s="144">
        <f t="shared" si="149"/>
        <v>40</v>
      </c>
      <c r="AN17" s="144">
        <f t="shared" si="150"/>
        <v>40</v>
      </c>
      <c r="AO17" s="144" t="str">
        <f t="shared" si="151"/>
        <v>na</v>
      </c>
      <c r="AP17" s="144" t="str">
        <f t="shared" si="152"/>
        <v>na</v>
      </c>
      <c r="AQ17" s="75" t="str">
        <f t="shared" si="153"/>
        <v>na</v>
      </c>
      <c r="AR17" s="144" t="str">
        <f t="shared" si="154"/>
        <v>na</v>
      </c>
      <c r="AS17" s="144">
        <f t="shared" si="155"/>
        <v>40</v>
      </c>
      <c r="AT17" s="81">
        <f t="shared" si="31"/>
        <v>0.19675511067847573</v>
      </c>
      <c r="AU17" s="82">
        <f t="shared" si="32"/>
        <v>0.24360156560192234</v>
      </c>
      <c r="AV17" s="82">
        <f t="shared" si="33"/>
        <v>0.19675511067847573</v>
      </c>
      <c r="AW17" s="82">
        <f t="shared" si="34"/>
        <v>0.16974950725201826</v>
      </c>
      <c r="AX17" s="82">
        <f t="shared" si="35"/>
        <v>0.19324162655921726</v>
      </c>
      <c r="AY17" s="82">
        <f t="shared" si="36"/>
        <v>0.19675511067847573</v>
      </c>
      <c r="AZ17" s="82" t="str">
        <f t="shared" si="37"/>
        <v>na</v>
      </c>
      <c r="BA17" s="82" t="str">
        <f t="shared" si="38"/>
        <v>na</v>
      </c>
      <c r="BB17" s="83" t="str">
        <f t="shared" si="39"/>
        <v>na</v>
      </c>
      <c r="BC17" s="82" t="str">
        <f t="shared" si="40"/>
        <v>na</v>
      </c>
      <c r="BD17" s="82">
        <f t="shared" si="41"/>
        <v>0.19675511067847573</v>
      </c>
      <c r="BE17" s="93">
        <f t="shared" si="42"/>
        <v>0.50486176463768939</v>
      </c>
      <c r="BF17" s="85">
        <f t="shared" si="43"/>
        <v>0.77389241019292077</v>
      </c>
      <c r="BG17" s="85">
        <f t="shared" si="44"/>
        <v>0.50486176463768939</v>
      </c>
      <c r="BH17" s="85">
        <f t="shared" si="45"/>
        <v>0.37578330501290524</v>
      </c>
      <c r="BI17" s="85">
        <f t="shared" si="46"/>
        <v>0.48699197641231207</v>
      </c>
      <c r="BJ17" s="85">
        <f t="shared" si="47"/>
        <v>0.50486176463768939</v>
      </c>
      <c r="BK17" s="85" t="str">
        <f t="shared" si="48"/>
        <v>na</v>
      </c>
      <c r="BL17" s="85" t="str">
        <f t="shared" si="49"/>
        <v>na</v>
      </c>
      <c r="BM17" s="86" t="str">
        <f t="shared" si="50"/>
        <v>na</v>
      </c>
      <c r="BN17" s="85" t="str">
        <f t="shared" si="51"/>
        <v>na</v>
      </c>
      <c r="BO17" s="102">
        <f t="shared" si="52"/>
        <v>0.50486176463768939</v>
      </c>
      <c r="BP17" s="85">
        <f t="shared" si="53"/>
        <v>19.689608820869886</v>
      </c>
      <c r="BQ17" s="85">
        <f t="shared" si="54"/>
        <v>30.181803997523911</v>
      </c>
      <c r="BR17" s="85">
        <f t="shared" si="55"/>
        <v>19.689608820869886</v>
      </c>
      <c r="BS17" s="85">
        <f t="shared" si="56"/>
        <v>14.655548895503305</v>
      </c>
      <c r="BT17" s="85">
        <f t="shared" si="57"/>
        <v>18.99268708008017</v>
      </c>
      <c r="BU17" s="85">
        <f t="shared" si="58"/>
        <v>19.689608820869886</v>
      </c>
      <c r="BV17" s="85" t="str">
        <f t="shared" si="59"/>
        <v>na</v>
      </c>
      <c r="BW17" s="85" t="str">
        <f t="shared" si="60"/>
        <v>na</v>
      </c>
      <c r="BX17" s="86" t="str">
        <f t="shared" si="61"/>
        <v>na</v>
      </c>
      <c r="BY17" s="85" t="str">
        <f t="shared" si="62"/>
        <v>na</v>
      </c>
      <c r="BZ17" s="102">
        <f t="shared" si="63"/>
        <v>19.689608820869886</v>
      </c>
      <c r="CA17" s="85">
        <f t="shared" si="64"/>
        <v>4.2691990948973246E-2</v>
      </c>
      <c r="CB17" s="85">
        <f t="shared" si="65"/>
        <v>0.26550988436552425</v>
      </c>
      <c r="CC17" s="85">
        <f t="shared" si="66"/>
        <v>1.211758950487573E-3</v>
      </c>
      <c r="CD17" s="85">
        <f t="shared" si="67"/>
        <v>3.5071906643763073E-3</v>
      </c>
      <c r="CE17" s="85">
        <f t="shared" si="68"/>
        <v>1.038144260568581E-5</v>
      </c>
      <c r="CF17" s="85">
        <f t="shared" si="69"/>
        <v>2.5663913405362639E-2</v>
      </c>
      <c r="CG17" s="85" t="str">
        <f t="shared" si="70"/>
        <v>na</v>
      </c>
      <c r="CH17" s="85" t="str">
        <f t="shared" si="71"/>
        <v>na</v>
      </c>
      <c r="CI17" s="86" t="str">
        <f t="shared" si="72"/>
        <v>na</v>
      </c>
      <c r="CJ17" s="85" t="str">
        <f t="shared" si="73"/>
        <v>na</v>
      </c>
      <c r="CK17" s="102">
        <f t="shared" si="74"/>
        <v>0.1013270420390224</v>
      </c>
    </row>
    <row r="18" spans="1:89" s="146" customFormat="1" x14ac:dyDescent="0.25">
      <c r="A18" s="176" t="s">
        <v>26</v>
      </c>
      <c r="B18" s="54">
        <v>40</v>
      </c>
      <c r="C18" s="203"/>
      <c r="D18" s="207"/>
      <c r="E18" s="202"/>
      <c r="F18" s="67">
        <v>1</v>
      </c>
      <c r="G18" s="81">
        <v>37.4</v>
      </c>
      <c r="H18" s="67">
        <v>145.30000000000001</v>
      </c>
      <c r="I18" s="60">
        <v>105.34</v>
      </c>
      <c r="J18" s="82">
        <v>107.73600000000002</v>
      </c>
      <c r="K18" s="81"/>
      <c r="L18" s="60"/>
      <c r="M18" s="60"/>
      <c r="N18" s="82"/>
      <c r="O18" s="266" t="s">
        <v>456</v>
      </c>
      <c r="P18" s="81">
        <v>107.73600000000002</v>
      </c>
      <c r="Q18" s="82"/>
      <c r="R18" s="277">
        <v>10.804</v>
      </c>
      <c r="S18" s="278">
        <v>21.451000000000001</v>
      </c>
      <c r="T18" s="154">
        <f t="shared" si="142"/>
        <v>0.1002821712333853</v>
      </c>
      <c r="U18" s="154">
        <f t="shared" si="143"/>
        <v>0.1002821712333853</v>
      </c>
      <c r="V18" s="205">
        <f t="shared" si="144"/>
        <v>0.19910707655751095</v>
      </c>
      <c r="W18" s="205">
        <f t="shared" si="89"/>
        <v>0.19910707655751095</v>
      </c>
      <c r="X18" s="202">
        <v>1</v>
      </c>
      <c r="Y18" s="198">
        <v>1</v>
      </c>
      <c r="Z18" s="207">
        <v>1</v>
      </c>
      <c r="AA18" s="207">
        <v>0.5</v>
      </c>
      <c r="AB18" s="207">
        <v>0.5</v>
      </c>
      <c r="AC18" s="207">
        <v>1</v>
      </c>
      <c r="AD18" s="207"/>
      <c r="AE18" s="207"/>
      <c r="AF18" s="201"/>
      <c r="AH18" s="146">
        <v>1</v>
      </c>
      <c r="AI18" s="54">
        <f t="shared" si="145"/>
        <v>40</v>
      </c>
      <c r="AJ18" s="144">
        <f t="shared" si="146"/>
        <v>40</v>
      </c>
      <c r="AK18" s="144">
        <f t="shared" si="147"/>
        <v>40</v>
      </c>
      <c r="AL18" s="144">
        <f t="shared" si="148"/>
        <v>40</v>
      </c>
      <c r="AM18" s="144">
        <f t="shared" si="149"/>
        <v>40</v>
      </c>
      <c r="AN18" s="144">
        <f t="shared" si="150"/>
        <v>40</v>
      </c>
      <c r="AO18" s="144" t="str">
        <f t="shared" si="151"/>
        <v>na</v>
      </c>
      <c r="AP18" s="144" t="str">
        <f t="shared" si="152"/>
        <v>na</v>
      </c>
      <c r="AQ18" s="75" t="str">
        <f t="shared" si="153"/>
        <v>na</v>
      </c>
      <c r="AR18" s="144" t="str">
        <f t="shared" si="154"/>
        <v>na</v>
      </c>
      <c r="AS18" s="144">
        <f t="shared" si="155"/>
        <v>40</v>
      </c>
      <c r="AT18" s="81">
        <f t="shared" si="31"/>
        <v>9.556666621195134E-2</v>
      </c>
      <c r="AU18" s="82">
        <f t="shared" si="32"/>
        <v>0.11832063435765404</v>
      </c>
      <c r="AV18" s="82">
        <f t="shared" si="33"/>
        <v>9.556666621195134E-2</v>
      </c>
      <c r="AW18" s="82">
        <f t="shared" si="34"/>
        <v>8.2449672810310959E-2</v>
      </c>
      <c r="AX18" s="82">
        <f t="shared" si="35"/>
        <v>9.386011860102364E-2</v>
      </c>
      <c r="AY18" s="82">
        <f t="shared" si="36"/>
        <v>9.556666621195134E-2</v>
      </c>
      <c r="AZ18" s="82" t="str">
        <f t="shared" si="37"/>
        <v>na</v>
      </c>
      <c r="BA18" s="82" t="str">
        <f t="shared" si="38"/>
        <v>na</v>
      </c>
      <c r="BB18" s="83" t="str">
        <f t="shared" si="39"/>
        <v>na</v>
      </c>
      <c r="BC18" s="82" t="str">
        <f t="shared" si="40"/>
        <v>na</v>
      </c>
      <c r="BD18" s="82">
        <f t="shared" si="41"/>
        <v>9.556666621195134E-2</v>
      </c>
      <c r="BE18" s="93">
        <f t="shared" si="42"/>
        <v>0.36315435388652706</v>
      </c>
      <c r="BF18" s="85">
        <f t="shared" si="43"/>
        <v>0.55667198010723884</v>
      </c>
      <c r="BG18" s="85">
        <f t="shared" si="44"/>
        <v>0.36315435388652706</v>
      </c>
      <c r="BH18" s="85">
        <f t="shared" si="45"/>
        <v>0.27030635491130961</v>
      </c>
      <c r="BI18" s="85">
        <f t="shared" si="46"/>
        <v>0.35030035730444659</v>
      </c>
      <c r="BJ18" s="85">
        <f t="shared" si="47"/>
        <v>0.36315435388652706</v>
      </c>
      <c r="BK18" s="85" t="str">
        <f t="shared" si="48"/>
        <v>na</v>
      </c>
      <c r="BL18" s="85" t="str">
        <f t="shared" si="49"/>
        <v>na</v>
      </c>
      <c r="BM18" s="86" t="str">
        <f t="shared" si="50"/>
        <v>na</v>
      </c>
      <c r="BN18" s="85" t="str">
        <f t="shared" si="51"/>
        <v>na</v>
      </c>
      <c r="BO18" s="102">
        <f t="shared" si="52"/>
        <v>0.36315435388652706</v>
      </c>
      <c r="BP18" s="85">
        <f t="shared" si="53"/>
        <v>14.163019801574555</v>
      </c>
      <c r="BQ18" s="85">
        <f t="shared" si="54"/>
        <v>21.710207224182316</v>
      </c>
      <c r="BR18" s="85">
        <f t="shared" si="55"/>
        <v>14.163019801574555</v>
      </c>
      <c r="BS18" s="85">
        <f t="shared" si="56"/>
        <v>10.541947841541075</v>
      </c>
      <c r="BT18" s="85">
        <f t="shared" si="57"/>
        <v>13.661713934873417</v>
      </c>
      <c r="BU18" s="85">
        <f t="shared" si="58"/>
        <v>14.163019801574555</v>
      </c>
      <c r="BV18" s="85" t="str">
        <f t="shared" si="59"/>
        <v>na</v>
      </c>
      <c r="BW18" s="85" t="str">
        <f t="shared" si="60"/>
        <v>na</v>
      </c>
      <c r="BX18" s="86" t="str">
        <f t="shared" si="61"/>
        <v>na</v>
      </c>
      <c r="BY18" s="85" t="str">
        <f t="shared" si="62"/>
        <v>na</v>
      </c>
      <c r="BZ18" s="102">
        <f t="shared" si="63"/>
        <v>14.163019801574555</v>
      </c>
      <c r="CA18" s="85">
        <f t="shared" si="64"/>
        <v>0.18779353275826643</v>
      </c>
      <c r="CB18" s="85">
        <f t="shared" si="65"/>
        <v>7.6767600763405344E-2</v>
      </c>
      <c r="CC18" s="85">
        <f t="shared" si="66"/>
        <v>0.36622054588608322</v>
      </c>
      <c r="CD18" s="85">
        <f t="shared" si="67"/>
        <v>0.37375392269010688</v>
      </c>
      <c r="CE18" s="85">
        <f t="shared" si="68"/>
        <v>0.39912811388140818</v>
      </c>
      <c r="CF18" s="85">
        <f t="shared" si="69"/>
        <v>0.23018146936807735</v>
      </c>
      <c r="CG18" s="85" t="str">
        <f t="shared" si="70"/>
        <v>na</v>
      </c>
      <c r="CH18" s="85" t="str">
        <f t="shared" si="71"/>
        <v>na</v>
      </c>
      <c r="CI18" s="86" t="str">
        <f t="shared" si="72"/>
        <v>na</v>
      </c>
      <c r="CJ18" s="85" t="str">
        <f t="shared" si="73"/>
        <v>na</v>
      </c>
      <c r="CK18" s="102">
        <f t="shared" si="74"/>
        <v>0.10346054073663447</v>
      </c>
    </row>
    <row r="19" spans="1:89" s="146" customFormat="1" ht="15.75" x14ac:dyDescent="0.25">
      <c r="A19" s="176" t="s">
        <v>29</v>
      </c>
      <c r="B19" s="202"/>
      <c r="C19" s="144">
        <v>188</v>
      </c>
      <c r="D19" s="207"/>
      <c r="E19" s="202"/>
      <c r="F19" s="67">
        <v>1</v>
      </c>
      <c r="G19" s="81"/>
      <c r="H19" s="67"/>
      <c r="I19" s="60"/>
      <c r="J19" s="82"/>
      <c r="K19" s="81">
        <v>1.522</v>
      </c>
      <c r="L19" s="144">
        <v>1.6420000000000001</v>
      </c>
      <c r="M19" s="60">
        <v>26.869</v>
      </c>
      <c r="N19" s="82">
        <v>10.473393617021276</v>
      </c>
      <c r="O19" s="266" t="s">
        <v>456</v>
      </c>
      <c r="P19" s="81"/>
      <c r="Q19" s="82">
        <v>10.473393617021276</v>
      </c>
      <c r="R19" s="277">
        <v>4.5170000000000003</v>
      </c>
      <c r="S19" s="278">
        <v>11.147</v>
      </c>
      <c r="T19" s="73">
        <f t="shared" ref="T19" si="156">R19/Q19</f>
        <v>0.43128332278651377</v>
      </c>
      <c r="U19" s="73">
        <f t="shared" ref="U19" si="157">IF(R19&lt;0.01*Q19,0.01,IF(R19&gt;100*Q19,100,T19))</f>
        <v>0.43128332278651377</v>
      </c>
      <c r="V19" s="205">
        <f t="shared" ref="V19" si="158">IF(S19&gt;0,((((1/Q19)^2)*((S19^2)+(R19^2))-((1/Q19)^2)*(R19^2))^0.5),0)</f>
        <v>1.0643159617226632</v>
      </c>
      <c r="W19" s="205">
        <f t="shared" si="89"/>
        <v>1.0643159617226632</v>
      </c>
      <c r="X19" s="202">
        <v>1</v>
      </c>
      <c r="Y19" s="199">
        <v>0.5</v>
      </c>
      <c r="Z19" s="207">
        <v>1</v>
      </c>
      <c r="AA19" s="207">
        <v>0.5</v>
      </c>
      <c r="AB19" s="207">
        <v>0.5</v>
      </c>
      <c r="AC19" s="207">
        <v>1</v>
      </c>
      <c r="AD19" s="207">
        <v>0.5</v>
      </c>
      <c r="AE19" s="207">
        <v>1</v>
      </c>
      <c r="AF19" s="201"/>
      <c r="AH19" s="147">
        <v>1</v>
      </c>
      <c r="AI19" s="54">
        <f t="shared" ref="AI19" si="159">IF(X19&gt;0,$C19,"na")</f>
        <v>188</v>
      </c>
      <c r="AJ19" s="144">
        <f t="shared" ref="AJ19" si="160">IF(Y19&gt;0,$C19,"na")</f>
        <v>188</v>
      </c>
      <c r="AK19" s="144">
        <f t="shared" ref="AK19" si="161">IF(Z19&gt;0,$C19,"na")</f>
        <v>188</v>
      </c>
      <c r="AL19" s="144">
        <f t="shared" ref="AL19" si="162">IF(AA19&gt;0,$C19,"na")</f>
        <v>188</v>
      </c>
      <c r="AM19" s="144">
        <f t="shared" ref="AM19" si="163">IF(AB19&gt;0,$C19,"na")</f>
        <v>188</v>
      </c>
      <c r="AN19" s="144">
        <f t="shared" ref="AN19" si="164">IF(AC19&gt;0,$C19,"na")</f>
        <v>188</v>
      </c>
      <c r="AO19" s="144">
        <f t="shared" ref="AO19" si="165">IF(AD19&gt;0,$C19,"na")</f>
        <v>188</v>
      </c>
      <c r="AP19" s="144">
        <f t="shared" ref="AP19" si="166">IF(AE19&gt;0,$C19,"na")</f>
        <v>188</v>
      </c>
      <c r="AQ19" s="75" t="str">
        <f t="shared" ref="AQ19" si="167">IF(AF19&gt;0,$C19,"na")</f>
        <v>na</v>
      </c>
      <c r="AR19" s="144" t="str">
        <f t="shared" ref="AR19" si="168">IF(AG19&gt;0,$C19,"na")</f>
        <v>na</v>
      </c>
      <c r="AS19" s="144">
        <f t="shared" ref="AS19" si="169">IF(AH19&gt;0,$C19,"na")</f>
        <v>188</v>
      </c>
      <c r="AT19" s="81">
        <f t="shared" si="31"/>
        <v>0.35857147034563847</v>
      </c>
      <c r="AU19" s="82">
        <f t="shared" si="32"/>
        <v>0.22197281497587143</v>
      </c>
      <c r="AV19" s="82">
        <f t="shared" si="33"/>
        <v>0.35857147034563847</v>
      </c>
      <c r="AW19" s="82">
        <f t="shared" si="34"/>
        <v>0.30935577833741357</v>
      </c>
      <c r="AX19" s="82">
        <f t="shared" si="35"/>
        <v>0.35216840837518065</v>
      </c>
      <c r="AY19" s="82">
        <f t="shared" si="36"/>
        <v>0.35857147034563847</v>
      </c>
      <c r="AZ19" s="82">
        <f t="shared" si="37"/>
        <v>0.25612247881831318</v>
      </c>
      <c r="BA19" s="82">
        <f t="shared" si="38"/>
        <v>0.37185189517325468</v>
      </c>
      <c r="BB19" s="83" t="str">
        <f t="shared" si="39"/>
        <v>na</v>
      </c>
      <c r="BC19" s="82" t="str">
        <f t="shared" si="40"/>
        <v>na</v>
      </c>
      <c r="BD19" s="82">
        <f t="shared" si="41"/>
        <v>0.35857147034563847</v>
      </c>
      <c r="BE19" s="93">
        <f t="shared" si="42"/>
        <v>1.4495978362667996</v>
      </c>
      <c r="BF19" s="85">
        <f t="shared" si="43"/>
        <v>0.55551481707276451</v>
      </c>
      <c r="BG19" s="85">
        <f t="shared" si="44"/>
        <v>1.4495978362667996</v>
      </c>
      <c r="BH19" s="85">
        <f t="shared" si="45"/>
        <v>1.0789778589052379</v>
      </c>
      <c r="BI19" s="85">
        <f t="shared" si="46"/>
        <v>1.3982887291795503</v>
      </c>
      <c r="BJ19" s="85">
        <f t="shared" si="47"/>
        <v>1.4495978362667996</v>
      </c>
      <c r="BK19" s="85">
        <f t="shared" si="48"/>
        <v>0.73959073278918352</v>
      </c>
      <c r="BL19" s="85">
        <f t="shared" si="49"/>
        <v>1.5589639281662151</v>
      </c>
      <c r="BM19" s="86" t="str">
        <f t="shared" si="50"/>
        <v>na</v>
      </c>
      <c r="BN19" s="85" t="str">
        <f t="shared" si="51"/>
        <v>na</v>
      </c>
      <c r="BO19" s="102">
        <f t="shared" si="52"/>
        <v>1.4495978362667996</v>
      </c>
      <c r="BP19" s="85">
        <f t="shared" si="53"/>
        <v>271.07479538189153</v>
      </c>
      <c r="BQ19" s="85">
        <f t="shared" si="54"/>
        <v>103.88127079260697</v>
      </c>
      <c r="BR19" s="85">
        <f t="shared" si="55"/>
        <v>271.07479538189153</v>
      </c>
      <c r="BS19" s="85">
        <f t="shared" si="56"/>
        <v>201.7688596152795</v>
      </c>
      <c r="BT19" s="85">
        <f t="shared" si="57"/>
        <v>261.47999235657591</v>
      </c>
      <c r="BU19" s="85">
        <f t="shared" si="58"/>
        <v>271.07479538189153</v>
      </c>
      <c r="BV19" s="85">
        <f t="shared" si="59"/>
        <v>138.30346703157733</v>
      </c>
      <c r="BW19" s="85">
        <f t="shared" si="60"/>
        <v>291.52625456708222</v>
      </c>
      <c r="BX19" s="86" t="str">
        <f t="shared" si="61"/>
        <v>na</v>
      </c>
      <c r="BY19" s="85" t="str">
        <f t="shared" si="62"/>
        <v>na</v>
      </c>
      <c r="BZ19" s="102">
        <f t="shared" si="63"/>
        <v>271.07479538189153</v>
      </c>
      <c r="CA19" s="85">
        <f t="shared" si="64"/>
        <v>7.1110568925837434</v>
      </c>
      <c r="CB19" s="85">
        <f t="shared" si="65"/>
        <v>0.67327665553030669</v>
      </c>
      <c r="CC19" s="85">
        <f t="shared" si="66"/>
        <v>5.2632670773241275</v>
      </c>
      <c r="CD19" s="85">
        <f t="shared" si="67"/>
        <v>3.1890656122385241</v>
      </c>
      <c r="CE19" s="85">
        <f t="shared" si="68"/>
        <v>4.7180577809581461</v>
      </c>
      <c r="CF19" s="85">
        <f t="shared" si="69"/>
        <v>6.5844514988744685</v>
      </c>
      <c r="CG19" s="85">
        <f t="shared" si="70"/>
        <v>0.47189823478920701</v>
      </c>
      <c r="CH19" s="85">
        <f t="shared" si="71"/>
        <v>6.6523941890558893</v>
      </c>
      <c r="CI19" s="86" t="str">
        <f t="shared" si="72"/>
        <v>na</v>
      </c>
      <c r="CJ19" s="85" t="str">
        <f t="shared" si="73"/>
        <v>na</v>
      </c>
      <c r="CK19" s="102">
        <f t="shared" si="74"/>
        <v>8.4611958618294647</v>
      </c>
    </row>
    <row r="20" spans="1:89" s="146" customFormat="1" x14ac:dyDescent="0.25">
      <c r="A20" s="177" t="s">
        <v>37</v>
      </c>
      <c r="B20" s="54">
        <v>40</v>
      </c>
      <c r="C20" s="203"/>
      <c r="D20" s="207"/>
      <c r="E20" s="202"/>
      <c r="F20" s="67">
        <v>1</v>
      </c>
      <c r="G20" s="81">
        <v>16</v>
      </c>
      <c r="H20" s="67">
        <v>128.19999999999999</v>
      </c>
      <c r="I20" s="60">
        <v>47.85</v>
      </c>
      <c r="J20" s="82">
        <v>73.61999999999999</v>
      </c>
      <c r="K20" s="81"/>
      <c r="L20" s="60"/>
      <c r="M20" s="60"/>
      <c r="N20" s="82"/>
      <c r="O20" s="266" t="s">
        <v>456</v>
      </c>
      <c r="P20" s="81">
        <v>73.61999999999999</v>
      </c>
      <c r="Q20" s="82"/>
      <c r="R20" s="277">
        <v>23.393000000000001</v>
      </c>
      <c r="S20" s="278">
        <v>113.261</v>
      </c>
      <c r="T20" s="154">
        <f t="shared" ref="T20:T22" si="170">R20/P20</f>
        <v>0.31775332790002719</v>
      </c>
      <c r="U20" s="154">
        <f t="shared" ref="U20:U22" si="171">IF(R20&lt;0.01*P20,0.01,IF(R20&gt;100*P20,100,T20))</f>
        <v>0.31775332790002719</v>
      </c>
      <c r="V20" s="205">
        <f t="shared" ref="V20" si="172">IF(S20&gt;0,((((1/P20)^2)*((S20^2)+(R20^2))-((1/P20)^2)*(R20^2))^0.5),0)</f>
        <v>1.5384542243955448</v>
      </c>
      <c r="W20" s="205">
        <f t="shared" ref="W20:W25" si="173">IF(V20=0,U20,V20)</f>
        <v>1.5384542243955448</v>
      </c>
      <c r="X20" s="78">
        <v>1</v>
      </c>
      <c r="Y20" s="199"/>
      <c r="Z20" s="146">
        <v>1</v>
      </c>
      <c r="AA20" s="146">
        <v>0.25</v>
      </c>
      <c r="AB20" s="146">
        <v>0.5</v>
      </c>
      <c r="AC20" s="146">
        <v>1</v>
      </c>
      <c r="AE20" s="146">
        <v>1</v>
      </c>
      <c r="AF20" s="201">
        <v>1</v>
      </c>
      <c r="AG20" s="146">
        <v>1</v>
      </c>
      <c r="AH20" s="35"/>
      <c r="AI20" s="54">
        <f t="shared" ref="AI20" si="174">IF(X20&gt;0,$B20,"na")</f>
        <v>40</v>
      </c>
      <c r="AJ20" s="144" t="str">
        <f t="shared" ref="AJ20" si="175">IF(Y20&gt;0,$B20,"na")</f>
        <v>na</v>
      </c>
      <c r="AK20" s="144">
        <f t="shared" ref="AK20" si="176">IF(Z20&gt;0,$B20,"na")</f>
        <v>40</v>
      </c>
      <c r="AL20" s="144">
        <f t="shared" ref="AL20" si="177">IF(AA20&gt;0,$B20,"na")</f>
        <v>40</v>
      </c>
      <c r="AM20" s="144">
        <f t="shared" ref="AM20" si="178">IF(AB20&gt;0,$B20,"na")</f>
        <v>40</v>
      </c>
      <c r="AN20" s="144">
        <f t="shared" ref="AN20" si="179">IF(AC20&gt;0,$B20,"na")</f>
        <v>40</v>
      </c>
      <c r="AO20" s="144" t="str">
        <f t="shared" ref="AO20" si="180">IF(AD20&gt;0,$B20,"na")</f>
        <v>na</v>
      </c>
      <c r="AP20" s="144">
        <f t="shared" ref="AP20" si="181">IF(AE20&gt;0,$B20,"na")</f>
        <v>40</v>
      </c>
      <c r="AQ20" s="75">
        <f t="shared" ref="AQ20" si="182">IF(AF20&gt;0,$B20,"na")</f>
        <v>40</v>
      </c>
      <c r="AR20" s="144">
        <f t="shared" ref="AR20" si="183">IF(AG20&gt;0,$B20,"na")</f>
        <v>40</v>
      </c>
      <c r="AS20" s="144" t="str">
        <f t="shared" ref="AS20" si="184">IF(AH20&gt;0,$B20,"na")</f>
        <v>na</v>
      </c>
      <c r="AT20" s="81">
        <f t="shared" si="31"/>
        <v>0.27592826219110378</v>
      </c>
      <c r="AU20" s="82" t="str">
        <f t="shared" si="32"/>
        <v>na</v>
      </c>
      <c r="AV20" s="82">
        <f t="shared" si="33"/>
        <v>0.27592826219110378</v>
      </c>
      <c r="AW20" s="82">
        <f t="shared" si="34"/>
        <v>0.1190278778079271</v>
      </c>
      <c r="AX20" s="82">
        <f t="shared" si="35"/>
        <v>0.27100097179483407</v>
      </c>
      <c r="AY20" s="82">
        <f t="shared" si="36"/>
        <v>0.27592826219110378</v>
      </c>
      <c r="AZ20" s="82" t="str">
        <f t="shared" si="37"/>
        <v>na</v>
      </c>
      <c r="BA20" s="82">
        <f t="shared" si="38"/>
        <v>0.28614782745744094</v>
      </c>
      <c r="BB20" s="83">
        <f t="shared" si="39"/>
        <v>0.27592826219110378</v>
      </c>
      <c r="BC20" s="82">
        <f t="shared" si="40"/>
        <v>0.27592826219110378</v>
      </c>
      <c r="BD20" s="82" t="str">
        <f t="shared" si="41"/>
        <v>na</v>
      </c>
      <c r="BE20" s="93">
        <f t="shared" si="42"/>
        <v>1.8631106454041353</v>
      </c>
      <c r="BF20" s="85" t="str">
        <f t="shared" si="43"/>
        <v>na</v>
      </c>
      <c r="BG20" s="85">
        <f t="shared" si="44"/>
        <v>1.8631106454041353</v>
      </c>
      <c r="BH20" s="85">
        <f t="shared" si="45"/>
        <v>0.34669186942545227</v>
      </c>
      <c r="BI20" s="85">
        <f t="shared" si="46"/>
        <v>1.7971650836567317</v>
      </c>
      <c r="BJ20" s="85">
        <f t="shared" si="47"/>
        <v>1.8631106454041353</v>
      </c>
      <c r="BK20" s="85" t="str">
        <f t="shared" si="48"/>
        <v>na</v>
      </c>
      <c r="BL20" s="85">
        <f t="shared" si="49"/>
        <v>2.0036745486925129</v>
      </c>
      <c r="BM20" s="86">
        <f t="shared" si="50"/>
        <v>1.8631106454041353</v>
      </c>
      <c r="BN20" s="85">
        <f t="shared" si="51"/>
        <v>1.8631106454041353</v>
      </c>
      <c r="BO20" s="102" t="str">
        <f t="shared" si="52"/>
        <v>na</v>
      </c>
      <c r="BP20" s="85">
        <f t="shared" si="53"/>
        <v>72.66131517076127</v>
      </c>
      <c r="BQ20" s="85" t="str">
        <f t="shared" si="54"/>
        <v>na</v>
      </c>
      <c r="BR20" s="85">
        <f t="shared" si="55"/>
        <v>72.66131517076127</v>
      </c>
      <c r="BS20" s="85">
        <f t="shared" si="56"/>
        <v>13.520982907592639</v>
      </c>
      <c r="BT20" s="85">
        <f t="shared" si="57"/>
        <v>70.089438262612532</v>
      </c>
      <c r="BU20" s="85">
        <f t="shared" si="58"/>
        <v>72.66131517076127</v>
      </c>
      <c r="BV20" s="85" t="str">
        <f t="shared" si="59"/>
        <v>na</v>
      </c>
      <c r="BW20" s="85">
        <f t="shared" si="60"/>
        <v>78.143307399008009</v>
      </c>
      <c r="BX20" s="86">
        <f t="shared" si="61"/>
        <v>72.66131517076127</v>
      </c>
      <c r="BY20" s="85">
        <f t="shared" si="62"/>
        <v>72.66131517076127</v>
      </c>
      <c r="BZ20" s="102" t="str">
        <f t="shared" si="63"/>
        <v>na</v>
      </c>
      <c r="CA20" s="85">
        <f t="shared" si="64"/>
        <v>0.5003516331321014</v>
      </c>
      <c r="CB20" s="85" t="str">
        <f t="shared" si="65"/>
        <v>na</v>
      </c>
      <c r="CC20" s="85">
        <f t="shared" si="66"/>
        <v>0.28680877353912515</v>
      </c>
      <c r="CD20" s="85">
        <f t="shared" si="67"/>
        <v>0.14441010073772109</v>
      </c>
      <c r="CE20" s="85">
        <f t="shared" si="68"/>
        <v>0.23870187219234168</v>
      </c>
      <c r="CF20" s="85">
        <f t="shared" si="69"/>
        <v>0.4368345210386857</v>
      </c>
      <c r="CG20" s="85" t="str">
        <f t="shared" si="70"/>
        <v>na</v>
      </c>
      <c r="CH20" s="85">
        <f t="shared" si="71"/>
        <v>0.4194725394294318</v>
      </c>
      <c r="CI20" s="86">
        <f t="shared" si="72"/>
        <v>0.69830780185095476</v>
      </c>
      <c r="CJ20" s="85">
        <f t="shared" si="73"/>
        <v>0.63395636628447072</v>
      </c>
      <c r="CK20" s="102" t="str">
        <f t="shared" si="74"/>
        <v>na</v>
      </c>
    </row>
    <row r="21" spans="1:89" ht="15.75" x14ac:dyDescent="0.25">
      <c r="A21" s="176" t="s">
        <v>30</v>
      </c>
      <c r="C21" s="144">
        <v>188</v>
      </c>
      <c r="D21" s="180"/>
      <c r="F21" s="144">
        <v>1</v>
      </c>
      <c r="G21" s="81"/>
      <c r="H21" s="144"/>
      <c r="I21" s="144"/>
      <c r="J21" s="82"/>
      <c r="K21" s="81">
        <v>0.10049999999999999</v>
      </c>
      <c r="L21" s="144">
        <v>0.10800000000000001</v>
      </c>
      <c r="M21" s="144">
        <v>1.8140000000000001</v>
      </c>
      <c r="N21" s="82">
        <v>0.7053590425531916</v>
      </c>
      <c r="O21" s="266" t="s">
        <v>456</v>
      </c>
      <c r="P21" s="81"/>
      <c r="Q21" s="82">
        <v>0.7053590425531916</v>
      </c>
      <c r="R21" s="277">
        <v>0.17499999999999999</v>
      </c>
      <c r="S21" s="278">
        <v>0.432</v>
      </c>
      <c r="T21" s="73">
        <f t="shared" ref="T21" si="185">R21/Q21</f>
        <v>0.24810059762833922</v>
      </c>
      <c r="U21" s="73">
        <f t="shared" ref="U21" si="186">IF(R21&lt;0.01*Q21,0.01,IF(R21&gt;100*Q21,100,T21))</f>
        <v>0.24810059762833922</v>
      </c>
      <c r="V21" s="205">
        <f t="shared" ref="V21" si="187">IF(S21&gt;0,((((1/Q21)^2)*((S21^2)+(R21^2))-((1/Q21)^2)*(R21^2))^0.5),0)</f>
        <v>0.61245404671681447</v>
      </c>
      <c r="W21" s="205">
        <f t="shared" si="173"/>
        <v>0.61245404671681447</v>
      </c>
      <c r="X21" s="202">
        <v>1</v>
      </c>
      <c r="Y21" s="198">
        <v>0.5</v>
      </c>
      <c r="Z21" s="207"/>
      <c r="AA21" s="207">
        <v>1</v>
      </c>
      <c r="AB21" s="207">
        <v>1</v>
      </c>
      <c r="AC21" s="207">
        <v>1</v>
      </c>
      <c r="AD21" s="207"/>
      <c r="AE21" s="207"/>
      <c r="AF21" s="201"/>
      <c r="AG21" s="146"/>
      <c r="AH21" s="146">
        <v>1</v>
      </c>
      <c r="AI21" s="54">
        <f t="shared" ref="AI21" si="188">IF(X21&gt;0,$C21,"na")</f>
        <v>188</v>
      </c>
      <c r="AJ21" s="144">
        <f t="shared" ref="AJ21" si="189">IF(Y21&gt;0,$C21,"na")</f>
        <v>188</v>
      </c>
      <c r="AK21" s="144" t="str">
        <f t="shared" ref="AK21" si="190">IF(Z21&gt;0,$C21,"na")</f>
        <v>na</v>
      </c>
      <c r="AL21" s="144">
        <f t="shared" ref="AL21" si="191">IF(AA21&gt;0,$C21,"na")</f>
        <v>188</v>
      </c>
      <c r="AM21" s="144">
        <f t="shared" ref="AM21" si="192">IF(AB21&gt;0,$C21,"na")</f>
        <v>188</v>
      </c>
      <c r="AN21" s="144">
        <f t="shared" ref="AN21" si="193">IF(AC21&gt;0,$C21,"na")</f>
        <v>188</v>
      </c>
      <c r="AO21" s="144" t="str">
        <f t="shared" ref="AO21" si="194">IF(AD21&gt;0,$C21,"na")</f>
        <v>na</v>
      </c>
      <c r="AP21" s="144" t="str">
        <f t="shared" ref="AP21" si="195">IF(AE21&gt;0,$C21,"na")</f>
        <v>na</v>
      </c>
      <c r="AQ21" s="75" t="str">
        <f t="shared" ref="AQ21" si="196">IF(AF21&gt;0,$C21,"na")</f>
        <v>na</v>
      </c>
      <c r="AR21" s="144" t="str">
        <f t="shared" ref="AR21" si="197">IF(AG21&gt;0,$C21,"na")</f>
        <v>na</v>
      </c>
      <c r="AS21" s="144">
        <f t="shared" ref="AS21" si="198">IF(AH21&gt;0,$C21,"na")</f>
        <v>188</v>
      </c>
      <c r="AT21" s="81">
        <f t="shared" si="31"/>
        <v>0.22162287377265008</v>
      </c>
      <c r="AU21" s="82">
        <f t="shared" si="32"/>
        <v>0.13719511233545006</v>
      </c>
      <c r="AV21" s="82" t="str">
        <f t="shared" si="33"/>
        <v>na</v>
      </c>
      <c r="AW21" s="82">
        <f t="shared" si="34"/>
        <v>0.38240809592143543</v>
      </c>
      <c r="AX21" s="82">
        <f t="shared" si="35"/>
        <v>0.43533064491056267</v>
      </c>
      <c r="AY21" s="82">
        <f t="shared" si="36"/>
        <v>0.22162287377265008</v>
      </c>
      <c r="AZ21" s="82" t="str">
        <f t="shared" si="37"/>
        <v>na</v>
      </c>
      <c r="BA21" s="82" t="str">
        <f t="shared" si="38"/>
        <v>na</v>
      </c>
      <c r="BB21" s="83" t="str">
        <f t="shared" si="39"/>
        <v>na</v>
      </c>
      <c r="BC21" s="82" t="str">
        <f t="shared" si="40"/>
        <v>na</v>
      </c>
      <c r="BD21" s="82">
        <f t="shared" si="41"/>
        <v>0.22162287377265008</v>
      </c>
      <c r="BE21" s="93">
        <f t="shared" si="42"/>
        <v>0.95551454224319032</v>
      </c>
      <c r="BF21" s="85">
        <f t="shared" si="43"/>
        <v>0.36617223954444256</v>
      </c>
      <c r="BG21" s="85" t="str">
        <f t="shared" si="44"/>
        <v>na</v>
      </c>
      <c r="BH21" s="85">
        <f t="shared" si="45"/>
        <v>2.8448691330762261</v>
      </c>
      <c r="BI21" s="85">
        <f t="shared" si="46"/>
        <v>3.6867748600582284</v>
      </c>
      <c r="BJ21" s="85">
        <f t="shared" si="47"/>
        <v>0.95551454224319032</v>
      </c>
      <c r="BK21" s="85" t="str">
        <f t="shared" si="48"/>
        <v>na</v>
      </c>
      <c r="BL21" s="85" t="str">
        <f t="shared" si="49"/>
        <v>na</v>
      </c>
      <c r="BM21" s="86" t="str">
        <f t="shared" si="50"/>
        <v>na</v>
      </c>
      <c r="BN21" s="85" t="str">
        <f t="shared" si="51"/>
        <v>na</v>
      </c>
      <c r="BO21" s="102">
        <f t="shared" si="52"/>
        <v>0.95551454224319032</v>
      </c>
      <c r="BP21" s="85">
        <f t="shared" si="53"/>
        <v>178.68121939947659</v>
      </c>
      <c r="BQ21" s="85">
        <f t="shared" si="54"/>
        <v>68.474208794810764</v>
      </c>
      <c r="BR21" s="85" t="str">
        <f t="shared" si="55"/>
        <v>na</v>
      </c>
      <c r="BS21" s="85">
        <f t="shared" si="56"/>
        <v>531.99052788525432</v>
      </c>
      <c r="BT21" s="85">
        <f t="shared" si="57"/>
        <v>689.42689883088872</v>
      </c>
      <c r="BU21" s="85">
        <f t="shared" si="58"/>
        <v>178.68121939947659</v>
      </c>
      <c r="BV21" s="85" t="str">
        <f t="shared" si="59"/>
        <v>na</v>
      </c>
      <c r="BW21" s="85" t="str">
        <f t="shared" si="60"/>
        <v>na</v>
      </c>
      <c r="BX21" s="86" t="str">
        <f t="shared" si="61"/>
        <v>na</v>
      </c>
      <c r="BY21" s="85" t="str">
        <f t="shared" si="62"/>
        <v>na</v>
      </c>
      <c r="BZ21" s="102">
        <f t="shared" si="63"/>
        <v>178.68121939947659</v>
      </c>
      <c r="CA21" s="85">
        <f t="shared" si="64"/>
        <v>0.6223820623996944</v>
      </c>
      <c r="CB21" s="85">
        <f t="shared" si="65"/>
        <v>0.11688119751254089</v>
      </c>
      <c r="CC21" s="85" t="str">
        <f t="shared" si="66"/>
        <v>na</v>
      </c>
      <c r="CD21" s="85">
        <f t="shared" si="67"/>
        <v>7.7698129824557096</v>
      </c>
      <c r="CE21" s="85">
        <f t="shared" si="68"/>
        <v>10.971809603434728</v>
      </c>
      <c r="CF21" s="85">
        <f t="shared" si="69"/>
        <v>0.47372117645810002</v>
      </c>
      <c r="CG21" s="85" t="str">
        <f t="shared" si="70"/>
        <v>na</v>
      </c>
      <c r="CH21" s="85" t="str">
        <f t="shared" si="71"/>
        <v>na</v>
      </c>
      <c r="CI21" s="86" t="str">
        <f t="shared" si="72"/>
        <v>na</v>
      </c>
      <c r="CJ21" s="85" t="str">
        <f t="shared" si="73"/>
        <v>na</v>
      </c>
      <c r="CK21" s="102">
        <f t="shared" si="74"/>
        <v>1.0631031339582928</v>
      </c>
    </row>
    <row r="22" spans="1:89" x14ac:dyDescent="0.25">
      <c r="A22" s="176" t="s">
        <v>112</v>
      </c>
      <c r="B22" s="54">
        <v>40</v>
      </c>
      <c r="F22" s="144">
        <v>1</v>
      </c>
      <c r="G22" s="81">
        <v>8</v>
      </c>
      <c r="H22" s="144">
        <v>26.34</v>
      </c>
      <c r="I22" s="144">
        <v>97.4</v>
      </c>
      <c r="J22" s="82">
        <v>51.096000000000004</v>
      </c>
      <c r="K22" s="81"/>
      <c r="L22" s="144"/>
      <c r="M22" s="144"/>
      <c r="N22" s="82"/>
      <c r="O22" s="266" t="s">
        <v>456</v>
      </c>
      <c r="P22" s="81">
        <v>51.096000000000004</v>
      </c>
      <c r="Q22" s="82"/>
      <c r="R22" s="277">
        <v>6.4290000000000003</v>
      </c>
      <c r="S22" s="278">
        <v>12.68</v>
      </c>
      <c r="T22" s="154">
        <f t="shared" si="170"/>
        <v>0.12582198215124471</v>
      </c>
      <c r="U22" s="154">
        <f t="shared" si="171"/>
        <v>0.12582198215124471</v>
      </c>
      <c r="V22" s="205">
        <f t="shared" ref="V22:V23" si="199">IF(S22&gt;0,((((1/P22)^2)*((S22^2)+(R22^2))-((1/P22)^2)*(R22^2))^0.5),0)</f>
        <v>0.2481603256614999</v>
      </c>
      <c r="W22" s="205">
        <f t="shared" si="173"/>
        <v>0.2481603256614999</v>
      </c>
      <c r="X22" s="202">
        <v>1</v>
      </c>
      <c r="Y22" s="199">
        <v>0.5</v>
      </c>
      <c r="Z22" s="207"/>
      <c r="AA22" s="207">
        <v>0.25</v>
      </c>
      <c r="AB22" s="207">
        <v>0.1</v>
      </c>
      <c r="AC22" s="207">
        <v>1</v>
      </c>
      <c r="AD22" s="207"/>
      <c r="AE22" s="207">
        <v>1</v>
      </c>
      <c r="AF22" s="201"/>
      <c r="AG22" s="146"/>
      <c r="AH22" s="146">
        <v>1</v>
      </c>
      <c r="AI22" s="54">
        <f t="shared" ref="AI22:AI23" si="200">IF(X22&gt;0,$B22,"na")</f>
        <v>40</v>
      </c>
      <c r="AJ22" s="144">
        <f t="shared" ref="AJ22:AJ23" si="201">IF(Y22&gt;0,$B22,"na")</f>
        <v>40</v>
      </c>
      <c r="AK22" s="144" t="str">
        <f t="shared" ref="AK22:AK23" si="202">IF(Z22&gt;0,$B22,"na")</f>
        <v>na</v>
      </c>
      <c r="AL22" s="144">
        <f t="shared" ref="AL22:AL23" si="203">IF(AA22&gt;0,$B22,"na")</f>
        <v>40</v>
      </c>
      <c r="AM22" s="144">
        <f t="shared" ref="AM22:AM23" si="204">IF(AB22&gt;0,$B22,"na")</f>
        <v>40</v>
      </c>
      <c r="AN22" s="144">
        <f t="shared" ref="AN22:AN23" si="205">IF(AC22&gt;0,$B22,"na")</f>
        <v>40</v>
      </c>
      <c r="AO22" s="144" t="str">
        <f t="shared" ref="AO22:AO23" si="206">IF(AD22&gt;0,$B22,"na")</f>
        <v>na</v>
      </c>
      <c r="AP22" s="144">
        <f t="shared" ref="AP22:AP23" si="207">IF(AE22&gt;0,$B22,"na")</f>
        <v>40</v>
      </c>
      <c r="AQ22" s="75" t="str">
        <f t="shared" ref="AQ22:AQ23" si="208">IF(AF22&gt;0,$B22,"na")</f>
        <v>na</v>
      </c>
      <c r="AR22" s="144" t="str">
        <f t="shared" ref="AR22:AR23" si="209">IF(AG22&gt;0,$B22,"na")</f>
        <v>na</v>
      </c>
      <c r="AS22" s="144">
        <f t="shared" ref="AS22:AS23" si="210">IF(AH22&gt;0,$B22,"na")</f>
        <v>40</v>
      </c>
      <c r="AT22" s="81">
        <f t="shared" si="31"/>
        <v>0.11851341966214156</v>
      </c>
      <c r="AU22" s="82">
        <f t="shared" si="32"/>
        <v>7.3365450267040014E-2</v>
      </c>
      <c r="AV22" s="82" t="str">
        <f t="shared" si="33"/>
        <v>na</v>
      </c>
      <c r="AW22" s="82">
        <f t="shared" si="34"/>
        <v>5.1123435932688512E-2</v>
      </c>
      <c r="AX22" s="82">
        <f t="shared" si="35"/>
        <v>2.3279421719349238E-2</v>
      </c>
      <c r="AY22" s="82">
        <f t="shared" si="36"/>
        <v>0.11851341966214156</v>
      </c>
      <c r="AZ22" s="82" t="str">
        <f t="shared" si="37"/>
        <v>na</v>
      </c>
      <c r="BA22" s="82">
        <f t="shared" si="38"/>
        <v>0.12290280557555421</v>
      </c>
      <c r="BB22" s="83" t="str">
        <f t="shared" si="39"/>
        <v>na</v>
      </c>
      <c r="BC22" s="82" t="str">
        <f t="shared" si="40"/>
        <v>na</v>
      </c>
      <c r="BD22" s="82">
        <f t="shared" si="41"/>
        <v>0.11851341966214156</v>
      </c>
      <c r="BE22" s="93">
        <f t="shared" si="42"/>
        <v>0.4433414555421924</v>
      </c>
      <c r="BF22" s="85">
        <f t="shared" si="43"/>
        <v>0.16989729248669053</v>
      </c>
      <c r="BG22" s="85" t="str">
        <f t="shared" si="44"/>
        <v>na</v>
      </c>
      <c r="BH22" s="85">
        <f t="shared" si="45"/>
        <v>8.2497987113579807E-2</v>
      </c>
      <c r="BI22" s="85">
        <f t="shared" si="46"/>
        <v>1.710596815070322E-2</v>
      </c>
      <c r="BJ22" s="85">
        <f t="shared" si="47"/>
        <v>0.4433414555421924</v>
      </c>
      <c r="BK22" s="85" t="str">
        <f t="shared" si="48"/>
        <v>na</v>
      </c>
      <c r="BL22" s="85">
        <f t="shared" si="49"/>
        <v>0.47678971350490917</v>
      </c>
      <c r="BM22" s="86" t="str">
        <f t="shared" si="50"/>
        <v>na</v>
      </c>
      <c r="BN22" s="85" t="str">
        <f t="shared" si="51"/>
        <v>na</v>
      </c>
      <c r="BO22" s="102">
        <f t="shared" si="52"/>
        <v>0.4433414555421924</v>
      </c>
      <c r="BP22" s="85">
        <f t="shared" si="53"/>
        <v>17.290316766145505</v>
      </c>
      <c r="BQ22" s="85">
        <f t="shared" si="54"/>
        <v>6.6259944069809302</v>
      </c>
      <c r="BR22" s="85" t="str">
        <f t="shared" si="55"/>
        <v>na</v>
      </c>
      <c r="BS22" s="85">
        <f t="shared" si="56"/>
        <v>3.2174214974296125</v>
      </c>
      <c r="BT22" s="85">
        <f t="shared" si="57"/>
        <v>0.66713275787742554</v>
      </c>
      <c r="BU22" s="85">
        <f t="shared" si="58"/>
        <v>17.290316766145505</v>
      </c>
      <c r="BV22" s="85" t="str">
        <f t="shared" si="59"/>
        <v>na</v>
      </c>
      <c r="BW22" s="85">
        <f t="shared" si="60"/>
        <v>18.594798826691459</v>
      </c>
      <c r="BX22" s="86" t="str">
        <f t="shared" si="61"/>
        <v>na</v>
      </c>
      <c r="BY22" s="85" t="str">
        <f t="shared" si="62"/>
        <v>na</v>
      </c>
      <c r="BZ22" s="102">
        <f t="shared" si="63"/>
        <v>17.290316766145505</v>
      </c>
      <c r="CA22" s="85">
        <f t="shared" si="64"/>
        <v>8.3072786043226349E-2</v>
      </c>
      <c r="CB22" s="85">
        <f t="shared" si="65"/>
        <v>0.31516009787831062</v>
      </c>
      <c r="CC22" s="85" t="str">
        <f t="shared" si="66"/>
        <v>na</v>
      </c>
      <c r="CD22" s="85">
        <f t="shared" si="67"/>
        <v>0.65525574850936674</v>
      </c>
      <c r="CE22" s="85">
        <f t="shared" si="68"/>
        <v>1.1624233608223298</v>
      </c>
      <c r="CF22" s="85">
        <f t="shared" si="69"/>
        <v>0.11198680638760217</v>
      </c>
      <c r="CG22" s="85" t="str">
        <f t="shared" si="70"/>
        <v>na</v>
      </c>
      <c r="CH22" s="85">
        <f t="shared" si="71"/>
        <v>0.14805963038599215</v>
      </c>
      <c r="CI22" s="86" t="str">
        <f t="shared" si="72"/>
        <v>na</v>
      </c>
      <c r="CJ22" s="85" t="str">
        <f t="shared" si="73"/>
        <v>na</v>
      </c>
      <c r="CK22" s="102">
        <f t="shared" si="74"/>
        <v>3.1161010236902764E-2</v>
      </c>
    </row>
    <row r="23" spans="1:89" ht="15.75" x14ac:dyDescent="0.25">
      <c r="A23" s="176" t="s">
        <v>33</v>
      </c>
      <c r="B23" s="54">
        <v>40</v>
      </c>
      <c r="F23" s="144">
        <v>1</v>
      </c>
      <c r="G23" s="81">
        <v>648</v>
      </c>
      <c r="H23" s="144">
        <v>3705.2</v>
      </c>
      <c r="I23" s="144">
        <v>750.33</v>
      </c>
      <c r="J23" s="82">
        <v>1911.8119999999999</v>
      </c>
      <c r="K23" s="81"/>
      <c r="L23" s="144"/>
      <c r="M23" s="144"/>
      <c r="N23" s="82"/>
      <c r="O23" s="266" t="s">
        <v>456</v>
      </c>
      <c r="P23" s="81">
        <v>1911.8119999999999</v>
      </c>
      <c r="Q23" s="82"/>
      <c r="R23" s="277">
        <v>42.606999999999999</v>
      </c>
      <c r="S23" s="278">
        <v>83.923000000000002</v>
      </c>
      <c r="T23" s="154">
        <f>R23/P23</f>
        <v>2.228618713555517E-2</v>
      </c>
      <c r="U23" s="154">
        <f>IF(R23&lt;0.01*P23,0.01,IF(R23&gt;100*P23,100,T23))</f>
        <v>2.228618713555517E-2</v>
      </c>
      <c r="V23" s="205">
        <f t="shared" si="199"/>
        <v>4.3897098668697551E-2</v>
      </c>
      <c r="W23" s="205">
        <f>IF(V23=0,U23,V23)</f>
        <v>4.3897098668697551E-2</v>
      </c>
      <c r="X23" s="202">
        <v>1</v>
      </c>
      <c r="Y23" s="198"/>
      <c r="Z23" s="207"/>
      <c r="AA23" s="207">
        <v>0.25</v>
      </c>
      <c r="AB23" s="207">
        <v>0.2</v>
      </c>
      <c r="AC23" s="207">
        <v>1</v>
      </c>
      <c r="AD23" s="207"/>
      <c r="AE23" s="207"/>
      <c r="AF23" s="201"/>
      <c r="AG23" s="146">
        <v>1</v>
      </c>
      <c r="AH23" s="147">
        <v>1</v>
      </c>
      <c r="AI23" s="54">
        <f t="shared" si="200"/>
        <v>40</v>
      </c>
      <c r="AJ23" s="144" t="str">
        <f t="shared" si="201"/>
        <v>na</v>
      </c>
      <c r="AK23" s="144" t="str">
        <f t="shared" si="202"/>
        <v>na</v>
      </c>
      <c r="AL23" s="144">
        <f t="shared" si="203"/>
        <v>40</v>
      </c>
      <c r="AM23" s="144">
        <f t="shared" si="204"/>
        <v>40</v>
      </c>
      <c r="AN23" s="144">
        <f t="shared" si="205"/>
        <v>40</v>
      </c>
      <c r="AO23" s="144" t="str">
        <f t="shared" si="206"/>
        <v>na</v>
      </c>
      <c r="AP23" s="144" t="str">
        <f t="shared" si="207"/>
        <v>na</v>
      </c>
      <c r="AQ23" s="75" t="str">
        <f t="shared" si="208"/>
        <v>na</v>
      </c>
      <c r="AR23" s="144">
        <f t="shared" si="209"/>
        <v>40</v>
      </c>
      <c r="AS23" s="144">
        <f t="shared" si="210"/>
        <v>40</v>
      </c>
      <c r="AT23" s="81">
        <f t="shared" si="31"/>
        <v>2.2041479132819577E-2</v>
      </c>
      <c r="AU23" s="82" t="str">
        <f t="shared" si="32"/>
        <v>na</v>
      </c>
      <c r="AV23" s="82" t="str">
        <f t="shared" si="33"/>
        <v>na</v>
      </c>
      <c r="AW23" s="82">
        <f t="shared" si="34"/>
        <v>9.5080890376868753E-3</v>
      </c>
      <c r="AX23" s="82">
        <f t="shared" si="35"/>
        <v>8.6591525164648343E-3</v>
      </c>
      <c r="AY23" s="82">
        <f t="shared" si="36"/>
        <v>2.2041479132819577E-2</v>
      </c>
      <c r="AZ23" s="82" t="str">
        <f t="shared" si="37"/>
        <v>na</v>
      </c>
      <c r="BA23" s="82" t="str">
        <f t="shared" si="38"/>
        <v>na</v>
      </c>
      <c r="BB23" s="83" t="str">
        <f t="shared" si="39"/>
        <v>na</v>
      </c>
      <c r="BC23" s="82">
        <f t="shared" si="40"/>
        <v>2.2041479132819577E-2</v>
      </c>
      <c r="BD23" s="82">
        <f t="shared" si="41"/>
        <v>2.2041479132819577E-2</v>
      </c>
      <c r="BE23" s="93">
        <f t="shared" si="42"/>
        <v>8.5921840218126572E-2</v>
      </c>
      <c r="BF23" s="85" t="str">
        <f t="shared" si="43"/>
        <v>na</v>
      </c>
      <c r="BG23" s="85" t="str">
        <f t="shared" si="44"/>
        <v>na</v>
      </c>
      <c r="BH23" s="85">
        <f t="shared" si="45"/>
        <v>1.5988531589993561E-2</v>
      </c>
      <c r="BI23" s="85">
        <f t="shared" si="46"/>
        <v>1.3260896258154744E-2</v>
      </c>
      <c r="BJ23" s="85">
        <f t="shared" si="47"/>
        <v>8.5921840218126572E-2</v>
      </c>
      <c r="BK23" s="85" t="str">
        <f t="shared" si="48"/>
        <v>na</v>
      </c>
      <c r="BL23" s="85" t="str">
        <f t="shared" si="49"/>
        <v>na</v>
      </c>
      <c r="BM23" s="86" t="str">
        <f t="shared" si="50"/>
        <v>na</v>
      </c>
      <c r="BN23" s="85">
        <f t="shared" si="51"/>
        <v>8.5921840218126572E-2</v>
      </c>
      <c r="BO23" s="102">
        <f t="shared" si="52"/>
        <v>8.5921840218126572E-2</v>
      </c>
      <c r="BP23" s="85">
        <f t="shared" si="53"/>
        <v>3.3509517685069361</v>
      </c>
      <c r="BQ23" s="85" t="str">
        <f t="shared" si="54"/>
        <v>na</v>
      </c>
      <c r="BR23" s="85" t="str">
        <f t="shared" si="55"/>
        <v>na</v>
      </c>
      <c r="BS23" s="85">
        <f t="shared" si="56"/>
        <v>0.62355273200974892</v>
      </c>
      <c r="BT23" s="85">
        <f t="shared" si="57"/>
        <v>0.51717495406803504</v>
      </c>
      <c r="BU23" s="85">
        <f t="shared" si="58"/>
        <v>3.3509517685069361</v>
      </c>
      <c r="BV23" s="85" t="str">
        <f t="shared" si="59"/>
        <v>na</v>
      </c>
      <c r="BW23" s="85" t="str">
        <f t="shared" si="60"/>
        <v>na</v>
      </c>
      <c r="BX23" s="86" t="str">
        <f t="shared" si="61"/>
        <v>na</v>
      </c>
      <c r="BY23" s="85">
        <f t="shared" si="62"/>
        <v>3.3509517685069361</v>
      </c>
      <c r="BZ23" s="102">
        <f t="shared" si="63"/>
        <v>3.3509517685069361</v>
      </c>
      <c r="CA23" s="85">
        <f t="shared" si="64"/>
        <v>0.80706079599434433</v>
      </c>
      <c r="CB23" s="85" t="str">
        <f t="shared" si="65"/>
        <v>na</v>
      </c>
      <c r="CC23" s="85" t="str">
        <f t="shared" si="66"/>
        <v>na</v>
      </c>
      <c r="CD23" s="85">
        <f t="shared" si="67"/>
        <v>1.1506364890198353</v>
      </c>
      <c r="CE23" s="85">
        <f t="shared" si="68"/>
        <v>1.3703607667862692</v>
      </c>
      <c r="CF23" s="85">
        <f t="shared" si="69"/>
        <v>0.89262138516501088</v>
      </c>
      <c r="CG23" s="85" t="str">
        <f t="shared" si="70"/>
        <v>na</v>
      </c>
      <c r="CH23" s="85" t="str">
        <f t="shared" si="71"/>
        <v>na</v>
      </c>
      <c r="CI23" s="86" t="str">
        <f t="shared" si="72"/>
        <v>na</v>
      </c>
      <c r="CJ23" s="85">
        <f t="shared" si="73"/>
        <v>0.65530196407006724</v>
      </c>
      <c r="CK23" s="102">
        <f t="shared" si="74"/>
        <v>0.61884487374740127</v>
      </c>
    </row>
    <row r="24" spans="1:89" x14ac:dyDescent="0.25">
      <c r="A24" s="177" t="s">
        <v>111</v>
      </c>
      <c r="C24" s="144">
        <v>188</v>
      </c>
      <c r="E24" s="204"/>
      <c r="F24" s="60">
        <v>1</v>
      </c>
      <c r="G24" s="81"/>
      <c r="H24" s="60"/>
      <c r="I24" s="60"/>
      <c r="J24" s="82"/>
      <c r="K24" s="81">
        <v>0.80600000000000005</v>
      </c>
      <c r="L24" s="144">
        <v>1.7243999999999999</v>
      </c>
      <c r="M24" s="60">
        <v>246.47</v>
      </c>
      <c r="N24" s="82">
        <v>87.4552085106383</v>
      </c>
      <c r="O24" s="266" t="s">
        <v>456</v>
      </c>
      <c r="P24" s="81"/>
      <c r="Q24" s="82">
        <v>87.4552085106383</v>
      </c>
      <c r="R24" s="277">
        <v>6.6230000000000002</v>
      </c>
      <c r="S24" s="278">
        <v>53.639000000000003</v>
      </c>
      <c r="T24" s="73">
        <f t="shared" ref="T24" si="211">R24/Q24</f>
        <v>7.5730195065447245E-2</v>
      </c>
      <c r="U24" s="73">
        <f t="shared" ref="U24" si="212">IF(R24&lt;0.01*Q24,0.01,IF(R24&gt;100*Q24,100,T24))</f>
        <v>7.5730195065447245E-2</v>
      </c>
      <c r="V24" s="205">
        <f t="shared" ref="V24" si="213">IF(S24&gt;0,((((1/Q24)^2)*((S24^2)+(R24^2))-((1/Q24)^2)*(R24^2))^0.5),0)</f>
        <v>0.61333110872950702</v>
      </c>
      <c r="W24" s="205">
        <f t="shared" si="173"/>
        <v>0.61333110872950702</v>
      </c>
      <c r="X24" s="202">
        <v>1</v>
      </c>
      <c r="Y24" s="199">
        <v>1</v>
      </c>
      <c r="Z24" s="207"/>
      <c r="AA24" s="207">
        <v>0.75</v>
      </c>
      <c r="AB24" s="207">
        <v>0.3</v>
      </c>
      <c r="AC24" s="207">
        <v>1</v>
      </c>
      <c r="AD24" s="207">
        <v>0.5</v>
      </c>
      <c r="AE24" s="207">
        <v>1</v>
      </c>
      <c r="AF24" s="201"/>
      <c r="AG24" s="146">
        <v>1</v>
      </c>
      <c r="AH24" s="146">
        <v>1</v>
      </c>
      <c r="AI24" s="54">
        <f t="shared" ref="AI24" si="214">IF(X24&gt;0,$C24,"na")</f>
        <v>188</v>
      </c>
      <c r="AJ24" s="144">
        <f t="shared" ref="AJ24" si="215">IF(Y24&gt;0,$C24,"na")</f>
        <v>188</v>
      </c>
      <c r="AK24" s="144" t="str">
        <f t="shared" ref="AK24" si="216">IF(Z24&gt;0,$C24,"na")</f>
        <v>na</v>
      </c>
      <c r="AL24" s="144">
        <f t="shared" ref="AL24" si="217">IF(AA24&gt;0,$C24,"na")</f>
        <v>188</v>
      </c>
      <c r="AM24" s="144">
        <f t="shared" ref="AM24" si="218">IF(AB24&gt;0,$C24,"na")</f>
        <v>188</v>
      </c>
      <c r="AN24" s="144">
        <f t="shared" ref="AN24" si="219">IF(AC24&gt;0,$C24,"na")</f>
        <v>188</v>
      </c>
      <c r="AO24" s="144">
        <f t="shared" ref="AO24" si="220">IF(AD24&gt;0,$C24,"na")</f>
        <v>188</v>
      </c>
      <c r="AP24" s="144">
        <f t="shared" ref="AP24" si="221">IF(AE24&gt;0,$C24,"na")</f>
        <v>188</v>
      </c>
      <c r="AQ24" s="75" t="str">
        <f t="shared" ref="AQ24" si="222">IF(AF24&gt;0,$C24,"na")</f>
        <v>na</v>
      </c>
      <c r="AR24" s="144">
        <f t="shared" ref="AR24" si="223">IF(AG24&gt;0,$C24,"na")</f>
        <v>188</v>
      </c>
      <c r="AS24" s="144">
        <f t="shared" ref="AS24" si="224">IF(AH24&gt;0,$C24,"na")</f>
        <v>188</v>
      </c>
      <c r="AT24" s="81">
        <f t="shared" si="31"/>
        <v>7.2999682216597125E-2</v>
      </c>
      <c r="AU24" s="82">
        <f t="shared" si="32"/>
        <v>9.0380558934834543E-2</v>
      </c>
      <c r="AV24" s="82" t="str">
        <f t="shared" si="33"/>
        <v>na</v>
      </c>
      <c r="AW24" s="82">
        <f t="shared" si="34"/>
        <v>9.4470176986184498E-2</v>
      </c>
      <c r="AX24" s="82">
        <f t="shared" si="35"/>
        <v>4.3017669877637596E-2</v>
      </c>
      <c r="AY24" s="82">
        <f t="shared" si="36"/>
        <v>7.2999682216597125E-2</v>
      </c>
      <c r="AZ24" s="82">
        <f t="shared" si="37"/>
        <v>5.2142630154712231E-2</v>
      </c>
      <c r="BA24" s="82">
        <f t="shared" si="38"/>
        <v>7.5703374150545164E-2</v>
      </c>
      <c r="BB24" s="83" t="str">
        <f t="shared" si="39"/>
        <v>na</v>
      </c>
      <c r="BC24" s="82">
        <f t="shared" si="40"/>
        <v>7.2999682216597125E-2</v>
      </c>
      <c r="BD24" s="82">
        <f t="shared" si="41"/>
        <v>7.2999682216597125E-2</v>
      </c>
      <c r="BE24" s="93">
        <f t="shared" si="42"/>
        <v>0.95660210634562159</v>
      </c>
      <c r="BF24" s="85">
        <f t="shared" si="43"/>
        <v>1.4663560632418147</v>
      </c>
      <c r="BG24" s="85" t="str">
        <f t="shared" si="44"/>
        <v>na</v>
      </c>
      <c r="BH24" s="85">
        <f t="shared" si="45"/>
        <v>1.6020602749871307</v>
      </c>
      <c r="BI24" s="85">
        <f t="shared" si="46"/>
        <v>0.33218740236300448</v>
      </c>
      <c r="BJ24" s="85">
        <f t="shared" si="47"/>
        <v>0.95660210634562159</v>
      </c>
      <c r="BK24" s="85">
        <f t="shared" si="48"/>
        <v>0.48806229915592941</v>
      </c>
      <c r="BL24" s="85">
        <f t="shared" si="49"/>
        <v>1.0287737330246465</v>
      </c>
      <c r="BM24" s="86" t="str">
        <f t="shared" si="50"/>
        <v>na</v>
      </c>
      <c r="BN24" s="85">
        <f t="shared" si="51"/>
        <v>0.95660210634562159</v>
      </c>
      <c r="BO24" s="102">
        <f t="shared" si="52"/>
        <v>0.95660210634562159</v>
      </c>
      <c r="BP24" s="85">
        <f t="shared" si="53"/>
        <v>178.88459388663125</v>
      </c>
      <c r="BQ24" s="85">
        <f t="shared" si="54"/>
        <v>274.20858382621935</v>
      </c>
      <c r="BR24" s="85" t="str">
        <f t="shared" si="55"/>
        <v>na</v>
      </c>
      <c r="BS24" s="85">
        <f t="shared" si="56"/>
        <v>299.58527142259345</v>
      </c>
      <c r="BT24" s="85">
        <f t="shared" si="57"/>
        <v>62.119044241881838</v>
      </c>
      <c r="BU24" s="85">
        <f t="shared" si="58"/>
        <v>178.88459388663125</v>
      </c>
      <c r="BV24" s="85">
        <f t="shared" si="59"/>
        <v>91.267649942158798</v>
      </c>
      <c r="BW24" s="85">
        <f t="shared" si="60"/>
        <v>192.3806880756089</v>
      </c>
      <c r="BX24" s="86" t="str">
        <f t="shared" si="61"/>
        <v>na</v>
      </c>
      <c r="BY24" s="85">
        <f t="shared" si="62"/>
        <v>178.88459388663125</v>
      </c>
      <c r="BZ24" s="102">
        <f t="shared" si="63"/>
        <v>178.88459388663125</v>
      </c>
      <c r="CA24" s="85">
        <f t="shared" si="64"/>
        <v>1.5597676590300635</v>
      </c>
      <c r="CB24" s="85">
        <f t="shared" si="65"/>
        <v>0.96779896444004476</v>
      </c>
      <c r="CC24" s="85" t="str">
        <f t="shared" si="66"/>
        <v>na</v>
      </c>
      <c r="CD24" s="85">
        <f t="shared" si="67"/>
        <v>1.3469167142924987</v>
      </c>
      <c r="CE24" s="85">
        <f t="shared" si="68"/>
        <v>4.2714650792120459</v>
      </c>
      <c r="CF24" s="85">
        <f t="shared" si="69"/>
        <v>1.8212702970759311</v>
      </c>
      <c r="CG24" s="85">
        <f t="shared" si="70"/>
        <v>4.4516032386429094</v>
      </c>
      <c r="CH24" s="85">
        <f t="shared" si="71"/>
        <v>2.1944285691681893</v>
      </c>
      <c r="CI24" s="86" t="str">
        <f t="shared" si="72"/>
        <v>na</v>
      </c>
      <c r="CJ24" s="85">
        <f t="shared" si="73"/>
        <v>1.1156982585620685</v>
      </c>
      <c r="CK24" s="102">
        <f t="shared" si="74"/>
        <v>1.0135447691701107</v>
      </c>
    </row>
    <row r="25" spans="1:89" x14ac:dyDescent="0.25">
      <c r="A25" s="176" t="s">
        <v>34</v>
      </c>
      <c r="B25" s="54">
        <v>40</v>
      </c>
      <c r="E25" s="204"/>
      <c r="F25" s="60">
        <v>1</v>
      </c>
      <c r="G25" s="81">
        <v>120</v>
      </c>
      <c r="H25" s="60">
        <v>1029.1300000000001</v>
      </c>
      <c r="I25" s="60">
        <v>838.34</v>
      </c>
      <c r="J25" s="82">
        <v>770.98800000000006</v>
      </c>
      <c r="K25" s="81"/>
      <c r="L25" s="60"/>
      <c r="M25" s="60"/>
      <c r="N25" s="82"/>
      <c r="O25" s="266" t="s">
        <v>456</v>
      </c>
      <c r="P25" s="81">
        <v>770.98800000000006</v>
      </c>
      <c r="Q25" s="82"/>
      <c r="R25" s="277">
        <v>157.804</v>
      </c>
      <c r="S25" s="278">
        <v>468.84300000000002</v>
      </c>
      <c r="T25" s="154">
        <f t="shared" ref="T25" si="225">R25/P25</f>
        <v>0.20467763441194933</v>
      </c>
      <c r="U25" s="154">
        <f t="shared" ref="U25" si="226">IF(R25&lt;0.01*P25,0.01,IF(R25&gt;100*P25,100,T25))</f>
        <v>0.20467763441194933</v>
      </c>
      <c r="V25" s="205">
        <f t="shared" ref="V25" si="227">IF(S25&gt;0,((((1/P25)^2)*((S25^2)+(R25^2))-((1/P25)^2)*(R25^2))^0.5),0)</f>
        <v>0.60810674096094874</v>
      </c>
      <c r="W25" s="205">
        <f t="shared" si="173"/>
        <v>0.60810674096094874</v>
      </c>
      <c r="X25" s="202">
        <v>1</v>
      </c>
      <c r="Y25" s="198"/>
      <c r="Z25" s="207"/>
      <c r="AA25" s="207">
        <v>0.25</v>
      </c>
      <c r="AB25" s="207">
        <v>0.1</v>
      </c>
      <c r="AC25" s="207">
        <v>1</v>
      </c>
      <c r="AD25" s="207"/>
      <c r="AE25" s="207">
        <v>0.5</v>
      </c>
      <c r="AF25" s="201"/>
      <c r="AG25" s="146"/>
      <c r="AH25" s="146">
        <v>1</v>
      </c>
      <c r="AI25" s="54">
        <f t="shared" ref="AI25" si="228">IF(X25&gt;0,$B25,"na")</f>
        <v>40</v>
      </c>
      <c r="AJ25" s="144" t="str">
        <f t="shared" ref="AJ25" si="229">IF(Y25&gt;0,$B25,"na")</f>
        <v>na</v>
      </c>
      <c r="AK25" s="144" t="str">
        <f t="shared" ref="AK25" si="230">IF(Z25&gt;0,$B25,"na")</f>
        <v>na</v>
      </c>
      <c r="AL25" s="144">
        <f t="shared" ref="AL25" si="231">IF(AA25&gt;0,$B25,"na")</f>
        <v>40</v>
      </c>
      <c r="AM25" s="144">
        <f t="shared" ref="AM25" si="232">IF(AB25&gt;0,$B25,"na")</f>
        <v>40</v>
      </c>
      <c r="AN25" s="144">
        <f t="shared" ref="AN25" si="233">IF(AC25&gt;0,$B25,"na")</f>
        <v>40</v>
      </c>
      <c r="AO25" s="144" t="str">
        <f t="shared" ref="AO25" si="234">IF(AD25&gt;0,$B25,"na")</f>
        <v>na</v>
      </c>
      <c r="AP25" s="144">
        <f t="shared" ref="AP25" si="235">IF(AE25&gt;0,$B25,"na")</f>
        <v>40</v>
      </c>
      <c r="AQ25" s="75" t="str">
        <f t="shared" ref="AQ25" si="236">IF(AF25&gt;0,$B25,"na")</f>
        <v>na</v>
      </c>
      <c r="AR25" s="144" t="str">
        <f t="shared" ref="AR25" si="237">IF(AG25&gt;0,$B25,"na")</f>
        <v>na</v>
      </c>
      <c r="AS25" s="144">
        <f t="shared" ref="AS25" si="238">IF(AH25&gt;0,$B25,"na")</f>
        <v>40</v>
      </c>
      <c r="AT25" s="81">
        <f t="shared" si="31"/>
        <v>0.18621200784228881</v>
      </c>
      <c r="AU25" s="82" t="str">
        <f t="shared" si="32"/>
        <v>na</v>
      </c>
      <c r="AV25" s="82" t="str">
        <f t="shared" si="33"/>
        <v>na</v>
      </c>
      <c r="AW25" s="82">
        <f t="shared" si="34"/>
        <v>8.0326748480987323E-2</v>
      </c>
      <c r="AX25" s="82">
        <f t="shared" si="35"/>
        <v>3.6577358683306735E-2</v>
      </c>
      <c r="AY25" s="82">
        <f t="shared" si="36"/>
        <v>0.18621200784228881</v>
      </c>
      <c r="AZ25" s="82" t="str">
        <f t="shared" si="37"/>
        <v>na</v>
      </c>
      <c r="BA25" s="82">
        <f t="shared" si="38"/>
        <v>9.6554374436742335E-2</v>
      </c>
      <c r="BB25" s="83" t="str">
        <f t="shared" si="39"/>
        <v>na</v>
      </c>
      <c r="BC25" s="82" t="str">
        <f t="shared" si="40"/>
        <v>na</v>
      </c>
      <c r="BD25" s="82">
        <f t="shared" si="41"/>
        <v>0.18621200784228881</v>
      </c>
      <c r="BE25" s="93">
        <f t="shared" si="42"/>
        <v>0.95011509949652118</v>
      </c>
      <c r="BF25" s="85" t="str">
        <f t="shared" si="43"/>
        <v>na</v>
      </c>
      <c r="BG25" s="85" t="str">
        <f t="shared" si="44"/>
        <v>na</v>
      </c>
      <c r="BH25" s="85">
        <f t="shared" si="45"/>
        <v>0.17679958022157485</v>
      </c>
      <c r="BI25" s="85">
        <f t="shared" si="46"/>
        <v>3.6659415509910427E-2</v>
      </c>
      <c r="BJ25" s="85">
        <f t="shared" si="47"/>
        <v>0.95011509949652118</v>
      </c>
      <c r="BK25" s="85" t="str">
        <f t="shared" si="48"/>
        <v>na</v>
      </c>
      <c r="BL25" s="85">
        <f t="shared" si="49"/>
        <v>0.25544932716230195</v>
      </c>
      <c r="BM25" s="86" t="str">
        <f t="shared" si="50"/>
        <v>na</v>
      </c>
      <c r="BN25" s="85" t="str">
        <f t="shared" si="51"/>
        <v>na</v>
      </c>
      <c r="BO25" s="102">
        <f t="shared" si="52"/>
        <v>0.95011509949652118</v>
      </c>
      <c r="BP25" s="85">
        <f t="shared" si="53"/>
        <v>37.054488880364325</v>
      </c>
      <c r="BQ25" s="85" t="str">
        <f t="shared" si="54"/>
        <v>na</v>
      </c>
      <c r="BR25" s="85" t="str">
        <f t="shared" si="55"/>
        <v>na</v>
      </c>
      <c r="BS25" s="85">
        <f t="shared" si="56"/>
        <v>6.8951836286414192</v>
      </c>
      <c r="BT25" s="85">
        <f t="shared" si="57"/>
        <v>1.4297172048865066</v>
      </c>
      <c r="BU25" s="85">
        <f t="shared" si="58"/>
        <v>37.054488880364325</v>
      </c>
      <c r="BV25" s="85" t="str">
        <f t="shared" si="59"/>
        <v>na</v>
      </c>
      <c r="BW25" s="85">
        <f t="shared" si="60"/>
        <v>9.9625237593297769</v>
      </c>
      <c r="BX25" s="86" t="str">
        <f t="shared" si="61"/>
        <v>na</v>
      </c>
      <c r="BY25" s="85" t="str">
        <f t="shared" si="62"/>
        <v>na</v>
      </c>
      <c r="BZ25" s="102">
        <f t="shared" si="63"/>
        <v>37.054488880364325</v>
      </c>
      <c r="CA25" s="85">
        <f t="shared" si="64"/>
        <v>1.9583194055033792E-2</v>
      </c>
      <c r="CB25" s="85" t="str">
        <f t="shared" si="65"/>
        <v>na</v>
      </c>
      <c r="CC25" s="85" t="str">
        <f t="shared" si="66"/>
        <v>na</v>
      </c>
      <c r="CD25" s="85">
        <f t="shared" si="67"/>
        <v>0.39035095258176505</v>
      </c>
      <c r="CE25" s="85">
        <f t="shared" si="68"/>
        <v>0.98814306368619931</v>
      </c>
      <c r="CF25" s="85">
        <f t="shared" si="69"/>
        <v>8.7458347365965937E-3</v>
      </c>
      <c r="CG25" s="85" t="str">
        <f t="shared" si="70"/>
        <v>na</v>
      </c>
      <c r="CH25" s="85">
        <f t="shared" si="71"/>
        <v>0.30407205028279627</v>
      </c>
      <c r="CI25" s="86" t="str">
        <f t="shared" si="72"/>
        <v>na</v>
      </c>
      <c r="CJ25" s="85" t="str">
        <f t="shared" si="73"/>
        <v>na</v>
      </c>
      <c r="CK25" s="102">
        <f t="shared" si="74"/>
        <v>6.3322010809614721E-2</v>
      </c>
    </row>
    <row r="26" spans="1:89" x14ac:dyDescent="0.25">
      <c r="K26" s="198"/>
      <c r="L26" s="198"/>
      <c r="N26" s="205"/>
      <c r="O26" s="269"/>
      <c r="X26" s="206"/>
      <c r="AF26" s="139"/>
      <c r="AG26" s="125"/>
      <c r="AH26" s="125"/>
      <c r="AI26" s="123"/>
      <c r="AJ26" s="125"/>
      <c r="AK26" s="125"/>
      <c r="AL26" s="125"/>
      <c r="AM26" s="125"/>
      <c r="AN26" s="125"/>
      <c r="AO26" s="125"/>
      <c r="AP26" s="125"/>
      <c r="AQ26" s="174"/>
      <c r="AR26" s="125"/>
      <c r="AS26" s="125"/>
      <c r="AT26" s="81"/>
      <c r="AU26" s="82"/>
      <c r="AV26" s="82"/>
      <c r="AW26" s="82"/>
      <c r="AX26" s="82"/>
      <c r="AY26" s="82"/>
      <c r="AZ26" s="82"/>
      <c r="BA26" s="82"/>
      <c r="BB26" s="83"/>
      <c r="BC26" s="82"/>
      <c r="BD26" s="82"/>
      <c r="BE26" s="25"/>
      <c r="BF26" s="198"/>
      <c r="BG26" s="198"/>
      <c r="BH26" s="198"/>
      <c r="BI26" s="198"/>
      <c r="BJ26" s="198"/>
      <c r="BK26" s="198"/>
      <c r="BL26" s="198"/>
      <c r="BM26" s="198"/>
      <c r="BN26" s="199"/>
      <c r="BO26" s="82"/>
      <c r="BP26" s="204"/>
      <c r="BQ26" s="199"/>
      <c r="BR26" s="199"/>
      <c r="BS26" s="199"/>
      <c r="BT26" s="199"/>
      <c r="BU26" s="199"/>
      <c r="BV26" s="199"/>
      <c r="BW26" s="199"/>
      <c r="BX26" s="152"/>
      <c r="BY26" s="199"/>
      <c r="BZ26" s="21"/>
      <c r="CA26" s="85" t="str">
        <f t="shared" si="64"/>
        <v>na</v>
      </c>
      <c r="CB26" s="85" t="str">
        <f t="shared" si="65"/>
        <v>na</v>
      </c>
      <c r="CC26" s="85" t="str">
        <f t="shared" si="66"/>
        <v>na</v>
      </c>
      <c r="CD26" s="85" t="str">
        <f t="shared" si="67"/>
        <v>na</v>
      </c>
      <c r="CE26" s="85" t="str">
        <f t="shared" si="68"/>
        <v>na</v>
      </c>
      <c r="CF26" s="85" t="str">
        <f t="shared" si="69"/>
        <v>na</v>
      </c>
      <c r="CG26" s="85" t="str">
        <f t="shared" si="70"/>
        <v>na</v>
      </c>
      <c r="CH26" s="85" t="str">
        <f t="shared" si="71"/>
        <v>na</v>
      </c>
      <c r="CI26" s="86" t="str">
        <f t="shared" si="72"/>
        <v>na</v>
      </c>
      <c r="CJ26" s="85" t="str">
        <f t="shared" si="73"/>
        <v>na</v>
      </c>
      <c r="CK26" s="102" t="str">
        <f t="shared" si="74"/>
        <v>na</v>
      </c>
    </row>
    <row r="27" spans="1:89" ht="18" x14ac:dyDescent="0.35">
      <c r="A27" s="60" t="s">
        <v>472</v>
      </c>
      <c r="C27" s="207"/>
      <c r="K27" s="198"/>
      <c r="L27" s="198"/>
      <c r="N27" s="205"/>
      <c r="O27" s="269"/>
      <c r="P27" s="81"/>
      <c r="Q27" s="82"/>
      <c r="R27" s="82"/>
      <c r="S27" s="82"/>
      <c r="T27" s="82"/>
      <c r="U27" s="82"/>
      <c r="V27" s="82"/>
      <c r="W27" s="82"/>
      <c r="X27" s="54">
        <f t="shared" ref="X27:AH27" si="239">AVERAGE(X4:X25)</f>
        <v>1</v>
      </c>
      <c r="Y27" s="144">
        <f t="shared" si="239"/>
        <v>0.80769230769230771</v>
      </c>
      <c r="Z27" s="144">
        <f t="shared" si="239"/>
        <v>1</v>
      </c>
      <c r="AA27" s="144">
        <f t="shared" si="239"/>
        <v>0.57954545454545459</v>
      </c>
      <c r="AB27" s="144">
        <f t="shared" si="239"/>
        <v>0.50909090909090904</v>
      </c>
      <c r="AC27" s="144">
        <f t="shared" si="239"/>
        <v>1</v>
      </c>
      <c r="AD27" s="144">
        <f t="shared" si="239"/>
        <v>0.7</v>
      </c>
      <c r="AE27" s="144">
        <f t="shared" si="239"/>
        <v>0.9642857142857143</v>
      </c>
      <c r="AF27" s="75">
        <f t="shared" si="239"/>
        <v>1</v>
      </c>
      <c r="AG27" s="60">
        <f t="shared" si="239"/>
        <v>1</v>
      </c>
      <c r="AH27" s="60">
        <f t="shared" si="239"/>
        <v>1</v>
      </c>
      <c r="AI27" s="58">
        <f>SUM(AI4:AI25)-AI28</f>
        <v>2338</v>
      </c>
      <c r="AJ27" s="60">
        <f t="shared" ref="AJ27:AS27" si="240">SUM(AJ4:AJ25)-AJ28</f>
        <v>1691</v>
      </c>
      <c r="AK27" s="60">
        <f t="shared" si="240"/>
        <v>795</v>
      </c>
      <c r="AL27" s="60">
        <f t="shared" si="240"/>
        <v>2338</v>
      </c>
      <c r="AM27" s="60">
        <f t="shared" si="240"/>
        <v>2338</v>
      </c>
      <c r="AN27" s="60">
        <f t="shared" si="240"/>
        <v>2151</v>
      </c>
      <c r="AO27" s="60">
        <f t="shared" si="240"/>
        <v>787</v>
      </c>
      <c r="AP27" s="60">
        <f t="shared" si="240"/>
        <v>1434</v>
      </c>
      <c r="AQ27" s="75">
        <f t="shared" si="240"/>
        <v>78</v>
      </c>
      <c r="AR27" s="60">
        <f t="shared" si="240"/>
        <v>608</v>
      </c>
      <c r="AS27" s="60">
        <f t="shared" si="240"/>
        <v>2112</v>
      </c>
      <c r="AT27" s="56">
        <f>(1/X28)*SUM(AT4:AT25)</f>
        <v>0.16408555644637254</v>
      </c>
      <c r="AU27" s="74">
        <f>(1/Y28)*SUM(AU4:AU25)</f>
        <v>0.16212919538269951</v>
      </c>
      <c r="AV27" s="74">
        <f t="shared" ref="AV27:BD27" si="241">(1/Z28)*SUM(AV4:AV25)</f>
        <v>0.19125111451548749</v>
      </c>
      <c r="AW27" s="74">
        <f t="shared" si="241"/>
        <v>0.17911325471814568</v>
      </c>
      <c r="AX27" s="74">
        <f t="shared" si="241"/>
        <v>0.19375107338190059</v>
      </c>
      <c r="AY27" s="74">
        <f t="shared" si="241"/>
        <v>0.17142532909366798</v>
      </c>
      <c r="AZ27" s="74">
        <f t="shared" si="241"/>
        <v>0.20602161062663799</v>
      </c>
      <c r="BA27" s="74">
        <f t="shared" si="241"/>
        <v>0.18374268361331661</v>
      </c>
      <c r="BB27" s="345">
        <f t="shared" si="241"/>
        <v>0.14380069108547167</v>
      </c>
      <c r="BC27" s="74">
        <f t="shared" si="241"/>
        <v>0.15003581143605743</v>
      </c>
      <c r="BD27" s="385">
        <f t="shared" si="241"/>
        <v>0.14642444357604642</v>
      </c>
      <c r="BE27" s="105"/>
      <c r="BF27" s="198"/>
      <c r="BG27" s="198"/>
      <c r="BH27" s="198"/>
      <c r="BI27" s="198"/>
      <c r="BJ27" s="198"/>
      <c r="BK27" s="198"/>
      <c r="BL27" s="198"/>
      <c r="BM27" s="198"/>
      <c r="BN27" s="199"/>
      <c r="BO27" s="82"/>
      <c r="BP27" s="78">
        <f>SQRT((SUM(BP4:BP25)+SUM(CA4:CA25))/AI27)</f>
        <v>1.160973565930306</v>
      </c>
      <c r="BQ27" s="205">
        <f t="shared" ref="BQ27:BZ27" si="242">SQRT((SUM(BQ4:BQ25)+SUM(CB4:CB25))/AJ27)</f>
        <v>1.1562668778038196</v>
      </c>
      <c r="BR27" s="205">
        <f t="shared" si="242"/>
        <v>1.150494334091247</v>
      </c>
      <c r="BS27" s="205">
        <f t="shared" si="242"/>
        <v>1.5759352657289769</v>
      </c>
      <c r="BT27" s="205">
        <f t="shared" si="242"/>
        <v>1.7747017565299237</v>
      </c>
      <c r="BU27" s="205">
        <f t="shared" si="242"/>
        <v>1.2084971315499402</v>
      </c>
      <c r="BV27" s="205">
        <f t="shared" si="242"/>
        <v>1.5182438049544782</v>
      </c>
      <c r="BW27" s="205">
        <f t="shared" si="242"/>
        <v>1.291169266865801</v>
      </c>
      <c r="BX27" s="373">
        <f t="shared" si="242"/>
        <v>0.99243952001047897</v>
      </c>
      <c r="BY27" s="205">
        <f t="shared" si="242"/>
        <v>1.2352344521146699</v>
      </c>
      <c r="BZ27" s="371">
        <f t="shared" si="242"/>
        <v>1.1057782507614726</v>
      </c>
    </row>
    <row r="28" spans="1:89" x14ac:dyDescent="0.25">
      <c r="A28" s="199" t="s">
        <v>60</v>
      </c>
      <c r="B28" s="202">
        <f>COUNTIF(B4:B25,"&gt;0")</f>
        <v>12</v>
      </c>
      <c r="C28" s="198">
        <f>COUNTIF(C4:C25,"&gt;0")</f>
        <v>10</v>
      </c>
      <c r="D28" s="198"/>
      <c r="K28" s="198"/>
      <c r="L28" s="198"/>
      <c r="N28" s="205"/>
      <c r="O28" s="269"/>
      <c r="P28" s="81"/>
      <c r="Q28" s="82"/>
      <c r="R28" s="82"/>
      <c r="S28" s="82"/>
      <c r="T28" s="82"/>
      <c r="U28" s="82"/>
      <c r="V28" s="82"/>
      <c r="W28" s="82"/>
      <c r="X28" s="202">
        <f t="shared" ref="X28:AH28" si="243">COUNTIF(X4:X25,"&gt;0")</f>
        <v>22</v>
      </c>
      <c r="Y28" s="198">
        <f t="shared" si="243"/>
        <v>13</v>
      </c>
      <c r="Z28" s="198">
        <f t="shared" si="243"/>
        <v>9</v>
      </c>
      <c r="AA28" s="198">
        <f t="shared" si="243"/>
        <v>22</v>
      </c>
      <c r="AB28" s="198">
        <f t="shared" si="243"/>
        <v>22</v>
      </c>
      <c r="AC28" s="198">
        <f t="shared" si="243"/>
        <v>21</v>
      </c>
      <c r="AD28" s="198">
        <f t="shared" si="243"/>
        <v>5</v>
      </c>
      <c r="AE28" s="198">
        <f t="shared" si="243"/>
        <v>14</v>
      </c>
      <c r="AF28" s="152">
        <f t="shared" si="243"/>
        <v>2</v>
      </c>
      <c r="AG28" s="199">
        <f t="shared" si="243"/>
        <v>8</v>
      </c>
      <c r="AH28" s="199">
        <f t="shared" si="243"/>
        <v>20</v>
      </c>
      <c r="AI28" s="202">
        <f>COUNTIF(AI4:AI25,"&gt;0")</f>
        <v>22</v>
      </c>
      <c r="AJ28" s="198">
        <f t="shared" ref="AJ28:AS28" si="244">COUNTIF(AJ4:AJ25,"&gt;0")</f>
        <v>13</v>
      </c>
      <c r="AK28" s="198">
        <f t="shared" si="244"/>
        <v>9</v>
      </c>
      <c r="AL28" s="198">
        <f t="shared" si="244"/>
        <v>22</v>
      </c>
      <c r="AM28" s="198">
        <f t="shared" si="244"/>
        <v>22</v>
      </c>
      <c r="AN28" s="198">
        <f t="shared" si="244"/>
        <v>21</v>
      </c>
      <c r="AO28" s="198">
        <f t="shared" si="244"/>
        <v>5</v>
      </c>
      <c r="AP28" s="198">
        <f t="shared" si="244"/>
        <v>14</v>
      </c>
      <c r="AQ28" s="152">
        <f t="shared" si="244"/>
        <v>2</v>
      </c>
      <c r="AR28" s="198">
        <f t="shared" si="244"/>
        <v>8</v>
      </c>
      <c r="AS28" s="203">
        <f t="shared" si="244"/>
        <v>20</v>
      </c>
      <c r="AT28" s="82"/>
      <c r="AU28" s="82"/>
      <c r="AV28" s="82"/>
      <c r="AW28" s="82"/>
      <c r="AX28" s="82"/>
      <c r="AY28" s="82"/>
      <c r="AZ28" s="82"/>
      <c r="BA28" s="82"/>
      <c r="BB28" s="83"/>
      <c r="BC28" s="82"/>
      <c r="BD28" s="82"/>
      <c r="BE28" s="25"/>
      <c r="BF28" s="198"/>
      <c r="BG28" s="198"/>
      <c r="BH28" s="198"/>
      <c r="BI28" s="198"/>
      <c r="BJ28" s="198"/>
      <c r="BK28" s="198"/>
      <c r="BL28" s="198"/>
      <c r="BM28" s="198"/>
      <c r="BN28" s="199"/>
      <c r="BO28" s="82"/>
      <c r="BP28" s="25"/>
      <c r="BQ28" s="105"/>
      <c r="BR28" s="105"/>
      <c r="BS28" s="105"/>
      <c r="BT28" s="105"/>
      <c r="BU28" s="105"/>
      <c r="BV28" s="105"/>
      <c r="BW28" s="105"/>
      <c r="BX28" s="374"/>
      <c r="BY28" s="105"/>
      <c r="BZ28" s="346"/>
    </row>
    <row r="29" spans="1:89" ht="24" x14ac:dyDescent="0.45">
      <c r="A29" s="27" t="s">
        <v>483</v>
      </c>
      <c r="C29" s="207"/>
      <c r="K29" s="198"/>
      <c r="L29" s="198"/>
      <c r="N29" s="205"/>
      <c r="O29" s="269"/>
      <c r="P29" s="81"/>
      <c r="Q29" s="82"/>
      <c r="R29" s="82"/>
      <c r="S29" s="82"/>
      <c r="T29" s="82"/>
      <c r="U29" s="82"/>
      <c r="V29" s="82"/>
      <c r="W29" s="82"/>
      <c r="X29" s="82"/>
      <c r="AC29" s="207"/>
      <c r="AD29" s="207"/>
      <c r="AE29" s="207"/>
      <c r="AF29" s="146"/>
      <c r="AG29" s="146"/>
      <c r="AH29" s="146"/>
      <c r="AI29" s="146"/>
      <c r="AJ29" s="146"/>
      <c r="AK29" s="146"/>
      <c r="AL29" s="146"/>
      <c r="AM29" s="146"/>
      <c r="AN29" s="146"/>
      <c r="AO29" s="146"/>
      <c r="AP29" s="146"/>
      <c r="AQ29" s="146"/>
      <c r="AR29" s="146"/>
      <c r="AS29" s="146"/>
      <c r="AT29" s="328">
        <f>EXP((1/X28)*(SUM(AT4:AT25)-X28))</f>
        <v>0.43347790905952094</v>
      </c>
      <c r="AU29" s="216">
        <f t="shared" ref="AU29:BD29" si="245">EXP((1/Y28)*(SUM(AU4:AU25)-Y28))</f>
        <v>0.43263069875111865</v>
      </c>
      <c r="AV29" s="216">
        <f t="shared" si="245"/>
        <v>0.44541498291756004</v>
      </c>
      <c r="AW29" s="216">
        <f t="shared" si="245"/>
        <v>0.44004127692270689</v>
      </c>
      <c r="AX29" s="216">
        <f t="shared" si="245"/>
        <v>0.44652989508995916</v>
      </c>
      <c r="AY29" s="216">
        <f t="shared" si="245"/>
        <v>0.4366712431969223</v>
      </c>
      <c r="AZ29" s="216">
        <f t="shared" si="245"/>
        <v>0.45204281084626863</v>
      </c>
      <c r="BA29" s="216">
        <f t="shared" si="245"/>
        <v>0.44208313940705424</v>
      </c>
      <c r="BB29" s="94">
        <f t="shared" si="245"/>
        <v>0.42477345088908736</v>
      </c>
      <c r="BC29" s="216">
        <f t="shared" si="245"/>
        <v>0.42743023856530643</v>
      </c>
      <c r="BD29" s="366">
        <f t="shared" si="245"/>
        <v>0.42588941465494429</v>
      </c>
      <c r="BE29" s="103"/>
      <c r="BF29" s="103"/>
      <c r="BG29" s="103"/>
      <c r="BH29" s="103"/>
      <c r="BI29" s="103"/>
      <c r="BJ29" s="103"/>
      <c r="BK29" s="103"/>
      <c r="BL29" s="103"/>
      <c r="BM29" s="103"/>
      <c r="BN29" s="103"/>
      <c r="BO29" s="103"/>
      <c r="BP29" s="126">
        <f>EXP((1/X28)*(BP27-X$28))</f>
        <v>0.38781437287026566</v>
      </c>
      <c r="BQ29" s="103">
        <f t="shared" ref="BQ29:BZ29" si="246">EXP((1/Y28)*(BQ27-Y$28))</f>
        <v>0.40209922437550921</v>
      </c>
      <c r="BR29" s="103">
        <f t="shared" si="246"/>
        <v>0.41804454037538602</v>
      </c>
      <c r="BS29" s="103">
        <f t="shared" si="246"/>
        <v>0.39519870938874263</v>
      </c>
      <c r="BT29" s="103">
        <f t="shared" si="246"/>
        <v>0.39878544508450631</v>
      </c>
      <c r="BU29" s="103">
        <f t="shared" si="246"/>
        <v>0.38967098756125768</v>
      </c>
      <c r="BV29" s="103">
        <f t="shared" si="246"/>
        <v>0.49840053453418159</v>
      </c>
      <c r="BW29" s="103">
        <f t="shared" si="246"/>
        <v>0.40342139273477695</v>
      </c>
      <c r="BX29" s="83">
        <f t="shared" si="246"/>
        <v>0.60424215652564317</v>
      </c>
      <c r="BY29" s="103">
        <f t="shared" si="246"/>
        <v>0.4293015498899726</v>
      </c>
      <c r="BZ29" s="104">
        <f t="shared" si="246"/>
        <v>0.38879188152627214</v>
      </c>
    </row>
    <row r="30" spans="1:89" ht="15" customHeight="1" x14ac:dyDescent="0.35">
      <c r="A30" s="30" t="s">
        <v>473</v>
      </c>
      <c r="C30" s="207"/>
      <c r="K30" s="207"/>
      <c r="N30" s="82"/>
      <c r="O30" s="272"/>
      <c r="P30" s="81"/>
      <c r="Q30" s="82"/>
      <c r="R30" s="82"/>
      <c r="S30" s="82"/>
      <c r="T30" s="82"/>
      <c r="U30" s="82"/>
      <c r="V30" s="82"/>
      <c r="W30" s="82"/>
      <c r="X30" s="82"/>
      <c r="AC30" s="207"/>
      <c r="AD30" s="207"/>
      <c r="AE30" s="207"/>
      <c r="AF30" s="146"/>
      <c r="AG30" s="146"/>
      <c r="AH30" s="146"/>
      <c r="AI30" s="146"/>
      <c r="AJ30" s="146"/>
      <c r="AK30" s="146"/>
      <c r="AL30" s="146"/>
      <c r="AM30" s="146"/>
      <c r="AN30" s="146"/>
      <c r="AO30" s="146"/>
      <c r="AP30" s="146"/>
      <c r="AQ30" s="146"/>
      <c r="AR30" s="146"/>
      <c r="AS30" s="146"/>
      <c r="AT30" s="204"/>
      <c r="BB30" s="201"/>
      <c r="BC30" s="199"/>
      <c r="BD30" s="21"/>
      <c r="BO30" s="21"/>
    </row>
    <row r="31" spans="1:89" ht="15" customHeight="1" x14ac:dyDescent="0.25">
      <c r="A31" s="30" t="s">
        <v>198</v>
      </c>
      <c r="C31" s="207"/>
      <c r="K31" s="207"/>
      <c r="N31" s="82"/>
      <c r="O31" s="272"/>
      <c r="P31" s="81"/>
      <c r="Q31" s="82"/>
      <c r="R31" s="82"/>
      <c r="S31" s="82"/>
      <c r="T31" s="82"/>
      <c r="U31" s="82"/>
      <c r="V31" s="82"/>
      <c r="W31" s="82"/>
      <c r="X31" s="82"/>
      <c r="AC31" s="207" t="s">
        <v>73</v>
      </c>
      <c r="AD31" s="198"/>
      <c r="AE31" s="198"/>
      <c r="AF31" s="199"/>
      <c r="AG31" s="199"/>
      <c r="AH31" s="199"/>
      <c r="AI31" s="199"/>
      <c r="AJ31" s="199"/>
      <c r="AK31" s="199"/>
      <c r="AL31" s="199"/>
      <c r="AM31" s="199"/>
      <c r="AN31" s="199"/>
      <c r="AO31" s="199"/>
      <c r="AP31" s="199"/>
      <c r="AQ31" s="199"/>
      <c r="AR31" s="199"/>
      <c r="AS31" s="199"/>
      <c r="AT31" s="204">
        <f>SQRT(2*(((BP29)^2)/X28))</f>
        <v>0.11693043301069597</v>
      </c>
      <c r="AU31" s="199">
        <f t="shared" ref="AU31:BD31" si="247">SQRT(2*(((BQ29)^2)/Y28))</f>
        <v>0.15771629165317269</v>
      </c>
      <c r="AV31" s="199">
        <f t="shared" si="247"/>
        <v>0.19706808622496594</v>
      </c>
      <c r="AW31" s="199">
        <f t="shared" si="247"/>
        <v>0.11915689424319666</v>
      </c>
      <c r="AX31" s="199">
        <f t="shared" si="247"/>
        <v>0.12023833574547142</v>
      </c>
      <c r="AY31" s="199">
        <f t="shared" si="247"/>
        <v>0.12025507752747741</v>
      </c>
      <c r="AZ31" s="199">
        <f t="shared" si="247"/>
        <v>0.31521617523468426</v>
      </c>
      <c r="BA31" s="199">
        <f t="shared" si="247"/>
        <v>0.15247895410564846</v>
      </c>
      <c r="BB31" s="152">
        <f t="shared" si="247"/>
        <v>0.60424215652564317</v>
      </c>
      <c r="BC31" s="199">
        <f t="shared" si="247"/>
        <v>0.2146507749449863</v>
      </c>
      <c r="BD31" s="21">
        <f t="shared" si="247"/>
        <v>0.12294678814053617</v>
      </c>
      <c r="BO31" s="21"/>
    </row>
    <row r="32" spans="1:89" ht="15" customHeight="1" x14ac:dyDescent="0.35">
      <c r="A32" s="27"/>
      <c r="C32" s="207"/>
      <c r="K32" s="207"/>
      <c r="N32" s="82"/>
      <c r="O32" s="272"/>
      <c r="P32" s="81"/>
      <c r="Q32" s="82"/>
      <c r="R32" s="82"/>
      <c r="S32" s="82"/>
      <c r="T32" s="82"/>
      <c r="U32" s="82"/>
      <c r="V32" s="82"/>
      <c r="W32" s="82"/>
      <c r="X32" s="82"/>
      <c r="AC32" s="207" t="s">
        <v>74</v>
      </c>
      <c r="AD32" s="198"/>
      <c r="AE32" s="198"/>
      <c r="AF32" s="199"/>
      <c r="AG32" s="199"/>
      <c r="AH32" s="199"/>
      <c r="AI32" s="199"/>
      <c r="AJ32" s="199"/>
      <c r="AK32" s="199"/>
      <c r="AL32" s="199"/>
      <c r="AM32" s="199"/>
      <c r="AN32" s="199"/>
      <c r="AO32" s="199"/>
      <c r="AP32" s="199"/>
      <c r="AQ32" s="199"/>
      <c r="AR32" s="199"/>
      <c r="AS32" s="199"/>
      <c r="AT32" s="204">
        <f>(0.736-AT29)/AT31</f>
        <v>2.5871972176208948</v>
      </c>
      <c r="AU32" s="199">
        <f t="shared" ref="AU32:BD32" si="248">(0.736-AU29)/AU31</f>
        <v>1.9235127713756299</v>
      </c>
      <c r="AV32" s="199">
        <f t="shared" si="248"/>
        <v>1.4745412240453708</v>
      </c>
      <c r="AW32" s="199">
        <f t="shared" si="248"/>
        <v>2.4837733893369838</v>
      </c>
      <c r="AX32" s="199">
        <f t="shared" si="248"/>
        <v>2.4074693242828191</v>
      </c>
      <c r="AY32" s="199">
        <f t="shared" si="248"/>
        <v>2.4891153284956573</v>
      </c>
      <c r="AZ32" s="199">
        <f t="shared" si="248"/>
        <v>0.90083317882503966</v>
      </c>
      <c r="BA32" s="199">
        <f t="shared" si="248"/>
        <v>1.9275896947017281</v>
      </c>
      <c r="BB32" s="152">
        <f t="shared" si="248"/>
        <v>0.51506924127976594</v>
      </c>
      <c r="BC32" s="199">
        <f t="shared" si="248"/>
        <v>1.4375431978467264</v>
      </c>
      <c r="BD32" s="21">
        <f t="shared" si="248"/>
        <v>2.5223154670017012</v>
      </c>
      <c r="BO32" s="21"/>
    </row>
    <row r="33" spans="1:73" ht="15" customHeight="1" x14ac:dyDescent="0.35">
      <c r="A33" s="27"/>
      <c r="C33" s="207"/>
      <c r="K33" s="207"/>
      <c r="N33" s="82"/>
      <c r="O33" s="272"/>
      <c r="P33" s="81"/>
      <c r="Q33" s="82"/>
      <c r="R33" s="82"/>
      <c r="S33" s="82"/>
      <c r="T33" s="82"/>
      <c r="U33" s="82"/>
      <c r="V33" s="82"/>
      <c r="W33" s="82"/>
      <c r="X33" s="82"/>
      <c r="AC33" s="198" t="s">
        <v>265</v>
      </c>
      <c r="AD33" s="198"/>
      <c r="AE33" s="198"/>
      <c r="AF33" s="199"/>
      <c r="AG33" s="199"/>
      <c r="AH33" s="199"/>
      <c r="AI33" s="199"/>
      <c r="AJ33" s="199"/>
      <c r="AK33" s="199"/>
      <c r="AL33" s="199"/>
      <c r="AM33" s="199"/>
      <c r="AN33" s="199"/>
      <c r="AO33" s="199"/>
      <c r="AP33" s="199"/>
      <c r="AQ33" s="199"/>
      <c r="AR33" s="199"/>
      <c r="AS33" s="199"/>
      <c r="AT33" s="204">
        <f>TINV(0.05,X28+X28-2)</f>
        <v>2.0180817028184461</v>
      </c>
      <c r="AU33" s="199">
        <f t="shared" ref="AU33:BD33" si="249">TINV(0.05,Y28+Y28-2)</f>
        <v>2.0638985616280254</v>
      </c>
      <c r="AV33" s="199">
        <f t="shared" si="249"/>
        <v>2.119905299221255</v>
      </c>
      <c r="AW33" s="199">
        <f t="shared" si="249"/>
        <v>2.0180817028184461</v>
      </c>
      <c r="AX33" s="199">
        <f t="shared" si="249"/>
        <v>2.0180817028184461</v>
      </c>
      <c r="AY33" s="199">
        <f t="shared" si="249"/>
        <v>2.0210753903062737</v>
      </c>
      <c r="AZ33" s="199">
        <f t="shared" si="249"/>
        <v>2.3060041352041671</v>
      </c>
      <c r="BA33" s="199">
        <f t="shared" si="249"/>
        <v>2.0555294386428731</v>
      </c>
      <c r="BB33" s="152">
        <f t="shared" si="249"/>
        <v>4.3026527297494637</v>
      </c>
      <c r="BC33" s="199">
        <f t="shared" si="249"/>
        <v>2.1447866879178044</v>
      </c>
      <c r="BD33" s="21">
        <f t="shared" si="249"/>
        <v>2.0243941639119702</v>
      </c>
      <c r="BO33" s="21"/>
    </row>
    <row r="34" spans="1:73" ht="15" customHeight="1" x14ac:dyDescent="0.35">
      <c r="A34" s="27"/>
      <c r="C34" s="207"/>
      <c r="K34" s="207"/>
      <c r="N34" s="82"/>
      <c r="O34" s="272"/>
      <c r="P34" s="81"/>
      <c r="Q34" s="82"/>
      <c r="R34" s="82"/>
      <c r="S34" s="82"/>
      <c r="T34" s="82"/>
      <c r="U34" s="82"/>
      <c r="V34" s="82"/>
      <c r="W34" s="82"/>
      <c r="X34" s="82"/>
      <c r="AC34" s="207" t="s">
        <v>76</v>
      </c>
      <c r="AD34" s="198"/>
      <c r="AE34" s="198"/>
      <c r="AF34" s="199"/>
      <c r="AG34" s="199"/>
      <c r="AH34" s="199"/>
      <c r="AI34" s="199"/>
      <c r="AJ34" s="199"/>
      <c r="AK34" s="199"/>
      <c r="AL34" s="199"/>
      <c r="AM34" s="199"/>
      <c r="AN34" s="199"/>
      <c r="AO34" s="199"/>
      <c r="AP34" s="199"/>
      <c r="AQ34" s="199"/>
      <c r="AR34" s="199"/>
      <c r="AS34" s="199"/>
      <c r="AT34" s="204">
        <f>TDIST(ABS(AT32),X28+X28-2,2)</f>
        <v>1.3228568186040054E-2</v>
      </c>
      <c r="AU34" s="199">
        <f t="shared" ref="AU34:BD34" si="250">TDIST(ABS(AU32),Y28+Y28-2,2)</f>
        <v>6.6356275878484236E-2</v>
      </c>
      <c r="AV34" s="199">
        <f t="shared" si="250"/>
        <v>0.15974031651571022</v>
      </c>
      <c r="AW34" s="199">
        <f t="shared" si="250"/>
        <v>1.7074326067091555E-2</v>
      </c>
      <c r="AX34" s="199">
        <f t="shared" si="250"/>
        <v>2.0535276721482715E-2</v>
      </c>
      <c r="AY34" s="199">
        <f t="shared" si="250"/>
        <v>1.7065725622848867E-2</v>
      </c>
      <c r="AZ34" s="199">
        <f t="shared" si="250"/>
        <v>0.3939868651367805</v>
      </c>
      <c r="BA34" s="199">
        <f t="shared" si="250"/>
        <v>6.4897674858681614E-2</v>
      </c>
      <c r="BB34" s="152">
        <f t="shared" si="250"/>
        <v>0.65778179771606926</v>
      </c>
      <c r="BC34" s="199">
        <f t="shared" si="250"/>
        <v>0.17253817349730019</v>
      </c>
      <c r="BD34" s="21">
        <f t="shared" si="250"/>
        <v>1.5967332980557591E-2</v>
      </c>
      <c r="BO34" s="21"/>
    </row>
    <row r="35" spans="1:73" ht="15" customHeight="1" x14ac:dyDescent="0.35">
      <c r="A35" s="27"/>
      <c r="C35" s="207"/>
      <c r="K35" s="207"/>
      <c r="N35" s="82"/>
      <c r="O35" s="272"/>
      <c r="P35" s="81"/>
      <c r="Q35" s="82"/>
      <c r="R35" s="82"/>
      <c r="S35" s="82"/>
      <c r="T35" s="82"/>
      <c r="U35" s="82"/>
      <c r="V35" s="82"/>
      <c r="W35" s="82"/>
      <c r="X35" s="82"/>
      <c r="AC35" s="207" t="s">
        <v>77</v>
      </c>
      <c r="AD35" s="198"/>
      <c r="AE35" s="198"/>
      <c r="AF35" s="199"/>
      <c r="AG35" s="199"/>
      <c r="AH35" s="199"/>
      <c r="AI35" s="199"/>
      <c r="AJ35" s="199"/>
      <c r="AK35" s="199"/>
      <c r="AL35" s="199"/>
      <c r="AM35" s="199"/>
      <c r="AN35" s="199"/>
      <c r="AO35" s="199"/>
      <c r="AP35" s="199"/>
      <c r="AQ35" s="199"/>
      <c r="AR35" s="199"/>
      <c r="AS35" s="199"/>
      <c r="AT35" s="242" t="str">
        <f t="shared" ref="AT35:BD35" si="251">IF(X28&gt;4,IF(AT34&lt;0.001,"***",IF(AT34&lt;0.01,"**",IF(AT34&lt;0.05,"*","ns"))),"na")</f>
        <v>*</v>
      </c>
      <c r="AU35" s="243" t="str">
        <f t="shared" si="251"/>
        <v>ns</v>
      </c>
      <c r="AV35" s="243" t="str">
        <f t="shared" si="251"/>
        <v>ns</v>
      </c>
      <c r="AW35" s="243" t="str">
        <f t="shared" si="251"/>
        <v>*</v>
      </c>
      <c r="AX35" s="243" t="str">
        <f t="shared" si="251"/>
        <v>*</v>
      </c>
      <c r="AY35" s="243" t="str">
        <f t="shared" si="251"/>
        <v>*</v>
      </c>
      <c r="AZ35" s="243" t="str">
        <f t="shared" si="251"/>
        <v>ns</v>
      </c>
      <c r="BA35" s="243" t="str">
        <f t="shared" si="251"/>
        <v>ns</v>
      </c>
      <c r="BB35" s="245" t="str">
        <f t="shared" si="251"/>
        <v>na</v>
      </c>
      <c r="BC35" s="243" t="str">
        <f t="shared" si="251"/>
        <v>ns</v>
      </c>
      <c r="BD35" s="244" t="str">
        <f t="shared" si="251"/>
        <v>*</v>
      </c>
      <c r="BO35" s="21"/>
    </row>
    <row r="36" spans="1:73" ht="15" customHeight="1" x14ac:dyDescent="0.35">
      <c r="A36" s="27"/>
      <c r="C36" s="207"/>
      <c r="K36" s="173"/>
      <c r="N36" s="82"/>
      <c r="O36" s="272"/>
      <c r="P36" s="81"/>
      <c r="Q36" s="82"/>
      <c r="R36" s="82"/>
      <c r="S36" s="82"/>
      <c r="T36" s="82"/>
      <c r="U36" s="82"/>
      <c r="V36" s="82"/>
      <c r="W36" s="82"/>
      <c r="X36" s="82"/>
    </row>
    <row r="37" spans="1:73" s="200" customFormat="1" ht="15.75" x14ac:dyDescent="0.25">
      <c r="A37" s="303" t="s">
        <v>348</v>
      </c>
      <c r="B37" s="202"/>
      <c r="C37" s="203"/>
      <c r="D37" s="207"/>
      <c r="E37" s="202"/>
      <c r="F37" s="207"/>
      <c r="G37" s="207"/>
      <c r="H37" s="207"/>
      <c r="I37" s="207"/>
      <c r="J37" s="207"/>
      <c r="K37" s="183"/>
      <c r="L37" s="207"/>
      <c r="M37" s="198"/>
      <c r="N37" s="82"/>
      <c r="O37" s="272"/>
      <c r="P37" s="81"/>
      <c r="Q37" s="82"/>
      <c r="R37" s="82"/>
      <c r="S37" s="82"/>
      <c r="T37" s="82"/>
      <c r="U37" s="82"/>
      <c r="V37" s="82"/>
      <c r="W37" s="82"/>
      <c r="X37" s="82"/>
      <c r="Y37" s="198" t="s">
        <v>9</v>
      </c>
      <c r="Z37" s="199" t="s">
        <v>220</v>
      </c>
      <c r="AA37" s="207"/>
      <c r="AF37" s="133"/>
      <c r="AG37" s="133"/>
      <c r="AH37" s="133"/>
      <c r="AI37" s="133"/>
      <c r="AJ37" s="133"/>
      <c r="AK37" s="133"/>
      <c r="AL37" s="133"/>
      <c r="AM37" s="133"/>
      <c r="AN37" s="133"/>
      <c r="AO37" s="133"/>
      <c r="AP37" s="133"/>
      <c r="AQ37" s="133"/>
      <c r="AR37" s="133"/>
      <c r="AS37" s="133"/>
      <c r="AT37" s="146"/>
      <c r="AU37" s="146"/>
      <c r="AV37" s="146"/>
      <c r="AW37" s="146"/>
      <c r="AX37" s="146"/>
      <c r="AY37" s="146"/>
      <c r="AZ37" s="146"/>
      <c r="BA37" s="146"/>
      <c r="BB37" s="146"/>
      <c r="BC37" s="207"/>
      <c r="BD37" s="207"/>
      <c r="BE37" s="207"/>
      <c r="BF37" s="207"/>
      <c r="BG37" s="207"/>
      <c r="BH37" s="207"/>
      <c r="BI37" s="207"/>
      <c r="BJ37" s="207"/>
      <c r="BK37" s="207"/>
      <c r="BL37" s="207"/>
      <c r="BM37" s="207"/>
      <c r="BN37" s="207"/>
      <c r="BO37" s="203"/>
      <c r="BP37" s="207"/>
      <c r="BQ37" s="207"/>
      <c r="BR37" s="207"/>
      <c r="BS37" s="207"/>
      <c r="BT37" s="207"/>
      <c r="BU37" s="207"/>
    </row>
    <row r="38" spans="1:73" s="200" customFormat="1" x14ac:dyDescent="0.25">
      <c r="A38" s="217" t="s">
        <v>349</v>
      </c>
      <c r="B38" s="202"/>
      <c r="C38" s="203"/>
      <c r="D38" s="207"/>
      <c r="E38" s="202"/>
      <c r="F38" s="207"/>
      <c r="G38" s="207"/>
      <c r="H38" s="207"/>
      <c r="I38" s="207"/>
      <c r="J38" s="207"/>
      <c r="K38" s="173"/>
      <c r="L38" s="207"/>
      <c r="M38" s="198"/>
      <c r="N38" s="82"/>
      <c r="O38" s="272"/>
      <c r="P38" s="81"/>
      <c r="Q38" s="82"/>
      <c r="R38" s="82"/>
      <c r="S38" s="82"/>
      <c r="T38" s="82"/>
      <c r="U38" s="82"/>
      <c r="V38" s="82"/>
      <c r="W38" s="82"/>
      <c r="X38" s="82"/>
      <c r="Y38" s="198" t="s">
        <v>62</v>
      </c>
      <c r="Z38" s="199" t="s">
        <v>221</v>
      </c>
      <c r="AA38" s="207"/>
      <c r="AF38" s="133"/>
      <c r="AG38" s="133"/>
      <c r="AH38" s="133"/>
      <c r="AI38" s="133"/>
      <c r="AJ38" s="133"/>
      <c r="AK38" s="133"/>
      <c r="AL38" s="133"/>
      <c r="AM38" s="133"/>
      <c r="AN38" s="133"/>
      <c r="AO38" s="133"/>
      <c r="AP38" s="133"/>
      <c r="AQ38" s="133"/>
      <c r="AR38" s="133"/>
      <c r="AS38" s="133"/>
      <c r="AT38" s="146"/>
      <c r="AU38" s="146"/>
      <c r="AV38" s="146"/>
      <c r="AW38" s="146"/>
      <c r="AX38" s="146"/>
      <c r="AY38" s="146"/>
      <c r="AZ38" s="146"/>
      <c r="BA38" s="146"/>
      <c r="BB38" s="146"/>
      <c r="BC38" s="207"/>
      <c r="BD38" s="207"/>
      <c r="BE38" s="207"/>
      <c r="BF38" s="207"/>
      <c r="BG38" s="207"/>
      <c r="BH38" s="207"/>
      <c r="BI38" s="207"/>
      <c r="BJ38" s="207"/>
      <c r="BK38" s="207"/>
      <c r="BL38" s="207"/>
      <c r="BM38" s="207"/>
      <c r="BN38" s="207"/>
      <c r="BO38" s="203"/>
      <c r="BP38" s="207"/>
      <c r="BQ38" s="207"/>
      <c r="BR38" s="207"/>
      <c r="BS38" s="207"/>
      <c r="BT38" s="207"/>
      <c r="BU38" s="207"/>
    </row>
    <row r="39" spans="1:73" s="200" customFormat="1" x14ac:dyDescent="0.25">
      <c r="A39" s="217" t="s">
        <v>369</v>
      </c>
      <c r="B39" s="202"/>
      <c r="C39" s="203"/>
      <c r="D39" s="207"/>
      <c r="E39" s="202"/>
      <c r="F39" s="207"/>
      <c r="G39" s="207"/>
      <c r="H39" s="207"/>
      <c r="I39" s="207"/>
      <c r="J39" s="207"/>
      <c r="K39" s="184"/>
      <c r="L39" s="207"/>
      <c r="M39" s="198"/>
      <c r="N39" s="82"/>
      <c r="O39" s="272"/>
      <c r="P39" s="81"/>
      <c r="Q39" s="82"/>
      <c r="R39" s="82"/>
      <c r="S39" s="82"/>
      <c r="T39" s="82"/>
      <c r="U39" s="82"/>
      <c r="V39" s="82"/>
      <c r="W39" s="82"/>
      <c r="X39" s="82"/>
      <c r="Y39" s="198" t="s">
        <v>63</v>
      </c>
      <c r="Z39" s="199" t="s">
        <v>222</v>
      </c>
      <c r="AA39" s="207"/>
      <c r="AF39" s="133"/>
      <c r="AG39" s="133"/>
      <c r="AH39" s="133"/>
      <c r="AI39" s="133"/>
      <c r="AJ39" s="133"/>
      <c r="AK39" s="133"/>
      <c r="AL39" s="133"/>
      <c r="AM39" s="133"/>
      <c r="AN39" s="133"/>
      <c r="AO39" s="133"/>
      <c r="AP39" s="133"/>
      <c r="AQ39" s="133"/>
      <c r="AR39" s="133"/>
      <c r="AS39" s="133"/>
      <c r="AT39" s="146"/>
      <c r="AU39" s="146"/>
      <c r="AV39" s="146"/>
      <c r="AW39" s="146"/>
      <c r="AX39" s="146"/>
      <c r="AY39" s="146"/>
      <c r="AZ39" s="146"/>
      <c r="BA39" s="146"/>
      <c r="BB39" s="146"/>
      <c r="BC39" s="207"/>
      <c r="BD39" s="207"/>
      <c r="BE39" s="207"/>
      <c r="BF39" s="207"/>
      <c r="BG39" s="207"/>
      <c r="BH39" s="207"/>
      <c r="BI39" s="207"/>
      <c r="BJ39" s="207"/>
      <c r="BK39" s="207"/>
      <c r="BL39" s="207"/>
      <c r="BM39" s="207"/>
      <c r="BN39" s="207"/>
      <c r="BO39" s="203"/>
      <c r="BP39" s="207"/>
      <c r="BQ39" s="207"/>
      <c r="BR39" s="207"/>
      <c r="BS39" s="207"/>
      <c r="BT39" s="207"/>
      <c r="BU39" s="207"/>
    </row>
    <row r="40" spans="1:73" s="200" customFormat="1" x14ac:dyDescent="0.25">
      <c r="A40" s="217" t="s">
        <v>363</v>
      </c>
      <c r="B40" s="202"/>
      <c r="C40" s="203"/>
      <c r="D40" s="207"/>
      <c r="E40" s="202"/>
      <c r="F40" s="207"/>
      <c r="G40" s="207"/>
      <c r="H40" s="207"/>
      <c r="I40" s="207"/>
      <c r="J40" s="207"/>
      <c r="K40" s="173"/>
      <c r="L40" s="207"/>
      <c r="M40" s="198"/>
      <c r="N40" s="82"/>
      <c r="O40" s="272"/>
      <c r="P40" s="81"/>
      <c r="Q40" s="82"/>
      <c r="R40" s="82"/>
      <c r="S40" s="82"/>
      <c r="T40" s="82"/>
      <c r="U40" s="82"/>
      <c r="V40" s="82"/>
      <c r="W40" s="82"/>
      <c r="X40" s="82"/>
      <c r="Y40" s="199" t="s">
        <v>64</v>
      </c>
      <c r="Z40" s="199" t="s">
        <v>223</v>
      </c>
      <c r="AA40" s="207"/>
      <c r="AF40" s="133"/>
      <c r="AG40" s="133"/>
      <c r="AH40" s="133"/>
      <c r="AI40" s="133"/>
      <c r="AJ40" s="133"/>
      <c r="AK40" s="133"/>
      <c r="AL40" s="133"/>
      <c r="AM40" s="133"/>
      <c r="AN40" s="133"/>
      <c r="AO40" s="133"/>
      <c r="AP40" s="133"/>
      <c r="AQ40" s="133"/>
      <c r="AR40" s="133"/>
      <c r="AS40" s="133"/>
      <c r="AT40" s="146"/>
      <c r="AU40" s="146"/>
      <c r="AV40" s="146"/>
      <c r="AW40" s="146"/>
      <c r="AX40" s="146"/>
      <c r="AY40" s="146"/>
      <c r="AZ40" s="146"/>
      <c r="BA40" s="146"/>
      <c r="BB40" s="146"/>
      <c r="BC40" s="207"/>
      <c r="BD40" s="207"/>
      <c r="BE40" s="207"/>
      <c r="BF40" s="207"/>
      <c r="BG40" s="207"/>
      <c r="BH40" s="207"/>
      <c r="BI40" s="207"/>
      <c r="BJ40" s="207"/>
      <c r="BK40" s="207"/>
      <c r="BL40" s="207"/>
      <c r="BM40" s="207"/>
      <c r="BN40" s="207"/>
      <c r="BO40" s="203"/>
      <c r="BP40" s="207"/>
      <c r="BQ40" s="207"/>
      <c r="BR40" s="207"/>
      <c r="BS40" s="207"/>
      <c r="BT40" s="207"/>
      <c r="BU40" s="207"/>
    </row>
    <row r="41" spans="1:73" s="200" customFormat="1" x14ac:dyDescent="0.25">
      <c r="A41" s="217" t="s">
        <v>331</v>
      </c>
      <c r="B41" s="202"/>
      <c r="C41" s="203"/>
      <c r="D41" s="207"/>
      <c r="E41" s="202"/>
      <c r="F41" s="207"/>
      <c r="G41" s="207"/>
      <c r="H41" s="207"/>
      <c r="I41" s="207"/>
      <c r="J41" s="207"/>
      <c r="K41" s="173"/>
      <c r="L41" s="207"/>
      <c r="M41" s="198"/>
      <c r="N41" s="82"/>
      <c r="O41" s="272"/>
      <c r="P41" s="81"/>
      <c r="Q41" s="82"/>
      <c r="R41" s="82"/>
      <c r="S41" s="82"/>
      <c r="T41" s="82"/>
      <c r="U41" s="82"/>
      <c r="V41" s="82"/>
      <c r="W41" s="82"/>
      <c r="X41" s="82"/>
      <c r="Y41" s="199" t="s">
        <v>65</v>
      </c>
      <c r="Z41" s="199" t="s">
        <v>224</v>
      </c>
      <c r="AA41" s="207"/>
      <c r="AF41" s="133"/>
      <c r="AG41" s="133"/>
      <c r="AH41" s="133"/>
      <c r="AI41" s="133"/>
      <c r="AJ41" s="133"/>
      <c r="AK41" s="133"/>
      <c r="AL41" s="133"/>
      <c r="AM41" s="133"/>
      <c r="AN41" s="133"/>
      <c r="AO41" s="133"/>
      <c r="AP41" s="133"/>
      <c r="AQ41" s="133"/>
      <c r="AR41" s="133"/>
      <c r="AS41" s="133"/>
      <c r="AT41" s="146"/>
      <c r="AU41" s="146"/>
      <c r="AV41" s="146"/>
      <c r="AW41" s="146"/>
      <c r="AX41" s="146"/>
      <c r="AY41" s="146"/>
      <c r="AZ41" s="146"/>
      <c r="BA41" s="146"/>
      <c r="BB41" s="146"/>
      <c r="BC41" s="207"/>
      <c r="BD41" s="207"/>
      <c r="BE41" s="207"/>
      <c r="BF41" s="207"/>
      <c r="BG41" s="207"/>
      <c r="BH41" s="207"/>
      <c r="BI41" s="207"/>
      <c r="BJ41" s="207"/>
      <c r="BK41" s="207"/>
      <c r="BL41" s="207"/>
      <c r="BM41" s="207"/>
      <c r="BN41" s="207"/>
      <c r="BO41" s="203"/>
      <c r="BP41" s="207"/>
      <c r="BQ41" s="207"/>
      <c r="BR41" s="207"/>
      <c r="BS41" s="207"/>
      <c r="BT41" s="207"/>
      <c r="BU41" s="207"/>
    </row>
    <row r="42" spans="1:73" s="200" customFormat="1" x14ac:dyDescent="0.25">
      <c r="A42" s="217" t="s">
        <v>342</v>
      </c>
      <c r="B42" s="202"/>
      <c r="C42" s="203"/>
      <c r="D42" s="207"/>
      <c r="E42" s="202"/>
      <c r="F42" s="207"/>
      <c r="G42" s="207"/>
      <c r="H42" s="207"/>
      <c r="I42" s="207"/>
      <c r="J42" s="207"/>
      <c r="K42" s="185"/>
      <c r="L42" s="207"/>
      <c r="M42" s="198"/>
      <c r="N42" s="82"/>
      <c r="O42" s="272"/>
      <c r="P42" s="81"/>
      <c r="Q42" s="82"/>
      <c r="R42" s="82"/>
      <c r="S42" s="82"/>
      <c r="T42" s="82"/>
      <c r="U42" s="82"/>
      <c r="V42" s="82"/>
      <c r="W42" s="82"/>
      <c r="X42" s="82"/>
      <c r="Y42" s="199" t="s">
        <v>66</v>
      </c>
      <c r="Z42" s="199" t="s">
        <v>225</v>
      </c>
      <c r="AA42" s="207"/>
      <c r="AF42" s="133"/>
      <c r="AG42" s="133"/>
      <c r="AH42" s="133"/>
      <c r="AI42" s="133"/>
      <c r="AJ42" s="133"/>
      <c r="AK42" s="133"/>
      <c r="AL42" s="133"/>
      <c r="AM42" s="133"/>
      <c r="AN42" s="133"/>
      <c r="AO42" s="133"/>
      <c r="AP42" s="133"/>
      <c r="AQ42" s="133"/>
      <c r="AR42" s="133"/>
      <c r="AS42" s="133"/>
      <c r="AT42" s="146"/>
      <c r="AU42" s="146"/>
      <c r="AV42" s="146"/>
      <c r="AW42" s="146"/>
      <c r="AX42" s="146"/>
      <c r="AY42" s="146"/>
      <c r="AZ42" s="146"/>
      <c r="BA42" s="146"/>
      <c r="BB42" s="146"/>
      <c r="BC42" s="207"/>
      <c r="BD42" s="207"/>
      <c r="BE42" s="207"/>
      <c r="BF42" s="207"/>
      <c r="BG42" s="207"/>
      <c r="BH42" s="207"/>
      <c r="BI42" s="207"/>
      <c r="BJ42" s="207"/>
      <c r="BK42" s="207"/>
      <c r="BL42" s="207"/>
      <c r="BM42" s="207"/>
      <c r="BN42" s="207"/>
      <c r="BO42" s="203"/>
      <c r="BP42" s="207"/>
      <c r="BQ42" s="207"/>
      <c r="BR42" s="207"/>
      <c r="BS42" s="207"/>
      <c r="BT42" s="207"/>
      <c r="BU42" s="207"/>
    </row>
    <row r="43" spans="1:73" s="200" customFormat="1" ht="15.75" x14ac:dyDescent="0.25">
      <c r="A43" s="217" t="s">
        <v>351</v>
      </c>
      <c r="B43" s="202"/>
      <c r="C43" s="203"/>
      <c r="D43" s="207"/>
      <c r="E43" s="202"/>
      <c r="F43" s="207"/>
      <c r="G43" s="207"/>
      <c r="H43" s="207"/>
      <c r="I43" s="207"/>
      <c r="J43" s="207"/>
      <c r="K43" s="183"/>
      <c r="L43" s="207"/>
      <c r="M43" s="198"/>
      <c r="N43" s="82"/>
      <c r="O43" s="272"/>
      <c r="P43" s="81"/>
      <c r="Q43" s="82"/>
      <c r="R43" s="82"/>
      <c r="S43" s="82"/>
      <c r="T43" s="82"/>
      <c r="U43" s="82"/>
      <c r="V43" s="82"/>
      <c r="W43" s="82"/>
      <c r="X43" s="82"/>
      <c r="Y43" s="199" t="s">
        <v>67</v>
      </c>
      <c r="Z43" s="199" t="s">
        <v>250</v>
      </c>
      <c r="AA43" s="207"/>
      <c r="AF43" s="133"/>
      <c r="AG43" s="133"/>
      <c r="AH43" s="133"/>
      <c r="AI43" s="133"/>
      <c r="AJ43" s="133"/>
      <c r="AK43" s="133"/>
      <c r="AL43" s="133"/>
      <c r="AM43" s="133"/>
      <c r="AN43" s="133"/>
      <c r="AO43" s="133"/>
      <c r="AP43" s="133"/>
      <c r="AQ43" s="133"/>
      <c r="AR43" s="133"/>
      <c r="AS43" s="133"/>
      <c r="AT43" s="146"/>
      <c r="AU43" s="146"/>
      <c r="AV43" s="146"/>
      <c r="AW43" s="146"/>
      <c r="AX43" s="146"/>
      <c r="AY43" s="146"/>
      <c r="AZ43" s="146"/>
      <c r="BA43" s="146"/>
      <c r="BB43" s="146"/>
      <c r="BC43" s="207"/>
      <c r="BD43" s="207"/>
      <c r="BE43" s="207"/>
      <c r="BF43" s="207"/>
      <c r="BG43" s="207"/>
      <c r="BH43" s="207"/>
      <c r="BI43" s="207"/>
      <c r="BJ43" s="207"/>
      <c r="BK43" s="207"/>
      <c r="BL43" s="207"/>
      <c r="BM43" s="207"/>
      <c r="BN43" s="207"/>
      <c r="BO43" s="203"/>
      <c r="BP43" s="207"/>
      <c r="BQ43" s="207"/>
      <c r="BR43" s="207"/>
      <c r="BS43" s="207"/>
      <c r="BT43" s="207"/>
      <c r="BU43" s="207"/>
    </row>
    <row r="44" spans="1:73" s="200" customFormat="1" x14ac:dyDescent="0.25">
      <c r="A44" s="217" t="s">
        <v>354</v>
      </c>
      <c r="B44" s="202"/>
      <c r="C44" s="203"/>
      <c r="D44" s="207"/>
      <c r="E44" s="202"/>
      <c r="F44" s="207"/>
      <c r="G44" s="207"/>
      <c r="H44" s="207"/>
      <c r="I44" s="207"/>
      <c r="J44" s="207"/>
      <c r="K44" s="173"/>
      <c r="L44" s="207"/>
      <c r="M44" s="198"/>
      <c r="N44" s="82"/>
      <c r="O44" s="272"/>
      <c r="P44" s="81"/>
      <c r="Q44" s="82"/>
      <c r="R44" s="82"/>
      <c r="S44" s="82"/>
      <c r="T44" s="82"/>
      <c r="U44" s="82"/>
      <c r="V44" s="82"/>
      <c r="W44" s="82"/>
      <c r="X44" s="82"/>
      <c r="Y44" s="199" t="s">
        <v>68</v>
      </c>
      <c r="Z44" s="199" t="s">
        <v>226</v>
      </c>
      <c r="AA44" s="207"/>
      <c r="AF44" s="133"/>
      <c r="AG44" s="133"/>
      <c r="AH44" s="133"/>
      <c r="AI44" s="133"/>
      <c r="AJ44" s="133"/>
      <c r="AK44" s="133"/>
      <c r="AL44" s="133"/>
      <c r="AM44" s="133"/>
      <c r="AN44" s="133"/>
      <c r="AO44" s="133"/>
      <c r="AP44" s="133"/>
      <c r="AQ44" s="133"/>
      <c r="AR44" s="133"/>
      <c r="AS44" s="133"/>
      <c r="AT44" s="146"/>
      <c r="AU44" s="146"/>
      <c r="AV44" s="146"/>
      <c r="AW44" s="146"/>
      <c r="AX44" s="146"/>
      <c r="AY44" s="146"/>
      <c r="AZ44" s="146"/>
      <c r="BA44" s="146"/>
      <c r="BB44" s="146"/>
      <c r="BC44" s="207"/>
      <c r="BD44" s="207"/>
      <c r="BE44" s="207"/>
      <c r="BF44" s="207"/>
      <c r="BG44" s="207"/>
      <c r="BH44" s="207"/>
      <c r="BI44" s="207"/>
      <c r="BJ44" s="207"/>
      <c r="BK44" s="207"/>
      <c r="BL44" s="207"/>
      <c r="BM44" s="207"/>
      <c r="BN44" s="207"/>
      <c r="BO44" s="203"/>
      <c r="BP44" s="207"/>
      <c r="BQ44" s="207"/>
      <c r="BR44" s="207"/>
      <c r="BS44" s="207"/>
      <c r="BT44" s="207"/>
      <c r="BU44" s="207"/>
    </row>
    <row r="45" spans="1:73" s="200" customFormat="1" x14ac:dyDescent="0.25">
      <c r="A45" s="217" t="s">
        <v>449</v>
      </c>
      <c r="B45" s="202"/>
      <c r="C45" s="203"/>
      <c r="D45" s="207"/>
      <c r="E45" s="202"/>
      <c r="F45" s="207"/>
      <c r="G45" s="207"/>
      <c r="H45" s="207"/>
      <c r="I45" s="207"/>
      <c r="J45" s="207"/>
      <c r="K45" s="173"/>
      <c r="L45" s="207"/>
      <c r="M45" s="198"/>
      <c r="N45" s="82"/>
      <c r="O45" s="272"/>
      <c r="P45" s="81"/>
      <c r="Q45" s="82"/>
      <c r="R45" s="82"/>
      <c r="S45" s="82"/>
      <c r="T45" s="82"/>
      <c r="U45" s="82"/>
      <c r="V45" s="82"/>
      <c r="W45" s="82"/>
      <c r="X45" s="82"/>
      <c r="Y45" s="199" t="s">
        <v>69</v>
      </c>
      <c r="Z45" s="199" t="s">
        <v>480</v>
      </c>
      <c r="AA45" s="207"/>
      <c r="AF45" s="133"/>
      <c r="AG45" s="133"/>
      <c r="AH45" s="133"/>
      <c r="AI45" s="133"/>
      <c r="AJ45" s="133"/>
      <c r="AK45" s="133"/>
      <c r="AL45" s="133"/>
      <c r="AM45" s="133"/>
      <c r="AN45" s="133"/>
      <c r="AO45" s="133"/>
      <c r="AP45" s="133"/>
      <c r="AQ45" s="133"/>
      <c r="AR45" s="133"/>
      <c r="AS45" s="133"/>
      <c r="AT45" s="146"/>
      <c r="AU45" s="146"/>
      <c r="AV45" s="146"/>
      <c r="AW45" s="146"/>
      <c r="AX45" s="146"/>
      <c r="AY45" s="146"/>
      <c r="AZ45" s="146"/>
      <c r="BA45" s="146"/>
      <c r="BB45" s="146"/>
      <c r="BC45" s="207"/>
      <c r="BD45" s="207"/>
      <c r="BE45" s="207"/>
      <c r="BF45" s="207"/>
      <c r="BG45" s="207"/>
      <c r="BH45" s="207"/>
      <c r="BI45" s="207"/>
      <c r="BJ45" s="207"/>
      <c r="BK45" s="207"/>
      <c r="BL45" s="207"/>
      <c r="BM45" s="207"/>
      <c r="BN45" s="207"/>
      <c r="BO45" s="203"/>
      <c r="BP45" s="207"/>
      <c r="BQ45" s="207"/>
      <c r="BR45" s="207"/>
      <c r="BS45" s="207"/>
      <c r="BT45" s="207"/>
      <c r="BU45" s="207"/>
    </row>
    <row r="46" spans="1:73" s="200" customFormat="1" x14ac:dyDescent="0.25">
      <c r="A46" s="207"/>
      <c r="B46" s="202"/>
      <c r="C46" s="203"/>
      <c r="D46" s="207"/>
      <c r="E46" s="202"/>
      <c r="F46" s="207"/>
      <c r="G46" s="207"/>
      <c r="H46" s="207"/>
      <c r="I46" s="207"/>
      <c r="J46" s="207"/>
      <c r="K46" s="184"/>
      <c r="L46" s="207"/>
      <c r="M46" s="198"/>
      <c r="N46" s="82"/>
      <c r="O46" s="272"/>
      <c r="P46" s="81"/>
      <c r="Q46" s="82"/>
      <c r="R46" s="82"/>
      <c r="S46" s="82"/>
      <c r="T46" s="82"/>
      <c r="U46" s="82"/>
      <c r="V46" s="82"/>
      <c r="W46" s="82"/>
      <c r="X46" s="82"/>
      <c r="Y46" s="199" t="s">
        <v>70</v>
      </c>
      <c r="Z46" s="199" t="s">
        <v>298</v>
      </c>
      <c r="AA46" s="207"/>
      <c r="AF46" s="133"/>
      <c r="AG46" s="133"/>
      <c r="AH46" s="133"/>
      <c r="AI46" s="133"/>
      <c r="AJ46" s="133"/>
      <c r="AK46" s="133"/>
      <c r="AL46" s="133"/>
      <c r="AM46" s="133"/>
      <c r="AN46" s="133"/>
      <c r="AO46" s="133"/>
      <c r="AP46" s="133"/>
      <c r="AQ46" s="133"/>
      <c r="AR46" s="133"/>
      <c r="AS46" s="133"/>
      <c r="AT46" s="146"/>
      <c r="AU46" s="146"/>
      <c r="AV46" s="146"/>
      <c r="AW46" s="146"/>
      <c r="AX46" s="146"/>
      <c r="AY46" s="146"/>
      <c r="AZ46" s="146"/>
      <c r="BA46" s="146"/>
      <c r="BB46" s="146"/>
      <c r="BC46" s="207"/>
      <c r="BD46" s="207"/>
      <c r="BE46" s="207"/>
      <c r="BF46" s="207"/>
      <c r="BG46" s="207"/>
      <c r="BH46" s="207"/>
      <c r="BI46" s="207"/>
      <c r="BJ46" s="207"/>
      <c r="BK46" s="207"/>
      <c r="BL46" s="207"/>
      <c r="BM46" s="207"/>
      <c r="BN46" s="207"/>
      <c r="BO46" s="203"/>
      <c r="BP46" s="207"/>
      <c r="BQ46" s="207"/>
      <c r="BR46" s="207"/>
      <c r="BS46" s="207"/>
      <c r="BT46" s="207"/>
      <c r="BU46" s="207"/>
    </row>
    <row r="47" spans="1:73" s="200" customFormat="1" x14ac:dyDescent="0.25">
      <c r="A47" s="207"/>
      <c r="B47" s="202"/>
      <c r="C47" s="203"/>
      <c r="D47" s="207"/>
      <c r="E47" s="202"/>
      <c r="F47" s="207"/>
      <c r="G47" s="207"/>
      <c r="H47" s="207"/>
      <c r="I47" s="207"/>
      <c r="J47" s="207"/>
      <c r="K47" s="173"/>
      <c r="L47" s="207"/>
      <c r="M47" s="198"/>
      <c r="N47" s="82"/>
      <c r="O47" s="272"/>
      <c r="P47" s="206"/>
      <c r="Q47" s="15"/>
      <c r="R47" s="15"/>
      <c r="S47" s="15"/>
      <c r="T47" s="15"/>
      <c r="U47" s="15"/>
      <c r="V47" s="15"/>
      <c r="W47" s="15"/>
      <c r="X47" s="15"/>
      <c r="Y47" s="196"/>
      <c r="AF47" s="133"/>
      <c r="AG47" s="133"/>
      <c r="AH47" s="133"/>
      <c r="AI47" s="133"/>
      <c r="AJ47" s="133"/>
      <c r="AK47" s="133"/>
      <c r="AL47" s="133"/>
      <c r="AM47" s="133"/>
      <c r="AN47" s="133"/>
      <c r="AO47" s="133"/>
      <c r="AP47" s="133"/>
      <c r="AQ47" s="133"/>
      <c r="AR47" s="133"/>
      <c r="AS47" s="133"/>
      <c r="AT47" s="146"/>
      <c r="AU47" s="146"/>
      <c r="AV47" s="146"/>
      <c r="AW47" s="146"/>
      <c r="AX47" s="146"/>
      <c r="AY47" s="146"/>
      <c r="AZ47" s="146"/>
      <c r="BA47" s="146"/>
      <c r="BB47" s="146"/>
      <c r="BC47" s="207"/>
      <c r="BD47" s="207"/>
      <c r="BE47" s="207"/>
      <c r="BF47" s="207"/>
      <c r="BG47" s="207"/>
      <c r="BH47" s="207"/>
      <c r="BI47" s="207"/>
      <c r="BJ47" s="207"/>
      <c r="BK47" s="207"/>
      <c r="BL47" s="207"/>
      <c r="BM47" s="207"/>
      <c r="BN47" s="207"/>
      <c r="BO47" s="203"/>
      <c r="BP47" s="207"/>
      <c r="BQ47" s="207"/>
      <c r="BR47" s="207"/>
      <c r="BS47" s="207"/>
      <c r="BT47" s="207"/>
      <c r="BU47" s="207"/>
    </row>
    <row r="48" spans="1:73" x14ac:dyDescent="0.25">
      <c r="K48" s="173"/>
      <c r="N48" s="15"/>
      <c r="O48" s="268"/>
    </row>
    <row r="49" spans="11:15" x14ac:dyDescent="0.25">
      <c r="K49" s="173"/>
      <c r="N49" s="15"/>
      <c r="O49" s="268"/>
    </row>
    <row r="50" spans="11:15" x14ac:dyDescent="0.25">
      <c r="K50" s="184"/>
      <c r="N50" s="82"/>
      <c r="O50" s="272"/>
    </row>
    <row r="51" spans="11:15" x14ac:dyDescent="0.25">
      <c r="K51" s="173"/>
      <c r="N51" s="15"/>
      <c r="O51" s="268"/>
    </row>
  </sheetData>
  <mergeCells count="25">
    <mergeCell ref="AI1:AS1"/>
    <mergeCell ref="AJ2:AM2"/>
    <mergeCell ref="AP2:AR2"/>
    <mergeCell ref="BP1:BZ1"/>
    <mergeCell ref="CA1:CK1"/>
    <mergeCell ref="BQ2:BT2"/>
    <mergeCell ref="BW2:BY2"/>
    <mergeCell ref="CB2:CE2"/>
    <mergeCell ref="CH2:CJ2"/>
    <mergeCell ref="AT1:BD1"/>
    <mergeCell ref="BE1:BO1"/>
    <mergeCell ref="AU2:AX2"/>
    <mergeCell ref="BA2:BC2"/>
    <mergeCell ref="BF2:BI2"/>
    <mergeCell ref="BL2:BN2"/>
    <mergeCell ref="R3:W3"/>
    <mergeCell ref="X1:AH1"/>
    <mergeCell ref="B2:C2"/>
    <mergeCell ref="D2:F2"/>
    <mergeCell ref="P2:Q2"/>
    <mergeCell ref="Y2:AB2"/>
    <mergeCell ref="K2:N2"/>
    <mergeCell ref="G2:J2"/>
    <mergeCell ref="AE2:AG2"/>
    <mergeCell ref="G1:O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8"/>
  <sheetViews>
    <sheetView workbookViewId="0"/>
  </sheetViews>
  <sheetFormatPr defaultRowHeight="15" x14ac:dyDescent="0.25"/>
  <cols>
    <col min="1" max="1" width="123.140625" style="207" customWidth="1"/>
    <col min="2" max="16384" width="9.140625" style="207"/>
  </cols>
  <sheetData>
    <row r="1" spans="1:1" x14ac:dyDescent="0.25">
      <c r="A1" s="48" t="s">
        <v>154</v>
      </c>
    </row>
    <row r="2" spans="1:1" x14ac:dyDescent="0.25">
      <c r="A2" s="221" t="s">
        <v>158</v>
      </c>
    </row>
    <row r="3" spans="1:1" x14ac:dyDescent="0.25">
      <c r="A3" s="221" t="s">
        <v>385</v>
      </c>
    </row>
    <row r="4" spans="1:1" x14ac:dyDescent="0.25">
      <c r="A4" s="221" t="s">
        <v>167</v>
      </c>
    </row>
    <row r="5" spans="1:1" x14ac:dyDescent="0.25">
      <c r="A5" s="221" t="s">
        <v>156</v>
      </c>
    </row>
    <row r="6" spans="1:1" x14ac:dyDescent="0.25">
      <c r="A6" s="221" t="s">
        <v>366</v>
      </c>
    </row>
    <row r="7" spans="1:1" x14ac:dyDescent="0.25">
      <c r="A7" s="221" t="s">
        <v>433</v>
      </c>
    </row>
    <row r="8" spans="1:1" x14ac:dyDescent="0.25">
      <c r="A8" s="221" t="s">
        <v>166</v>
      </c>
    </row>
    <row r="9" spans="1:1" x14ac:dyDescent="0.25">
      <c r="A9" s="221" t="s">
        <v>432</v>
      </c>
    </row>
    <row r="10" spans="1:1" x14ac:dyDescent="0.25">
      <c r="A10" s="221" t="s">
        <v>160</v>
      </c>
    </row>
    <row r="11" spans="1:1" x14ac:dyDescent="0.25">
      <c r="A11" s="221" t="s">
        <v>163</v>
      </c>
    </row>
    <row r="12" spans="1:1" x14ac:dyDescent="0.25">
      <c r="A12" s="221" t="s">
        <v>164</v>
      </c>
    </row>
    <row r="13" spans="1:1" x14ac:dyDescent="0.25">
      <c r="A13" s="221" t="s">
        <v>168</v>
      </c>
    </row>
    <row r="14" spans="1:1" x14ac:dyDescent="0.25">
      <c r="A14" s="221" t="s">
        <v>367</v>
      </c>
    </row>
    <row r="15" spans="1:1" x14ac:dyDescent="0.25">
      <c r="A15" s="221" t="s">
        <v>157</v>
      </c>
    </row>
    <row r="16" spans="1:1" x14ac:dyDescent="0.25">
      <c r="A16" s="221" t="s">
        <v>176</v>
      </c>
    </row>
    <row r="17" spans="1:1" x14ac:dyDescent="0.25">
      <c r="A17" s="221" t="s">
        <v>165</v>
      </c>
    </row>
    <row r="18" spans="1:1" ht="18" x14ac:dyDescent="0.35">
      <c r="A18" s="221" t="s">
        <v>261</v>
      </c>
    </row>
    <row r="19" spans="1:1" ht="18" x14ac:dyDescent="0.35">
      <c r="A19" s="221" t="s">
        <v>228</v>
      </c>
    </row>
    <row r="20" spans="1:1" x14ac:dyDescent="0.25">
      <c r="A20" s="221" t="s">
        <v>161</v>
      </c>
    </row>
    <row r="21" spans="1:1" x14ac:dyDescent="0.25">
      <c r="A21" s="221" t="s">
        <v>155</v>
      </c>
    </row>
    <row r="22" spans="1:1" x14ac:dyDescent="0.25">
      <c r="A22" s="221" t="s">
        <v>162</v>
      </c>
    </row>
    <row r="23" spans="1:1" x14ac:dyDescent="0.25">
      <c r="A23" s="221" t="s">
        <v>159</v>
      </c>
    </row>
    <row r="24" spans="1:1" x14ac:dyDescent="0.25">
      <c r="A24" s="221" t="s">
        <v>201</v>
      </c>
    </row>
    <row r="25" spans="1:1" x14ac:dyDescent="0.25">
      <c r="A25" s="221" t="s">
        <v>315</v>
      </c>
    </row>
    <row r="26" spans="1:1" x14ac:dyDescent="0.25">
      <c r="A26" s="221" t="s">
        <v>267</v>
      </c>
    </row>
    <row r="27" spans="1:1" x14ac:dyDescent="0.25">
      <c r="A27" s="221" t="s">
        <v>200</v>
      </c>
    </row>
    <row r="28" spans="1:1" x14ac:dyDescent="0.25">
      <c r="A28" s="221" t="s">
        <v>171</v>
      </c>
    </row>
    <row r="29" spans="1:1" x14ac:dyDescent="0.25">
      <c r="A29" s="221" t="s">
        <v>172</v>
      </c>
    </row>
    <row r="30" spans="1:1" ht="18" x14ac:dyDescent="0.35">
      <c r="A30" s="221" t="s">
        <v>212</v>
      </c>
    </row>
    <row r="31" spans="1:1" ht="18" x14ac:dyDescent="0.35">
      <c r="A31" s="221" t="s">
        <v>213</v>
      </c>
    </row>
    <row r="32" spans="1:1" ht="18" x14ac:dyDescent="0.35">
      <c r="A32" s="221" t="s">
        <v>211</v>
      </c>
    </row>
    <row r="33" spans="1:16384" x14ac:dyDescent="0.25">
      <c r="A33" s="221" t="s">
        <v>173</v>
      </c>
    </row>
    <row r="34" spans="1:16384" x14ac:dyDescent="0.25">
      <c r="A34" s="221" t="s">
        <v>174</v>
      </c>
    </row>
    <row r="35" spans="1:16384" x14ac:dyDescent="0.25">
      <c r="A35" s="221" t="s">
        <v>175</v>
      </c>
    </row>
    <row r="36" spans="1:16384" x14ac:dyDescent="0.25">
      <c r="A36" s="221" t="s">
        <v>169</v>
      </c>
    </row>
    <row r="37" spans="1:16384" x14ac:dyDescent="0.25">
      <c r="A37" s="221" t="s">
        <v>170</v>
      </c>
    </row>
    <row r="38" spans="1:16384" x14ac:dyDescent="0.25">
      <c r="A38" s="221" t="s">
        <v>420</v>
      </c>
    </row>
    <row r="39" spans="1:16384" x14ac:dyDescent="0.25">
      <c r="A39" s="221" t="s">
        <v>421</v>
      </c>
    </row>
    <row r="40" spans="1:16384" x14ac:dyDescent="0.25">
      <c r="A40" s="221" t="s">
        <v>458</v>
      </c>
    </row>
    <row r="41" spans="1:16384" x14ac:dyDescent="0.25">
      <c r="A41" s="221"/>
    </row>
    <row r="42" spans="1:16384" x14ac:dyDescent="0.25">
      <c r="A42" s="48" t="s">
        <v>272</v>
      </c>
    </row>
    <row r="43" spans="1:16384" x14ac:dyDescent="0.25">
      <c r="A43" s="249" t="s">
        <v>316</v>
      </c>
    </row>
    <row r="44" spans="1:16384" x14ac:dyDescent="0.25">
      <c r="A44" s="247" t="s">
        <v>394</v>
      </c>
      <c r="B44" s="247" t="s">
        <v>309</v>
      </c>
      <c r="C44" s="247" t="s">
        <v>309</v>
      </c>
      <c r="D44" s="247" t="s">
        <v>309</v>
      </c>
      <c r="E44" s="247" t="s">
        <v>309</v>
      </c>
      <c r="F44" s="247" t="s">
        <v>309</v>
      </c>
      <c r="G44" s="247" t="s">
        <v>309</v>
      </c>
      <c r="H44" s="247" t="s">
        <v>309</v>
      </c>
      <c r="I44" s="247" t="s">
        <v>309</v>
      </c>
      <c r="J44" s="247" t="s">
        <v>309</v>
      </c>
      <c r="K44" s="247" t="s">
        <v>309</v>
      </c>
      <c r="L44" s="247" t="s">
        <v>309</v>
      </c>
      <c r="M44" s="247" t="s">
        <v>309</v>
      </c>
      <c r="N44" s="247" t="s">
        <v>309</v>
      </c>
      <c r="O44" s="247" t="s">
        <v>309</v>
      </c>
      <c r="P44" s="247" t="s">
        <v>309</v>
      </c>
      <c r="Q44" s="247" t="s">
        <v>309</v>
      </c>
      <c r="R44" s="247" t="s">
        <v>309</v>
      </c>
      <c r="S44" s="247" t="s">
        <v>309</v>
      </c>
      <c r="T44" s="247" t="s">
        <v>309</v>
      </c>
      <c r="U44" s="247" t="s">
        <v>309</v>
      </c>
      <c r="V44" s="247" t="s">
        <v>309</v>
      </c>
      <c r="W44" s="247" t="s">
        <v>309</v>
      </c>
      <c r="X44" s="247" t="s">
        <v>309</v>
      </c>
      <c r="Y44" s="247" t="s">
        <v>309</v>
      </c>
      <c r="Z44" s="247" t="s">
        <v>309</v>
      </c>
      <c r="AA44" s="247" t="s">
        <v>309</v>
      </c>
      <c r="AB44" s="247" t="s">
        <v>309</v>
      </c>
      <c r="AC44" s="247" t="s">
        <v>309</v>
      </c>
      <c r="AD44" s="247" t="s">
        <v>309</v>
      </c>
      <c r="AE44" s="247" t="s">
        <v>309</v>
      </c>
      <c r="AF44" s="247" t="s">
        <v>309</v>
      </c>
      <c r="AG44" s="247" t="s">
        <v>309</v>
      </c>
      <c r="AH44" s="247" t="s">
        <v>309</v>
      </c>
      <c r="AI44" s="247" t="s">
        <v>309</v>
      </c>
      <c r="AJ44" s="247" t="s">
        <v>309</v>
      </c>
      <c r="AK44" s="247" t="s">
        <v>309</v>
      </c>
      <c r="AL44" s="247" t="s">
        <v>309</v>
      </c>
      <c r="AM44" s="247" t="s">
        <v>309</v>
      </c>
      <c r="AN44" s="247" t="s">
        <v>309</v>
      </c>
      <c r="AO44" s="247" t="s">
        <v>309</v>
      </c>
      <c r="AP44" s="247" t="s">
        <v>309</v>
      </c>
      <c r="AQ44" s="247" t="s">
        <v>309</v>
      </c>
      <c r="AR44" s="247" t="s">
        <v>309</v>
      </c>
      <c r="AS44" s="247" t="s">
        <v>309</v>
      </c>
      <c r="AT44" s="247" t="s">
        <v>309</v>
      </c>
      <c r="AU44" s="247" t="s">
        <v>309</v>
      </c>
      <c r="AV44" s="247" t="s">
        <v>309</v>
      </c>
      <c r="AW44" s="247" t="s">
        <v>309</v>
      </c>
      <c r="AX44" s="247" t="s">
        <v>309</v>
      </c>
      <c r="AY44" s="247" t="s">
        <v>309</v>
      </c>
      <c r="AZ44" s="247" t="s">
        <v>309</v>
      </c>
      <c r="BA44" s="247" t="s">
        <v>309</v>
      </c>
      <c r="BB44" s="247" t="s">
        <v>309</v>
      </c>
      <c r="BC44" s="247" t="s">
        <v>309</v>
      </c>
      <c r="BD44" s="247" t="s">
        <v>309</v>
      </c>
      <c r="BE44" s="247" t="s">
        <v>309</v>
      </c>
      <c r="BF44" s="247" t="s">
        <v>309</v>
      </c>
      <c r="BG44" s="247" t="s">
        <v>309</v>
      </c>
      <c r="BH44" s="247" t="s">
        <v>309</v>
      </c>
      <c r="BI44" s="247" t="s">
        <v>309</v>
      </c>
      <c r="BJ44" s="247" t="s">
        <v>309</v>
      </c>
      <c r="BK44" s="247" t="s">
        <v>309</v>
      </c>
      <c r="BL44" s="247" t="s">
        <v>309</v>
      </c>
      <c r="BM44" s="247" t="s">
        <v>309</v>
      </c>
      <c r="BN44" s="247" t="s">
        <v>309</v>
      </c>
      <c r="BO44" s="247" t="s">
        <v>309</v>
      </c>
      <c r="BP44" s="247" t="s">
        <v>309</v>
      </c>
      <c r="BQ44" s="247" t="s">
        <v>309</v>
      </c>
      <c r="BR44" s="247" t="s">
        <v>309</v>
      </c>
      <c r="BS44" s="247" t="s">
        <v>309</v>
      </c>
      <c r="BT44" s="247" t="s">
        <v>309</v>
      </c>
      <c r="BU44" s="247" t="s">
        <v>309</v>
      </c>
      <c r="BV44" s="247" t="s">
        <v>309</v>
      </c>
      <c r="BW44" s="247" t="s">
        <v>309</v>
      </c>
      <c r="BX44" s="247" t="s">
        <v>309</v>
      </c>
      <c r="BY44" s="247" t="s">
        <v>309</v>
      </c>
      <c r="BZ44" s="247" t="s">
        <v>309</v>
      </c>
      <c r="CA44" s="247" t="s">
        <v>309</v>
      </c>
      <c r="CB44" s="247" t="s">
        <v>309</v>
      </c>
      <c r="CC44" s="247" t="s">
        <v>309</v>
      </c>
      <c r="CD44" s="247" t="s">
        <v>309</v>
      </c>
      <c r="CE44" s="247" t="s">
        <v>309</v>
      </c>
      <c r="CF44" s="247" t="s">
        <v>309</v>
      </c>
      <c r="CG44" s="247" t="s">
        <v>309</v>
      </c>
      <c r="CH44" s="247" t="s">
        <v>309</v>
      </c>
      <c r="CI44" s="247" t="s">
        <v>309</v>
      </c>
      <c r="CJ44" s="247" t="s">
        <v>309</v>
      </c>
      <c r="CK44" s="247" t="s">
        <v>309</v>
      </c>
      <c r="CL44" s="247" t="s">
        <v>309</v>
      </c>
      <c r="CM44" s="247" t="s">
        <v>309</v>
      </c>
      <c r="CN44" s="247" t="s">
        <v>309</v>
      </c>
      <c r="CO44" s="247" t="s">
        <v>309</v>
      </c>
      <c r="CP44" s="247" t="s">
        <v>309</v>
      </c>
      <c r="CQ44" s="247" t="s">
        <v>309</v>
      </c>
      <c r="CR44" s="247" t="s">
        <v>309</v>
      </c>
      <c r="CS44" s="247" t="s">
        <v>309</v>
      </c>
      <c r="CT44" s="247" t="s">
        <v>309</v>
      </c>
      <c r="CU44" s="247" t="s">
        <v>309</v>
      </c>
      <c r="CV44" s="247" t="s">
        <v>309</v>
      </c>
      <c r="CW44" s="247" t="s">
        <v>309</v>
      </c>
      <c r="CX44" s="247" t="s">
        <v>309</v>
      </c>
      <c r="CY44" s="247" t="s">
        <v>309</v>
      </c>
      <c r="CZ44" s="247" t="s">
        <v>309</v>
      </c>
      <c r="DA44" s="247" t="s">
        <v>309</v>
      </c>
      <c r="DB44" s="247" t="s">
        <v>309</v>
      </c>
      <c r="DC44" s="247" t="s">
        <v>309</v>
      </c>
      <c r="DD44" s="247" t="s">
        <v>309</v>
      </c>
      <c r="DE44" s="247" t="s">
        <v>309</v>
      </c>
      <c r="DF44" s="247" t="s">
        <v>309</v>
      </c>
      <c r="DG44" s="247" t="s">
        <v>309</v>
      </c>
      <c r="DH44" s="247" t="s">
        <v>309</v>
      </c>
      <c r="DI44" s="247" t="s">
        <v>309</v>
      </c>
      <c r="DJ44" s="247" t="s">
        <v>309</v>
      </c>
      <c r="DK44" s="247" t="s">
        <v>309</v>
      </c>
      <c r="DL44" s="247" t="s">
        <v>309</v>
      </c>
      <c r="DM44" s="247" t="s">
        <v>309</v>
      </c>
      <c r="DN44" s="247" t="s">
        <v>309</v>
      </c>
      <c r="DO44" s="247" t="s">
        <v>309</v>
      </c>
      <c r="DP44" s="247" t="s">
        <v>309</v>
      </c>
      <c r="DQ44" s="247" t="s">
        <v>309</v>
      </c>
      <c r="DR44" s="247" t="s">
        <v>309</v>
      </c>
      <c r="DS44" s="247" t="s">
        <v>309</v>
      </c>
      <c r="DT44" s="247" t="s">
        <v>309</v>
      </c>
      <c r="DU44" s="247" t="s">
        <v>309</v>
      </c>
      <c r="DV44" s="247" t="s">
        <v>309</v>
      </c>
      <c r="DW44" s="247" t="s">
        <v>309</v>
      </c>
      <c r="DX44" s="247" t="s">
        <v>309</v>
      </c>
      <c r="DY44" s="247" t="s">
        <v>309</v>
      </c>
      <c r="DZ44" s="247" t="s">
        <v>309</v>
      </c>
      <c r="EA44" s="247" t="s">
        <v>309</v>
      </c>
      <c r="EB44" s="247" t="s">
        <v>309</v>
      </c>
      <c r="EC44" s="247" t="s">
        <v>309</v>
      </c>
      <c r="ED44" s="247" t="s">
        <v>309</v>
      </c>
      <c r="EE44" s="247" t="s">
        <v>309</v>
      </c>
      <c r="EF44" s="247" t="s">
        <v>309</v>
      </c>
      <c r="EG44" s="247" t="s">
        <v>309</v>
      </c>
      <c r="EH44" s="247" t="s">
        <v>309</v>
      </c>
      <c r="EI44" s="247" t="s">
        <v>309</v>
      </c>
      <c r="EJ44" s="247" t="s">
        <v>309</v>
      </c>
      <c r="EK44" s="247" t="s">
        <v>309</v>
      </c>
      <c r="EL44" s="247" t="s">
        <v>309</v>
      </c>
      <c r="EM44" s="247" t="s">
        <v>309</v>
      </c>
      <c r="EN44" s="247" t="s">
        <v>309</v>
      </c>
      <c r="EO44" s="247" t="s">
        <v>309</v>
      </c>
      <c r="EP44" s="247" t="s">
        <v>309</v>
      </c>
      <c r="EQ44" s="247" t="s">
        <v>309</v>
      </c>
      <c r="ER44" s="247" t="s">
        <v>309</v>
      </c>
      <c r="ES44" s="247" t="s">
        <v>309</v>
      </c>
      <c r="ET44" s="247" t="s">
        <v>309</v>
      </c>
      <c r="EU44" s="247" t="s">
        <v>309</v>
      </c>
      <c r="EV44" s="247" t="s">
        <v>309</v>
      </c>
      <c r="EW44" s="247" t="s">
        <v>309</v>
      </c>
      <c r="EX44" s="247" t="s">
        <v>309</v>
      </c>
      <c r="EY44" s="247" t="s">
        <v>309</v>
      </c>
      <c r="EZ44" s="247" t="s">
        <v>309</v>
      </c>
      <c r="FA44" s="247" t="s">
        <v>309</v>
      </c>
      <c r="FB44" s="247" t="s">
        <v>309</v>
      </c>
      <c r="FC44" s="247" t="s">
        <v>309</v>
      </c>
      <c r="FD44" s="247" t="s">
        <v>309</v>
      </c>
      <c r="FE44" s="247" t="s">
        <v>309</v>
      </c>
      <c r="FF44" s="247" t="s">
        <v>309</v>
      </c>
      <c r="FG44" s="247" t="s">
        <v>309</v>
      </c>
      <c r="FH44" s="247" t="s">
        <v>309</v>
      </c>
      <c r="FI44" s="247" t="s">
        <v>309</v>
      </c>
      <c r="FJ44" s="247" t="s">
        <v>309</v>
      </c>
      <c r="FK44" s="247" t="s">
        <v>309</v>
      </c>
      <c r="FL44" s="247" t="s">
        <v>309</v>
      </c>
      <c r="FM44" s="247" t="s">
        <v>309</v>
      </c>
      <c r="FN44" s="247" t="s">
        <v>309</v>
      </c>
      <c r="FO44" s="247" t="s">
        <v>309</v>
      </c>
      <c r="FP44" s="247" t="s">
        <v>309</v>
      </c>
      <c r="FQ44" s="247" t="s">
        <v>309</v>
      </c>
      <c r="FR44" s="247" t="s">
        <v>309</v>
      </c>
      <c r="FS44" s="247" t="s">
        <v>309</v>
      </c>
      <c r="FT44" s="247" t="s">
        <v>309</v>
      </c>
      <c r="FU44" s="247" t="s">
        <v>309</v>
      </c>
      <c r="FV44" s="247" t="s">
        <v>309</v>
      </c>
      <c r="FW44" s="247" t="s">
        <v>309</v>
      </c>
      <c r="FX44" s="247" t="s">
        <v>309</v>
      </c>
      <c r="FY44" s="247" t="s">
        <v>309</v>
      </c>
      <c r="FZ44" s="247" t="s">
        <v>309</v>
      </c>
      <c r="GA44" s="247" t="s">
        <v>309</v>
      </c>
      <c r="GB44" s="247" t="s">
        <v>309</v>
      </c>
      <c r="GC44" s="247" t="s">
        <v>309</v>
      </c>
      <c r="GD44" s="247" t="s">
        <v>309</v>
      </c>
      <c r="GE44" s="247" t="s">
        <v>309</v>
      </c>
      <c r="GF44" s="247" t="s">
        <v>309</v>
      </c>
      <c r="GG44" s="247" t="s">
        <v>309</v>
      </c>
      <c r="GH44" s="247" t="s">
        <v>309</v>
      </c>
      <c r="GI44" s="247" t="s">
        <v>309</v>
      </c>
      <c r="GJ44" s="247" t="s">
        <v>309</v>
      </c>
      <c r="GK44" s="247" t="s">
        <v>309</v>
      </c>
      <c r="GL44" s="247" t="s">
        <v>309</v>
      </c>
      <c r="GM44" s="247" t="s">
        <v>309</v>
      </c>
      <c r="GN44" s="247" t="s">
        <v>309</v>
      </c>
      <c r="GO44" s="247" t="s">
        <v>309</v>
      </c>
      <c r="GP44" s="247" t="s">
        <v>309</v>
      </c>
      <c r="GQ44" s="247" t="s">
        <v>309</v>
      </c>
      <c r="GR44" s="247" t="s">
        <v>309</v>
      </c>
      <c r="GS44" s="247" t="s">
        <v>309</v>
      </c>
      <c r="GT44" s="247" t="s">
        <v>309</v>
      </c>
      <c r="GU44" s="247" t="s">
        <v>309</v>
      </c>
      <c r="GV44" s="247" t="s">
        <v>309</v>
      </c>
      <c r="GW44" s="247" t="s">
        <v>309</v>
      </c>
      <c r="GX44" s="247" t="s">
        <v>309</v>
      </c>
      <c r="GY44" s="247" t="s">
        <v>309</v>
      </c>
      <c r="GZ44" s="247" t="s">
        <v>309</v>
      </c>
      <c r="HA44" s="247" t="s">
        <v>309</v>
      </c>
      <c r="HB44" s="247" t="s">
        <v>309</v>
      </c>
      <c r="HC44" s="247" t="s">
        <v>309</v>
      </c>
      <c r="HD44" s="247" t="s">
        <v>309</v>
      </c>
      <c r="HE44" s="247" t="s">
        <v>309</v>
      </c>
      <c r="HF44" s="247" t="s">
        <v>309</v>
      </c>
      <c r="HG44" s="247" t="s">
        <v>309</v>
      </c>
      <c r="HH44" s="247" t="s">
        <v>309</v>
      </c>
      <c r="HI44" s="247" t="s">
        <v>309</v>
      </c>
      <c r="HJ44" s="247" t="s">
        <v>309</v>
      </c>
      <c r="HK44" s="247" t="s">
        <v>309</v>
      </c>
      <c r="HL44" s="247" t="s">
        <v>309</v>
      </c>
      <c r="HM44" s="247" t="s">
        <v>309</v>
      </c>
      <c r="HN44" s="247" t="s">
        <v>309</v>
      </c>
      <c r="HO44" s="247" t="s">
        <v>309</v>
      </c>
      <c r="HP44" s="247" t="s">
        <v>309</v>
      </c>
      <c r="HQ44" s="247" t="s">
        <v>309</v>
      </c>
      <c r="HR44" s="247" t="s">
        <v>309</v>
      </c>
      <c r="HS44" s="247" t="s">
        <v>309</v>
      </c>
      <c r="HT44" s="247" t="s">
        <v>309</v>
      </c>
      <c r="HU44" s="247" t="s">
        <v>309</v>
      </c>
      <c r="HV44" s="247" t="s">
        <v>309</v>
      </c>
      <c r="HW44" s="247" t="s">
        <v>309</v>
      </c>
      <c r="HX44" s="247" t="s">
        <v>309</v>
      </c>
      <c r="HY44" s="247" t="s">
        <v>309</v>
      </c>
      <c r="HZ44" s="247" t="s">
        <v>309</v>
      </c>
      <c r="IA44" s="247" t="s">
        <v>309</v>
      </c>
      <c r="IB44" s="247" t="s">
        <v>309</v>
      </c>
      <c r="IC44" s="247" t="s">
        <v>309</v>
      </c>
      <c r="ID44" s="247" t="s">
        <v>309</v>
      </c>
      <c r="IE44" s="247" t="s">
        <v>309</v>
      </c>
      <c r="IF44" s="247" t="s">
        <v>309</v>
      </c>
      <c r="IG44" s="247" t="s">
        <v>309</v>
      </c>
      <c r="IH44" s="247" t="s">
        <v>309</v>
      </c>
      <c r="II44" s="247" t="s">
        <v>309</v>
      </c>
      <c r="IJ44" s="247" t="s">
        <v>309</v>
      </c>
      <c r="IK44" s="247" t="s">
        <v>309</v>
      </c>
      <c r="IL44" s="247" t="s">
        <v>309</v>
      </c>
      <c r="IM44" s="247" t="s">
        <v>309</v>
      </c>
      <c r="IN44" s="247" t="s">
        <v>309</v>
      </c>
      <c r="IO44" s="247" t="s">
        <v>309</v>
      </c>
      <c r="IP44" s="247" t="s">
        <v>309</v>
      </c>
      <c r="IQ44" s="247" t="s">
        <v>309</v>
      </c>
      <c r="IR44" s="247" t="s">
        <v>309</v>
      </c>
      <c r="IS44" s="247" t="s">
        <v>309</v>
      </c>
      <c r="IT44" s="247" t="s">
        <v>309</v>
      </c>
      <c r="IU44" s="247" t="s">
        <v>309</v>
      </c>
      <c r="IV44" s="247" t="s">
        <v>309</v>
      </c>
      <c r="IW44" s="247" t="s">
        <v>309</v>
      </c>
      <c r="IX44" s="247" t="s">
        <v>309</v>
      </c>
      <c r="IY44" s="247" t="s">
        <v>309</v>
      </c>
      <c r="IZ44" s="247" t="s">
        <v>309</v>
      </c>
      <c r="JA44" s="247" t="s">
        <v>309</v>
      </c>
      <c r="JB44" s="247" t="s">
        <v>309</v>
      </c>
      <c r="JC44" s="247" t="s">
        <v>309</v>
      </c>
      <c r="JD44" s="247" t="s">
        <v>309</v>
      </c>
      <c r="JE44" s="247" t="s">
        <v>309</v>
      </c>
      <c r="JF44" s="247" t="s">
        <v>309</v>
      </c>
      <c r="JG44" s="247" t="s">
        <v>309</v>
      </c>
      <c r="JH44" s="247" t="s">
        <v>309</v>
      </c>
      <c r="JI44" s="247" t="s">
        <v>309</v>
      </c>
      <c r="JJ44" s="247" t="s">
        <v>309</v>
      </c>
      <c r="JK44" s="247" t="s">
        <v>309</v>
      </c>
      <c r="JL44" s="247" t="s">
        <v>309</v>
      </c>
      <c r="JM44" s="247" t="s">
        <v>309</v>
      </c>
      <c r="JN44" s="247" t="s">
        <v>309</v>
      </c>
      <c r="JO44" s="247" t="s">
        <v>309</v>
      </c>
      <c r="JP44" s="247" t="s">
        <v>309</v>
      </c>
      <c r="JQ44" s="247" t="s">
        <v>309</v>
      </c>
      <c r="JR44" s="247" t="s">
        <v>309</v>
      </c>
      <c r="JS44" s="247" t="s">
        <v>309</v>
      </c>
      <c r="JT44" s="247" t="s">
        <v>309</v>
      </c>
      <c r="JU44" s="247" t="s">
        <v>309</v>
      </c>
      <c r="JV44" s="247" t="s">
        <v>309</v>
      </c>
      <c r="JW44" s="247" t="s">
        <v>309</v>
      </c>
      <c r="JX44" s="247" t="s">
        <v>309</v>
      </c>
      <c r="JY44" s="247" t="s">
        <v>309</v>
      </c>
      <c r="JZ44" s="247" t="s">
        <v>309</v>
      </c>
      <c r="KA44" s="247" t="s">
        <v>309</v>
      </c>
      <c r="KB44" s="247" t="s">
        <v>309</v>
      </c>
      <c r="KC44" s="247" t="s">
        <v>309</v>
      </c>
      <c r="KD44" s="247" t="s">
        <v>309</v>
      </c>
      <c r="KE44" s="247" t="s">
        <v>309</v>
      </c>
      <c r="KF44" s="247" t="s">
        <v>309</v>
      </c>
      <c r="KG44" s="247" t="s">
        <v>309</v>
      </c>
      <c r="KH44" s="247" t="s">
        <v>309</v>
      </c>
      <c r="KI44" s="247" t="s">
        <v>309</v>
      </c>
      <c r="KJ44" s="247" t="s">
        <v>309</v>
      </c>
      <c r="KK44" s="247" t="s">
        <v>309</v>
      </c>
      <c r="KL44" s="247" t="s">
        <v>309</v>
      </c>
      <c r="KM44" s="247" t="s">
        <v>309</v>
      </c>
      <c r="KN44" s="247" t="s">
        <v>309</v>
      </c>
      <c r="KO44" s="247" t="s">
        <v>309</v>
      </c>
      <c r="KP44" s="247" t="s">
        <v>309</v>
      </c>
      <c r="KQ44" s="247" t="s">
        <v>309</v>
      </c>
      <c r="KR44" s="247" t="s">
        <v>309</v>
      </c>
      <c r="KS44" s="247" t="s">
        <v>309</v>
      </c>
      <c r="KT44" s="247" t="s">
        <v>309</v>
      </c>
      <c r="KU44" s="247" t="s">
        <v>309</v>
      </c>
      <c r="KV44" s="247" t="s">
        <v>309</v>
      </c>
      <c r="KW44" s="247" t="s">
        <v>309</v>
      </c>
      <c r="KX44" s="247" t="s">
        <v>309</v>
      </c>
      <c r="KY44" s="247" t="s">
        <v>309</v>
      </c>
      <c r="KZ44" s="247" t="s">
        <v>309</v>
      </c>
      <c r="LA44" s="247" t="s">
        <v>309</v>
      </c>
      <c r="LB44" s="247" t="s">
        <v>309</v>
      </c>
      <c r="LC44" s="247" t="s">
        <v>309</v>
      </c>
      <c r="LD44" s="247" t="s">
        <v>309</v>
      </c>
      <c r="LE44" s="247" t="s">
        <v>309</v>
      </c>
      <c r="LF44" s="247" t="s">
        <v>309</v>
      </c>
      <c r="LG44" s="247" t="s">
        <v>309</v>
      </c>
      <c r="LH44" s="247" t="s">
        <v>309</v>
      </c>
      <c r="LI44" s="247" t="s">
        <v>309</v>
      </c>
      <c r="LJ44" s="247" t="s">
        <v>309</v>
      </c>
      <c r="LK44" s="247" t="s">
        <v>309</v>
      </c>
      <c r="LL44" s="247" t="s">
        <v>309</v>
      </c>
      <c r="LM44" s="247" t="s">
        <v>309</v>
      </c>
      <c r="LN44" s="247" t="s">
        <v>309</v>
      </c>
      <c r="LO44" s="247" t="s">
        <v>309</v>
      </c>
      <c r="LP44" s="247" t="s">
        <v>309</v>
      </c>
      <c r="LQ44" s="247" t="s">
        <v>309</v>
      </c>
      <c r="LR44" s="247" t="s">
        <v>309</v>
      </c>
      <c r="LS44" s="247" t="s">
        <v>309</v>
      </c>
      <c r="LT44" s="247" t="s">
        <v>309</v>
      </c>
      <c r="LU44" s="247" t="s">
        <v>309</v>
      </c>
      <c r="LV44" s="247" t="s">
        <v>309</v>
      </c>
      <c r="LW44" s="247" t="s">
        <v>309</v>
      </c>
      <c r="LX44" s="247" t="s">
        <v>309</v>
      </c>
      <c r="LY44" s="247" t="s">
        <v>309</v>
      </c>
      <c r="LZ44" s="247" t="s">
        <v>309</v>
      </c>
      <c r="MA44" s="247" t="s">
        <v>309</v>
      </c>
      <c r="MB44" s="247" t="s">
        <v>309</v>
      </c>
      <c r="MC44" s="247" t="s">
        <v>309</v>
      </c>
      <c r="MD44" s="247" t="s">
        <v>309</v>
      </c>
      <c r="ME44" s="247" t="s">
        <v>309</v>
      </c>
      <c r="MF44" s="247" t="s">
        <v>309</v>
      </c>
      <c r="MG44" s="247" t="s">
        <v>309</v>
      </c>
      <c r="MH44" s="247" t="s">
        <v>309</v>
      </c>
      <c r="MI44" s="247" t="s">
        <v>309</v>
      </c>
      <c r="MJ44" s="247" t="s">
        <v>309</v>
      </c>
      <c r="MK44" s="247" t="s">
        <v>309</v>
      </c>
      <c r="ML44" s="247" t="s">
        <v>309</v>
      </c>
      <c r="MM44" s="247" t="s">
        <v>309</v>
      </c>
      <c r="MN44" s="247" t="s">
        <v>309</v>
      </c>
      <c r="MO44" s="247" t="s">
        <v>309</v>
      </c>
      <c r="MP44" s="247" t="s">
        <v>309</v>
      </c>
      <c r="MQ44" s="247" t="s">
        <v>309</v>
      </c>
      <c r="MR44" s="247" t="s">
        <v>309</v>
      </c>
      <c r="MS44" s="247" t="s">
        <v>309</v>
      </c>
      <c r="MT44" s="247" t="s">
        <v>309</v>
      </c>
      <c r="MU44" s="247" t="s">
        <v>309</v>
      </c>
      <c r="MV44" s="247" t="s">
        <v>309</v>
      </c>
      <c r="MW44" s="247" t="s">
        <v>309</v>
      </c>
      <c r="MX44" s="247" t="s">
        <v>309</v>
      </c>
      <c r="MY44" s="247" t="s">
        <v>309</v>
      </c>
      <c r="MZ44" s="247" t="s">
        <v>309</v>
      </c>
      <c r="NA44" s="247" t="s">
        <v>309</v>
      </c>
      <c r="NB44" s="247" t="s">
        <v>309</v>
      </c>
      <c r="NC44" s="247" t="s">
        <v>309</v>
      </c>
      <c r="ND44" s="247" t="s">
        <v>309</v>
      </c>
      <c r="NE44" s="247" t="s">
        <v>309</v>
      </c>
      <c r="NF44" s="247" t="s">
        <v>309</v>
      </c>
      <c r="NG44" s="247" t="s">
        <v>309</v>
      </c>
      <c r="NH44" s="247" t="s">
        <v>309</v>
      </c>
      <c r="NI44" s="247" t="s">
        <v>309</v>
      </c>
      <c r="NJ44" s="247" t="s">
        <v>309</v>
      </c>
      <c r="NK44" s="247" t="s">
        <v>309</v>
      </c>
      <c r="NL44" s="247" t="s">
        <v>309</v>
      </c>
      <c r="NM44" s="247" t="s">
        <v>309</v>
      </c>
      <c r="NN44" s="247" t="s">
        <v>309</v>
      </c>
      <c r="NO44" s="247" t="s">
        <v>309</v>
      </c>
      <c r="NP44" s="247" t="s">
        <v>309</v>
      </c>
      <c r="NQ44" s="247" t="s">
        <v>309</v>
      </c>
      <c r="NR44" s="247" t="s">
        <v>309</v>
      </c>
      <c r="NS44" s="247" t="s">
        <v>309</v>
      </c>
      <c r="NT44" s="247" t="s">
        <v>309</v>
      </c>
      <c r="NU44" s="247" t="s">
        <v>309</v>
      </c>
      <c r="NV44" s="247" t="s">
        <v>309</v>
      </c>
      <c r="NW44" s="247" t="s">
        <v>309</v>
      </c>
      <c r="NX44" s="247" t="s">
        <v>309</v>
      </c>
      <c r="NY44" s="247" t="s">
        <v>309</v>
      </c>
      <c r="NZ44" s="247" t="s">
        <v>309</v>
      </c>
      <c r="OA44" s="247" t="s">
        <v>309</v>
      </c>
      <c r="OB44" s="247" t="s">
        <v>309</v>
      </c>
      <c r="OC44" s="247" t="s">
        <v>309</v>
      </c>
      <c r="OD44" s="247" t="s">
        <v>309</v>
      </c>
      <c r="OE44" s="247" t="s">
        <v>309</v>
      </c>
      <c r="OF44" s="247" t="s">
        <v>309</v>
      </c>
      <c r="OG44" s="247" t="s">
        <v>309</v>
      </c>
      <c r="OH44" s="247" t="s">
        <v>309</v>
      </c>
      <c r="OI44" s="247" t="s">
        <v>309</v>
      </c>
      <c r="OJ44" s="247" t="s">
        <v>309</v>
      </c>
      <c r="OK44" s="247" t="s">
        <v>309</v>
      </c>
      <c r="OL44" s="247" t="s">
        <v>309</v>
      </c>
      <c r="OM44" s="247" t="s">
        <v>309</v>
      </c>
      <c r="ON44" s="247" t="s">
        <v>309</v>
      </c>
      <c r="OO44" s="247" t="s">
        <v>309</v>
      </c>
      <c r="OP44" s="247" t="s">
        <v>309</v>
      </c>
      <c r="OQ44" s="247" t="s">
        <v>309</v>
      </c>
      <c r="OR44" s="247" t="s">
        <v>309</v>
      </c>
      <c r="OS44" s="247" t="s">
        <v>309</v>
      </c>
      <c r="OT44" s="247" t="s">
        <v>309</v>
      </c>
      <c r="OU44" s="247" t="s">
        <v>309</v>
      </c>
      <c r="OV44" s="247" t="s">
        <v>309</v>
      </c>
      <c r="OW44" s="247" t="s">
        <v>309</v>
      </c>
      <c r="OX44" s="247" t="s">
        <v>309</v>
      </c>
      <c r="OY44" s="247" t="s">
        <v>309</v>
      </c>
      <c r="OZ44" s="247" t="s">
        <v>309</v>
      </c>
      <c r="PA44" s="247" t="s">
        <v>309</v>
      </c>
      <c r="PB44" s="247" t="s">
        <v>309</v>
      </c>
      <c r="PC44" s="247" t="s">
        <v>309</v>
      </c>
      <c r="PD44" s="247" t="s">
        <v>309</v>
      </c>
      <c r="PE44" s="247" t="s">
        <v>309</v>
      </c>
      <c r="PF44" s="247" t="s">
        <v>309</v>
      </c>
      <c r="PG44" s="247" t="s">
        <v>309</v>
      </c>
      <c r="PH44" s="247" t="s">
        <v>309</v>
      </c>
      <c r="PI44" s="247" t="s">
        <v>309</v>
      </c>
      <c r="PJ44" s="247" t="s">
        <v>309</v>
      </c>
      <c r="PK44" s="247" t="s">
        <v>309</v>
      </c>
      <c r="PL44" s="247" t="s">
        <v>309</v>
      </c>
      <c r="PM44" s="247" t="s">
        <v>309</v>
      </c>
      <c r="PN44" s="247" t="s">
        <v>309</v>
      </c>
      <c r="PO44" s="247" t="s">
        <v>309</v>
      </c>
      <c r="PP44" s="247" t="s">
        <v>309</v>
      </c>
      <c r="PQ44" s="247" t="s">
        <v>309</v>
      </c>
      <c r="PR44" s="247" t="s">
        <v>309</v>
      </c>
      <c r="PS44" s="247" t="s">
        <v>309</v>
      </c>
      <c r="PT44" s="247" t="s">
        <v>309</v>
      </c>
      <c r="PU44" s="247" t="s">
        <v>309</v>
      </c>
      <c r="PV44" s="247" t="s">
        <v>309</v>
      </c>
      <c r="PW44" s="247" t="s">
        <v>309</v>
      </c>
      <c r="PX44" s="247" t="s">
        <v>309</v>
      </c>
      <c r="PY44" s="247" t="s">
        <v>309</v>
      </c>
      <c r="PZ44" s="247" t="s">
        <v>309</v>
      </c>
      <c r="QA44" s="247" t="s">
        <v>309</v>
      </c>
      <c r="QB44" s="247" t="s">
        <v>309</v>
      </c>
      <c r="QC44" s="247" t="s">
        <v>309</v>
      </c>
      <c r="QD44" s="247" t="s">
        <v>309</v>
      </c>
      <c r="QE44" s="247" t="s">
        <v>309</v>
      </c>
      <c r="QF44" s="247" t="s">
        <v>309</v>
      </c>
      <c r="QG44" s="247" t="s">
        <v>309</v>
      </c>
      <c r="QH44" s="247" t="s">
        <v>309</v>
      </c>
      <c r="QI44" s="247" t="s">
        <v>309</v>
      </c>
      <c r="QJ44" s="247" t="s">
        <v>309</v>
      </c>
      <c r="QK44" s="247" t="s">
        <v>309</v>
      </c>
      <c r="QL44" s="247" t="s">
        <v>309</v>
      </c>
      <c r="QM44" s="247" t="s">
        <v>309</v>
      </c>
      <c r="QN44" s="247" t="s">
        <v>309</v>
      </c>
      <c r="QO44" s="247" t="s">
        <v>309</v>
      </c>
      <c r="QP44" s="247" t="s">
        <v>309</v>
      </c>
      <c r="QQ44" s="247" t="s">
        <v>309</v>
      </c>
      <c r="QR44" s="247" t="s">
        <v>309</v>
      </c>
      <c r="QS44" s="247" t="s">
        <v>309</v>
      </c>
      <c r="QT44" s="247" t="s">
        <v>309</v>
      </c>
      <c r="QU44" s="247" t="s">
        <v>309</v>
      </c>
      <c r="QV44" s="247" t="s">
        <v>309</v>
      </c>
      <c r="QW44" s="247" t="s">
        <v>309</v>
      </c>
      <c r="QX44" s="247" t="s">
        <v>309</v>
      </c>
      <c r="QY44" s="247" t="s">
        <v>309</v>
      </c>
      <c r="QZ44" s="247" t="s">
        <v>309</v>
      </c>
      <c r="RA44" s="247" t="s">
        <v>309</v>
      </c>
      <c r="RB44" s="247" t="s">
        <v>309</v>
      </c>
      <c r="RC44" s="247" t="s">
        <v>309</v>
      </c>
      <c r="RD44" s="247" t="s">
        <v>309</v>
      </c>
      <c r="RE44" s="247" t="s">
        <v>309</v>
      </c>
      <c r="RF44" s="247" t="s">
        <v>309</v>
      </c>
      <c r="RG44" s="247" t="s">
        <v>309</v>
      </c>
      <c r="RH44" s="247" t="s">
        <v>309</v>
      </c>
      <c r="RI44" s="247" t="s">
        <v>309</v>
      </c>
      <c r="RJ44" s="247" t="s">
        <v>309</v>
      </c>
      <c r="RK44" s="247" t="s">
        <v>309</v>
      </c>
      <c r="RL44" s="247" t="s">
        <v>309</v>
      </c>
      <c r="RM44" s="247" t="s">
        <v>309</v>
      </c>
      <c r="RN44" s="247" t="s">
        <v>309</v>
      </c>
      <c r="RO44" s="247" t="s">
        <v>309</v>
      </c>
      <c r="RP44" s="247" t="s">
        <v>309</v>
      </c>
      <c r="RQ44" s="247" t="s">
        <v>309</v>
      </c>
      <c r="RR44" s="247" t="s">
        <v>309</v>
      </c>
      <c r="RS44" s="247" t="s">
        <v>309</v>
      </c>
      <c r="RT44" s="247" t="s">
        <v>309</v>
      </c>
      <c r="RU44" s="247" t="s">
        <v>309</v>
      </c>
      <c r="RV44" s="247" t="s">
        <v>309</v>
      </c>
      <c r="RW44" s="247" t="s">
        <v>309</v>
      </c>
      <c r="RX44" s="247" t="s">
        <v>309</v>
      </c>
      <c r="RY44" s="247" t="s">
        <v>309</v>
      </c>
      <c r="RZ44" s="247" t="s">
        <v>309</v>
      </c>
      <c r="SA44" s="247" t="s">
        <v>309</v>
      </c>
      <c r="SB44" s="247" t="s">
        <v>309</v>
      </c>
      <c r="SC44" s="247" t="s">
        <v>309</v>
      </c>
      <c r="SD44" s="247" t="s">
        <v>309</v>
      </c>
      <c r="SE44" s="247" t="s">
        <v>309</v>
      </c>
      <c r="SF44" s="247" t="s">
        <v>309</v>
      </c>
      <c r="SG44" s="247" t="s">
        <v>309</v>
      </c>
      <c r="SH44" s="247" t="s">
        <v>309</v>
      </c>
      <c r="SI44" s="247" t="s">
        <v>309</v>
      </c>
      <c r="SJ44" s="247" t="s">
        <v>309</v>
      </c>
      <c r="SK44" s="247" t="s">
        <v>309</v>
      </c>
      <c r="SL44" s="247" t="s">
        <v>309</v>
      </c>
      <c r="SM44" s="247" t="s">
        <v>309</v>
      </c>
      <c r="SN44" s="247" t="s">
        <v>309</v>
      </c>
      <c r="SO44" s="247" t="s">
        <v>309</v>
      </c>
      <c r="SP44" s="247" t="s">
        <v>309</v>
      </c>
      <c r="SQ44" s="247" t="s">
        <v>309</v>
      </c>
      <c r="SR44" s="247" t="s">
        <v>309</v>
      </c>
      <c r="SS44" s="247" t="s">
        <v>309</v>
      </c>
      <c r="ST44" s="247" t="s">
        <v>309</v>
      </c>
      <c r="SU44" s="247" t="s">
        <v>309</v>
      </c>
      <c r="SV44" s="247" t="s">
        <v>309</v>
      </c>
      <c r="SW44" s="247" t="s">
        <v>309</v>
      </c>
      <c r="SX44" s="247" t="s">
        <v>309</v>
      </c>
      <c r="SY44" s="247" t="s">
        <v>309</v>
      </c>
      <c r="SZ44" s="247" t="s">
        <v>309</v>
      </c>
      <c r="TA44" s="247" t="s">
        <v>309</v>
      </c>
      <c r="TB44" s="247" t="s">
        <v>309</v>
      </c>
      <c r="TC44" s="247" t="s">
        <v>309</v>
      </c>
      <c r="TD44" s="247" t="s">
        <v>309</v>
      </c>
      <c r="TE44" s="247" t="s">
        <v>309</v>
      </c>
      <c r="TF44" s="247" t="s">
        <v>309</v>
      </c>
      <c r="TG44" s="247" t="s">
        <v>309</v>
      </c>
      <c r="TH44" s="247" t="s">
        <v>309</v>
      </c>
      <c r="TI44" s="247" t="s">
        <v>309</v>
      </c>
      <c r="TJ44" s="247" t="s">
        <v>309</v>
      </c>
      <c r="TK44" s="247" t="s">
        <v>309</v>
      </c>
      <c r="TL44" s="247" t="s">
        <v>309</v>
      </c>
      <c r="TM44" s="247" t="s">
        <v>309</v>
      </c>
      <c r="TN44" s="247" t="s">
        <v>309</v>
      </c>
      <c r="TO44" s="247" t="s">
        <v>309</v>
      </c>
      <c r="TP44" s="247" t="s">
        <v>309</v>
      </c>
      <c r="TQ44" s="247" t="s">
        <v>309</v>
      </c>
      <c r="TR44" s="247" t="s">
        <v>309</v>
      </c>
      <c r="TS44" s="247" t="s">
        <v>309</v>
      </c>
      <c r="TT44" s="247" t="s">
        <v>309</v>
      </c>
      <c r="TU44" s="247" t="s">
        <v>309</v>
      </c>
      <c r="TV44" s="247" t="s">
        <v>309</v>
      </c>
      <c r="TW44" s="247" t="s">
        <v>309</v>
      </c>
      <c r="TX44" s="247" t="s">
        <v>309</v>
      </c>
      <c r="TY44" s="247" t="s">
        <v>309</v>
      </c>
      <c r="TZ44" s="247" t="s">
        <v>309</v>
      </c>
      <c r="UA44" s="247" t="s">
        <v>309</v>
      </c>
      <c r="UB44" s="247" t="s">
        <v>309</v>
      </c>
      <c r="UC44" s="247" t="s">
        <v>309</v>
      </c>
      <c r="UD44" s="247" t="s">
        <v>309</v>
      </c>
      <c r="UE44" s="247" t="s">
        <v>309</v>
      </c>
      <c r="UF44" s="247" t="s">
        <v>309</v>
      </c>
      <c r="UG44" s="247" t="s">
        <v>309</v>
      </c>
      <c r="UH44" s="247" t="s">
        <v>309</v>
      </c>
      <c r="UI44" s="247" t="s">
        <v>309</v>
      </c>
      <c r="UJ44" s="247" t="s">
        <v>309</v>
      </c>
      <c r="UK44" s="247" t="s">
        <v>309</v>
      </c>
      <c r="UL44" s="247" t="s">
        <v>309</v>
      </c>
      <c r="UM44" s="247" t="s">
        <v>309</v>
      </c>
      <c r="UN44" s="247" t="s">
        <v>309</v>
      </c>
      <c r="UO44" s="247" t="s">
        <v>309</v>
      </c>
      <c r="UP44" s="247" t="s">
        <v>309</v>
      </c>
      <c r="UQ44" s="247" t="s">
        <v>309</v>
      </c>
      <c r="UR44" s="247" t="s">
        <v>309</v>
      </c>
      <c r="US44" s="247" t="s">
        <v>309</v>
      </c>
      <c r="UT44" s="247" t="s">
        <v>309</v>
      </c>
      <c r="UU44" s="247" t="s">
        <v>309</v>
      </c>
      <c r="UV44" s="247" t="s">
        <v>309</v>
      </c>
      <c r="UW44" s="247" t="s">
        <v>309</v>
      </c>
      <c r="UX44" s="247" t="s">
        <v>309</v>
      </c>
      <c r="UY44" s="247" t="s">
        <v>309</v>
      </c>
      <c r="UZ44" s="247" t="s">
        <v>309</v>
      </c>
      <c r="VA44" s="247" t="s">
        <v>309</v>
      </c>
      <c r="VB44" s="247" t="s">
        <v>309</v>
      </c>
      <c r="VC44" s="247" t="s">
        <v>309</v>
      </c>
      <c r="VD44" s="247" t="s">
        <v>309</v>
      </c>
      <c r="VE44" s="247" t="s">
        <v>309</v>
      </c>
      <c r="VF44" s="247" t="s">
        <v>309</v>
      </c>
      <c r="VG44" s="247" t="s">
        <v>309</v>
      </c>
      <c r="VH44" s="247" t="s">
        <v>309</v>
      </c>
      <c r="VI44" s="247" t="s">
        <v>309</v>
      </c>
      <c r="VJ44" s="247" t="s">
        <v>309</v>
      </c>
      <c r="VK44" s="247" t="s">
        <v>309</v>
      </c>
      <c r="VL44" s="247" t="s">
        <v>309</v>
      </c>
      <c r="VM44" s="247" t="s">
        <v>309</v>
      </c>
      <c r="VN44" s="247" t="s">
        <v>309</v>
      </c>
      <c r="VO44" s="247" t="s">
        <v>309</v>
      </c>
      <c r="VP44" s="247" t="s">
        <v>309</v>
      </c>
      <c r="VQ44" s="247" t="s">
        <v>309</v>
      </c>
      <c r="VR44" s="247" t="s">
        <v>309</v>
      </c>
      <c r="VS44" s="247" t="s">
        <v>309</v>
      </c>
      <c r="VT44" s="247" t="s">
        <v>309</v>
      </c>
      <c r="VU44" s="247" t="s">
        <v>309</v>
      </c>
      <c r="VV44" s="247" t="s">
        <v>309</v>
      </c>
      <c r="VW44" s="247" t="s">
        <v>309</v>
      </c>
      <c r="VX44" s="247" t="s">
        <v>309</v>
      </c>
      <c r="VY44" s="247" t="s">
        <v>309</v>
      </c>
      <c r="VZ44" s="247" t="s">
        <v>309</v>
      </c>
      <c r="WA44" s="247" t="s">
        <v>309</v>
      </c>
      <c r="WB44" s="247" t="s">
        <v>309</v>
      </c>
      <c r="WC44" s="247" t="s">
        <v>309</v>
      </c>
      <c r="WD44" s="247" t="s">
        <v>309</v>
      </c>
      <c r="WE44" s="247" t="s">
        <v>309</v>
      </c>
      <c r="WF44" s="247" t="s">
        <v>309</v>
      </c>
      <c r="WG44" s="247" t="s">
        <v>309</v>
      </c>
      <c r="WH44" s="247" t="s">
        <v>309</v>
      </c>
      <c r="WI44" s="247" t="s">
        <v>309</v>
      </c>
      <c r="WJ44" s="247" t="s">
        <v>309</v>
      </c>
      <c r="WK44" s="247" t="s">
        <v>309</v>
      </c>
      <c r="WL44" s="247" t="s">
        <v>309</v>
      </c>
      <c r="WM44" s="247" t="s">
        <v>309</v>
      </c>
      <c r="WN44" s="247" t="s">
        <v>309</v>
      </c>
      <c r="WO44" s="247" t="s">
        <v>309</v>
      </c>
      <c r="WP44" s="247" t="s">
        <v>309</v>
      </c>
      <c r="WQ44" s="247" t="s">
        <v>309</v>
      </c>
      <c r="WR44" s="247" t="s">
        <v>309</v>
      </c>
      <c r="WS44" s="247" t="s">
        <v>309</v>
      </c>
      <c r="WT44" s="247" t="s">
        <v>309</v>
      </c>
      <c r="WU44" s="247" t="s">
        <v>309</v>
      </c>
      <c r="WV44" s="247" t="s">
        <v>309</v>
      </c>
      <c r="WW44" s="247" t="s">
        <v>309</v>
      </c>
      <c r="WX44" s="247" t="s">
        <v>309</v>
      </c>
      <c r="WY44" s="247" t="s">
        <v>309</v>
      </c>
      <c r="WZ44" s="247" t="s">
        <v>309</v>
      </c>
      <c r="XA44" s="247" t="s">
        <v>309</v>
      </c>
      <c r="XB44" s="247" t="s">
        <v>309</v>
      </c>
      <c r="XC44" s="247" t="s">
        <v>309</v>
      </c>
      <c r="XD44" s="247" t="s">
        <v>309</v>
      </c>
      <c r="XE44" s="247" t="s">
        <v>309</v>
      </c>
      <c r="XF44" s="247" t="s">
        <v>309</v>
      </c>
      <c r="XG44" s="247" t="s">
        <v>309</v>
      </c>
      <c r="XH44" s="247" t="s">
        <v>309</v>
      </c>
      <c r="XI44" s="247" t="s">
        <v>309</v>
      </c>
      <c r="XJ44" s="247" t="s">
        <v>309</v>
      </c>
      <c r="XK44" s="247" t="s">
        <v>309</v>
      </c>
      <c r="XL44" s="247" t="s">
        <v>309</v>
      </c>
      <c r="XM44" s="247" t="s">
        <v>309</v>
      </c>
      <c r="XN44" s="247" t="s">
        <v>309</v>
      </c>
      <c r="XO44" s="247" t="s">
        <v>309</v>
      </c>
      <c r="XP44" s="247" t="s">
        <v>309</v>
      </c>
      <c r="XQ44" s="247" t="s">
        <v>309</v>
      </c>
      <c r="XR44" s="247" t="s">
        <v>309</v>
      </c>
      <c r="XS44" s="247" t="s">
        <v>309</v>
      </c>
      <c r="XT44" s="247" t="s">
        <v>309</v>
      </c>
      <c r="XU44" s="247" t="s">
        <v>309</v>
      </c>
      <c r="XV44" s="247" t="s">
        <v>309</v>
      </c>
      <c r="XW44" s="247" t="s">
        <v>309</v>
      </c>
      <c r="XX44" s="247" t="s">
        <v>309</v>
      </c>
      <c r="XY44" s="247" t="s">
        <v>309</v>
      </c>
      <c r="XZ44" s="247" t="s">
        <v>309</v>
      </c>
      <c r="YA44" s="247" t="s">
        <v>309</v>
      </c>
      <c r="YB44" s="247" t="s">
        <v>309</v>
      </c>
      <c r="YC44" s="247" t="s">
        <v>309</v>
      </c>
      <c r="YD44" s="247" t="s">
        <v>309</v>
      </c>
      <c r="YE44" s="247" t="s">
        <v>309</v>
      </c>
      <c r="YF44" s="247" t="s">
        <v>309</v>
      </c>
      <c r="YG44" s="247" t="s">
        <v>309</v>
      </c>
      <c r="YH44" s="247" t="s">
        <v>309</v>
      </c>
      <c r="YI44" s="247" t="s">
        <v>309</v>
      </c>
      <c r="YJ44" s="247" t="s">
        <v>309</v>
      </c>
      <c r="YK44" s="247" t="s">
        <v>309</v>
      </c>
      <c r="YL44" s="247" t="s">
        <v>309</v>
      </c>
      <c r="YM44" s="247" t="s">
        <v>309</v>
      </c>
      <c r="YN44" s="247" t="s">
        <v>309</v>
      </c>
      <c r="YO44" s="247" t="s">
        <v>309</v>
      </c>
      <c r="YP44" s="247" t="s">
        <v>309</v>
      </c>
      <c r="YQ44" s="247" t="s">
        <v>309</v>
      </c>
      <c r="YR44" s="247" t="s">
        <v>309</v>
      </c>
      <c r="YS44" s="247" t="s">
        <v>309</v>
      </c>
      <c r="YT44" s="247" t="s">
        <v>309</v>
      </c>
      <c r="YU44" s="247" t="s">
        <v>309</v>
      </c>
      <c r="YV44" s="247" t="s">
        <v>309</v>
      </c>
      <c r="YW44" s="247" t="s">
        <v>309</v>
      </c>
      <c r="YX44" s="247" t="s">
        <v>309</v>
      </c>
      <c r="YY44" s="247" t="s">
        <v>309</v>
      </c>
      <c r="YZ44" s="247" t="s">
        <v>309</v>
      </c>
      <c r="ZA44" s="247" t="s">
        <v>309</v>
      </c>
      <c r="ZB44" s="247" t="s">
        <v>309</v>
      </c>
      <c r="ZC44" s="247" t="s">
        <v>309</v>
      </c>
      <c r="ZD44" s="247" t="s">
        <v>309</v>
      </c>
      <c r="ZE44" s="247" t="s">
        <v>309</v>
      </c>
      <c r="ZF44" s="247" t="s">
        <v>309</v>
      </c>
      <c r="ZG44" s="247" t="s">
        <v>309</v>
      </c>
      <c r="ZH44" s="247" t="s">
        <v>309</v>
      </c>
      <c r="ZI44" s="247" t="s">
        <v>309</v>
      </c>
      <c r="ZJ44" s="247" t="s">
        <v>309</v>
      </c>
      <c r="ZK44" s="247" t="s">
        <v>309</v>
      </c>
      <c r="ZL44" s="247" t="s">
        <v>309</v>
      </c>
      <c r="ZM44" s="247" t="s">
        <v>309</v>
      </c>
      <c r="ZN44" s="247" t="s">
        <v>309</v>
      </c>
      <c r="ZO44" s="247" t="s">
        <v>309</v>
      </c>
      <c r="ZP44" s="247" t="s">
        <v>309</v>
      </c>
      <c r="ZQ44" s="247" t="s">
        <v>309</v>
      </c>
      <c r="ZR44" s="247" t="s">
        <v>309</v>
      </c>
      <c r="ZS44" s="247" t="s">
        <v>309</v>
      </c>
      <c r="ZT44" s="247" t="s">
        <v>309</v>
      </c>
      <c r="ZU44" s="247" t="s">
        <v>309</v>
      </c>
      <c r="ZV44" s="247" t="s">
        <v>309</v>
      </c>
      <c r="ZW44" s="247" t="s">
        <v>309</v>
      </c>
      <c r="ZX44" s="247" t="s">
        <v>309</v>
      </c>
      <c r="ZY44" s="247" t="s">
        <v>309</v>
      </c>
      <c r="ZZ44" s="247" t="s">
        <v>309</v>
      </c>
      <c r="AAA44" s="247" t="s">
        <v>309</v>
      </c>
      <c r="AAB44" s="247" t="s">
        <v>309</v>
      </c>
      <c r="AAC44" s="247" t="s">
        <v>309</v>
      </c>
      <c r="AAD44" s="247" t="s">
        <v>309</v>
      </c>
      <c r="AAE44" s="247" t="s">
        <v>309</v>
      </c>
      <c r="AAF44" s="247" t="s">
        <v>309</v>
      </c>
      <c r="AAG44" s="247" t="s">
        <v>309</v>
      </c>
      <c r="AAH44" s="247" t="s">
        <v>309</v>
      </c>
      <c r="AAI44" s="247" t="s">
        <v>309</v>
      </c>
      <c r="AAJ44" s="247" t="s">
        <v>309</v>
      </c>
      <c r="AAK44" s="247" t="s">
        <v>309</v>
      </c>
      <c r="AAL44" s="247" t="s">
        <v>309</v>
      </c>
      <c r="AAM44" s="247" t="s">
        <v>309</v>
      </c>
      <c r="AAN44" s="247" t="s">
        <v>309</v>
      </c>
      <c r="AAO44" s="247" t="s">
        <v>309</v>
      </c>
      <c r="AAP44" s="247" t="s">
        <v>309</v>
      </c>
      <c r="AAQ44" s="247" t="s">
        <v>309</v>
      </c>
      <c r="AAR44" s="247" t="s">
        <v>309</v>
      </c>
      <c r="AAS44" s="247" t="s">
        <v>309</v>
      </c>
      <c r="AAT44" s="247" t="s">
        <v>309</v>
      </c>
      <c r="AAU44" s="247" t="s">
        <v>309</v>
      </c>
      <c r="AAV44" s="247" t="s">
        <v>309</v>
      </c>
      <c r="AAW44" s="247" t="s">
        <v>309</v>
      </c>
      <c r="AAX44" s="247" t="s">
        <v>309</v>
      </c>
      <c r="AAY44" s="247" t="s">
        <v>309</v>
      </c>
      <c r="AAZ44" s="247" t="s">
        <v>309</v>
      </c>
      <c r="ABA44" s="247" t="s">
        <v>309</v>
      </c>
      <c r="ABB44" s="247" t="s">
        <v>309</v>
      </c>
      <c r="ABC44" s="247" t="s">
        <v>309</v>
      </c>
      <c r="ABD44" s="247" t="s">
        <v>309</v>
      </c>
      <c r="ABE44" s="247" t="s">
        <v>309</v>
      </c>
      <c r="ABF44" s="247" t="s">
        <v>309</v>
      </c>
      <c r="ABG44" s="247" t="s">
        <v>309</v>
      </c>
      <c r="ABH44" s="247" t="s">
        <v>309</v>
      </c>
      <c r="ABI44" s="247" t="s">
        <v>309</v>
      </c>
      <c r="ABJ44" s="247" t="s">
        <v>309</v>
      </c>
      <c r="ABK44" s="247" t="s">
        <v>309</v>
      </c>
      <c r="ABL44" s="247" t="s">
        <v>309</v>
      </c>
      <c r="ABM44" s="247" t="s">
        <v>309</v>
      </c>
      <c r="ABN44" s="247" t="s">
        <v>309</v>
      </c>
      <c r="ABO44" s="247" t="s">
        <v>309</v>
      </c>
      <c r="ABP44" s="247" t="s">
        <v>309</v>
      </c>
      <c r="ABQ44" s="247" t="s">
        <v>309</v>
      </c>
      <c r="ABR44" s="247" t="s">
        <v>309</v>
      </c>
      <c r="ABS44" s="247" t="s">
        <v>309</v>
      </c>
      <c r="ABT44" s="247" t="s">
        <v>309</v>
      </c>
      <c r="ABU44" s="247" t="s">
        <v>309</v>
      </c>
      <c r="ABV44" s="247" t="s">
        <v>309</v>
      </c>
      <c r="ABW44" s="247" t="s">
        <v>309</v>
      </c>
      <c r="ABX44" s="247" t="s">
        <v>309</v>
      </c>
      <c r="ABY44" s="247" t="s">
        <v>309</v>
      </c>
      <c r="ABZ44" s="247" t="s">
        <v>309</v>
      </c>
      <c r="ACA44" s="247" t="s">
        <v>309</v>
      </c>
      <c r="ACB44" s="247" t="s">
        <v>309</v>
      </c>
      <c r="ACC44" s="247" t="s">
        <v>309</v>
      </c>
      <c r="ACD44" s="247" t="s">
        <v>309</v>
      </c>
      <c r="ACE44" s="247" t="s">
        <v>309</v>
      </c>
      <c r="ACF44" s="247" t="s">
        <v>309</v>
      </c>
      <c r="ACG44" s="247" t="s">
        <v>309</v>
      </c>
      <c r="ACH44" s="247" t="s">
        <v>309</v>
      </c>
      <c r="ACI44" s="247" t="s">
        <v>309</v>
      </c>
      <c r="ACJ44" s="247" t="s">
        <v>309</v>
      </c>
      <c r="ACK44" s="247" t="s">
        <v>309</v>
      </c>
      <c r="ACL44" s="247" t="s">
        <v>309</v>
      </c>
      <c r="ACM44" s="247" t="s">
        <v>309</v>
      </c>
      <c r="ACN44" s="247" t="s">
        <v>309</v>
      </c>
      <c r="ACO44" s="247" t="s">
        <v>309</v>
      </c>
      <c r="ACP44" s="247" t="s">
        <v>309</v>
      </c>
      <c r="ACQ44" s="247" t="s">
        <v>309</v>
      </c>
      <c r="ACR44" s="247" t="s">
        <v>309</v>
      </c>
      <c r="ACS44" s="247" t="s">
        <v>309</v>
      </c>
      <c r="ACT44" s="247" t="s">
        <v>309</v>
      </c>
      <c r="ACU44" s="247" t="s">
        <v>309</v>
      </c>
      <c r="ACV44" s="247" t="s">
        <v>309</v>
      </c>
      <c r="ACW44" s="247" t="s">
        <v>309</v>
      </c>
      <c r="ACX44" s="247" t="s">
        <v>309</v>
      </c>
      <c r="ACY44" s="247" t="s">
        <v>309</v>
      </c>
      <c r="ACZ44" s="247" t="s">
        <v>309</v>
      </c>
      <c r="ADA44" s="247" t="s">
        <v>309</v>
      </c>
      <c r="ADB44" s="247" t="s">
        <v>309</v>
      </c>
      <c r="ADC44" s="247" t="s">
        <v>309</v>
      </c>
      <c r="ADD44" s="247" t="s">
        <v>309</v>
      </c>
      <c r="ADE44" s="247" t="s">
        <v>309</v>
      </c>
      <c r="ADF44" s="247" t="s">
        <v>309</v>
      </c>
      <c r="ADG44" s="247" t="s">
        <v>309</v>
      </c>
      <c r="ADH44" s="247" t="s">
        <v>309</v>
      </c>
      <c r="ADI44" s="247" t="s">
        <v>309</v>
      </c>
      <c r="ADJ44" s="247" t="s">
        <v>309</v>
      </c>
      <c r="ADK44" s="247" t="s">
        <v>309</v>
      </c>
      <c r="ADL44" s="247" t="s">
        <v>309</v>
      </c>
      <c r="ADM44" s="247" t="s">
        <v>309</v>
      </c>
      <c r="ADN44" s="247" t="s">
        <v>309</v>
      </c>
      <c r="ADO44" s="247" t="s">
        <v>309</v>
      </c>
      <c r="ADP44" s="247" t="s">
        <v>309</v>
      </c>
      <c r="ADQ44" s="247" t="s">
        <v>309</v>
      </c>
      <c r="ADR44" s="247" t="s">
        <v>309</v>
      </c>
      <c r="ADS44" s="247" t="s">
        <v>309</v>
      </c>
      <c r="ADT44" s="247" t="s">
        <v>309</v>
      </c>
      <c r="ADU44" s="247" t="s">
        <v>309</v>
      </c>
      <c r="ADV44" s="247" t="s">
        <v>309</v>
      </c>
      <c r="ADW44" s="247" t="s">
        <v>309</v>
      </c>
      <c r="ADX44" s="247" t="s">
        <v>309</v>
      </c>
      <c r="ADY44" s="247" t="s">
        <v>309</v>
      </c>
      <c r="ADZ44" s="247" t="s">
        <v>309</v>
      </c>
      <c r="AEA44" s="247" t="s">
        <v>309</v>
      </c>
      <c r="AEB44" s="247" t="s">
        <v>309</v>
      </c>
      <c r="AEC44" s="247" t="s">
        <v>309</v>
      </c>
      <c r="AED44" s="247" t="s">
        <v>309</v>
      </c>
      <c r="AEE44" s="247" t="s">
        <v>309</v>
      </c>
      <c r="AEF44" s="247" t="s">
        <v>309</v>
      </c>
      <c r="AEG44" s="247" t="s">
        <v>309</v>
      </c>
      <c r="AEH44" s="247" t="s">
        <v>309</v>
      </c>
      <c r="AEI44" s="247" t="s">
        <v>309</v>
      </c>
      <c r="AEJ44" s="247" t="s">
        <v>309</v>
      </c>
      <c r="AEK44" s="247" t="s">
        <v>309</v>
      </c>
      <c r="AEL44" s="247" t="s">
        <v>309</v>
      </c>
      <c r="AEM44" s="247" t="s">
        <v>309</v>
      </c>
      <c r="AEN44" s="247" t="s">
        <v>309</v>
      </c>
      <c r="AEO44" s="247" t="s">
        <v>309</v>
      </c>
      <c r="AEP44" s="247" t="s">
        <v>309</v>
      </c>
      <c r="AEQ44" s="247" t="s">
        <v>309</v>
      </c>
      <c r="AER44" s="247" t="s">
        <v>309</v>
      </c>
      <c r="AES44" s="247" t="s">
        <v>309</v>
      </c>
      <c r="AET44" s="247" t="s">
        <v>309</v>
      </c>
      <c r="AEU44" s="247" t="s">
        <v>309</v>
      </c>
      <c r="AEV44" s="247" t="s">
        <v>309</v>
      </c>
      <c r="AEW44" s="247" t="s">
        <v>309</v>
      </c>
      <c r="AEX44" s="247" t="s">
        <v>309</v>
      </c>
      <c r="AEY44" s="247" t="s">
        <v>309</v>
      </c>
      <c r="AEZ44" s="247" t="s">
        <v>309</v>
      </c>
      <c r="AFA44" s="247" t="s">
        <v>309</v>
      </c>
      <c r="AFB44" s="247" t="s">
        <v>309</v>
      </c>
      <c r="AFC44" s="247" t="s">
        <v>309</v>
      </c>
      <c r="AFD44" s="247" t="s">
        <v>309</v>
      </c>
      <c r="AFE44" s="247" t="s">
        <v>309</v>
      </c>
      <c r="AFF44" s="247" t="s">
        <v>309</v>
      </c>
      <c r="AFG44" s="247" t="s">
        <v>309</v>
      </c>
      <c r="AFH44" s="247" t="s">
        <v>309</v>
      </c>
      <c r="AFI44" s="247" t="s">
        <v>309</v>
      </c>
      <c r="AFJ44" s="247" t="s">
        <v>309</v>
      </c>
      <c r="AFK44" s="247" t="s">
        <v>309</v>
      </c>
      <c r="AFL44" s="247" t="s">
        <v>309</v>
      </c>
      <c r="AFM44" s="247" t="s">
        <v>309</v>
      </c>
      <c r="AFN44" s="247" t="s">
        <v>309</v>
      </c>
      <c r="AFO44" s="247" t="s">
        <v>309</v>
      </c>
      <c r="AFP44" s="247" t="s">
        <v>309</v>
      </c>
      <c r="AFQ44" s="247" t="s">
        <v>309</v>
      </c>
      <c r="AFR44" s="247" t="s">
        <v>309</v>
      </c>
      <c r="AFS44" s="247" t="s">
        <v>309</v>
      </c>
      <c r="AFT44" s="247" t="s">
        <v>309</v>
      </c>
      <c r="AFU44" s="247" t="s">
        <v>309</v>
      </c>
      <c r="AFV44" s="247" t="s">
        <v>309</v>
      </c>
      <c r="AFW44" s="247" t="s">
        <v>309</v>
      </c>
      <c r="AFX44" s="247" t="s">
        <v>309</v>
      </c>
      <c r="AFY44" s="247" t="s">
        <v>309</v>
      </c>
      <c r="AFZ44" s="247" t="s">
        <v>309</v>
      </c>
      <c r="AGA44" s="247" t="s">
        <v>309</v>
      </c>
      <c r="AGB44" s="247" t="s">
        <v>309</v>
      </c>
      <c r="AGC44" s="247" t="s">
        <v>309</v>
      </c>
      <c r="AGD44" s="247" t="s">
        <v>309</v>
      </c>
      <c r="AGE44" s="247" t="s">
        <v>309</v>
      </c>
      <c r="AGF44" s="247" t="s">
        <v>309</v>
      </c>
      <c r="AGG44" s="247" t="s">
        <v>309</v>
      </c>
      <c r="AGH44" s="247" t="s">
        <v>309</v>
      </c>
      <c r="AGI44" s="247" t="s">
        <v>309</v>
      </c>
      <c r="AGJ44" s="247" t="s">
        <v>309</v>
      </c>
      <c r="AGK44" s="247" t="s">
        <v>309</v>
      </c>
      <c r="AGL44" s="247" t="s">
        <v>309</v>
      </c>
      <c r="AGM44" s="247" t="s">
        <v>309</v>
      </c>
      <c r="AGN44" s="247" t="s">
        <v>309</v>
      </c>
      <c r="AGO44" s="247" t="s">
        <v>309</v>
      </c>
      <c r="AGP44" s="247" t="s">
        <v>309</v>
      </c>
      <c r="AGQ44" s="247" t="s">
        <v>309</v>
      </c>
      <c r="AGR44" s="247" t="s">
        <v>309</v>
      </c>
      <c r="AGS44" s="247" t="s">
        <v>309</v>
      </c>
      <c r="AGT44" s="247" t="s">
        <v>309</v>
      </c>
      <c r="AGU44" s="247" t="s">
        <v>309</v>
      </c>
      <c r="AGV44" s="247" t="s">
        <v>309</v>
      </c>
      <c r="AGW44" s="247" t="s">
        <v>309</v>
      </c>
      <c r="AGX44" s="247" t="s">
        <v>309</v>
      </c>
      <c r="AGY44" s="247" t="s">
        <v>309</v>
      </c>
      <c r="AGZ44" s="247" t="s">
        <v>309</v>
      </c>
      <c r="AHA44" s="247" t="s">
        <v>309</v>
      </c>
      <c r="AHB44" s="247" t="s">
        <v>309</v>
      </c>
      <c r="AHC44" s="247" t="s">
        <v>309</v>
      </c>
      <c r="AHD44" s="247" t="s">
        <v>309</v>
      </c>
      <c r="AHE44" s="247" t="s">
        <v>309</v>
      </c>
      <c r="AHF44" s="247" t="s">
        <v>309</v>
      </c>
      <c r="AHG44" s="247" t="s">
        <v>309</v>
      </c>
      <c r="AHH44" s="247" t="s">
        <v>309</v>
      </c>
      <c r="AHI44" s="247" t="s">
        <v>309</v>
      </c>
      <c r="AHJ44" s="247" t="s">
        <v>309</v>
      </c>
      <c r="AHK44" s="247" t="s">
        <v>309</v>
      </c>
      <c r="AHL44" s="247" t="s">
        <v>309</v>
      </c>
      <c r="AHM44" s="247" t="s">
        <v>309</v>
      </c>
      <c r="AHN44" s="247" t="s">
        <v>309</v>
      </c>
      <c r="AHO44" s="247" t="s">
        <v>309</v>
      </c>
      <c r="AHP44" s="247" t="s">
        <v>309</v>
      </c>
      <c r="AHQ44" s="247" t="s">
        <v>309</v>
      </c>
      <c r="AHR44" s="247" t="s">
        <v>309</v>
      </c>
      <c r="AHS44" s="247" t="s">
        <v>309</v>
      </c>
      <c r="AHT44" s="247" t="s">
        <v>309</v>
      </c>
      <c r="AHU44" s="247" t="s">
        <v>309</v>
      </c>
      <c r="AHV44" s="247" t="s">
        <v>309</v>
      </c>
      <c r="AHW44" s="247" t="s">
        <v>309</v>
      </c>
      <c r="AHX44" s="247" t="s">
        <v>309</v>
      </c>
      <c r="AHY44" s="247" t="s">
        <v>309</v>
      </c>
      <c r="AHZ44" s="247" t="s">
        <v>309</v>
      </c>
      <c r="AIA44" s="247" t="s">
        <v>309</v>
      </c>
      <c r="AIB44" s="247" t="s">
        <v>309</v>
      </c>
      <c r="AIC44" s="247" t="s">
        <v>309</v>
      </c>
      <c r="AID44" s="247" t="s">
        <v>309</v>
      </c>
      <c r="AIE44" s="247" t="s">
        <v>309</v>
      </c>
      <c r="AIF44" s="247" t="s">
        <v>309</v>
      </c>
      <c r="AIG44" s="247" t="s">
        <v>309</v>
      </c>
      <c r="AIH44" s="247" t="s">
        <v>309</v>
      </c>
      <c r="AII44" s="247" t="s">
        <v>309</v>
      </c>
      <c r="AIJ44" s="247" t="s">
        <v>309</v>
      </c>
      <c r="AIK44" s="247" t="s">
        <v>309</v>
      </c>
      <c r="AIL44" s="247" t="s">
        <v>309</v>
      </c>
      <c r="AIM44" s="247" t="s">
        <v>309</v>
      </c>
      <c r="AIN44" s="247" t="s">
        <v>309</v>
      </c>
      <c r="AIO44" s="247" t="s">
        <v>309</v>
      </c>
      <c r="AIP44" s="247" t="s">
        <v>309</v>
      </c>
      <c r="AIQ44" s="247" t="s">
        <v>309</v>
      </c>
      <c r="AIR44" s="247" t="s">
        <v>309</v>
      </c>
      <c r="AIS44" s="247" t="s">
        <v>309</v>
      </c>
      <c r="AIT44" s="247" t="s">
        <v>309</v>
      </c>
      <c r="AIU44" s="247" t="s">
        <v>309</v>
      </c>
      <c r="AIV44" s="247" t="s">
        <v>309</v>
      </c>
      <c r="AIW44" s="247" t="s">
        <v>309</v>
      </c>
      <c r="AIX44" s="247" t="s">
        <v>309</v>
      </c>
      <c r="AIY44" s="247" t="s">
        <v>309</v>
      </c>
      <c r="AIZ44" s="247" t="s">
        <v>309</v>
      </c>
      <c r="AJA44" s="247" t="s">
        <v>309</v>
      </c>
      <c r="AJB44" s="247" t="s">
        <v>309</v>
      </c>
      <c r="AJC44" s="247" t="s">
        <v>309</v>
      </c>
      <c r="AJD44" s="247" t="s">
        <v>309</v>
      </c>
      <c r="AJE44" s="247" t="s">
        <v>309</v>
      </c>
      <c r="AJF44" s="247" t="s">
        <v>309</v>
      </c>
      <c r="AJG44" s="247" t="s">
        <v>309</v>
      </c>
      <c r="AJH44" s="247" t="s">
        <v>309</v>
      </c>
      <c r="AJI44" s="247" t="s">
        <v>309</v>
      </c>
      <c r="AJJ44" s="247" t="s">
        <v>309</v>
      </c>
      <c r="AJK44" s="247" t="s">
        <v>309</v>
      </c>
      <c r="AJL44" s="247" t="s">
        <v>309</v>
      </c>
      <c r="AJM44" s="247" t="s">
        <v>309</v>
      </c>
      <c r="AJN44" s="247" t="s">
        <v>309</v>
      </c>
      <c r="AJO44" s="247" t="s">
        <v>309</v>
      </c>
      <c r="AJP44" s="247" t="s">
        <v>309</v>
      </c>
      <c r="AJQ44" s="247" t="s">
        <v>309</v>
      </c>
      <c r="AJR44" s="247" t="s">
        <v>309</v>
      </c>
      <c r="AJS44" s="247" t="s">
        <v>309</v>
      </c>
      <c r="AJT44" s="247" t="s">
        <v>309</v>
      </c>
      <c r="AJU44" s="247" t="s">
        <v>309</v>
      </c>
      <c r="AJV44" s="247" t="s">
        <v>309</v>
      </c>
      <c r="AJW44" s="247" t="s">
        <v>309</v>
      </c>
      <c r="AJX44" s="247" t="s">
        <v>309</v>
      </c>
      <c r="AJY44" s="247" t="s">
        <v>309</v>
      </c>
      <c r="AJZ44" s="247" t="s">
        <v>309</v>
      </c>
      <c r="AKA44" s="247" t="s">
        <v>309</v>
      </c>
      <c r="AKB44" s="247" t="s">
        <v>309</v>
      </c>
      <c r="AKC44" s="247" t="s">
        <v>309</v>
      </c>
      <c r="AKD44" s="247" t="s">
        <v>309</v>
      </c>
      <c r="AKE44" s="247" t="s">
        <v>309</v>
      </c>
      <c r="AKF44" s="247" t="s">
        <v>309</v>
      </c>
      <c r="AKG44" s="247" t="s">
        <v>309</v>
      </c>
      <c r="AKH44" s="247" t="s">
        <v>309</v>
      </c>
      <c r="AKI44" s="247" t="s">
        <v>309</v>
      </c>
      <c r="AKJ44" s="247" t="s">
        <v>309</v>
      </c>
      <c r="AKK44" s="247" t="s">
        <v>309</v>
      </c>
      <c r="AKL44" s="247" t="s">
        <v>309</v>
      </c>
      <c r="AKM44" s="247" t="s">
        <v>309</v>
      </c>
      <c r="AKN44" s="247" t="s">
        <v>309</v>
      </c>
      <c r="AKO44" s="247" t="s">
        <v>309</v>
      </c>
      <c r="AKP44" s="247" t="s">
        <v>309</v>
      </c>
      <c r="AKQ44" s="247" t="s">
        <v>309</v>
      </c>
      <c r="AKR44" s="247" t="s">
        <v>309</v>
      </c>
      <c r="AKS44" s="247" t="s">
        <v>309</v>
      </c>
      <c r="AKT44" s="247" t="s">
        <v>309</v>
      </c>
      <c r="AKU44" s="247" t="s">
        <v>309</v>
      </c>
      <c r="AKV44" s="247" t="s">
        <v>309</v>
      </c>
      <c r="AKW44" s="247" t="s">
        <v>309</v>
      </c>
      <c r="AKX44" s="247" t="s">
        <v>309</v>
      </c>
      <c r="AKY44" s="247" t="s">
        <v>309</v>
      </c>
      <c r="AKZ44" s="247" t="s">
        <v>309</v>
      </c>
      <c r="ALA44" s="247" t="s">
        <v>309</v>
      </c>
      <c r="ALB44" s="247" t="s">
        <v>309</v>
      </c>
      <c r="ALC44" s="247" t="s">
        <v>309</v>
      </c>
      <c r="ALD44" s="247" t="s">
        <v>309</v>
      </c>
      <c r="ALE44" s="247" t="s">
        <v>309</v>
      </c>
      <c r="ALF44" s="247" t="s">
        <v>309</v>
      </c>
      <c r="ALG44" s="247" t="s">
        <v>309</v>
      </c>
      <c r="ALH44" s="247" t="s">
        <v>309</v>
      </c>
      <c r="ALI44" s="247" t="s">
        <v>309</v>
      </c>
      <c r="ALJ44" s="247" t="s">
        <v>309</v>
      </c>
      <c r="ALK44" s="247" t="s">
        <v>309</v>
      </c>
      <c r="ALL44" s="247" t="s">
        <v>309</v>
      </c>
      <c r="ALM44" s="247" t="s">
        <v>309</v>
      </c>
      <c r="ALN44" s="247" t="s">
        <v>309</v>
      </c>
      <c r="ALO44" s="247" t="s">
        <v>309</v>
      </c>
      <c r="ALP44" s="247" t="s">
        <v>309</v>
      </c>
      <c r="ALQ44" s="247" t="s">
        <v>309</v>
      </c>
      <c r="ALR44" s="247" t="s">
        <v>309</v>
      </c>
      <c r="ALS44" s="247" t="s">
        <v>309</v>
      </c>
      <c r="ALT44" s="247" t="s">
        <v>309</v>
      </c>
      <c r="ALU44" s="247" t="s">
        <v>309</v>
      </c>
      <c r="ALV44" s="247" t="s">
        <v>309</v>
      </c>
      <c r="ALW44" s="247" t="s">
        <v>309</v>
      </c>
      <c r="ALX44" s="247" t="s">
        <v>309</v>
      </c>
      <c r="ALY44" s="247" t="s">
        <v>309</v>
      </c>
      <c r="ALZ44" s="247" t="s">
        <v>309</v>
      </c>
      <c r="AMA44" s="247" t="s">
        <v>309</v>
      </c>
      <c r="AMB44" s="247" t="s">
        <v>309</v>
      </c>
      <c r="AMC44" s="247" t="s">
        <v>309</v>
      </c>
      <c r="AMD44" s="247" t="s">
        <v>309</v>
      </c>
      <c r="AME44" s="247" t="s">
        <v>309</v>
      </c>
      <c r="AMF44" s="247" t="s">
        <v>309</v>
      </c>
      <c r="AMG44" s="247" t="s">
        <v>309</v>
      </c>
      <c r="AMH44" s="247" t="s">
        <v>309</v>
      </c>
      <c r="AMI44" s="247" t="s">
        <v>309</v>
      </c>
      <c r="AMJ44" s="247" t="s">
        <v>309</v>
      </c>
      <c r="AMK44" s="247" t="s">
        <v>309</v>
      </c>
      <c r="AML44" s="247" t="s">
        <v>309</v>
      </c>
      <c r="AMM44" s="247" t="s">
        <v>309</v>
      </c>
      <c r="AMN44" s="247" t="s">
        <v>309</v>
      </c>
      <c r="AMO44" s="247" t="s">
        <v>309</v>
      </c>
      <c r="AMP44" s="247" t="s">
        <v>309</v>
      </c>
      <c r="AMQ44" s="247" t="s">
        <v>309</v>
      </c>
      <c r="AMR44" s="247" t="s">
        <v>309</v>
      </c>
      <c r="AMS44" s="247" t="s">
        <v>309</v>
      </c>
      <c r="AMT44" s="247" t="s">
        <v>309</v>
      </c>
      <c r="AMU44" s="247" t="s">
        <v>309</v>
      </c>
      <c r="AMV44" s="247" t="s">
        <v>309</v>
      </c>
      <c r="AMW44" s="247" t="s">
        <v>309</v>
      </c>
      <c r="AMX44" s="247" t="s">
        <v>309</v>
      </c>
      <c r="AMY44" s="247" t="s">
        <v>309</v>
      </c>
      <c r="AMZ44" s="247" t="s">
        <v>309</v>
      </c>
      <c r="ANA44" s="247" t="s">
        <v>309</v>
      </c>
      <c r="ANB44" s="247" t="s">
        <v>309</v>
      </c>
      <c r="ANC44" s="247" t="s">
        <v>309</v>
      </c>
      <c r="AND44" s="247" t="s">
        <v>309</v>
      </c>
      <c r="ANE44" s="247" t="s">
        <v>309</v>
      </c>
      <c r="ANF44" s="247" t="s">
        <v>309</v>
      </c>
      <c r="ANG44" s="247" t="s">
        <v>309</v>
      </c>
      <c r="ANH44" s="247" t="s">
        <v>309</v>
      </c>
      <c r="ANI44" s="247" t="s">
        <v>309</v>
      </c>
      <c r="ANJ44" s="247" t="s">
        <v>309</v>
      </c>
      <c r="ANK44" s="247" t="s">
        <v>309</v>
      </c>
      <c r="ANL44" s="247" t="s">
        <v>309</v>
      </c>
      <c r="ANM44" s="247" t="s">
        <v>309</v>
      </c>
      <c r="ANN44" s="247" t="s">
        <v>309</v>
      </c>
      <c r="ANO44" s="247" t="s">
        <v>309</v>
      </c>
      <c r="ANP44" s="247" t="s">
        <v>309</v>
      </c>
      <c r="ANQ44" s="247" t="s">
        <v>309</v>
      </c>
      <c r="ANR44" s="247" t="s">
        <v>309</v>
      </c>
      <c r="ANS44" s="247" t="s">
        <v>309</v>
      </c>
      <c r="ANT44" s="247" t="s">
        <v>309</v>
      </c>
      <c r="ANU44" s="247" t="s">
        <v>309</v>
      </c>
      <c r="ANV44" s="247" t="s">
        <v>309</v>
      </c>
      <c r="ANW44" s="247" t="s">
        <v>309</v>
      </c>
      <c r="ANX44" s="247" t="s">
        <v>309</v>
      </c>
      <c r="ANY44" s="247" t="s">
        <v>309</v>
      </c>
      <c r="ANZ44" s="247" t="s">
        <v>309</v>
      </c>
      <c r="AOA44" s="247" t="s">
        <v>309</v>
      </c>
      <c r="AOB44" s="247" t="s">
        <v>309</v>
      </c>
      <c r="AOC44" s="247" t="s">
        <v>309</v>
      </c>
      <c r="AOD44" s="247" t="s">
        <v>309</v>
      </c>
      <c r="AOE44" s="247" t="s">
        <v>309</v>
      </c>
      <c r="AOF44" s="247" t="s">
        <v>309</v>
      </c>
      <c r="AOG44" s="247" t="s">
        <v>309</v>
      </c>
      <c r="AOH44" s="247" t="s">
        <v>309</v>
      </c>
      <c r="AOI44" s="247" t="s">
        <v>309</v>
      </c>
      <c r="AOJ44" s="247" t="s">
        <v>309</v>
      </c>
      <c r="AOK44" s="247" t="s">
        <v>309</v>
      </c>
      <c r="AOL44" s="247" t="s">
        <v>309</v>
      </c>
      <c r="AOM44" s="247" t="s">
        <v>309</v>
      </c>
      <c r="AON44" s="247" t="s">
        <v>309</v>
      </c>
      <c r="AOO44" s="247" t="s">
        <v>309</v>
      </c>
      <c r="AOP44" s="247" t="s">
        <v>309</v>
      </c>
      <c r="AOQ44" s="247" t="s">
        <v>309</v>
      </c>
      <c r="AOR44" s="247" t="s">
        <v>309</v>
      </c>
      <c r="AOS44" s="247" t="s">
        <v>309</v>
      </c>
      <c r="AOT44" s="247" t="s">
        <v>309</v>
      </c>
      <c r="AOU44" s="247" t="s">
        <v>309</v>
      </c>
      <c r="AOV44" s="247" t="s">
        <v>309</v>
      </c>
      <c r="AOW44" s="247" t="s">
        <v>309</v>
      </c>
      <c r="AOX44" s="247" t="s">
        <v>309</v>
      </c>
      <c r="AOY44" s="247" t="s">
        <v>309</v>
      </c>
      <c r="AOZ44" s="247" t="s">
        <v>309</v>
      </c>
      <c r="APA44" s="247" t="s">
        <v>309</v>
      </c>
      <c r="APB44" s="247" t="s">
        <v>309</v>
      </c>
      <c r="APC44" s="247" t="s">
        <v>309</v>
      </c>
      <c r="APD44" s="247" t="s">
        <v>309</v>
      </c>
      <c r="APE44" s="247" t="s">
        <v>309</v>
      </c>
      <c r="APF44" s="247" t="s">
        <v>309</v>
      </c>
      <c r="APG44" s="247" t="s">
        <v>309</v>
      </c>
      <c r="APH44" s="247" t="s">
        <v>309</v>
      </c>
      <c r="API44" s="247" t="s">
        <v>309</v>
      </c>
      <c r="APJ44" s="247" t="s">
        <v>309</v>
      </c>
      <c r="APK44" s="247" t="s">
        <v>309</v>
      </c>
      <c r="APL44" s="247" t="s">
        <v>309</v>
      </c>
      <c r="APM44" s="247" t="s">
        <v>309</v>
      </c>
      <c r="APN44" s="247" t="s">
        <v>309</v>
      </c>
      <c r="APO44" s="247" t="s">
        <v>309</v>
      </c>
      <c r="APP44" s="247" t="s">
        <v>309</v>
      </c>
      <c r="APQ44" s="247" t="s">
        <v>309</v>
      </c>
      <c r="APR44" s="247" t="s">
        <v>309</v>
      </c>
      <c r="APS44" s="247" t="s">
        <v>309</v>
      </c>
      <c r="APT44" s="247" t="s">
        <v>309</v>
      </c>
      <c r="APU44" s="247" t="s">
        <v>309</v>
      </c>
      <c r="APV44" s="247" t="s">
        <v>309</v>
      </c>
      <c r="APW44" s="247" t="s">
        <v>309</v>
      </c>
      <c r="APX44" s="247" t="s">
        <v>309</v>
      </c>
      <c r="APY44" s="247" t="s">
        <v>309</v>
      </c>
      <c r="APZ44" s="247" t="s">
        <v>309</v>
      </c>
      <c r="AQA44" s="247" t="s">
        <v>309</v>
      </c>
      <c r="AQB44" s="247" t="s">
        <v>309</v>
      </c>
      <c r="AQC44" s="247" t="s">
        <v>309</v>
      </c>
      <c r="AQD44" s="247" t="s">
        <v>309</v>
      </c>
      <c r="AQE44" s="247" t="s">
        <v>309</v>
      </c>
      <c r="AQF44" s="247" t="s">
        <v>309</v>
      </c>
      <c r="AQG44" s="247" t="s">
        <v>309</v>
      </c>
      <c r="AQH44" s="247" t="s">
        <v>309</v>
      </c>
      <c r="AQI44" s="247" t="s">
        <v>309</v>
      </c>
      <c r="AQJ44" s="247" t="s">
        <v>309</v>
      </c>
      <c r="AQK44" s="247" t="s">
        <v>309</v>
      </c>
      <c r="AQL44" s="247" t="s">
        <v>309</v>
      </c>
      <c r="AQM44" s="247" t="s">
        <v>309</v>
      </c>
      <c r="AQN44" s="247" t="s">
        <v>309</v>
      </c>
      <c r="AQO44" s="247" t="s">
        <v>309</v>
      </c>
      <c r="AQP44" s="247" t="s">
        <v>309</v>
      </c>
      <c r="AQQ44" s="247" t="s">
        <v>309</v>
      </c>
      <c r="AQR44" s="247" t="s">
        <v>309</v>
      </c>
      <c r="AQS44" s="247" t="s">
        <v>309</v>
      </c>
      <c r="AQT44" s="247" t="s">
        <v>309</v>
      </c>
      <c r="AQU44" s="247" t="s">
        <v>309</v>
      </c>
      <c r="AQV44" s="247" t="s">
        <v>309</v>
      </c>
      <c r="AQW44" s="247" t="s">
        <v>309</v>
      </c>
      <c r="AQX44" s="247" t="s">
        <v>309</v>
      </c>
      <c r="AQY44" s="247" t="s">
        <v>309</v>
      </c>
      <c r="AQZ44" s="247" t="s">
        <v>309</v>
      </c>
      <c r="ARA44" s="247" t="s">
        <v>309</v>
      </c>
      <c r="ARB44" s="247" t="s">
        <v>309</v>
      </c>
      <c r="ARC44" s="247" t="s">
        <v>309</v>
      </c>
      <c r="ARD44" s="247" t="s">
        <v>309</v>
      </c>
      <c r="ARE44" s="247" t="s">
        <v>309</v>
      </c>
      <c r="ARF44" s="247" t="s">
        <v>309</v>
      </c>
      <c r="ARG44" s="247" t="s">
        <v>309</v>
      </c>
      <c r="ARH44" s="247" t="s">
        <v>309</v>
      </c>
      <c r="ARI44" s="247" t="s">
        <v>309</v>
      </c>
      <c r="ARJ44" s="247" t="s">
        <v>309</v>
      </c>
      <c r="ARK44" s="247" t="s">
        <v>309</v>
      </c>
      <c r="ARL44" s="247" t="s">
        <v>309</v>
      </c>
      <c r="ARM44" s="247" t="s">
        <v>309</v>
      </c>
      <c r="ARN44" s="247" t="s">
        <v>309</v>
      </c>
      <c r="ARO44" s="247" t="s">
        <v>309</v>
      </c>
      <c r="ARP44" s="247" t="s">
        <v>309</v>
      </c>
      <c r="ARQ44" s="247" t="s">
        <v>309</v>
      </c>
      <c r="ARR44" s="247" t="s">
        <v>309</v>
      </c>
      <c r="ARS44" s="247" t="s">
        <v>309</v>
      </c>
      <c r="ART44" s="247" t="s">
        <v>309</v>
      </c>
      <c r="ARU44" s="247" t="s">
        <v>309</v>
      </c>
      <c r="ARV44" s="247" t="s">
        <v>309</v>
      </c>
      <c r="ARW44" s="247" t="s">
        <v>309</v>
      </c>
      <c r="ARX44" s="247" t="s">
        <v>309</v>
      </c>
      <c r="ARY44" s="247" t="s">
        <v>309</v>
      </c>
      <c r="ARZ44" s="247" t="s">
        <v>309</v>
      </c>
      <c r="ASA44" s="247" t="s">
        <v>309</v>
      </c>
      <c r="ASB44" s="247" t="s">
        <v>309</v>
      </c>
      <c r="ASC44" s="247" t="s">
        <v>309</v>
      </c>
      <c r="ASD44" s="247" t="s">
        <v>309</v>
      </c>
      <c r="ASE44" s="247" t="s">
        <v>309</v>
      </c>
      <c r="ASF44" s="247" t="s">
        <v>309</v>
      </c>
      <c r="ASG44" s="247" t="s">
        <v>309</v>
      </c>
      <c r="ASH44" s="247" t="s">
        <v>309</v>
      </c>
      <c r="ASI44" s="247" t="s">
        <v>309</v>
      </c>
      <c r="ASJ44" s="247" t="s">
        <v>309</v>
      </c>
      <c r="ASK44" s="247" t="s">
        <v>309</v>
      </c>
      <c r="ASL44" s="247" t="s">
        <v>309</v>
      </c>
      <c r="ASM44" s="247" t="s">
        <v>309</v>
      </c>
      <c r="ASN44" s="247" t="s">
        <v>309</v>
      </c>
      <c r="ASO44" s="247" t="s">
        <v>309</v>
      </c>
      <c r="ASP44" s="247" t="s">
        <v>309</v>
      </c>
      <c r="ASQ44" s="247" t="s">
        <v>309</v>
      </c>
      <c r="ASR44" s="247" t="s">
        <v>309</v>
      </c>
      <c r="ASS44" s="247" t="s">
        <v>309</v>
      </c>
      <c r="AST44" s="247" t="s">
        <v>309</v>
      </c>
      <c r="ASU44" s="247" t="s">
        <v>309</v>
      </c>
      <c r="ASV44" s="247" t="s">
        <v>309</v>
      </c>
      <c r="ASW44" s="247" t="s">
        <v>309</v>
      </c>
      <c r="ASX44" s="247" t="s">
        <v>309</v>
      </c>
      <c r="ASY44" s="247" t="s">
        <v>309</v>
      </c>
      <c r="ASZ44" s="247" t="s">
        <v>309</v>
      </c>
      <c r="ATA44" s="247" t="s">
        <v>309</v>
      </c>
      <c r="ATB44" s="247" t="s">
        <v>309</v>
      </c>
      <c r="ATC44" s="247" t="s">
        <v>309</v>
      </c>
      <c r="ATD44" s="247" t="s">
        <v>309</v>
      </c>
      <c r="ATE44" s="247" t="s">
        <v>309</v>
      </c>
      <c r="ATF44" s="247" t="s">
        <v>309</v>
      </c>
      <c r="ATG44" s="247" t="s">
        <v>309</v>
      </c>
      <c r="ATH44" s="247" t="s">
        <v>309</v>
      </c>
      <c r="ATI44" s="247" t="s">
        <v>309</v>
      </c>
      <c r="ATJ44" s="247" t="s">
        <v>309</v>
      </c>
      <c r="ATK44" s="247" t="s">
        <v>309</v>
      </c>
      <c r="ATL44" s="247" t="s">
        <v>309</v>
      </c>
      <c r="ATM44" s="247" t="s">
        <v>309</v>
      </c>
      <c r="ATN44" s="247" t="s">
        <v>309</v>
      </c>
      <c r="ATO44" s="247" t="s">
        <v>309</v>
      </c>
      <c r="ATP44" s="247" t="s">
        <v>309</v>
      </c>
      <c r="ATQ44" s="247" t="s">
        <v>309</v>
      </c>
      <c r="ATR44" s="247" t="s">
        <v>309</v>
      </c>
      <c r="ATS44" s="247" t="s">
        <v>309</v>
      </c>
      <c r="ATT44" s="247" t="s">
        <v>309</v>
      </c>
      <c r="ATU44" s="247" t="s">
        <v>309</v>
      </c>
      <c r="ATV44" s="247" t="s">
        <v>309</v>
      </c>
      <c r="ATW44" s="247" t="s">
        <v>309</v>
      </c>
      <c r="ATX44" s="247" t="s">
        <v>309</v>
      </c>
      <c r="ATY44" s="247" t="s">
        <v>309</v>
      </c>
      <c r="ATZ44" s="247" t="s">
        <v>309</v>
      </c>
      <c r="AUA44" s="247" t="s">
        <v>309</v>
      </c>
      <c r="AUB44" s="247" t="s">
        <v>309</v>
      </c>
      <c r="AUC44" s="247" t="s">
        <v>309</v>
      </c>
      <c r="AUD44" s="247" t="s">
        <v>309</v>
      </c>
      <c r="AUE44" s="247" t="s">
        <v>309</v>
      </c>
      <c r="AUF44" s="247" t="s">
        <v>309</v>
      </c>
      <c r="AUG44" s="247" t="s">
        <v>309</v>
      </c>
      <c r="AUH44" s="247" t="s">
        <v>309</v>
      </c>
      <c r="AUI44" s="247" t="s">
        <v>309</v>
      </c>
      <c r="AUJ44" s="247" t="s">
        <v>309</v>
      </c>
      <c r="AUK44" s="247" t="s">
        <v>309</v>
      </c>
      <c r="AUL44" s="247" t="s">
        <v>309</v>
      </c>
      <c r="AUM44" s="247" t="s">
        <v>309</v>
      </c>
      <c r="AUN44" s="247" t="s">
        <v>309</v>
      </c>
      <c r="AUO44" s="247" t="s">
        <v>309</v>
      </c>
      <c r="AUP44" s="247" t="s">
        <v>309</v>
      </c>
      <c r="AUQ44" s="247" t="s">
        <v>309</v>
      </c>
      <c r="AUR44" s="247" t="s">
        <v>309</v>
      </c>
      <c r="AUS44" s="247" t="s">
        <v>309</v>
      </c>
      <c r="AUT44" s="247" t="s">
        <v>309</v>
      </c>
      <c r="AUU44" s="247" t="s">
        <v>309</v>
      </c>
      <c r="AUV44" s="247" t="s">
        <v>309</v>
      </c>
      <c r="AUW44" s="247" t="s">
        <v>309</v>
      </c>
      <c r="AUX44" s="247" t="s">
        <v>309</v>
      </c>
      <c r="AUY44" s="247" t="s">
        <v>309</v>
      </c>
      <c r="AUZ44" s="247" t="s">
        <v>309</v>
      </c>
      <c r="AVA44" s="247" t="s">
        <v>309</v>
      </c>
      <c r="AVB44" s="247" t="s">
        <v>309</v>
      </c>
      <c r="AVC44" s="247" t="s">
        <v>309</v>
      </c>
      <c r="AVD44" s="247" t="s">
        <v>309</v>
      </c>
      <c r="AVE44" s="247" t="s">
        <v>309</v>
      </c>
      <c r="AVF44" s="247" t="s">
        <v>309</v>
      </c>
      <c r="AVG44" s="247" t="s">
        <v>309</v>
      </c>
      <c r="AVH44" s="247" t="s">
        <v>309</v>
      </c>
      <c r="AVI44" s="247" t="s">
        <v>309</v>
      </c>
      <c r="AVJ44" s="247" t="s">
        <v>309</v>
      </c>
      <c r="AVK44" s="247" t="s">
        <v>309</v>
      </c>
      <c r="AVL44" s="247" t="s">
        <v>309</v>
      </c>
      <c r="AVM44" s="247" t="s">
        <v>309</v>
      </c>
      <c r="AVN44" s="247" t="s">
        <v>309</v>
      </c>
      <c r="AVO44" s="247" t="s">
        <v>309</v>
      </c>
      <c r="AVP44" s="247" t="s">
        <v>309</v>
      </c>
      <c r="AVQ44" s="247" t="s">
        <v>309</v>
      </c>
      <c r="AVR44" s="247" t="s">
        <v>309</v>
      </c>
      <c r="AVS44" s="247" t="s">
        <v>309</v>
      </c>
      <c r="AVT44" s="247" t="s">
        <v>309</v>
      </c>
      <c r="AVU44" s="247" t="s">
        <v>309</v>
      </c>
      <c r="AVV44" s="247" t="s">
        <v>309</v>
      </c>
      <c r="AVW44" s="247" t="s">
        <v>309</v>
      </c>
      <c r="AVX44" s="247" t="s">
        <v>309</v>
      </c>
      <c r="AVY44" s="247" t="s">
        <v>309</v>
      </c>
      <c r="AVZ44" s="247" t="s">
        <v>309</v>
      </c>
      <c r="AWA44" s="247" t="s">
        <v>309</v>
      </c>
      <c r="AWB44" s="247" t="s">
        <v>309</v>
      </c>
      <c r="AWC44" s="247" t="s">
        <v>309</v>
      </c>
      <c r="AWD44" s="247" t="s">
        <v>309</v>
      </c>
      <c r="AWE44" s="247" t="s">
        <v>309</v>
      </c>
      <c r="AWF44" s="247" t="s">
        <v>309</v>
      </c>
      <c r="AWG44" s="247" t="s">
        <v>309</v>
      </c>
      <c r="AWH44" s="247" t="s">
        <v>309</v>
      </c>
      <c r="AWI44" s="247" t="s">
        <v>309</v>
      </c>
      <c r="AWJ44" s="247" t="s">
        <v>309</v>
      </c>
      <c r="AWK44" s="247" t="s">
        <v>309</v>
      </c>
      <c r="AWL44" s="247" t="s">
        <v>309</v>
      </c>
      <c r="AWM44" s="247" t="s">
        <v>309</v>
      </c>
      <c r="AWN44" s="247" t="s">
        <v>309</v>
      </c>
      <c r="AWO44" s="247" t="s">
        <v>309</v>
      </c>
      <c r="AWP44" s="247" t="s">
        <v>309</v>
      </c>
      <c r="AWQ44" s="247" t="s">
        <v>309</v>
      </c>
      <c r="AWR44" s="247" t="s">
        <v>309</v>
      </c>
      <c r="AWS44" s="247" t="s">
        <v>309</v>
      </c>
      <c r="AWT44" s="247" t="s">
        <v>309</v>
      </c>
      <c r="AWU44" s="247" t="s">
        <v>309</v>
      </c>
      <c r="AWV44" s="247" t="s">
        <v>309</v>
      </c>
      <c r="AWW44" s="247" t="s">
        <v>309</v>
      </c>
      <c r="AWX44" s="247" t="s">
        <v>309</v>
      </c>
      <c r="AWY44" s="247" t="s">
        <v>309</v>
      </c>
      <c r="AWZ44" s="247" t="s">
        <v>309</v>
      </c>
      <c r="AXA44" s="247" t="s">
        <v>309</v>
      </c>
      <c r="AXB44" s="247" t="s">
        <v>309</v>
      </c>
      <c r="AXC44" s="247" t="s">
        <v>309</v>
      </c>
      <c r="AXD44" s="247" t="s">
        <v>309</v>
      </c>
      <c r="AXE44" s="247" t="s">
        <v>309</v>
      </c>
      <c r="AXF44" s="247" t="s">
        <v>309</v>
      </c>
      <c r="AXG44" s="247" t="s">
        <v>309</v>
      </c>
      <c r="AXH44" s="247" t="s">
        <v>309</v>
      </c>
      <c r="AXI44" s="247" t="s">
        <v>309</v>
      </c>
      <c r="AXJ44" s="247" t="s">
        <v>309</v>
      </c>
      <c r="AXK44" s="247" t="s">
        <v>309</v>
      </c>
      <c r="AXL44" s="247" t="s">
        <v>309</v>
      </c>
      <c r="AXM44" s="247" t="s">
        <v>309</v>
      </c>
      <c r="AXN44" s="247" t="s">
        <v>309</v>
      </c>
      <c r="AXO44" s="247" t="s">
        <v>309</v>
      </c>
      <c r="AXP44" s="247" t="s">
        <v>309</v>
      </c>
      <c r="AXQ44" s="247" t="s">
        <v>309</v>
      </c>
      <c r="AXR44" s="247" t="s">
        <v>309</v>
      </c>
      <c r="AXS44" s="247" t="s">
        <v>309</v>
      </c>
      <c r="AXT44" s="247" t="s">
        <v>309</v>
      </c>
      <c r="AXU44" s="247" t="s">
        <v>309</v>
      </c>
      <c r="AXV44" s="247" t="s">
        <v>309</v>
      </c>
      <c r="AXW44" s="247" t="s">
        <v>309</v>
      </c>
      <c r="AXX44" s="247" t="s">
        <v>309</v>
      </c>
      <c r="AXY44" s="247" t="s">
        <v>309</v>
      </c>
      <c r="AXZ44" s="247" t="s">
        <v>309</v>
      </c>
      <c r="AYA44" s="247" t="s">
        <v>309</v>
      </c>
      <c r="AYB44" s="247" t="s">
        <v>309</v>
      </c>
      <c r="AYC44" s="247" t="s">
        <v>309</v>
      </c>
      <c r="AYD44" s="247" t="s">
        <v>309</v>
      </c>
      <c r="AYE44" s="247" t="s">
        <v>309</v>
      </c>
      <c r="AYF44" s="247" t="s">
        <v>309</v>
      </c>
      <c r="AYG44" s="247" t="s">
        <v>309</v>
      </c>
      <c r="AYH44" s="247" t="s">
        <v>309</v>
      </c>
      <c r="AYI44" s="247" t="s">
        <v>309</v>
      </c>
      <c r="AYJ44" s="247" t="s">
        <v>309</v>
      </c>
      <c r="AYK44" s="247" t="s">
        <v>309</v>
      </c>
      <c r="AYL44" s="247" t="s">
        <v>309</v>
      </c>
      <c r="AYM44" s="247" t="s">
        <v>309</v>
      </c>
      <c r="AYN44" s="247" t="s">
        <v>309</v>
      </c>
      <c r="AYO44" s="247" t="s">
        <v>309</v>
      </c>
      <c r="AYP44" s="247" t="s">
        <v>309</v>
      </c>
      <c r="AYQ44" s="247" t="s">
        <v>309</v>
      </c>
      <c r="AYR44" s="247" t="s">
        <v>309</v>
      </c>
      <c r="AYS44" s="247" t="s">
        <v>309</v>
      </c>
      <c r="AYT44" s="247" t="s">
        <v>309</v>
      </c>
      <c r="AYU44" s="247" t="s">
        <v>309</v>
      </c>
      <c r="AYV44" s="247" t="s">
        <v>309</v>
      </c>
      <c r="AYW44" s="247" t="s">
        <v>309</v>
      </c>
      <c r="AYX44" s="247" t="s">
        <v>309</v>
      </c>
      <c r="AYY44" s="247" t="s">
        <v>309</v>
      </c>
      <c r="AYZ44" s="247" t="s">
        <v>309</v>
      </c>
      <c r="AZA44" s="247" t="s">
        <v>309</v>
      </c>
      <c r="AZB44" s="247" t="s">
        <v>309</v>
      </c>
      <c r="AZC44" s="247" t="s">
        <v>309</v>
      </c>
      <c r="AZD44" s="247" t="s">
        <v>309</v>
      </c>
      <c r="AZE44" s="247" t="s">
        <v>309</v>
      </c>
      <c r="AZF44" s="247" t="s">
        <v>309</v>
      </c>
      <c r="AZG44" s="247" t="s">
        <v>309</v>
      </c>
      <c r="AZH44" s="247" t="s">
        <v>309</v>
      </c>
      <c r="AZI44" s="247" t="s">
        <v>309</v>
      </c>
      <c r="AZJ44" s="247" t="s">
        <v>309</v>
      </c>
      <c r="AZK44" s="247" t="s">
        <v>309</v>
      </c>
      <c r="AZL44" s="247" t="s">
        <v>309</v>
      </c>
      <c r="AZM44" s="247" t="s">
        <v>309</v>
      </c>
      <c r="AZN44" s="247" t="s">
        <v>309</v>
      </c>
      <c r="AZO44" s="247" t="s">
        <v>309</v>
      </c>
      <c r="AZP44" s="247" t="s">
        <v>309</v>
      </c>
      <c r="AZQ44" s="247" t="s">
        <v>309</v>
      </c>
      <c r="AZR44" s="247" t="s">
        <v>309</v>
      </c>
      <c r="AZS44" s="247" t="s">
        <v>309</v>
      </c>
      <c r="AZT44" s="247" t="s">
        <v>309</v>
      </c>
      <c r="AZU44" s="247" t="s">
        <v>309</v>
      </c>
      <c r="AZV44" s="247" t="s">
        <v>309</v>
      </c>
      <c r="AZW44" s="247" t="s">
        <v>309</v>
      </c>
      <c r="AZX44" s="247" t="s">
        <v>309</v>
      </c>
      <c r="AZY44" s="247" t="s">
        <v>309</v>
      </c>
      <c r="AZZ44" s="247" t="s">
        <v>309</v>
      </c>
      <c r="BAA44" s="247" t="s">
        <v>309</v>
      </c>
      <c r="BAB44" s="247" t="s">
        <v>309</v>
      </c>
      <c r="BAC44" s="247" t="s">
        <v>309</v>
      </c>
      <c r="BAD44" s="247" t="s">
        <v>309</v>
      </c>
      <c r="BAE44" s="247" t="s">
        <v>309</v>
      </c>
      <c r="BAF44" s="247" t="s">
        <v>309</v>
      </c>
      <c r="BAG44" s="247" t="s">
        <v>309</v>
      </c>
      <c r="BAH44" s="247" t="s">
        <v>309</v>
      </c>
      <c r="BAI44" s="247" t="s">
        <v>309</v>
      </c>
      <c r="BAJ44" s="247" t="s">
        <v>309</v>
      </c>
      <c r="BAK44" s="247" t="s">
        <v>309</v>
      </c>
      <c r="BAL44" s="247" t="s">
        <v>309</v>
      </c>
      <c r="BAM44" s="247" t="s">
        <v>309</v>
      </c>
      <c r="BAN44" s="247" t="s">
        <v>309</v>
      </c>
      <c r="BAO44" s="247" t="s">
        <v>309</v>
      </c>
      <c r="BAP44" s="247" t="s">
        <v>309</v>
      </c>
      <c r="BAQ44" s="247" t="s">
        <v>309</v>
      </c>
      <c r="BAR44" s="247" t="s">
        <v>309</v>
      </c>
      <c r="BAS44" s="247" t="s">
        <v>309</v>
      </c>
      <c r="BAT44" s="247" t="s">
        <v>309</v>
      </c>
      <c r="BAU44" s="247" t="s">
        <v>309</v>
      </c>
      <c r="BAV44" s="247" t="s">
        <v>309</v>
      </c>
      <c r="BAW44" s="247" t="s">
        <v>309</v>
      </c>
      <c r="BAX44" s="247" t="s">
        <v>309</v>
      </c>
      <c r="BAY44" s="247" t="s">
        <v>309</v>
      </c>
      <c r="BAZ44" s="247" t="s">
        <v>309</v>
      </c>
      <c r="BBA44" s="247" t="s">
        <v>309</v>
      </c>
      <c r="BBB44" s="247" t="s">
        <v>309</v>
      </c>
      <c r="BBC44" s="247" t="s">
        <v>309</v>
      </c>
      <c r="BBD44" s="247" t="s">
        <v>309</v>
      </c>
      <c r="BBE44" s="247" t="s">
        <v>309</v>
      </c>
      <c r="BBF44" s="247" t="s">
        <v>309</v>
      </c>
      <c r="BBG44" s="247" t="s">
        <v>309</v>
      </c>
      <c r="BBH44" s="247" t="s">
        <v>309</v>
      </c>
      <c r="BBI44" s="247" t="s">
        <v>309</v>
      </c>
      <c r="BBJ44" s="247" t="s">
        <v>309</v>
      </c>
      <c r="BBK44" s="247" t="s">
        <v>309</v>
      </c>
      <c r="BBL44" s="247" t="s">
        <v>309</v>
      </c>
      <c r="BBM44" s="247" t="s">
        <v>309</v>
      </c>
      <c r="BBN44" s="247" t="s">
        <v>309</v>
      </c>
      <c r="BBO44" s="247" t="s">
        <v>309</v>
      </c>
      <c r="BBP44" s="247" t="s">
        <v>309</v>
      </c>
      <c r="BBQ44" s="247" t="s">
        <v>309</v>
      </c>
      <c r="BBR44" s="247" t="s">
        <v>309</v>
      </c>
      <c r="BBS44" s="247" t="s">
        <v>309</v>
      </c>
      <c r="BBT44" s="247" t="s">
        <v>309</v>
      </c>
      <c r="BBU44" s="247" t="s">
        <v>309</v>
      </c>
      <c r="BBV44" s="247" t="s">
        <v>309</v>
      </c>
      <c r="BBW44" s="247" t="s">
        <v>309</v>
      </c>
      <c r="BBX44" s="247" t="s">
        <v>309</v>
      </c>
      <c r="BBY44" s="247" t="s">
        <v>309</v>
      </c>
      <c r="BBZ44" s="247" t="s">
        <v>309</v>
      </c>
      <c r="BCA44" s="247" t="s">
        <v>309</v>
      </c>
      <c r="BCB44" s="247" t="s">
        <v>309</v>
      </c>
      <c r="BCC44" s="247" t="s">
        <v>309</v>
      </c>
      <c r="BCD44" s="247" t="s">
        <v>309</v>
      </c>
      <c r="BCE44" s="247" t="s">
        <v>309</v>
      </c>
      <c r="BCF44" s="247" t="s">
        <v>309</v>
      </c>
      <c r="BCG44" s="247" t="s">
        <v>309</v>
      </c>
      <c r="BCH44" s="247" t="s">
        <v>309</v>
      </c>
      <c r="BCI44" s="247" t="s">
        <v>309</v>
      </c>
      <c r="BCJ44" s="247" t="s">
        <v>309</v>
      </c>
      <c r="BCK44" s="247" t="s">
        <v>309</v>
      </c>
      <c r="BCL44" s="247" t="s">
        <v>309</v>
      </c>
      <c r="BCM44" s="247" t="s">
        <v>309</v>
      </c>
      <c r="BCN44" s="247" t="s">
        <v>309</v>
      </c>
      <c r="BCO44" s="247" t="s">
        <v>309</v>
      </c>
      <c r="BCP44" s="247" t="s">
        <v>309</v>
      </c>
      <c r="BCQ44" s="247" t="s">
        <v>309</v>
      </c>
      <c r="BCR44" s="247" t="s">
        <v>309</v>
      </c>
      <c r="BCS44" s="247" t="s">
        <v>309</v>
      </c>
      <c r="BCT44" s="247" t="s">
        <v>309</v>
      </c>
      <c r="BCU44" s="247" t="s">
        <v>309</v>
      </c>
      <c r="BCV44" s="247" t="s">
        <v>309</v>
      </c>
      <c r="BCW44" s="247" t="s">
        <v>309</v>
      </c>
      <c r="BCX44" s="247" t="s">
        <v>309</v>
      </c>
      <c r="BCY44" s="247" t="s">
        <v>309</v>
      </c>
      <c r="BCZ44" s="247" t="s">
        <v>309</v>
      </c>
      <c r="BDA44" s="247" t="s">
        <v>309</v>
      </c>
      <c r="BDB44" s="247" t="s">
        <v>309</v>
      </c>
      <c r="BDC44" s="247" t="s">
        <v>309</v>
      </c>
      <c r="BDD44" s="247" t="s">
        <v>309</v>
      </c>
      <c r="BDE44" s="247" t="s">
        <v>309</v>
      </c>
      <c r="BDF44" s="247" t="s">
        <v>309</v>
      </c>
      <c r="BDG44" s="247" t="s">
        <v>309</v>
      </c>
      <c r="BDH44" s="247" t="s">
        <v>309</v>
      </c>
      <c r="BDI44" s="247" t="s">
        <v>309</v>
      </c>
      <c r="BDJ44" s="247" t="s">
        <v>309</v>
      </c>
      <c r="BDK44" s="247" t="s">
        <v>309</v>
      </c>
      <c r="BDL44" s="247" t="s">
        <v>309</v>
      </c>
      <c r="BDM44" s="247" t="s">
        <v>309</v>
      </c>
      <c r="BDN44" s="247" t="s">
        <v>309</v>
      </c>
      <c r="BDO44" s="247" t="s">
        <v>309</v>
      </c>
      <c r="BDP44" s="247" t="s">
        <v>309</v>
      </c>
      <c r="BDQ44" s="247" t="s">
        <v>309</v>
      </c>
      <c r="BDR44" s="247" t="s">
        <v>309</v>
      </c>
      <c r="BDS44" s="247" t="s">
        <v>309</v>
      </c>
      <c r="BDT44" s="247" t="s">
        <v>309</v>
      </c>
      <c r="BDU44" s="247" t="s">
        <v>309</v>
      </c>
      <c r="BDV44" s="247" t="s">
        <v>309</v>
      </c>
      <c r="BDW44" s="247" t="s">
        <v>309</v>
      </c>
      <c r="BDX44" s="247" t="s">
        <v>309</v>
      </c>
      <c r="BDY44" s="247" t="s">
        <v>309</v>
      </c>
      <c r="BDZ44" s="247" t="s">
        <v>309</v>
      </c>
      <c r="BEA44" s="247" t="s">
        <v>309</v>
      </c>
      <c r="BEB44" s="247" t="s">
        <v>309</v>
      </c>
      <c r="BEC44" s="247" t="s">
        <v>309</v>
      </c>
      <c r="BED44" s="247" t="s">
        <v>309</v>
      </c>
      <c r="BEE44" s="247" t="s">
        <v>309</v>
      </c>
      <c r="BEF44" s="247" t="s">
        <v>309</v>
      </c>
      <c r="BEG44" s="247" t="s">
        <v>309</v>
      </c>
      <c r="BEH44" s="247" t="s">
        <v>309</v>
      </c>
      <c r="BEI44" s="247" t="s">
        <v>309</v>
      </c>
      <c r="BEJ44" s="247" t="s">
        <v>309</v>
      </c>
      <c r="BEK44" s="247" t="s">
        <v>309</v>
      </c>
      <c r="BEL44" s="247" t="s">
        <v>309</v>
      </c>
      <c r="BEM44" s="247" t="s">
        <v>309</v>
      </c>
      <c r="BEN44" s="247" t="s">
        <v>309</v>
      </c>
      <c r="BEO44" s="247" t="s">
        <v>309</v>
      </c>
      <c r="BEP44" s="247" t="s">
        <v>309</v>
      </c>
      <c r="BEQ44" s="247" t="s">
        <v>309</v>
      </c>
      <c r="BER44" s="247" t="s">
        <v>309</v>
      </c>
      <c r="BES44" s="247" t="s">
        <v>309</v>
      </c>
      <c r="BET44" s="247" t="s">
        <v>309</v>
      </c>
      <c r="BEU44" s="247" t="s">
        <v>309</v>
      </c>
      <c r="BEV44" s="247" t="s">
        <v>309</v>
      </c>
      <c r="BEW44" s="247" t="s">
        <v>309</v>
      </c>
      <c r="BEX44" s="247" t="s">
        <v>309</v>
      </c>
      <c r="BEY44" s="247" t="s">
        <v>309</v>
      </c>
      <c r="BEZ44" s="247" t="s">
        <v>309</v>
      </c>
      <c r="BFA44" s="247" t="s">
        <v>309</v>
      </c>
      <c r="BFB44" s="247" t="s">
        <v>309</v>
      </c>
      <c r="BFC44" s="247" t="s">
        <v>309</v>
      </c>
      <c r="BFD44" s="247" t="s">
        <v>309</v>
      </c>
      <c r="BFE44" s="247" t="s">
        <v>309</v>
      </c>
      <c r="BFF44" s="247" t="s">
        <v>309</v>
      </c>
      <c r="BFG44" s="247" t="s">
        <v>309</v>
      </c>
      <c r="BFH44" s="247" t="s">
        <v>309</v>
      </c>
      <c r="BFI44" s="247" t="s">
        <v>309</v>
      </c>
      <c r="BFJ44" s="247" t="s">
        <v>309</v>
      </c>
      <c r="BFK44" s="247" t="s">
        <v>309</v>
      </c>
      <c r="BFL44" s="247" t="s">
        <v>309</v>
      </c>
      <c r="BFM44" s="247" t="s">
        <v>309</v>
      </c>
      <c r="BFN44" s="247" t="s">
        <v>309</v>
      </c>
      <c r="BFO44" s="247" t="s">
        <v>309</v>
      </c>
      <c r="BFP44" s="247" t="s">
        <v>309</v>
      </c>
      <c r="BFQ44" s="247" t="s">
        <v>309</v>
      </c>
      <c r="BFR44" s="247" t="s">
        <v>309</v>
      </c>
      <c r="BFS44" s="247" t="s">
        <v>309</v>
      </c>
      <c r="BFT44" s="247" t="s">
        <v>309</v>
      </c>
      <c r="BFU44" s="247" t="s">
        <v>309</v>
      </c>
      <c r="BFV44" s="247" t="s">
        <v>309</v>
      </c>
      <c r="BFW44" s="247" t="s">
        <v>309</v>
      </c>
      <c r="BFX44" s="247" t="s">
        <v>309</v>
      </c>
      <c r="BFY44" s="247" t="s">
        <v>309</v>
      </c>
      <c r="BFZ44" s="247" t="s">
        <v>309</v>
      </c>
      <c r="BGA44" s="247" t="s">
        <v>309</v>
      </c>
      <c r="BGB44" s="247" t="s">
        <v>309</v>
      </c>
      <c r="BGC44" s="247" t="s">
        <v>309</v>
      </c>
      <c r="BGD44" s="247" t="s">
        <v>309</v>
      </c>
      <c r="BGE44" s="247" t="s">
        <v>309</v>
      </c>
      <c r="BGF44" s="247" t="s">
        <v>309</v>
      </c>
      <c r="BGG44" s="247" t="s">
        <v>309</v>
      </c>
      <c r="BGH44" s="247" t="s">
        <v>309</v>
      </c>
      <c r="BGI44" s="247" t="s">
        <v>309</v>
      </c>
      <c r="BGJ44" s="247" t="s">
        <v>309</v>
      </c>
      <c r="BGK44" s="247" t="s">
        <v>309</v>
      </c>
      <c r="BGL44" s="247" t="s">
        <v>309</v>
      </c>
      <c r="BGM44" s="247" t="s">
        <v>309</v>
      </c>
      <c r="BGN44" s="247" t="s">
        <v>309</v>
      </c>
      <c r="BGO44" s="247" t="s">
        <v>309</v>
      </c>
      <c r="BGP44" s="247" t="s">
        <v>309</v>
      </c>
      <c r="BGQ44" s="247" t="s">
        <v>309</v>
      </c>
      <c r="BGR44" s="247" t="s">
        <v>309</v>
      </c>
      <c r="BGS44" s="247" t="s">
        <v>309</v>
      </c>
      <c r="BGT44" s="247" t="s">
        <v>309</v>
      </c>
      <c r="BGU44" s="247" t="s">
        <v>309</v>
      </c>
      <c r="BGV44" s="247" t="s">
        <v>309</v>
      </c>
      <c r="BGW44" s="247" t="s">
        <v>309</v>
      </c>
      <c r="BGX44" s="247" t="s">
        <v>309</v>
      </c>
      <c r="BGY44" s="247" t="s">
        <v>309</v>
      </c>
      <c r="BGZ44" s="247" t="s">
        <v>309</v>
      </c>
      <c r="BHA44" s="247" t="s">
        <v>309</v>
      </c>
      <c r="BHB44" s="247" t="s">
        <v>309</v>
      </c>
      <c r="BHC44" s="247" t="s">
        <v>309</v>
      </c>
      <c r="BHD44" s="247" t="s">
        <v>309</v>
      </c>
      <c r="BHE44" s="247" t="s">
        <v>309</v>
      </c>
      <c r="BHF44" s="247" t="s">
        <v>309</v>
      </c>
      <c r="BHG44" s="247" t="s">
        <v>309</v>
      </c>
      <c r="BHH44" s="247" t="s">
        <v>309</v>
      </c>
      <c r="BHI44" s="247" t="s">
        <v>309</v>
      </c>
      <c r="BHJ44" s="247" t="s">
        <v>309</v>
      </c>
      <c r="BHK44" s="247" t="s">
        <v>309</v>
      </c>
      <c r="BHL44" s="247" t="s">
        <v>309</v>
      </c>
      <c r="BHM44" s="247" t="s">
        <v>309</v>
      </c>
      <c r="BHN44" s="247" t="s">
        <v>309</v>
      </c>
      <c r="BHO44" s="247" t="s">
        <v>309</v>
      </c>
      <c r="BHP44" s="247" t="s">
        <v>309</v>
      </c>
      <c r="BHQ44" s="247" t="s">
        <v>309</v>
      </c>
      <c r="BHR44" s="247" t="s">
        <v>309</v>
      </c>
      <c r="BHS44" s="247" t="s">
        <v>309</v>
      </c>
      <c r="BHT44" s="247" t="s">
        <v>309</v>
      </c>
      <c r="BHU44" s="247" t="s">
        <v>309</v>
      </c>
      <c r="BHV44" s="247" t="s">
        <v>309</v>
      </c>
      <c r="BHW44" s="247" t="s">
        <v>309</v>
      </c>
      <c r="BHX44" s="247" t="s">
        <v>309</v>
      </c>
      <c r="BHY44" s="247" t="s">
        <v>309</v>
      </c>
      <c r="BHZ44" s="247" t="s">
        <v>309</v>
      </c>
      <c r="BIA44" s="247" t="s">
        <v>309</v>
      </c>
      <c r="BIB44" s="247" t="s">
        <v>309</v>
      </c>
      <c r="BIC44" s="247" t="s">
        <v>309</v>
      </c>
      <c r="BID44" s="247" t="s">
        <v>309</v>
      </c>
      <c r="BIE44" s="247" t="s">
        <v>309</v>
      </c>
      <c r="BIF44" s="247" t="s">
        <v>309</v>
      </c>
      <c r="BIG44" s="247" t="s">
        <v>309</v>
      </c>
      <c r="BIH44" s="247" t="s">
        <v>309</v>
      </c>
      <c r="BII44" s="247" t="s">
        <v>309</v>
      </c>
      <c r="BIJ44" s="247" t="s">
        <v>309</v>
      </c>
      <c r="BIK44" s="247" t="s">
        <v>309</v>
      </c>
      <c r="BIL44" s="247" t="s">
        <v>309</v>
      </c>
      <c r="BIM44" s="247" t="s">
        <v>309</v>
      </c>
      <c r="BIN44" s="247" t="s">
        <v>309</v>
      </c>
      <c r="BIO44" s="247" t="s">
        <v>309</v>
      </c>
      <c r="BIP44" s="247" t="s">
        <v>309</v>
      </c>
      <c r="BIQ44" s="247" t="s">
        <v>309</v>
      </c>
      <c r="BIR44" s="247" t="s">
        <v>309</v>
      </c>
      <c r="BIS44" s="247" t="s">
        <v>309</v>
      </c>
      <c r="BIT44" s="247" t="s">
        <v>309</v>
      </c>
      <c r="BIU44" s="247" t="s">
        <v>309</v>
      </c>
      <c r="BIV44" s="247" t="s">
        <v>309</v>
      </c>
      <c r="BIW44" s="247" t="s">
        <v>309</v>
      </c>
      <c r="BIX44" s="247" t="s">
        <v>309</v>
      </c>
      <c r="BIY44" s="247" t="s">
        <v>309</v>
      </c>
      <c r="BIZ44" s="247" t="s">
        <v>309</v>
      </c>
      <c r="BJA44" s="247" t="s">
        <v>309</v>
      </c>
      <c r="BJB44" s="247" t="s">
        <v>309</v>
      </c>
      <c r="BJC44" s="247" t="s">
        <v>309</v>
      </c>
      <c r="BJD44" s="247" t="s">
        <v>309</v>
      </c>
      <c r="BJE44" s="247" t="s">
        <v>309</v>
      </c>
      <c r="BJF44" s="247" t="s">
        <v>309</v>
      </c>
      <c r="BJG44" s="247" t="s">
        <v>309</v>
      </c>
      <c r="BJH44" s="247" t="s">
        <v>309</v>
      </c>
      <c r="BJI44" s="247" t="s">
        <v>309</v>
      </c>
      <c r="BJJ44" s="247" t="s">
        <v>309</v>
      </c>
      <c r="BJK44" s="247" t="s">
        <v>309</v>
      </c>
      <c r="BJL44" s="247" t="s">
        <v>309</v>
      </c>
      <c r="BJM44" s="247" t="s">
        <v>309</v>
      </c>
      <c r="BJN44" s="247" t="s">
        <v>309</v>
      </c>
      <c r="BJO44" s="247" t="s">
        <v>309</v>
      </c>
      <c r="BJP44" s="247" t="s">
        <v>309</v>
      </c>
      <c r="BJQ44" s="247" t="s">
        <v>309</v>
      </c>
      <c r="BJR44" s="247" t="s">
        <v>309</v>
      </c>
      <c r="BJS44" s="247" t="s">
        <v>309</v>
      </c>
      <c r="BJT44" s="247" t="s">
        <v>309</v>
      </c>
      <c r="BJU44" s="247" t="s">
        <v>309</v>
      </c>
      <c r="BJV44" s="247" t="s">
        <v>309</v>
      </c>
      <c r="BJW44" s="247" t="s">
        <v>309</v>
      </c>
      <c r="BJX44" s="247" t="s">
        <v>309</v>
      </c>
      <c r="BJY44" s="247" t="s">
        <v>309</v>
      </c>
      <c r="BJZ44" s="247" t="s">
        <v>309</v>
      </c>
      <c r="BKA44" s="247" t="s">
        <v>309</v>
      </c>
      <c r="BKB44" s="247" t="s">
        <v>309</v>
      </c>
      <c r="BKC44" s="247" t="s">
        <v>309</v>
      </c>
      <c r="BKD44" s="247" t="s">
        <v>309</v>
      </c>
      <c r="BKE44" s="247" t="s">
        <v>309</v>
      </c>
      <c r="BKF44" s="247" t="s">
        <v>309</v>
      </c>
      <c r="BKG44" s="247" t="s">
        <v>309</v>
      </c>
      <c r="BKH44" s="247" t="s">
        <v>309</v>
      </c>
      <c r="BKI44" s="247" t="s">
        <v>309</v>
      </c>
      <c r="BKJ44" s="247" t="s">
        <v>309</v>
      </c>
      <c r="BKK44" s="247" t="s">
        <v>309</v>
      </c>
      <c r="BKL44" s="247" t="s">
        <v>309</v>
      </c>
      <c r="BKM44" s="247" t="s">
        <v>309</v>
      </c>
      <c r="BKN44" s="247" t="s">
        <v>309</v>
      </c>
      <c r="BKO44" s="247" t="s">
        <v>309</v>
      </c>
      <c r="BKP44" s="247" t="s">
        <v>309</v>
      </c>
      <c r="BKQ44" s="247" t="s">
        <v>309</v>
      </c>
      <c r="BKR44" s="247" t="s">
        <v>309</v>
      </c>
      <c r="BKS44" s="247" t="s">
        <v>309</v>
      </c>
      <c r="BKT44" s="247" t="s">
        <v>309</v>
      </c>
      <c r="BKU44" s="247" t="s">
        <v>309</v>
      </c>
      <c r="BKV44" s="247" t="s">
        <v>309</v>
      </c>
      <c r="BKW44" s="247" t="s">
        <v>309</v>
      </c>
      <c r="BKX44" s="247" t="s">
        <v>309</v>
      </c>
      <c r="BKY44" s="247" t="s">
        <v>309</v>
      </c>
      <c r="BKZ44" s="247" t="s">
        <v>309</v>
      </c>
      <c r="BLA44" s="247" t="s">
        <v>309</v>
      </c>
      <c r="BLB44" s="247" t="s">
        <v>309</v>
      </c>
      <c r="BLC44" s="247" t="s">
        <v>309</v>
      </c>
      <c r="BLD44" s="247" t="s">
        <v>309</v>
      </c>
      <c r="BLE44" s="247" t="s">
        <v>309</v>
      </c>
      <c r="BLF44" s="247" t="s">
        <v>309</v>
      </c>
      <c r="BLG44" s="247" t="s">
        <v>309</v>
      </c>
      <c r="BLH44" s="247" t="s">
        <v>309</v>
      </c>
      <c r="BLI44" s="247" t="s">
        <v>309</v>
      </c>
      <c r="BLJ44" s="247" t="s">
        <v>309</v>
      </c>
      <c r="BLK44" s="247" t="s">
        <v>309</v>
      </c>
      <c r="BLL44" s="247" t="s">
        <v>309</v>
      </c>
      <c r="BLM44" s="247" t="s">
        <v>309</v>
      </c>
      <c r="BLN44" s="247" t="s">
        <v>309</v>
      </c>
      <c r="BLO44" s="247" t="s">
        <v>309</v>
      </c>
      <c r="BLP44" s="247" t="s">
        <v>309</v>
      </c>
      <c r="BLQ44" s="247" t="s">
        <v>309</v>
      </c>
      <c r="BLR44" s="247" t="s">
        <v>309</v>
      </c>
      <c r="BLS44" s="247" t="s">
        <v>309</v>
      </c>
      <c r="BLT44" s="247" t="s">
        <v>309</v>
      </c>
      <c r="BLU44" s="247" t="s">
        <v>309</v>
      </c>
      <c r="BLV44" s="247" t="s">
        <v>309</v>
      </c>
      <c r="BLW44" s="247" t="s">
        <v>309</v>
      </c>
      <c r="BLX44" s="247" t="s">
        <v>309</v>
      </c>
      <c r="BLY44" s="247" t="s">
        <v>309</v>
      </c>
      <c r="BLZ44" s="247" t="s">
        <v>309</v>
      </c>
      <c r="BMA44" s="247" t="s">
        <v>309</v>
      </c>
      <c r="BMB44" s="247" t="s">
        <v>309</v>
      </c>
      <c r="BMC44" s="247" t="s">
        <v>309</v>
      </c>
      <c r="BMD44" s="247" t="s">
        <v>309</v>
      </c>
      <c r="BME44" s="247" t="s">
        <v>309</v>
      </c>
      <c r="BMF44" s="247" t="s">
        <v>309</v>
      </c>
      <c r="BMG44" s="247" t="s">
        <v>309</v>
      </c>
      <c r="BMH44" s="247" t="s">
        <v>309</v>
      </c>
      <c r="BMI44" s="247" t="s">
        <v>309</v>
      </c>
      <c r="BMJ44" s="247" t="s">
        <v>309</v>
      </c>
      <c r="BMK44" s="247" t="s">
        <v>309</v>
      </c>
      <c r="BML44" s="247" t="s">
        <v>309</v>
      </c>
      <c r="BMM44" s="247" t="s">
        <v>309</v>
      </c>
      <c r="BMN44" s="247" t="s">
        <v>309</v>
      </c>
      <c r="BMO44" s="247" t="s">
        <v>309</v>
      </c>
      <c r="BMP44" s="247" t="s">
        <v>309</v>
      </c>
      <c r="BMQ44" s="247" t="s">
        <v>309</v>
      </c>
      <c r="BMR44" s="247" t="s">
        <v>309</v>
      </c>
      <c r="BMS44" s="247" t="s">
        <v>309</v>
      </c>
      <c r="BMT44" s="247" t="s">
        <v>309</v>
      </c>
      <c r="BMU44" s="247" t="s">
        <v>309</v>
      </c>
      <c r="BMV44" s="247" t="s">
        <v>309</v>
      </c>
      <c r="BMW44" s="247" t="s">
        <v>309</v>
      </c>
      <c r="BMX44" s="247" t="s">
        <v>309</v>
      </c>
      <c r="BMY44" s="247" t="s">
        <v>309</v>
      </c>
      <c r="BMZ44" s="247" t="s">
        <v>309</v>
      </c>
      <c r="BNA44" s="247" t="s">
        <v>309</v>
      </c>
      <c r="BNB44" s="247" t="s">
        <v>309</v>
      </c>
      <c r="BNC44" s="247" t="s">
        <v>309</v>
      </c>
      <c r="BND44" s="247" t="s">
        <v>309</v>
      </c>
      <c r="BNE44" s="247" t="s">
        <v>309</v>
      </c>
      <c r="BNF44" s="247" t="s">
        <v>309</v>
      </c>
      <c r="BNG44" s="247" t="s">
        <v>309</v>
      </c>
      <c r="BNH44" s="247" t="s">
        <v>309</v>
      </c>
      <c r="BNI44" s="247" t="s">
        <v>309</v>
      </c>
      <c r="BNJ44" s="247" t="s">
        <v>309</v>
      </c>
      <c r="BNK44" s="247" t="s">
        <v>309</v>
      </c>
      <c r="BNL44" s="247" t="s">
        <v>309</v>
      </c>
      <c r="BNM44" s="247" t="s">
        <v>309</v>
      </c>
      <c r="BNN44" s="247" t="s">
        <v>309</v>
      </c>
      <c r="BNO44" s="247" t="s">
        <v>309</v>
      </c>
      <c r="BNP44" s="247" t="s">
        <v>309</v>
      </c>
      <c r="BNQ44" s="247" t="s">
        <v>309</v>
      </c>
      <c r="BNR44" s="247" t="s">
        <v>309</v>
      </c>
      <c r="BNS44" s="247" t="s">
        <v>309</v>
      </c>
      <c r="BNT44" s="247" t="s">
        <v>309</v>
      </c>
      <c r="BNU44" s="247" t="s">
        <v>309</v>
      </c>
      <c r="BNV44" s="247" t="s">
        <v>309</v>
      </c>
      <c r="BNW44" s="247" t="s">
        <v>309</v>
      </c>
      <c r="BNX44" s="247" t="s">
        <v>309</v>
      </c>
      <c r="BNY44" s="247" t="s">
        <v>309</v>
      </c>
      <c r="BNZ44" s="247" t="s">
        <v>309</v>
      </c>
      <c r="BOA44" s="247" t="s">
        <v>309</v>
      </c>
      <c r="BOB44" s="247" t="s">
        <v>309</v>
      </c>
      <c r="BOC44" s="247" t="s">
        <v>309</v>
      </c>
      <c r="BOD44" s="247" t="s">
        <v>309</v>
      </c>
      <c r="BOE44" s="247" t="s">
        <v>309</v>
      </c>
      <c r="BOF44" s="247" t="s">
        <v>309</v>
      </c>
      <c r="BOG44" s="247" t="s">
        <v>309</v>
      </c>
      <c r="BOH44" s="247" t="s">
        <v>309</v>
      </c>
      <c r="BOI44" s="247" t="s">
        <v>309</v>
      </c>
      <c r="BOJ44" s="247" t="s">
        <v>309</v>
      </c>
      <c r="BOK44" s="247" t="s">
        <v>309</v>
      </c>
      <c r="BOL44" s="247" t="s">
        <v>309</v>
      </c>
      <c r="BOM44" s="247" t="s">
        <v>309</v>
      </c>
      <c r="BON44" s="247" t="s">
        <v>309</v>
      </c>
      <c r="BOO44" s="247" t="s">
        <v>309</v>
      </c>
      <c r="BOP44" s="247" t="s">
        <v>309</v>
      </c>
      <c r="BOQ44" s="247" t="s">
        <v>309</v>
      </c>
      <c r="BOR44" s="247" t="s">
        <v>309</v>
      </c>
      <c r="BOS44" s="247" t="s">
        <v>309</v>
      </c>
      <c r="BOT44" s="247" t="s">
        <v>309</v>
      </c>
      <c r="BOU44" s="247" t="s">
        <v>309</v>
      </c>
      <c r="BOV44" s="247" t="s">
        <v>309</v>
      </c>
      <c r="BOW44" s="247" t="s">
        <v>309</v>
      </c>
      <c r="BOX44" s="247" t="s">
        <v>309</v>
      </c>
      <c r="BOY44" s="247" t="s">
        <v>309</v>
      </c>
      <c r="BOZ44" s="247" t="s">
        <v>309</v>
      </c>
      <c r="BPA44" s="247" t="s">
        <v>309</v>
      </c>
      <c r="BPB44" s="247" t="s">
        <v>309</v>
      </c>
      <c r="BPC44" s="247" t="s">
        <v>309</v>
      </c>
      <c r="BPD44" s="247" t="s">
        <v>309</v>
      </c>
      <c r="BPE44" s="247" t="s">
        <v>309</v>
      </c>
      <c r="BPF44" s="247" t="s">
        <v>309</v>
      </c>
      <c r="BPG44" s="247" t="s">
        <v>309</v>
      </c>
      <c r="BPH44" s="247" t="s">
        <v>309</v>
      </c>
      <c r="BPI44" s="247" t="s">
        <v>309</v>
      </c>
      <c r="BPJ44" s="247" t="s">
        <v>309</v>
      </c>
      <c r="BPK44" s="247" t="s">
        <v>309</v>
      </c>
      <c r="BPL44" s="247" t="s">
        <v>309</v>
      </c>
      <c r="BPM44" s="247" t="s">
        <v>309</v>
      </c>
      <c r="BPN44" s="247" t="s">
        <v>309</v>
      </c>
      <c r="BPO44" s="247" t="s">
        <v>309</v>
      </c>
      <c r="BPP44" s="247" t="s">
        <v>309</v>
      </c>
      <c r="BPQ44" s="247" t="s">
        <v>309</v>
      </c>
      <c r="BPR44" s="247" t="s">
        <v>309</v>
      </c>
      <c r="BPS44" s="247" t="s">
        <v>309</v>
      </c>
      <c r="BPT44" s="247" t="s">
        <v>309</v>
      </c>
      <c r="BPU44" s="247" t="s">
        <v>309</v>
      </c>
      <c r="BPV44" s="247" t="s">
        <v>309</v>
      </c>
      <c r="BPW44" s="247" t="s">
        <v>309</v>
      </c>
      <c r="BPX44" s="247" t="s">
        <v>309</v>
      </c>
      <c r="BPY44" s="247" t="s">
        <v>309</v>
      </c>
      <c r="BPZ44" s="247" t="s">
        <v>309</v>
      </c>
      <c r="BQA44" s="247" t="s">
        <v>309</v>
      </c>
      <c r="BQB44" s="247" t="s">
        <v>309</v>
      </c>
      <c r="BQC44" s="247" t="s">
        <v>309</v>
      </c>
      <c r="BQD44" s="247" t="s">
        <v>309</v>
      </c>
      <c r="BQE44" s="247" t="s">
        <v>309</v>
      </c>
      <c r="BQF44" s="247" t="s">
        <v>309</v>
      </c>
      <c r="BQG44" s="247" t="s">
        <v>309</v>
      </c>
      <c r="BQH44" s="247" t="s">
        <v>309</v>
      </c>
      <c r="BQI44" s="247" t="s">
        <v>309</v>
      </c>
      <c r="BQJ44" s="247" t="s">
        <v>309</v>
      </c>
      <c r="BQK44" s="247" t="s">
        <v>309</v>
      </c>
      <c r="BQL44" s="247" t="s">
        <v>309</v>
      </c>
      <c r="BQM44" s="247" t="s">
        <v>309</v>
      </c>
      <c r="BQN44" s="247" t="s">
        <v>309</v>
      </c>
      <c r="BQO44" s="247" t="s">
        <v>309</v>
      </c>
      <c r="BQP44" s="247" t="s">
        <v>309</v>
      </c>
      <c r="BQQ44" s="247" t="s">
        <v>309</v>
      </c>
      <c r="BQR44" s="247" t="s">
        <v>309</v>
      </c>
      <c r="BQS44" s="247" t="s">
        <v>309</v>
      </c>
      <c r="BQT44" s="247" t="s">
        <v>309</v>
      </c>
      <c r="BQU44" s="247" t="s">
        <v>309</v>
      </c>
      <c r="BQV44" s="247" t="s">
        <v>309</v>
      </c>
      <c r="BQW44" s="247" t="s">
        <v>309</v>
      </c>
      <c r="BQX44" s="247" t="s">
        <v>309</v>
      </c>
      <c r="BQY44" s="247" t="s">
        <v>309</v>
      </c>
      <c r="BQZ44" s="247" t="s">
        <v>309</v>
      </c>
      <c r="BRA44" s="247" t="s">
        <v>309</v>
      </c>
      <c r="BRB44" s="247" t="s">
        <v>309</v>
      </c>
      <c r="BRC44" s="247" t="s">
        <v>309</v>
      </c>
      <c r="BRD44" s="247" t="s">
        <v>309</v>
      </c>
      <c r="BRE44" s="247" t="s">
        <v>309</v>
      </c>
      <c r="BRF44" s="247" t="s">
        <v>309</v>
      </c>
      <c r="BRG44" s="247" t="s">
        <v>309</v>
      </c>
      <c r="BRH44" s="247" t="s">
        <v>309</v>
      </c>
      <c r="BRI44" s="247" t="s">
        <v>309</v>
      </c>
      <c r="BRJ44" s="247" t="s">
        <v>309</v>
      </c>
      <c r="BRK44" s="247" t="s">
        <v>309</v>
      </c>
      <c r="BRL44" s="247" t="s">
        <v>309</v>
      </c>
      <c r="BRM44" s="247" t="s">
        <v>309</v>
      </c>
      <c r="BRN44" s="247" t="s">
        <v>309</v>
      </c>
      <c r="BRO44" s="247" t="s">
        <v>309</v>
      </c>
      <c r="BRP44" s="247" t="s">
        <v>309</v>
      </c>
      <c r="BRQ44" s="247" t="s">
        <v>309</v>
      </c>
      <c r="BRR44" s="247" t="s">
        <v>309</v>
      </c>
      <c r="BRS44" s="247" t="s">
        <v>309</v>
      </c>
      <c r="BRT44" s="247" t="s">
        <v>309</v>
      </c>
      <c r="BRU44" s="247" t="s">
        <v>309</v>
      </c>
      <c r="BRV44" s="247" t="s">
        <v>309</v>
      </c>
      <c r="BRW44" s="247" t="s">
        <v>309</v>
      </c>
      <c r="BRX44" s="247" t="s">
        <v>309</v>
      </c>
      <c r="BRY44" s="247" t="s">
        <v>309</v>
      </c>
      <c r="BRZ44" s="247" t="s">
        <v>309</v>
      </c>
      <c r="BSA44" s="247" t="s">
        <v>309</v>
      </c>
      <c r="BSB44" s="247" t="s">
        <v>309</v>
      </c>
      <c r="BSC44" s="247" t="s">
        <v>309</v>
      </c>
      <c r="BSD44" s="247" t="s">
        <v>309</v>
      </c>
      <c r="BSE44" s="247" t="s">
        <v>309</v>
      </c>
      <c r="BSF44" s="247" t="s">
        <v>309</v>
      </c>
      <c r="BSG44" s="247" t="s">
        <v>309</v>
      </c>
      <c r="BSH44" s="247" t="s">
        <v>309</v>
      </c>
      <c r="BSI44" s="247" t="s">
        <v>309</v>
      </c>
      <c r="BSJ44" s="247" t="s">
        <v>309</v>
      </c>
      <c r="BSK44" s="247" t="s">
        <v>309</v>
      </c>
      <c r="BSL44" s="247" t="s">
        <v>309</v>
      </c>
      <c r="BSM44" s="247" t="s">
        <v>309</v>
      </c>
      <c r="BSN44" s="247" t="s">
        <v>309</v>
      </c>
      <c r="BSO44" s="247" t="s">
        <v>309</v>
      </c>
      <c r="BSP44" s="247" t="s">
        <v>309</v>
      </c>
      <c r="BSQ44" s="247" t="s">
        <v>309</v>
      </c>
      <c r="BSR44" s="247" t="s">
        <v>309</v>
      </c>
      <c r="BSS44" s="247" t="s">
        <v>309</v>
      </c>
      <c r="BST44" s="247" t="s">
        <v>309</v>
      </c>
      <c r="BSU44" s="247" t="s">
        <v>309</v>
      </c>
      <c r="BSV44" s="247" t="s">
        <v>309</v>
      </c>
      <c r="BSW44" s="247" t="s">
        <v>309</v>
      </c>
      <c r="BSX44" s="247" t="s">
        <v>309</v>
      </c>
      <c r="BSY44" s="247" t="s">
        <v>309</v>
      </c>
      <c r="BSZ44" s="247" t="s">
        <v>309</v>
      </c>
      <c r="BTA44" s="247" t="s">
        <v>309</v>
      </c>
      <c r="BTB44" s="247" t="s">
        <v>309</v>
      </c>
      <c r="BTC44" s="247" t="s">
        <v>309</v>
      </c>
      <c r="BTD44" s="247" t="s">
        <v>309</v>
      </c>
      <c r="BTE44" s="247" t="s">
        <v>309</v>
      </c>
      <c r="BTF44" s="247" t="s">
        <v>309</v>
      </c>
      <c r="BTG44" s="247" t="s">
        <v>309</v>
      </c>
      <c r="BTH44" s="247" t="s">
        <v>309</v>
      </c>
      <c r="BTI44" s="247" t="s">
        <v>309</v>
      </c>
      <c r="BTJ44" s="247" t="s">
        <v>309</v>
      </c>
      <c r="BTK44" s="247" t="s">
        <v>309</v>
      </c>
      <c r="BTL44" s="247" t="s">
        <v>309</v>
      </c>
      <c r="BTM44" s="247" t="s">
        <v>309</v>
      </c>
      <c r="BTN44" s="247" t="s">
        <v>309</v>
      </c>
      <c r="BTO44" s="247" t="s">
        <v>309</v>
      </c>
      <c r="BTP44" s="247" t="s">
        <v>309</v>
      </c>
      <c r="BTQ44" s="247" t="s">
        <v>309</v>
      </c>
      <c r="BTR44" s="247" t="s">
        <v>309</v>
      </c>
      <c r="BTS44" s="247" t="s">
        <v>309</v>
      </c>
      <c r="BTT44" s="247" t="s">
        <v>309</v>
      </c>
      <c r="BTU44" s="247" t="s">
        <v>309</v>
      </c>
      <c r="BTV44" s="247" t="s">
        <v>309</v>
      </c>
      <c r="BTW44" s="247" t="s">
        <v>309</v>
      </c>
      <c r="BTX44" s="247" t="s">
        <v>309</v>
      </c>
      <c r="BTY44" s="247" t="s">
        <v>309</v>
      </c>
      <c r="BTZ44" s="247" t="s">
        <v>309</v>
      </c>
      <c r="BUA44" s="247" t="s">
        <v>309</v>
      </c>
      <c r="BUB44" s="247" t="s">
        <v>309</v>
      </c>
      <c r="BUC44" s="247" t="s">
        <v>309</v>
      </c>
      <c r="BUD44" s="247" t="s">
        <v>309</v>
      </c>
      <c r="BUE44" s="247" t="s">
        <v>309</v>
      </c>
      <c r="BUF44" s="247" t="s">
        <v>309</v>
      </c>
      <c r="BUG44" s="247" t="s">
        <v>309</v>
      </c>
      <c r="BUH44" s="247" t="s">
        <v>309</v>
      </c>
      <c r="BUI44" s="247" t="s">
        <v>309</v>
      </c>
      <c r="BUJ44" s="247" t="s">
        <v>309</v>
      </c>
      <c r="BUK44" s="247" t="s">
        <v>309</v>
      </c>
      <c r="BUL44" s="247" t="s">
        <v>309</v>
      </c>
      <c r="BUM44" s="247" t="s">
        <v>309</v>
      </c>
      <c r="BUN44" s="247" t="s">
        <v>309</v>
      </c>
      <c r="BUO44" s="247" t="s">
        <v>309</v>
      </c>
      <c r="BUP44" s="247" t="s">
        <v>309</v>
      </c>
      <c r="BUQ44" s="247" t="s">
        <v>309</v>
      </c>
      <c r="BUR44" s="247" t="s">
        <v>309</v>
      </c>
      <c r="BUS44" s="247" t="s">
        <v>309</v>
      </c>
      <c r="BUT44" s="247" t="s">
        <v>309</v>
      </c>
      <c r="BUU44" s="247" t="s">
        <v>309</v>
      </c>
      <c r="BUV44" s="247" t="s">
        <v>309</v>
      </c>
      <c r="BUW44" s="247" t="s">
        <v>309</v>
      </c>
      <c r="BUX44" s="247" t="s">
        <v>309</v>
      </c>
      <c r="BUY44" s="247" t="s">
        <v>309</v>
      </c>
      <c r="BUZ44" s="247" t="s">
        <v>309</v>
      </c>
      <c r="BVA44" s="247" t="s">
        <v>309</v>
      </c>
      <c r="BVB44" s="247" t="s">
        <v>309</v>
      </c>
      <c r="BVC44" s="247" t="s">
        <v>309</v>
      </c>
      <c r="BVD44" s="247" t="s">
        <v>309</v>
      </c>
      <c r="BVE44" s="247" t="s">
        <v>309</v>
      </c>
      <c r="BVF44" s="247" t="s">
        <v>309</v>
      </c>
      <c r="BVG44" s="247" t="s">
        <v>309</v>
      </c>
      <c r="BVH44" s="247" t="s">
        <v>309</v>
      </c>
      <c r="BVI44" s="247" t="s">
        <v>309</v>
      </c>
      <c r="BVJ44" s="247" t="s">
        <v>309</v>
      </c>
      <c r="BVK44" s="247" t="s">
        <v>309</v>
      </c>
      <c r="BVL44" s="247" t="s">
        <v>309</v>
      </c>
      <c r="BVM44" s="247" t="s">
        <v>309</v>
      </c>
      <c r="BVN44" s="247" t="s">
        <v>309</v>
      </c>
      <c r="BVO44" s="247" t="s">
        <v>309</v>
      </c>
      <c r="BVP44" s="247" t="s">
        <v>309</v>
      </c>
      <c r="BVQ44" s="247" t="s">
        <v>309</v>
      </c>
      <c r="BVR44" s="247" t="s">
        <v>309</v>
      </c>
      <c r="BVS44" s="247" t="s">
        <v>309</v>
      </c>
      <c r="BVT44" s="247" t="s">
        <v>309</v>
      </c>
      <c r="BVU44" s="247" t="s">
        <v>309</v>
      </c>
      <c r="BVV44" s="247" t="s">
        <v>309</v>
      </c>
      <c r="BVW44" s="247" t="s">
        <v>309</v>
      </c>
      <c r="BVX44" s="247" t="s">
        <v>309</v>
      </c>
      <c r="BVY44" s="247" t="s">
        <v>309</v>
      </c>
      <c r="BVZ44" s="247" t="s">
        <v>309</v>
      </c>
      <c r="BWA44" s="247" t="s">
        <v>309</v>
      </c>
      <c r="BWB44" s="247" t="s">
        <v>309</v>
      </c>
      <c r="BWC44" s="247" t="s">
        <v>309</v>
      </c>
      <c r="BWD44" s="247" t="s">
        <v>309</v>
      </c>
      <c r="BWE44" s="247" t="s">
        <v>309</v>
      </c>
      <c r="BWF44" s="247" t="s">
        <v>309</v>
      </c>
      <c r="BWG44" s="247" t="s">
        <v>309</v>
      </c>
      <c r="BWH44" s="247" t="s">
        <v>309</v>
      </c>
      <c r="BWI44" s="247" t="s">
        <v>309</v>
      </c>
      <c r="BWJ44" s="247" t="s">
        <v>309</v>
      </c>
      <c r="BWK44" s="247" t="s">
        <v>309</v>
      </c>
      <c r="BWL44" s="247" t="s">
        <v>309</v>
      </c>
      <c r="BWM44" s="247" t="s">
        <v>309</v>
      </c>
      <c r="BWN44" s="247" t="s">
        <v>309</v>
      </c>
      <c r="BWO44" s="247" t="s">
        <v>309</v>
      </c>
      <c r="BWP44" s="247" t="s">
        <v>309</v>
      </c>
      <c r="BWQ44" s="247" t="s">
        <v>309</v>
      </c>
      <c r="BWR44" s="247" t="s">
        <v>309</v>
      </c>
      <c r="BWS44" s="247" t="s">
        <v>309</v>
      </c>
      <c r="BWT44" s="247" t="s">
        <v>309</v>
      </c>
      <c r="BWU44" s="247" t="s">
        <v>309</v>
      </c>
      <c r="BWV44" s="247" t="s">
        <v>309</v>
      </c>
      <c r="BWW44" s="247" t="s">
        <v>309</v>
      </c>
      <c r="BWX44" s="247" t="s">
        <v>309</v>
      </c>
      <c r="BWY44" s="247" t="s">
        <v>309</v>
      </c>
      <c r="BWZ44" s="247" t="s">
        <v>309</v>
      </c>
      <c r="BXA44" s="247" t="s">
        <v>309</v>
      </c>
      <c r="BXB44" s="247" t="s">
        <v>309</v>
      </c>
      <c r="BXC44" s="247" t="s">
        <v>309</v>
      </c>
      <c r="BXD44" s="247" t="s">
        <v>309</v>
      </c>
      <c r="BXE44" s="247" t="s">
        <v>309</v>
      </c>
      <c r="BXF44" s="247" t="s">
        <v>309</v>
      </c>
      <c r="BXG44" s="247" t="s">
        <v>309</v>
      </c>
      <c r="BXH44" s="247" t="s">
        <v>309</v>
      </c>
      <c r="BXI44" s="247" t="s">
        <v>309</v>
      </c>
      <c r="BXJ44" s="247" t="s">
        <v>309</v>
      </c>
      <c r="BXK44" s="247" t="s">
        <v>309</v>
      </c>
      <c r="BXL44" s="247" t="s">
        <v>309</v>
      </c>
      <c r="BXM44" s="247" t="s">
        <v>309</v>
      </c>
      <c r="BXN44" s="247" t="s">
        <v>309</v>
      </c>
      <c r="BXO44" s="247" t="s">
        <v>309</v>
      </c>
      <c r="BXP44" s="247" t="s">
        <v>309</v>
      </c>
      <c r="BXQ44" s="247" t="s">
        <v>309</v>
      </c>
      <c r="BXR44" s="247" t="s">
        <v>309</v>
      </c>
      <c r="BXS44" s="247" t="s">
        <v>309</v>
      </c>
      <c r="BXT44" s="247" t="s">
        <v>309</v>
      </c>
      <c r="BXU44" s="247" t="s">
        <v>309</v>
      </c>
      <c r="BXV44" s="247" t="s">
        <v>309</v>
      </c>
      <c r="BXW44" s="247" t="s">
        <v>309</v>
      </c>
      <c r="BXX44" s="247" t="s">
        <v>309</v>
      </c>
      <c r="BXY44" s="247" t="s">
        <v>309</v>
      </c>
      <c r="BXZ44" s="247" t="s">
        <v>309</v>
      </c>
      <c r="BYA44" s="247" t="s">
        <v>309</v>
      </c>
      <c r="BYB44" s="247" t="s">
        <v>309</v>
      </c>
      <c r="BYC44" s="247" t="s">
        <v>309</v>
      </c>
      <c r="BYD44" s="247" t="s">
        <v>309</v>
      </c>
      <c r="BYE44" s="247" t="s">
        <v>309</v>
      </c>
      <c r="BYF44" s="247" t="s">
        <v>309</v>
      </c>
      <c r="BYG44" s="247" t="s">
        <v>309</v>
      </c>
      <c r="BYH44" s="247" t="s">
        <v>309</v>
      </c>
      <c r="BYI44" s="247" t="s">
        <v>309</v>
      </c>
      <c r="BYJ44" s="247" t="s">
        <v>309</v>
      </c>
      <c r="BYK44" s="247" t="s">
        <v>309</v>
      </c>
      <c r="BYL44" s="247" t="s">
        <v>309</v>
      </c>
      <c r="BYM44" s="247" t="s">
        <v>309</v>
      </c>
      <c r="BYN44" s="247" t="s">
        <v>309</v>
      </c>
      <c r="BYO44" s="247" t="s">
        <v>309</v>
      </c>
      <c r="BYP44" s="247" t="s">
        <v>309</v>
      </c>
      <c r="BYQ44" s="247" t="s">
        <v>309</v>
      </c>
      <c r="BYR44" s="247" t="s">
        <v>309</v>
      </c>
      <c r="BYS44" s="247" t="s">
        <v>309</v>
      </c>
      <c r="BYT44" s="247" t="s">
        <v>309</v>
      </c>
      <c r="BYU44" s="247" t="s">
        <v>309</v>
      </c>
      <c r="BYV44" s="247" t="s">
        <v>309</v>
      </c>
      <c r="BYW44" s="247" t="s">
        <v>309</v>
      </c>
      <c r="BYX44" s="247" t="s">
        <v>309</v>
      </c>
      <c r="BYY44" s="247" t="s">
        <v>309</v>
      </c>
      <c r="BYZ44" s="247" t="s">
        <v>309</v>
      </c>
      <c r="BZA44" s="247" t="s">
        <v>309</v>
      </c>
      <c r="BZB44" s="247" t="s">
        <v>309</v>
      </c>
      <c r="BZC44" s="247" t="s">
        <v>309</v>
      </c>
      <c r="BZD44" s="247" t="s">
        <v>309</v>
      </c>
      <c r="BZE44" s="247" t="s">
        <v>309</v>
      </c>
      <c r="BZF44" s="247" t="s">
        <v>309</v>
      </c>
      <c r="BZG44" s="247" t="s">
        <v>309</v>
      </c>
      <c r="BZH44" s="247" t="s">
        <v>309</v>
      </c>
      <c r="BZI44" s="247" t="s">
        <v>309</v>
      </c>
      <c r="BZJ44" s="247" t="s">
        <v>309</v>
      </c>
      <c r="BZK44" s="247" t="s">
        <v>309</v>
      </c>
      <c r="BZL44" s="247" t="s">
        <v>309</v>
      </c>
      <c r="BZM44" s="247" t="s">
        <v>309</v>
      </c>
      <c r="BZN44" s="247" t="s">
        <v>309</v>
      </c>
      <c r="BZO44" s="247" t="s">
        <v>309</v>
      </c>
      <c r="BZP44" s="247" t="s">
        <v>309</v>
      </c>
      <c r="BZQ44" s="247" t="s">
        <v>309</v>
      </c>
      <c r="BZR44" s="247" t="s">
        <v>309</v>
      </c>
      <c r="BZS44" s="247" t="s">
        <v>309</v>
      </c>
      <c r="BZT44" s="247" t="s">
        <v>309</v>
      </c>
      <c r="BZU44" s="247" t="s">
        <v>309</v>
      </c>
      <c r="BZV44" s="247" t="s">
        <v>309</v>
      </c>
      <c r="BZW44" s="247" t="s">
        <v>309</v>
      </c>
      <c r="BZX44" s="247" t="s">
        <v>309</v>
      </c>
      <c r="BZY44" s="247" t="s">
        <v>309</v>
      </c>
      <c r="BZZ44" s="247" t="s">
        <v>309</v>
      </c>
      <c r="CAA44" s="247" t="s">
        <v>309</v>
      </c>
      <c r="CAB44" s="247" t="s">
        <v>309</v>
      </c>
      <c r="CAC44" s="247" t="s">
        <v>309</v>
      </c>
      <c r="CAD44" s="247" t="s">
        <v>309</v>
      </c>
      <c r="CAE44" s="247" t="s">
        <v>309</v>
      </c>
      <c r="CAF44" s="247" t="s">
        <v>309</v>
      </c>
      <c r="CAG44" s="247" t="s">
        <v>309</v>
      </c>
      <c r="CAH44" s="247" t="s">
        <v>309</v>
      </c>
      <c r="CAI44" s="247" t="s">
        <v>309</v>
      </c>
      <c r="CAJ44" s="247" t="s">
        <v>309</v>
      </c>
      <c r="CAK44" s="247" t="s">
        <v>309</v>
      </c>
      <c r="CAL44" s="247" t="s">
        <v>309</v>
      </c>
      <c r="CAM44" s="247" t="s">
        <v>309</v>
      </c>
      <c r="CAN44" s="247" t="s">
        <v>309</v>
      </c>
      <c r="CAO44" s="247" t="s">
        <v>309</v>
      </c>
      <c r="CAP44" s="247" t="s">
        <v>309</v>
      </c>
      <c r="CAQ44" s="247" t="s">
        <v>309</v>
      </c>
      <c r="CAR44" s="247" t="s">
        <v>309</v>
      </c>
      <c r="CAS44" s="247" t="s">
        <v>309</v>
      </c>
      <c r="CAT44" s="247" t="s">
        <v>309</v>
      </c>
      <c r="CAU44" s="247" t="s">
        <v>309</v>
      </c>
      <c r="CAV44" s="247" t="s">
        <v>309</v>
      </c>
      <c r="CAW44" s="247" t="s">
        <v>309</v>
      </c>
      <c r="CAX44" s="247" t="s">
        <v>309</v>
      </c>
      <c r="CAY44" s="247" t="s">
        <v>309</v>
      </c>
      <c r="CAZ44" s="247" t="s">
        <v>309</v>
      </c>
      <c r="CBA44" s="247" t="s">
        <v>309</v>
      </c>
      <c r="CBB44" s="247" t="s">
        <v>309</v>
      </c>
      <c r="CBC44" s="247" t="s">
        <v>309</v>
      </c>
      <c r="CBD44" s="247" t="s">
        <v>309</v>
      </c>
      <c r="CBE44" s="247" t="s">
        <v>309</v>
      </c>
      <c r="CBF44" s="247" t="s">
        <v>309</v>
      </c>
      <c r="CBG44" s="247" t="s">
        <v>309</v>
      </c>
      <c r="CBH44" s="247" t="s">
        <v>309</v>
      </c>
      <c r="CBI44" s="247" t="s">
        <v>309</v>
      </c>
      <c r="CBJ44" s="247" t="s">
        <v>309</v>
      </c>
      <c r="CBK44" s="247" t="s">
        <v>309</v>
      </c>
      <c r="CBL44" s="247" t="s">
        <v>309</v>
      </c>
      <c r="CBM44" s="247" t="s">
        <v>309</v>
      </c>
      <c r="CBN44" s="247" t="s">
        <v>309</v>
      </c>
      <c r="CBO44" s="247" t="s">
        <v>309</v>
      </c>
      <c r="CBP44" s="247" t="s">
        <v>309</v>
      </c>
      <c r="CBQ44" s="247" t="s">
        <v>309</v>
      </c>
      <c r="CBR44" s="247" t="s">
        <v>309</v>
      </c>
      <c r="CBS44" s="247" t="s">
        <v>309</v>
      </c>
      <c r="CBT44" s="247" t="s">
        <v>309</v>
      </c>
      <c r="CBU44" s="247" t="s">
        <v>309</v>
      </c>
      <c r="CBV44" s="247" t="s">
        <v>309</v>
      </c>
      <c r="CBW44" s="247" t="s">
        <v>309</v>
      </c>
      <c r="CBX44" s="247" t="s">
        <v>309</v>
      </c>
      <c r="CBY44" s="247" t="s">
        <v>309</v>
      </c>
      <c r="CBZ44" s="247" t="s">
        <v>309</v>
      </c>
      <c r="CCA44" s="247" t="s">
        <v>309</v>
      </c>
      <c r="CCB44" s="247" t="s">
        <v>309</v>
      </c>
      <c r="CCC44" s="247" t="s">
        <v>309</v>
      </c>
      <c r="CCD44" s="247" t="s">
        <v>309</v>
      </c>
      <c r="CCE44" s="247" t="s">
        <v>309</v>
      </c>
      <c r="CCF44" s="247" t="s">
        <v>309</v>
      </c>
      <c r="CCG44" s="247" t="s">
        <v>309</v>
      </c>
      <c r="CCH44" s="247" t="s">
        <v>309</v>
      </c>
      <c r="CCI44" s="247" t="s">
        <v>309</v>
      </c>
      <c r="CCJ44" s="247" t="s">
        <v>309</v>
      </c>
      <c r="CCK44" s="247" t="s">
        <v>309</v>
      </c>
      <c r="CCL44" s="247" t="s">
        <v>309</v>
      </c>
      <c r="CCM44" s="247" t="s">
        <v>309</v>
      </c>
      <c r="CCN44" s="247" t="s">
        <v>309</v>
      </c>
      <c r="CCO44" s="247" t="s">
        <v>309</v>
      </c>
      <c r="CCP44" s="247" t="s">
        <v>309</v>
      </c>
      <c r="CCQ44" s="247" t="s">
        <v>309</v>
      </c>
      <c r="CCR44" s="247" t="s">
        <v>309</v>
      </c>
      <c r="CCS44" s="247" t="s">
        <v>309</v>
      </c>
      <c r="CCT44" s="247" t="s">
        <v>309</v>
      </c>
      <c r="CCU44" s="247" t="s">
        <v>309</v>
      </c>
      <c r="CCV44" s="247" t="s">
        <v>309</v>
      </c>
      <c r="CCW44" s="247" t="s">
        <v>309</v>
      </c>
      <c r="CCX44" s="247" t="s">
        <v>309</v>
      </c>
      <c r="CCY44" s="247" t="s">
        <v>309</v>
      </c>
      <c r="CCZ44" s="247" t="s">
        <v>309</v>
      </c>
      <c r="CDA44" s="247" t="s">
        <v>309</v>
      </c>
      <c r="CDB44" s="247" t="s">
        <v>309</v>
      </c>
      <c r="CDC44" s="247" t="s">
        <v>309</v>
      </c>
      <c r="CDD44" s="247" t="s">
        <v>309</v>
      </c>
      <c r="CDE44" s="247" t="s">
        <v>309</v>
      </c>
      <c r="CDF44" s="247" t="s">
        <v>309</v>
      </c>
      <c r="CDG44" s="247" t="s">
        <v>309</v>
      </c>
      <c r="CDH44" s="247" t="s">
        <v>309</v>
      </c>
      <c r="CDI44" s="247" t="s">
        <v>309</v>
      </c>
      <c r="CDJ44" s="247" t="s">
        <v>309</v>
      </c>
      <c r="CDK44" s="247" t="s">
        <v>309</v>
      </c>
      <c r="CDL44" s="247" t="s">
        <v>309</v>
      </c>
      <c r="CDM44" s="247" t="s">
        <v>309</v>
      </c>
      <c r="CDN44" s="247" t="s">
        <v>309</v>
      </c>
      <c r="CDO44" s="247" t="s">
        <v>309</v>
      </c>
      <c r="CDP44" s="247" t="s">
        <v>309</v>
      </c>
      <c r="CDQ44" s="247" t="s">
        <v>309</v>
      </c>
      <c r="CDR44" s="247" t="s">
        <v>309</v>
      </c>
      <c r="CDS44" s="247" t="s">
        <v>309</v>
      </c>
      <c r="CDT44" s="247" t="s">
        <v>309</v>
      </c>
      <c r="CDU44" s="247" t="s">
        <v>309</v>
      </c>
      <c r="CDV44" s="247" t="s">
        <v>309</v>
      </c>
      <c r="CDW44" s="247" t="s">
        <v>309</v>
      </c>
      <c r="CDX44" s="247" t="s">
        <v>309</v>
      </c>
      <c r="CDY44" s="247" t="s">
        <v>309</v>
      </c>
      <c r="CDZ44" s="247" t="s">
        <v>309</v>
      </c>
      <c r="CEA44" s="247" t="s">
        <v>309</v>
      </c>
      <c r="CEB44" s="247" t="s">
        <v>309</v>
      </c>
      <c r="CEC44" s="247" t="s">
        <v>309</v>
      </c>
      <c r="CED44" s="247" t="s">
        <v>309</v>
      </c>
      <c r="CEE44" s="247" t="s">
        <v>309</v>
      </c>
      <c r="CEF44" s="247" t="s">
        <v>309</v>
      </c>
      <c r="CEG44" s="247" t="s">
        <v>309</v>
      </c>
      <c r="CEH44" s="247" t="s">
        <v>309</v>
      </c>
      <c r="CEI44" s="247" t="s">
        <v>309</v>
      </c>
      <c r="CEJ44" s="247" t="s">
        <v>309</v>
      </c>
      <c r="CEK44" s="247" t="s">
        <v>309</v>
      </c>
      <c r="CEL44" s="247" t="s">
        <v>309</v>
      </c>
      <c r="CEM44" s="247" t="s">
        <v>309</v>
      </c>
      <c r="CEN44" s="247" t="s">
        <v>309</v>
      </c>
      <c r="CEO44" s="247" t="s">
        <v>309</v>
      </c>
      <c r="CEP44" s="247" t="s">
        <v>309</v>
      </c>
      <c r="CEQ44" s="247" t="s">
        <v>309</v>
      </c>
      <c r="CER44" s="247" t="s">
        <v>309</v>
      </c>
      <c r="CES44" s="247" t="s">
        <v>309</v>
      </c>
      <c r="CET44" s="247" t="s">
        <v>309</v>
      </c>
      <c r="CEU44" s="247" t="s">
        <v>309</v>
      </c>
      <c r="CEV44" s="247" t="s">
        <v>309</v>
      </c>
      <c r="CEW44" s="247" t="s">
        <v>309</v>
      </c>
      <c r="CEX44" s="247" t="s">
        <v>309</v>
      </c>
      <c r="CEY44" s="247" t="s">
        <v>309</v>
      </c>
      <c r="CEZ44" s="247" t="s">
        <v>309</v>
      </c>
      <c r="CFA44" s="247" t="s">
        <v>309</v>
      </c>
      <c r="CFB44" s="247" t="s">
        <v>309</v>
      </c>
      <c r="CFC44" s="247" t="s">
        <v>309</v>
      </c>
      <c r="CFD44" s="247" t="s">
        <v>309</v>
      </c>
      <c r="CFE44" s="247" t="s">
        <v>309</v>
      </c>
      <c r="CFF44" s="247" t="s">
        <v>309</v>
      </c>
      <c r="CFG44" s="247" t="s">
        <v>309</v>
      </c>
      <c r="CFH44" s="247" t="s">
        <v>309</v>
      </c>
      <c r="CFI44" s="247" t="s">
        <v>309</v>
      </c>
      <c r="CFJ44" s="247" t="s">
        <v>309</v>
      </c>
      <c r="CFK44" s="247" t="s">
        <v>309</v>
      </c>
      <c r="CFL44" s="247" t="s">
        <v>309</v>
      </c>
      <c r="CFM44" s="247" t="s">
        <v>309</v>
      </c>
      <c r="CFN44" s="247" t="s">
        <v>309</v>
      </c>
      <c r="CFO44" s="247" t="s">
        <v>309</v>
      </c>
      <c r="CFP44" s="247" t="s">
        <v>309</v>
      </c>
      <c r="CFQ44" s="247" t="s">
        <v>309</v>
      </c>
      <c r="CFR44" s="247" t="s">
        <v>309</v>
      </c>
      <c r="CFS44" s="247" t="s">
        <v>309</v>
      </c>
      <c r="CFT44" s="247" t="s">
        <v>309</v>
      </c>
      <c r="CFU44" s="247" t="s">
        <v>309</v>
      </c>
      <c r="CFV44" s="247" t="s">
        <v>309</v>
      </c>
      <c r="CFW44" s="247" t="s">
        <v>309</v>
      </c>
      <c r="CFX44" s="247" t="s">
        <v>309</v>
      </c>
      <c r="CFY44" s="247" t="s">
        <v>309</v>
      </c>
      <c r="CFZ44" s="247" t="s">
        <v>309</v>
      </c>
      <c r="CGA44" s="247" t="s">
        <v>309</v>
      </c>
      <c r="CGB44" s="247" t="s">
        <v>309</v>
      </c>
      <c r="CGC44" s="247" t="s">
        <v>309</v>
      </c>
      <c r="CGD44" s="247" t="s">
        <v>309</v>
      </c>
      <c r="CGE44" s="247" t="s">
        <v>309</v>
      </c>
      <c r="CGF44" s="247" t="s">
        <v>309</v>
      </c>
      <c r="CGG44" s="247" t="s">
        <v>309</v>
      </c>
      <c r="CGH44" s="247" t="s">
        <v>309</v>
      </c>
      <c r="CGI44" s="247" t="s">
        <v>309</v>
      </c>
      <c r="CGJ44" s="247" t="s">
        <v>309</v>
      </c>
      <c r="CGK44" s="247" t="s">
        <v>309</v>
      </c>
      <c r="CGL44" s="247" t="s">
        <v>309</v>
      </c>
      <c r="CGM44" s="247" t="s">
        <v>309</v>
      </c>
      <c r="CGN44" s="247" t="s">
        <v>309</v>
      </c>
      <c r="CGO44" s="247" t="s">
        <v>309</v>
      </c>
      <c r="CGP44" s="247" t="s">
        <v>309</v>
      </c>
      <c r="CGQ44" s="247" t="s">
        <v>309</v>
      </c>
      <c r="CGR44" s="247" t="s">
        <v>309</v>
      </c>
      <c r="CGS44" s="247" t="s">
        <v>309</v>
      </c>
      <c r="CGT44" s="247" t="s">
        <v>309</v>
      </c>
      <c r="CGU44" s="247" t="s">
        <v>309</v>
      </c>
      <c r="CGV44" s="247" t="s">
        <v>309</v>
      </c>
      <c r="CGW44" s="247" t="s">
        <v>309</v>
      </c>
      <c r="CGX44" s="247" t="s">
        <v>309</v>
      </c>
      <c r="CGY44" s="247" t="s">
        <v>309</v>
      </c>
      <c r="CGZ44" s="247" t="s">
        <v>309</v>
      </c>
      <c r="CHA44" s="247" t="s">
        <v>309</v>
      </c>
      <c r="CHB44" s="247" t="s">
        <v>309</v>
      </c>
      <c r="CHC44" s="247" t="s">
        <v>309</v>
      </c>
      <c r="CHD44" s="247" t="s">
        <v>309</v>
      </c>
      <c r="CHE44" s="247" t="s">
        <v>309</v>
      </c>
      <c r="CHF44" s="247" t="s">
        <v>309</v>
      </c>
      <c r="CHG44" s="247" t="s">
        <v>309</v>
      </c>
      <c r="CHH44" s="247" t="s">
        <v>309</v>
      </c>
      <c r="CHI44" s="247" t="s">
        <v>309</v>
      </c>
      <c r="CHJ44" s="247" t="s">
        <v>309</v>
      </c>
      <c r="CHK44" s="247" t="s">
        <v>309</v>
      </c>
      <c r="CHL44" s="247" t="s">
        <v>309</v>
      </c>
      <c r="CHM44" s="247" t="s">
        <v>309</v>
      </c>
      <c r="CHN44" s="247" t="s">
        <v>309</v>
      </c>
      <c r="CHO44" s="247" t="s">
        <v>309</v>
      </c>
      <c r="CHP44" s="247" t="s">
        <v>309</v>
      </c>
      <c r="CHQ44" s="247" t="s">
        <v>309</v>
      </c>
      <c r="CHR44" s="247" t="s">
        <v>309</v>
      </c>
      <c r="CHS44" s="247" t="s">
        <v>309</v>
      </c>
      <c r="CHT44" s="247" t="s">
        <v>309</v>
      </c>
      <c r="CHU44" s="247" t="s">
        <v>309</v>
      </c>
      <c r="CHV44" s="247" t="s">
        <v>309</v>
      </c>
      <c r="CHW44" s="247" t="s">
        <v>309</v>
      </c>
      <c r="CHX44" s="247" t="s">
        <v>309</v>
      </c>
      <c r="CHY44" s="247" t="s">
        <v>309</v>
      </c>
      <c r="CHZ44" s="247" t="s">
        <v>309</v>
      </c>
      <c r="CIA44" s="247" t="s">
        <v>309</v>
      </c>
      <c r="CIB44" s="247" t="s">
        <v>309</v>
      </c>
      <c r="CIC44" s="247" t="s">
        <v>309</v>
      </c>
      <c r="CID44" s="247" t="s">
        <v>309</v>
      </c>
      <c r="CIE44" s="247" t="s">
        <v>309</v>
      </c>
      <c r="CIF44" s="247" t="s">
        <v>309</v>
      </c>
      <c r="CIG44" s="247" t="s">
        <v>309</v>
      </c>
      <c r="CIH44" s="247" t="s">
        <v>309</v>
      </c>
      <c r="CII44" s="247" t="s">
        <v>309</v>
      </c>
      <c r="CIJ44" s="247" t="s">
        <v>309</v>
      </c>
      <c r="CIK44" s="247" t="s">
        <v>309</v>
      </c>
      <c r="CIL44" s="247" t="s">
        <v>309</v>
      </c>
      <c r="CIM44" s="247" t="s">
        <v>309</v>
      </c>
      <c r="CIN44" s="247" t="s">
        <v>309</v>
      </c>
      <c r="CIO44" s="247" t="s">
        <v>309</v>
      </c>
      <c r="CIP44" s="247" t="s">
        <v>309</v>
      </c>
      <c r="CIQ44" s="247" t="s">
        <v>309</v>
      </c>
      <c r="CIR44" s="247" t="s">
        <v>309</v>
      </c>
      <c r="CIS44" s="247" t="s">
        <v>309</v>
      </c>
      <c r="CIT44" s="247" t="s">
        <v>309</v>
      </c>
      <c r="CIU44" s="247" t="s">
        <v>309</v>
      </c>
      <c r="CIV44" s="247" t="s">
        <v>309</v>
      </c>
      <c r="CIW44" s="247" t="s">
        <v>309</v>
      </c>
      <c r="CIX44" s="247" t="s">
        <v>309</v>
      </c>
      <c r="CIY44" s="247" t="s">
        <v>309</v>
      </c>
      <c r="CIZ44" s="247" t="s">
        <v>309</v>
      </c>
      <c r="CJA44" s="247" t="s">
        <v>309</v>
      </c>
      <c r="CJB44" s="247" t="s">
        <v>309</v>
      </c>
      <c r="CJC44" s="247" t="s">
        <v>309</v>
      </c>
      <c r="CJD44" s="247" t="s">
        <v>309</v>
      </c>
      <c r="CJE44" s="247" t="s">
        <v>309</v>
      </c>
      <c r="CJF44" s="247" t="s">
        <v>309</v>
      </c>
      <c r="CJG44" s="247" t="s">
        <v>309</v>
      </c>
      <c r="CJH44" s="247" t="s">
        <v>309</v>
      </c>
      <c r="CJI44" s="247" t="s">
        <v>309</v>
      </c>
      <c r="CJJ44" s="247" t="s">
        <v>309</v>
      </c>
      <c r="CJK44" s="247" t="s">
        <v>309</v>
      </c>
      <c r="CJL44" s="247" t="s">
        <v>309</v>
      </c>
      <c r="CJM44" s="247" t="s">
        <v>309</v>
      </c>
      <c r="CJN44" s="247" t="s">
        <v>309</v>
      </c>
      <c r="CJO44" s="247" t="s">
        <v>309</v>
      </c>
      <c r="CJP44" s="247" t="s">
        <v>309</v>
      </c>
      <c r="CJQ44" s="247" t="s">
        <v>309</v>
      </c>
      <c r="CJR44" s="247" t="s">
        <v>309</v>
      </c>
      <c r="CJS44" s="247" t="s">
        <v>309</v>
      </c>
      <c r="CJT44" s="247" t="s">
        <v>309</v>
      </c>
      <c r="CJU44" s="247" t="s">
        <v>309</v>
      </c>
      <c r="CJV44" s="247" t="s">
        <v>309</v>
      </c>
      <c r="CJW44" s="247" t="s">
        <v>309</v>
      </c>
      <c r="CJX44" s="247" t="s">
        <v>309</v>
      </c>
      <c r="CJY44" s="247" t="s">
        <v>309</v>
      </c>
      <c r="CJZ44" s="247" t="s">
        <v>309</v>
      </c>
      <c r="CKA44" s="247" t="s">
        <v>309</v>
      </c>
      <c r="CKB44" s="247" t="s">
        <v>309</v>
      </c>
      <c r="CKC44" s="247" t="s">
        <v>309</v>
      </c>
      <c r="CKD44" s="247" t="s">
        <v>309</v>
      </c>
      <c r="CKE44" s="247" t="s">
        <v>309</v>
      </c>
      <c r="CKF44" s="247" t="s">
        <v>309</v>
      </c>
      <c r="CKG44" s="247" t="s">
        <v>309</v>
      </c>
      <c r="CKH44" s="247" t="s">
        <v>309</v>
      </c>
      <c r="CKI44" s="247" t="s">
        <v>309</v>
      </c>
      <c r="CKJ44" s="247" t="s">
        <v>309</v>
      </c>
      <c r="CKK44" s="247" t="s">
        <v>309</v>
      </c>
      <c r="CKL44" s="247" t="s">
        <v>309</v>
      </c>
      <c r="CKM44" s="247" t="s">
        <v>309</v>
      </c>
      <c r="CKN44" s="247" t="s">
        <v>309</v>
      </c>
      <c r="CKO44" s="247" t="s">
        <v>309</v>
      </c>
      <c r="CKP44" s="247" t="s">
        <v>309</v>
      </c>
      <c r="CKQ44" s="247" t="s">
        <v>309</v>
      </c>
      <c r="CKR44" s="247" t="s">
        <v>309</v>
      </c>
      <c r="CKS44" s="247" t="s">
        <v>309</v>
      </c>
      <c r="CKT44" s="247" t="s">
        <v>309</v>
      </c>
      <c r="CKU44" s="247" t="s">
        <v>309</v>
      </c>
      <c r="CKV44" s="247" t="s">
        <v>309</v>
      </c>
      <c r="CKW44" s="247" t="s">
        <v>309</v>
      </c>
      <c r="CKX44" s="247" t="s">
        <v>309</v>
      </c>
      <c r="CKY44" s="247" t="s">
        <v>309</v>
      </c>
      <c r="CKZ44" s="247" t="s">
        <v>309</v>
      </c>
      <c r="CLA44" s="247" t="s">
        <v>309</v>
      </c>
      <c r="CLB44" s="247" t="s">
        <v>309</v>
      </c>
      <c r="CLC44" s="247" t="s">
        <v>309</v>
      </c>
      <c r="CLD44" s="247" t="s">
        <v>309</v>
      </c>
      <c r="CLE44" s="247" t="s">
        <v>309</v>
      </c>
      <c r="CLF44" s="247" t="s">
        <v>309</v>
      </c>
      <c r="CLG44" s="247" t="s">
        <v>309</v>
      </c>
      <c r="CLH44" s="247" t="s">
        <v>309</v>
      </c>
      <c r="CLI44" s="247" t="s">
        <v>309</v>
      </c>
      <c r="CLJ44" s="247" t="s">
        <v>309</v>
      </c>
      <c r="CLK44" s="247" t="s">
        <v>309</v>
      </c>
      <c r="CLL44" s="247" t="s">
        <v>309</v>
      </c>
      <c r="CLM44" s="247" t="s">
        <v>309</v>
      </c>
      <c r="CLN44" s="247" t="s">
        <v>309</v>
      </c>
      <c r="CLO44" s="247" t="s">
        <v>309</v>
      </c>
      <c r="CLP44" s="247" t="s">
        <v>309</v>
      </c>
      <c r="CLQ44" s="247" t="s">
        <v>309</v>
      </c>
      <c r="CLR44" s="247" t="s">
        <v>309</v>
      </c>
      <c r="CLS44" s="247" t="s">
        <v>309</v>
      </c>
      <c r="CLT44" s="247" t="s">
        <v>309</v>
      </c>
      <c r="CLU44" s="247" t="s">
        <v>309</v>
      </c>
      <c r="CLV44" s="247" t="s">
        <v>309</v>
      </c>
      <c r="CLW44" s="247" t="s">
        <v>309</v>
      </c>
      <c r="CLX44" s="247" t="s">
        <v>309</v>
      </c>
      <c r="CLY44" s="247" t="s">
        <v>309</v>
      </c>
      <c r="CLZ44" s="247" t="s">
        <v>309</v>
      </c>
      <c r="CMA44" s="247" t="s">
        <v>309</v>
      </c>
      <c r="CMB44" s="247" t="s">
        <v>309</v>
      </c>
      <c r="CMC44" s="247" t="s">
        <v>309</v>
      </c>
      <c r="CMD44" s="247" t="s">
        <v>309</v>
      </c>
      <c r="CME44" s="247" t="s">
        <v>309</v>
      </c>
      <c r="CMF44" s="247" t="s">
        <v>309</v>
      </c>
      <c r="CMG44" s="247" t="s">
        <v>309</v>
      </c>
      <c r="CMH44" s="247" t="s">
        <v>309</v>
      </c>
      <c r="CMI44" s="247" t="s">
        <v>309</v>
      </c>
      <c r="CMJ44" s="247" t="s">
        <v>309</v>
      </c>
      <c r="CMK44" s="247" t="s">
        <v>309</v>
      </c>
      <c r="CML44" s="247" t="s">
        <v>309</v>
      </c>
      <c r="CMM44" s="247" t="s">
        <v>309</v>
      </c>
      <c r="CMN44" s="247" t="s">
        <v>309</v>
      </c>
      <c r="CMO44" s="247" t="s">
        <v>309</v>
      </c>
      <c r="CMP44" s="247" t="s">
        <v>309</v>
      </c>
      <c r="CMQ44" s="247" t="s">
        <v>309</v>
      </c>
      <c r="CMR44" s="247" t="s">
        <v>309</v>
      </c>
      <c r="CMS44" s="247" t="s">
        <v>309</v>
      </c>
      <c r="CMT44" s="247" t="s">
        <v>309</v>
      </c>
      <c r="CMU44" s="247" t="s">
        <v>309</v>
      </c>
      <c r="CMV44" s="247" t="s">
        <v>309</v>
      </c>
      <c r="CMW44" s="247" t="s">
        <v>309</v>
      </c>
      <c r="CMX44" s="247" t="s">
        <v>309</v>
      </c>
      <c r="CMY44" s="247" t="s">
        <v>309</v>
      </c>
      <c r="CMZ44" s="247" t="s">
        <v>309</v>
      </c>
      <c r="CNA44" s="247" t="s">
        <v>309</v>
      </c>
      <c r="CNB44" s="247" t="s">
        <v>309</v>
      </c>
      <c r="CNC44" s="247" t="s">
        <v>309</v>
      </c>
      <c r="CND44" s="247" t="s">
        <v>309</v>
      </c>
      <c r="CNE44" s="247" t="s">
        <v>309</v>
      </c>
      <c r="CNF44" s="247" t="s">
        <v>309</v>
      </c>
      <c r="CNG44" s="247" t="s">
        <v>309</v>
      </c>
      <c r="CNH44" s="247" t="s">
        <v>309</v>
      </c>
      <c r="CNI44" s="247" t="s">
        <v>309</v>
      </c>
      <c r="CNJ44" s="247" t="s">
        <v>309</v>
      </c>
      <c r="CNK44" s="247" t="s">
        <v>309</v>
      </c>
      <c r="CNL44" s="247" t="s">
        <v>309</v>
      </c>
      <c r="CNM44" s="247" t="s">
        <v>309</v>
      </c>
      <c r="CNN44" s="247" t="s">
        <v>309</v>
      </c>
      <c r="CNO44" s="247" t="s">
        <v>309</v>
      </c>
      <c r="CNP44" s="247" t="s">
        <v>309</v>
      </c>
      <c r="CNQ44" s="247" t="s">
        <v>309</v>
      </c>
      <c r="CNR44" s="247" t="s">
        <v>309</v>
      </c>
      <c r="CNS44" s="247" t="s">
        <v>309</v>
      </c>
      <c r="CNT44" s="247" t="s">
        <v>309</v>
      </c>
      <c r="CNU44" s="247" t="s">
        <v>309</v>
      </c>
      <c r="CNV44" s="247" t="s">
        <v>309</v>
      </c>
      <c r="CNW44" s="247" t="s">
        <v>309</v>
      </c>
      <c r="CNX44" s="247" t="s">
        <v>309</v>
      </c>
      <c r="CNY44" s="247" t="s">
        <v>309</v>
      </c>
      <c r="CNZ44" s="247" t="s">
        <v>309</v>
      </c>
      <c r="COA44" s="247" t="s">
        <v>309</v>
      </c>
      <c r="COB44" s="247" t="s">
        <v>309</v>
      </c>
      <c r="COC44" s="247" t="s">
        <v>309</v>
      </c>
      <c r="COD44" s="247" t="s">
        <v>309</v>
      </c>
      <c r="COE44" s="247" t="s">
        <v>309</v>
      </c>
      <c r="COF44" s="247" t="s">
        <v>309</v>
      </c>
      <c r="COG44" s="247" t="s">
        <v>309</v>
      </c>
      <c r="COH44" s="247" t="s">
        <v>309</v>
      </c>
      <c r="COI44" s="247" t="s">
        <v>309</v>
      </c>
      <c r="COJ44" s="247" t="s">
        <v>309</v>
      </c>
      <c r="COK44" s="247" t="s">
        <v>309</v>
      </c>
      <c r="COL44" s="247" t="s">
        <v>309</v>
      </c>
      <c r="COM44" s="247" t="s">
        <v>309</v>
      </c>
      <c r="CON44" s="247" t="s">
        <v>309</v>
      </c>
      <c r="COO44" s="247" t="s">
        <v>309</v>
      </c>
      <c r="COP44" s="247" t="s">
        <v>309</v>
      </c>
      <c r="COQ44" s="247" t="s">
        <v>309</v>
      </c>
      <c r="COR44" s="247" t="s">
        <v>309</v>
      </c>
      <c r="COS44" s="247" t="s">
        <v>309</v>
      </c>
      <c r="COT44" s="247" t="s">
        <v>309</v>
      </c>
      <c r="COU44" s="247" t="s">
        <v>309</v>
      </c>
      <c r="COV44" s="247" t="s">
        <v>309</v>
      </c>
      <c r="COW44" s="247" t="s">
        <v>309</v>
      </c>
      <c r="COX44" s="247" t="s">
        <v>309</v>
      </c>
      <c r="COY44" s="247" t="s">
        <v>309</v>
      </c>
      <c r="COZ44" s="247" t="s">
        <v>309</v>
      </c>
      <c r="CPA44" s="247" t="s">
        <v>309</v>
      </c>
      <c r="CPB44" s="247" t="s">
        <v>309</v>
      </c>
      <c r="CPC44" s="247" t="s">
        <v>309</v>
      </c>
      <c r="CPD44" s="247" t="s">
        <v>309</v>
      </c>
      <c r="CPE44" s="247" t="s">
        <v>309</v>
      </c>
      <c r="CPF44" s="247" t="s">
        <v>309</v>
      </c>
      <c r="CPG44" s="247" t="s">
        <v>309</v>
      </c>
      <c r="CPH44" s="247" t="s">
        <v>309</v>
      </c>
      <c r="CPI44" s="247" t="s">
        <v>309</v>
      </c>
      <c r="CPJ44" s="247" t="s">
        <v>309</v>
      </c>
      <c r="CPK44" s="247" t="s">
        <v>309</v>
      </c>
      <c r="CPL44" s="247" t="s">
        <v>309</v>
      </c>
      <c r="CPM44" s="247" t="s">
        <v>309</v>
      </c>
      <c r="CPN44" s="247" t="s">
        <v>309</v>
      </c>
      <c r="CPO44" s="247" t="s">
        <v>309</v>
      </c>
      <c r="CPP44" s="247" t="s">
        <v>309</v>
      </c>
      <c r="CPQ44" s="247" t="s">
        <v>309</v>
      </c>
      <c r="CPR44" s="247" t="s">
        <v>309</v>
      </c>
      <c r="CPS44" s="247" t="s">
        <v>309</v>
      </c>
      <c r="CPT44" s="247" t="s">
        <v>309</v>
      </c>
      <c r="CPU44" s="247" t="s">
        <v>309</v>
      </c>
      <c r="CPV44" s="247" t="s">
        <v>309</v>
      </c>
      <c r="CPW44" s="247" t="s">
        <v>309</v>
      </c>
      <c r="CPX44" s="247" t="s">
        <v>309</v>
      </c>
      <c r="CPY44" s="247" t="s">
        <v>309</v>
      </c>
      <c r="CPZ44" s="247" t="s">
        <v>309</v>
      </c>
      <c r="CQA44" s="247" t="s">
        <v>309</v>
      </c>
      <c r="CQB44" s="247" t="s">
        <v>309</v>
      </c>
      <c r="CQC44" s="247" t="s">
        <v>309</v>
      </c>
      <c r="CQD44" s="247" t="s">
        <v>309</v>
      </c>
      <c r="CQE44" s="247" t="s">
        <v>309</v>
      </c>
      <c r="CQF44" s="247" t="s">
        <v>309</v>
      </c>
      <c r="CQG44" s="247" t="s">
        <v>309</v>
      </c>
      <c r="CQH44" s="247" t="s">
        <v>309</v>
      </c>
      <c r="CQI44" s="247" t="s">
        <v>309</v>
      </c>
      <c r="CQJ44" s="247" t="s">
        <v>309</v>
      </c>
      <c r="CQK44" s="247" t="s">
        <v>309</v>
      </c>
      <c r="CQL44" s="247" t="s">
        <v>309</v>
      </c>
      <c r="CQM44" s="247" t="s">
        <v>309</v>
      </c>
      <c r="CQN44" s="247" t="s">
        <v>309</v>
      </c>
      <c r="CQO44" s="247" t="s">
        <v>309</v>
      </c>
      <c r="CQP44" s="247" t="s">
        <v>309</v>
      </c>
      <c r="CQQ44" s="247" t="s">
        <v>309</v>
      </c>
      <c r="CQR44" s="247" t="s">
        <v>309</v>
      </c>
      <c r="CQS44" s="247" t="s">
        <v>309</v>
      </c>
      <c r="CQT44" s="247" t="s">
        <v>309</v>
      </c>
      <c r="CQU44" s="247" t="s">
        <v>309</v>
      </c>
      <c r="CQV44" s="247" t="s">
        <v>309</v>
      </c>
      <c r="CQW44" s="247" t="s">
        <v>309</v>
      </c>
      <c r="CQX44" s="247" t="s">
        <v>309</v>
      </c>
      <c r="CQY44" s="247" t="s">
        <v>309</v>
      </c>
      <c r="CQZ44" s="247" t="s">
        <v>309</v>
      </c>
      <c r="CRA44" s="247" t="s">
        <v>309</v>
      </c>
      <c r="CRB44" s="247" t="s">
        <v>309</v>
      </c>
      <c r="CRC44" s="247" t="s">
        <v>309</v>
      </c>
      <c r="CRD44" s="247" t="s">
        <v>309</v>
      </c>
      <c r="CRE44" s="247" t="s">
        <v>309</v>
      </c>
      <c r="CRF44" s="247" t="s">
        <v>309</v>
      </c>
      <c r="CRG44" s="247" t="s">
        <v>309</v>
      </c>
      <c r="CRH44" s="247" t="s">
        <v>309</v>
      </c>
      <c r="CRI44" s="247" t="s">
        <v>309</v>
      </c>
      <c r="CRJ44" s="247" t="s">
        <v>309</v>
      </c>
      <c r="CRK44" s="247" t="s">
        <v>309</v>
      </c>
      <c r="CRL44" s="247" t="s">
        <v>309</v>
      </c>
      <c r="CRM44" s="247" t="s">
        <v>309</v>
      </c>
      <c r="CRN44" s="247" t="s">
        <v>309</v>
      </c>
      <c r="CRO44" s="247" t="s">
        <v>309</v>
      </c>
      <c r="CRP44" s="247" t="s">
        <v>309</v>
      </c>
      <c r="CRQ44" s="247" t="s">
        <v>309</v>
      </c>
      <c r="CRR44" s="247" t="s">
        <v>309</v>
      </c>
      <c r="CRS44" s="247" t="s">
        <v>309</v>
      </c>
      <c r="CRT44" s="247" t="s">
        <v>309</v>
      </c>
      <c r="CRU44" s="247" t="s">
        <v>309</v>
      </c>
      <c r="CRV44" s="247" t="s">
        <v>309</v>
      </c>
      <c r="CRW44" s="247" t="s">
        <v>309</v>
      </c>
      <c r="CRX44" s="247" t="s">
        <v>309</v>
      </c>
      <c r="CRY44" s="247" t="s">
        <v>309</v>
      </c>
      <c r="CRZ44" s="247" t="s">
        <v>309</v>
      </c>
      <c r="CSA44" s="247" t="s">
        <v>309</v>
      </c>
      <c r="CSB44" s="247" t="s">
        <v>309</v>
      </c>
      <c r="CSC44" s="247" t="s">
        <v>309</v>
      </c>
      <c r="CSD44" s="247" t="s">
        <v>309</v>
      </c>
      <c r="CSE44" s="247" t="s">
        <v>309</v>
      </c>
      <c r="CSF44" s="247" t="s">
        <v>309</v>
      </c>
      <c r="CSG44" s="247" t="s">
        <v>309</v>
      </c>
      <c r="CSH44" s="247" t="s">
        <v>309</v>
      </c>
      <c r="CSI44" s="247" t="s">
        <v>309</v>
      </c>
      <c r="CSJ44" s="247" t="s">
        <v>309</v>
      </c>
      <c r="CSK44" s="247" t="s">
        <v>309</v>
      </c>
      <c r="CSL44" s="247" t="s">
        <v>309</v>
      </c>
      <c r="CSM44" s="247" t="s">
        <v>309</v>
      </c>
      <c r="CSN44" s="247" t="s">
        <v>309</v>
      </c>
      <c r="CSO44" s="247" t="s">
        <v>309</v>
      </c>
      <c r="CSP44" s="247" t="s">
        <v>309</v>
      </c>
      <c r="CSQ44" s="247" t="s">
        <v>309</v>
      </c>
      <c r="CSR44" s="247" t="s">
        <v>309</v>
      </c>
      <c r="CSS44" s="247" t="s">
        <v>309</v>
      </c>
      <c r="CST44" s="247" t="s">
        <v>309</v>
      </c>
      <c r="CSU44" s="247" t="s">
        <v>309</v>
      </c>
      <c r="CSV44" s="247" t="s">
        <v>309</v>
      </c>
      <c r="CSW44" s="247" t="s">
        <v>309</v>
      </c>
      <c r="CSX44" s="247" t="s">
        <v>309</v>
      </c>
      <c r="CSY44" s="247" t="s">
        <v>309</v>
      </c>
      <c r="CSZ44" s="247" t="s">
        <v>309</v>
      </c>
      <c r="CTA44" s="247" t="s">
        <v>309</v>
      </c>
      <c r="CTB44" s="247" t="s">
        <v>309</v>
      </c>
      <c r="CTC44" s="247" t="s">
        <v>309</v>
      </c>
      <c r="CTD44" s="247" t="s">
        <v>309</v>
      </c>
      <c r="CTE44" s="247" t="s">
        <v>309</v>
      </c>
      <c r="CTF44" s="247" t="s">
        <v>309</v>
      </c>
      <c r="CTG44" s="247" t="s">
        <v>309</v>
      </c>
      <c r="CTH44" s="247" t="s">
        <v>309</v>
      </c>
      <c r="CTI44" s="247" t="s">
        <v>309</v>
      </c>
      <c r="CTJ44" s="247" t="s">
        <v>309</v>
      </c>
      <c r="CTK44" s="247" t="s">
        <v>309</v>
      </c>
      <c r="CTL44" s="247" t="s">
        <v>309</v>
      </c>
      <c r="CTM44" s="247" t="s">
        <v>309</v>
      </c>
      <c r="CTN44" s="247" t="s">
        <v>309</v>
      </c>
      <c r="CTO44" s="247" t="s">
        <v>309</v>
      </c>
      <c r="CTP44" s="247" t="s">
        <v>309</v>
      </c>
      <c r="CTQ44" s="247" t="s">
        <v>309</v>
      </c>
      <c r="CTR44" s="247" t="s">
        <v>309</v>
      </c>
      <c r="CTS44" s="247" t="s">
        <v>309</v>
      </c>
      <c r="CTT44" s="247" t="s">
        <v>309</v>
      </c>
      <c r="CTU44" s="247" t="s">
        <v>309</v>
      </c>
      <c r="CTV44" s="247" t="s">
        <v>309</v>
      </c>
      <c r="CTW44" s="247" t="s">
        <v>309</v>
      </c>
      <c r="CTX44" s="247" t="s">
        <v>309</v>
      </c>
      <c r="CTY44" s="247" t="s">
        <v>309</v>
      </c>
      <c r="CTZ44" s="247" t="s">
        <v>309</v>
      </c>
      <c r="CUA44" s="247" t="s">
        <v>309</v>
      </c>
      <c r="CUB44" s="247" t="s">
        <v>309</v>
      </c>
      <c r="CUC44" s="247" t="s">
        <v>309</v>
      </c>
      <c r="CUD44" s="247" t="s">
        <v>309</v>
      </c>
      <c r="CUE44" s="247" t="s">
        <v>309</v>
      </c>
      <c r="CUF44" s="247" t="s">
        <v>309</v>
      </c>
      <c r="CUG44" s="247" t="s">
        <v>309</v>
      </c>
      <c r="CUH44" s="247" t="s">
        <v>309</v>
      </c>
      <c r="CUI44" s="247" t="s">
        <v>309</v>
      </c>
      <c r="CUJ44" s="247" t="s">
        <v>309</v>
      </c>
      <c r="CUK44" s="247" t="s">
        <v>309</v>
      </c>
      <c r="CUL44" s="247" t="s">
        <v>309</v>
      </c>
      <c r="CUM44" s="247" t="s">
        <v>309</v>
      </c>
      <c r="CUN44" s="247" t="s">
        <v>309</v>
      </c>
      <c r="CUO44" s="247" t="s">
        <v>309</v>
      </c>
      <c r="CUP44" s="247" t="s">
        <v>309</v>
      </c>
      <c r="CUQ44" s="247" t="s">
        <v>309</v>
      </c>
      <c r="CUR44" s="247" t="s">
        <v>309</v>
      </c>
      <c r="CUS44" s="247" t="s">
        <v>309</v>
      </c>
      <c r="CUT44" s="247" t="s">
        <v>309</v>
      </c>
      <c r="CUU44" s="247" t="s">
        <v>309</v>
      </c>
      <c r="CUV44" s="247" t="s">
        <v>309</v>
      </c>
      <c r="CUW44" s="247" t="s">
        <v>309</v>
      </c>
      <c r="CUX44" s="247" t="s">
        <v>309</v>
      </c>
      <c r="CUY44" s="247" t="s">
        <v>309</v>
      </c>
      <c r="CUZ44" s="247" t="s">
        <v>309</v>
      </c>
      <c r="CVA44" s="247" t="s">
        <v>309</v>
      </c>
      <c r="CVB44" s="247" t="s">
        <v>309</v>
      </c>
      <c r="CVC44" s="247" t="s">
        <v>309</v>
      </c>
      <c r="CVD44" s="247" t="s">
        <v>309</v>
      </c>
      <c r="CVE44" s="247" t="s">
        <v>309</v>
      </c>
      <c r="CVF44" s="247" t="s">
        <v>309</v>
      </c>
      <c r="CVG44" s="247" t="s">
        <v>309</v>
      </c>
      <c r="CVH44" s="247" t="s">
        <v>309</v>
      </c>
      <c r="CVI44" s="247" t="s">
        <v>309</v>
      </c>
      <c r="CVJ44" s="247" t="s">
        <v>309</v>
      </c>
      <c r="CVK44" s="247" t="s">
        <v>309</v>
      </c>
      <c r="CVL44" s="247" t="s">
        <v>309</v>
      </c>
      <c r="CVM44" s="247" t="s">
        <v>309</v>
      </c>
      <c r="CVN44" s="247" t="s">
        <v>309</v>
      </c>
      <c r="CVO44" s="247" t="s">
        <v>309</v>
      </c>
      <c r="CVP44" s="247" t="s">
        <v>309</v>
      </c>
      <c r="CVQ44" s="247" t="s">
        <v>309</v>
      </c>
      <c r="CVR44" s="247" t="s">
        <v>309</v>
      </c>
      <c r="CVS44" s="247" t="s">
        <v>309</v>
      </c>
      <c r="CVT44" s="247" t="s">
        <v>309</v>
      </c>
      <c r="CVU44" s="247" t="s">
        <v>309</v>
      </c>
      <c r="CVV44" s="247" t="s">
        <v>309</v>
      </c>
      <c r="CVW44" s="247" t="s">
        <v>309</v>
      </c>
      <c r="CVX44" s="247" t="s">
        <v>309</v>
      </c>
      <c r="CVY44" s="247" t="s">
        <v>309</v>
      </c>
      <c r="CVZ44" s="247" t="s">
        <v>309</v>
      </c>
      <c r="CWA44" s="247" t="s">
        <v>309</v>
      </c>
      <c r="CWB44" s="247" t="s">
        <v>309</v>
      </c>
      <c r="CWC44" s="247" t="s">
        <v>309</v>
      </c>
      <c r="CWD44" s="247" t="s">
        <v>309</v>
      </c>
      <c r="CWE44" s="247" t="s">
        <v>309</v>
      </c>
      <c r="CWF44" s="247" t="s">
        <v>309</v>
      </c>
      <c r="CWG44" s="247" t="s">
        <v>309</v>
      </c>
      <c r="CWH44" s="247" t="s">
        <v>309</v>
      </c>
      <c r="CWI44" s="247" t="s">
        <v>309</v>
      </c>
      <c r="CWJ44" s="247" t="s">
        <v>309</v>
      </c>
      <c r="CWK44" s="247" t="s">
        <v>309</v>
      </c>
      <c r="CWL44" s="247" t="s">
        <v>309</v>
      </c>
      <c r="CWM44" s="247" t="s">
        <v>309</v>
      </c>
      <c r="CWN44" s="247" t="s">
        <v>309</v>
      </c>
      <c r="CWO44" s="247" t="s">
        <v>309</v>
      </c>
      <c r="CWP44" s="247" t="s">
        <v>309</v>
      </c>
      <c r="CWQ44" s="247" t="s">
        <v>309</v>
      </c>
      <c r="CWR44" s="247" t="s">
        <v>309</v>
      </c>
      <c r="CWS44" s="247" t="s">
        <v>309</v>
      </c>
      <c r="CWT44" s="247" t="s">
        <v>309</v>
      </c>
      <c r="CWU44" s="247" t="s">
        <v>309</v>
      </c>
      <c r="CWV44" s="247" t="s">
        <v>309</v>
      </c>
      <c r="CWW44" s="247" t="s">
        <v>309</v>
      </c>
      <c r="CWX44" s="247" t="s">
        <v>309</v>
      </c>
      <c r="CWY44" s="247" t="s">
        <v>309</v>
      </c>
      <c r="CWZ44" s="247" t="s">
        <v>309</v>
      </c>
      <c r="CXA44" s="247" t="s">
        <v>309</v>
      </c>
      <c r="CXB44" s="247" t="s">
        <v>309</v>
      </c>
      <c r="CXC44" s="247" t="s">
        <v>309</v>
      </c>
      <c r="CXD44" s="247" t="s">
        <v>309</v>
      </c>
      <c r="CXE44" s="247" t="s">
        <v>309</v>
      </c>
      <c r="CXF44" s="247" t="s">
        <v>309</v>
      </c>
      <c r="CXG44" s="247" t="s">
        <v>309</v>
      </c>
      <c r="CXH44" s="247" t="s">
        <v>309</v>
      </c>
      <c r="CXI44" s="247" t="s">
        <v>309</v>
      </c>
      <c r="CXJ44" s="247" t="s">
        <v>309</v>
      </c>
      <c r="CXK44" s="247" t="s">
        <v>309</v>
      </c>
      <c r="CXL44" s="247" t="s">
        <v>309</v>
      </c>
      <c r="CXM44" s="247" t="s">
        <v>309</v>
      </c>
      <c r="CXN44" s="247" t="s">
        <v>309</v>
      </c>
      <c r="CXO44" s="247" t="s">
        <v>309</v>
      </c>
      <c r="CXP44" s="247" t="s">
        <v>309</v>
      </c>
      <c r="CXQ44" s="247" t="s">
        <v>309</v>
      </c>
      <c r="CXR44" s="247" t="s">
        <v>309</v>
      </c>
      <c r="CXS44" s="247" t="s">
        <v>309</v>
      </c>
      <c r="CXT44" s="247" t="s">
        <v>309</v>
      </c>
      <c r="CXU44" s="247" t="s">
        <v>309</v>
      </c>
      <c r="CXV44" s="247" t="s">
        <v>309</v>
      </c>
      <c r="CXW44" s="247" t="s">
        <v>309</v>
      </c>
      <c r="CXX44" s="247" t="s">
        <v>309</v>
      </c>
      <c r="CXY44" s="247" t="s">
        <v>309</v>
      </c>
      <c r="CXZ44" s="247" t="s">
        <v>309</v>
      </c>
      <c r="CYA44" s="247" t="s">
        <v>309</v>
      </c>
      <c r="CYB44" s="247" t="s">
        <v>309</v>
      </c>
      <c r="CYC44" s="247" t="s">
        <v>309</v>
      </c>
      <c r="CYD44" s="247" t="s">
        <v>309</v>
      </c>
      <c r="CYE44" s="247" t="s">
        <v>309</v>
      </c>
      <c r="CYF44" s="247" t="s">
        <v>309</v>
      </c>
      <c r="CYG44" s="247" t="s">
        <v>309</v>
      </c>
      <c r="CYH44" s="247" t="s">
        <v>309</v>
      </c>
      <c r="CYI44" s="247" t="s">
        <v>309</v>
      </c>
      <c r="CYJ44" s="247" t="s">
        <v>309</v>
      </c>
      <c r="CYK44" s="247" t="s">
        <v>309</v>
      </c>
      <c r="CYL44" s="247" t="s">
        <v>309</v>
      </c>
      <c r="CYM44" s="247" t="s">
        <v>309</v>
      </c>
      <c r="CYN44" s="247" t="s">
        <v>309</v>
      </c>
      <c r="CYO44" s="247" t="s">
        <v>309</v>
      </c>
      <c r="CYP44" s="247" t="s">
        <v>309</v>
      </c>
      <c r="CYQ44" s="247" t="s">
        <v>309</v>
      </c>
      <c r="CYR44" s="247" t="s">
        <v>309</v>
      </c>
      <c r="CYS44" s="247" t="s">
        <v>309</v>
      </c>
      <c r="CYT44" s="247" t="s">
        <v>309</v>
      </c>
      <c r="CYU44" s="247" t="s">
        <v>309</v>
      </c>
      <c r="CYV44" s="247" t="s">
        <v>309</v>
      </c>
      <c r="CYW44" s="247" t="s">
        <v>309</v>
      </c>
      <c r="CYX44" s="247" t="s">
        <v>309</v>
      </c>
      <c r="CYY44" s="247" t="s">
        <v>309</v>
      </c>
      <c r="CYZ44" s="247" t="s">
        <v>309</v>
      </c>
      <c r="CZA44" s="247" t="s">
        <v>309</v>
      </c>
      <c r="CZB44" s="247" t="s">
        <v>309</v>
      </c>
      <c r="CZC44" s="247" t="s">
        <v>309</v>
      </c>
      <c r="CZD44" s="247" t="s">
        <v>309</v>
      </c>
      <c r="CZE44" s="247" t="s">
        <v>309</v>
      </c>
      <c r="CZF44" s="247" t="s">
        <v>309</v>
      </c>
      <c r="CZG44" s="247" t="s">
        <v>309</v>
      </c>
      <c r="CZH44" s="247" t="s">
        <v>309</v>
      </c>
      <c r="CZI44" s="247" t="s">
        <v>309</v>
      </c>
      <c r="CZJ44" s="247" t="s">
        <v>309</v>
      </c>
      <c r="CZK44" s="247" t="s">
        <v>309</v>
      </c>
      <c r="CZL44" s="247" t="s">
        <v>309</v>
      </c>
      <c r="CZM44" s="247" t="s">
        <v>309</v>
      </c>
      <c r="CZN44" s="247" t="s">
        <v>309</v>
      </c>
      <c r="CZO44" s="247" t="s">
        <v>309</v>
      </c>
      <c r="CZP44" s="247" t="s">
        <v>309</v>
      </c>
      <c r="CZQ44" s="247" t="s">
        <v>309</v>
      </c>
      <c r="CZR44" s="247" t="s">
        <v>309</v>
      </c>
      <c r="CZS44" s="247" t="s">
        <v>309</v>
      </c>
      <c r="CZT44" s="247" t="s">
        <v>309</v>
      </c>
      <c r="CZU44" s="247" t="s">
        <v>309</v>
      </c>
      <c r="CZV44" s="247" t="s">
        <v>309</v>
      </c>
      <c r="CZW44" s="247" t="s">
        <v>309</v>
      </c>
      <c r="CZX44" s="247" t="s">
        <v>309</v>
      </c>
      <c r="CZY44" s="247" t="s">
        <v>309</v>
      </c>
      <c r="CZZ44" s="247" t="s">
        <v>309</v>
      </c>
      <c r="DAA44" s="247" t="s">
        <v>309</v>
      </c>
      <c r="DAB44" s="247" t="s">
        <v>309</v>
      </c>
      <c r="DAC44" s="247" t="s">
        <v>309</v>
      </c>
      <c r="DAD44" s="247" t="s">
        <v>309</v>
      </c>
      <c r="DAE44" s="247" t="s">
        <v>309</v>
      </c>
      <c r="DAF44" s="247" t="s">
        <v>309</v>
      </c>
      <c r="DAG44" s="247" t="s">
        <v>309</v>
      </c>
      <c r="DAH44" s="247" t="s">
        <v>309</v>
      </c>
      <c r="DAI44" s="247" t="s">
        <v>309</v>
      </c>
      <c r="DAJ44" s="247" t="s">
        <v>309</v>
      </c>
      <c r="DAK44" s="247" t="s">
        <v>309</v>
      </c>
      <c r="DAL44" s="247" t="s">
        <v>309</v>
      </c>
      <c r="DAM44" s="247" t="s">
        <v>309</v>
      </c>
      <c r="DAN44" s="247" t="s">
        <v>309</v>
      </c>
      <c r="DAO44" s="247" t="s">
        <v>309</v>
      </c>
      <c r="DAP44" s="247" t="s">
        <v>309</v>
      </c>
      <c r="DAQ44" s="247" t="s">
        <v>309</v>
      </c>
      <c r="DAR44" s="247" t="s">
        <v>309</v>
      </c>
      <c r="DAS44" s="247" t="s">
        <v>309</v>
      </c>
      <c r="DAT44" s="247" t="s">
        <v>309</v>
      </c>
      <c r="DAU44" s="247" t="s">
        <v>309</v>
      </c>
      <c r="DAV44" s="247" t="s">
        <v>309</v>
      </c>
      <c r="DAW44" s="247" t="s">
        <v>309</v>
      </c>
      <c r="DAX44" s="247" t="s">
        <v>309</v>
      </c>
      <c r="DAY44" s="247" t="s">
        <v>309</v>
      </c>
      <c r="DAZ44" s="247" t="s">
        <v>309</v>
      </c>
      <c r="DBA44" s="247" t="s">
        <v>309</v>
      </c>
      <c r="DBB44" s="247" t="s">
        <v>309</v>
      </c>
      <c r="DBC44" s="247" t="s">
        <v>309</v>
      </c>
      <c r="DBD44" s="247" t="s">
        <v>309</v>
      </c>
      <c r="DBE44" s="247" t="s">
        <v>309</v>
      </c>
      <c r="DBF44" s="247" t="s">
        <v>309</v>
      </c>
      <c r="DBG44" s="247" t="s">
        <v>309</v>
      </c>
      <c r="DBH44" s="247" t="s">
        <v>309</v>
      </c>
      <c r="DBI44" s="247" t="s">
        <v>309</v>
      </c>
      <c r="DBJ44" s="247" t="s">
        <v>309</v>
      </c>
      <c r="DBK44" s="247" t="s">
        <v>309</v>
      </c>
      <c r="DBL44" s="247" t="s">
        <v>309</v>
      </c>
      <c r="DBM44" s="247" t="s">
        <v>309</v>
      </c>
      <c r="DBN44" s="247" t="s">
        <v>309</v>
      </c>
      <c r="DBO44" s="247" t="s">
        <v>309</v>
      </c>
      <c r="DBP44" s="247" t="s">
        <v>309</v>
      </c>
      <c r="DBQ44" s="247" t="s">
        <v>309</v>
      </c>
      <c r="DBR44" s="247" t="s">
        <v>309</v>
      </c>
      <c r="DBS44" s="247" t="s">
        <v>309</v>
      </c>
      <c r="DBT44" s="247" t="s">
        <v>309</v>
      </c>
      <c r="DBU44" s="247" t="s">
        <v>309</v>
      </c>
      <c r="DBV44" s="247" t="s">
        <v>309</v>
      </c>
      <c r="DBW44" s="247" t="s">
        <v>309</v>
      </c>
      <c r="DBX44" s="247" t="s">
        <v>309</v>
      </c>
      <c r="DBY44" s="247" t="s">
        <v>309</v>
      </c>
      <c r="DBZ44" s="247" t="s">
        <v>309</v>
      </c>
      <c r="DCA44" s="247" t="s">
        <v>309</v>
      </c>
      <c r="DCB44" s="247" t="s">
        <v>309</v>
      </c>
      <c r="DCC44" s="247" t="s">
        <v>309</v>
      </c>
      <c r="DCD44" s="247" t="s">
        <v>309</v>
      </c>
      <c r="DCE44" s="247" t="s">
        <v>309</v>
      </c>
      <c r="DCF44" s="247" t="s">
        <v>309</v>
      </c>
      <c r="DCG44" s="247" t="s">
        <v>309</v>
      </c>
      <c r="DCH44" s="247" t="s">
        <v>309</v>
      </c>
      <c r="DCI44" s="247" t="s">
        <v>309</v>
      </c>
      <c r="DCJ44" s="247" t="s">
        <v>309</v>
      </c>
      <c r="DCK44" s="247" t="s">
        <v>309</v>
      </c>
      <c r="DCL44" s="247" t="s">
        <v>309</v>
      </c>
      <c r="DCM44" s="247" t="s">
        <v>309</v>
      </c>
      <c r="DCN44" s="247" t="s">
        <v>309</v>
      </c>
      <c r="DCO44" s="247" t="s">
        <v>309</v>
      </c>
      <c r="DCP44" s="247" t="s">
        <v>309</v>
      </c>
      <c r="DCQ44" s="247" t="s">
        <v>309</v>
      </c>
      <c r="DCR44" s="247" t="s">
        <v>309</v>
      </c>
      <c r="DCS44" s="247" t="s">
        <v>309</v>
      </c>
      <c r="DCT44" s="247" t="s">
        <v>309</v>
      </c>
      <c r="DCU44" s="247" t="s">
        <v>309</v>
      </c>
      <c r="DCV44" s="247" t="s">
        <v>309</v>
      </c>
      <c r="DCW44" s="247" t="s">
        <v>309</v>
      </c>
      <c r="DCX44" s="247" t="s">
        <v>309</v>
      </c>
      <c r="DCY44" s="247" t="s">
        <v>309</v>
      </c>
      <c r="DCZ44" s="247" t="s">
        <v>309</v>
      </c>
      <c r="DDA44" s="247" t="s">
        <v>309</v>
      </c>
      <c r="DDB44" s="247" t="s">
        <v>309</v>
      </c>
      <c r="DDC44" s="247" t="s">
        <v>309</v>
      </c>
      <c r="DDD44" s="247" t="s">
        <v>309</v>
      </c>
      <c r="DDE44" s="247" t="s">
        <v>309</v>
      </c>
      <c r="DDF44" s="247" t="s">
        <v>309</v>
      </c>
      <c r="DDG44" s="247" t="s">
        <v>309</v>
      </c>
      <c r="DDH44" s="247" t="s">
        <v>309</v>
      </c>
      <c r="DDI44" s="247" t="s">
        <v>309</v>
      </c>
      <c r="DDJ44" s="247" t="s">
        <v>309</v>
      </c>
      <c r="DDK44" s="247" t="s">
        <v>309</v>
      </c>
      <c r="DDL44" s="247" t="s">
        <v>309</v>
      </c>
      <c r="DDM44" s="247" t="s">
        <v>309</v>
      </c>
      <c r="DDN44" s="247" t="s">
        <v>309</v>
      </c>
      <c r="DDO44" s="247" t="s">
        <v>309</v>
      </c>
      <c r="DDP44" s="247" t="s">
        <v>309</v>
      </c>
      <c r="DDQ44" s="247" t="s">
        <v>309</v>
      </c>
      <c r="DDR44" s="247" t="s">
        <v>309</v>
      </c>
      <c r="DDS44" s="247" t="s">
        <v>309</v>
      </c>
      <c r="DDT44" s="247" t="s">
        <v>309</v>
      </c>
      <c r="DDU44" s="247" t="s">
        <v>309</v>
      </c>
      <c r="DDV44" s="247" t="s">
        <v>309</v>
      </c>
      <c r="DDW44" s="247" t="s">
        <v>309</v>
      </c>
      <c r="DDX44" s="247" t="s">
        <v>309</v>
      </c>
      <c r="DDY44" s="247" t="s">
        <v>309</v>
      </c>
      <c r="DDZ44" s="247" t="s">
        <v>309</v>
      </c>
      <c r="DEA44" s="247" t="s">
        <v>309</v>
      </c>
      <c r="DEB44" s="247" t="s">
        <v>309</v>
      </c>
      <c r="DEC44" s="247" t="s">
        <v>309</v>
      </c>
      <c r="DED44" s="247" t="s">
        <v>309</v>
      </c>
      <c r="DEE44" s="247" t="s">
        <v>309</v>
      </c>
      <c r="DEF44" s="247" t="s">
        <v>309</v>
      </c>
      <c r="DEG44" s="247" t="s">
        <v>309</v>
      </c>
      <c r="DEH44" s="247" t="s">
        <v>309</v>
      </c>
      <c r="DEI44" s="247" t="s">
        <v>309</v>
      </c>
      <c r="DEJ44" s="247" t="s">
        <v>309</v>
      </c>
      <c r="DEK44" s="247" t="s">
        <v>309</v>
      </c>
      <c r="DEL44" s="247" t="s">
        <v>309</v>
      </c>
      <c r="DEM44" s="247" t="s">
        <v>309</v>
      </c>
      <c r="DEN44" s="247" t="s">
        <v>309</v>
      </c>
      <c r="DEO44" s="247" t="s">
        <v>309</v>
      </c>
      <c r="DEP44" s="247" t="s">
        <v>309</v>
      </c>
      <c r="DEQ44" s="247" t="s">
        <v>309</v>
      </c>
      <c r="DER44" s="247" t="s">
        <v>309</v>
      </c>
      <c r="DES44" s="247" t="s">
        <v>309</v>
      </c>
      <c r="DET44" s="247" t="s">
        <v>309</v>
      </c>
      <c r="DEU44" s="247" t="s">
        <v>309</v>
      </c>
      <c r="DEV44" s="247" t="s">
        <v>309</v>
      </c>
      <c r="DEW44" s="247" t="s">
        <v>309</v>
      </c>
      <c r="DEX44" s="247" t="s">
        <v>309</v>
      </c>
      <c r="DEY44" s="247" t="s">
        <v>309</v>
      </c>
      <c r="DEZ44" s="247" t="s">
        <v>309</v>
      </c>
      <c r="DFA44" s="247" t="s">
        <v>309</v>
      </c>
      <c r="DFB44" s="247" t="s">
        <v>309</v>
      </c>
      <c r="DFC44" s="247" t="s">
        <v>309</v>
      </c>
      <c r="DFD44" s="247" t="s">
        <v>309</v>
      </c>
      <c r="DFE44" s="247" t="s">
        <v>309</v>
      </c>
      <c r="DFF44" s="247" t="s">
        <v>309</v>
      </c>
      <c r="DFG44" s="247" t="s">
        <v>309</v>
      </c>
      <c r="DFH44" s="247" t="s">
        <v>309</v>
      </c>
      <c r="DFI44" s="247" t="s">
        <v>309</v>
      </c>
      <c r="DFJ44" s="247" t="s">
        <v>309</v>
      </c>
      <c r="DFK44" s="247" t="s">
        <v>309</v>
      </c>
      <c r="DFL44" s="247" t="s">
        <v>309</v>
      </c>
      <c r="DFM44" s="247" t="s">
        <v>309</v>
      </c>
      <c r="DFN44" s="247" t="s">
        <v>309</v>
      </c>
      <c r="DFO44" s="247" t="s">
        <v>309</v>
      </c>
      <c r="DFP44" s="247" t="s">
        <v>309</v>
      </c>
      <c r="DFQ44" s="247" t="s">
        <v>309</v>
      </c>
      <c r="DFR44" s="247" t="s">
        <v>309</v>
      </c>
      <c r="DFS44" s="247" t="s">
        <v>309</v>
      </c>
      <c r="DFT44" s="247" t="s">
        <v>309</v>
      </c>
      <c r="DFU44" s="247" t="s">
        <v>309</v>
      </c>
      <c r="DFV44" s="247" t="s">
        <v>309</v>
      </c>
      <c r="DFW44" s="247" t="s">
        <v>309</v>
      </c>
      <c r="DFX44" s="247" t="s">
        <v>309</v>
      </c>
      <c r="DFY44" s="247" t="s">
        <v>309</v>
      </c>
      <c r="DFZ44" s="247" t="s">
        <v>309</v>
      </c>
      <c r="DGA44" s="247" t="s">
        <v>309</v>
      </c>
      <c r="DGB44" s="247" t="s">
        <v>309</v>
      </c>
      <c r="DGC44" s="247" t="s">
        <v>309</v>
      </c>
      <c r="DGD44" s="247" t="s">
        <v>309</v>
      </c>
      <c r="DGE44" s="247" t="s">
        <v>309</v>
      </c>
      <c r="DGF44" s="247" t="s">
        <v>309</v>
      </c>
      <c r="DGG44" s="247" t="s">
        <v>309</v>
      </c>
      <c r="DGH44" s="247" t="s">
        <v>309</v>
      </c>
      <c r="DGI44" s="247" t="s">
        <v>309</v>
      </c>
      <c r="DGJ44" s="247" t="s">
        <v>309</v>
      </c>
      <c r="DGK44" s="247" t="s">
        <v>309</v>
      </c>
      <c r="DGL44" s="247" t="s">
        <v>309</v>
      </c>
      <c r="DGM44" s="247" t="s">
        <v>309</v>
      </c>
      <c r="DGN44" s="247" t="s">
        <v>309</v>
      </c>
      <c r="DGO44" s="247" t="s">
        <v>309</v>
      </c>
      <c r="DGP44" s="247" t="s">
        <v>309</v>
      </c>
      <c r="DGQ44" s="247" t="s">
        <v>309</v>
      </c>
      <c r="DGR44" s="247" t="s">
        <v>309</v>
      </c>
      <c r="DGS44" s="247" t="s">
        <v>309</v>
      </c>
      <c r="DGT44" s="247" t="s">
        <v>309</v>
      </c>
      <c r="DGU44" s="247" t="s">
        <v>309</v>
      </c>
      <c r="DGV44" s="247" t="s">
        <v>309</v>
      </c>
      <c r="DGW44" s="247" t="s">
        <v>309</v>
      </c>
      <c r="DGX44" s="247" t="s">
        <v>309</v>
      </c>
      <c r="DGY44" s="247" t="s">
        <v>309</v>
      </c>
      <c r="DGZ44" s="247" t="s">
        <v>309</v>
      </c>
      <c r="DHA44" s="247" t="s">
        <v>309</v>
      </c>
      <c r="DHB44" s="247" t="s">
        <v>309</v>
      </c>
      <c r="DHC44" s="247" t="s">
        <v>309</v>
      </c>
      <c r="DHD44" s="247" t="s">
        <v>309</v>
      </c>
      <c r="DHE44" s="247" t="s">
        <v>309</v>
      </c>
      <c r="DHF44" s="247" t="s">
        <v>309</v>
      </c>
      <c r="DHG44" s="247" t="s">
        <v>309</v>
      </c>
      <c r="DHH44" s="247" t="s">
        <v>309</v>
      </c>
      <c r="DHI44" s="247" t="s">
        <v>309</v>
      </c>
      <c r="DHJ44" s="247" t="s">
        <v>309</v>
      </c>
      <c r="DHK44" s="247" t="s">
        <v>309</v>
      </c>
      <c r="DHL44" s="247" t="s">
        <v>309</v>
      </c>
      <c r="DHM44" s="247" t="s">
        <v>309</v>
      </c>
      <c r="DHN44" s="247" t="s">
        <v>309</v>
      </c>
      <c r="DHO44" s="247" t="s">
        <v>309</v>
      </c>
      <c r="DHP44" s="247" t="s">
        <v>309</v>
      </c>
      <c r="DHQ44" s="247" t="s">
        <v>309</v>
      </c>
      <c r="DHR44" s="247" t="s">
        <v>309</v>
      </c>
      <c r="DHS44" s="247" t="s">
        <v>309</v>
      </c>
      <c r="DHT44" s="247" t="s">
        <v>309</v>
      </c>
      <c r="DHU44" s="247" t="s">
        <v>309</v>
      </c>
      <c r="DHV44" s="247" t="s">
        <v>309</v>
      </c>
      <c r="DHW44" s="247" t="s">
        <v>309</v>
      </c>
      <c r="DHX44" s="247" t="s">
        <v>309</v>
      </c>
      <c r="DHY44" s="247" t="s">
        <v>309</v>
      </c>
      <c r="DHZ44" s="247" t="s">
        <v>309</v>
      </c>
      <c r="DIA44" s="247" t="s">
        <v>309</v>
      </c>
      <c r="DIB44" s="247" t="s">
        <v>309</v>
      </c>
      <c r="DIC44" s="247" t="s">
        <v>309</v>
      </c>
      <c r="DID44" s="247" t="s">
        <v>309</v>
      </c>
      <c r="DIE44" s="247" t="s">
        <v>309</v>
      </c>
      <c r="DIF44" s="247" t="s">
        <v>309</v>
      </c>
      <c r="DIG44" s="247" t="s">
        <v>309</v>
      </c>
      <c r="DIH44" s="247" t="s">
        <v>309</v>
      </c>
      <c r="DII44" s="247" t="s">
        <v>309</v>
      </c>
      <c r="DIJ44" s="247" t="s">
        <v>309</v>
      </c>
      <c r="DIK44" s="247" t="s">
        <v>309</v>
      </c>
      <c r="DIL44" s="247" t="s">
        <v>309</v>
      </c>
      <c r="DIM44" s="247" t="s">
        <v>309</v>
      </c>
      <c r="DIN44" s="247" t="s">
        <v>309</v>
      </c>
      <c r="DIO44" s="247" t="s">
        <v>309</v>
      </c>
      <c r="DIP44" s="247" t="s">
        <v>309</v>
      </c>
      <c r="DIQ44" s="247" t="s">
        <v>309</v>
      </c>
      <c r="DIR44" s="247" t="s">
        <v>309</v>
      </c>
      <c r="DIS44" s="247" t="s">
        <v>309</v>
      </c>
      <c r="DIT44" s="247" t="s">
        <v>309</v>
      </c>
      <c r="DIU44" s="247" t="s">
        <v>309</v>
      </c>
      <c r="DIV44" s="247" t="s">
        <v>309</v>
      </c>
      <c r="DIW44" s="247" t="s">
        <v>309</v>
      </c>
      <c r="DIX44" s="247" t="s">
        <v>309</v>
      </c>
      <c r="DIY44" s="247" t="s">
        <v>309</v>
      </c>
      <c r="DIZ44" s="247" t="s">
        <v>309</v>
      </c>
      <c r="DJA44" s="247" t="s">
        <v>309</v>
      </c>
      <c r="DJB44" s="247" t="s">
        <v>309</v>
      </c>
      <c r="DJC44" s="247" t="s">
        <v>309</v>
      </c>
      <c r="DJD44" s="247" t="s">
        <v>309</v>
      </c>
      <c r="DJE44" s="247" t="s">
        <v>309</v>
      </c>
      <c r="DJF44" s="247" t="s">
        <v>309</v>
      </c>
      <c r="DJG44" s="247" t="s">
        <v>309</v>
      </c>
      <c r="DJH44" s="247" t="s">
        <v>309</v>
      </c>
      <c r="DJI44" s="247" t="s">
        <v>309</v>
      </c>
      <c r="DJJ44" s="247" t="s">
        <v>309</v>
      </c>
      <c r="DJK44" s="247" t="s">
        <v>309</v>
      </c>
      <c r="DJL44" s="247" t="s">
        <v>309</v>
      </c>
      <c r="DJM44" s="247" t="s">
        <v>309</v>
      </c>
      <c r="DJN44" s="247" t="s">
        <v>309</v>
      </c>
      <c r="DJO44" s="247" t="s">
        <v>309</v>
      </c>
      <c r="DJP44" s="247" t="s">
        <v>309</v>
      </c>
      <c r="DJQ44" s="247" t="s">
        <v>309</v>
      </c>
      <c r="DJR44" s="247" t="s">
        <v>309</v>
      </c>
      <c r="DJS44" s="247" t="s">
        <v>309</v>
      </c>
      <c r="DJT44" s="247" t="s">
        <v>309</v>
      </c>
      <c r="DJU44" s="247" t="s">
        <v>309</v>
      </c>
      <c r="DJV44" s="247" t="s">
        <v>309</v>
      </c>
      <c r="DJW44" s="247" t="s">
        <v>309</v>
      </c>
      <c r="DJX44" s="247" t="s">
        <v>309</v>
      </c>
      <c r="DJY44" s="247" t="s">
        <v>309</v>
      </c>
      <c r="DJZ44" s="247" t="s">
        <v>309</v>
      </c>
      <c r="DKA44" s="247" t="s">
        <v>309</v>
      </c>
      <c r="DKB44" s="247" t="s">
        <v>309</v>
      </c>
      <c r="DKC44" s="247" t="s">
        <v>309</v>
      </c>
      <c r="DKD44" s="247" t="s">
        <v>309</v>
      </c>
      <c r="DKE44" s="247" t="s">
        <v>309</v>
      </c>
      <c r="DKF44" s="247" t="s">
        <v>309</v>
      </c>
      <c r="DKG44" s="247" t="s">
        <v>309</v>
      </c>
      <c r="DKH44" s="247" t="s">
        <v>309</v>
      </c>
      <c r="DKI44" s="247" t="s">
        <v>309</v>
      </c>
      <c r="DKJ44" s="247" t="s">
        <v>309</v>
      </c>
      <c r="DKK44" s="247" t="s">
        <v>309</v>
      </c>
      <c r="DKL44" s="247" t="s">
        <v>309</v>
      </c>
      <c r="DKM44" s="247" t="s">
        <v>309</v>
      </c>
      <c r="DKN44" s="247" t="s">
        <v>309</v>
      </c>
      <c r="DKO44" s="247" t="s">
        <v>309</v>
      </c>
      <c r="DKP44" s="247" t="s">
        <v>309</v>
      </c>
      <c r="DKQ44" s="247" t="s">
        <v>309</v>
      </c>
      <c r="DKR44" s="247" t="s">
        <v>309</v>
      </c>
      <c r="DKS44" s="247" t="s">
        <v>309</v>
      </c>
      <c r="DKT44" s="247" t="s">
        <v>309</v>
      </c>
      <c r="DKU44" s="247" t="s">
        <v>309</v>
      </c>
      <c r="DKV44" s="247" t="s">
        <v>309</v>
      </c>
      <c r="DKW44" s="247" t="s">
        <v>309</v>
      </c>
      <c r="DKX44" s="247" t="s">
        <v>309</v>
      </c>
      <c r="DKY44" s="247" t="s">
        <v>309</v>
      </c>
      <c r="DKZ44" s="247" t="s">
        <v>309</v>
      </c>
      <c r="DLA44" s="247" t="s">
        <v>309</v>
      </c>
      <c r="DLB44" s="247" t="s">
        <v>309</v>
      </c>
      <c r="DLC44" s="247" t="s">
        <v>309</v>
      </c>
      <c r="DLD44" s="247" t="s">
        <v>309</v>
      </c>
      <c r="DLE44" s="247" t="s">
        <v>309</v>
      </c>
      <c r="DLF44" s="247" t="s">
        <v>309</v>
      </c>
      <c r="DLG44" s="247" t="s">
        <v>309</v>
      </c>
      <c r="DLH44" s="247" t="s">
        <v>309</v>
      </c>
      <c r="DLI44" s="247" t="s">
        <v>309</v>
      </c>
      <c r="DLJ44" s="247" t="s">
        <v>309</v>
      </c>
      <c r="DLK44" s="247" t="s">
        <v>309</v>
      </c>
      <c r="DLL44" s="247" t="s">
        <v>309</v>
      </c>
      <c r="DLM44" s="247" t="s">
        <v>309</v>
      </c>
      <c r="DLN44" s="247" t="s">
        <v>309</v>
      </c>
      <c r="DLO44" s="247" t="s">
        <v>309</v>
      </c>
      <c r="DLP44" s="247" t="s">
        <v>309</v>
      </c>
      <c r="DLQ44" s="247" t="s">
        <v>309</v>
      </c>
      <c r="DLR44" s="247" t="s">
        <v>309</v>
      </c>
      <c r="DLS44" s="247" t="s">
        <v>309</v>
      </c>
      <c r="DLT44" s="247" t="s">
        <v>309</v>
      </c>
      <c r="DLU44" s="247" t="s">
        <v>309</v>
      </c>
      <c r="DLV44" s="247" t="s">
        <v>309</v>
      </c>
      <c r="DLW44" s="247" t="s">
        <v>309</v>
      </c>
      <c r="DLX44" s="247" t="s">
        <v>309</v>
      </c>
      <c r="DLY44" s="247" t="s">
        <v>309</v>
      </c>
      <c r="DLZ44" s="247" t="s">
        <v>309</v>
      </c>
      <c r="DMA44" s="247" t="s">
        <v>309</v>
      </c>
      <c r="DMB44" s="247" t="s">
        <v>309</v>
      </c>
      <c r="DMC44" s="247" t="s">
        <v>309</v>
      </c>
      <c r="DMD44" s="247" t="s">
        <v>309</v>
      </c>
      <c r="DME44" s="247" t="s">
        <v>309</v>
      </c>
      <c r="DMF44" s="247" t="s">
        <v>309</v>
      </c>
      <c r="DMG44" s="247" t="s">
        <v>309</v>
      </c>
      <c r="DMH44" s="247" t="s">
        <v>309</v>
      </c>
      <c r="DMI44" s="247" t="s">
        <v>309</v>
      </c>
      <c r="DMJ44" s="247" t="s">
        <v>309</v>
      </c>
      <c r="DMK44" s="247" t="s">
        <v>309</v>
      </c>
      <c r="DML44" s="247" t="s">
        <v>309</v>
      </c>
      <c r="DMM44" s="247" t="s">
        <v>309</v>
      </c>
      <c r="DMN44" s="247" t="s">
        <v>309</v>
      </c>
      <c r="DMO44" s="247" t="s">
        <v>309</v>
      </c>
      <c r="DMP44" s="247" t="s">
        <v>309</v>
      </c>
      <c r="DMQ44" s="247" t="s">
        <v>309</v>
      </c>
      <c r="DMR44" s="247" t="s">
        <v>309</v>
      </c>
      <c r="DMS44" s="247" t="s">
        <v>309</v>
      </c>
      <c r="DMT44" s="247" t="s">
        <v>309</v>
      </c>
      <c r="DMU44" s="247" t="s">
        <v>309</v>
      </c>
      <c r="DMV44" s="247" t="s">
        <v>309</v>
      </c>
      <c r="DMW44" s="247" t="s">
        <v>309</v>
      </c>
      <c r="DMX44" s="247" t="s">
        <v>309</v>
      </c>
      <c r="DMY44" s="247" t="s">
        <v>309</v>
      </c>
      <c r="DMZ44" s="247" t="s">
        <v>309</v>
      </c>
      <c r="DNA44" s="247" t="s">
        <v>309</v>
      </c>
      <c r="DNB44" s="247" t="s">
        <v>309</v>
      </c>
      <c r="DNC44" s="247" t="s">
        <v>309</v>
      </c>
      <c r="DND44" s="247" t="s">
        <v>309</v>
      </c>
      <c r="DNE44" s="247" t="s">
        <v>309</v>
      </c>
      <c r="DNF44" s="247" t="s">
        <v>309</v>
      </c>
      <c r="DNG44" s="247" t="s">
        <v>309</v>
      </c>
      <c r="DNH44" s="247" t="s">
        <v>309</v>
      </c>
      <c r="DNI44" s="247" t="s">
        <v>309</v>
      </c>
      <c r="DNJ44" s="247" t="s">
        <v>309</v>
      </c>
      <c r="DNK44" s="247" t="s">
        <v>309</v>
      </c>
      <c r="DNL44" s="247" t="s">
        <v>309</v>
      </c>
      <c r="DNM44" s="247" t="s">
        <v>309</v>
      </c>
      <c r="DNN44" s="247" t="s">
        <v>309</v>
      </c>
      <c r="DNO44" s="247" t="s">
        <v>309</v>
      </c>
      <c r="DNP44" s="247" t="s">
        <v>309</v>
      </c>
      <c r="DNQ44" s="247" t="s">
        <v>309</v>
      </c>
      <c r="DNR44" s="247" t="s">
        <v>309</v>
      </c>
      <c r="DNS44" s="247" t="s">
        <v>309</v>
      </c>
      <c r="DNT44" s="247" t="s">
        <v>309</v>
      </c>
      <c r="DNU44" s="247" t="s">
        <v>309</v>
      </c>
      <c r="DNV44" s="247" t="s">
        <v>309</v>
      </c>
      <c r="DNW44" s="247" t="s">
        <v>309</v>
      </c>
      <c r="DNX44" s="247" t="s">
        <v>309</v>
      </c>
      <c r="DNY44" s="247" t="s">
        <v>309</v>
      </c>
      <c r="DNZ44" s="247" t="s">
        <v>309</v>
      </c>
      <c r="DOA44" s="247" t="s">
        <v>309</v>
      </c>
      <c r="DOB44" s="247" t="s">
        <v>309</v>
      </c>
      <c r="DOC44" s="247" t="s">
        <v>309</v>
      </c>
      <c r="DOD44" s="247" t="s">
        <v>309</v>
      </c>
      <c r="DOE44" s="247" t="s">
        <v>309</v>
      </c>
      <c r="DOF44" s="247" t="s">
        <v>309</v>
      </c>
      <c r="DOG44" s="247" t="s">
        <v>309</v>
      </c>
      <c r="DOH44" s="247" t="s">
        <v>309</v>
      </c>
      <c r="DOI44" s="247" t="s">
        <v>309</v>
      </c>
      <c r="DOJ44" s="247" t="s">
        <v>309</v>
      </c>
      <c r="DOK44" s="247" t="s">
        <v>309</v>
      </c>
      <c r="DOL44" s="247" t="s">
        <v>309</v>
      </c>
      <c r="DOM44" s="247" t="s">
        <v>309</v>
      </c>
      <c r="DON44" s="247" t="s">
        <v>309</v>
      </c>
      <c r="DOO44" s="247" t="s">
        <v>309</v>
      </c>
      <c r="DOP44" s="247" t="s">
        <v>309</v>
      </c>
      <c r="DOQ44" s="247" t="s">
        <v>309</v>
      </c>
      <c r="DOR44" s="247" t="s">
        <v>309</v>
      </c>
      <c r="DOS44" s="247" t="s">
        <v>309</v>
      </c>
      <c r="DOT44" s="247" t="s">
        <v>309</v>
      </c>
      <c r="DOU44" s="247" t="s">
        <v>309</v>
      </c>
      <c r="DOV44" s="247" t="s">
        <v>309</v>
      </c>
      <c r="DOW44" s="247" t="s">
        <v>309</v>
      </c>
      <c r="DOX44" s="247" t="s">
        <v>309</v>
      </c>
      <c r="DOY44" s="247" t="s">
        <v>309</v>
      </c>
      <c r="DOZ44" s="247" t="s">
        <v>309</v>
      </c>
      <c r="DPA44" s="247" t="s">
        <v>309</v>
      </c>
      <c r="DPB44" s="247" t="s">
        <v>309</v>
      </c>
      <c r="DPC44" s="247" t="s">
        <v>309</v>
      </c>
      <c r="DPD44" s="247" t="s">
        <v>309</v>
      </c>
      <c r="DPE44" s="247" t="s">
        <v>309</v>
      </c>
      <c r="DPF44" s="247" t="s">
        <v>309</v>
      </c>
      <c r="DPG44" s="247" t="s">
        <v>309</v>
      </c>
      <c r="DPH44" s="247" t="s">
        <v>309</v>
      </c>
      <c r="DPI44" s="247" t="s">
        <v>309</v>
      </c>
      <c r="DPJ44" s="247" t="s">
        <v>309</v>
      </c>
      <c r="DPK44" s="247" t="s">
        <v>309</v>
      </c>
      <c r="DPL44" s="247" t="s">
        <v>309</v>
      </c>
      <c r="DPM44" s="247" t="s">
        <v>309</v>
      </c>
      <c r="DPN44" s="247" t="s">
        <v>309</v>
      </c>
      <c r="DPO44" s="247" t="s">
        <v>309</v>
      </c>
      <c r="DPP44" s="247" t="s">
        <v>309</v>
      </c>
      <c r="DPQ44" s="247" t="s">
        <v>309</v>
      </c>
      <c r="DPR44" s="247" t="s">
        <v>309</v>
      </c>
      <c r="DPS44" s="247" t="s">
        <v>309</v>
      </c>
      <c r="DPT44" s="247" t="s">
        <v>309</v>
      </c>
      <c r="DPU44" s="247" t="s">
        <v>309</v>
      </c>
      <c r="DPV44" s="247" t="s">
        <v>309</v>
      </c>
      <c r="DPW44" s="247" t="s">
        <v>309</v>
      </c>
      <c r="DPX44" s="247" t="s">
        <v>309</v>
      </c>
      <c r="DPY44" s="247" t="s">
        <v>309</v>
      </c>
      <c r="DPZ44" s="247" t="s">
        <v>309</v>
      </c>
      <c r="DQA44" s="247" t="s">
        <v>309</v>
      </c>
      <c r="DQB44" s="247" t="s">
        <v>309</v>
      </c>
      <c r="DQC44" s="247" t="s">
        <v>309</v>
      </c>
      <c r="DQD44" s="247" t="s">
        <v>309</v>
      </c>
      <c r="DQE44" s="247" t="s">
        <v>309</v>
      </c>
      <c r="DQF44" s="247" t="s">
        <v>309</v>
      </c>
      <c r="DQG44" s="247" t="s">
        <v>309</v>
      </c>
      <c r="DQH44" s="247" t="s">
        <v>309</v>
      </c>
      <c r="DQI44" s="247" t="s">
        <v>309</v>
      </c>
      <c r="DQJ44" s="247" t="s">
        <v>309</v>
      </c>
      <c r="DQK44" s="247" t="s">
        <v>309</v>
      </c>
      <c r="DQL44" s="247" t="s">
        <v>309</v>
      </c>
      <c r="DQM44" s="247" t="s">
        <v>309</v>
      </c>
      <c r="DQN44" s="247" t="s">
        <v>309</v>
      </c>
      <c r="DQO44" s="247" t="s">
        <v>309</v>
      </c>
      <c r="DQP44" s="247" t="s">
        <v>309</v>
      </c>
      <c r="DQQ44" s="247" t="s">
        <v>309</v>
      </c>
      <c r="DQR44" s="247" t="s">
        <v>309</v>
      </c>
      <c r="DQS44" s="247" t="s">
        <v>309</v>
      </c>
      <c r="DQT44" s="247" t="s">
        <v>309</v>
      </c>
      <c r="DQU44" s="247" t="s">
        <v>309</v>
      </c>
      <c r="DQV44" s="247" t="s">
        <v>309</v>
      </c>
      <c r="DQW44" s="247" t="s">
        <v>309</v>
      </c>
      <c r="DQX44" s="247" t="s">
        <v>309</v>
      </c>
      <c r="DQY44" s="247" t="s">
        <v>309</v>
      </c>
      <c r="DQZ44" s="247" t="s">
        <v>309</v>
      </c>
      <c r="DRA44" s="247" t="s">
        <v>309</v>
      </c>
      <c r="DRB44" s="247" t="s">
        <v>309</v>
      </c>
      <c r="DRC44" s="247" t="s">
        <v>309</v>
      </c>
      <c r="DRD44" s="247" t="s">
        <v>309</v>
      </c>
      <c r="DRE44" s="247" t="s">
        <v>309</v>
      </c>
      <c r="DRF44" s="247" t="s">
        <v>309</v>
      </c>
      <c r="DRG44" s="247" t="s">
        <v>309</v>
      </c>
      <c r="DRH44" s="247" t="s">
        <v>309</v>
      </c>
      <c r="DRI44" s="247" t="s">
        <v>309</v>
      </c>
      <c r="DRJ44" s="247" t="s">
        <v>309</v>
      </c>
      <c r="DRK44" s="247" t="s">
        <v>309</v>
      </c>
      <c r="DRL44" s="247" t="s">
        <v>309</v>
      </c>
      <c r="DRM44" s="247" t="s">
        <v>309</v>
      </c>
      <c r="DRN44" s="247" t="s">
        <v>309</v>
      </c>
      <c r="DRO44" s="247" t="s">
        <v>309</v>
      </c>
      <c r="DRP44" s="247" t="s">
        <v>309</v>
      </c>
      <c r="DRQ44" s="247" t="s">
        <v>309</v>
      </c>
      <c r="DRR44" s="247" t="s">
        <v>309</v>
      </c>
      <c r="DRS44" s="247" t="s">
        <v>309</v>
      </c>
      <c r="DRT44" s="247" t="s">
        <v>309</v>
      </c>
      <c r="DRU44" s="247" t="s">
        <v>309</v>
      </c>
      <c r="DRV44" s="247" t="s">
        <v>309</v>
      </c>
      <c r="DRW44" s="247" t="s">
        <v>309</v>
      </c>
      <c r="DRX44" s="247" t="s">
        <v>309</v>
      </c>
      <c r="DRY44" s="247" t="s">
        <v>309</v>
      </c>
      <c r="DRZ44" s="247" t="s">
        <v>309</v>
      </c>
      <c r="DSA44" s="247" t="s">
        <v>309</v>
      </c>
      <c r="DSB44" s="247" t="s">
        <v>309</v>
      </c>
      <c r="DSC44" s="247" t="s">
        <v>309</v>
      </c>
      <c r="DSD44" s="247" t="s">
        <v>309</v>
      </c>
      <c r="DSE44" s="247" t="s">
        <v>309</v>
      </c>
      <c r="DSF44" s="247" t="s">
        <v>309</v>
      </c>
      <c r="DSG44" s="247" t="s">
        <v>309</v>
      </c>
      <c r="DSH44" s="247" t="s">
        <v>309</v>
      </c>
      <c r="DSI44" s="247" t="s">
        <v>309</v>
      </c>
      <c r="DSJ44" s="247" t="s">
        <v>309</v>
      </c>
      <c r="DSK44" s="247" t="s">
        <v>309</v>
      </c>
      <c r="DSL44" s="247" t="s">
        <v>309</v>
      </c>
      <c r="DSM44" s="247" t="s">
        <v>309</v>
      </c>
      <c r="DSN44" s="247" t="s">
        <v>309</v>
      </c>
      <c r="DSO44" s="247" t="s">
        <v>309</v>
      </c>
      <c r="DSP44" s="247" t="s">
        <v>309</v>
      </c>
      <c r="DSQ44" s="247" t="s">
        <v>309</v>
      </c>
      <c r="DSR44" s="247" t="s">
        <v>309</v>
      </c>
      <c r="DSS44" s="247" t="s">
        <v>309</v>
      </c>
      <c r="DST44" s="247" t="s">
        <v>309</v>
      </c>
      <c r="DSU44" s="247" t="s">
        <v>309</v>
      </c>
      <c r="DSV44" s="247" t="s">
        <v>309</v>
      </c>
      <c r="DSW44" s="247" t="s">
        <v>309</v>
      </c>
      <c r="DSX44" s="247" t="s">
        <v>309</v>
      </c>
      <c r="DSY44" s="247" t="s">
        <v>309</v>
      </c>
      <c r="DSZ44" s="247" t="s">
        <v>309</v>
      </c>
      <c r="DTA44" s="247" t="s">
        <v>309</v>
      </c>
      <c r="DTB44" s="247" t="s">
        <v>309</v>
      </c>
      <c r="DTC44" s="247" t="s">
        <v>309</v>
      </c>
      <c r="DTD44" s="247" t="s">
        <v>309</v>
      </c>
      <c r="DTE44" s="247" t="s">
        <v>309</v>
      </c>
      <c r="DTF44" s="247" t="s">
        <v>309</v>
      </c>
      <c r="DTG44" s="247" t="s">
        <v>309</v>
      </c>
      <c r="DTH44" s="247" t="s">
        <v>309</v>
      </c>
      <c r="DTI44" s="247" t="s">
        <v>309</v>
      </c>
      <c r="DTJ44" s="247" t="s">
        <v>309</v>
      </c>
      <c r="DTK44" s="247" t="s">
        <v>309</v>
      </c>
      <c r="DTL44" s="247" t="s">
        <v>309</v>
      </c>
      <c r="DTM44" s="247" t="s">
        <v>309</v>
      </c>
      <c r="DTN44" s="247" t="s">
        <v>309</v>
      </c>
      <c r="DTO44" s="247" t="s">
        <v>309</v>
      </c>
      <c r="DTP44" s="247" t="s">
        <v>309</v>
      </c>
      <c r="DTQ44" s="247" t="s">
        <v>309</v>
      </c>
      <c r="DTR44" s="247" t="s">
        <v>309</v>
      </c>
      <c r="DTS44" s="247" t="s">
        <v>309</v>
      </c>
      <c r="DTT44" s="247" t="s">
        <v>309</v>
      </c>
      <c r="DTU44" s="247" t="s">
        <v>309</v>
      </c>
      <c r="DTV44" s="247" t="s">
        <v>309</v>
      </c>
      <c r="DTW44" s="247" t="s">
        <v>309</v>
      </c>
      <c r="DTX44" s="247" t="s">
        <v>309</v>
      </c>
      <c r="DTY44" s="247" t="s">
        <v>309</v>
      </c>
      <c r="DTZ44" s="247" t="s">
        <v>309</v>
      </c>
      <c r="DUA44" s="247" t="s">
        <v>309</v>
      </c>
      <c r="DUB44" s="247" t="s">
        <v>309</v>
      </c>
      <c r="DUC44" s="247" t="s">
        <v>309</v>
      </c>
      <c r="DUD44" s="247" t="s">
        <v>309</v>
      </c>
      <c r="DUE44" s="247" t="s">
        <v>309</v>
      </c>
      <c r="DUF44" s="247" t="s">
        <v>309</v>
      </c>
      <c r="DUG44" s="247" t="s">
        <v>309</v>
      </c>
      <c r="DUH44" s="247" t="s">
        <v>309</v>
      </c>
      <c r="DUI44" s="247" t="s">
        <v>309</v>
      </c>
      <c r="DUJ44" s="247" t="s">
        <v>309</v>
      </c>
      <c r="DUK44" s="247" t="s">
        <v>309</v>
      </c>
      <c r="DUL44" s="247" t="s">
        <v>309</v>
      </c>
      <c r="DUM44" s="247" t="s">
        <v>309</v>
      </c>
      <c r="DUN44" s="247" t="s">
        <v>309</v>
      </c>
      <c r="DUO44" s="247" t="s">
        <v>309</v>
      </c>
      <c r="DUP44" s="247" t="s">
        <v>309</v>
      </c>
      <c r="DUQ44" s="247" t="s">
        <v>309</v>
      </c>
      <c r="DUR44" s="247" t="s">
        <v>309</v>
      </c>
      <c r="DUS44" s="247" t="s">
        <v>309</v>
      </c>
      <c r="DUT44" s="247" t="s">
        <v>309</v>
      </c>
      <c r="DUU44" s="247" t="s">
        <v>309</v>
      </c>
      <c r="DUV44" s="247" t="s">
        <v>309</v>
      </c>
      <c r="DUW44" s="247" t="s">
        <v>309</v>
      </c>
      <c r="DUX44" s="247" t="s">
        <v>309</v>
      </c>
      <c r="DUY44" s="247" t="s">
        <v>309</v>
      </c>
      <c r="DUZ44" s="247" t="s">
        <v>309</v>
      </c>
      <c r="DVA44" s="247" t="s">
        <v>309</v>
      </c>
      <c r="DVB44" s="247" t="s">
        <v>309</v>
      </c>
      <c r="DVC44" s="247" t="s">
        <v>309</v>
      </c>
      <c r="DVD44" s="247" t="s">
        <v>309</v>
      </c>
      <c r="DVE44" s="247" t="s">
        <v>309</v>
      </c>
      <c r="DVF44" s="247" t="s">
        <v>309</v>
      </c>
      <c r="DVG44" s="247" t="s">
        <v>309</v>
      </c>
      <c r="DVH44" s="247" t="s">
        <v>309</v>
      </c>
      <c r="DVI44" s="247" t="s">
        <v>309</v>
      </c>
      <c r="DVJ44" s="247" t="s">
        <v>309</v>
      </c>
      <c r="DVK44" s="247" t="s">
        <v>309</v>
      </c>
      <c r="DVL44" s="247" t="s">
        <v>309</v>
      </c>
      <c r="DVM44" s="247" t="s">
        <v>309</v>
      </c>
      <c r="DVN44" s="247" t="s">
        <v>309</v>
      </c>
      <c r="DVO44" s="247" t="s">
        <v>309</v>
      </c>
      <c r="DVP44" s="247" t="s">
        <v>309</v>
      </c>
      <c r="DVQ44" s="247" t="s">
        <v>309</v>
      </c>
      <c r="DVR44" s="247" t="s">
        <v>309</v>
      </c>
      <c r="DVS44" s="247" t="s">
        <v>309</v>
      </c>
      <c r="DVT44" s="247" t="s">
        <v>309</v>
      </c>
      <c r="DVU44" s="247" t="s">
        <v>309</v>
      </c>
      <c r="DVV44" s="247" t="s">
        <v>309</v>
      </c>
      <c r="DVW44" s="247" t="s">
        <v>309</v>
      </c>
      <c r="DVX44" s="247" t="s">
        <v>309</v>
      </c>
      <c r="DVY44" s="247" t="s">
        <v>309</v>
      </c>
      <c r="DVZ44" s="247" t="s">
        <v>309</v>
      </c>
      <c r="DWA44" s="247" t="s">
        <v>309</v>
      </c>
      <c r="DWB44" s="247" t="s">
        <v>309</v>
      </c>
      <c r="DWC44" s="247" t="s">
        <v>309</v>
      </c>
      <c r="DWD44" s="247" t="s">
        <v>309</v>
      </c>
      <c r="DWE44" s="247" t="s">
        <v>309</v>
      </c>
      <c r="DWF44" s="247" t="s">
        <v>309</v>
      </c>
      <c r="DWG44" s="247" t="s">
        <v>309</v>
      </c>
      <c r="DWH44" s="247" t="s">
        <v>309</v>
      </c>
      <c r="DWI44" s="247" t="s">
        <v>309</v>
      </c>
      <c r="DWJ44" s="247" t="s">
        <v>309</v>
      </c>
      <c r="DWK44" s="247" t="s">
        <v>309</v>
      </c>
      <c r="DWL44" s="247" t="s">
        <v>309</v>
      </c>
      <c r="DWM44" s="247" t="s">
        <v>309</v>
      </c>
      <c r="DWN44" s="247" t="s">
        <v>309</v>
      </c>
      <c r="DWO44" s="247" t="s">
        <v>309</v>
      </c>
      <c r="DWP44" s="247" t="s">
        <v>309</v>
      </c>
      <c r="DWQ44" s="247" t="s">
        <v>309</v>
      </c>
      <c r="DWR44" s="247" t="s">
        <v>309</v>
      </c>
      <c r="DWS44" s="247" t="s">
        <v>309</v>
      </c>
      <c r="DWT44" s="247" t="s">
        <v>309</v>
      </c>
      <c r="DWU44" s="247" t="s">
        <v>309</v>
      </c>
      <c r="DWV44" s="247" t="s">
        <v>309</v>
      </c>
      <c r="DWW44" s="247" t="s">
        <v>309</v>
      </c>
      <c r="DWX44" s="247" t="s">
        <v>309</v>
      </c>
      <c r="DWY44" s="247" t="s">
        <v>309</v>
      </c>
      <c r="DWZ44" s="247" t="s">
        <v>309</v>
      </c>
      <c r="DXA44" s="247" t="s">
        <v>309</v>
      </c>
      <c r="DXB44" s="247" t="s">
        <v>309</v>
      </c>
      <c r="DXC44" s="247" t="s">
        <v>309</v>
      </c>
      <c r="DXD44" s="247" t="s">
        <v>309</v>
      </c>
      <c r="DXE44" s="247" t="s">
        <v>309</v>
      </c>
      <c r="DXF44" s="247" t="s">
        <v>309</v>
      </c>
      <c r="DXG44" s="247" t="s">
        <v>309</v>
      </c>
      <c r="DXH44" s="247" t="s">
        <v>309</v>
      </c>
      <c r="DXI44" s="247" t="s">
        <v>309</v>
      </c>
      <c r="DXJ44" s="247" t="s">
        <v>309</v>
      </c>
      <c r="DXK44" s="247" t="s">
        <v>309</v>
      </c>
      <c r="DXL44" s="247" t="s">
        <v>309</v>
      </c>
      <c r="DXM44" s="247" t="s">
        <v>309</v>
      </c>
      <c r="DXN44" s="247" t="s">
        <v>309</v>
      </c>
      <c r="DXO44" s="247" t="s">
        <v>309</v>
      </c>
      <c r="DXP44" s="247" t="s">
        <v>309</v>
      </c>
      <c r="DXQ44" s="247" t="s">
        <v>309</v>
      </c>
      <c r="DXR44" s="247" t="s">
        <v>309</v>
      </c>
      <c r="DXS44" s="247" t="s">
        <v>309</v>
      </c>
      <c r="DXT44" s="247" t="s">
        <v>309</v>
      </c>
      <c r="DXU44" s="247" t="s">
        <v>309</v>
      </c>
      <c r="DXV44" s="247" t="s">
        <v>309</v>
      </c>
      <c r="DXW44" s="247" t="s">
        <v>309</v>
      </c>
      <c r="DXX44" s="247" t="s">
        <v>309</v>
      </c>
      <c r="DXY44" s="247" t="s">
        <v>309</v>
      </c>
      <c r="DXZ44" s="247" t="s">
        <v>309</v>
      </c>
      <c r="DYA44" s="247" t="s">
        <v>309</v>
      </c>
      <c r="DYB44" s="247" t="s">
        <v>309</v>
      </c>
      <c r="DYC44" s="247" t="s">
        <v>309</v>
      </c>
      <c r="DYD44" s="247" t="s">
        <v>309</v>
      </c>
      <c r="DYE44" s="247" t="s">
        <v>309</v>
      </c>
      <c r="DYF44" s="247" t="s">
        <v>309</v>
      </c>
      <c r="DYG44" s="247" t="s">
        <v>309</v>
      </c>
      <c r="DYH44" s="247" t="s">
        <v>309</v>
      </c>
      <c r="DYI44" s="247" t="s">
        <v>309</v>
      </c>
      <c r="DYJ44" s="247" t="s">
        <v>309</v>
      </c>
      <c r="DYK44" s="247" t="s">
        <v>309</v>
      </c>
      <c r="DYL44" s="247" t="s">
        <v>309</v>
      </c>
      <c r="DYM44" s="247" t="s">
        <v>309</v>
      </c>
      <c r="DYN44" s="247" t="s">
        <v>309</v>
      </c>
      <c r="DYO44" s="247" t="s">
        <v>309</v>
      </c>
      <c r="DYP44" s="247" t="s">
        <v>309</v>
      </c>
      <c r="DYQ44" s="247" t="s">
        <v>309</v>
      </c>
      <c r="DYR44" s="247" t="s">
        <v>309</v>
      </c>
      <c r="DYS44" s="247" t="s">
        <v>309</v>
      </c>
      <c r="DYT44" s="247" t="s">
        <v>309</v>
      </c>
      <c r="DYU44" s="247" t="s">
        <v>309</v>
      </c>
      <c r="DYV44" s="247" t="s">
        <v>309</v>
      </c>
      <c r="DYW44" s="247" t="s">
        <v>309</v>
      </c>
      <c r="DYX44" s="247" t="s">
        <v>309</v>
      </c>
      <c r="DYY44" s="247" t="s">
        <v>309</v>
      </c>
      <c r="DYZ44" s="247" t="s">
        <v>309</v>
      </c>
      <c r="DZA44" s="247" t="s">
        <v>309</v>
      </c>
      <c r="DZB44" s="247" t="s">
        <v>309</v>
      </c>
      <c r="DZC44" s="247" t="s">
        <v>309</v>
      </c>
      <c r="DZD44" s="247" t="s">
        <v>309</v>
      </c>
      <c r="DZE44" s="247" t="s">
        <v>309</v>
      </c>
      <c r="DZF44" s="247" t="s">
        <v>309</v>
      </c>
      <c r="DZG44" s="247" t="s">
        <v>309</v>
      </c>
      <c r="DZH44" s="247" t="s">
        <v>309</v>
      </c>
      <c r="DZI44" s="247" t="s">
        <v>309</v>
      </c>
      <c r="DZJ44" s="247" t="s">
        <v>309</v>
      </c>
      <c r="DZK44" s="247" t="s">
        <v>309</v>
      </c>
      <c r="DZL44" s="247" t="s">
        <v>309</v>
      </c>
      <c r="DZM44" s="247" t="s">
        <v>309</v>
      </c>
      <c r="DZN44" s="247" t="s">
        <v>309</v>
      </c>
      <c r="DZO44" s="247" t="s">
        <v>309</v>
      </c>
      <c r="DZP44" s="247" t="s">
        <v>309</v>
      </c>
      <c r="DZQ44" s="247" t="s">
        <v>309</v>
      </c>
      <c r="DZR44" s="247" t="s">
        <v>309</v>
      </c>
      <c r="DZS44" s="247" t="s">
        <v>309</v>
      </c>
      <c r="DZT44" s="247" t="s">
        <v>309</v>
      </c>
      <c r="DZU44" s="247" t="s">
        <v>309</v>
      </c>
      <c r="DZV44" s="247" t="s">
        <v>309</v>
      </c>
      <c r="DZW44" s="247" t="s">
        <v>309</v>
      </c>
      <c r="DZX44" s="247" t="s">
        <v>309</v>
      </c>
      <c r="DZY44" s="247" t="s">
        <v>309</v>
      </c>
      <c r="DZZ44" s="247" t="s">
        <v>309</v>
      </c>
      <c r="EAA44" s="247" t="s">
        <v>309</v>
      </c>
      <c r="EAB44" s="247" t="s">
        <v>309</v>
      </c>
      <c r="EAC44" s="247" t="s">
        <v>309</v>
      </c>
      <c r="EAD44" s="247" t="s">
        <v>309</v>
      </c>
      <c r="EAE44" s="247" t="s">
        <v>309</v>
      </c>
      <c r="EAF44" s="247" t="s">
        <v>309</v>
      </c>
      <c r="EAG44" s="247" t="s">
        <v>309</v>
      </c>
      <c r="EAH44" s="247" t="s">
        <v>309</v>
      </c>
      <c r="EAI44" s="247" t="s">
        <v>309</v>
      </c>
      <c r="EAJ44" s="247" t="s">
        <v>309</v>
      </c>
      <c r="EAK44" s="247" t="s">
        <v>309</v>
      </c>
      <c r="EAL44" s="247" t="s">
        <v>309</v>
      </c>
      <c r="EAM44" s="247" t="s">
        <v>309</v>
      </c>
      <c r="EAN44" s="247" t="s">
        <v>309</v>
      </c>
      <c r="EAO44" s="247" t="s">
        <v>309</v>
      </c>
      <c r="EAP44" s="247" t="s">
        <v>309</v>
      </c>
      <c r="EAQ44" s="247" t="s">
        <v>309</v>
      </c>
      <c r="EAR44" s="247" t="s">
        <v>309</v>
      </c>
      <c r="EAS44" s="247" t="s">
        <v>309</v>
      </c>
      <c r="EAT44" s="247" t="s">
        <v>309</v>
      </c>
      <c r="EAU44" s="247" t="s">
        <v>309</v>
      </c>
      <c r="EAV44" s="247" t="s">
        <v>309</v>
      </c>
      <c r="EAW44" s="247" t="s">
        <v>309</v>
      </c>
      <c r="EAX44" s="247" t="s">
        <v>309</v>
      </c>
      <c r="EAY44" s="247" t="s">
        <v>309</v>
      </c>
      <c r="EAZ44" s="247" t="s">
        <v>309</v>
      </c>
      <c r="EBA44" s="247" t="s">
        <v>309</v>
      </c>
      <c r="EBB44" s="247" t="s">
        <v>309</v>
      </c>
      <c r="EBC44" s="247" t="s">
        <v>309</v>
      </c>
      <c r="EBD44" s="247" t="s">
        <v>309</v>
      </c>
      <c r="EBE44" s="247" t="s">
        <v>309</v>
      </c>
      <c r="EBF44" s="247" t="s">
        <v>309</v>
      </c>
      <c r="EBG44" s="247" t="s">
        <v>309</v>
      </c>
      <c r="EBH44" s="247" t="s">
        <v>309</v>
      </c>
      <c r="EBI44" s="247" t="s">
        <v>309</v>
      </c>
      <c r="EBJ44" s="247" t="s">
        <v>309</v>
      </c>
      <c r="EBK44" s="247" t="s">
        <v>309</v>
      </c>
      <c r="EBL44" s="247" t="s">
        <v>309</v>
      </c>
      <c r="EBM44" s="247" t="s">
        <v>309</v>
      </c>
      <c r="EBN44" s="247" t="s">
        <v>309</v>
      </c>
      <c r="EBO44" s="247" t="s">
        <v>309</v>
      </c>
      <c r="EBP44" s="247" t="s">
        <v>309</v>
      </c>
      <c r="EBQ44" s="247" t="s">
        <v>309</v>
      </c>
      <c r="EBR44" s="247" t="s">
        <v>309</v>
      </c>
      <c r="EBS44" s="247" t="s">
        <v>309</v>
      </c>
      <c r="EBT44" s="247" t="s">
        <v>309</v>
      </c>
      <c r="EBU44" s="247" t="s">
        <v>309</v>
      </c>
      <c r="EBV44" s="247" t="s">
        <v>309</v>
      </c>
      <c r="EBW44" s="247" t="s">
        <v>309</v>
      </c>
      <c r="EBX44" s="247" t="s">
        <v>309</v>
      </c>
      <c r="EBY44" s="247" t="s">
        <v>309</v>
      </c>
      <c r="EBZ44" s="247" t="s">
        <v>309</v>
      </c>
      <c r="ECA44" s="247" t="s">
        <v>309</v>
      </c>
      <c r="ECB44" s="247" t="s">
        <v>309</v>
      </c>
      <c r="ECC44" s="247" t="s">
        <v>309</v>
      </c>
      <c r="ECD44" s="247" t="s">
        <v>309</v>
      </c>
      <c r="ECE44" s="247" t="s">
        <v>309</v>
      </c>
      <c r="ECF44" s="247" t="s">
        <v>309</v>
      </c>
      <c r="ECG44" s="247" t="s">
        <v>309</v>
      </c>
      <c r="ECH44" s="247" t="s">
        <v>309</v>
      </c>
      <c r="ECI44" s="247" t="s">
        <v>309</v>
      </c>
      <c r="ECJ44" s="247" t="s">
        <v>309</v>
      </c>
      <c r="ECK44" s="247" t="s">
        <v>309</v>
      </c>
      <c r="ECL44" s="247" t="s">
        <v>309</v>
      </c>
      <c r="ECM44" s="247" t="s">
        <v>309</v>
      </c>
      <c r="ECN44" s="247" t="s">
        <v>309</v>
      </c>
      <c r="ECO44" s="247" t="s">
        <v>309</v>
      </c>
      <c r="ECP44" s="247" t="s">
        <v>309</v>
      </c>
      <c r="ECQ44" s="247" t="s">
        <v>309</v>
      </c>
      <c r="ECR44" s="247" t="s">
        <v>309</v>
      </c>
      <c r="ECS44" s="247" t="s">
        <v>309</v>
      </c>
      <c r="ECT44" s="247" t="s">
        <v>309</v>
      </c>
      <c r="ECU44" s="247" t="s">
        <v>309</v>
      </c>
      <c r="ECV44" s="247" t="s">
        <v>309</v>
      </c>
      <c r="ECW44" s="247" t="s">
        <v>309</v>
      </c>
      <c r="ECX44" s="247" t="s">
        <v>309</v>
      </c>
      <c r="ECY44" s="247" t="s">
        <v>309</v>
      </c>
      <c r="ECZ44" s="247" t="s">
        <v>309</v>
      </c>
      <c r="EDA44" s="247" t="s">
        <v>309</v>
      </c>
      <c r="EDB44" s="247" t="s">
        <v>309</v>
      </c>
      <c r="EDC44" s="247" t="s">
        <v>309</v>
      </c>
      <c r="EDD44" s="247" t="s">
        <v>309</v>
      </c>
      <c r="EDE44" s="247" t="s">
        <v>309</v>
      </c>
      <c r="EDF44" s="247" t="s">
        <v>309</v>
      </c>
      <c r="EDG44" s="247" t="s">
        <v>309</v>
      </c>
      <c r="EDH44" s="247" t="s">
        <v>309</v>
      </c>
      <c r="EDI44" s="247" t="s">
        <v>309</v>
      </c>
      <c r="EDJ44" s="247" t="s">
        <v>309</v>
      </c>
      <c r="EDK44" s="247" t="s">
        <v>309</v>
      </c>
      <c r="EDL44" s="247" t="s">
        <v>309</v>
      </c>
      <c r="EDM44" s="247" t="s">
        <v>309</v>
      </c>
      <c r="EDN44" s="247" t="s">
        <v>309</v>
      </c>
      <c r="EDO44" s="247" t="s">
        <v>309</v>
      </c>
      <c r="EDP44" s="247" t="s">
        <v>309</v>
      </c>
      <c r="EDQ44" s="247" t="s">
        <v>309</v>
      </c>
      <c r="EDR44" s="247" t="s">
        <v>309</v>
      </c>
      <c r="EDS44" s="247" t="s">
        <v>309</v>
      </c>
      <c r="EDT44" s="247" t="s">
        <v>309</v>
      </c>
      <c r="EDU44" s="247" t="s">
        <v>309</v>
      </c>
      <c r="EDV44" s="247" t="s">
        <v>309</v>
      </c>
      <c r="EDW44" s="247" t="s">
        <v>309</v>
      </c>
      <c r="EDX44" s="247" t="s">
        <v>309</v>
      </c>
      <c r="EDY44" s="247" t="s">
        <v>309</v>
      </c>
      <c r="EDZ44" s="247" t="s">
        <v>309</v>
      </c>
      <c r="EEA44" s="247" t="s">
        <v>309</v>
      </c>
      <c r="EEB44" s="247" t="s">
        <v>309</v>
      </c>
      <c r="EEC44" s="247" t="s">
        <v>309</v>
      </c>
      <c r="EED44" s="247" t="s">
        <v>309</v>
      </c>
      <c r="EEE44" s="247" t="s">
        <v>309</v>
      </c>
      <c r="EEF44" s="247" t="s">
        <v>309</v>
      </c>
      <c r="EEG44" s="247" t="s">
        <v>309</v>
      </c>
      <c r="EEH44" s="247" t="s">
        <v>309</v>
      </c>
      <c r="EEI44" s="247" t="s">
        <v>309</v>
      </c>
      <c r="EEJ44" s="247" t="s">
        <v>309</v>
      </c>
      <c r="EEK44" s="247" t="s">
        <v>309</v>
      </c>
      <c r="EEL44" s="247" t="s">
        <v>309</v>
      </c>
      <c r="EEM44" s="247" t="s">
        <v>309</v>
      </c>
      <c r="EEN44" s="247" t="s">
        <v>309</v>
      </c>
      <c r="EEO44" s="247" t="s">
        <v>309</v>
      </c>
      <c r="EEP44" s="247" t="s">
        <v>309</v>
      </c>
      <c r="EEQ44" s="247" t="s">
        <v>309</v>
      </c>
      <c r="EER44" s="247" t="s">
        <v>309</v>
      </c>
      <c r="EES44" s="247" t="s">
        <v>309</v>
      </c>
      <c r="EET44" s="247" t="s">
        <v>309</v>
      </c>
      <c r="EEU44" s="247" t="s">
        <v>309</v>
      </c>
      <c r="EEV44" s="247" t="s">
        <v>309</v>
      </c>
      <c r="EEW44" s="247" t="s">
        <v>309</v>
      </c>
      <c r="EEX44" s="247" t="s">
        <v>309</v>
      </c>
      <c r="EEY44" s="247" t="s">
        <v>309</v>
      </c>
      <c r="EEZ44" s="247" t="s">
        <v>309</v>
      </c>
      <c r="EFA44" s="247" t="s">
        <v>309</v>
      </c>
      <c r="EFB44" s="247" t="s">
        <v>309</v>
      </c>
      <c r="EFC44" s="247" t="s">
        <v>309</v>
      </c>
      <c r="EFD44" s="247" t="s">
        <v>309</v>
      </c>
      <c r="EFE44" s="247" t="s">
        <v>309</v>
      </c>
      <c r="EFF44" s="247" t="s">
        <v>309</v>
      </c>
      <c r="EFG44" s="247" t="s">
        <v>309</v>
      </c>
      <c r="EFH44" s="247" t="s">
        <v>309</v>
      </c>
      <c r="EFI44" s="247" t="s">
        <v>309</v>
      </c>
      <c r="EFJ44" s="247" t="s">
        <v>309</v>
      </c>
      <c r="EFK44" s="247" t="s">
        <v>309</v>
      </c>
      <c r="EFL44" s="247" t="s">
        <v>309</v>
      </c>
      <c r="EFM44" s="247" t="s">
        <v>309</v>
      </c>
      <c r="EFN44" s="247" t="s">
        <v>309</v>
      </c>
      <c r="EFO44" s="247" t="s">
        <v>309</v>
      </c>
      <c r="EFP44" s="247" t="s">
        <v>309</v>
      </c>
      <c r="EFQ44" s="247" t="s">
        <v>309</v>
      </c>
      <c r="EFR44" s="247" t="s">
        <v>309</v>
      </c>
      <c r="EFS44" s="247" t="s">
        <v>309</v>
      </c>
      <c r="EFT44" s="247" t="s">
        <v>309</v>
      </c>
      <c r="EFU44" s="247" t="s">
        <v>309</v>
      </c>
      <c r="EFV44" s="247" t="s">
        <v>309</v>
      </c>
      <c r="EFW44" s="247" t="s">
        <v>309</v>
      </c>
      <c r="EFX44" s="247" t="s">
        <v>309</v>
      </c>
      <c r="EFY44" s="247" t="s">
        <v>309</v>
      </c>
      <c r="EFZ44" s="247" t="s">
        <v>309</v>
      </c>
      <c r="EGA44" s="247" t="s">
        <v>309</v>
      </c>
      <c r="EGB44" s="247" t="s">
        <v>309</v>
      </c>
      <c r="EGC44" s="247" t="s">
        <v>309</v>
      </c>
      <c r="EGD44" s="247" t="s">
        <v>309</v>
      </c>
      <c r="EGE44" s="247" t="s">
        <v>309</v>
      </c>
      <c r="EGF44" s="247" t="s">
        <v>309</v>
      </c>
      <c r="EGG44" s="247" t="s">
        <v>309</v>
      </c>
      <c r="EGH44" s="247" t="s">
        <v>309</v>
      </c>
      <c r="EGI44" s="247" t="s">
        <v>309</v>
      </c>
      <c r="EGJ44" s="247" t="s">
        <v>309</v>
      </c>
      <c r="EGK44" s="247" t="s">
        <v>309</v>
      </c>
      <c r="EGL44" s="247" t="s">
        <v>309</v>
      </c>
      <c r="EGM44" s="247" t="s">
        <v>309</v>
      </c>
      <c r="EGN44" s="247" t="s">
        <v>309</v>
      </c>
      <c r="EGO44" s="247" t="s">
        <v>309</v>
      </c>
      <c r="EGP44" s="247" t="s">
        <v>309</v>
      </c>
      <c r="EGQ44" s="247" t="s">
        <v>309</v>
      </c>
      <c r="EGR44" s="247" t="s">
        <v>309</v>
      </c>
      <c r="EGS44" s="247" t="s">
        <v>309</v>
      </c>
      <c r="EGT44" s="247" t="s">
        <v>309</v>
      </c>
      <c r="EGU44" s="247" t="s">
        <v>309</v>
      </c>
      <c r="EGV44" s="247" t="s">
        <v>309</v>
      </c>
      <c r="EGW44" s="247" t="s">
        <v>309</v>
      </c>
      <c r="EGX44" s="247" t="s">
        <v>309</v>
      </c>
      <c r="EGY44" s="247" t="s">
        <v>309</v>
      </c>
      <c r="EGZ44" s="247" t="s">
        <v>309</v>
      </c>
      <c r="EHA44" s="247" t="s">
        <v>309</v>
      </c>
      <c r="EHB44" s="247" t="s">
        <v>309</v>
      </c>
      <c r="EHC44" s="247" t="s">
        <v>309</v>
      </c>
      <c r="EHD44" s="247" t="s">
        <v>309</v>
      </c>
      <c r="EHE44" s="247" t="s">
        <v>309</v>
      </c>
      <c r="EHF44" s="247" t="s">
        <v>309</v>
      </c>
      <c r="EHG44" s="247" t="s">
        <v>309</v>
      </c>
      <c r="EHH44" s="247" t="s">
        <v>309</v>
      </c>
      <c r="EHI44" s="247" t="s">
        <v>309</v>
      </c>
      <c r="EHJ44" s="247" t="s">
        <v>309</v>
      </c>
      <c r="EHK44" s="247" t="s">
        <v>309</v>
      </c>
      <c r="EHL44" s="247" t="s">
        <v>309</v>
      </c>
      <c r="EHM44" s="247" t="s">
        <v>309</v>
      </c>
      <c r="EHN44" s="247" t="s">
        <v>309</v>
      </c>
      <c r="EHO44" s="247" t="s">
        <v>309</v>
      </c>
      <c r="EHP44" s="247" t="s">
        <v>309</v>
      </c>
      <c r="EHQ44" s="247" t="s">
        <v>309</v>
      </c>
      <c r="EHR44" s="247" t="s">
        <v>309</v>
      </c>
      <c r="EHS44" s="247" t="s">
        <v>309</v>
      </c>
      <c r="EHT44" s="247" t="s">
        <v>309</v>
      </c>
      <c r="EHU44" s="247" t="s">
        <v>309</v>
      </c>
      <c r="EHV44" s="247" t="s">
        <v>309</v>
      </c>
      <c r="EHW44" s="247" t="s">
        <v>309</v>
      </c>
      <c r="EHX44" s="247" t="s">
        <v>309</v>
      </c>
      <c r="EHY44" s="247" t="s">
        <v>309</v>
      </c>
      <c r="EHZ44" s="247" t="s">
        <v>309</v>
      </c>
      <c r="EIA44" s="247" t="s">
        <v>309</v>
      </c>
      <c r="EIB44" s="247" t="s">
        <v>309</v>
      </c>
      <c r="EIC44" s="247" t="s">
        <v>309</v>
      </c>
      <c r="EID44" s="247" t="s">
        <v>309</v>
      </c>
      <c r="EIE44" s="247" t="s">
        <v>309</v>
      </c>
      <c r="EIF44" s="247" t="s">
        <v>309</v>
      </c>
      <c r="EIG44" s="247" t="s">
        <v>309</v>
      </c>
      <c r="EIH44" s="247" t="s">
        <v>309</v>
      </c>
      <c r="EII44" s="247" t="s">
        <v>309</v>
      </c>
      <c r="EIJ44" s="247" t="s">
        <v>309</v>
      </c>
      <c r="EIK44" s="247" t="s">
        <v>309</v>
      </c>
      <c r="EIL44" s="247" t="s">
        <v>309</v>
      </c>
      <c r="EIM44" s="247" t="s">
        <v>309</v>
      </c>
      <c r="EIN44" s="247" t="s">
        <v>309</v>
      </c>
      <c r="EIO44" s="247" t="s">
        <v>309</v>
      </c>
      <c r="EIP44" s="247" t="s">
        <v>309</v>
      </c>
      <c r="EIQ44" s="247" t="s">
        <v>309</v>
      </c>
      <c r="EIR44" s="247" t="s">
        <v>309</v>
      </c>
      <c r="EIS44" s="247" t="s">
        <v>309</v>
      </c>
      <c r="EIT44" s="247" t="s">
        <v>309</v>
      </c>
      <c r="EIU44" s="247" t="s">
        <v>309</v>
      </c>
      <c r="EIV44" s="247" t="s">
        <v>309</v>
      </c>
      <c r="EIW44" s="247" t="s">
        <v>309</v>
      </c>
      <c r="EIX44" s="247" t="s">
        <v>309</v>
      </c>
      <c r="EIY44" s="247" t="s">
        <v>309</v>
      </c>
      <c r="EIZ44" s="247" t="s">
        <v>309</v>
      </c>
      <c r="EJA44" s="247" t="s">
        <v>309</v>
      </c>
      <c r="EJB44" s="247" t="s">
        <v>309</v>
      </c>
      <c r="EJC44" s="247" t="s">
        <v>309</v>
      </c>
      <c r="EJD44" s="247" t="s">
        <v>309</v>
      </c>
      <c r="EJE44" s="247" t="s">
        <v>309</v>
      </c>
      <c r="EJF44" s="247" t="s">
        <v>309</v>
      </c>
      <c r="EJG44" s="247" t="s">
        <v>309</v>
      </c>
      <c r="EJH44" s="247" t="s">
        <v>309</v>
      </c>
      <c r="EJI44" s="247" t="s">
        <v>309</v>
      </c>
      <c r="EJJ44" s="247" t="s">
        <v>309</v>
      </c>
      <c r="EJK44" s="247" t="s">
        <v>309</v>
      </c>
      <c r="EJL44" s="247" t="s">
        <v>309</v>
      </c>
      <c r="EJM44" s="247" t="s">
        <v>309</v>
      </c>
      <c r="EJN44" s="247" t="s">
        <v>309</v>
      </c>
      <c r="EJO44" s="247" t="s">
        <v>309</v>
      </c>
      <c r="EJP44" s="247" t="s">
        <v>309</v>
      </c>
      <c r="EJQ44" s="247" t="s">
        <v>309</v>
      </c>
      <c r="EJR44" s="247" t="s">
        <v>309</v>
      </c>
      <c r="EJS44" s="247" t="s">
        <v>309</v>
      </c>
      <c r="EJT44" s="247" t="s">
        <v>309</v>
      </c>
      <c r="EJU44" s="247" t="s">
        <v>309</v>
      </c>
      <c r="EJV44" s="247" t="s">
        <v>309</v>
      </c>
      <c r="EJW44" s="247" t="s">
        <v>309</v>
      </c>
      <c r="EJX44" s="247" t="s">
        <v>309</v>
      </c>
      <c r="EJY44" s="247" t="s">
        <v>309</v>
      </c>
      <c r="EJZ44" s="247" t="s">
        <v>309</v>
      </c>
      <c r="EKA44" s="247" t="s">
        <v>309</v>
      </c>
      <c r="EKB44" s="247" t="s">
        <v>309</v>
      </c>
      <c r="EKC44" s="247" t="s">
        <v>309</v>
      </c>
      <c r="EKD44" s="247" t="s">
        <v>309</v>
      </c>
      <c r="EKE44" s="247" t="s">
        <v>309</v>
      </c>
      <c r="EKF44" s="247" t="s">
        <v>309</v>
      </c>
      <c r="EKG44" s="247" t="s">
        <v>309</v>
      </c>
      <c r="EKH44" s="247" t="s">
        <v>309</v>
      </c>
      <c r="EKI44" s="247" t="s">
        <v>309</v>
      </c>
      <c r="EKJ44" s="247" t="s">
        <v>309</v>
      </c>
      <c r="EKK44" s="247" t="s">
        <v>309</v>
      </c>
      <c r="EKL44" s="247" t="s">
        <v>309</v>
      </c>
      <c r="EKM44" s="247" t="s">
        <v>309</v>
      </c>
      <c r="EKN44" s="247" t="s">
        <v>309</v>
      </c>
      <c r="EKO44" s="247" t="s">
        <v>309</v>
      </c>
      <c r="EKP44" s="247" t="s">
        <v>309</v>
      </c>
      <c r="EKQ44" s="247" t="s">
        <v>309</v>
      </c>
      <c r="EKR44" s="247" t="s">
        <v>309</v>
      </c>
      <c r="EKS44" s="247" t="s">
        <v>309</v>
      </c>
      <c r="EKT44" s="247" t="s">
        <v>309</v>
      </c>
      <c r="EKU44" s="247" t="s">
        <v>309</v>
      </c>
      <c r="EKV44" s="247" t="s">
        <v>309</v>
      </c>
      <c r="EKW44" s="247" t="s">
        <v>309</v>
      </c>
      <c r="EKX44" s="247" t="s">
        <v>309</v>
      </c>
      <c r="EKY44" s="247" t="s">
        <v>309</v>
      </c>
      <c r="EKZ44" s="247" t="s">
        <v>309</v>
      </c>
      <c r="ELA44" s="247" t="s">
        <v>309</v>
      </c>
      <c r="ELB44" s="247" t="s">
        <v>309</v>
      </c>
      <c r="ELC44" s="247" t="s">
        <v>309</v>
      </c>
      <c r="ELD44" s="247" t="s">
        <v>309</v>
      </c>
      <c r="ELE44" s="247" t="s">
        <v>309</v>
      </c>
      <c r="ELF44" s="247" t="s">
        <v>309</v>
      </c>
      <c r="ELG44" s="247" t="s">
        <v>309</v>
      </c>
      <c r="ELH44" s="247" t="s">
        <v>309</v>
      </c>
      <c r="ELI44" s="247" t="s">
        <v>309</v>
      </c>
      <c r="ELJ44" s="247" t="s">
        <v>309</v>
      </c>
      <c r="ELK44" s="247" t="s">
        <v>309</v>
      </c>
      <c r="ELL44" s="247" t="s">
        <v>309</v>
      </c>
      <c r="ELM44" s="247" t="s">
        <v>309</v>
      </c>
      <c r="ELN44" s="247" t="s">
        <v>309</v>
      </c>
      <c r="ELO44" s="247" t="s">
        <v>309</v>
      </c>
      <c r="ELP44" s="247" t="s">
        <v>309</v>
      </c>
      <c r="ELQ44" s="247" t="s">
        <v>309</v>
      </c>
      <c r="ELR44" s="247" t="s">
        <v>309</v>
      </c>
      <c r="ELS44" s="247" t="s">
        <v>309</v>
      </c>
      <c r="ELT44" s="247" t="s">
        <v>309</v>
      </c>
      <c r="ELU44" s="247" t="s">
        <v>309</v>
      </c>
      <c r="ELV44" s="247" t="s">
        <v>309</v>
      </c>
      <c r="ELW44" s="247" t="s">
        <v>309</v>
      </c>
      <c r="ELX44" s="247" t="s">
        <v>309</v>
      </c>
      <c r="ELY44" s="247" t="s">
        <v>309</v>
      </c>
      <c r="ELZ44" s="247" t="s">
        <v>309</v>
      </c>
      <c r="EMA44" s="247" t="s">
        <v>309</v>
      </c>
      <c r="EMB44" s="247" t="s">
        <v>309</v>
      </c>
      <c r="EMC44" s="247" t="s">
        <v>309</v>
      </c>
      <c r="EMD44" s="247" t="s">
        <v>309</v>
      </c>
      <c r="EME44" s="247" t="s">
        <v>309</v>
      </c>
      <c r="EMF44" s="247" t="s">
        <v>309</v>
      </c>
      <c r="EMG44" s="247" t="s">
        <v>309</v>
      </c>
      <c r="EMH44" s="247" t="s">
        <v>309</v>
      </c>
      <c r="EMI44" s="247" t="s">
        <v>309</v>
      </c>
      <c r="EMJ44" s="247" t="s">
        <v>309</v>
      </c>
      <c r="EMK44" s="247" t="s">
        <v>309</v>
      </c>
      <c r="EML44" s="247" t="s">
        <v>309</v>
      </c>
      <c r="EMM44" s="247" t="s">
        <v>309</v>
      </c>
      <c r="EMN44" s="247" t="s">
        <v>309</v>
      </c>
      <c r="EMO44" s="247" t="s">
        <v>309</v>
      </c>
      <c r="EMP44" s="247" t="s">
        <v>309</v>
      </c>
      <c r="EMQ44" s="247" t="s">
        <v>309</v>
      </c>
      <c r="EMR44" s="247" t="s">
        <v>309</v>
      </c>
      <c r="EMS44" s="247" t="s">
        <v>309</v>
      </c>
      <c r="EMT44" s="247" t="s">
        <v>309</v>
      </c>
      <c r="EMU44" s="247" t="s">
        <v>309</v>
      </c>
      <c r="EMV44" s="247" t="s">
        <v>309</v>
      </c>
      <c r="EMW44" s="247" t="s">
        <v>309</v>
      </c>
      <c r="EMX44" s="247" t="s">
        <v>309</v>
      </c>
      <c r="EMY44" s="247" t="s">
        <v>309</v>
      </c>
      <c r="EMZ44" s="247" t="s">
        <v>309</v>
      </c>
      <c r="ENA44" s="247" t="s">
        <v>309</v>
      </c>
      <c r="ENB44" s="247" t="s">
        <v>309</v>
      </c>
      <c r="ENC44" s="247" t="s">
        <v>309</v>
      </c>
      <c r="END44" s="247" t="s">
        <v>309</v>
      </c>
      <c r="ENE44" s="247" t="s">
        <v>309</v>
      </c>
      <c r="ENF44" s="247" t="s">
        <v>309</v>
      </c>
      <c r="ENG44" s="247" t="s">
        <v>309</v>
      </c>
      <c r="ENH44" s="247" t="s">
        <v>309</v>
      </c>
      <c r="ENI44" s="247" t="s">
        <v>309</v>
      </c>
      <c r="ENJ44" s="247" t="s">
        <v>309</v>
      </c>
      <c r="ENK44" s="247" t="s">
        <v>309</v>
      </c>
      <c r="ENL44" s="247" t="s">
        <v>309</v>
      </c>
      <c r="ENM44" s="247" t="s">
        <v>309</v>
      </c>
      <c r="ENN44" s="247" t="s">
        <v>309</v>
      </c>
      <c r="ENO44" s="247" t="s">
        <v>309</v>
      </c>
      <c r="ENP44" s="247" t="s">
        <v>309</v>
      </c>
      <c r="ENQ44" s="247" t="s">
        <v>309</v>
      </c>
      <c r="ENR44" s="247" t="s">
        <v>309</v>
      </c>
      <c r="ENS44" s="247" t="s">
        <v>309</v>
      </c>
      <c r="ENT44" s="247" t="s">
        <v>309</v>
      </c>
      <c r="ENU44" s="247" t="s">
        <v>309</v>
      </c>
      <c r="ENV44" s="247" t="s">
        <v>309</v>
      </c>
      <c r="ENW44" s="247" t="s">
        <v>309</v>
      </c>
      <c r="ENX44" s="247" t="s">
        <v>309</v>
      </c>
      <c r="ENY44" s="247" t="s">
        <v>309</v>
      </c>
      <c r="ENZ44" s="247" t="s">
        <v>309</v>
      </c>
      <c r="EOA44" s="247" t="s">
        <v>309</v>
      </c>
      <c r="EOB44" s="247" t="s">
        <v>309</v>
      </c>
      <c r="EOC44" s="247" t="s">
        <v>309</v>
      </c>
      <c r="EOD44" s="247" t="s">
        <v>309</v>
      </c>
      <c r="EOE44" s="247" t="s">
        <v>309</v>
      </c>
      <c r="EOF44" s="247" t="s">
        <v>309</v>
      </c>
      <c r="EOG44" s="247" t="s">
        <v>309</v>
      </c>
      <c r="EOH44" s="247" t="s">
        <v>309</v>
      </c>
      <c r="EOI44" s="247" t="s">
        <v>309</v>
      </c>
      <c r="EOJ44" s="247" t="s">
        <v>309</v>
      </c>
      <c r="EOK44" s="247" t="s">
        <v>309</v>
      </c>
      <c r="EOL44" s="247" t="s">
        <v>309</v>
      </c>
      <c r="EOM44" s="247" t="s">
        <v>309</v>
      </c>
      <c r="EON44" s="247" t="s">
        <v>309</v>
      </c>
      <c r="EOO44" s="247" t="s">
        <v>309</v>
      </c>
      <c r="EOP44" s="247" t="s">
        <v>309</v>
      </c>
      <c r="EOQ44" s="247" t="s">
        <v>309</v>
      </c>
      <c r="EOR44" s="247" t="s">
        <v>309</v>
      </c>
      <c r="EOS44" s="247" t="s">
        <v>309</v>
      </c>
      <c r="EOT44" s="247" t="s">
        <v>309</v>
      </c>
      <c r="EOU44" s="247" t="s">
        <v>309</v>
      </c>
      <c r="EOV44" s="247" t="s">
        <v>309</v>
      </c>
      <c r="EOW44" s="247" t="s">
        <v>309</v>
      </c>
      <c r="EOX44" s="247" t="s">
        <v>309</v>
      </c>
      <c r="EOY44" s="247" t="s">
        <v>309</v>
      </c>
      <c r="EOZ44" s="247" t="s">
        <v>309</v>
      </c>
      <c r="EPA44" s="247" t="s">
        <v>309</v>
      </c>
      <c r="EPB44" s="247" t="s">
        <v>309</v>
      </c>
      <c r="EPC44" s="247" t="s">
        <v>309</v>
      </c>
      <c r="EPD44" s="247" t="s">
        <v>309</v>
      </c>
      <c r="EPE44" s="247" t="s">
        <v>309</v>
      </c>
      <c r="EPF44" s="247" t="s">
        <v>309</v>
      </c>
      <c r="EPG44" s="247" t="s">
        <v>309</v>
      </c>
      <c r="EPH44" s="247" t="s">
        <v>309</v>
      </c>
      <c r="EPI44" s="247" t="s">
        <v>309</v>
      </c>
      <c r="EPJ44" s="247" t="s">
        <v>309</v>
      </c>
      <c r="EPK44" s="247" t="s">
        <v>309</v>
      </c>
      <c r="EPL44" s="247" t="s">
        <v>309</v>
      </c>
      <c r="EPM44" s="247" t="s">
        <v>309</v>
      </c>
      <c r="EPN44" s="247" t="s">
        <v>309</v>
      </c>
      <c r="EPO44" s="247" t="s">
        <v>309</v>
      </c>
      <c r="EPP44" s="247" t="s">
        <v>309</v>
      </c>
      <c r="EPQ44" s="247" t="s">
        <v>309</v>
      </c>
      <c r="EPR44" s="247" t="s">
        <v>309</v>
      </c>
      <c r="EPS44" s="247" t="s">
        <v>309</v>
      </c>
      <c r="EPT44" s="247" t="s">
        <v>309</v>
      </c>
      <c r="EPU44" s="247" t="s">
        <v>309</v>
      </c>
      <c r="EPV44" s="247" t="s">
        <v>309</v>
      </c>
      <c r="EPW44" s="247" t="s">
        <v>309</v>
      </c>
      <c r="EPX44" s="247" t="s">
        <v>309</v>
      </c>
      <c r="EPY44" s="247" t="s">
        <v>309</v>
      </c>
      <c r="EPZ44" s="247" t="s">
        <v>309</v>
      </c>
      <c r="EQA44" s="247" t="s">
        <v>309</v>
      </c>
      <c r="EQB44" s="247" t="s">
        <v>309</v>
      </c>
      <c r="EQC44" s="247" t="s">
        <v>309</v>
      </c>
      <c r="EQD44" s="247" t="s">
        <v>309</v>
      </c>
      <c r="EQE44" s="247" t="s">
        <v>309</v>
      </c>
      <c r="EQF44" s="247" t="s">
        <v>309</v>
      </c>
      <c r="EQG44" s="247" t="s">
        <v>309</v>
      </c>
      <c r="EQH44" s="247" t="s">
        <v>309</v>
      </c>
      <c r="EQI44" s="247" t="s">
        <v>309</v>
      </c>
      <c r="EQJ44" s="247" t="s">
        <v>309</v>
      </c>
      <c r="EQK44" s="247" t="s">
        <v>309</v>
      </c>
      <c r="EQL44" s="247" t="s">
        <v>309</v>
      </c>
      <c r="EQM44" s="247" t="s">
        <v>309</v>
      </c>
      <c r="EQN44" s="247" t="s">
        <v>309</v>
      </c>
      <c r="EQO44" s="247" t="s">
        <v>309</v>
      </c>
      <c r="EQP44" s="247" t="s">
        <v>309</v>
      </c>
      <c r="EQQ44" s="247" t="s">
        <v>309</v>
      </c>
      <c r="EQR44" s="247" t="s">
        <v>309</v>
      </c>
      <c r="EQS44" s="247" t="s">
        <v>309</v>
      </c>
      <c r="EQT44" s="247" t="s">
        <v>309</v>
      </c>
      <c r="EQU44" s="247" t="s">
        <v>309</v>
      </c>
      <c r="EQV44" s="247" t="s">
        <v>309</v>
      </c>
      <c r="EQW44" s="247" t="s">
        <v>309</v>
      </c>
      <c r="EQX44" s="247" t="s">
        <v>309</v>
      </c>
      <c r="EQY44" s="247" t="s">
        <v>309</v>
      </c>
      <c r="EQZ44" s="247" t="s">
        <v>309</v>
      </c>
      <c r="ERA44" s="247" t="s">
        <v>309</v>
      </c>
      <c r="ERB44" s="247" t="s">
        <v>309</v>
      </c>
      <c r="ERC44" s="247" t="s">
        <v>309</v>
      </c>
      <c r="ERD44" s="247" t="s">
        <v>309</v>
      </c>
      <c r="ERE44" s="247" t="s">
        <v>309</v>
      </c>
      <c r="ERF44" s="247" t="s">
        <v>309</v>
      </c>
      <c r="ERG44" s="247" t="s">
        <v>309</v>
      </c>
      <c r="ERH44" s="247" t="s">
        <v>309</v>
      </c>
      <c r="ERI44" s="247" t="s">
        <v>309</v>
      </c>
      <c r="ERJ44" s="247" t="s">
        <v>309</v>
      </c>
      <c r="ERK44" s="247" t="s">
        <v>309</v>
      </c>
      <c r="ERL44" s="247" t="s">
        <v>309</v>
      </c>
      <c r="ERM44" s="247" t="s">
        <v>309</v>
      </c>
      <c r="ERN44" s="247" t="s">
        <v>309</v>
      </c>
      <c r="ERO44" s="247" t="s">
        <v>309</v>
      </c>
      <c r="ERP44" s="247" t="s">
        <v>309</v>
      </c>
      <c r="ERQ44" s="247" t="s">
        <v>309</v>
      </c>
      <c r="ERR44" s="247" t="s">
        <v>309</v>
      </c>
      <c r="ERS44" s="247" t="s">
        <v>309</v>
      </c>
      <c r="ERT44" s="247" t="s">
        <v>309</v>
      </c>
      <c r="ERU44" s="247" t="s">
        <v>309</v>
      </c>
      <c r="ERV44" s="247" t="s">
        <v>309</v>
      </c>
      <c r="ERW44" s="247" t="s">
        <v>309</v>
      </c>
      <c r="ERX44" s="247" t="s">
        <v>309</v>
      </c>
      <c r="ERY44" s="247" t="s">
        <v>309</v>
      </c>
      <c r="ERZ44" s="247" t="s">
        <v>309</v>
      </c>
      <c r="ESA44" s="247" t="s">
        <v>309</v>
      </c>
      <c r="ESB44" s="247" t="s">
        <v>309</v>
      </c>
      <c r="ESC44" s="247" t="s">
        <v>309</v>
      </c>
      <c r="ESD44" s="247" t="s">
        <v>309</v>
      </c>
      <c r="ESE44" s="247" t="s">
        <v>309</v>
      </c>
      <c r="ESF44" s="247" t="s">
        <v>309</v>
      </c>
      <c r="ESG44" s="247" t="s">
        <v>309</v>
      </c>
      <c r="ESH44" s="247" t="s">
        <v>309</v>
      </c>
      <c r="ESI44" s="247" t="s">
        <v>309</v>
      </c>
      <c r="ESJ44" s="247" t="s">
        <v>309</v>
      </c>
      <c r="ESK44" s="247" t="s">
        <v>309</v>
      </c>
      <c r="ESL44" s="247" t="s">
        <v>309</v>
      </c>
      <c r="ESM44" s="247" t="s">
        <v>309</v>
      </c>
      <c r="ESN44" s="247" t="s">
        <v>309</v>
      </c>
      <c r="ESO44" s="247" t="s">
        <v>309</v>
      </c>
      <c r="ESP44" s="247" t="s">
        <v>309</v>
      </c>
      <c r="ESQ44" s="247" t="s">
        <v>309</v>
      </c>
      <c r="ESR44" s="247" t="s">
        <v>309</v>
      </c>
      <c r="ESS44" s="247" t="s">
        <v>309</v>
      </c>
      <c r="EST44" s="247" t="s">
        <v>309</v>
      </c>
      <c r="ESU44" s="247" t="s">
        <v>309</v>
      </c>
      <c r="ESV44" s="247" t="s">
        <v>309</v>
      </c>
      <c r="ESW44" s="247" t="s">
        <v>309</v>
      </c>
      <c r="ESX44" s="247" t="s">
        <v>309</v>
      </c>
      <c r="ESY44" s="247" t="s">
        <v>309</v>
      </c>
      <c r="ESZ44" s="247" t="s">
        <v>309</v>
      </c>
      <c r="ETA44" s="247" t="s">
        <v>309</v>
      </c>
      <c r="ETB44" s="247" t="s">
        <v>309</v>
      </c>
      <c r="ETC44" s="247" t="s">
        <v>309</v>
      </c>
      <c r="ETD44" s="247" t="s">
        <v>309</v>
      </c>
      <c r="ETE44" s="247" t="s">
        <v>309</v>
      </c>
      <c r="ETF44" s="247" t="s">
        <v>309</v>
      </c>
      <c r="ETG44" s="247" t="s">
        <v>309</v>
      </c>
      <c r="ETH44" s="247" t="s">
        <v>309</v>
      </c>
      <c r="ETI44" s="247" t="s">
        <v>309</v>
      </c>
      <c r="ETJ44" s="247" t="s">
        <v>309</v>
      </c>
      <c r="ETK44" s="247" t="s">
        <v>309</v>
      </c>
      <c r="ETL44" s="247" t="s">
        <v>309</v>
      </c>
      <c r="ETM44" s="247" t="s">
        <v>309</v>
      </c>
      <c r="ETN44" s="247" t="s">
        <v>309</v>
      </c>
      <c r="ETO44" s="247" t="s">
        <v>309</v>
      </c>
      <c r="ETP44" s="247" t="s">
        <v>309</v>
      </c>
      <c r="ETQ44" s="247" t="s">
        <v>309</v>
      </c>
      <c r="ETR44" s="247" t="s">
        <v>309</v>
      </c>
      <c r="ETS44" s="247" t="s">
        <v>309</v>
      </c>
      <c r="ETT44" s="247" t="s">
        <v>309</v>
      </c>
      <c r="ETU44" s="247" t="s">
        <v>309</v>
      </c>
      <c r="ETV44" s="247" t="s">
        <v>309</v>
      </c>
      <c r="ETW44" s="247" t="s">
        <v>309</v>
      </c>
      <c r="ETX44" s="247" t="s">
        <v>309</v>
      </c>
      <c r="ETY44" s="247" t="s">
        <v>309</v>
      </c>
      <c r="ETZ44" s="247" t="s">
        <v>309</v>
      </c>
      <c r="EUA44" s="247" t="s">
        <v>309</v>
      </c>
      <c r="EUB44" s="247" t="s">
        <v>309</v>
      </c>
      <c r="EUC44" s="247" t="s">
        <v>309</v>
      </c>
      <c r="EUD44" s="247" t="s">
        <v>309</v>
      </c>
      <c r="EUE44" s="247" t="s">
        <v>309</v>
      </c>
      <c r="EUF44" s="247" t="s">
        <v>309</v>
      </c>
      <c r="EUG44" s="247" t="s">
        <v>309</v>
      </c>
      <c r="EUH44" s="247" t="s">
        <v>309</v>
      </c>
      <c r="EUI44" s="247" t="s">
        <v>309</v>
      </c>
      <c r="EUJ44" s="247" t="s">
        <v>309</v>
      </c>
      <c r="EUK44" s="247" t="s">
        <v>309</v>
      </c>
      <c r="EUL44" s="247" t="s">
        <v>309</v>
      </c>
      <c r="EUM44" s="247" t="s">
        <v>309</v>
      </c>
      <c r="EUN44" s="247" t="s">
        <v>309</v>
      </c>
      <c r="EUO44" s="247" t="s">
        <v>309</v>
      </c>
      <c r="EUP44" s="247" t="s">
        <v>309</v>
      </c>
      <c r="EUQ44" s="247" t="s">
        <v>309</v>
      </c>
      <c r="EUR44" s="247" t="s">
        <v>309</v>
      </c>
      <c r="EUS44" s="247" t="s">
        <v>309</v>
      </c>
      <c r="EUT44" s="247" t="s">
        <v>309</v>
      </c>
      <c r="EUU44" s="247" t="s">
        <v>309</v>
      </c>
      <c r="EUV44" s="247" t="s">
        <v>309</v>
      </c>
      <c r="EUW44" s="247" t="s">
        <v>309</v>
      </c>
      <c r="EUX44" s="247" t="s">
        <v>309</v>
      </c>
      <c r="EUY44" s="247" t="s">
        <v>309</v>
      </c>
      <c r="EUZ44" s="247" t="s">
        <v>309</v>
      </c>
      <c r="EVA44" s="247" t="s">
        <v>309</v>
      </c>
      <c r="EVB44" s="247" t="s">
        <v>309</v>
      </c>
      <c r="EVC44" s="247" t="s">
        <v>309</v>
      </c>
      <c r="EVD44" s="247" t="s">
        <v>309</v>
      </c>
      <c r="EVE44" s="247" t="s">
        <v>309</v>
      </c>
      <c r="EVF44" s="247" t="s">
        <v>309</v>
      </c>
      <c r="EVG44" s="247" t="s">
        <v>309</v>
      </c>
      <c r="EVH44" s="247" t="s">
        <v>309</v>
      </c>
      <c r="EVI44" s="247" t="s">
        <v>309</v>
      </c>
      <c r="EVJ44" s="247" t="s">
        <v>309</v>
      </c>
      <c r="EVK44" s="247" t="s">
        <v>309</v>
      </c>
      <c r="EVL44" s="247" t="s">
        <v>309</v>
      </c>
      <c r="EVM44" s="247" t="s">
        <v>309</v>
      </c>
      <c r="EVN44" s="247" t="s">
        <v>309</v>
      </c>
      <c r="EVO44" s="247" t="s">
        <v>309</v>
      </c>
      <c r="EVP44" s="247" t="s">
        <v>309</v>
      </c>
      <c r="EVQ44" s="247" t="s">
        <v>309</v>
      </c>
      <c r="EVR44" s="247" t="s">
        <v>309</v>
      </c>
      <c r="EVS44" s="247" t="s">
        <v>309</v>
      </c>
      <c r="EVT44" s="247" t="s">
        <v>309</v>
      </c>
      <c r="EVU44" s="247" t="s">
        <v>309</v>
      </c>
      <c r="EVV44" s="247" t="s">
        <v>309</v>
      </c>
      <c r="EVW44" s="247" t="s">
        <v>309</v>
      </c>
      <c r="EVX44" s="247" t="s">
        <v>309</v>
      </c>
      <c r="EVY44" s="247" t="s">
        <v>309</v>
      </c>
      <c r="EVZ44" s="247" t="s">
        <v>309</v>
      </c>
      <c r="EWA44" s="247" t="s">
        <v>309</v>
      </c>
      <c r="EWB44" s="247" t="s">
        <v>309</v>
      </c>
      <c r="EWC44" s="247" t="s">
        <v>309</v>
      </c>
      <c r="EWD44" s="247" t="s">
        <v>309</v>
      </c>
      <c r="EWE44" s="247" t="s">
        <v>309</v>
      </c>
      <c r="EWF44" s="247" t="s">
        <v>309</v>
      </c>
      <c r="EWG44" s="247" t="s">
        <v>309</v>
      </c>
      <c r="EWH44" s="247" t="s">
        <v>309</v>
      </c>
      <c r="EWI44" s="247" t="s">
        <v>309</v>
      </c>
      <c r="EWJ44" s="247" t="s">
        <v>309</v>
      </c>
      <c r="EWK44" s="247" t="s">
        <v>309</v>
      </c>
      <c r="EWL44" s="247" t="s">
        <v>309</v>
      </c>
      <c r="EWM44" s="247" t="s">
        <v>309</v>
      </c>
      <c r="EWN44" s="247" t="s">
        <v>309</v>
      </c>
      <c r="EWO44" s="247" t="s">
        <v>309</v>
      </c>
      <c r="EWP44" s="247" t="s">
        <v>309</v>
      </c>
      <c r="EWQ44" s="247" t="s">
        <v>309</v>
      </c>
      <c r="EWR44" s="247" t="s">
        <v>309</v>
      </c>
      <c r="EWS44" s="247" t="s">
        <v>309</v>
      </c>
      <c r="EWT44" s="247" t="s">
        <v>309</v>
      </c>
      <c r="EWU44" s="247" t="s">
        <v>309</v>
      </c>
      <c r="EWV44" s="247" t="s">
        <v>309</v>
      </c>
      <c r="EWW44" s="247" t="s">
        <v>309</v>
      </c>
      <c r="EWX44" s="247" t="s">
        <v>309</v>
      </c>
      <c r="EWY44" s="247" t="s">
        <v>309</v>
      </c>
      <c r="EWZ44" s="247" t="s">
        <v>309</v>
      </c>
      <c r="EXA44" s="247" t="s">
        <v>309</v>
      </c>
      <c r="EXB44" s="247" t="s">
        <v>309</v>
      </c>
      <c r="EXC44" s="247" t="s">
        <v>309</v>
      </c>
      <c r="EXD44" s="247" t="s">
        <v>309</v>
      </c>
      <c r="EXE44" s="247" t="s">
        <v>309</v>
      </c>
      <c r="EXF44" s="247" t="s">
        <v>309</v>
      </c>
      <c r="EXG44" s="247" t="s">
        <v>309</v>
      </c>
      <c r="EXH44" s="247" t="s">
        <v>309</v>
      </c>
      <c r="EXI44" s="247" t="s">
        <v>309</v>
      </c>
      <c r="EXJ44" s="247" t="s">
        <v>309</v>
      </c>
      <c r="EXK44" s="247" t="s">
        <v>309</v>
      </c>
      <c r="EXL44" s="247" t="s">
        <v>309</v>
      </c>
      <c r="EXM44" s="247" t="s">
        <v>309</v>
      </c>
      <c r="EXN44" s="247" t="s">
        <v>309</v>
      </c>
      <c r="EXO44" s="247" t="s">
        <v>309</v>
      </c>
      <c r="EXP44" s="247" t="s">
        <v>309</v>
      </c>
      <c r="EXQ44" s="247" t="s">
        <v>309</v>
      </c>
      <c r="EXR44" s="247" t="s">
        <v>309</v>
      </c>
      <c r="EXS44" s="247" t="s">
        <v>309</v>
      </c>
      <c r="EXT44" s="247" t="s">
        <v>309</v>
      </c>
      <c r="EXU44" s="247" t="s">
        <v>309</v>
      </c>
      <c r="EXV44" s="247" t="s">
        <v>309</v>
      </c>
      <c r="EXW44" s="247" t="s">
        <v>309</v>
      </c>
      <c r="EXX44" s="247" t="s">
        <v>309</v>
      </c>
      <c r="EXY44" s="247" t="s">
        <v>309</v>
      </c>
      <c r="EXZ44" s="247" t="s">
        <v>309</v>
      </c>
      <c r="EYA44" s="247" t="s">
        <v>309</v>
      </c>
      <c r="EYB44" s="247" t="s">
        <v>309</v>
      </c>
      <c r="EYC44" s="247" t="s">
        <v>309</v>
      </c>
      <c r="EYD44" s="247" t="s">
        <v>309</v>
      </c>
      <c r="EYE44" s="247" t="s">
        <v>309</v>
      </c>
      <c r="EYF44" s="247" t="s">
        <v>309</v>
      </c>
      <c r="EYG44" s="247" t="s">
        <v>309</v>
      </c>
      <c r="EYH44" s="247" t="s">
        <v>309</v>
      </c>
      <c r="EYI44" s="247" t="s">
        <v>309</v>
      </c>
      <c r="EYJ44" s="247" t="s">
        <v>309</v>
      </c>
      <c r="EYK44" s="247" t="s">
        <v>309</v>
      </c>
      <c r="EYL44" s="247" t="s">
        <v>309</v>
      </c>
      <c r="EYM44" s="247" t="s">
        <v>309</v>
      </c>
      <c r="EYN44" s="247" t="s">
        <v>309</v>
      </c>
      <c r="EYO44" s="247" t="s">
        <v>309</v>
      </c>
      <c r="EYP44" s="247" t="s">
        <v>309</v>
      </c>
      <c r="EYQ44" s="247" t="s">
        <v>309</v>
      </c>
      <c r="EYR44" s="247" t="s">
        <v>309</v>
      </c>
      <c r="EYS44" s="247" t="s">
        <v>309</v>
      </c>
      <c r="EYT44" s="247" t="s">
        <v>309</v>
      </c>
      <c r="EYU44" s="247" t="s">
        <v>309</v>
      </c>
      <c r="EYV44" s="247" t="s">
        <v>309</v>
      </c>
      <c r="EYW44" s="247" t="s">
        <v>309</v>
      </c>
      <c r="EYX44" s="247" t="s">
        <v>309</v>
      </c>
      <c r="EYY44" s="247" t="s">
        <v>309</v>
      </c>
      <c r="EYZ44" s="247" t="s">
        <v>309</v>
      </c>
      <c r="EZA44" s="247" t="s">
        <v>309</v>
      </c>
      <c r="EZB44" s="247" t="s">
        <v>309</v>
      </c>
      <c r="EZC44" s="247" t="s">
        <v>309</v>
      </c>
      <c r="EZD44" s="247" t="s">
        <v>309</v>
      </c>
      <c r="EZE44" s="247" t="s">
        <v>309</v>
      </c>
      <c r="EZF44" s="247" t="s">
        <v>309</v>
      </c>
      <c r="EZG44" s="247" t="s">
        <v>309</v>
      </c>
      <c r="EZH44" s="247" t="s">
        <v>309</v>
      </c>
      <c r="EZI44" s="247" t="s">
        <v>309</v>
      </c>
      <c r="EZJ44" s="247" t="s">
        <v>309</v>
      </c>
      <c r="EZK44" s="247" t="s">
        <v>309</v>
      </c>
      <c r="EZL44" s="247" t="s">
        <v>309</v>
      </c>
      <c r="EZM44" s="247" t="s">
        <v>309</v>
      </c>
      <c r="EZN44" s="247" t="s">
        <v>309</v>
      </c>
      <c r="EZO44" s="247" t="s">
        <v>309</v>
      </c>
      <c r="EZP44" s="247" t="s">
        <v>309</v>
      </c>
      <c r="EZQ44" s="247" t="s">
        <v>309</v>
      </c>
      <c r="EZR44" s="247" t="s">
        <v>309</v>
      </c>
      <c r="EZS44" s="247" t="s">
        <v>309</v>
      </c>
      <c r="EZT44" s="247" t="s">
        <v>309</v>
      </c>
      <c r="EZU44" s="247" t="s">
        <v>309</v>
      </c>
      <c r="EZV44" s="247" t="s">
        <v>309</v>
      </c>
      <c r="EZW44" s="247" t="s">
        <v>309</v>
      </c>
      <c r="EZX44" s="247" t="s">
        <v>309</v>
      </c>
      <c r="EZY44" s="247" t="s">
        <v>309</v>
      </c>
      <c r="EZZ44" s="247" t="s">
        <v>309</v>
      </c>
      <c r="FAA44" s="247" t="s">
        <v>309</v>
      </c>
      <c r="FAB44" s="247" t="s">
        <v>309</v>
      </c>
      <c r="FAC44" s="247" t="s">
        <v>309</v>
      </c>
      <c r="FAD44" s="247" t="s">
        <v>309</v>
      </c>
      <c r="FAE44" s="247" t="s">
        <v>309</v>
      </c>
      <c r="FAF44" s="247" t="s">
        <v>309</v>
      </c>
      <c r="FAG44" s="247" t="s">
        <v>309</v>
      </c>
      <c r="FAH44" s="247" t="s">
        <v>309</v>
      </c>
      <c r="FAI44" s="247" t="s">
        <v>309</v>
      </c>
      <c r="FAJ44" s="247" t="s">
        <v>309</v>
      </c>
      <c r="FAK44" s="247" t="s">
        <v>309</v>
      </c>
      <c r="FAL44" s="247" t="s">
        <v>309</v>
      </c>
      <c r="FAM44" s="247" t="s">
        <v>309</v>
      </c>
      <c r="FAN44" s="247" t="s">
        <v>309</v>
      </c>
      <c r="FAO44" s="247" t="s">
        <v>309</v>
      </c>
      <c r="FAP44" s="247" t="s">
        <v>309</v>
      </c>
      <c r="FAQ44" s="247" t="s">
        <v>309</v>
      </c>
      <c r="FAR44" s="247" t="s">
        <v>309</v>
      </c>
      <c r="FAS44" s="247" t="s">
        <v>309</v>
      </c>
      <c r="FAT44" s="247" t="s">
        <v>309</v>
      </c>
      <c r="FAU44" s="247" t="s">
        <v>309</v>
      </c>
      <c r="FAV44" s="247" t="s">
        <v>309</v>
      </c>
      <c r="FAW44" s="247" t="s">
        <v>309</v>
      </c>
      <c r="FAX44" s="247" t="s">
        <v>309</v>
      </c>
      <c r="FAY44" s="247" t="s">
        <v>309</v>
      </c>
      <c r="FAZ44" s="247" t="s">
        <v>309</v>
      </c>
      <c r="FBA44" s="247" t="s">
        <v>309</v>
      </c>
      <c r="FBB44" s="247" t="s">
        <v>309</v>
      </c>
      <c r="FBC44" s="247" t="s">
        <v>309</v>
      </c>
      <c r="FBD44" s="247" t="s">
        <v>309</v>
      </c>
      <c r="FBE44" s="247" t="s">
        <v>309</v>
      </c>
      <c r="FBF44" s="247" t="s">
        <v>309</v>
      </c>
      <c r="FBG44" s="247" t="s">
        <v>309</v>
      </c>
      <c r="FBH44" s="247" t="s">
        <v>309</v>
      </c>
      <c r="FBI44" s="247" t="s">
        <v>309</v>
      </c>
      <c r="FBJ44" s="247" t="s">
        <v>309</v>
      </c>
      <c r="FBK44" s="247" t="s">
        <v>309</v>
      </c>
      <c r="FBL44" s="247" t="s">
        <v>309</v>
      </c>
      <c r="FBM44" s="247" t="s">
        <v>309</v>
      </c>
      <c r="FBN44" s="247" t="s">
        <v>309</v>
      </c>
      <c r="FBO44" s="247" t="s">
        <v>309</v>
      </c>
      <c r="FBP44" s="247" t="s">
        <v>309</v>
      </c>
      <c r="FBQ44" s="247" t="s">
        <v>309</v>
      </c>
      <c r="FBR44" s="247" t="s">
        <v>309</v>
      </c>
      <c r="FBS44" s="247" t="s">
        <v>309</v>
      </c>
      <c r="FBT44" s="247" t="s">
        <v>309</v>
      </c>
      <c r="FBU44" s="247" t="s">
        <v>309</v>
      </c>
      <c r="FBV44" s="247" t="s">
        <v>309</v>
      </c>
      <c r="FBW44" s="247" t="s">
        <v>309</v>
      </c>
      <c r="FBX44" s="247" t="s">
        <v>309</v>
      </c>
      <c r="FBY44" s="247" t="s">
        <v>309</v>
      </c>
      <c r="FBZ44" s="247" t="s">
        <v>309</v>
      </c>
      <c r="FCA44" s="247" t="s">
        <v>309</v>
      </c>
      <c r="FCB44" s="247" t="s">
        <v>309</v>
      </c>
      <c r="FCC44" s="247" t="s">
        <v>309</v>
      </c>
      <c r="FCD44" s="247" t="s">
        <v>309</v>
      </c>
      <c r="FCE44" s="247" t="s">
        <v>309</v>
      </c>
      <c r="FCF44" s="247" t="s">
        <v>309</v>
      </c>
      <c r="FCG44" s="247" t="s">
        <v>309</v>
      </c>
      <c r="FCH44" s="247" t="s">
        <v>309</v>
      </c>
      <c r="FCI44" s="247" t="s">
        <v>309</v>
      </c>
      <c r="FCJ44" s="247" t="s">
        <v>309</v>
      </c>
      <c r="FCK44" s="247" t="s">
        <v>309</v>
      </c>
      <c r="FCL44" s="247" t="s">
        <v>309</v>
      </c>
      <c r="FCM44" s="247" t="s">
        <v>309</v>
      </c>
      <c r="FCN44" s="247" t="s">
        <v>309</v>
      </c>
      <c r="FCO44" s="247" t="s">
        <v>309</v>
      </c>
      <c r="FCP44" s="247" t="s">
        <v>309</v>
      </c>
      <c r="FCQ44" s="247" t="s">
        <v>309</v>
      </c>
      <c r="FCR44" s="247" t="s">
        <v>309</v>
      </c>
      <c r="FCS44" s="247" t="s">
        <v>309</v>
      </c>
      <c r="FCT44" s="247" t="s">
        <v>309</v>
      </c>
      <c r="FCU44" s="247" t="s">
        <v>309</v>
      </c>
      <c r="FCV44" s="247" t="s">
        <v>309</v>
      </c>
      <c r="FCW44" s="247" t="s">
        <v>309</v>
      </c>
      <c r="FCX44" s="247" t="s">
        <v>309</v>
      </c>
      <c r="FCY44" s="247" t="s">
        <v>309</v>
      </c>
      <c r="FCZ44" s="247" t="s">
        <v>309</v>
      </c>
      <c r="FDA44" s="247" t="s">
        <v>309</v>
      </c>
      <c r="FDB44" s="247" t="s">
        <v>309</v>
      </c>
      <c r="FDC44" s="247" t="s">
        <v>309</v>
      </c>
      <c r="FDD44" s="247" t="s">
        <v>309</v>
      </c>
      <c r="FDE44" s="247" t="s">
        <v>309</v>
      </c>
      <c r="FDF44" s="247" t="s">
        <v>309</v>
      </c>
      <c r="FDG44" s="247" t="s">
        <v>309</v>
      </c>
      <c r="FDH44" s="247" t="s">
        <v>309</v>
      </c>
      <c r="FDI44" s="247" t="s">
        <v>309</v>
      </c>
      <c r="FDJ44" s="247" t="s">
        <v>309</v>
      </c>
      <c r="FDK44" s="247" t="s">
        <v>309</v>
      </c>
      <c r="FDL44" s="247" t="s">
        <v>309</v>
      </c>
      <c r="FDM44" s="247" t="s">
        <v>309</v>
      </c>
      <c r="FDN44" s="247" t="s">
        <v>309</v>
      </c>
      <c r="FDO44" s="247" t="s">
        <v>309</v>
      </c>
      <c r="FDP44" s="247" t="s">
        <v>309</v>
      </c>
      <c r="FDQ44" s="247" t="s">
        <v>309</v>
      </c>
      <c r="FDR44" s="247" t="s">
        <v>309</v>
      </c>
      <c r="FDS44" s="247" t="s">
        <v>309</v>
      </c>
      <c r="FDT44" s="247" t="s">
        <v>309</v>
      </c>
      <c r="FDU44" s="247" t="s">
        <v>309</v>
      </c>
      <c r="FDV44" s="247" t="s">
        <v>309</v>
      </c>
      <c r="FDW44" s="247" t="s">
        <v>309</v>
      </c>
      <c r="FDX44" s="247" t="s">
        <v>309</v>
      </c>
      <c r="FDY44" s="247" t="s">
        <v>309</v>
      </c>
      <c r="FDZ44" s="247" t="s">
        <v>309</v>
      </c>
      <c r="FEA44" s="247" t="s">
        <v>309</v>
      </c>
      <c r="FEB44" s="247" t="s">
        <v>309</v>
      </c>
      <c r="FEC44" s="247" t="s">
        <v>309</v>
      </c>
      <c r="FED44" s="247" t="s">
        <v>309</v>
      </c>
      <c r="FEE44" s="247" t="s">
        <v>309</v>
      </c>
      <c r="FEF44" s="247" t="s">
        <v>309</v>
      </c>
      <c r="FEG44" s="247" t="s">
        <v>309</v>
      </c>
      <c r="FEH44" s="247" t="s">
        <v>309</v>
      </c>
      <c r="FEI44" s="247" t="s">
        <v>309</v>
      </c>
      <c r="FEJ44" s="247" t="s">
        <v>309</v>
      </c>
      <c r="FEK44" s="247" t="s">
        <v>309</v>
      </c>
      <c r="FEL44" s="247" t="s">
        <v>309</v>
      </c>
      <c r="FEM44" s="247" t="s">
        <v>309</v>
      </c>
      <c r="FEN44" s="247" t="s">
        <v>309</v>
      </c>
      <c r="FEO44" s="247" t="s">
        <v>309</v>
      </c>
      <c r="FEP44" s="247" t="s">
        <v>309</v>
      </c>
      <c r="FEQ44" s="247" t="s">
        <v>309</v>
      </c>
      <c r="FER44" s="247" t="s">
        <v>309</v>
      </c>
      <c r="FES44" s="247" t="s">
        <v>309</v>
      </c>
      <c r="FET44" s="247" t="s">
        <v>309</v>
      </c>
      <c r="FEU44" s="247" t="s">
        <v>309</v>
      </c>
      <c r="FEV44" s="247" t="s">
        <v>309</v>
      </c>
      <c r="FEW44" s="247" t="s">
        <v>309</v>
      </c>
      <c r="FEX44" s="247" t="s">
        <v>309</v>
      </c>
      <c r="FEY44" s="247" t="s">
        <v>309</v>
      </c>
      <c r="FEZ44" s="247" t="s">
        <v>309</v>
      </c>
      <c r="FFA44" s="247" t="s">
        <v>309</v>
      </c>
      <c r="FFB44" s="247" t="s">
        <v>309</v>
      </c>
      <c r="FFC44" s="247" t="s">
        <v>309</v>
      </c>
      <c r="FFD44" s="247" t="s">
        <v>309</v>
      </c>
      <c r="FFE44" s="247" t="s">
        <v>309</v>
      </c>
      <c r="FFF44" s="247" t="s">
        <v>309</v>
      </c>
      <c r="FFG44" s="247" t="s">
        <v>309</v>
      </c>
      <c r="FFH44" s="247" t="s">
        <v>309</v>
      </c>
      <c r="FFI44" s="247" t="s">
        <v>309</v>
      </c>
      <c r="FFJ44" s="247" t="s">
        <v>309</v>
      </c>
      <c r="FFK44" s="247" t="s">
        <v>309</v>
      </c>
      <c r="FFL44" s="247" t="s">
        <v>309</v>
      </c>
      <c r="FFM44" s="247" t="s">
        <v>309</v>
      </c>
      <c r="FFN44" s="247" t="s">
        <v>309</v>
      </c>
      <c r="FFO44" s="247" t="s">
        <v>309</v>
      </c>
      <c r="FFP44" s="247" t="s">
        <v>309</v>
      </c>
      <c r="FFQ44" s="247" t="s">
        <v>309</v>
      </c>
      <c r="FFR44" s="247" t="s">
        <v>309</v>
      </c>
      <c r="FFS44" s="247" t="s">
        <v>309</v>
      </c>
      <c r="FFT44" s="247" t="s">
        <v>309</v>
      </c>
      <c r="FFU44" s="247" t="s">
        <v>309</v>
      </c>
      <c r="FFV44" s="247" t="s">
        <v>309</v>
      </c>
      <c r="FFW44" s="247" t="s">
        <v>309</v>
      </c>
      <c r="FFX44" s="247" t="s">
        <v>309</v>
      </c>
      <c r="FFY44" s="247" t="s">
        <v>309</v>
      </c>
      <c r="FFZ44" s="247" t="s">
        <v>309</v>
      </c>
      <c r="FGA44" s="247" t="s">
        <v>309</v>
      </c>
      <c r="FGB44" s="247" t="s">
        <v>309</v>
      </c>
      <c r="FGC44" s="247" t="s">
        <v>309</v>
      </c>
      <c r="FGD44" s="247" t="s">
        <v>309</v>
      </c>
      <c r="FGE44" s="247" t="s">
        <v>309</v>
      </c>
      <c r="FGF44" s="247" t="s">
        <v>309</v>
      </c>
      <c r="FGG44" s="247" t="s">
        <v>309</v>
      </c>
      <c r="FGH44" s="247" t="s">
        <v>309</v>
      </c>
      <c r="FGI44" s="247" t="s">
        <v>309</v>
      </c>
      <c r="FGJ44" s="247" t="s">
        <v>309</v>
      </c>
      <c r="FGK44" s="247" t="s">
        <v>309</v>
      </c>
      <c r="FGL44" s="247" t="s">
        <v>309</v>
      </c>
      <c r="FGM44" s="247" t="s">
        <v>309</v>
      </c>
      <c r="FGN44" s="247" t="s">
        <v>309</v>
      </c>
      <c r="FGO44" s="247" t="s">
        <v>309</v>
      </c>
      <c r="FGP44" s="247" t="s">
        <v>309</v>
      </c>
      <c r="FGQ44" s="247" t="s">
        <v>309</v>
      </c>
      <c r="FGR44" s="247" t="s">
        <v>309</v>
      </c>
      <c r="FGS44" s="247" t="s">
        <v>309</v>
      </c>
      <c r="FGT44" s="247" t="s">
        <v>309</v>
      </c>
      <c r="FGU44" s="247" t="s">
        <v>309</v>
      </c>
      <c r="FGV44" s="247" t="s">
        <v>309</v>
      </c>
      <c r="FGW44" s="247" t="s">
        <v>309</v>
      </c>
      <c r="FGX44" s="247" t="s">
        <v>309</v>
      </c>
      <c r="FGY44" s="247" t="s">
        <v>309</v>
      </c>
      <c r="FGZ44" s="247" t="s">
        <v>309</v>
      </c>
      <c r="FHA44" s="247" t="s">
        <v>309</v>
      </c>
      <c r="FHB44" s="247" t="s">
        <v>309</v>
      </c>
      <c r="FHC44" s="247" t="s">
        <v>309</v>
      </c>
      <c r="FHD44" s="247" t="s">
        <v>309</v>
      </c>
      <c r="FHE44" s="247" t="s">
        <v>309</v>
      </c>
      <c r="FHF44" s="247" t="s">
        <v>309</v>
      </c>
      <c r="FHG44" s="247" t="s">
        <v>309</v>
      </c>
      <c r="FHH44" s="247" t="s">
        <v>309</v>
      </c>
      <c r="FHI44" s="247" t="s">
        <v>309</v>
      </c>
      <c r="FHJ44" s="247" t="s">
        <v>309</v>
      </c>
      <c r="FHK44" s="247" t="s">
        <v>309</v>
      </c>
      <c r="FHL44" s="247" t="s">
        <v>309</v>
      </c>
      <c r="FHM44" s="247" t="s">
        <v>309</v>
      </c>
      <c r="FHN44" s="247" t="s">
        <v>309</v>
      </c>
      <c r="FHO44" s="247" t="s">
        <v>309</v>
      </c>
      <c r="FHP44" s="247" t="s">
        <v>309</v>
      </c>
      <c r="FHQ44" s="247" t="s">
        <v>309</v>
      </c>
      <c r="FHR44" s="247" t="s">
        <v>309</v>
      </c>
      <c r="FHS44" s="247" t="s">
        <v>309</v>
      </c>
      <c r="FHT44" s="247" t="s">
        <v>309</v>
      </c>
      <c r="FHU44" s="247" t="s">
        <v>309</v>
      </c>
      <c r="FHV44" s="247" t="s">
        <v>309</v>
      </c>
      <c r="FHW44" s="247" t="s">
        <v>309</v>
      </c>
      <c r="FHX44" s="247" t="s">
        <v>309</v>
      </c>
      <c r="FHY44" s="247" t="s">
        <v>309</v>
      </c>
      <c r="FHZ44" s="247" t="s">
        <v>309</v>
      </c>
      <c r="FIA44" s="247" t="s">
        <v>309</v>
      </c>
      <c r="FIB44" s="247" t="s">
        <v>309</v>
      </c>
      <c r="FIC44" s="247" t="s">
        <v>309</v>
      </c>
      <c r="FID44" s="247" t="s">
        <v>309</v>
      </c>
      <c r="FIE44" s="247" t="s">
        <v>309</v>
      </c>
      <c r="FIF44" s="247" t="s">
        <v>309</v>
      </c>
      <c r="FIG44" s="247" t="s">
        <v>309</v>
      </c>
      <c r="FIH44" s="247" t="s">
        <v>309</v>
      </c>
      <c r="FII44" s="247" t="s">
        <v>309</v>
      </c>
      <c r="FIJ44" s="247" t="s">
        <v>309</v>
      </c>
      <c r="FIK44" s="247" t="s">
        <v>309</v>
      </c>
      <c r="FIL44" s="247" t="s">
        <v>309</v>
      </c>
      <c r="FIM44" s="247" t="s">
        <v>309</v>
      </c>
      <c r="FIN44" s="247" t="s">
        <v>309</v>
      </c>
      <c r="FIO44" s="247" t="s">
        <v>309</v>
      </c>
      <c r="FIP44" s="247" t="s">
        <v>309</v>
      </c>
      <c r="FIQ44" s="247" t="s">
        <v>309</v>
      </c>
      <c r="FIR44" s="247" t="s">
        <v>309</v>
      </c>
      <c r="FIS44" s="247" t="s">
        <v>309</v>
      </c>
      <c r="FIT44" s="247" t="s">
        <v>309</v>
      </c>
      <c r="FIU44" s="247" t="s">
        <v>309</v>
      </c>
      <c r="FIV44" s="247" t="s">
        <v>309</v>
      </c>
      <c r="FIW44" s="247" t="s">
        <v>309</v>
      </c>
      <c r="FIX44" s="247" t="s">
        <v>309</v>
      </c>
      <c r="FIY44" s="247" t="s">
        <v>309</v>
      </c>
      <c r="FIZ44" s="247" t="s">
        <v>309</v>
      </c>
      <c r="FJA44" s="247" t="s">
        <v>309</v>
      </c>
      <c r="FJB44" s="247" t="s">
        <v>309</v>
      </c>
      <c r="FJC44" s="247" t="s">
        <v>309</v>
      </c>
      <c r="FJD44" s="247" t="s">
        <v>309</v>
      </c>
      <c r="FJE44" s="247" t="s">
        <v>309</v>
      </c>
      <c r="FJF44" s="247" t="s">
        <v>309</v>
      </c>
      <c r="FJG44" s="247" t="s">
        <v>309</v>
      </c>
      <c r="FJH44" s="247" t="s">
        <v>309</v>
      </c>
      <c r="FJI44" s="247" t="s">
        <v>309</v>
      </c>
      <c r="FJJ44" s="247" t="s">
        <v>309</v>
      </c>
      <c r="FJK44" s="247" t="s">
        <v>309</v>
      </c>
      <c r="FJL44" s="247" t="s">
        <v>309</v>
      </c>
      <c r="FJM44" s="247" t="s">
        <v>309</v>
      </c>
      <c r="FJN44" s="247" t="s">
        <v>309</v>
      </c>
      <c r="FJO44" s="247" t="s">
        <v>309</v>
      </c>
      <c r="FJP44" s="247" t="s">
        <v>309</v>
      </c>
      <c r="FJQ44" s="247" t="s">
        <v>309</v>
      </c>
      <c r="FJR44" s="247" t="s">
        <v>309</v>
      </c>
      <c r="FJS44" s="247" t="s">
        <v>309</v>
      </c>
      <c r="FJT44" s="247" t="s">
        <v>309</v>
      </c>
      <c r="FJU44" s="247" t="s">
        <v>309</v>
      </c>
      <c r="FJV44" s="247" t="s">
        <v>309</v>
      </c>
      <c r="FJW44" s="247" t="s">
        <v>309</v>
      </c>
      <c r="FJX44" s="247" t="s">
        <v>309</v>
      </c>
      <c r="FJY44" s="247" t="s">
        <v>309</v>
      </c>
      <c r="FJZ44" s="247" t="s">
        <v>309</v>
      </c>
      <c r="FKA44" s="247" t="s">
        <v>309</v>
      </c>
      <c r="FKB44" s="247" t="s">
        <v>309</v>
      </c>
      <c r="FKC44" s="247" t="s">
        <v>309</v>
      </c>
      <c r="FKD44" s="247" t="s">
        <v>309</v>
      </c>
      <c r="FKE44" s="247" t="s">
        <v>309</v>
      </c>
      <c r="FKF44" s="247" t="s">
        <v>309</v>
      </c>
      <c r="FKG44" s="247" t="s">
        <v>309</v>
      </c>
      <c r="FKH44" s="247" t="s">
        <v>309</v>
      </c>
      <c r="FKI44" s="247" t="s">
        <v>309</v>
      </c>
      <c r="FKJ44" s="247" t="s">
        <v>309</v>
      </c>
      <c r="FKK44" s="247" t="s">
        <v>309</v>
      </c>
      <c r="FKL44" s="247" t="s">
        <v>309</v>
      </c>
      <c r="FKM44" s="247" t="s">
        <v>309</v>
      </c>
      <c r="FKN44" s="247" t="s">
        <v>309</v>
      </c>
      <c r="FKO44" s="247" t="s">
        <v>309</v>
      </c>
      <c r="FKP44" s="247" t="s">
        <v>309</v>
      </c>
      <c r="FKQ44" s="247" t="s">
        <v>309</v>
      </c>
      <c r="FKR44" s="247" t="s">
        <v>309</v>
      </c>
      <c r="FKS44" s="247" t="s">
        <v>309</v>
      </c>
      <c r="FKT44" s="247" t="s">
        <v>309</v>
      </c>
      <c r="FKU44" s="247" t="s">
        <v>309</v>
      </c>
      <c r="FKV44" s="247" t="s">
        <v>309</v>
      </c>
      <c r="FKW44" s="247" t="s">
        <v>309</v>
      </c>
      <c r="FKX44" s="247" t="s">
        <v>309</v>
      </c>
      <c r="FKY44" s="247" t="s">
        <v>309</v>
      </c>
      <c r="FKZ44" s="247" t="s">
        <v>309</v>
      </c>
      <c r="FLA44" s="247" t="s">
        <v>309</v>
      </c>
      <c r="FLB44" s="247" t="s">
        <v>309</v>
      </c>
      <c r="FLC44" s="247" t="s">
        <v>309</v>
      </c>
      <c r="FLD44" s="247" t="s">
        <v>309</v>
      </c>
      <c r="FLE44" s="247" t="s">
        <v>309</v>
      </c>
      <c r="FLF44" s="247" t="s">
        <v>309</v>
      </c>
      <c r="FLG44" s="247" t="s">
        <v>309</v>
      </c>
      <c r="FLH44" s="247" t="s">
        <v>309</v>
      </c>
      <c r="FLI44" s="247" t="s">
        <v>309</v>
      </c>
      <c r="FLJ44" s="247" t="s">
        <v>309</v>
      </c>
      <c r="FLK44" s="247" t="s">
        <v>309</v>
      </c>
      <c r="FLL44" s="247" t="s">
        <v>309</v>
      </c>
      <c r="FLM44" s="247" t="s">
        <v>309</v>
      </c>
      <c r="FLN44" s="247" t="s">
        <v>309</v>
      </c>
      <c r="FLO44" s="247" t="s">
        <v>309</v>
      </c>
      <c r="FLP44" s="247" t="s">
        <v>309</v>
      </c>
      <c r="FLQ44" s="247" t="s">
        <v>309</v>
      </c>
      <c r="FLR44" s="247" t="s">
        <v>309</v>
      </c>
      <c r="FLS44" s="247" t="s">
        <v>309</v>
      </c>
      <c r="FLT44" s="247" t="s">
        <v>309</v>
      </c>
      <c r="FLU44" s="247" t="s">
        <v>309</v>
      </c>
      <c r="FLV44" s="247" t="s">
        <v>309</v>
      </c>
      <c r="FLW44" s="247" t="s">
        <v>309</v>
      </c>
      <c r="FLX44" s="247" t="s">
        <v>309</v>
      </c>
      <c r="FLY44" s="247" t="s">
        <v>309</v>
      </c>
      <c r="FLZ44" s="247" t="s">
        <v>309</v>
      </c>
      <c r="FMA44" s="247" t="s">
        <v>309</v>
      </c>
      <c r="FMB44" s="247" t="s">
        <v>309</v>
      </c>
      <c r="FMC44" s="247" t="s">
        <v>309</v>
      </c>
      <c r="FMD44" s="247" t="s">
        <v>309</v>
      </c>
      <c r="FME44" s="247" t="s">
        <v>309</v>
      </c>
      <c r="FMF44" s="247" t="s">
        <v>309</v>
      </c>
      <c r="FMG44" s="247" t="s">
        <v>309</v>
      </c>
      <c r="FMH44" s="247" t="s">
        <v>309</v>
      </c>
      <c r="FMI44" s="247" t="s">
        <v>309</v>
      </c>
      <c r="FMJ44" s="247" t="s">
        <v>309</v>
      </c>
      <c r="FMK44" s="247" t="s">
        <v>309</v>
      </c>
      <c r="FML44" s="247" t="s">
        <v>309</v>
      </c>
      <c r="FMM44" s="247" t="s">
        <v>309</v>
      </c>
      <c r="FMN44" s="247" t="s">
        <v>309</v>
      </c>
      <c r="FMO44" s="247" t="s">
        <v>309</v>
      </c>
      <c r="FMP44" s="247" t="s">
        <v>309</v>
      </c>
      <c r="FMQ44" s="247" t="s">
        <v>309</v>
      </c>
      <c r="FMR44" s="247" t="s">
        <v>309</v>
      </c>
      <c r="FMS44" s="247" t="s">
        <v>309</v>
      </c>
      <c r="FMT44" s="247" t="s">
        <v>309</v>
      </c>
      <c r="FMU44" s="247" t="s">
        <v>309</v>
      </c>
      <c r="FMV44" s="247" t="s">
        <v>309</v>
      </c>
      <c r="FMW44" s="247" t="s">
        <v>309</v>
      </c>
      <c r="FMX44" s="247" t="s">
        <v>309</v>
      </c>
      <c r="FMY44" s="247" t="s">
        <v>309</v>
      </c>
      <c r="FMZ44" s="247" t="s">
        <v>309</v>
      </c>
      <c r="FNA44" s="247" t="s">
        <v>309</v>
      </c>
      <c r="FNB44" s="247" t="s">
        <v>309</v>
      </c>
      <c r="FNC44" s="247" t="s">
        <v>309</v>
      </c>
      <c r="FND44" s="247" t="s">
        <v>309</v>
      </c>
      <c r="FNE44" s="247" t="s">
        <v>309</v>
      </c>
      <c r="FNF44" s="247" t="s">
        <v>309</v>
      </c>
      <c r="FNG44" s="247" t="s">
        <v>309</v>
      </c>
      <c r="FNH44" s="247" t="s">
        <v>309</v>
      </c>
      <c r="FNI44" s="247" t="s">
        <v>309</v>
      </c>
      <c r="FNJ44" s="247" t="s">
        <v>309</v>
      </c>
      <c r="FNK44" s="247" t="s">
        <v>309</v>
      </c>
      <c r="FNL44" s="247" t="s">
        <v>309</v>
      </c>
      <c r="FNM44" s="247" t="s">
        <v>309</v>
      </c>
      <c r="FNN44" s="247" t="s">
        <v>309</v>
      </c>
      <c r="FNO44" s="247" t="s">
        <v>309</v>
      </c>
      <c r="FNP44" s="247" t="s">
        <v>309</v>
      </c>
      <c r="FNQ44" s="247" t="s">
        <v>309</v>
      </c>
      <c r="FNR44" s="247" t="s">
        <v>309</v>
      </c>
      <c r="FNS44" s="247" t="s">
        <v>309</v>
      </c>
      <c r="FNT44" s="247" t="s">
        <v>309</v>
      </c>
      <c r="FNU44" s="247" t="s">
        <v>309</v>
      </c>
      <c r="FNV44" s="247" t="s">
        <v>309</v>
      </c>
      <c r="FNW44" s="247" t="s">
        <v>309</v>
      </c>
      <c r="FNX44" s="247" t="s">
        <v>309</v>
      </c>
      <c r="FNY44" s="247" t="s">
        <v>309</v>
      </c>
      <c r="FNZ44" s="247" t="s">
        <v>309</v>
      </c>
      <c r="FOA44" s="247" t="s">
        <v>309</v>
      </c>
      <c r="FOB44" s="247" t="s">
        <v>309</v>
      </c>
      <c r="FOC44" s="247" t="s">
        <v>309</v>
      </c>
      <c r="FOD44" s="247" t="s">
        <v>309</v>
      </c>
      <c r="FOE44" s="247" t="s">
        <v>309</v>
      </c>
      <c r="FOF44" s="247" t="s">
        <v>309</v>
      </c>
      <c r="FOG44" s="247" t="s">
        <v>309</v>
      </c>
      <c r="FOH44" s="247" t="s">
        <v>309</v>
      </c>
      <c r="FOI44" s="247" t="s">
        <v>309</v>
      </c>
      <c r="FOJ44" s="247" t="s">
        <v>309</v>
      </c>
      <c r="FOK44" s="247" t="s">
        <v>309</v>
      </c>
      <c r="FOL44" s="247" t="s">
        <v>309</v>
      </c>
      <c r="FOM44" s="247" t="s">
        <v>309</v>
      </c>
      <c r="FON44" s="247" t="s">
        <v>309</v>
      </c>
      <c r="FOO44" s="247" t="s">
        <v>309</v>
      </c>
      <c r="FOP44" s="247" t="s">
        <v>309</v>
      </c>
      <c r="FOQ44" s="247" t="s">
        <v>309</v>
      </c>
      <c r="FOR44" s="247" t="s">
        <v>309</v>
      </c>
      <c r="FOS44" s="247" t="s">
        <v>309</v>
      </c>
      <c r="FOT44" s="247" t="s">
        <v>309</v>
      </c>
      <c r="FOU44" s="247" t="s">
        <v>309</v>
      </c>
      <c r="FOV44" s="247" t="s">
        <v>309</v>
      </c>
      <c r="FOW44" s="247" t="s">
        <v>309</v>
      </c>
      <c r="FOX44" s="247" t="s">
        <v>309</v>
      </c>
      <c r="FOY44" s="247" t="s">
        <v>309</v>
      </c>
      <c r="FOZ44" s="247" t="s">
        <v>309</v>
      </c>
      <c r="FPA44" s="247" t="s">
        <v>309</v>
      </c>
      <c r="FPB44" s="247" t="s">
        <v>309</v>
      </c>
      <c r="FPC44" s="247" t="s">
        <v>309</v>
      </c>
      <c r="FPD44" s="247" t="s">
        <v>309</v>
      </c>
      <c r="FPE44" s="247" t="s">
        <v>309</v>
      </c>
      <c r="FPF44" s="247" t="s">
        <v>309</v>
      </c>
      <c r="FPG44" s="247" t="s">
        <v>309</v>
      </c>
      <c r="FPH44" s="247" t="s">
        <v>309</v>
      </c>
      <c r="FPI44" s="247" t="s">
        <v>309</v>
      </c>
      <c r="FPJ44" s="247" t="s">
        <v>309</v>
      </c>
      <c r="FPK44" s="247" t="s">
        <v>309</v>
      </c>
      <c r="FPL44" s="247" t="s">
        <v>309</v>
      </c>
      <c r="FPM44" s="247" t="s">
        <v>309</v>
      </c>
      <c r="FPN44" s="247" t="s">
        <v>309</v>
      </c>
      <c r="FPO44" s="247" t="s">
        <v>309</v>
      </c>
      <c r="FPP44" s="247" t="s">
        <v>309</v>
      </c>
      <c r="FPQ44" s="247" t="s">
        <v>309</v>
      </c>
      <c r="FPR44" s="247" t="s">
        <v>309</v>
      </c>
      <c r="FPS44" s="247" t="s">
        <v>309</v>
      </c>
      <c r="FPT44" s="247" t="s">
        <v>309</v>
      </c>
      <c r="FPU44" s="247" t="s">
        <v>309</v>
      </c>
      <c r="FPV44" s="247" t="s">
        <v>309</v>
      </c>
      <c r="FPW44" s="247" t="s">
        <v>309</v>
      </c>
      <c r="FPX44" s="247" t="s">
        <v>309</v>
      </c>
      <c r="FPY44" s="247" t="s">
        <v>309</v>
      </c>
      <c r="FPZ44" s="247" t="s">
        <v>309</v>
      </c>
      <c r="FQA44" s="247" t="s">
        <v>309</v>
      </c>
      <c r="FQB44" s="247" t="s">
        <v>309</v>
      </c>
      <c r="FQC44" s="247" t="s">
        <v>309</v>
      </c>
      <c r="FQD44" s="247" t="s">
        <v>309</v>
      </c>
      <c r="FQE44" s="247" t="s">
        <v>309</v>
      </c>
      <c r="FQF44" s="247" t="s">
        <v>309</v>
      </c>
      <c r="FQG44" s="247" t="s">
        <v>309</v>
      </c>
      <c r="FQH44" s="247" t="s">
        <v>309</v>
      </c>
      <c r="FQI44" s="247" t="s">
        <v>309</v>
      </c>
      <c r="FQJ44" s="247" t="s">
        <v>309</v>
      </c>
      <c r="FQK44" s="247" t="s">
        <v>309</v>
      </c>
      <c r="FQL44" s="247" t="s">
        <v>309</v>
      </c>
      <c r="FQM44" s="247" t="s">
        <v>309</v>
      </c>
      <c r="FQN44" s="247" t="s">
        <v>309</v>
      </c>
      <c r="FQO44" s="247" t="s">
        <v>309</v>
      </c>
      <c r="FQP44" s="247" t="s">
        <v>309</v>
      </c>
      <c r="FQQ44" s="247" t="s">
        <v>309</v>
      </c>
      <c r="FQR44" s="247" t="s">
        <v>309</v>
      </c>
      <c r="FQS44" s="247" t="s">
        <v>309</v>
      </c>
      <c r="FQT44" s="247" t="s">
        <v>309</v>
      </c>
      <c r="FQU44" s="247" t="s">
        <v>309</v>
      </c>
      <c r="FQV44" s="247" t="s">
        <v>309</v>
      </c>
      <c r="FQW44" s="247" t="s">
        <v>309</v>
      </c>
      <c r="FQX44" s="247" t="s">
        <v>309</v>
      </c>
      <c r="FQY44" s="247" t="s">
        <v>309</v>
      </c>
      <c r="FQZ44" s="247" t="s">
        <v>309</v>
      </c>
      <c r="FRA44" s="247" t="s">
        <v>309</v>
      </c>
      <c r="FRB44" s="247" t="s">
        <v>309</v>
      </c>
      <c r="FRC44" s="247" t="s">
        <v>309</v>
      </c>
      <c r="FRD44" s="247" t="s">
        <v>309</v>
      </c>
      <c r="FRE44" s="247" t="s">
        <v>309</v>
      </c>
      <c r="FRF44" s="247" t="s">
        <v>309</v>
      </c>
      <c r="FRG44" s="247" t="s">
        <v>309</v>
      </c>
      <c r="FRH44" s="247" t="s">
        <v>309</v>
      </c>
      <c r="FRI44" s="247" t="s">
        <v>309</v>
      </c>
      <c r="FRJ44" s="247" t="s">
        <v>309</v>
      </c>
      <c r="FRK44" s="247" t="s">
        <v>309</v>
      </c>
      <c r="FRL44" s="247" t="s">
        <v>309</v>
      </c>
      <c r="FRM44" s="247" t="s">
        <v>309</v>
      </c>
      <c r="FRN44" s="247" t="s">
        <v>309</v>
      </c>
      <c r="FRO44" s="247" t="s">
        <v>309</v>
      </c>
      <c r="FRP44" s="247" t="s">
        <v>309</v>
      </c>
      <c r="FRQ44" s="247" t="s">
        <v>309</v>
      </c>
      <c r="FRR44" s="247" t="s">
        <v>309</v>
      </c>
      <c r="FRS44" s="247" t="s">
        <v>309</v>
      </c>
      <c r="FRT44" s="247" t="s">
        <v>309</v>
      </c>
      <c r="FRU44" s="247" t="s">
        <v>309</v>
      </c>
      <c r="FRV44" s="247" t="s">
        <v>309</v>
      </c>
      <c r="FRW44" s="247" t="s">
        <v>309</v>
      </c>
      <c r="FRX44" s="247" t="s">
        <v>309</v>
      </c>
      <c r="FRY44" s="247" t="s">
        <v>309</v>
      </c>
      <c r="FRZ44" s="247" t="s">
        <v>309</v>
      </c>
      <c r="FSA44" s="247" t="s">
        <v>309</v>
      </c>
      <c r="FSB44" s="247" t="s">
        <v>309</v>
      </c>
      <c r="FSC44" s="247" t="s">
        <v>309</v>
      </c>
      <c r="FSD44" s="247" t="s">
        <v>309</v>
      </c>
      <c r="FSE44" s="247" t="s">
        <v>309</v>
      </c>
      <c r="FSF44" s="247" t="s">
        <v>309</v>
      </c>
      <c r="FSG44" s="247" t="s">
        <v>309</v>
      </c>
      <c r="FSH44" s="247" t="s">
        <v>309</v>
      </c>
      <c r="FSI44" s="247" t="s">
        <v>309</v>
      </c>
      <c r="FSJ44" s="247" t="s">
        <v>309</v>
      </c>
      <c r="FSK44" s="247" t="s">
        <v>309</v>
      </c>
      <c r="FSL44" s="247" t="s">
        <v>309</v>
      </c>
      <c r="FSM44" s="247" t="s">
        <v>309</v>
      </c>
      <c r="FSN44" s="247" t="s">
        <v>309</v>
      </c>
      <c r="FSO44" s="247" t="s">
        <v>309</v>
      </c>
      <c r="FSP44" s="247" t="s">
        <v>309</v>
      </c>
      <c r="FSQ44" s="247" t="s">
        <v>309</v>
      </c>
      <c r="FSR44" s="247" t="s">
        <v>309</v>
      </c>
      <c r="FSS44" s="247" t="s">
        <v>309</v>
      </c>
      <c r="FST44" s="247" t="s">
        <v>309</v>
      </c>
      <c r="FSU44" s="247" t="s">
        <v>309</v>
      </c>
      <c r="FSV44" s="247" t="s">
        <v>309</v>
      </c>
      <c r="FSW44" s="247" t="s">
        <v>309</v>
      </c>
      <c r="FSX44" s="247" t="s">
        <v>309</v>
      </c>
      <c r="FSY44" s="247" t="s">
        <v>309</v>
      </c>
      <c r="FSZ44" s="247" t="s">
        <v>309</v>
      </c>
      <c r="FTA44" s="247" t="s">
        <v>309</v>
      </c>
      <c r="FTB44" s="247" t="s">
        <v>309</v>
      </c>
      <c r="FTC44" s="247" t="s">
        <v>309</v>
      </c>
      <c r="FTD44" s="247" t="s">
        <v>309</v>
      </c>
      <c r="FTE44" s="247" t="s">
        <v>309</v>
      </c>
      <c r="FTF44" s="247" t="s">
        <v>309</v>
      </c>
      <c r="FTG44" s="247" t="s">
        <v>309</v>
      </c>
      <c r="FTH44" s="247" t="s">
        <v>309</v>
      </c>
      <c r="FTI44" s="247" t="s">
        <v>309</v>
      </c>
      <c r="FTJ44" s="247" t="s">
        <v>309</v>
      </c>
      <c r="FTK44" s="247" t="s">
        <v>309</v>
      </c>
      <c r="FTL44" s="247" t="s">
        <v>309</v>
      </c>
      <c r="FTM44" s="247" t="s">
        <v>309</v>
      </c>
      <c r="FTN44" s="247" t="s">
        <v>309</v>
      </c>
      <c r="FTO44" s="247" t="s">
        <v>309</v>
      </c>
      <c r="FTP44" s="247" t="s">
        <v>309</v>
      </c>
      <c r="FTQ44" s="247" t="s">
        <v>309</v>
      </c>
      <c r="FTR44" s="247" t="s">
        <v>309</v>
      </c>
      <c r="FTS44" s="247" t="s">
        <v>309</v>
      </c>
      <c r="FTT44" s="247" t="s">
        <v>309</v>
      </c>
      <c r="FTU44" s="247" t="s">
        <v>309</v>
      </c>
      <c r="FTV44" s="247" t="s">
        <v>309</v>
      </c>
      <c r="FTW44" s="247" t="s">
        <v>309</v>
      </c>
      <c r="FTX44" s="247" t="s">
        <v>309</v>
      </c>
      <c r="FTY44" s="247" t="s">
        <v>309</v>
      </c>
      <c r="FTZ44" s="247" t="s">
        <v>309</v>
      </c>
      <c r="FUA44" s="247" t="s">
        <v>309</v>
      </c>
      <c r="FUB44" s="247" t="s">
        <v>309</v>
      </c>
      <c r="FUC44" s="247" t="s">
        <v>309</v>
      </c>
      <c r="FUD44" s="247" t="s">
        <v>309</v>
      </c>
      <c r="FUE44" s="247" t="s">
        <v>309</v>
      </c>
      <c r="FUF44" s="247" t="s">
        <v>309</v>
      </c>
      <c r="FUG44" s="247" t="s">
        <v>309</v>
      </c>
      <c r="FUH44" s="247" t="s">
        <v>309</v>
      </c>
      <c r="FUI44" s="247" t="s">
        <v>309</v>
      </c>
      <c r="FUJ44" s="247" t="s">
        <v>309</v>
      </c>
      <c r="FUK44" s="247" t="s">
        <v>309</v>
      </c>
      <c r="FUL44" s="247" t="s">
        <v>309</v>
      </c>
      <c r="FUM44" s="247" t="s">
        <v>309</v>
      </c>
      <c r="FUN44" s="247" t="s">
        <v>309</v>
      </c>
      <c r="FUO44" s="247" t="s">
        <v>309</v>
      </c>
      <c r="FUP44" s="247" t="s">
        <v>309</v>
      </c>
      <c r="FUQ44" s="247" t="s">
        <v>309</v>
      </c>
      <c r="FUR44" s="247" t="s">
        <v>309</v>
      </c>
      <c r="FUS44" s="247" t="s">
        <v>309</v>
      </c>
      <c r="FUT44" s="247" t="s">
        <v>309</v>
      </c>
      <c r="FUU44" s="247" t="s">
        <v>309</v>
      </c>
      <c r="FUV44" s="247" t="s">
        <v>309</v>
      </c>
      <c r="FUW44" s="247" t="s">
        <v>309</v>
      </c>
      <c r="FUX44" s="247" t="s">
        <v>309</v>
      </c>
      <c r="FUY44" s="247" t="s">
        <v>309</v>
      </c>
      <c r="FUZ44" s="247" t="s">
        <v>309</v>
      </c>
      <c r="FVA44" s="247" t="s">
        <v>309</v>
      </c>
      <c r="FVB44" s="247" t="s">
        <v>309</v>
      </c>
      <c r="FVC44" s="247" t="s">
        <v>309</v>
      </c>
      <c r="FVD44" s="247" t="s">
        <v>309</v>
      </c>
      <c r="FVE44" s="247" t="s">
        <v>309</v>
      </c>
      <c r="FVF44" s="247" t="s">
        <v>309</v>
      </c>
      <c r="FVG44" s="247" t="s">
        <v>309</v>
      </c>
      <c r="FVH44" s="247" t="s">
        <v>309</v>
      </c>
      <c r="FVI44" s="247" t="s">
        <v>309</v>
      </c>
      <c r="FVJ44" s="247" t="s">
        <v>309</v>
      </c>
      <c r="FVK44" s="247" t="s">
        <v>309</v>
      </c>
      <c r="FVL44" s="247" t="s">
        <v>309</v>
      </c>
      <c r="FVM44" s="247" t="s">
        <v>309</v>
      </c>
      <c r="FVN44" s="247" t="s">
        <v>309</v>
      </c>
      <c r="FVO44" s="247" t="s">
        <v>309</v>
      </c>
      <c r="FVP44" s="247" t="s">
        <v>309</v>
      </c>
      <c r="FVQ44" s="247" t="s">
        <v>309</v>
      </c>
      <c r="FVR44" s="247" t="s">
        <v>309</v>
      </c>
      <c r="FVS44" s="247" t="s">
        <v>309</v>
      </c>
      <c r="FVT44" s="247" t="s">
        <v>309</v>
      </c>
      <c r="FVU44" s="247" t="s">
        <v>309</v>
      </c>
      <c r="FVV44" s="247" t="s">
        <v>309</v>
      </c>
      <c r="FVW44" s="247" t="s">
        <v>309</v>
      </c>
      <c r="FVX44" s="247" t="s">
        <v>309</v>
      </c>
      <c r="FVY44" s="247" t="s">
        <v>309</v>
      </c>
      <c r="FVZ44" s="247" t="s">
        <v>309</v>
      </c>
      <c r="FWA44" s="247" t="s">
        <v>309</v>
      </c>
      <c r="FWB44" s="247" t="s">
        <v>309</v>
      </c>
      <c r="FWC44" s="247" t="s">
        <v>309</v>
      </c>
      <c r="FWD44" s="247" t="s">
        <v>309</v>
      </c>
      <c r="FWE44" s="247" t="s">
        <v>309</v>
      </c>
      <c r="FWF44" s="247" t="s">
        <v>309</v>
      </c>
      <c r="FWG44" s="247" t="s">
        <v>309</v>
      </c>
      <c r="FWH44" s="247" t="s">
        <v>309</v>
      </c>
      <c r="FWI44" s="247" t="s">
        <v>309</v>
      </c>
      <c r="FWJ44" s="247" t="s">
        <v>309</v>
      </c>
      <c r="FWK44" s="247" t="s">
        <v>309</v>
      </c>
      <c r="FWL44" s="247" t="s">
        <v>309</v>
      </c>
      <c r="FWM44" s="247" t="s">
        <v>309</v>
      </c>
      <c r="FWN44" s="247" t="s">
        <v>309</v>
      </c>
      <c r="FWO44" s="247" t="s">
        <v>309</v>
      </c>
      <c r="FWP44" s="247" t="s">
        <v>309</v>
      </c>
      <c r="FWQ44" s="247" t="s">
        <v>309</v>
      </c>
      <c r="FWR44" s="247" t="s">
        <v>309</v>
      </c>
      <c r="FWS44" s="247" t="s">
        <v>309</v>
      </c>
      <c r="FWT44" s="247" t="s">
        <v>309</v>
      </c>
      <c r="FWU44" s="247" t="s">
        <v>309</v>
      </c>
      <c r="FWV44" s="247" t="s">
        <v>309</v>
      </c>
      <c r="FWW44" s="247" t="s">
        <v>309</v>
      </c>
      <c r="FWX44" s="247" t="s">
        <v>309</v>
      </c>
      <c r="FWY44" s="247" t="s">
        <v>309</v>
      </c>
      <c r="FWZ44" s="247" t="s">
        <v>309</v>
      </c>
      <c r="FXA44" s="247" t="s">
        <v>309</v>
      </c>
      <c r="FXB44" s="247" t="s">
        <v>309</v>
      </c>
      <c r="FXC44" s="247" t="s">
        <v>309</v>
      </c>
      <c r="FXD44" s="247" t="s">
        <v>309</v>
      </c>
      <c r="FXE44" s="247" t="s">
        <v>309</v>
      </c>
      <c r="FXF44" s="247" t="s">
        <v>309</v>
      </c>
      <c r="FXG44" s="247" t="s">
        <v>309</v>
      </c>
      <c r="FXH44" s="247" t="s">
        <v>309</v>
      </c>
      <c r="FXI44" s="247" t="s">
        <v>309</v>
      </c>
      <c r="FXJ44" s="247" t="s">
        <v>309</v>
      </c>
      <c r="FXK44" s="247" t="s">
        <v>309</v>
      </c>
      <c r="FXL44" s="247" t="s">
        <v>309</v>
      </c>
      <c r="FXM44" s="247" t="s">
        <v>309</v>
      </c>
      <c r="FXN44" s="247" t="s">
        <v>309</v>
      </c>
      <c r="FXO44" s="247" t="s">
        <v>309</v>
      </c>
      <c r="FXP44" s="247" t="s">
        <v>309</v>
      </c>
      <c r="FXQ44" s="247" t="s">
        <v>309</v>
      </c>
      <c r="FXR44" s="247" t="s">
        <v>309</v>
      </c>
      <c r="FXS44" s="247" t="s">
        <v>309</v>
      </c>
      <c r="FXT44" s="247" t="s">
        <v>309</v>
      </c>
      <c r="FXU44" s="247" t="s">
        <v>309</v>
      </c>
      <c r="FXV44" s="247" t="s">
        <v>309</v>
      </c>
      <c r="FXW44" s="247" t="s">
        <v>309</v>
      </c>
      <c r="FXX44" s="247" t="s">
        <v>309</v>
      </c>
      <c r="FXY44" s="247" t="s">
        <v>309</v>
      </c>
      <c r="FXZ44" s="247" t="s">
        <v>309</v>
      </c>
      <c r="FYA44" s="247" t="s">
        <v>309</v>
      </c>
      <c r="FYB44" s="247" t="s">
        <v>309</v>
      </c>
      <c r="FYC44" s="247" t="s">
        <v>309</v>
      </c>
      <c r="FYD44" s="247" t="s">
        <v>309</v>
      </c>
      <c r="FYE44" s="247" t="s">
        <v>309</v>
      </c>
      <c r="FYF44" s="247" t="s">
        <v>309</v>
      </c>
      <c r="FYG44" s="247" t="s">
        <v>309</v>
      </c>
      <c r="FYH44" s="247" t="s">
        <v>309</v>
      </c>
      <c r="FYI44" s="247" t="s">
        <v>309</v>
      </c>
      <c r="FYJ44" s="247" t="s">
        <v>309</v>
      </c>
      <c r="FYK44" s="247" t="s">
        <v>309</v>
      </c>
      <c r="FYL44" s="247" t="s">
        <v>309</v>
      </c>
      <c r="FYM44" s="247" t="s">
        <v>309</v>
      </c>
      <c r="FYN44" s="247" t="s">
        <v>309</v>
      </c>
      <c r="FYO44" s="247" t="s">
        <v>309</v>
      </c>
      <c r="FYP44" s="247" t="s">
        <v>309</v>
      </c>
      <c r="FYQ44" s="247" t="s">
        <v>309</v>
      </c>
      <c r="FYR44" s="247" t="s">
        <v>309</v>
      </c>
      <c r="FYS44" s="247" t="s">
        <v>309</v>
      </c>
      <c r="FYT44" s="247" t="s">
        <v>309</v>
      </c>
      <c r="FYU44" s="247" t="s">
        <v>309</v>
      </c>
      <c r="FYV44" s="247" t="s">
        <v>309</v>
      </c>
      <c r="FYW44" s="247" t="s">
        <v>309</v>
      </c>
      <c r="FYX44" s="247" t="s">
        <v>309</v>
      </c>
      <c r="FYY44" s="247" t="s">
        <v>309</v>
      </c>
      <c r="FYZ44" s="247" t="s">
        <v>309</v>
      </c>
      <c r="FZA44" s="247" t="s">
        <v>309</v>
      </c>
      <c r="FZB44" s="247" t="s">
        <v>309</v>
      </c>
      <c r="FZC44" s="247" t="s">
        <v>309</v>
      </c>
      <c r="FZD44" s="247" t="s">
        <v>309</v>
      </c>
      <c r="FZE44" s="247" t="s">
        <v>309</v>
      </c>
      <c r="FZF44" s="247" t="s">
        <v>309</v>
      </c>
      <c r="FZG44" s="247" t="s">
        <v>309</v>
      </c>
      <c r="FZH44" s="247" t="s">
        <v>309</v>
      </c>
      <c r="FZI44" s="247" t="s">
        <v>309</v>
      </c>
      <c r="FZJ44" s="247" t="s">
        <v>309</v>
      </c>
      <c r="FZK44" s="247" t="s">
        <v>309</v>
      </c>
      <c r="FZL44" s="247" t="s">
        <v>309</v>
      </c>
      <c r="FZM44" s="247" t="s">
        <v>309</v>
      </c>
      <c r="FZN44" s="247" t="s">
        <v>309</v>
      </c>
      <c r="FZO44" s="247" t="s">
        <v>309</v>
      </c>
      <c r="FZP44" s="247" t="s">
        <v>309</v>
      </c>
      <c r="FZQ44" s="247" t="s">
        <v>309</v>
      </c>
      <c r="FZR44" s="247" t="s">
        <v>309</v>
      </c>
      <c r="FZS44" s="247" t="s">
        <v>309</v>
      </c>
      <c r="FZT44" s="247" t="s">
        <v>309</v>
      </c>
      <c r="FZU44" s="247" t="s">
        <v>309</v>
      </c>
      <c r="FZV44" s="247" t="s">
        <v>309</v>
      </c>
      <c r="FZW44" s="247" t="s">
        <v>309</v>
      </c>
      <c r="FZX44" s="247" t="s">
        <v>309</v>
      </c>
      <c r="FZY44" s="247" t="s">
        <v>309</v>
      </c>
      <c r="FZZ44" s="247" t="s">
        <v>309</v>
      </c>
      <c r="GAA44" s="247" t="s">
        <v>309</v>
      </c>
      <c r="GAB44" s="247" t="s">
        <v>309</v>
      </c>
      <c r="GAC44" s="247" t="s">
        <v>309</v>
      </c>
      <c r="GAD44" s="247" t="s">
        <v>309</v>
      </c>
      <c r="GAE44" s="247" t="s">
        <v>309</v>
      </c>
      <c r="GAF44" s="247" t="s">
        <v>309</v>
      </c>
      <c r="GAG44" s="247" t="s">
        <v>309</v>
      </c>
      <c r="GAH44" s="247" t="s">
        <v>309</v>
      </c>
      <c r="GAI44" s="247" t="s">
        <v>309</v>
      </c>
      <c r="GAJ44" s="247" t="s">
        <v>309</v>
      </c>
      <c r="GAK44" s="247" t="s">
        <v>309</v>
      </c>
      <c r="GAL44" s="247" t="s">
        <v>309</v>
      </c>
      <c r="GAM44" s="247" t="s">
        <v>309</v>
      </c>
      <c r="GAN44" s="247" t="s">
        <v>309</v>
      </c>
      <c r="GAO44" s="247" t="s">
        <v>309</v>
      </c>
      <c r="GAP44" s="247" t="s">
        <v>309</v>
      </c>
      <c r="GAQ44" s="247" t="s">
        <v>309</v>
      </c>
      <c r="GAR44" s="247" t="s">
        <v>309</v>
      </c>
      <c r="GAS44" s="247" t="s">
        <v>309</v>
      </c>
      <c r="GAT44" s="247" t="s">
        <v>309</v>
      </c>
      <c r="GAU44" s="247" t="s">
        <v>309</v>
      </c>
      <c r="GAV44" s="247" t="s">
        <v>309</v>
      </c>
      <c r="GAW44" s="247" t="s">
        <v>309</v>
      </c>
      <c r="GAX44" s="247" t="s">
        <v>309</v>
      </c>
      <c r="GAY44" s="247" t="s">
        <v>309</v>
      </c>
      <c r="GAZ44" s="247" t="s">
        <v>309</v>
      </c>
      <c r="GBA44" s="247" t="s">
        <v>309</v>
      </c>
      <c r="GBB44" s="247" t="s">
        <v>309</v>
      </c>
      <c r="GBC44" s="247" t="s">
        <v>309</v>
      </c>
      <c r="GBD44" s="247" t="s">
        <v>309</v>
      </c>
      <c r="GBE44" s="247" t="s">
        <v>309</v>
      </c>
      <c r="GBF44" s="247" t="s">
        <v>309</v>
      </c>
      <c r="GBG44" s="247" t="s">
        <v>309</v>
      </c>
      <c r="GBH44" s="247" t="s">
        <v>309</v>
      </c>
      <c r="GBI44" s="247" t="s">
        <v>309</v>
      </c>
      <c r="GBJ44" s="247" t="s">
        <v>309</v>
      </c>
      <c r="GBK44" s="247" t="s">
        <v>309</v>
      </c>
      <c r="GBL44" s="247" t="s">
        <v>309</v>
      </c>
      <c r="GBM44" s="247" t="s">
        <v>309</v>
      </c>
      <c r="GBN44" s="247" t="s">
        <v>309</v>
      </c>
      <c r="GBO44" s="247" t="s">
        <v>309</v>
      </c>
      <c r="GBP44" s="247" t="s">
        <v>309</v>
      </c>
      <c r="GBQ44" s="247" t="s">
        <v>309</v>
      </c>
      <c r="GBR44" s="247" t="s">
        <v>309</v>
      </c>
      <c r="GBS44" s="247" t="s">
        <v>309</v>
      </c>
      <c r="GBT44" s="247" t="s">
        <v>309</v>
      </c>
      <c r="GBU44" s="247" t="s">
        <v>309</v>
      </c>
      <c r="GBV44" s="247" t="s">
        <v>309</v>
      </c>
      <c r="GBW44" s="247" t="s">
        <v>309</v>
      </c>
      <c r="GBX44" s="247" t="s">
        <v>309</v>
      </c>
      <c r="GBY44" s="247" t="s">
        <v>309</v>
      </c>
      <c r="GBZ44" s="247" t="s">
        <v>309</v>
      </c>
      <c r="GCA44" s="247" t="s">
        <v>309</v>
      </c>
      <c r="GCB44" s="247" t="s">
        <v>309</v>
      </c>
      <c r="GCC44" s="247" t="s">
        <v>309</v>
      </c>
      <c r="GCD44" s="247" t="s">
        <v>309</v>
      </c>
      <c r="GCE44" s="247" t="s">
        <v>309</v>
      </c>
      <c r="GCF44" s="247" t="s">
        <v>309</v>
      </c>
      <c r="GCG44" s="247" t="s">
        <v>309</v>
      </c>
      <c r="GCH44" s="247" t="s">
        <v>309</v>
      </c>
      <c r="GCI44" s="247" t="s">
        <v>309</v>
      </c>
      <c r="GCJ44" s="247" t="s">
        <v>309</v>
      </c>
      <c r="GCK44" s="247" t="s">
        <v>309</v>
      </c>
      <c r="GCL44" s="247" t="s">
        <v>309</v>
      </c>
      <c r="GCM44" s="247" t="s">
        <v>309</v>
      </c>
      <c r="GCN44" s="247" t="s">
        <v>309</v>
      </c>
      <c r="GCO44" s="247" t="s">
        <v>309</v>
      </c>
      <c r="GCP44" s="247" t="s">
        <v>309</v>
      </c>
      <c r="GCQ44" s="247" t="s">
        <v>309</v>
      </c>
      <c r="GCR44" s="247" t="s">
        <v>309</v>
      </c>
      <c r="GCS44" s="247" t="s">
        <v>309</v>
      </c>
      <c r="GCT44" s="247" t="s">
        <v>309</v>
      </c>
      <c r="GCU44" s="247" t="s">
        <v>309</v>
      </c>
      <c r="GCV44" s="247" t="s">
        <v>309</v>
      </c>
      <c r="GCW44" s="247" t="s">
        <v>309</v>
      </c>
      <c r="GCX44" s="247" t="s">
        <v>309</v>
      </c>
      <c r="GCY44" s="247" t="s">
        <v>309</v>
      </c>
      <c r="GCZ44" s="247" t="s">
        <v>309</v>
      </c>
      <c r="GDA44" s="247" t="s">
        <v>309</v>
      </c>
      <c r="GDB44" s="247" t="s">
        <v>309</v>
      </c>
      <c r="GDC44" s="247" t="s">
        <v>309</v>
      </c>
      <c r="GDD44" s="247" t="s">
        <v>309</v>
      </c>
      <c r="GDE44" s="247" t="s">
        <v>309</v>
      </c>
      <c r="GDF44" s="247" t="s">
        <v>309</v>
      </c>
      <c r="GDG44" s="247" t="s">
        <v>309</v>
      </c>
      <c r="GDH44" s="247" t="s">
        <v>309</v>
      </c>
      <c r="GDI44" s="247" t="s">
        <v>309</v>
      </c>
      <c r="GDJ44" s="247" t="s">
        <v>309</v>
      </c>
      <c r="GDK44" s="247" t="s">
        <v>309</v>
      </c>
      <c r="GDL44" s="247" t="s">
        <v>309</v>
      </c>
      <c r="GDM44" s="247" t="s">
        <v>309</v>
      </c>
      <c r="GDN44" s="247" t="s">
        <v>309</v>
      </c>
      <c r="GDO44" s="247" t="s">
        <v>309</v>
      </c>
      <c r="GDP44" s="247" t="s">
        <v>309</v>
      </c>
      <c r="GDQ44" s="247" t="s">
        <v>309</v>
      </c>
      <c r="GDR44" s="247" t="s">
        <v>309</v>
      </c>
      <c r="GDS44" s="247" t="s">
        <v>309</v>
      </c>
      <c r="GDT44" s="247" t="s">
        <v>309</v>
      </c>
      <c r="GDU44" s="247" t="s">
        <v>309</v>
      </c>
      <c r="GDV44" s="247" t="s">
        <v>309</v>
      </c>
      <c r="GDW44" s="247" t="s">
        <v>309</v>
      </c>
      <c r="GDX44" s="247" t="s">
        <v>309</v>
      </c>
      <c r="GDY44" s="247" t="s">
        <v>309</v>
      </c>
      <c r="GDZ44" s="247" t="s">
        <v>309</v>
      </c>
      <c r="GEA44" s="247" t="s">
        <v>309</v>
      </c>
      <c r="GEB44" s="247" t="s">
        <v>309</v>
      </c>
      <c r="GEC44" s="247" t="s">
        <v>309</v>
      </c>
      <c r="GED44" s="247" t="s">
        <v>309</v>
      </c>
      <c r="GEE44" s="247" t="s">
        <v>309</v>
      </c>
      <c r="GEF44" s="247" t="s">
        <v>309</v>
      </c>
      <c r="GEG44" s="247" t="s">
        <v>309</v>
      </c>
      <c r="GEH44" s="247" t="s">
        <v>309</v>
      </c>
      <c r="GEI44" s="247" t="s">
        <v>309</v>
      </c>
      <c r="GEJ44" s="247" t="s">
        <v>309</v>
      </c>
      <c r="GEK44" s="247" t="s">
        <v>309</v>
      </c>
      <c r="GEL44" s="247" t="s">
        <v>309</v>
      </c>
      <c r="GEM44" s="247" t="s">
        <v>309</v>
      </c>
      <c r="GEN44" s="247" t="s">
        <v>309</v>
      </c>
      <c r="GEO44" s="247" t="s">
        <v>309</v>
      </c>
      <c r="GEP44" s="247" t="s">
        <v>309</v>
      </c>
      <c r="GEQ44" s="247" t="s">
        <v>309</v>
      </c>
      <c r="GER44" s="247" t="s">
        <v>309</v>
      </c>
      <c r="GES44" s="247" t="s">
        <v>309</v>
      </c>
      <c r="GET44" s="247" t="s">
        <v>309</v>
      </c>
      <c r="GEU44" s="247" t="s">
        <v>309</v>
      </c>
      <c r="GEV44" s="247" t="s">
        <v>309</v>
      </c>
      <c r="GEW44" s="247" t="s">
        <v>309</v>
      </c>
      <c r="GEX44" s="247" t="s">
        <v>309</v>
      </c>
      <c r="GEY44" s="247" t="s">
        <v>309</v>
      </c>
      <c r="GEZ44" s="247" t="s">
        <v>309</v>
      </c>
      <c r="GFA44" s="247" t="s">
        <v>309</v>
      </c>
      <c r="GFB44" s="247" t="s">
        <v>309</v>
      </c>
      <c r="GFC44" s="247" t="s">
        <v>309</v>
      </c>
      <c r="GFD44" s="247" t="s">
        <v>309</v>
      </c>
      <c r="GFE44" s="247" t="s">
        <v>309</v>
      </c>
      <c r="GFF44" s="247" t="s">
        <v>309</v>
      </c>
      <c r="GFG44" s="247" t="s">
        <v>309</v>
      </c>
      <c r="GFH44" s="247" t="s">
        <v>309</v>
      </c>
      <c r="GFI44" s="247" t="s">
        <v>309</v>
      </c>
      <c r="GFJ44" s="247" t="s">
        <v>309</v>
      </c>
      <c r="GFK44" s="247" t="s">
        <v>309</v>
      </c>
      <c r="GFL44" s="247" t="s">
        <v>309</v>
      </c>
      <c r="GFM44" s="247" t="s">
        <v>309</v>
      </c>
      <c r="GFN44" s="247" t="s">
        <v>309</v>
      </c>
      <c r="GFO44" s="247" t="s">
        <v>309</v>
      </c>
      <c r="GFP44" s="247" t="s">
        <v>309</v>
      </c>
      <c r="GFQ44" s="247" t="s">
        <v>309</v>
      </c>
      <c r="GFR44" s="247" t="s">
        <v>309</v>
      </c>
      <c r="GFS44" s="247" t="s">
        <v>309</v>
      </c>
      <c r="GFT44" s="247" t="s">
        <v>309</v>
      </c>
      <c r="GFU44" s="247" t="s">
        <v>309</v>
      </c>
      <c r="GFV44" s="247" t="s">
        <v>309</v>
      </c>
      <c r="GFW44" s="247" t="s">
        <v>309</v>
      </c>
      <c r="GFX44" s="247" t="s">
        <v>309</v>
      </c>
      <c r="GFY44" s="247" t="s">
        <v>309</v>
      </c>
      <c r="GFZ44" s="247" t="s">
        <v>309</v>
      </c>
      <c r="GGA44" s="247" t="s">
        <v>309</v>
      </c>
      <c r="GGB44" s="247" t="s">
        <v>309</v>
      </c>
      <c r="GGC44" s="247" t="s">
        <v>309</v>
      </c>
      <c r="GGD44" s="247" t="s">
        <v>309</v>
      </c>
      <c r="GGE44" s="247" t="s">
        <v>309</v>
      </c>
      <c r="GGF44" s="247" t="s">
        <v>309</v>
      </c>
      <c r="GGG44" s="247" t="s">
        <v>309</v>
      </c>
      <c r="GGH44" s="247" t="s">
        <v>309</v>
      </c>
      <c r="GGI44" s="247" t="s">
        <v>309</v>
      </c>
      <c r="GGJ44" s="247" t="s">
        <v>309</v>
      </c>
      <c r="GGK44" s="247" t="s">
        <v>309</v>
      </c>
      <c r="GGL44" s="247" t="s">
        <v>309</v>
      </c>
      <c r="GGM44" s="247" t="s">
        <v>309</v>
      </c>
      <c r="GGN44" s="247" t="s">
        <v>309</v>
      </c>
      <c r="GGO44" s="247" t="s">
        <v>309</v>
      </c>
      <c r="GGP44" s="247" t="s">
        <v>309</v>
      </c>
      <c r="GGQ44" s="247" t="s">
        <v>309</v>
      </c>
      <c r="GGR44" s="247" t="s">
        <v>309</v>
      </c>
      <c r="GGS44" s="247" t="s">
        <v>309</v>
      </c>
      <c r="GGT44" s="247" t="s">
        <v>309</v>
      </c>
      <c r="GGU44" s="247" t="s">
        <v>309</v>
      </c>
      <c r="GGV44" s="247" t="s">
        <v>309</v>
      </c>
      <c r="GGW44" s="247" t="s">
        <v>309</v>
      </c>
      <c r="GGX44" s="247" t="s">
        <v>309</v>
      </c>
      <c r="GGY44" s="247" t="s">
        <v>309</v>
      </c>
      <c r="GGZ44" s="247" t="s">
        <v>309</v>
      </c>
      <c r="GHA44" s="247" t="s">
        <v>309</v>
      </c>
      <c r="GHB44" s="247" t="s">
        <v>309</v>
      </c>
      <c r="GHC44" s="247" t="s">
        <v>309</v>
      </c>
      <c r="GHD44" s="247" t="s">
        <v>309</v>
      </c>
      <c r="GHE44" s="247" t="s">
        <v>309</v>
      </c>
      <c r="GHF44" s="247" t="s">
        <v>309</v>
      </c>
      <c r="GHG44" s="247" t="s">
        <v>309</v>
      </c>
      <c r="GHH44" s="247" t="s">
        <v>309</v>
      </c>
      <c r="GHI44" s="247" t="s">
        <v>309</v>
      </c>
      <c r="GHJ44" s="247" t="s">
        <v>309</v>
      </c>
      <c r="GHK44" s="247" t="s">
        <v>309</v>
      </c>
      <c r="GHL44" s="247" t="s">
        <v>309</v>
      </c>
      <c r="GHM44" s="247" t="s">
        <v>309</v>
      </c>
      <c r="GHN44" s="247" t="s">
        <v>309</v>
      </c>
      <c r="GHO44" s="247" t="s">
        <v>309</v>
      </c>
      <c r="GHP44" s="247" t="s">
        <v>309</v>
      </c>
      <c r="GHQ44" s="247" t="s">
        <v>309</v>
      </c>
      <c r="GHR44" s="247" t="s">
        <v>309</v>
      </c>
      <c r="GHS44" s="247" t="s">
        <v>309</v>
      </c>
      <c r="GHT44" s="247" t="s">
        <v>309</v>
      </c>
      <c r="GHU44" s="247" t="s">
        <v>309</v>
      </c>
      <c r="GHV44" s="247" t="s">
        <v>309</v>
      </c>
      <c r="GHW44" s="247" t="s">
        <v>309</v>
      </c>
      <c r="GHX44" s="247" t="s">
        <v>309</v>
      </c>
      <c r="GHY44" s="247" t="s">
        <v>309</v>
      </c>
      <c r="GHZ44" s="247" t="s">
        <v>309</v>
      </c>
      <c r="GIA44" s="247" t="s">
        <v>309</v>
      </c>
      <c r="GIB44" s="247" t="s">
        <v>309</v>
      </c>
      <c r="GIC44" s="247" t="s">
        <v>309</v>
      </c>
      <c r="GID44" s="247" t="s">
        <v>309</v>
      </c>
      <c r="GIE44" s="247" t="s">
        <v>309</v>
      </c>
      <c r="GIF44" s="247" t="s">
        <v>309</v>
      </c>
      <c r="GIG44" s="247" t="s">
        <v>309</v>
      </c>
      <c r="GIH44" s="247" t="s">
        <v>309</v>
      </c>
      <c r="GII44" s="247" t="s">
        <v>309</v>
      </c>
      <c r="GIJ44" s="247" t="s">
        <v>309</v>
      </c>
      <c r="GIK44" s="247" t="s">
        <v>309</v>
      </c>
      <c r="GIL44" s="247" t="s">
        <v>309</v>
      </c>
      <c r="GIM44" s="247" t="s">
        <v>309</v>
      </c>
      <c r="GIN44" s="247" t="s">
        <v>309</v>
      </c>
      <c r="GIO44" s="247" t="s">
        <v>309</v>
      </c>
      <c r="GIP44" s="247" t="s">
        <v>309</v>
      </c>
      <c r="GIQ44" s="247" t="s">
        <v>309</v>
      </c>
      <c r="GIR44" s="247" t="s">
        <v>309</v>
      </c>
      <c r="GIS44" s="247" t="s">
        <v>309</v>
      </c>
      <c r="GIT44" s="247" t="s">
        <v>309</v>
      </c>
      <c r="GIU44" s="247" t="s">
        <v>309</v>
      </c>
      <c r="GIV44" s="247" t="s">
        <v>309</v>
      </c>
      <c r="GIW44" s="247" t="s">
        <v>309</v>
      </c>
      <c r="GIX44" s="247" t="s">
        <v>309</v>
      </c>
      <c r="GIY44" s="247" t="s">
        <v>309</v>
      </c>
      <c r="GIZ44" s="247" t="s">
        <v>309</v>
      </c>
      <c r="GJA44" s="247" t="s">
        <v>309</v>
      </c>
      <c r="GJB44" s="247" t="s">
        <v>309</v>
      </c>
      <c r="GJC44" s="247" t="s">
        <v>309</v>
      </c>
      <c r="GJD44" s="247" t="s">
        <v>309</v>
      </c>
      <c r="GJE44" s="247" t="s">
        <v>309</v>
      </c>
      <c r="GJF44" s="247" t="s">
        <v>309</v>
      </c>
      <c r="GJG44" s="247" t="s">
        <v>309</v>
      </c>
      <c r="GJH44" s="247" t="s">
        <v>309</v>
      </c>
      <c r="GJI44" s="247" t="s">
        <v>309</v>
      </c>
      <c r="GJJ44" s="247" t="s">
        <v>309</v>
      </c>
      <c r="GJK44" s="247" t="s">
        <v>309</v>
      </c>
      <c r="GJL44" s="247" t="s">
        <v>309</v>
      </c>
      <c r="GJM44" s="247" t="s">
        <v>309</v>
      </c>
      <c r="GJN44" s="247" t="s">
        <v>309</v>
      </c>
      <c r="GJO44" s="247" t="s">
        <v>309</v>
      </c>
      <c r="GJP44" s="247" t="s">
        <v>309</v>
      </c>
      <c r="GJQ44" s="247" t="s">
        <v>309</v>
      </c>
      <c r="GJR44" s="247" t="s">
        <v>309</v>
      </c>
      <c r="GJS44" s="247" t="s">
        <v>309</v>
      </c>
      <c r="GJT44" s="247" t="s">
        <v>309</v>
      </c>
      <c r="GJU44" s="247" t="s">
        <v>309</v>
      </c>
      <c r="GJV44" s="247" t="s">
        <v>309</v>
      </c>
      <c r="GJW44" s="247" t="s">
        <v>309</v>
      </c>
      <c r="GJX44" s="247" t="s">
        <v>309</v>
      </c>
      <c r="GJY44" s="247" t="s">
        <v>309</v>
      </c>
      <c r="GJZ44" s="247" t="s">
        <v>309</v>
      </c>
      <c r="GKA44" s="247" t="s">
        <v>309</v>
      </c>
      <c r="GKB44" s="247" t="s">
        <v>309</v>
      </c>
      <c r="GKC44" s="247" t="s">
        <v>309</v>
      </c>
      <c r="GKD44" s="247" t="s">
        <v>309</v>
      </c>
      <c r="GKE44" s="247" t="s">
        <v>309</v>
      </c>
      <c r="GKF44" s="247" t="s">
        <v>309</v>
      </c>
      <c r="GKG44" s="247" t="s">
        <v>309</v>
      </c>
      <c r="GKH44" s="247" t="s">
        <v>309</v>
      </c>
      <c r="GKI44" s="247" t="s">
        <v>309</v>
      </c>
      <c r="GKJ44" s="247" t="s">
        <v>309</v>
      </c>
      <c r="GKK44" s="247" t="s">
        <v>309</v>
      </c>
      <c r="GKL44" s="247" t="s">
        <v>309</v>
      </c>
      <c r="GKM44" s="247" t="s">
        <v>309</v>
      </c>
      <c r="GKN44" s="247" t="s">
        <v>309</v>
      </c>
      <c r="GKO44" s="247" t="s">
        <v>309</v>
      </c>
      <c r="GKP44" s="247" t="s">
        <v>309</v>
      </c>
      <c r="GKQ44" s="247" t="s">
        <v>309</v>
      </c>
      <c r="GKR44" s="247" t="s">
        <v>309</v>
      </c>
      <c r="GKS44" s="247" t="s">
        <v>309</v>
      </c>
      <c r="GKT44" s="247" t="s">
        <v>309</v>
      </c>
      <c r="GKU44" s="247" t="s">
        <v>309</v>
      </c>
      <c r="GKV44" s="247" t="s">
        <v>309</v>
      </c>
      <c r="GKW44" s="247" t="s">
        <v>309</v>
      </c>
      <c r="GKX44" s="247" t="s">
        <v>309</v>
      </c>
      <c r="GKY44" s="247" t="s">
        <v>309</v>
      </c>
      <c r="GKZ44" s="247" t="s">
        <v>309</v>
      </c>
      <c r="GLA44" s="247" t="s">
        <v>309</v>
      </c>
      <c r="GLB44" s="247" t="s">
        <v>309</v>
      </c>
      <c r="GLC44" s="247" t="s">
        <v>309</v>
      </c>
      <c r="GLD44" s="247" t="s">
        <v>309</v>
      </c>
      <c r="GLE44" s="247" t="s">
        <v>309</v>
      </c>
      <c r="GLF44" s="247" t="s">
        <v>309</v>
      </c>
      <c r="GLG44" s="247" t="s">
        <v>309</v>
      </c>
      <c r="GLH44" s="247" t="s">
        <v>309</v>
      </c>
      <c r="GLI44" s="247" t="s">
        <v>309</v>
      </c>
      <c r="GLJ44" s="247" t="s">
        <v>309</v>
      </c>
      <c r="GLK44" s="247" t="s">
        <v>309</v>
      </c>
      <c r="GLL44" s="247" t="s">
        <v>309</v>
      </c>
      <c r="GLM44" s="247" t="s">
        <v>309</v>
      </c>
      <c r="GLN44" s="247" t="s">
        <v>309</v>
      </c>
      <c r="GLO44" s="247" t="s">
        <v>309</v>
      </c>
      <c r="GLP44" s="247" t="s">
        <v>309</v>
      </c>
      <c r="GLQ44" s="247" t="s">
        <v>309</v>
      </c>
      <c r="GLR44" s="247" t="s">
        <v>309</v>
      </c>
      <c r="GLS44" s="247" t="s">
        <v>309</v>
      </c>
      <c r="GLT44" s="247" t="s">
        <v>309</v>
      </c>
      <c r="GLU44" s="247" t="s">
        <v>309</v>
      </c>
      <c r="GLV44" s="247" t="s">
        <v>309</v>
      </c>
      <c r="GLW44" s="247" t="s">
        <v>309</v>
      </c>
      <c r="GLX44" s="247" t="s">
        <v>309</v>
      </c>
      <c r="GLY44" s="247" t="s">
        <v>309</v>
      </c>
      <c r="GLZ44" s="247" t="s">
        <v>309</v>
      </c>
      <c r="GMA44" s="247" t="s">
        <v>309</v>
      </c>
      <c r="GMB44" s="247" t="s">
        <v>309</v>
      </c>
      <c r="GMC44" s="247" t="s">
        <v>309</v>
      </c>
      <c r="GMD44" s="247" t="s">
        <v>309</v>
      </c>
      <c r="GME44" s="247" t="s">
        <v>309</v>
      </c>
      <c r="GMF44" s="247" t="s">
        <v>309</v>
      </c>
      <c r="GMG44" s="247" t="s">
        <v>309</v>
      </c>
      <c r="GMH44" s="247" t="s">
        <v>309</v>
      </c>
      <c r="GMI44" s="247" t="s">
        <v>309</v>
      </c>
      <c r="GMJ44" s="247" t="s">
        <v>309</v>
      </c>
      <c r="GMK44" s="247" t="s">
        <v>309</v>
      </c>
      <c r="GML44" s="247" t="s">
        <v>309</v>
      </c>
      <c r="GMM44" s="247" t="s">
        <v>309</v>
      </c>
      <c r="GMN44" s="247" t="s">
        <v>309</v>
      </c>
      <c r="GMO44" s="247" t="s">
        <v>309</v>
      </c>
      <c r="GMP44" s="247" t="s">
        <v>309</v>
      </c>
      <c r="GMQ44" s="247" t="s">
        <v>309</v>
      </c>
      <c r="GMR44" s="247" t="s">
        <v>309</v>
      </c>
      <c r="GMS44" s="247" t="s">
        <v>309</v>
      </c>
      <c r="GMT44" s="247" t="s">
        <v>309</v>
      </c>
      <c r="GMU44" s="247" t="s">
        <v>309</v>
      </c>
      <c r="GMV44" s="247" t="s">
        <v>309</v>
      </c>
      <c r="GMW44" s="247" t="s">
        <v>309</v>
      </c>
      <c r="GMX44" s="247" t="s">
        <v>309</v>
      </c>
      <c r="GMY44" s="247" t="s">
        <v>309</v>
      </c>
      <c r="GMZ44" s="247" t="s">
        <v>309</v>
      </c>
      <c r="GNA44" s="247" t="s">
        <v>309</v>
      </c>
      <c r="GNB44" s="247" t="s">
        <v>309</v>
      </c>
      <c r="GNC44" s="247" t="s">
        <v>309</v>
      </c>
      <c r="GND44" s="247" t="s">
        <v>309</v>
      </c>
      <c r="GNE44" s="247" t="s">
        <v>309</v>
      </c>
      <c r="GNF44" s="247" t="s">
        <v>309</v>
      </c>
      <c r="GNG44" s="247" t="s">
        <v>309</v>
      </c>
      <c r="GNH44" s="247" t="s">
        <v>309</v>
      </c>
      <c r="GNI44" s="247" t="s">
        <v>309</v>
      </c>
      <c r="GNJ44" s="247" t="s">
        <v>309</v>
      </c>
      <c r="GNK44" s="247" t="s">
        <v>309</v>
      </c>
      <c r="GNL44" s="247" t="s">
        <v>309</v>
      </c>
      <c r="GNM44" s="247" t="s">
        <v>309</v>
      </c>
      <c r="GNN44" s="247" t="s">
        <v>309</v>
      </c>
      <c r="GNO44" s="247" t="s">
        <v>309</v>
      </c>
      <c r="GNP44" s="247" t="s">
        <v>309</v>
      </c>
      <c r="GNQ44" s="247" t="s">
        <v>309</v>
      </c>
      <c r="GNR44" s="247" t="s">
        <v>309</v>
      </c>
      <c r="GNS44" s="247" t="s">
        <v>309</v>
      </c>
      <c r="GNT44" s="247" t="s">
        <v>309</v>
      </c>
      <c r="GNU44" s="247" t="s">
        <v>309</v>
      </c>
      <c r="GNV44" s="247" t="s">
        <v>309</v>
      </c>
      <c r="GNW44" s="247" t="s">
        <v>309</v>
      </c>
      <c r="GNX44" s="247" t="s">
        <v>309</v>
      </c>
      <c r="GNY44" s="247" t="s">
        <v>309</v>
      </c>
      <c r="GNZ44" s="247" t="s">
        <v>309</v>
      </c>
      <c r="GOA44" s="247" t="s">
        <v>309</v>
      </c>
      <c r="GOB44" s="247" t="s">
        <v>309</v>
      </c>
      <c r="GOC44" s="247" t="s">
        <v>309</v>
      </c>
      <c r="GOD44" s="247" t="s">
        <v>309</v>
      </c>
      <c r="GOE44" s="247" t="s">
        <v>309</v>
      </c>
      <c r="GOF44" s="247" t="s">
        <v>309</v>
      </c>
      <c r="GOG44" s="247" t="s">
        <v>309</v>
      </c>
      <c r="GOH44" s="247" t="s">
        <v>309</v>
      </c>
      <c r="GOI44" s="247" t="s">
        <v>309</v>
      </c>
      <c r="GOJ44" s="247" t="s">
        <v>309</v>
      </c>
      <c r="GOK44" s="247" t="s">
        <v>309</v>
      </c>
      <c r="GOL44" s="247" t="s">
        <v>309</v>
      </c>
      <c r="GOM44" s="247" t="s">
        <v>309</v>
      </c>
      <c r="GON44" s="247" t="s">
        <v>309</v>
      </c>
      <c r="GOO44" s="247" t="s">
        <v>309</v>
      </c>
      <c r="GOP44" s="247" t="s">
        <v>309</v>
      </c>
      <c r="GOQ44" s="247" t="s">
        <v>309</v>
      </c>
      <c r="GOR44" s="247" t="s">
        <v>309</v>
      </c>
      <c r="GOS44" s="247" t="s">
        <v>309</v>
      </c>
      <c r="GOT44" s="247" t="s">
        <v>309</v>
      </c>
      <c r="GOU44" s="247" t="s">
        <v>309</v>
      </c>
      <c r="GOV44" s="247" t="s">
        <v>309</v>
      </c>
      <c r="GOW44" s="247" t="s">
        <v>309</v>
      </c>
      <c r="GOX44" s="247" t="s">
        <v>309</v>
      </c>
      <c r="GOY44" s="247" t="s">
        <v>309</v>
      </c>
      <c r="GOZ44" s="247" t="s">
        <v>309</v>
      </c>
      <c r="GPA44" s="247" t="s">
        <v>309</v>
      </c>
      <c r="GPB44" s="247" t="s">
        <v>309</v>
      </c>
      <c r="GPC44" s="247" t="s">
        <v>309</v>
      </c>
      <c r="GPD44" s="247" t="s">
        <v>309</v>
      </c>
      <c r="GPE44" s="247" t="s">
        <v>309</v>
      </c>
      <c r="GPF44" s="247" t="s">
        <v>309</v>
      </c>
      <c r="GPG44" s="247" t="s">
        <v>309</v>
      </c>
      <c r="GPH44" s="247" t="s">
        <v>309</v>
      </c>
      <c r="GPI44" s="247" t="s">
        <v>309</v>
      </c>
      <c r="GPJ44" s="247" t="s">
        <v>309</v>
      </c>
      <c r="GPK44" s="247" t="s">
        <v>309</v>
      </c>
      <c r="GPL44" s="247" t="s">
        <v>309</v>
      </c>
      <c r="GPM44" s="247" t="s">
        <v>309</v>
      </c>
      <c r="GPN44" s="247" t="s">
        <v>309</v>
      </c>
      <c r="GPO44" s="247" t="s">
        <v>309</v>
      </c>
      <c r="GPP44" s="247" t="s">
        <v>309</v>
      </c>
      <c r="GPQ44" s="247" t="s">
        <v>309</v>
      </c>
      <c r="GPR44" s="247" t="s">
        <v>309</v>
      </c>
      <c r="GPS44" s="247" t="s">
        <v>309</v>
      </c>
      <c r="GPT44" s="247" t="s">
        <v>309</v>
      </c>
      <c r="GPU44" s="247" t="s">
        <v>309</v>
      </c>
      <c r="GPV44" s="247" t="s">
        <v>309</v>
      </c>
      <c r="GPW44" s="247" t="s">
        <v>309</v>
      </c>
      <c r="GPX44" s="247" t="s">
        <v>309</v>
      </c>
      <c r="GPY44" s="247" t="s">
        <v>309</v>
      </c>
      <c r="GPZ44" s="247" t="s">
        <v>309</v>
      </c>
      <c r="GQA44" s="247" t="s">
        <v>309</v>
      </c>
      <c r="GQB44" s="247" t="s">
        <v>309</v>
      </c>
      <c r="GQC44" s="247" t="s">
        <v>309</v>
      </c>
      <c r="GQD44" s="247" t="s">
        <v>309</v>
      </c>
      <c r="GQE44" s="247" t="s">
        <v>309</v>
      </c>
      <c r="GQF44" s="247" t="s">
        <v>309</v>
      </c>
      <c r="GQG44" s="247" t="s">
        <v>309</v>
      </c>
      <c r="GQH44" s="247" t="s">
        <v>309</v>
      </c>
      <c r="GQI44" s="247" t="s">
        <v>309</v>
      </c>
      <c r="GQJ44" s="247" t="s">
        <v>309</v>
      </c>
      <c r="GQK44" s="247" t="s">
        <v>309</v>
      </c>
      <c r="GQL44" s="247" t="s">
        <v>309</v>
      </c>
      <c r="GQM44" s="247" t="s">
        <v>309</v>
      </c>
      <c r="GQN44" s="247" t="s">
        <v>309</v>
      </c>
      <c r="GQO44" s="247" t="s">
        <v>309</v>
      </c>
      <c r="GQP44" s="247" t="s">
        <v>309</v>
      </c>
      <c r="GQQ44" s="247" t="s">
        <v>309</v>
      </c>
      <c r="GQR44" s="247" t="s">
        <v>309</v>
      </c>
      <c r="GQS44" s="247" t="s">
        <v>309</v>
      </c>
      <c r="GQT44" s="247" t="s">
        <v>309</v>
      </c>
      <c r="GQU44" s="247" t="s">
        <v>309</v>
      </c>
      <c r="GQV44" s="247" t="s">
        <v>309</v>
      </c>
      <c r="GQW44" s="247" t="s">
        <v>309</v>
      </c>
      <c r="GQX44" s="247" t="s">
        <v>309</v>
      </c>
      <c r="GQY44" s="247" t="s">
        <v>309</v>
      </c>
      <c r="GQZ44" s="247" t="s">
        <v>309</v>
      </c>
      <c r="GRA44" s="247" t="s">
        <v>309</v>
      </c>
      <c r="GRB44" s="247" t="s">
        <v>309</v>
      </c>
      <c r="GRC44" s="247" t="s">
        <v>309</v>
      </c>
      <c r="GRD44" s="247" t="s">
        <v>309</v>
      </c>
      <c r="GRE44" s="247" t="s">
        <v>309</v>
      </c>
      <c r="GRF44" s="247" t="s">
        <v>309</v>
      </c>
      <c r="GRG44" s="247" t="s">
        <v>309</v>
      </c>
      <c r="GRH44" s="247" t="s">
        <v>309</v>
      </c>
      <c r="GRI44" s="247" t="s">
        <v>309</v>
      </c>
      <c r="GRJ44" s="247" t="s">
        <v>309</v>
      </c>
      <c r="GRK44" s="247" t="s">
        <v>309</v>
      </c>
      <c r="GRL44" s="247" t="s">
        <v>309</v>
      </c>
      <c r="GRM44" s="247" t="s">
        <v>309</v>
      </c>
      <c r="GRN44" s="247" t="s">
        <v>309</v>
      </c>
      <c r="GRO44" s="247" t="s">
        <v>309</v>
      </c>
      <c r="GRP44" s="247" t="s">
        <v>309</v>
      </c>
      <c r="GRQ44" s="247" t="s">
        <v>309</v>
      </c>
      <c r="GRR44" s="247" t="s">
        <v>309</v>
      </c>
      <c r="GRS44" s="247" t="s">
        <v>309</v>
      </c>
      <c r="GRT44" s="247" t="s">
        <v>309</v>
      </c>
      <c r="GRU44" s="247" t="s">
        <v>309</v>
      </c>
      <c r="GRV44" s="247" t="s">
        <v>309</v>
      </c>
      <c r="GRW44" s="247" t="s">
        <v>309</v>
      </c>
      <c r="GRX44" s="247" t="s">
        <v>309</v>
      </c>
      <c r="GRY44" s="247" t="s">
        <v>309</v>
      </c>
      <c r="GRZ44" s="247" t="s">
        <v>309</v>
      </c>
      <c r="GSA44" s="247" t="s">
        <v>309</v>
      </c>
      <c r="GSB44" s="247" t="s">
        <v>309</v>
      </c>
      <c r="GSC44" s="247" t="s">
        <v>309</v>
      </c>
      <c r="GSD44" s="247" t="s">
        <v>309</v>
      </c>
      <c r="GSE44" s="247" t="s">
        <v>309</v>
      </c>
      <c r="GSF44" s="247" t="s">
        <v>309</v>
      </c>
      <c r="GSG44" s="247" t="s">
        <v>309</v>
      </c>
      <c r="GSH44" s="247" t="s">
        <v>309</v>
      </c>
      <c r="GSI44" s="247" t="s">
        <v>309</v>
      </c>
      <c r="GSJ44" s="247" t="s">
        <v>309</v>
      </c>
      <c r="GSK44" s="247" t="s">
        <v>309</v>
      </c>
      <c r="GSL44" s="247" t="s">
        <v>309</v>
      </c>
      <c r="GSM44" s="247" t="s">
        <v>309</v>
      </c>
      <c r="GSN44" s="247" t="s">
        <v>309</v>
      </c>
      <c r="GSO44" s="247" t="s">
        <v>309</v>
      </c>
      <c r="GSP44" s="247" t="s">
        <v>309</v>
      </c>
      <c r="GSQ44" s="247" t="s">
        <v>309</v>
      </c>
      <c r="GSR44" s="247" t="s">
        <v>309</v>
      </c>
      <c r="GSS44" s="247" t="s">
        <v>309</v>
      </c>
      <c r="GST44" s="247" t="s">
        <v>309</v>
      </c>
      <c r="GSU44" s="247" t="s">
        <v>309</v>
      </c>
      <c r="GSV44" s="247" t="s">
        <v>309</v>
      </c>
      <c r="GSW44" s="247" t="s">
        <v>309</v>
      </c>
      <c r="GSX44" s="247" t="s">
        <v>309</v>
      </c>
      <c r="GSY44" s="247" t="s">
        <v>309</v>
      </c>
      <c r="GSZ44" s="247" t="s">
        <v>309</v>
      </c>
      <c r="GTA44" s="247" t="s">
        <v>309</v>
      </c>
      <c r="GTB44" s="247" t="s">
        <v>309</v>
      </c>
      <c r="GTC44" s="247" t="s">
        <v>309</v>
      </c>
      <c r="GTD44" s="247" t="s">
        <v>309</v>
      </c>
      <c r="GTE44" s="247" t="s">
        <v>309</v>
      </c>
      <c r="GTF44" s="247" t="s">
        <v>309</v>
      </c>
      <c r="GTG44" s="247" t="s">
        <v>309</v>
      </c>
      <c r="GTH44" s="247" t="s">
        <v>309</v>
      </c>
      <c r="GTI44" s="247" t="s">
        <v>309</v>
      </c>
      <c r="GTJ44" s="247" t="s">
        <v>309</v>
      </c>
      <c r="GTK44" s="247" t="s">
        <v>309</v>
      </c>
      <c r="GTL44" s="247" t="s">
        <v>309</v>
      </c>
      <c r="GTM44" s="247" t="s">
        <v>309</v>
      </c>
      <c r="GTN44" s="247" t="s">
        <v>309</v>
      </c>
      <c r="GTO44" s="247" t="s">
        <v>309</v>
      </c>
      <c r="GTP44" s="247" t="s">
        <v>309</v>
      </c>
      <c r="GTQ44" s="247" t="s">
        <v>309</v>
      </c>
      <c r="GTR44" s="247" t="s">
        <v>309</v>
      </c>
      <c r="GTS44" s="247" t="s">
        <v>309</v>
      </c>
      <c r="GTT44" s="247" t="s">
        <v>309</v>
      </c>
      <c r="GTU44" s="247" t="s">
        <v>309</v>
      </c>
      <c r="GTV44" s="247" t="s">
        <v>309</v>
      </c>
      <c r="GTW44" s="247" t="s">
        <v>309</v>
      </c>
      <c r="GTX44" s="247" t="s">
        <v>309</v>
      </c>
      <c r="GTY44" s="247" t="s">
        <v>309</v>
      </c>
      <c r="GTZ44" s="247" t="s">
        <v>309</v>
      </c>
      <c r="GUA44" s="247" t="s">
        <v>309</v>
      </c>
      <c r="GUB44" s="247" t="s">
        <v>309</v>
      </c>
      <c r="GUC44" s="247" t="s">
        <v>309</v>
      </c>
      <c r="GUD44" s="247" t="s">
        <v>309</v>
      </c>
      <c r="GUE44" s="247" t="s">
        <v>309</v>
      </c>
      <c r="GUF44" s="247" t="s">
        <v>309</v>
      </c>
      <c r="GUG44" s="247" t="s">
        <v>309</v>
      </c>
      <c r="GUH44" s="247" t="s">
        <v>309</v>
      </c>
      <c r="GUI44" s="247" t="s">
        <v>309</v>
      </c>
      <c r="GUJ44" s="247" t="s">
        <v>309</v>
      </c>
      <c r="GUK44" s="247" t="s">
        <v>309</v>
      </c>
      <c r="GUL44" s="247" t="s">
        <v>309</v>
      </c>
      <c r="GUM44" s="247" t="s">
        <v>309</v>
      </c>
      <c r="GUN44" s="247" t="s">
        <v>309</v>
      </c>
      <c r="GUO44" s="247" t="s">
        <v>309</v>
      </c>
      <c r="GUP44" s="247" t="s">
        <v>309</v>
      </c>
      <c r="GUQ44" s="247" t="s">
        <v>309</v>
      </c>
      <c r="GUR44" s="247" t="s">
        <v>309</v>
      </c>
      <c r="GUS44" s="247" t="s">
        <v>309</v>
      </c>
      <c r="GUT44" s="247" t="s">
        <v>309</v>
      </c>
      <c r="GUU44" s="247" t="s">
        <v>309</v>
      </c>
      <c r="GUV44" s="247" t="s">
        <v>309</v>
      </c>
      <c r="GUW44" s="247" t="s">
        <v>309</v>
      </c>
      <c r="GUX44" s="247" t="s">
        <v>309</v>
      </c>
      <c r="GUY44" s="247" t="s">
        <v>309</v>
      </c>
      <c r="GUZ44" s="247" t="s">
        <v>309</v>
      </c>
      <c r="GVA44" s="247" t="s">
        <v>309</v>
      </c>
      <c r="GVB44" s="247" t="s">
        <v>309</v>
      </c>
      <c r="GVC44" s="247" t="s">
        <v>309</v>
      </c>
      <c r="GVD44" s="247" t="s">
        <v>309</v>
      </c>
      <c r="GVE44" s="247" t="s">
        <v>309</v>
      </c>
      <c r="GVF44" s="247" t="s">
        <v>309</v>
      </c>
      <c r="GVG44" s="247" t="s">
        <v>309</v>
      </c>
      <c r="GVH44" s="247" t="s">
        <v>309</v>
      </c>
      <c r="GVI44" s="247" t="s">
        <v>309</v>
      </c>
      <c r="GVJ44" s="247" t="s">
        <v>309</v>
      </c>
      <c r="GVK44" s="247" t="s">
        <v>309</v>
      </c>
      <c r="GVL44" s="247" t="s">
        <v>309</v>
      </c>
      <c r="GVM44" s="247" t="s">
        <v>309</v>
      </c>
      <c r="GVN44" s="247" t="s">
        <v>309</v>
      </c>
      <c r="GVO44" s="247" t="s">
        <v>309</v>
      </c>
      <c r="GVP44" s="247" t="s">
        <v>309</v>
      </c>
      <c r="GVQ44" s="247" t="s">
        <v>309</v>
      </c>
      <c r="GVR44" s="247" t="s">
        <v>309</v>
      </c>
      <c r="GVS44" s="247" t="s">
        <v>309</v>
      </c>
      <c r="GVT44" s="247" t="s">
        <v>309</v>
      </c>
      <c r="GVU44" s="247" t="s">
        <v>309</v>
      </c>
      <c r="GVV44" s="247" t="s">
        <v>309</v>
      </c>
      <c r="GVW44" s="247" t="s">
        <v>309</v>
      </c>
      <c r="GVX44" s="247" t="s">
        <v>309</v>
      </c>
      <c r="GVY44" s="247" t="s">
        <v>309</v>
      </c>
      <c r="GVZ44" s="247" t="s">
        <v>309</v>
      </c>
      <c r="GWA44" s="247" t="s">
        <v>309</v>
      </c>
      <c r="GWB44" s="247" t="s">
        <v>309</v>
      </c>
      <c r="GWC44" s="247" t="s">
        <v>309</v>
      </c>
      <c r="GWD44" s="247" t="s">
        <v>309</v>
      </c>
      <c r="GWE44" s="247" t="s">
        <v>309</v>
      </c>
      <c r="GWF44" s="247" t="s">
        <v>309</v>
      </c>
      <c r="GWG44" s="247" t="s">
        <v>309</v>
      </c>
      <c r="GWH44" s="247" t="s">
        <v>309</v>
      </c>
      <c r="GWI44" s="247" t="s">
        <v>309</v>
      </c>
      <c r="GWJ44" s="247" t="s">
        <v>309</v>
      </c>
      <c r="GWK44" s="247" t="s">
        <v>309</v>
      </c>
      <c r="GWL44" s="247" t="s">
        <v>309</v>
      </c>
      <c r="GWM44" s="247" t="s">
        <v>309</v>
      </c>
      <c r="GWN44" s="247" t="s">
        <v>309</v>
      </c>
      <c r="GWO44" s="247" t="s">
        <v>309</v>
      </c>
      <c r="GWP44" s="247" t="s">
        <v>309</v>
      </c>
      <c r="GWQ44" s="247" t="s">
        <v>309</v>
      </c>
      <c r="GWR44" s="247" t="s">
        <v>309</v>
      </c>
      <c r="GWS44" s="247" t="s">
        <v>309</v>
      </c>
      <c r="GWT44" s="247" t="s">
        <v>309</v>
      </c>
      <c r="GWU44" s="247" t="s">
        <v>309</v>
      </c>
      <c r="GWV44" s="247" t="s">
        <v>309</v>
      </c>
      <c r="GWW44" s="247" t="s">
        <v>309</v>
      </c>
      <c r="GWX44" s="247" t="s">
        <v>309</v>
      </c>
      <c r="GWY44" s="247" t="s">
        <v>309</v>
      </c>
      <c r="GWZ44" s="247" t="s">
        <v>309</v>
      </c>
      <c r="GXA44" s="247" t="s">
        <v>309</v>
      </c>
      <c r="GXB44" s="247" t="s">
        <v>309</v>
      </c>
      <c r="GXC44" s="247" t="s">
        <v>309</v>
      </c>
      <c r="GXD44" s="247" t="s">
        <v>309</v>
      </c>
      <c r="GXE44" s="247" t="s">
        <v>309</v>
      </c>
      <c r="GXF44" s="247" t="s">
        <v>309</v>
      </c>
      <c r="GXG44" s="247" t="s">
        <v>309</v>
      </c>
      <c r="GXH44" s="247" t="s">
        <v>309</v>
      </c>
      <c r="GXI44" s="247" t="s">
        <v>309</v>
      </c>
      <c r="GXJ44" s="247" t="s">
        <v>309</v>
      </c>
      <c r="GXK44" s="247" t="s">
        <v>309</v>
      </c>
      <c r="GXL44" s="247" t="s">
        <v>309</v>
      </c>
      <c r="GXM44" s="247" t="s">
        <v>309</v>
      </c>
      <c r="GXN44" s="247" t="s">
        <v>309</v>
      </c>
      <c r="GXO44" s="247" t="s">
        <v>309</v>
      </c>
      <c r="GXP44" s="247" t="s">
        <v>309</v>
      </c>
      <c r="GXQ44" s="247" t="s">
        <v>309</v>
      </c>
      <c r="GXR44" s="247" t="s">
        <v>309</v>
      </c>
      <c r="GXS44" s="247" t="s">
        <v>309</v>
      </c>
      <c r="GXT44" s="247" t="s">
        <v>309</v>
      </c>
      <c r="GXU44" s="247" t="s">
        <v>309</v>
      </c>
      <c r="GXV44" s="247" t="s">
        <v>309</v>
      </c>
      <c r="GXW44" s="247" t="s">
        <v>309</v>
      </c>
      <c r="GXX44" s="247" t="s">
        <v>309</v>
      </c>
      <c r="GXY44" s="247" t="s">
        <v>309</v>
      </c>
      <c r="GXZ44" s="247" t="s">
        <v>309</v>
      </c>
      <c r="GYA44" s="247" t="s">
        <v>309</v>
      </c>
      <c r="GYB44" s="247" t="s">
        <v>309</v>
      </c>
      <c r="GYC44" s="247" t="s">
        <v>309</v>
      </c>
      <c r="GYD44" s="247" t="s">
        <v>309</v>
      </c>
      <c r="GYE44" s="247" t="s">
        <v>309</v>
      </c>
      <c r="GYF44" s="247" t="s">
        <v>309</v>
      </c>
      <c r="GYG44" s="247" t="s">
        <v>309</v>
      </c>
      <c r="GYH44" s="247" t="s">
        <v>309</v>
      </c>
      <c r="GYI44" s="247" t="s">
        <v>309</v>
      </c>
      <c r="GYJ44" s="247" t="s">
        <v>309</v>
      </c>
      <c r="GYK44" s="247" t="s">
        <v>309</v>
      </c>
      <c r="GYL44" s="247" t="s">
        <v>309</v>
      </c>
      <c r="GYM44" s="247" t="s">
        <v>309</v>
      </c>
      <c r="GYN44" s="247" t="s">
        <v>309</v>
      </c>
      <c r="GYO44" s="247" t="s">
        <v>309</v>
      </c>
      <c r="GYP44" s="247" t="s">
        <v>309</v>
      </c>
      <c r="GYQ44" s="247" t="s">
        <v>309</v>
      </c>
      <c r="GYR44" s="247" t="s">
        <v>309</v>
      </c>
      <c r="GYS44" s="247" t="s">
        <v>309</v>
      </c>
      <c r="GYT44" s="247" t="s">
        <v>309</v>
      </c>
      <c r="GYU44" s="247" t="s">
        <v>309</v>
      </c>
      <c r="GYV44" s="247" t="s">
        <v>309</v>
      </c>
      <c r="GYW44" s="247" t="s">
        <v>309</v>
      </c>
      <c r="GYX44" s="247" t="s">
        <v>309</v>
      </c>
      <c r="GYY44" s="247" t="s">
        <v>309</v>
      </c>
      <c r="GYZ44" s="247" t="s">
        <v>309</v>
      </c>
      <c r="GZA44" s="247" t="s">
        <v>309</v>
      </c>
      <c r="GZB44" s="247" t="s">
        <v>309</v>
      </c>
      <c r="GZC44" s="247" t="s">
        <v>309</v>
      </c>
      <c r="GZD44" s="247" t="s">
        <v>309</v>
      </c>
      <c r="GZE44" s="247" t="s">
        <v>309</v>
      </c>
      <c r="GZF44" s="247" t="s">
        <v>309</v>
      </c>
      <c r="GZG44" s="247" t="s">
        <v>309</v>
      </c>
      <c r="GZH44" s="247" t="s">
        <v>309</v>
      </c>
      <c r="GZI44" s="247" t="s">
        <v>309</v>
      </c>
      <c r="GZJ44" s="247" t="s">
        <v>309</v>
      </c>
      <c r="GZK44" s="247" t="s">
        <v>309</v>
      </c>
      <c r="GZL44" s="247" t="s">
        <v>309</v>
      </c>
      <c r="GZM44" s="247" t="s">
        <v>309</v>
      </c>
      <c r="GZN44" s="247" t="s">
        <v>309</v>
      </c>
      <c r="GZO44" s="247" t="s">
        <v>309</v>
      </c>
      <c r="GZP44" s="247" t="s">
        <v>309</v>
      </c>
      <c r="GZQ44" s="247" t="s">
        <v>309</v>
      </c>
      <c r="GZR44" s="247" t="s">
        <v>309</v>
      </c>
      <c r="GZS44" s="247" t="s">
        <v>309</v>
      </c>
      <c r="GZT44" s="247" t="s">
        <v>309</v>
      </c>
      <c r="GZU44" s="247" t="s">
        <v>309</v>
      </c>
      <c r="GZV44" s="247" t="s">
        <v>309</v>
      </c>
      <c r="GZW44" s="247" t="s">
        <v>309</v>
      </c>
      <c r="GZX44" s="247" t="s">
        <v>309</v>
      </c>
      <c r="GZY44" s="247" t="s">
        <v>309</v>
      </c>
      <c r="GZZ44" s="247" t="s">
        <v>309</v>
      </c>
      <c r="HAA44" s="247" t="s">
        <v>309</v>
      </c>
      <c r="HAB44" s="247" t="s">
        <v>309</v>
      </c>
      <c r="HAC44" s="247" t="s">
        <v>309</v>
      </c>
      <c r="HAD44" s="247" t="s">
        <v>309</v>
      </c>
      <c r="HAE44" s="247" t="s">
        <v>309</v>
      </c>
      <c r="HAF44" s="247" t="s">
        <v>309</v>
      </c>
      <c r="HAG44" s="247" t="s">
        <v>309</v>
      </c>
      <c r="HAH44" s="247" t="s">
        <v>309</v>
      </c>
      <c r="HAI44" s="247" t="s">
        <v>309</v>
      </c>
      <c r="HAJ44" s="247" t="s">
        <v>309</v>
      </c>
      <c r="HAK44" s="247" t="s">
        <v>309</v>
      </c>
      <c r="HAL44" s="247" t="s">
        <v>309</v>
      </c>
      <c r="HAM44" s="247" t="s">
        <v>309</v>
      </c>
      <c r="HAN44" s="247" t="s">
        <v>309</v>
      </c>
      <c r="HAO44" s="247" t="s">
        <v>309</v>
      </c>
      <c r="HAP44" s="247" t="s">
        <v>309</v>
      </c>
      <c r="HAQ44" s="247" t="s">
        <v>309</v>
      </c>
      <c r="HAR44" s="247" t="s">
        <v>309</v>
      </c>
      <c r="HAS44" s="247" t="s">
        <v>309</v>
      </c>
      <c r="HAT44" s="247" t="s">
        <v>309</v>
      </c>
      <c r="HAU44" s="247" t="s">
        <v>309</v>
      </c>
      <c r="HAV44" s="247" t="s">
        <v>309</v>
      </c>
      <c r="HAW44" s="247" t="s">
        <v>309</v>
      </c>
      <c r="HAX44" s="247" t="s">
        <v>309</v>
      </c>
      <c r="HAY44" s="247" t="s">
        <v>309</v>
      </c>
      <c r="HAZ44" s="247" t="s">
        <v>309</v>
      </c>
      <c r="HBA44" s="247" t="s">
        <v>309</v>
      </c>
      <c r="HBB44" s="247" t="s">
        <v>309</v>
      </c>
      <c r="HBC44" s="247" t="s">
        <v>309</v>
      </c>
      <c r="HBD44" s="247" t="s">
        <v>309</v>
      </c>
      <c r="HBE44" s="247" t="s">
        <v>309</v>
      </c>
      <c r="HBF44" s="247" t="s">
        <v>309</v>
      </c>
      <c r="HBG44" s="247" t="s">
        <v>309</v>
      </c>
      <c r="HBH44" s="247" t="s">
        <v>309</v>
      </c>
      <c r="HBI44" s="247" t="s">
        <v>309</v>
      </c>
      <c r="HBJ44" s="247" t="s">
        <v>309</v>
      </c>
      <c r="HBK44" s="247" t="s">
        <v>309</v>
      </c>
      <c r="HBL44" s="247" t="s">
        <v>309</v>
      </c>
      <c r="HBM44" s="247" t="s">
        <v>309</v>
      </c>
      <c r="HBN44" s="247" t="s">
        <v>309</v>
      </c>
      <c r="HBO44" s="247" t="s">
        <v>309</v>
      </c>
      <c r="HBP44" s="247" t="s">
        <v>309</v>
      </c>
      <c r="HBQ44" s="247" t="s">
        <v>309</v>
      </c>
      <c r="HBR44" s="247" t="s">
        <v>309</v>
      </c>
      <c r="HBS44" s="247" t="s">
        <v>309</v>
      </c>
      <c r="HBT44" s="247" t="s">
        <v>309</v>
      </c>
      <c r="HBU44" s="247" t="s">
        <v>309</v>
      </c>
      <c r="HBV44" s="247" t="s">
        <v>309</v>
      </c>
      <c r="HBW44" s="247" t="s">
        <v>309</v>
      </c>
      <c r="HBX44" s="247" t="s">
        <v>309</v>
      </c>
      <c r="HBY44" s="247" t="s">
        <v>309</v>
      </c>
      <c r="HBZ44" s="247" t="s">
        <v>309</v>
      </c>
      <c r="HCA44" s="247" t="s">
        <v>309</v>
      </c>
      <c r="HCB44" s="247" t="s">
        <v>309</v>
      </c>
      <c r="HCC44" s="247" t="s">
        <v>309</v>
      </c>
      <c r="HCD44" s="247" t="s">
        <v>309</v>
      </c>
      <c r="HCE44" s="247" t="s">
        <v>309</v>
      </c>
      <c r="HCF44" s="247" t="s">
        <v>309</v>
      </c>
      <c r="HCG44" s="247" t="s">
        <v>309</v>
      </c>
      <c r="HCH44" s="247" t="s">
        <v>309</v>
      </c>
      <c r="HCI44" s="247" t="s">
        <v>309</v>
      </c>
      <c r="HCJ44" s="247" t="s">
        <v>309</v>
      </c>
      <c r="HCK44" s="247" t="s">
        <v>309</v>
      </c>
      <c r="HCL44" s="247" t="s">
        <v>309</v>
      </c>
      <c r="HCM44" s="247" t="s">
        <v>309</v>
      </c>
      <c r="HCN44" s="247" t="s">
        <v>309</v>
      </c>
      <c r="HCO44" s="247" t="s">
        <v>309</v>
      </c>
      <c r="HCP44" s="247" t="s">
        <v>309</v>
      </c>
      <c r="HCQ44" s="247" t="s">
        <v>309</v>
      </c>
      <c r="HCR44" s="247" t="s">
        <v>309</v>
      </c>
      <c r="HCS44" s="247" t="s">
        <v>309</v>
      </c>
      <c r="HCT44" s="247" t="s">
        <v>309</v>
      </c>
      <c r="HCU44" s="247" t="s">
        <v>309</v>
      </c>
      <c r="HCV44" s="247" t="s">
        <v>309</v>
      </c>
      <c r="HCW44" s="247" t="s">
        <v>309</v>
      </c>
      <c r="HCX44" s="247" t="s">
        <v>309</v>
      </c>
      <c r="HCY44" s="247" t="s">
        <v>309</v>
      </c>
      <c r="HCZ44" s="247" t="s">
        <v>309</v>
      </c>
      <c r="HDA44" s="247" t="s">
        <v>309</v>
      </c>
      <c r="HDB44" s="247" t="s">
        <v>309</v>
      </c>
      <c r="HDC44" s="247" t="s">
        <v>309</v>
      </c>
      <c r="HDD44" s="247" t="s">
        <v>309</v>
      </c>
      <c r="HDE44" s="247" t="s">
        <v>309</v>
      </c>
      <c r="HDF44" s="247" t="s">
        <v>309</v>
      </c>
      <c r="HDG44" s="247" t="s">
        <v>309</v>
      </c>
      <c r="HDH44" s="247" t="s">
        <v>309</v>
      </c>
      <c r="HDI44" s="247" t="s">
        <v>309</v>
      </c>
      <c r="HDJ44" s="247" t="s">
        <v>309</v>
      </c>
      <c r="HDK44" s="247" t="s">
        <v>309</v>
      </c>
      <c r="HDL44" s="247" t="s">
        <v>309</v>
      </c>
      <c r="HDM44" s="247" t="s">
        <v>309</v>
      </c>
      <c r="HDN44" s="247" t="s">
        <v>309</v>
      </c>
      <c r="HDO44" s="247" t="s">
        <v>309</v>
      </c>
      <c r="HDP44" s="247" t="s">
        <v>309</v>
      </c>
      <c r="HDQ44" s="247" t="s">
        <v>309</v>
      </c>
      <c r="HDR44" s="247" t="s">
        <v>309</v>
      </c>
      <c r="HDS44" s="247" t="s">
        <v>309</v>
      </c>
      <c r="HDT44" s="247" t="s">
        <v>309</v>
      </c>
      <c r="HDU44" s="247" t="s">
        <v>309</v>
      </c>
      <c r="HDV44" s="247" t="s">
        <v>309</v>
      </c>
      <c r="HDW44" s="247" t="s">
        <v>309</v>
      </c>
      <c r="HDX44" s="247" t="s">
        <v>309</v>
      </c>
      <c r="HDY44" s="247" t="s">
        <v>309</v>
      </c>
      <c r="HDZ44" s="247" t="s">
        <v>309</v>
      </c>
      <c r="HEA44" s="247" t="s">
        <v>309</v>
      </c>
      <c r="HEB44" s="247" t="s">
        <v>309</v>
      </c>
      <c r="HEC44" s="247" t="s">
        <v>309</v>
      </c>
      <c r="HED44" s="247" t="s">
        <v>309</v>
      </c>
      <c r="HEE44" s="247" t="s">
        <v>309</v>
      </c>
      <c r="HEF44" s="247" t="s">
        <v>309</v>
      </c>
      <c r="HEG44" s="247" t="s">
        <v>309</v>
      </c>
      <c r="HEH44" s="247" t="s">
        <v>309</v>
      </c>
      <c r="HEI44" s="247" t="s">
        <v>309</v>
      </c>
      <c r="HEJ44" s="247" t="s">
        <v>309</v>
      </c>
      <c r="HEK44" s="247" t="s">
        <v>309</v>
      </c>
      <c r="HEL44" s="247" t="s">
        <v>309</v>
      </c>
      <c r="HEM44" s="247" t="s">
        <v>309</v>
      </c>
      <c r="HEN44" s="247" t="s">
        <v>309</v>
      </c>
      <c r="HEO44" s="247" t="s">
        <v>309</v>
      </c>
      <c r="HEP44" s="247" t="s">
        <v>309</v>
      </c>
      <c r="HEQ44" s="247" t="s">
        <v>309</v>
      </c>
      <c r="HER44" s="247" t="s">
        <v>309</v>
      </c>
      <c r="HES44" s="247" t="s">
        <v>309</v>
      </c>
      <c r="HET44" s="247" t="s">
        <v>309</v>
      </c>
      <c r="HEU44" s="247" t="s">
        <v>309</v>
      </c>
      <c r="HEV44" s="247" t="s">
        <v>309</v>
      </c>
      <c r="HEW44" s="247" t="s">
        <v>309</v>
      </c>
      <c r="HEX44" s="247" t="s">
        <v>309</v>
      </c>
      <c r="HEY44" s="247" t="s">
        <v>309</v>
      </c>
      <c r="HEZ44" s="247" t="s">
        <v>309</v>
      </c>
      <c r="HFA44" s="247" t="s">
        <v>309</v>
      </c>
      <c r="HFB44" s="247" t="s">
        <v>309</v>
      </c>
      <c r="HFC44" s="247" t="s">
        <v>309</v>
      </c>
      <c r="HFD44" s="247" t="s">
        <v>309</v>
      </c>
      <c r="HFE44" s="247" t="s">
        <v>309</v>
      </c>
      <c r="HFF44" s="247" t="s">
        <v>309</v>
      </c>
      <c r="HFG44" s="247" t="s">
        <v>309</v>
      </c>
      <c r="HFH44" s="247" t="s">
        <v>309</v>
      </c>
      <c r="HFI44" s="247" t="s">
        <v>309</v>
      </c>
      <c r="HFJ44" s="247" t="s">
        <v>309</v>
      </c>
      <c r="HFK44" s="247" t="s">
        <v>309</v>
      </c>
      <c r="HFL44" s="247" t="s">
        <v>309</v>
      </c>
      <c r="HFM44" s="247" t="s">
        <v>309</v>
      </c>
      <c r="HFN44" s="247" t="s">
        <v>309</v>
      </c>
      <c r="HFO44" s="247" t="s">
        <v>309</v>
      </c>
      <c r="HFP44" s="247" t="s">
        <v>309</v>
      </c>
      <c r="HFQ44" s="247" t="s">
        <v>309</v>
      </c>
      <c r="HFR44" s="247" t="s">
        <v>309</v>
      </c>
      <c r="HFS44" s="247" t="s">
        <v>309</v>
      </c>
      <c r="HFT44" s="247" t="s">
        <v>309</v>
      </c>
      <c r="HFU44" s="247" t="s">
        <v>309</v>
      </c>
      <c r="HFV44" s="247" t="s">
        <v>309</v>
      </c>
      <c r="HFW44" s="247" t="s">
        <v>309</v>
      </c>
      <c r="HFX44" s="247" t="s">
        <v>309</v>
      </c>
      <c r="HFY44" s="247" t="s">
        <v>309</v>
      </c>
      <c r="HFZ44" s="247" t="s">
        <v>309</v>
      </c>
      <c r="HGA44" s="247" t="s">
        <v>309</v>
      </c>
      <c r="HGB44" s="247" t="s">
        <v>309</v>
      </c>
      <c r="HGC44" s="247" t="s">
        <v>309</v>
      </c>
      <c r="HGD44" s="247" t="s">
        <v>309</v>
      </c>
      <c r="HGE44" s="247" t="s">
        <v>309</v>
      </c>
      <c r="HGF44" s="247" t="s">
        <v>309</v>
      </c>
      <c r="HGG44" s="247" t="s">
        <v>309</v>
      </c>
      <c r="HGH44" s="247" t="s">
        <v>309</v>
      </c>
      <c r="HGI44" s="247" t="s">
        <v>309</v>
      </c>
      <c r="HGJ44" s="247" t="s">
        <v>309</v>
      </c>
      <c r="HGK44" s="247" t="s">
        <v>309</v>
      </c>
      <c r="HGL44" s="247" t="s">
        <v>309</v>
      </c>
      <c r="HGM44" s="247" t="s">
        <v>309</v>
      </c>
      <c r="HGN44" s="247" t="s">
        <v>309</v>
      </c>
      <c r="HGO44" s="247" t="s">
        <v>309</v>
      </c>
      <c r="HGP44" s="247" t="s">
        <v>309</v>
      </c>
      <c r="HGQ44" s="247" t="s">
        <v>309</v>
      </c>
      <c r="HGR44" s="247" t="s">
        <v>309</v>
      </c>
      <c r="HGS44" s="247" t="s">
        <v>309</v>
      </c>
      <c r="HGT44" s="247" t="s">
        <v>309</v>
      </c>
      <c r="HGU44" s="247" t="s">
        <v>309</v>
      </c>
      <c r="HGV44" s="247" t="s">
        <v>309</v>
      </c>
      <c r="HGW44" s="247" t="s">
        <v>309</v>
      </c>
      <c r="HGX44" s="247" t="s">
        <v>309</v>
      </c>
      <c r="HGY44" s="247" t="s">
        <v>309</v>
      </c>
      <c r="HGZ44" s="247" t="s">
        <v>309</v>
      </c>
      <c r="HHA44" s="247" t="s">
        <v>309</v>
      </c>
      <c r="HHB44" s="247" t="s">
        <v>309</v>
      </c>
      <c r="HHC44" s="247" t="s">
        <v>309</v>
      </c>
      <c r="HHD44" s="247" t="s">
        <v>309</v>
      </c>
      <c r="HHE44" s="247" t="s">
        <v>309</v>
      </c>
      <c r="HHF44" s="247" t="s">
        <v>309</v>
      </c>
      <c r="HHG44" s="247" t="s">
        <v>309</v>
      </c>
      <c r="HHH44" s="247" t="s">
        <v>309</v>
      </c>
      <c r="HHI44" s="247" t="s">
        <v>309</v>
      </c>
      <c r="HHJ44" s="247" t="s">
        <v>309</v>
      </c>
      <c r="HHK44" s="247" t="s">
        <v>309</v>
      </c>
      <c r="HHL44" s="247" t="s">
        <v>309</v>
      </c>
      <c r="HHM44" s="247" t="s">
        <v>309</v>
      </c>
      <c r="HHN44" s="247" t="s">
        <v>309</v>
      </c>
      <c r="HHO44" s="247" t="s">
        <v>309</v>
      </c>
      <c r="HHP44" s="247" t="s">
        <v>309</v>
      </c>
      <c r="HHQ44" s="247" t="s">
        <v>309</v>
      </c>
      <c r="HHR44" s="247" t="s">
        <v>309</v>
      </c>
      <c r="HHS44" s="247" t="s">
        <v>309</v>
      </c>
      <c r="HHT44" s="247" t="s">
        <v>309</v>
      </c>
      <c r="HHU44" s="247" t="s">
        <v>309</v>
      </c>
      <c r="HHV44" s="247" t="s">
        <v>309</v>
      </c>
      <c r="HHW44" s="247" t="s">
        <v>309</v>
      </c>
      <c r="HHX44" s="247" t="s">
        <v>309</v>
      </c>
      <c r="HHY44" s="247" t="s">
        <v>309</v>
      </c>
      <c r="HHZ44" s="247" t="s">
        <v>309</v>
      </c>
      <c r="HIA44" s="247" t="s">
        <v>309</v>
      </c>
      <c r="HIB44" s="247" t="s">
        <v>309</v>
      </c>
      <c r="HIC44" s="247" t="s">
        <v>309</v>
      </c>
      <c r="HID44" s="247" t="s">
        <v>309</v>
      </c>
      <c r="HIE44" s="247" t="s">
        <v>309</v>
      </c>
      <c r="HIF44" s="247" t="s">
        <v>309</v>
      </c>
      <c r="HIG44" s="247" t="s">
        <v>309</v>
      </c>
      <c r="HIH44" s="247" t="s">
        <v>309</v>
      </c>
      <c r="HII44" s="247" t="s">
        <v>309</v>
      </c>
      <c r="HIJ44" s="247" t="s">
        <v>309</v>
      </c>
      <c r="HIK44" s="247" t="s">
        <v>309</v>
      </c>
      <c r="HIL44" s="247" t="s">
        <v>309</v>
      </c>
      <c r="HIM44" s="247" t="s">
        <v>309</v>
      </c>
      <c r="HIN44" s="247" t="s">
        <v>309</v>
      </c>
      <c r="HIO44" s="247" t="s">
        <v>309</v>
      </c>
      <c r="HIP44" s="247" t="s">
        <v>309</v>
      </c>
      <c r="HIQ44" s="247" t="s">
        <v>309</v>
      </c>
      <c r="HIR44" s="247" t="s">
        <v>309</v>
      </c>
      <c r="HIS44" s="247" t="s">
        <v>309</v>
      </c>
      <c r="HIT44" s="247" t="s">
        <v>309</v>
      </c>
      <c r="HIU44" s="247" t="s">
        <v>309</v>
      </c>
      <c r="HIV44" s="247" t="s">
        <v>309</v>
      </c>
      <c r="HIW44" s="247" t="s">
        <v>309</v>
      </c>
      <c r="HIX44" s="247" t="s">
        <v>309</v>
      </c>
      <c r="HIY44" s="247" t="s">
        <v>309</v>
      </c>
      <c r="HIZ44" s="247" t="s">
        <v>309</v>
      </c>
      <c r="HJA44" s="247" t="s">
        <v>309</v>
      </c>
      <c r="HJB44" s="247" t="s">
        <v>309</v>
      </c>
      <c r="HJC44" s="247" t="s">
        <v>309</v>
      </c>
      <c r="HJD44" s="247" t="s">
        <v>309</v>
      </c>
      <c r="HJE44" s="247" t="s">
        <v>309</v>
      </c>
      <c r="HJF44" s="247" t="s">
        <v>309</v>
      </c>
      <c r="HJG44" s="247" t="s">
        <v>309</v>
      </c>
      <c r="HJH44" s="247" t="s">
        <v>309</v>
      </c>
      <c r="HJI44" s="247" t="s">
        <v>309</v>
      </c>
      <c r="HJJ44" s="247" t="s">
        <v>309</v>
      </c>
      <c r="HJK44" s="247" t="s">
        <v>309</v>
      </c>
      <c r="HJL44" s="247" t="s">
        <v>309</v>
      </c>
      <c r="HJM44" s="247" t="s">
        <v>309</v>
      </c>
      <c r="HJN44" s="247" t="s">
        <v>309</v>
      </c>
      <c r="HJO44" s="247" t="s">
        <v>309</v>
      </c>
      <c r="HJP44" s="247" t="s">
        <v>309</v>
      </c>
      <c r="HJQ44" s="247" t="s">
        <v>309</v>
      </c>
      <c r="HJR44" s="247" t="s">
        <v>309</v>
      </c>
      <c r="HJS44" s="247" t="s">
        <v>309</v>
      </c>
      <c r="HJT44" s="247" t="s">
        <v>309</v>
      </c>
      <c r="HJU44" s="247" t="s">
        <v>309</v>
      </c>
      <c r="HJV44" s="247" t="s">
        <v>309</v>
      </c>
      <c r="HJW44" s="247" t="s">
        <v>309</v>
      </c>
      <c r="HJX44" s="247" t="s">
        <v>309</v>
      </c>
      <c r="HJY44" s="247" t="s">
        <v>309</v>
      </c>
      <c r="HJZ44" s="247" t="s">
        <v>309</v>
      </c>
      <c r="HKA44" s="247" t="s">
        <v>309</v>
      </c>
      <c r="HKB44" s="247" t="s">
        <v>309</v>
      </c>
      <c r="HKC44" s="247" t="s">
        <v>309</v>
      </c>
      <c r="HKD44" s="247" t="s">
        <v>309</v>
      </c>
      <c r="HKE44" s="247" t="s">
        <v>309</v>
      </c>
      <c r="HKF44" s="247" t="s">
        <v>309</v>
      </c>
      <c r="HKG44" s="247" t="s">
        <v>309</v>
      </c>
      <c r="HKH44" s="247" t="s">
        <v>309</v>
      </c>
      <c r="HKI44" s="247" t="s">
        <v>309</v>
      </c>
      <c r="HKJ44" s="247" t="s">
        <v>309</v>
      </c>
      <c r="HKK44" s="247" t="s">
        <v>309</v>
      </c>
      <c r="HKL44" s="247" t="s">
        <v>309</v>
      </c>
      <c r="HKM44" s="247" t="s">
        <v>309</v>
      </c>
      <c r="HKN44" s="247" t="s">
        <v>309</v>
      </c>
      <c r="HKO44" s="247" t="s">
        <v>309</v>
      </c>
      <c r="HKP44" s="247" t="s">
        <v>309</v>
      </c>
      <c r="HKQ44" s="247" t="s">
        <v>309</v>
      </c>
      <c r="HKR44" s="247" t="s">
        <v>309</v>
      </c>
      <c r="HKS44" s="247" t="s">
        <v>309</v>
      </c>
      <c r="HKT44" s="247" t="s">
        <v>309</v>
      </c>
      <c r="HKU44" s="247" t="s">
        <v>309</v>
      </c>
      <c r="HKV44" s="247" t="s">
        <v>309</v>
      </c>
      <c r="HKW44" s="247" t="s">
        <v>309</v>
      </c>
      <c r="HKX44" s="247" t="s">
        <v>309</v>
      </c>
      <c r="HKY44" s="247" t="s">
        <v>309</v>
      </c>
      <c r="HKZ44" s="247" t="s">
        <v>309</v>
      </c>
      <c r="HLA44" s="247" t="s">
        <v>309</v>
      </c>
      <c r="HLB44" s="247" t="s">
        <v>309</v>
      </c>
      <c r="HLC44" s="247" t="s">
        <v>309</v>
      </c>
      <c r="HLD44" s="247" t="s">
        <v>309</v>
      </c>
      <c r="HLE44" s="247" t="s">
        <v>309</v>
      </c>
      <c r="HLF44" s="247" t="s">
        <v>309</v>
      </c>
      <c r="HLG44" s="247" t="s">
        <v>309</v>
      </c>
      <c r="HLH44" s="247" t="s">
        <v>309</v>
      </c>
      <c r="HLI44" s="247" t="s">
        <v>309</v>
      </c>
      <c r="HLJ44" s="247" t="s">
        <v>309</v>
      </c>
      <c r="HLK44" s="247" t="s">
        <v>309</v>
      </c>
      <c r="HLL44" s="247" t="s">
        <v>309</v>
      </c>
      <c r="HLM44" s="247" t="s">
        <v>309</v>
      </c>
      <c r="HLN44" s="247" t="s">
        <v>309</v>
      </c>
      <c r="HLO44" s="247" t="s">
        <v>309</v>
      </c>
      <c r="HLP44" s="247" t="s">
        <v>309</v>
      </c>
      <c r="HLQ44" s="247" t="s">
        <v>309</v>
      </c>
      <c r="HLR44" s="247" t="s">
        <v>309</v>
      </c>
      <c r="HLS44" s="247" t="s">
        <v>309</v>
      </c>
      <c r="HLT44" s="247" t="s">
        <v>309</v>
      </c>
      <c r="HLU44" s="247" t="s">
        <v>309</v>
      </c>
      <c r="HLV44" s="247" t="s">
        <v>309</v>
      </c>
      <c r="HLW44" s="247" t="s">
        <v>309</v>
      </c>
      <c r="HLX44" s="247" t="s">
        <v>309</v>
      </c>
      <c r="HLY44" s="247" t="s">
        <v>309</v>
      </c>
      <c r="HLZ44" s="247" t="s">
        <v>309</v>
      </c>
      <c r="HMA44" s="247" t="s">
        <v>309</v>
      </c>
      <c r="HMB44" s="247" t="s">
        <v>309</v>
      </c>
      <c r="HMC44" s="247" t="s">
        <v>309</v>
      </c>
      <c r="HMD44" s="247" t="s">
        <v>309</v>
      </c>
      <c r="HME44" s="247" t="s">
        <v>309</v>
      </c>
      <c r="HMF44" s="247" t="s">
        <v>309</v>
      </c>
      <c r="HMG44" s="247" t="s">
        <v>309</v>
      </c>
      <c r="HMH44" s="247" t="s">
        <v>309</v>
      </c>
      <c r="HMI44" s="247" t="s">
        <v>309</v>
      </c>
      <c r="HMJ44" s="247" t="s">
        <v>309</v>
      </c>
      <c r="HMK44" s="247" t="s">
        <v>309</v>
      </c>
      <c r="HML44" s="247" t="s">
        <v>309</v>
      </c>
      <c r="HMM44" s="247" t="s">
        <v>309</v>
      </c>
      <c r="HMN44" s="247" t="s">
        <v>309</v>
      </c>
      <c r="HMO44" s="247" t="s">
        <v>309</v>
      </c>
      <c r="HMP44" s="247" t="s">
        <v>309</v>
      </c>
      <c r="HMQ44" s="247" t="s">
        <v>309</v>
      </c>
      <c r="HMR44" s="247" t="s">
        <v>309</v>
      </c>
      <c r="HMS44" s="247" t="s">
        <v>309</v>
      </c>
      <c r="HMT44" s="247" t="s">
        <v>309</v>
      </c>
      <c r="HMU44" s="247" t="s">
        <v>309</v>
      </c>
      <c r="HMV44" s="247" t="s">
        <v>309</v>
      </c>
      <c r="HMW44" s="247" t="s">
        <v>309</v>
      </c>
      <c r="HMX44" s="247" t="s">
        <v>309</v>
      </c>
      <c r="HMY44" s="247" t="s">
        <v>309</v>
      </c>
      <c r="HMZ44" s="247" t="s">
        <v>309</v>
      </c>
      <c r="HNA44" s="247" t="s">
        <v>309</v>
      </c>
      <c r="HNB44" s="247" t="s">
        <v>309</v>
      </c>
      <c r="HNC44" s="247" t="s">
        <v>309</v>
      </c>
      <c r="HND44" s="247" t="s">
        <v>309</v>
      </c>
      <c r="HNE44" s="247" t="s">
        <v>309</v>
      </c>
      <c r="HNF44" s="247" t="s">
        <v>309</v>
      </c>
      <c r="HNG44" s="247" t="s">
        <v>309</v>
      </c>
      <c r="HNH44" s="247" t="s">
        <v>309</v>
      </c>
      <c r="HNI44" s="247" t="s">
        <v>309</v>
      </c>
      <c r="HNJ44" s="247" t="s">
        <v>309</v>
      </c>
      <c r="HNK44" s="247" t="s">
        <v>309</v>
      </c>
      <c r="HNL44" s="247" t="s">
        <v>309</v>
      </c>
      <c r="HNM44" s="247" t="s">
        <v>309</v>
      </c>
      <c r="HNN44" s="247" t="s">
        <v>309</v>
      </c>
      <c r="HNO44" s="247" t="s">
        <v>309</v>
      </c>
      <c r="HNP44" s="247" t="s">
        <v>309</v>
      </c>
      <c r="HNQ44" s="247" t="s">
        <v>309</v>
      </c>
      <c r="HNR44" s="247" t="s">
        <v>309</v>
      </c>
      <c r="HNS44" s="247" t="s">
        <v>309</v>
      </c>
      <c r="HNT44" s="247" t="s">
        <v>309</v>
      </c>
      <c r="HNU44" s="247" t="s">
        <v>309</v>
      </c>
      <c r="HNV44" s="247" t="s">
        <v>309</v>
      </c>
      <c r="HNW44" s="247" t="s">
        <v>309</v>
      </c>
      <c r="HNX44" s="247" t="s">
        <v>309</v>
      </c>
      <c r="HNY44" s="247" t="s">
        <v>309</v>
      </c>
      <c r="HNZ44" s="247" t="s">
        <v>309</v>
      </c>
      <c r="HOA44" s="247" t="s">
        <v>309</v>
      </c>
      <c r="HOB44" s="247" t="s">
        <v>309</v>
      </c>
      <c r="HOC44" s="247" t="s">
        <v>309</v>
      </c>
      <c r="HOD44" s="247" t="s">
        <v>309</v>
      </c>
      <c r="HOE44" s="247" t="s">
        <v>309</v>
      </c>
      <c r="HOF44" s="247" t="s">
        <v>309</v>
      </c>
      <c r="HOG44" s="247" t="s">
        <v>309</v>
      </c>
      <c r="HOH44" s="247" t="s">
        <v>309</v>
      </c>
      <c r="HOI44" s="247" t="s">
        <v>309</v>
      </c>
      <c r="HOJ44" s="247" t="s">
        <v>309</v>
      </c>
      <c r="HOK44" s="247" t="s">
        <v>309</v>
      </c>
      <c r="HOL44" s="247" t="s">
        <v>309</v>
      </c>
      <c r="HOM44" s="247" t="s">
        <v>309</v>
      </c>
      <c r="HON44" s="247" t="s">
        <v>309</v>
      </c>
      <c r="HOO44" s="247" t="s">
        <v>309</v>
      </c>
      <c r="HOP44" s="247" t="s">
        <v>309</v>
      </c>
      <c r="HOQ44" s="247" t="s">
        <v>309</v>
      </c>
      <c r="HOR44" s="247" t="s">
        <v>309</v>
      </c>
      <c r="HOS44" s="247" t="s">
        <v>309</v>
      </c>
      <c r="HOT44" s="247" t="s">
        <v>309</v>
      </c>
      <c r="HOU44" s="247" t="s">
        <v>309</v>
      </c>
      <c r="HOV44" s="247" t="s">
        <v>309</v>
      </c>
      <c r="HOW44" s="247" t="s">
        <v>309</v>
      </c>
      <c r="HOX44" s="247" t="s">
        <v>309</v>
      </c>
      <c r="HOY44" s="247" t="s">
        <v>309</v>
      </c>
      <c r="HOZ44" s="247" t="s">
        <v>309</v>
      </c>
      <c r="HPA44" s="247" t="s">
        <v>309</v>
      </c>
      <c r="HPB44" s="247" t="s">
        <v>309</v>
      </c>
      <c r="HPC44" s="247" t="s">
        <v>309</v>
      </c>
      <c r="HPD44" s="247" t="s">
        <v>309</v>
      </c>
      <c r="HPE44" s="247" t="s">
        <v>309</v>
      </c>
      <c r="HPF44" s="247" t="s">
        <v>309</v>
      </c>
      <c r="HPG44" s="247" t="s">
        <v>309</v>
      </c>
      <c r="HPH44" s="247" t="s">
        <v>309</v>
      </c>
      <c r="HPI44" s="247" t="s">
        <v>309</v>
      </c>
      <c r="HPJ44" s="247" t="s">
        <v>309</v>
      </c>
      <c r="HPK44" s="247" t="s">
        <v>309</v>
      </c>
      <c r="HPL44" s="247" t="s">
        <v>309</v>
      </c>
      <c r="HPM44" s="247" t="s">
        <v>309</v>
      </c>
      <c r="HPN44" s="247" t="s">
        <v>309</v>
      </c>
      <c r="HPO44" s="247" t="s">
        <v>309</v>
      </c>
      <c r="HPP44" s="247" t="s">
        <v>309</v>
      </c>
      <c r="HPQ44" s="247" t="s">
        <v>309</v>
      </c>
      <c r="HPR44" s="247" t="s">
        <v>309</v>
      </c>
      <c r="HPS44" s="247" t="s">
        <v>309</v>
      </c>
      <c r="HPT44" s="247" t="s">
        <v>309</v>
      </c>
      <c r="HPU44" s="247" t="s">
        <v>309</v>
      </c>
      <c r="HPV44" s="247" t="s">
        <v>309</v>
      </c>
      <c r="HPW44" s="247" t="s">
        <v>309</v>
      </c>
      <c r="HPX44" s="247" t="s">
        <v>309</v>
      </c>
      <c r="HPY44" s="247" t="s">
        <v>309</v>
      </c>
      <c r="HPZ44" s="247" t="s">
        <v>309</v>
      </c>
      <c r="HQA44" s="247" t="s">
        <v>309</v>
      </c>
      <c r="HQB44" s="247" t="s">
        <v>309</v>
      </c>
      <c r="HQC44" s="247" t="s">
        <v>309</v>
      </c>
      <c r="HQD44" s="247" t="s">
        <v>309</v>
      </c>
      <c r="HQE44" s="247" t="s">
        <v>309</v>
      </c>
      <c r="HQF44" s="247" t="s">
        <v>309</v>
      </c>
      <c r="HQG44" s="247" t="s">
        <v>309</v>
      </c>
      <c r="HQH44" s="247" t="s">
        <v>309</v>
      </c>
      <c r="HQI44" s="247" t="s">
        <v>309</v>
      </c>
      <c r="HQJ44" s="247" t="s">
        <v>309</v>
      </c>
      <c r="HQK44" s="247" t="s">
        <v>309</v>
      </c>
      <c r="HQL44" s="247" t="s">
        <v>309</v>
      </c>
      <c r="HQM44" s="247" t="s">
        <v>309</v>
      </c>
      <c r="HQN44" s="247" t="s">
        <v>309</v>
      </c>
      <c r="HQO44" s="247" t="s">
        <v>309</v>
      </c>
      <c r="HQP44" s="247" t="s">
        <v>309</v>
      </c>
      <c r="HQQ44" s="247" t="s">
        <v>309</v>
      </c>
      <c r="HQR44" s="247" t="s">
        <v>309</v>
      </c>
      <c r="HQS44" s="247" t="s">
        <v>309</v>
      </c>
      <c r="HQT44" s="247" t="s">
        <v>309</v>
      </c>
      <c r="HQU44" s="247" t="s">
        <v>309</v>
      </c>
      <c r="HQV44" s="247" t="s">
        <v>309</v>
      </c>
      <c r="HQW44" s="247" t="s">
        <v>309</v>
      </c>
      <c r="HQX44" s="247" t="s">
        <v>309</v>
      </c>
      <c r="HQY44" s="247" t="s">
        <v>309</v>
      </c>
      <c r="HQZ44" s="247" t="s">
        <v>309</v>
      </c>
      <c r="HRA44" s="247" t="s">
        <v>309</v>
      </c>
      <c r="HRB44" s="247" t="s">
        <v>309</v>
      </c>
      <c r="HRC44" s="247" t="s">
        <v>309</v>
      </c>
      <c r="HRD44" s="247" t="s">
        <v>309</v>
      </c>
      <c r="HRE44" s="247" t="s">
        <v>309</v>
      </c>
      <c r="HRF44" s="247" t="s">
        <v>309</v>
      </c>
      <c r="HRG44" s="247" t="s">
        <v>309</v>
      </c>
      <c r="HRH44" s="247" t="s">
        <v>309</v>
      </c>
      <c r="HRI44" s="247" t="s">
        <v>309</v>
      </c>
      <c r="HRJ44" s="247" t="s">
        <v>309</v>
      </c>
      <c r="HRK44" s="247" t="s">
        <v>309</v>
      </c>
      <c r="HRL44" s="247" t="s">
        <v>309</v>
      </c>
      <c r="HRM44" s="247" t="s">
        <v>309</v>
      </c>
      <c r="HRN44" s="247" t="s">
        <v>309</v>
      </c>
      <c r="HRO44" s="247" t="s">
        <v>309</v>
      </c>
      <c r="HRP44" s="247" t="s">
        <v>309</v>
      </c>
      <c r="HRQ44" s="247" t="s">
        <v>309</v>
      </c>
      <c r="HRR44" s="247" t="s">
        <v>309</v>
      </c>
      <c r="HRS44" s="247" t="s">
        <v>309</v>
      </c>
      <c r="HRT44" s="247" t="s">
        <v>309</v>
      </c>
      <c r="HRU44" s="247" t="s">
        <v>309</v>
      </c>
      <c r="HRV44" s="247" t="s">
        <v>309</v>
      </c>
      <c r="HRW44" s="247" t="s">
        <v>309</v>
      </c>
      <c r="HRX44" s="247" t="s">
        <v>309</v>
      </c>
      <c r="HRY44" s="247" t="s">
        <v>309</v>
      </c>
      <c r="HRZ44" s="247" t="s">
        <v>309</v>
      </c>
      <c r="HSA44" s="247" t="s">
        <v>309</v>
      </c>
      <c r="HSB44" s="247" t="s">
        <v>309</v>
      </c>
      <c r="HSC44" s="247" t="s">
        <v>309</v>
      </c>
      <c r="HSD44" s="247" t="s">
        <v>309</v>
      </c>
      <c r="HSE44" s="247" t="s">
        <v>309</v>
      </c>
      <c r="HSF44" s="247" t="s">
        <v>309</v>
      </c>
      <c r="HSG44" s="247" t="s">
        <v>309</v>
      </c>
      <c r="HSH44" s="247" t="s">
        <v>309</v>
      </c>
      <c r="HSI44" s="247" t="s">
        <v>309</v>
      </c>
      <c r="HSJ44" s="247" t="s">
        <v>309</v>
      </c>
      <c r="HSK44" s="247" t="s">
        <v>309</v>
      </c>
      <c r="HSL44" s="247" t="s">
        <v>309</v>
      </c>
      <c r="HSM44" s="247" t="s">
        <v>309</v>
      </c>
      <c r="HSN44" s="247" t="s">
        <v>309</v>
      </c>
      <c r="HSO44" s="247" t="s">
        <v>309</v>
      </c>
      <c r="HSP44" s="247" t="s">
        <v>309</v>
      </c>
      <c r="HSQ44" s="247" t="s">
        <v>309</v>
      </c>
      <c r="HSR44" s="247" t="s">
        <v>309</v>
      </c>
      <c r="HSS44" s="247" t="s">
        <v>309</v>
      </c>
      <c r="HST44" s="247" t="s">
        <v>309</v>
      </c>
      <c r="HSU44" s="247" t="s">
        <v>309</v>
      </c>
      <c r="HSV44" s="247" t="s">
        <v>309</v>
      </c>
      <c r="HSW44" s="247" t="s">
        <v>309</v>
      </c>
      <c r="HSX44" s="247" t="s">
        <v>309</v>
      </c>
      <c r="HSY44" s="247" t="s">
        <v>309</v>
      </c>
      <c r="HSZ44" s="247" t="s">
        <v>309</v>
      </c>
      <c r="HTA44" s="247" t="s">
        <v>309</v>
      </c>
      <c r="HTB44" s="247" t="s">
        <v>309</v>
      </c>
      <c r="HTC44" s="247" t="s">
        <v>309</v>
      </c>
      <c r="HTD44" s="247" t="s">
        <v>309</v>
      </c>
      <c r="HTE44" s="247" t="s">
        <v>309</v>
      </c>
      <c r="HTF44" s="247" t="s">
        <v>309</v>
      </c>
      <c r="HTG44" s="247" t="s">
        <v>309</v>
      </c>
      <c r="HTH44" s="247" t="s">
        <v>309</v>
      </c>
      <c r="HTI44" s="247" t="s">
        <v>309</v>
      </c>
      <c r="HTJ44" s="247" t="s">
        <v>309</v>
      </c>
      <c r="HTK44" s="247" t="s">
        <v>309</v>
      </c>
      <c r="HTL44" s="247" t="s">
        <v>309</v>
      </c>
      <c r="HTM44" s="247" t="s">
        <v>309</v>
      </c>
      <c r="HTN44" s="247" t="s">
        <v>309</v>
      </c>
      <c r="HTO44" s="247" t="s">
        <v>309</v>
      </c>
      <c r="HTP44" s="247" t="s">
        <v>309</v>
      </c>
      <c r="HTQ44" s="247" t="s">
        <v>309</v>
      </c>
      <c r="HTR44" s="247" t="s">
        <v>309</v>
      </c>
      <c r="HTS44" s="247" t="s">
        <v>309</v>
      </c>
      <c r="HTT44" s="247" t="s">
        <v>309</v>
      </c>
      <c r="HTU44" s="247" t="s">
        <v>309</v>
      </c>
      <c r="HTV44" s="247" t="s">
        <v>309</v>
      </c>
      <c r="HTW44" s="247" t="s">
        <v>309</v>
      </c>
      <c r="HTX44" s="247" t="s">
        <v>309</v>
      </c>
      <c r="HTY44" s="247" t="s">
        <v>309</v>
      </c>
      <c r="HTZ44" s="247" t="s">
        <v>309</v>
      </c>
      <c r="HUA44" s="247" t="s">
        <v>309</v>
      </c>
      <c r="HUB44" s="247" t="s">
        <v>309</v>
      </c>
      <c r="HUC44" s="247" t="s">
        <v>309</v>
      </c>
      <c r="HUD44" s="247" t="s">
        <v>309</v>
      </c>
      <c r="HUE44" s="247" t="s">
        <v>309</v>
      </c>
      <c r="HUF44" s="247" t="s">
        <v>309</v>
      </c>
      <c r="HUG44" s="247" t="s">
        <v>309</v>
      </c>
      <c r="HUH44" s="247" t="s">
        <v>309</v>
      </c>
      <c r="HUI44" s="247" t="s">
        <v>309</v>
      </c>
      <c r="HUJ44" s="247" t="s">
        <v>309</v>
      </c>
      <c r="HUK44" s="247" t="s">
        <v>309</v>
      </c>
      <c r="HUL44" s="247" t="s">
        <v>309</v>
      </c>
      <c r="HUM44" s="247" t="s">
        <v>309</v>
      </c>
      <c r="HUN44" s="247" t="s">
        <v>309</v>
      </c>
      <c r="HUO44" s="247" t="s">
        <v>309</v>
      </c>
      <c r="HUP44" s="247" t="s">
        <v>309</v>
      </c>
      <c r="HUQ44" s="247" t="s">
        <v>309</v>
      </c>
      <c r="HUR44" s="247" t="s">
        <v>309</v>
      </c>
      <c r="HUS44" s="247" t="s">
        <v>309</v>
      </c>
      <c r="HUT44" s="247" t="s">
        <v>309</v>
      </c>
      <c r="HUU44" s="247" t="s">
        <v>309</v>
      </c>
      <c r="HUV44" s="247" t="s">
        <v>309</v>
      </c>
      <c r="HUW44" s="247" t="s">
        <v>309</v>
      </c>
      <c r="HUX44" s="247" t="s">
        <v>309</v>
      </c>
      <c r="HUY44" s="247" t="s">
        <v>309</v>
      </c>
      <c r="HUZ44" s="247" t="s">
        <v>309</v>
      </c>
      <c r="HVA44" s="247" t="s">
        <v>309</v>
      </c>
      <c r="HVB44" s="247" t="s">
        <v>309</v>
      </c>
      <c r="HVC44" s="247" t="s">
        <v>309</v>
      </c>
      <c r="HVD44" s="247" t="s">
        <v>309</v>
      </c>
      <c r="HVE44" s="247" t="s">
        <v>309</v>
      </c>
      <c r="HVF44" s="247" t="s">
        <v>309</v>
      </c>
      <c r="HVG44" s="247" t="s">
        <v>309</v>
      </c>
      <c r="HVH44" s="247" t="s">
        <v>309</v>
      </c>
      <c r="HVI44" s="247" t="s">
        <v>309</v>
      </c>
      <c r="HVJ44" s="247" t="s">
        <v>309</v>
      </c>
      <c r="HVK44" s="247" t="s">
        <v>309</v>
      </c>
      <c r="HVL44" s="247" t="s">
        <v>309</v>
      </c>
      <c r="HVM44" s="247" t="s">
        <v>309</v>
      </c>
      <c r="HVN44" s="247" t="s">
        <v>309</v>
      </c>
      <c r="HVO44" s="247" t="s">
        <v>309</v>
      </c>
      <c r="HVP44" s="247" t="s">
        <v>309</v>
      </c>
      <c r="HVQ44" s="247" t="s">
        <v>309</v>
      </c>
      <c r="HVR44" s="247" t="s">
        <v>309</v>
      </c>
      <c r="HVS44" s="247" t="s">
        <v>309</v>
      </c>
      <c r="HVT44" s="247" t="s">
        <v>309</v>
      </c>
      <c r="HVU44" s="247" t="s">
        <v>309</v>
      </c>
      <c r="HVV44" s="247" t="s">
        <v>309</v>
      </c>
      <c r="HVW44" s="247" t="s">
        <v>309</v>
      </c>
      <c r="HVX44" s="247" t="s">
        <v>309</v>
      </c>
      <c r="HVY44" s="247" t="s">
        <v>309</v>
      </c>
      <c r="HVZ44" s="247" t="s">
        <v>309</v>
      </c>
      <c r="HWA44" s="247" t="s">
        <v>309</v>
      </c>
      <c r="HWB44" s="247" t="s">
        <v>309</v>
      </c>
      <c r="HWC44" s="247" t="s">
        <v>309</v>
      </c>
      <c r="HWD44" s="247" t="s">
        <v>309</v>
      </c>
      <c r="HWE44" s="247" t="s">
        <v>309</v>
      </c>
      <c r="HWF44" s="247" t="s">
        <v>309</v>
      </c>
      <c r="HWG44" s="247" t="s">
        <v>309</v>
      </c>
      <c r="HWH44" s="247" t="s">
        <v>309</v>
      </c>
      <c r="HWI44" s="247" t="s">
        <v>309</v>
      </c>
      <c r="HWJ44" s="247" t="s">
        <v>309</v>
      </c>
      <c r="HWK44" s="247" t="s">
        <v>309</v>
      </c>
      <c r="HWL44" s="247" t="s">
        <v>309</v>
      </c>
      <c r="HWM44" s="247" t="s">
        <v>309</v>
      </c>
      <c r="HWN44" s="247" t="s">
        <v>309</v>
      </c>
      <c r="HWO44" s="247" t="s">
        <v>309</v>
      </c>
      <c r="HWP44" s="247" t="s">
        <v>309</v>
      </c>
      <c r="HWQ44" s="247" t="s">
        <v>309</v>
      </c>
      <c r="HWR44" s="247" t="s">
        <v>309</v>
      </c>
      <c r="HWS44" s="247" t="s">
        <v>309</v>
      </c>
      <c r="HWT44" s="247" t="s">
        <v>309</v>
      </c>
      <c r="HWU44" s="247" t="s">
        <v>309</v>
      </c>
      <c r="HWV44" s="247" t="s">
        <v>309</v>
      </c>
      <c r="HWW44" s="247" t="s">
        <v>309</v>
      </c>
      <c r="HWX44" s="247" t="s">
        <v>309</v>
      </c>
      <c r="HWY44" s="247" t="s">
        <v>309</v>
      </c>
      <c r="HWZ44" s="247" t="s">
        <v>309</v>
      </c>
      <c r="HXA44" s="247" t="s">
        <v>309</v>
      </c>
      <c r="HXB44" s="247" t="s">
        <v>309</v>
      </c>
      <c r="HXC44" s="247" t="s">
        <v>309</v>
      </c>
      <c r="HXD44" s="247" t="s">
        <v>309</v>
      </c>
      <c r="HXE44" s="247" t="s">
        <v>309</v>
      </c>
      <c r="HXF44" s="247" t="s">
        <v>309</v>
      </c>
      <c r="HXG44" s="247" t="s">
        <v>309</v>
      </c>
      <c r="HXH44" s="247" t="s">
        <v>309</v>
      </c>
      <c r="HXI44" s="247" t="s">
        <v>309</v>
      </c>
      <c r="HXJ44" s="247" t="s">
        <v>309</v>
      </c>
      <c r="HXK44" s="247" t="s">
        <v>309</v>
      </c>
      <c r="HXL44" s="247" t="s">
        <v>309</v>
      </c>
      <c r="HXM44" s="247" t="s">
        <v>309</v>
      </c>
      <c r="HXN44" s="247" t="s">
        <v>309</v>
      </c>
      <c r="HXO44" s="247" t="s">
        <v>309</v>
      </c>
      <c r="HXP44" s="247" t="s">
        <v>309</v>
      </c>
      <c r="HXQ44" s="247" t="s">
        <v>309</v>
      </c>
      <c r="HXR44" s="247" t="s">
        <v>309</v>
      </c>
      <c r="HXS44" s="247" t="s">
        <v>309</v>
      </c>
      <c r="HXT44" s="247" t="s">
        <v>309</v>
      </c>
      <c r="HXU44" s="247" t="s">
        <v>309</v>
      </c>
      <c r="HXV44" s="247" t="s">
        <v>309</v>
      </c>
      <c r="HXW44" s="247" t="s">
        <v>309</v>
      </c>
      <c r="HXX44" s="247" t="s">
        <v>309</v>
      </c>
      <c r="HXY44" s="247" t="s">
        <v>309</v>
      </c>
      <c r="HXZ44" s="247" t="s">
        <v>309</v>
      </c>
      <c r="HYA44" s="247" t="s">
        <v>309</v>
      </c>
      <c r="HYB44" s="247" t="s">
        <v>309</v>
      </c>
      <c r="HYC44" s="247" t="s">
        <v>309</v>
      </c>
      <c r="HYD44" s="247" t="s">
        <v>309</v>
      </c>
      <c r="HYE44" s="247" t="s">
        <v>309</v>
      </c>
      <c r="HYF44" s="247" t="s">
        <v>309</v>
      </c>
      <c r="HYG44" s="247" t="s">
        <v>309</v>
      </c>
      <c r="HYH44" s="247" t="s">
        <v>309</v>
      </c>
      <c r="HYI44" s="247" t="s">
        <v>309</v>
      </c>
      <c r="HYJ44" s="247" t="s">
        <v>309</v>
      </c>
      <c r="HYK44" s="247" t="s">
        <v>309</v>
      </c>
      <c r="HYL44" s="247" t="s">
        <v>309</v>
      </c>
      <c r="HYM44" s="247" t="s">
        <v>309</v>
      </c>
      <c r="HYN44" s="247" t="s">
        <v>309</v>
      </c>
      <c r="HYO44" s="247" t="s">
        <v>309</v>
      </c>
      <c r="HYP44" s="247" t="s">
        <v>309</v>
      </c>
      <c r="HYQ44" s="247" t="s">
        <v>309</v>
      </c>
      <c r="HYR44" s="247" t="s">
        <v>309</v>
      </c>
      <c r="HYS44" s="247" t="s">
        <v>309</v>
      </c>
      <c r="HYT44" s="247" t="s">
        <v>309</v>
      </c>
      <c r="HYU44" s="247" t="s">
        <v>309</v>
      </c>
      <c r="HYV44" s="247" t="s">
        <v>309</v>
      </c>
      <c r="HYW44" s="247" t="s">
        <v>309</v>
      </c>
      <c r="HYX44" s="247" t="s">
        <v>309</v>
      </c>
      <c r="HYY44" s="247" t="s">
        <v>309</v>
      </c>
      <c r="HYZ44" s="247" t="s">
        <v>309</v>
      </c>
      <c r="HZA44" s="247" t="s">
        <v>309</v>
      </c>
      <c r="HZB44" s="247" t="s">
        <v>309</v>
      </c>
      <c r="HZC44" s="247" t="s">
        <v>309</v>
      </c>
      <c r="HZD44" s="247" t="s">
        <v>309</v>
      </c>
      <c r="HZE44" s="247" t="s">
        <v>309</v>
      </c>
      <c r="HZF44" s="247" t="s">
        <v>309</v>
      </c>
      <c r="HZG44" s="247" t="s">
        <v>309</v>
      </c>
      <c r="HZH44" s="247" t="s">
        <v>309</v>
      </c>
      <c r="HZI44" s="247" t="s">
        <v>309</v>
      </c>
      <c r="HZJ44" s="247" t="s">
        <v>309</v>
      </c>
      <c r="HZK44" s="247" t="s">
        <v>309</v>
      </c>
      <c r="HZL44" s="247" t="s">
        <v>309</v>
      </c>
      <c r="HZM44" s="247" t="s">
        <v>309</v>
      </c>
      <c r="HZN44" s="247" t="s">
        <v>309</v>
      </c>
      <c r="HZO44" s="247" t="s">
        <v>309</v>
      </c>
      <c r="HZP44" s="247" t="s">
        <v>309</v>
      </c>
      <c r="HZQ44" s="247" t="s">
        <v>309</v>
      </c>
      <c r="HZR44" s="247" t="s">
        <v>309</v>
      </c>
      <c r="HZS44" s="247" t="s">
        <v>309</v>
      </c>
      <c r="HZT44" s="247" t="s">
        <v>309</v>
      </c>
      <c r="HZU44" s="247" t="s">
        <v>309</v>
      </c>
      <c r="HZV44" s="247" t="s">
        <v>309</v>
      </c>
      <c r="HZW44" s="247" t="s">
        <v>309</v>
      </c>
      <c r="HZX44" s="247" t="s">
        <v>309</v>
      </c>
      <c r="HZY44" s="247" t="s">
        <v>309</v>
      </c>
      <c r="HZZ44" s="247" t="s">
        <v>309</v>
      </c>
      <c r="IAA44" s="247" t="s">
        <v>309</v>
      </c>
      <c r="IAB44" s="247" t="s">
        <v>309</v>
      </c>
      <c r="IAC44" s="247" t="s">
        <v>309</v>
      </c>
      <c r="IAD44" s="247" t="s">
        <v>309</v>
      </c>
      <c r="IAE44" s="247" t="s">
        <v>309</v>
      </c>
      <c r="IAF44" s="247" t="s">
        <v>309</v>
      </c>
      <c r="IAG44" s="247" t="s">
        <v>309</v>
      </c>
      <c r="IAH44" s="247" t="s">
        <v>309</v>
      </c>
      <c r="IAI44" s="247" t="s">
        <v>309</v>
      </c>
      <c r="IAJ44" s="247" t="s">
        <v>309</v>
      </c>
      <c r="IAK44" s="247" t="s">
        <v>309</v>
      </c>
      <c r="IAL44" s="247" t="s">
        <v>309</v>
      </c>
      <c r="IAM44" s="247" t="s">
        <v>309</v>
      </c>
      <c r="IAN44" s="247" t="s">
        <v>309</v>
      </c>
      <c r="IAO44" s="247" t="s">
        <v>309</v>
      </c>
      <c r="IAP44" s="247" t="s">
        <v>309</v>
      </c>
      <c r="IAQ44" s="247" t="s">
        <v>309</v>
      </c>
      <c r="IAR44" s="247" t="s">
        <v>309</v>
      </c>
      <c r="IAS44" s="247" t="s">
        <v>309</v>
      </c>
      <c r="IAT44" s="247" t="s">
        <v>309</v>
      </c>
      <c r="IAU44" s="247" t="s">
        <v>309</v>
      </c>
      <c r="IAV44" s="247" t="s">
        <v>309</v>
      </c>
      <c r="IAW44" s="247" t="s">
        <v>309</v>
      </c>
      <c r="IAX44" s="247" t="s">
        <v>309</v>
      </c>
      <c r="IAY44" s="247" t="s">
        <v>309</v>
      </c>
      <c r="IAZ44" s="247" t="s">
        <v>309</v>
      </c>
      <c r="IBA44" s="247" t="s">
        <v>309</v>
      </c>
      <c r="IBB44" s="247" t="s">
        <v>309</v>
      </c>
      <c r="IBC44" s="247" t="s">
        <v>309</v>
      </c>
      <c r="IBD44" s="247" t="s">
        <v>309</v>
      </c>
      <c r="IBE44" s="247" t="s">
        <v>309</v>
      </c>
      <c r="IBF44" s="247" t="s">
        <v>309</v>
      </c>
      <c r="IBG44" s="247" t="s">
        <v>309</v>
      </c>
      <c r="IBH44" s="247" t="s">
        <v>309</v>
      </c>
      <c r="IBI44" s="247" t="s">
        <v>309</v>
      </c>
      <c r="IBJ44" s="247" t="s">
        <v>309</v>
      </c>
      <c r="IBK44" s="247" t="s">
        <v>309</v>
      </c>
      <c r="IBL44" s="247" t="s">
        <v>309</v>
      </c>
      <c r="IBM44" s="247" t="s">
        <v>309</v>
      </c>
      <c r="IBN44" s="247" t="s">
        <v>309</v>
      </c>
      <c r="IBO44" s="247" t="s">
        <v>309</v>
      </c>
      <c r="IBP44" s="247" t="s">
        <v>309</v>
      </c>
      <c r="IBQ44" s="247" t="s">
        <v>309</v>
      </c>
      <c r="IBR44" s="247" t="s">
        <v>309</v>
      </c>
      <c r="IBS44" s="247" t="s">
        <v>309</v>
      </c>
      <c r="IBT44" s="247" t="s">
        <v>309</v>
      </c>
      <c r="IBU44" s="247" t="s">
        <v>309</v>
      </c>
      <c r="IBV44" s="247" t="s">
        <v>309</v>
      </c>
      <c r="IBW44" s="247" t="s">
        <v>309</v>
      </c>
      <c r="IBX44" s="247" t="s">
        <v>309</v>
      </c>
      <c r="IBY44" s="247" t="s">
        <v>309</v>
      </c>
      <c r="IBZ44" s="247" t="s">
        <v>309</v>
      </c>
      <c r="ICA44" s="247" t="s">
        <v>309</v>
      </c>
      <c r="ICB44" s="247" t="s">
        <v>309</v>
      </c>
      <c r="ICC44" s="247" t="s">
        <v>309</v>
      </c>
      <c r="ICD44" s="247" t="s">
        <v>309</v>
      </c>
      <c r="ICE44" s="247" t="s">
        <v>309</v>
      </c>
      <c r="ICF44" s="247" t="s">
        <v>309</v>
      </c>
      <c r="ICG44" s="247" t="s">
        <v>309</v>
      </c>
      <c r="ICH44" s="247" t="s">
        <v>309</v>
      </c>
      <c r="ICI44" s="247" t="s">
        <v>309</v>
      </c>
      <c r="ICJ44" s="247" t="s">
        <v>309</v>
      </c>
      <c r="ICK44" s="247" t="s">
        <v>309</v>
      </c>
      <c r="ICL44" s="247" t="s">
        <v>309</v>
      </c>
      <c r="ICM44" s="247" t="s">
        <v>309</v>
      </c>
      <c r="ICN44" s="247" t="s">
        <v>309</v>
      </c>
      <c r="ICO44" s="247" t="s">
        <v>309</v>
      </c>
      <c r="ICP44" s="247" t="s">
        <v>309</v>
      </c>
      <c r="ICQ44" s="247" t="s">
        <v>309</v>
      </c>
      <c r="ICR44" s="247" t="s">
        <v>309</v>
      </c>
      <c r="ICS44" s="247" t="s">
        <v>309</v>
      </c>
      <c r="ICT44" s="247" t="s">
        <v>309</v>
      </c>
      <c r="ICU44" s="247" t="s">
        <v>309</v>
      </c>
      <c r="ICV44" s="247" t="s">
        <v>309</v>
      </c>
      <c r="ICW44" s="247" t="s">
        <v>309</v>
      </c>
      <c r="ICX44" s="247" t="s">
        <v>309</v>
      </c>
      <c r="ICY44" s="247" t="s">
        <v>309</v>
      </c>
      <c r="ICZ44" s="247" t="s">
        <v>309</v>
      </c>
      <c r="IDA44" s="247" t="s">
        <v>309</v>
      </c>
      <c r="IDB44" s="247" t="s">
        <v>309</v>
      </c>
      <c r="IDC44" s="247" t="s">
        <v>309</v>
      </c>
      <c r="IDD44" s="247" t="s">
        <v>309</v>
      </c>
      <c r="IDE44" s="247" t="s">
        <v>309</v>
      </c>
      <c r="IDF44" s="247" t="s">
        <v>309</v>
      </c>
      <c r="IDG44" s="247" t="s">
        <v>309</v>
      </c>
      <c r="IDH44" s="247" t="s">
        <v>309</v>
      </c>
      <c r="IDI44" s="247" t="s">
        <v>309</v>
      </c>
      <c r="IDJ44" s="247" t="s">
        <v>309</v>
      </c>
      <c r="IDK44" s="247" t="s">
        <v>309</v>
      </c>
      <c r="IDL44" s="247" t="s">
        <v>309</v>
      </c>
      <c r="IDM44" s="247" t="s">
        <v>309</v>
      </c>
      <c r="IDN44" s="247" t="s">
        <v>309</v>
      </c>
      <c r="IDO44" s="247" t="s">
        <v>309</v>
      </c>
      <c r="IDP44" s="247" t="s">
        <v>309</v>
      </c>
      <c r="IDQ44" s="247" t="s">
        <v>309</v>
      </c>
      <c r="IDR44" s="247" t="s">
        <v>309</v>
      </c>
      <c r="IDS44" s="247" t="s">
        <v>309</v>
      </c>
      <c r="IDT44" s="247" t="s">
        <v>309</v>
      </c>
      <c r="IDU44" s="247" t="s">
        <v>309</v>
      </c>
      <c r="IDV44" s="247" t="s">
        <v>309</v>
      </c>
      <c r="IDW44" s="247" t="s">
        <v>309</v>
      </c>
      <c r="IDX44" s="247" t="s">
        <v>309</v>
      </c>
      <c r="IDY44" s="247" t="s">
        <v>309</v>
      </c>
      <c r="IDZ44" s="247" t="s">
        <v>309</v>
      </c>
      <c r="IEA44" s="247" t="s">
        <v>309</v>
      </c>
      <c r="IEB44" s="247" t="s">
        <v>309</v>
      </c>
      <c r="IEC44" s="247" t="s">
        <v>309</v>
      </c>
      <c r="IED44" s="247" t="s">
        <v>309</v>
      </c>
      <c r="IEE44" s="247" t="s">
        <v>309</v>
      </c>
      <c r="IEF44" s="247" t="s">
        <v>309</v>
      </c>
      <c r="IEG44" s="247" t="s">
        <v>309</v>
      </c>
      <c r="IEH44" s="247" t="s">
        <v>309</v>
      </c>
      <c r="IEI44" s="247" t="s">
        <v>309</v>
      </c>
      <c r="IEJ44" s="247" t="s">
        <v>309</v>
      </c>
      <c r="IEK44" s="247" t="s">
        <v>309</v>
      </c>
      <c r="IEL44" s="247" t="s">
        <v>309</v>
      </c>
      <c r="IEM44" s="247" t="s">
        <v>309</v>
      </c>
      <c r="IEN44" s="247" t="s">
        <v>309</v>
      </c>
      <c r="IEO44" s="247" t="s">
        <v>309</v>
      </c>
      <c r="IEP44" s="247" t="s">
        <v>309</v>
      </c>
      <c r="IEQ44" s="247" t="s">
        <v>309</v>
      </c>
      <c r="IER44" s="247" t="s">
        <v>309</v>
      </c>
      <c r="IES44" s="247" t="s">
        <v>309</v>
      </c>
      <c r="IET44" s="247" t="s">
        <v>309</v>
      </c>
      <c r="IEU44" s="247" t="s">
        <v>309</v>
      </c>
      <c r="IEV44" s="247" t="s">
        <v>309</v>
      </c>
      <c r="IEW44" s="247" t="s">
        <v>309</v>
      </c>
      <c r="IEX44" s="247" t="s">
        <v>309</v>
      </c>
      <c r="IEY44" s="247" t="s">
        <v>309</v>
      </c>
      <c r="IEZ44" s="247" t="s">
        <v>309</v>
      </c>
      <c r="IFA44" s="247" t="s">
        <v>309</v>
      </c>
      <c r="IFB44" s="247" t="s">
        <v>309</v>
      </c>
      <c r="IFC44" s="247" t="s">
        <v>309</v>
      </c>
      <c r="IFD44" s="247" t="s">
        <v>309</v>
      </c>
      <c r="IFE44" s="247" t="s">
        <v>309</v>
      </c>
      <c r="IFF44" s="247" t="s">
        <v>309</v>
      </c>
      <c r="IFG44" s="247" t="s">
        <v>309</v>
      </c>
      <c r="IFH44" s="247" t="s">
        <v>309</v>
      </c>
      <c r="IFI44" s="247" t="s">
        <v>309</v>
      </c>
      <c r="IFJ44" s="247" t="s">
        <v>309</v>
      </c>
      <c r="IFK44" s="247" t="s">
        <v>309</v>
      </c>
      <c r="IFL44" s="247" t="s">
        <v>309</v>
      </c>
      <c r="IFM44" s="247" t="s">
        <v>309</v>
      </c>
      <c r="IFN44" s="247" t="s">
        <v>309</v>
      </c>
      <c r="IFO44" s="247" t="s">
        <v>309</v>
      </c>
      <c r="IFP44" s="247" t="s">
        <v>309</v>
      </c>
      <c r="IFQ44" s="247" t="s">
        <v>309</v>
      </c>
      <c r="IFR44" s="247" t="s">
        <v>309</v>
      </c>
      <c r="IFS44" s="247" t="s">
        <v>309</v>
      </c>
      <c r="IFT44" s="247" t="s">
        <v>309</v>
      </c>
      <c r="IFU44" s="247" t="s">
        <v>309</v>
      </c>
      <c r="IFV44" s="247" t="s">
        <v>309</v>
      </c>
      <c r="IFW44" s="247" t="s">
        <v>309</v>
      </c>
      <c r="IFX44" s="247" t="s">
        <v>309</v>
      </c>
      <c r="IFY44" s="247" t="s">
        <v>309</v>
      </c>
      <c r="IFZ44" s="247" t="s">
        <v>309</v>
      </c>
      <c r="IGA44" s="247" t="s">
        <v>309</v>
      </c>
      <c r="IGB44" s="247" t="s">
        <v>309</v>
      </c>
      <c r="IGC44" s="247" t="s">
        <v>309</v>
      </c>
      <c r="IGD44" s="247" t="s">
        <v>309</v>
      </c>
      <c r="IGE44" s="247" t="s">
        <v>309</v>
      </c>
      <c r="IGF44" s="247" t="s">
        <v>309</v>
      </c>
      <c r="IGG44" s="247" t="s">
        <v>309</v>
      </c>
      <c r="IGH44" s="247" t="s">
        <v>309</v>
      </c>
      <c r="IGI44" s="247" t="s">
        <v>309</v>
      </c>
      <c r="IGJ44" s="247" t="s">
        <v>309</v>
      </c>
      <c r="IGK44" s="247" t="s">
        <v>309</v>
      </c>
      <c r="IGL44" s="247" t="s">
        <v>309</v>
      </c>
      <c r="IGM44" s="247" t="s">
        <v>309</v>
      </c>
      <c r="IGN44" s="247" t="s">
        <v>309</v>
      </c>
      <c r="IGO44" s="247" t="s">
        <v>309</v>
      </c>
      <c r="IGP44" s="247" t="s">
        <v>309</v>
      </c>
      <c r="IGQ44" s="247" t="s">
        <v>309</v>
      </c>
      <c r="IGR44" s="247" t="s">
        <v>309</v>
      </c>
      <c r="IGS44" s="247" t="s">
        <v>309</v>
      </c>
      <c r="IGT44" s="247" t="s">
        <v>309</v>
      </c>
      <c r="IGU44" s="247" t="s">
        <v>309</v>
      </c>
      <c r="IGV44" s="247" t="s">
        <v>309</v>
      </c>
      <c r="IGW44" s="247" t="s">
        <v>309</v>
      </c>
      <c r="IGX44" s="247" t="s">
        <v>309</v>
      </c>
      <c r="IGY44" s="247" t="s">
        <v>309</v>
      </c>
      <c r="IGZ44" s="247" t="s">
        <v>309</v>
      </c>
      <c r="IHA44" s="247" t="s">
        <v>309</v>
      </c>
      <c r="IHB44" s="247" t="s">
        <v>309</v>
      </c>
      <c r="IHC44" s="247" t="s">
        <v>309</v>
      </c>
      <c r="IHD44" s="247" t="s">
        <v>309</v>
      </c>
      <c r="IHE44" s="247" t="s">
        <v>309</v>
      </c>
      <c r="IHF44" s="247" t="s">
        <v>309</v>
      </c>
      <c r="IHG44" s="247" t="s">
        <v>309</v>
      </c>
      <c r="IHH44" s="247" t="s">
        <v>309</v>
      </c>
      <c r="IHI44" s="247" t="s">
        <v>309</v>
      </c>
      <c r="IHJ44" s="247" t="s">
        <v>309</v>
      </c>
      <c r="IHK44" s="247" t="s">
        <v>309</v>
      </c>
      <c r="IHL44" s="247" t="s">
        <v>309</v>
      </c>
      <c r="IHM44" s="247" t="s">
        <v>309</v>
      </c>
      <c r="IHN44" s="247" t="s">
        <v>309</v>
      </c>
      <c r="IHO44" s="247" t="s">
        <v>309</v>
      </c>
      <c r="IHP44" s="247" t="s">
        <v>309</v>
      </c>
      <c r="IHQ44" s="247" t="s">
        <v>309</v>
      </c>
      <c r="IHR44" s="247" t="s">
        <v>309</v>
      </c>
      <c r="IHS44" s="247" t="s">
        <v>309</v>
      </c>
      <c r="IHT44" s="247" t="s">
        <v>309</v>
      </c>
      <c r="IHU44" s="247" t="s">
        <v>309</v>
      </c>
      <c r="IHV44" s="247" t="s">
        <v>309</v>
      </c>
      <c r="IHW44" s="247" t="s">
        <v>309</v>
      </c>
      <c r="IHX44" s="247" t="s">
        <v>309</v>
      </c>
      <c r="IHY44" s="247" t="s">
        <v>309</v>
      </c>
      <c r="IHZ44" s="247" t="s">
        <v>309</v>
      </c>
      <c r="IIA44" s="247" t="s">
        <v>309</v>
      </c>
      <c r="IIB44" s="247" t="s">
        <v>309</v>
      </c>
      <c r="IIC44" s="247" t="s">
        <v>309</v>
      </c>
      <c r="IID44" s="247" t="s">
        <v>309</v>
      </c>
      <c r="IIE44" s="247" t="s">
        <v>309</v>
      </c>
      <c r="IIF44" s="247" t="s">
        <v>309</v>
      </c>
      <c r="IIG44" s="247" t="s">
        <v>309</v>
      </c>
      <c r="IIH44" s="247" t="s">
        <v>309</v>
      </c>
      <c r="III44" s="247" t="s">
        <v>309</v>
      </c>
      <c r="IIJ44" s="247" t="s">
        <v>309</v>
      </c>
      <c r="IIK44" s="247" t="s">
        <v>309</v>
      </c>
      <c r="IIL44" s="247" t="s">
        <v>309</v>
      </c>
      <c r="IIM44" s="247" t="s">
        <v>309</v>
      </c>
      <c r="IIN44" s="247" t="s">
        <v>309</v>
      </c>
      <c r="IIO44" s="247" t="s">
        <v>309</v>
      </c>
      <c r="IIP44" s="247" t="s">
        <v>309</v>
      </c>
      <c r="IIQ44" s="247" t="s">
        <v>309</v>
      </c>
      <c r="IIR44" s="247" t="s">
        <v>309</v>
      </c>
      <c r="IIS44" s="247" t="s">
        <v>309</v>
      </c>
      <c r="IIT44" s="247" t="s">
        <v>309</v>
      </c>
      <c r="IIU44" s="247" t="s">
        <v>309</v>
      </c>
      <c r="IIV44" s="247" t="s">
        <v>309</v>
      </c>
      <c r="IIW44" s="247" t="s">
        <v>309</v>
      </c>
      <c r="IIX44" s="247" t="s">
        <v>309</v>
      </c>
      <c r="IIY44" s="247" t="s">
        <v>309</v>
      </c>
      <c r="IIZ44" s="247" t="s">
        <v>309</v>
      </c>
      <c r="IJA44" s="247" t="s">
        <v>309</v>
      </c>
      <c r="IJB44" s="247" t="s">
        <v>309</v>
      </c>
      <c r="IJC44" s="247" t="s">
        <v>309</v>
      </c>
      <c r="IJD44" s="247" t="s">
        <v>309</v>
      </c>
      <c r="IJE44" s="247" t="s">
        <v>309</v>
      </c>
      <c r="IJF44" s="247" t="s">
        <v>309</v>
      </c>
      <c r="IJG44" s="247" t="s">
        <v>309</v>
      </c>
      <c r="IJH44" s="247" t="s">
        <v>309</v>
      </c>
      <c r="IJI44" s="247" t="s">
        <v>309</v>
      </c>
      <c r="IJJ44" s="247" t="s">
        <v>309</v>
      </c>
      <c r="IJK44" s="247" t="s">
        <v>309</v>
      </c>
      <c r="IJL44" s="247" t="s">
        <v>309</v>
      </c>
      <c r="IJM44" s="247" t="s">
        <v>309</v>
      </c>
      <c r="IJN44" s="247" t="s">
        <v>309</v>
      </c>
      <c r="IJO44" s="247" t="s">
        <v>309</v>
      </c>
      <c r="IJP44" s="247" t="s">
        <v>309</v>
      </c>
      <c r="IJQ44" s="247" t="s">
        <v>309</v>
      </c>
      <c r="IJR44" s="247" t="s">
        <v>309</v>
      </c>
      <c r="IJS44" s="247" t="s">
        <v>309</v>
      </c>
      <c r="IJT44" s="247" t="s">
        <v>309</v>
      </c>
      <c r="IJU44" s="247" t="s">
        <v>309</v>
      </c>
      <c r="IJV44" s="247" t="s">
        <v>309</v>
      </c>
      <c r="IJW44" s="247" t="s">
        <v>309</v>
      </c>
      <c r="IJX44" s="247" t="s">
        <v>309</v>
      </c>
      <c r="IJY44" s="247" t="s">
        <v>309</v>
      </c>
      <c r="IJZ44" s="247" t="s">
        <v>309</v>
      </c>
      <c r="IKA44" s="247" t="s">
        <v>309</v>
      </c>
      <c r="IKB44" s="247" t="s">
        <v>309</v>
      </c>
      <c r="IKC44" s="247" t="s">
        <v>309</v>
      </c>
      <c r="IKD44" s="247" t="s">
        <v>309</v>
      </c>
      <c r="IKE44" s="247" t="s">
        <v>309</v>
      </c>
      <c r="IKF44" s="247" t="s">
        <v>309</v>
      </c>
      <c r="IKG44" s="247" t="s">
        <v>309</v>
      </c>
      <c r="IKH44" s="247" t="s">
        <v>309</v>
      </c>
      <c r="IKI44" s="247" t="s">
        <v>309</v>
      </c>
      <c r="IKJ44" s="247" t="s">
        <v>309</v>
      </c>
      <c r="IKK44" s="247" t="s">
        <v>309</v>
      </c>
      <c r="IKL44" s="247" t="s">
        <v>309</v>
      </c>
      <c r="IKM44" s="247" t="s">
        <v>309</v>
      </c>
      <c r="IKN44" s="247" t="s">
        <v>309</v>
      </c>
      <c r="IKO44" s="247" t="s">
        <v>309</v>
      </c>
      <c r="IKP44" s="247" t="s">
        <v>309</v>
      </c>
      <c r="IKQ44" s="247" t="s">
        <v>309</v>
      </c>
      <c r="IKR44" s="247" t="s">
        <v>309</v>
      </c>
      <c r="IKS44" s="247" t="s">
        <v>309</v>
      </c>
      <c r="IKT44" s="247" t="s">
        <v>309</v>
      </c>
      <c r="IKU44" s="247" t="s">
        <v>309</v>
      </c>
      <c r="IKV44" s="247" t="s">
        <v>309</v>
      </c>
      <c r="IKW44" s="247" t="s">
        <v>309</v>
      </c>
      <c r="IKX44" s="247" t="s">
        <v>309</v>
      </c>
      <c r="IKY44" s="247" t="s">
        <v>309</v>
      </c>
      <c r="IKZ44" s="247" t="s">
        <v>309</v>
      </c>
      <c r="ILA44" s="247" t="s">
        <v>309</v>
      </c>
      <c r="ILB44" s="247" t="s">
        <v>309</v>
      </c>
      <c r="ILC44" s="247" t="s">
        <v>309</v>
      </c>
      <c r="ILD44" s="247" t="s">
        <v>309</v>
      </c>
      <c r="ILE44" s="247" t="s">
        <v>309</v>
      </c>
      <c r="ILF44" s="247" t="s">
        <v>309</v>
      </c>
      <c r="ILG44" s="247" t="s">
        <v>309</v>
      </c>
      <c r="ILH44" s="247" t="s">
        <v>309</v>
      </c>
      <c r="ILI44" s="247" t="s">
        <v>309</v>
      </c>
      <c r="ILJ44" s="247" t="s">
        <v>309</v>
      </c>
      <c r="ILK44" s="247" t="s">
        <v>309</v>
      </c>
      <c r="ILL44" s="247" t="s">
        <v>309</v>
      </c>
      <c r="ILM44" s="247" t="s">
        <v>309</v>
      </c>
      <c r="ILN44" s="247" t="s">
        <v>309</v>
      </c>
      <c r="ILO44" s="247" t="s">
        <v>309</v>
      </c>
      <c r="ILP44" s="247" t="s">
        <v>309</v>
      </c>
      <c r="ILQ44" s="247" t="s">
        <v>309</v>
      </c>
      <c r="ILR44" s="247" t="s">
        <v>309</v>
      </c>
      <c r="ILS44" s="247" t="s">
        <v>309</v>
      </c>
      <c r="ILT44" s="247" t="s">
        <v>309</v>
      </c>
      <c r="ILU44" s="247" t="s">
        <v>309</v>
      </c>
      <c r="ILV44" s="247" t="s">
        <v>309</v>
      </c>
      <c r="ILW44" s="247" t="s">
        <v>309</v>
      </c>
      <c r="ILX44" s="247" t="s">
        <v>309</v>
      </c>
      <c r="ILY44" s="247" t="s">
        <v>309</v>
      </c>
      <c r="ILZ44" s="247" t="s">
        <v>309</v>
      </c>
      <c r="IMA44" s="247" t="s">
        <v>309</v>
      </c>
      <c r="IMB44" s="247" t="s">
        <v>309</v>
      </c>
      <c r="IMC44" s="247" t="s">
        <v>309</v>
      </c>
      <c r="IMD44" s="247" t="s">
        <v>309</v>
      </c>
      <c r="IME44" s="247" t="s">
        <v>309</v>
      </c>
      <c r="IMF44" s="247" t="s">
        <v>309</v>
      </c>
      <c r="IMG44" s="247" t="s">
        <v>309</v>
      </c>
      <c r="IMH44" s="247" t="s">
        <v>309</v>
      </c>
      <c r="IMI44" s="247" t="s">
        <v>309</v>
      </c>
      <c r="IMJ44" s="247" t="s">
        <v>309</v>
      </c>
      <c r="IMK44" s="247" t="s">
        <v>309</v>
      </c>
      <c r="IML44" s="247" t="s">
        <v>309</v>
      </c>
      <c r="IMM44" s="247" t="s">
        <v>309</v>
      </c>
      <c r="IMN44" s="247" t="s">
        <v>309</v>
      </c>
      <c r="IMO44" s="247" t="s">
        <v>309</v>
      </c>
      <c r="IMP44" s="247" t="s">
        <v>309</v>
      </c>
      <c r="IMQ44" s="247" t="s">
        <v>309</v>
      </c>
      <c r="IMR44" s="247" t="s">
        <v>309</v>
      </c>
      <c r="IMS44" s="247" t="s">
        <v>309</v>
      </c>
      <c r="IMT44" s="247" t="s">
        <v>309</v>
      </c>
      <c r="IMU44" s="247" t="s">
        <v>309</v>
      </c>
      <c r="IMV44" s="247" t="s">
        <v>309</v>
      </c>
      <c r="IMW44" s="247" t="s">
        <v>309</v>
      </c>
      <c r="IMX44" s="247" t="s">
        <v>309</v>
      </c>
      <c r="IMY44" s="247" t="s">
        <v>309</v>
      </c>
      <c r="IMZ44" s="247" t="s">
        <v>309</v>
      </c>
      <c r="INA44" s="247" t="s">
        <v>309</v>
      </c>
      <c r="INB44" s="247" t="s">
        <v>309</v>
      </c>
      <c r="INC44" s="247" t="s">
        <v>309</v>
      </c>
      <c r="IND44" s="247" t="s">
        <v>309</v>
      </c>
      <c r="INE44" s="247" t="s">
        <v>309</v>
      </c>
      <c r="INF44" s="247" t="s">
        <v>309</v>
      </c>
      <c r="ING44" s="247" t="s">
        <v>309</v>
      </c>
      <c r="INH44" s="247" t="s">
        <v>309</v>
      </c>
      <c r="INI44" s="247" t="s">
        <v>309</v>
      </c>
      <c r="INJ44" s="247" t="s">
        <v>309</v>
      </c>
      <c r="INK44" s="247" t="s">
        <v>309</v>
      </c>
      <c r="INL44" s="247" t="s">
        <v>309</v>
      </c>
      <c r="INM44" s="247" t="s">
        <v>309</v>
      </c>
      <c r="INN44" s="247" t="s">
        <v>309</v>
      </c>
      <c r="INO44" s="247" t="s">
        <v>309</v>
      </c>
      <c r="INP44" s="247" t="s">
        <v>309</v>
      </c>
      <c r="INQ44" s="247" t="s">
        <v>309</v>
      </c>
      <c r="INR44" s="247" t="s">
        <v>309</v>
      </c>
      <c r="INS44" s="247" t="s">
        <v>309</v>
      </c>
      <c r="INT44" s="247" t="s">
        <v>309</v>
      </c>
      <c r="INU44" s="247" t="s">
        <v>309</v>
      </c>
      <c r="INV44" s="247" t="s">
        <v>309</v>
      </c>
      <c r="INW44" s="247" t="s">
        <v>309</v>
      </c>
      <c r="INX44" s="247" t="s">
        <v>309</v>
      </c>
      <c r="INY44" s="247" t="s">
        <v>309</v>
      </c>
      <c r="INZ44" s="247" t="s">
        <v>309</v>
      </c>
      <c r="IOA44" s="247" t="s">
        <v>309</v>
      </c>
      <c r="IOB44" s="247" t="s">
        <v>309</v>
      </c>
      <c r="IOC44" s="247" t="s">
        <v>309</v>
      </c>
      <c r="IOD44" s="247" t="s">
        <v>309</v>
      </c>
      <c r="IOE44" s="247" t="s">
        <v>309</v>
      </c>
      <c r="IOF44" s="247" t="s">
        <v>309</v>
      </c>
      <c r="IOG44" s="247" t="s">
        <v>309</v>
      </c>
      <c r="IOH44" s="247" t="s">
        <v>309</v>
      </c>
      <c r="IOI44" s="247" t="s">
        <v>309</v>
      </c>
      <c r="IOJ44" s="247" t="s">
        <v>309</v>
      </c>
      <c r="IOK44" s="247" t="s">
        <v>309</v>
      </c>
      <c r="IOL44" s="247" t="s">
        <v>309</v>
      </c>
      <c r="IOM44" s="247" t="s">
        <v>309</v>
      </c>
      <c r="ION44" s="247" t="s">
        <v>309</v>
      </c>
      <c r="IOO44" s="247" t="s">
        <v>309</v>
      </c>
      <c r="IOP44" s="247" t="s">
        <v>309</v>
      </c>
      <c r="IOQ44" s="247" t="s">
        <v>309</v>
      </c>
      <c r="IOR44" s="247" t="s">
        <v>309</v>
      </c>
      <c r="IOS44" s="247" t="s">
        <v>309</v>
      </c>
      <c r="IOT44" s="247" t="s">
        <v>309</v>
      </c>
      <c r="IOU44" s="247" t="s">
        <v>309</v>
      </c>
      <c r="IOV44" s="247" t="s">
        <v>309</v>
      </c>
      <c r="IOW44" s="247" t="s">
        <v>309</v>
      </c>
      <c r="IOX44" s="247" t="s">
        <v>309</v>
      </c>
      <c r="IOY44" s="247" t="s">
        <v>309</v>
      </c>
      <c r="IOZ44" s="247" t="s">
        <v>309</v>
      </c>
      <c r="IPA44" s="247" t="s">
        <v>309</v>
      </c>
      <c r="IPB44" s="247" t="s">
        <v>309</v>
      </c>
      <c r="IPC44" s="247" t="s">
        <v>309</v>
      </c>
      <c r="IPD44" s="247" t="s">
        <v>309</v>
      </c>
      <c r="IPE44" s="247" t="s">
        <v>309</v>
      </c>
      <c r="IPF44" s="247" t="s">
        <v>309</v>
      </c>
      <c r="IPG44" s="247" t="s">
        <v>309</v>
      </c>
      <c r="IPH44" s="247" t="s">
        <v>309</v>
      </c>
      <c r="IPI44" s="247" t="s">
        <v>309</v>
      </c>
      <c r="IPJ44" s="247" t="s">
        <v>309</v>
      </c>
      <c r="IPK44" s="247" t="s">
        <v>309</v>
      </c>
      <c r="IPL44" s="247" t="s">
        <v>309</v>
      </c>
      <c r="IPM44" s="247" t="s">
        <v>309</v>
      </c>
      <c r="IPN44" s="247" t="s">
        <v>309</v>
      </c>
      <c r="IPO44" s="247" t="s">
        <v>309</v>
      </c>
      <c r="IPP44" s="247" t="s">
        <v>309</v>
      </c>
      <c r="IPQ44" s="247" t="s">
        <v>309</v>
      </c>
      <c r="IPR44" s="247" t="s">
        <v>309</v>
      </c>
      <c r="IPS44" s="247" t="s">
        <v>309</v>
      </c>
      <c r="IPT44" s="247" t="s">
        <v>309</v>
      </c>
      <c r="IPU44" s="247" t="s">
        <v>309</v>
      </c>
      <c r="IPV44" s="247" t="s">
        <v>309</v>
      </c>
      <c r="IPW44" s="247" t="s">
        <v>309</v>
      </c>
      <c r="IPX44" s="247" t="s">
        <v>309</v>
      </c>
      <c r="IPY44" s="247" t="s">
        <v>309</v>
      </c>
      <c r="IPZ44" s="247" t="s">
        <v>309</v>
      </c>
      <c r="IQA44" s="247" t="s">
        <v>309</v>
      </c>
      <c r="IQB44" s="247" t="s">
        <v>309</v>
      </c>
      <c r="IQC44" s="247" t="s">
        <v>309</v>
      </c>
      <c r="IQD44" s="247" t="s">
        <v>309</v>
      </c>
      <c r="IQE44" s="247" t="s">
        <v>309</v>
      </c>
      <c r="IQF44" s="247" t="s">
        <v>309</v>
      </c>
      <c r="IQG44" s="247" t="s">
        <v>309</v>
      </c>
      <c r="IQH44" s="247" t="s">
        <v>309</v>
      </c>
      <c r="IQI44" s="247" t="s">
        <v>309</v>
      </c>
      <c r="IQJ44" s="247" t="s">
        <v>309</v>
      </c>
      <c r="IQK44" s="247" t="s">
        <v>309</v>
      </c>
      <c r="IQL44" s="247" t="s">
        <v>309</v>
      </c>
      <c r="IQM44" s="247" t="s">
        <v>309</v>
      </c>
      <c r="IQN44" s="247" t="s">
        <v>309</v>
      </c>
      <c r="IQO44" s="247" t="s">
        <v>309</v>
      </c>
      <c r="IQP44" s="247" t="s">
        <v>309</v>
      </c>
      <c r="IQQ44" s="247" t="s">
        <v>309</v>
      </c>
      <c r="IQR44" s="247" t="s">
        <v>309</v>
      </c>
      <c r="IQS44" s="247" t="s">
        <v>309</v>
      </c>
      <c r="IQT44" s="247" t="s">
        <v>309</v>
      </c>
      <c r="IQU44" s="247" t="s">
        <v>309</v>
      </c>
      <c r="IQV44" s="247" t="s">
        <v>309</v>
      </c>
      <c r="IQW44" s="247" t="s">
        <v>309</v>
      </c>
      <c r="IQX44" s="247" t="s">
        <v>309</v>
      </c>
      <c r="IQY44" s="247" t="s">
        <v>309</v>
      </c>
      <c r="IQZ44" s="247" t="s">
        <v>309</v>
      </c>
      <c r="IRA44" s="247" t="s">
        <v>309</v>
      </c>
      <c r="IRB44" s="247" t="s">
        <v>309</v>
      </c>
      <c r="IRC44" s="247" t="s">
        <v>309</v>
      </c>
      <c r="IRD44" s="247" t="s">
        <v>309</v>
      </c>
      <c r="IRE44" s="247" t="s">
        <v>309</v>
      </c>
      <c r="IRF44" s="247" t="s">
        <v>309</v>
      </c>
      <c r="IRG44" s="247" t="s">
        <v>309</v>
      </c>
      <c r="IRH44" s="247" t="s">
        <v>309</v>
      </c>
      <c r="IRI44" s="247" t="s">
        <v>309</v>
      </c>
      <c r="IRJ44" s="247" t="s">
        <v>309</v>
      </c>
      <c r="IRK44" s="247" t="s">
        <v>309</v>
      </c>
      <c r="IRL44" s="247" t="s">
        <v>309</v>
      </c>
      <c r="IRM44" s="247" t="s">
        <v>309</v>
      </c>
      <c r="IRN44" s="247" t="s">
        <v>309</v>
      </c>
      <c r="IRO44" s="247" t="s">
        <v>309</v>
      </c>
      <c r="IRP44" s="247" t="s">
        <v>309</v>
      </c>
      <c r="IRQ44" s="247" t="s">
        <v>309</v>
      </c>
      <c r="IRR44" s="247" t="s">
        <v>309</v>
      </c>
      <c r="IRS44" s="247" t="s">
        <v>309</v>
      </c>
      <c r="IRT44" s="247" t="s">
        <v>309</v>
      </c>
      <c r="IRU44" s="247" t="s">
        <v>309</v>
      </c>
      <c r="IRV44" s="247" t="s">
        <v>309</v>
      </c>
      <c r="IRW44" s="247" t="s">
        <v>309</v>
      </c>
      <c r="IRX44" s="247" t="s">
        <v>309</v>
      </c>
      <c r="IRY44" s="247" t="s">
        <v>309</v>
      </c>
      <c r="IRZ44" s="247" t="s">
        <v>309</v>
      </c>
      <c r="ISA44" s="247" t="s">
        <v>309</v>
      </c>
      <c r="ISB44" s="247" t="s">
        <v>309</v>
      </c>
      <c r="ISC44" s="247" t="s">
        <v>309</v>
      </c>
      <c r="ISD44" s="247" t="s">
        <v>309</v>
      </c>
      <c r="ISE44" s="247" t="s">
        <v>309</v>
      </c>
      <c r="ISF44" s="247" t="s">
        <v>309</v>
      </c>
      <c r="ISG44" s="247" t="s">
        <v>309</v>
      </c>
      <c r="ISH44" s="247" t="s">
        <v>309</v>
      </c>
      <c r="ISI44" s="247" t="s">
        <v>309</v>
      </c>
      <c r="ISJ44" s="247" t="s">
        <v>309</v>
      </c>
      <c r="ISK44" s="247" t="s">
        <v>309</v>
      </c>
      <c r="ISL44" s="247" t="s">
        <v>309</v>
      </c>
      <c r="ISM44" s="247" t="s">
        <v>309</v>
      </c>
      <c r="ISN44" s="247" t="s">
        <v>309</v>
      </c>
      <c r="ISO44" s="247" t="s">
        <v>309</v>
      </c>
      <c r="ISP44" s="247" t="s">
        <v>309</v>
      </c>
      <c r="ISQ44" s="247" t="s">
        <v>309</v>
      </c>
      <c r="ISR44" s="247" t="s">
        <v>309</v>
      </c>
      <c r="ISS44" s="247" t="s">
        <v>309</v>
      </c>
      <c r="IST44" s="247" t="s">
        <v>309</v>
      </c>
      <c r="ISU44" s="247" t="s">
        <v>309</v>
      </c>
      <c r="ISV44" s="247" t="s">
        <v>309</v>
      </c>
      <c r="ISW44" s="247" t="s">
        <v>309</v>
      </c>
      <c r="ISX44" s="247" t="s">
        <v>309</v>
      </c>
      <c r="ISY44" s="247" t="s">
        <v>309</v>
      </c>
      <c r="ISZ44" s="247" t="s">
        <v>309</v>
      </c>
      <c r="ITA44" s="247" t="s">
        <v>309</v>
      </c>
      <c r="ITB44" s="247" t="s">
        <v>309</v>
      </c>
      <c r="ITC44" s="247" t="s">
        <v>309</v>
      </c>
      <c r="ITD44" s="247" t="s">
        <v>309</v>
      </c>
      <c r="ITE44" s="247" t="s">
        <v>309</v>
      </c>
      <c r="ITF44" s="247" t="s">
        <v>309</v>
      </c>
      <c r="ITG44" s="247" t="s">
        <v>309</v>
      </c>
      <c r="ITH44" s="247" t="s">
        <v>309</v>
      </c>
      <c r="ITI44" s="247" t="s">
        <v>309</v>
      </c>
      <c r="ITJ44" s="247" t="s">
        <v>309</v>
      </c>
      <c r="ITK44" s="247" t="s">
        <v>309</v>
      </c>
      <c r="ITL44" s="247" t="s">
        <v>309</v>
      </c>
      <c r="ITM44" s="247" t="s">
        <v>309</v>
      </c>
      <c r="ITN44" s="247" t="s">
        <v>309</v>
      </c>
      <c r="ITO44" s="247" t="s">
        <v>309</v>
      </c>
      <c r="ITP44" s="247" t="s">
        <v>309</v>
      </c>
      <c r="ITQ44" s="247" t="s">
        <v>309</v>
      </c>
      <c r="ITR44" s="247" t="s">
        <v>309</v>
      </c>
      <c r="ITS44" s="247" t="s">
        <v>309</v>
      </c>
      <c r="ITT44" s="247" t="s">
        <v>309</v>
      </c>
      <c r="ITU44" s="247" t="s">
        <v>309</v>
      </c>
      <c r="ITV44" s="247" t="s">
        <v>309</v>
      </c>
      <c r="ITW44" s="247" t="s">
        <v>309</v>
      </c>
      <c r="ITX44" s="247" t="s">
        <v>309</v>
      </c>
      <c r="ITY44" s="247" t="s">
        <v>309</v>
      </c>
      <c r="ITZ44" s="247" t="s">
        <v>309</v>
      </c>
      <c r="IUA44" s="247" t="s">
        <v>309</v>
      </c>
      <c r="IUB44" s="247" t="s">
        <v>309</v>
      </c>
      <c r="IUC44" s="247" t="s">
        <v>309</v>
      </c>
      <c r="IUD44" s="247" t="s">
        <v>309</v>
      </c>
      <c r="IUE44" s="247" t="s">
        <v>309</v>
      </c>
      <c r="IUF44" s="247" t="s">
        <v>309</v>
      </c>
      <c r="IUG44" s="247" t="s">
        <v>309</v>
      </c>
      <c r="IUH44" s="247" t="s">
        <v>309</v>
      </c>
      <c r="IUI44" s="247" t="s">
        <v>309</v>
      </c>
      <c r="IUJ44" s="247" t="s">
        <v>309</v>
      </c>
      <c r="IUK44" s="247" t="s">
        <v>309</v>
      </c>
      <c r="IUL44" s="247" t="s">
        <v>309</v>
      </c>
      <c r="IUM44" s="247" t="s">
        <v>309</v>
      </c>
      <c r="IUN44" s="247" t="s">
        <v>309</v>
      </c>
      <c r="IUO44" s="247" t="s">
        <v>309</v>
      </c>
      <c r="IUP44" s="247" t="s">
        <v>309</v>
      </c>
      <c r="IUQ44" s="247" t="s">
        <v>309</v>
      </c>
      <c r="IUR44" s="247" t="s">
        <v>309</v>
      </c>
      <c r="IUS44" s="247" t="s">
        <v>309</v>
      </c>
      <c r="IUT44" s="247" t="s">
        <v>309</v>
      </c>
      <c r="IUU44" s="247" t="s">
        <v>309</v>
      </c>
      <c r="IUV44" s="247" t="s">
        <v>309</v>
      </c>
      <c r="IUW44" s="247" t="s">
        <v>309</v>
      </c>
      <c r="IUX44" s="247" t="s">
        <v>309</v>
      </c>
      <c r="IUY44" s="247" t="s">
        <v>309</v>
      </c>
      <c r="IUZ44" s="247" t="s">
        <v>309</v>
      </c>
      <c r="IVA44" s="247" t="s">
        <v>309</v>
      </c>
      <c r="IVB44" s="247" t="s">
        <v>309</v>
      </c>
      <c r="IVC44" s="247" t="s">
        <v>309</v>
      </c>
      <c r="IVD44" s="247" t="s">
        <v>309</v>
      </c>
      <c r="IVE44" s="247" t="s">
        <v>309</v>
      </c>
      <c r="IVF44" s="247" t="s">
        <v>309</v>
      </c>
      <c r="IVG44" s="247" t="s">
        <v>309</v>
      </c>
      <c r="IVH44" s="247" t="s">
        <v>309</v>
      </c>
      <c r="IVI44" s="247" t="s">
        <v>309</v>
      </c>
      <c r="IVJ44" s="247" t="s">
        <v>309</v>
      </c>
      <c r="IVK44" s="247" t="s">
        <v>309</v>
      </c>
      <c r="IVL44" s="247" t="s">
        <v>309</v>
      </c>
      <c r="IVM44" s="247" t="s">
        <v>309</v>
      </c>
      <c r="IVN44" s="247" t="s">
        <v>309</v>
      </c>
      <c r="IVO44" s="247" t="s">
        <v>309</v>
      </c>
      <c r="IVP44" s="247" t="s">
        <v>309</v>
      </c>
      <c r="IVQ44" s="247" t="s">
        <v>309</v>
      </c>
      <c r="IVR44" s="247" t="s">
        <v>309</v>
      </c>
      <c r="IVS44" s="247" t="s">
        <v>309</v>
      </c>
      <c r="IVT44" s="247" t="s">
        <v>309</v>
      </c>
      <c r="IVU44" s="247" t="s">
        <v>309</v>
      </c>
      <c r="IVV44" s="247" t="s">
        <v>309</v>
      </c>
      <c r="IVW44" s="247" t="s">
        <v>309</v>
      </c>
      <c r="IVX44" s="247" t="s">
        <v>309</v>
      </c>
      <c r="IVY44" s="247" t="s">
        <v>309</v>
      </c>
      <c r="IVZ44" s="247" t="s">
        <v>309</v>
      </c>
      <c r="IWA44" s="247" t="s">
        <v>309</v>
      </c>
      <c r="IWB44" s="247" t="s">
        <v>309</v>
      </c>
      <c r="IWC44" s="247" t="s">
        <v>309</v>
      </c>
      <c r="IWD44" s="247" t="s">
        <v>309</v>
      </c>
      <c r="IWE44" s="247" t="s">
        <v>309</v>
      </c>
      <c r="IWF44" s="247" t="s">
        <v>309</v>
      </c>
      <c r="IWG44" s="247" t="s">
        <v>309</v>
      </c>
      <c r="IWH44" s="247" t="s">
        <v>309</v>
      </c>
      <c r="IWI44" s="247" t="s">
        <v>309</v>
      </c>
      <c r="IWJ44" s="247" t="s">
        <v>309</v>
      </c>
      <c r="IWK44" s="247" t="s">
        <v>309</v>
      </c>
      <c r="IWL44" s="247" t="s">
        <v>309</v>
      </c>
      <c r="IWM44" s="247" t="s">
        <v>309</v>
      </c>
      <c r="IWN44" s="247" t="s">
        <v>309</v>
      </c>
      <c r="IWO44" s="247" t="s">
        <v>309</v>
      </c>
      <c r="IWP44" s="247" t="s">
        <v>309</v>
      </c>
      <c r="IWQ44" s="247" t="s">
        <v>309</v>
      </c>
      <c r="IWR44" s="247" t="s">
        <v>309</v>
      </c>
      <c r="IWS44" s="247" t="s">
        <v>309</v>
      </c>
      <c r="IWT44" s="247" t="s">
        <v>309</v>
      </c>
      <c r="IWU44" s="247" t="s">
        <v>309</v>
      </c>
      <c r="IWV44" s="247" t="s">
        <v>309</v>
      </c>
      <c r="IWW44" s="247" t="s">
        <v>309</v>
      </c>
      <c r="IWX44" s="247" t="s">
        <v>309</v>
      </c>
      <c r="IWY44" s="247" t="s">
        <v>309</v>
      </c>
      <c r="IWZ44" s="247" t="s">
        <v>309</v>
      </c>
      <c r="IXA44" s="247" t="s">
        <v>309</v>
      </c>
      <c r="IXB44" s="247" t="s">
        <v>309</v>
      </c>
      <c r="IXC44" s="247" t="s">
        <v>309</v>
      </c>
      <c r="IXD44" s="247" t="s">
        <v>309</v>
      </c>
      <c r="IXE44" s="247" t="s">
        <v>309</v>
      </c>
      <c r="IXF44" s="247" t="s">
        <v>309</v>
      </c>
      <c r="IXG44" s="247" t="s">
        <v>309</v>
      </c>
      <c r="IXH44" s="247" t="s">
        <v>309</v>
      </c>
      <c r="IXI44" s="247" t="s">
        <v>309</v>
      </c>
      <c r="IXJ44" s="247" t="s">
        <v>309</v>
      </c>
      <c r="IXK44" s="247" t="s">
        <v>309</v>
      </c>
      <c r="IXL44" s="247" t="s">
        <v>309</v>
      </c>
      <c r="IXM44" s="247" t="s">
        <v>309</v>
      </c>
      <c r="IXN44" s="247" t="s">
        <v>309</v>
      </c>
      <c r="IXO44" s="247" t="s">
        <v>309</v>
      </c>
      <c r="IXP44" s="247" t="s">
        <v>309</v>
      </c>
      <c r="IXQ44" s="247" t="s">
        <v>309</v>
      </c>
      <c r="IXR44" s="247" t="s">
        <v>309</v>
      </c>
      <c r="IXS44" s="247" t="s">
        <v>309</v>
      </c>
      <c r="IXT44" s="247" t="s">
        <v>309</v>
      </c>
      <c r="IXU44" s="247" t="s">
        <v>309</v>
      </c>
      <c r="IXV44" s="247" t="s">
        <v>309</v>
      </c>
      <c r="IXW44" s="247" t="s">
        <v>309</v>
      </c>
      <c r="IXX44" s="247" t="s">
        <v>309</v>
      </c>
      <c r="IXY44" s="247" t="s">
        <v>309</v>
      </c>
      <c r="IXZ44" s="247" t="s">
        <v>309</v>
      </c>
      <c r="IYA44" s="247" t="s">
        <v>309</v>
      </c>
      <c r="IYB44" s="247" t="s">
        <v>309</v>
      </c>
      <c r="IYC44" s="247" t="s">
        <v>309</v>
      </c>
      <c r="IYD44" s="247" t="s">
        <v>309</v>
      </c>
      <c r="IYE44" s="247" t="s">
        <v>309</v>
      </c>
      <c r="IYF44" s="247" t="s">
        <v>309</v>
      </c>
      <c r="IYG44" s="247" t="s">
        <v>309</v>
      </c>
      <c r="IYH44" s="247" t="s">
        <v>309</v>
      </c>
      <c r="IYI44" s="247" t="s">
        <v>309</v>
      </c>
      <c r="IYJ44" s="247" t="s">
        <v>309</v>
      </c>
      <c r="IYK44" s="247" t="s">
        <v>309</v>
      </c>
      <c r="IYL44" s="247" t="s">
        <v>309</v>
      </c>
      <c r="IYM44" s="247" t="s">
        <v>309</v>
      </c>
      <c r="IYN44" s="247" t="s">
        <v>309</v>
      </c>
      <c r="IYO44" s="247" t="s">
        <v>309</v>
      </c>
      <c r="IYP44" s="247" t="s">
        <v>309</v>
      </c>
      <c r="IYQ44" s="247" t="s">
        <v>309</v>
      </c>
      <c r="IYR44" s="247" t="s">
        <v>309</v>
      </c>
      <c r="IYS44" s="247" t="s">
        <v>309</v>
      </c>
      <c r="IYT44" s="247" t="s">
        <v>309</v>
      </c>
      <c r="IYU44" s="247" t="s">
        <v>309</v>
      </c>
      <c r="IYV44" s="247" t="s">
        <v>309</v>
      </c>
      <c r="IYW44" s="247" t="s">
        <v>309</v>
      </c>
      <c r="IYX44" s="247" t="s">
        <v>309</v>
      </c>
      <c r="IYY44" s="247" t="s">
        <v>309</v>
      </c>
      <c r="IYZ44" s="247" t="s">
        <v>309</v>
      </c>
      <c r="IZA44" s="247" t="s">
        <v>309</v>
      </c>
      <c r="IZB44" s="247" t="s">
        <v>309</v>
      </c>
      <c r="IZC44" s="247" t="s">
        <v>309</v>
      </c>
      <c r="IZD44" s="247" t="s">
        <v>309</v>
      </c>
      <c r="IZE44" s="247" t="s">
        <v>309</v>
      </c>
      <c r="IZF44" s="247" t="s">
        <v>309</v>
      </c>
      <c r="IZG44" s="247" t="s">
        <v>309</v>
      </c>
      <c r="IZH44" s="247" t="s">
        <v>309</v>
      </c>
      <c r="IZI44" s="247" t="s">
        <v>309</v>
      </c>
      <c r="IZJ44" s="247" t="s">
        <v>309</v>
      </c>
      <c r="IZK44" s="247" t="s">
        <v>309</v>
      </c>
      <c r="IZL44" s="247" t="s">
        <v>309</v>
      </c>
      <c r="IZM44" s="247" t="s">
        <v>309</v>
      </c>
      <c r="IZN44" s="247" t="s">
        <v>309</v>
      </c>
      <c r="IZO44" s="247" t="s">
        <v>309</v>
      </c>
      <c r="IZP44" s="247" t="s">
        <v>309</v>
      </c>
      <c r="IZQ44" s="247" t="s">
        <v>309</v>
      </c>
      <c r="IZR44" s="247" t="s">
        <v>309</v>
      </c>
      <c r="IZS44" s="247" t="s">
        <v>309</v>
      </c>
      <c r="IZT44" s="247" t="s">
        <v>309</v>
      </c>
      <c r="IZU44" s="247" t="s">
        <v>309</v>
      </c>
      <c r="IZV44" s="247" t="s">
        <v>309</v>
      </c>
      <c r="IZW44" s="247" t="s">
        <v>309</v>
      </c>
      <c r="IZX44" s="247" t="s">
        <v>309</v>
      </c>
      <c r="IZY44" s="247" t="s">
        <v>309</v>
      </c>
      <c r="IZZ44" s="247" t="s">
        <v>309</v>
      </c>
      <c r="JAA44" s="247" t="s">
        <v>309</v>
      </c>
      <c r="JAB44" s="247" t="s">
        <v>309</v>
      </c>
      <c r="JAC44" s="247" t="s">
        <v>309</v>
      </c>
      <c r="JAD44" s="247" t="s">
        <v>309</v>
      </c>
      <c r="JAE44" s="247" t="s">
        <v>309</v>
      </c>
      <c r="JAF44" s="247" t="s">
        <v>309</v>
      </c>
      <c r="JAG44" s="247" t="s">
        <v>309</v>
      </c>
      <c r="JAH44" s="247" t="s">
        <v>309</v>
      </c>
      <c r="JAI44" s="247" t="s">
        <v>309</v>
      </c>
      <c r="JAJ44" s="247" t="s">
        <v>309</v>
      </c>
      <c r="JAK44" s="247" t="s">
        <v>309</v>
      </c>
      <c r="JAL44" s="247" t="s">
        <v>309</v>
      </c>
      <c r="JAM44" s="247" t="s">
        <v>309</v>
      </c>
      <c r="JAN44" s="247" t="s">
        <v>309</v>
      </c>
      <c r="JAO44" s="247" t="s">
        <v>309</v>
      </c>
      <c r="JAP44" s="247" t="s">
        <v>309</v>
      </c>
      <c r="JAQ44" s="247" t="s">
        <v>309</v>
      </c>
      <c r="JAR44" s="247" t="s">
        <v>309</v>
      </c>
      <c r="JAS44" s="247" t="s">
        <v>309</v>
      </c>
      <c r="JAT44" s="247" t="s">
        <v>309</v>
      </c>
      <c r="JAU44" s="247" t="s">
        <v>309</v>
      </c>
      <c r="JAV44" s="247" t="s">
        <v>309</v>
      </c>
      <c r="JAW44" s="247" t="s">
        <v>309</v>
      </c>
      <c r="JAX44" s="247" t="s">
        <v>309</v>
      </c>
      <c r="JAY44" s="247" t="s">
        <v>309</v>
      </c>
      <c r="JAZ44" s="247" t="s">
        <v>309</v>
      </c>
      <c r="JBA44" s="247" t="s">
        <v>309</v>
      </c>
      <c r="JBB44" s="247" t="s">
        <v>309</v>
      </c>
      <c r="JBC44" s="247" t="s">
        <v>309</v>
      </c>
      <c r="JBD44" s="247" t="s">
        <v>309</v>
      </c>
      <c r="JBE44" s="247" t="s">
        <v>309</v>
      </c>
      <c r="JBF44" s="247" t="s">
        <v>309</v>
      </c>
      <c r="JBG44" s="247" t="s">
        <v>309</v>
      </c>
      <c r="JBH44" s="247" t="s">
        <v>309</v>
      </c>
      <c r="JBI44" s="247" t="s">
        <v>309</v>
      </c>
      <c r="JBJ44" s="247" t="s">
        <v>309</v>
      </c>
      <c r="JBK44" s="247" t="s">
        <v>309</v>
      </c>
      <c r="JBL44" s="247" t="s">
        <v>309</v>
      </c>
      <c r="JBM44" s="247" t="s">
        <v>309</v>
      </c>
      <c r="JBN44" s="247" t="s">
        <v>309</v>
      </c>
      <c r="JBO44" s="247" t="s">
        <v>309</v>
      </c>
      <c r="JBP44" s="247" t="s">
        <v>309</v>
      </c>
      <c r="JBQ44" s="247" t="s">
        <v>309</v>
      </c>
      <c r="JBR44" s="247" t="s">
        <v>309</v>
      </c>
      <c r="JBS44" s="247" t="s">
        <v>309</v>
      </c>
      <c r="JBT44" s="247" t="s">
        <v>309</v>
      </c>
      <c r="JBU44" s="247" t="s">
        <v>309</v>
      </c>
      <c r="JBV44" s="247" t="s">
        <v>309</v>
      </c>
      <c r="JBW44" s="247" t="s">
        <v>309</v>
      </c>
      <c r="JBX44" s="247" t="s">
        <v>309</v>
      </c>
      <c r="JBY44" s="247" t="s">
        <v>309</v>
      </c>
      <c r="JBZ44" s="247" t="s">
        <v>309</v>
      </c>
      <c r="JCA44" s="247" t="s">
        <v>309</v>
      </c>
      <c r="JCB44" s="247" t="s">
        <v>309</v>
      </c>
      <c r="JCC44" s="247" t="s">
        <v>309</v>
      </c>
      <c r="JCD44" s="247" t="s">
        <v>309</v>
      </c>
      <c r="JCE44" s="247" t="s">
        <v>309</v>
      </c>
      <c r="JCF44" s="247" t="s">
        <v>309</v>
      </c>
      <c r="JCG44" s="247" t="s">
        <v>309</v>
      </c>
      <c r="JCH44" s="247" t="s">
        <v>309</v>
      </c>
      <c r="JCI44" s="247" t="s">
        <v>309</v>
      </c>
      <c r="JCJ44" s="247" t="s">
        <v>309</v>
      </c>
      <c r="JCK44" s="247" t="s">
        <v>309</v>
      </c>
      <c r="JCL44" s="247" t="s">
        <v>309</v>
      </c>
      <c r="JCM44" s="247" t="s">
        <v>309</v>
      </c>
      <c r="JCN44" s="247" t="s">
        <v>309</v>
      </c>
      <c r="JCO44" s="247" t="s">
        <v>309</v>
      </c>
      <c r="JCP44" s="247" t="s">
        <v>309</v>
      </c>
      <c r="JCQ44" s="247" t="s">
        <v>309</v>
      </c>
      <c r="JCR44" s="247" t="s">
        <v>309</v>
      </c>
      <c r="JCS44" s="247" t="s">
        <v>309</v>
      </c>
      <c r="JCT44" s="247" t="s">
        <v>309</v>
      </c>
      <c r="JCU44" s="247" t="s">
        <v>309</v>
      </c>
      <c r="JCV44" s="247" t="s">
        <v>309</v>
      </c>
      <c r="JCW44" s="247" t="s">
        <v>309</v>
      </c>
      <c r="JCX44" s="247" t="s">
        <v>309</v>
      </c>
      <c r="JCY44" s="247" t="s">
        <v>309</v>
      </c>
      <c r="JCZ44" s="247" t="s">
        <v>309</v>
      </c>
      <c r="JDA44" s="247" t="s">
        <v>309</v>
      </c>
      <c r="JDB44" s="247" t="s">
        <v>309</v>
      </c>
      <c r="JDC44" s="247" t="s">
        <v>309</v>
      </c>
      <c r="JDD44" s="247" t="s">
        <v>309</v>
      </c>
      <c r="JDE44" s="247" t="s">
        <v>309</v>
      </c>
      <c r="JDF44" s="247" t="s">
        <v>309</v>
      </c>
      <c r="JDG44" s="247" t="s">
        <v>309</v>
      </c>
      <c r="JDH44" s="247" t="s">
        <v>309</v>
      </c>
      <c r="JDI44" s="247" t="s">
        <v>309</v>
      </c>
      <c r="JDJ44" s="247" t="s">
        <v>309</v>
      </c>
      <c r="JDK44" s="247" t="s">
        <v>309</v>
      </c>
      <c r="JDL44" s="247" t="s">
        <v>309</v>
      </c>
      <c r="JDM44" s="247" t="s">
        <v>309</v>
      </c>
      <c r="JDN44" s="247" t="s">
        <v>309</v>
      </c>
      <c r="JDO44" s="247" t="s">
        <v>309</v>
      </c>
      <c r="JDP44" s="247" t="s">
        <v>309</v>
      </c>
      <c r="JDQ44" s="247" t="s">
        <v>309</v>
      </c>
      <c r="JDR44" s="247" t="s">
        <v>309</v>
      </c>
      <c r="JDS44" s="247" t="s">
        <v>309</v>
      </c>
      <c r="JDT44" s="247" t="s">
        <v>309</v>
      </c>
      <c r="JDU44" s="247" t="s">
        <v>309</v>
      </c>
      <c r="JDV44" s="247" t="s">
        <v>309</v>
      </c>
      <c r="JDW44" s="247" t="s">
        <v>309</v>
      </c>
      <c r="JDX44" s="247" t="s">
        <v>309</v>
      </c>
      <c r="JDY44" s="247" t="s">
        <v>309</v>
      </c>
      <c r="JDZ44" s="247" t="s">
        <v>309</v>
      </c>
      <c r="JEA44" s="247" t="s">
        <v>309</v>
      </c>
      <c r="JEB44" s="247" t="s">
        <v>309</v>
      </c>
      <c r="JEC44" s="247" t="s">
        <v>309</v>
      </c>
      <c r="JED44" s="247" t="s">
        <v>309</v>
      </c>
      <c r="JEE44" s="247" t="s">
        <v>309</v>
      </c>
      <c r="JEF44" s="247" t="s">
        <v>309</v>
      </c>
      <c r="JEG44" s="247" t="s">
        <v>309</v>
      </c>
      <c r="JEH44" s="247" t="s">
        <v>309</v>
      </c>
      <c r="JEI44" s="247" t="s">
        <v>309</v>
      </c>
      <c r="JEJ44" s="247" t="s">
        <v>309</v>
      </c>
      <c r="JEK44" s="247" t="s">
        <v>309</v>
      </c>
      <c r="JEL44" s="247" t="s">
        <v>309</v>
      </c>
      <c r="JEM44" s="247" t="s">
        <v>309</v>
      </c>
      <c r="JEN44" s="247" t="s">
        <v>309</v>
      </c>
      <c r="JEO44" s="247" t="s">
        <v>309</v>
      </c>
      <c r="JEP44" s="247" t="s">
        <v>309</v>
      </c>
      <c r="JEQ44" s="247" t="s">
        <v>309</v>
      </c>
      <c r="JER44" s="247" t="s">
        <v>309</v>
      </c>
      <c r="JES44" s="247" t="s">
        <v>309</v>
      </c>
      <c r="JET44" s="247" t="s">
        <v>309</v>
      </c>
      <c r="JEU44" s="247" t="s">
        <v>309</v>
      </c>
      <c r="JEV44" s="247" t="s">
        <v>309</v>
      </c>
      <c r="JEW44" s="247" t="s">
        <v>309</v>
      </c>
      <c r="JEX44" s="247" t="s">
        <v>309</v>
      </c>
      <c r="JEY44" s="247" t="s">
        <v>309</v>
      </c>
      <c r="JEZ44" s="247" t="s">
        <v>309</v>
      </c>
      <c r="JFA44" s="247" t="s">
        <v>309</v>
      </c>
      <c r="JFB44" s="247" t="s">
        <v>309</v>
      </c>
      <c r="JFC44" s="247" t="s">
        <v>309</v>
      </c>
      <c r="JFD44" s="247" t="s">
        <v>309</v>
      </c>
      <c r="JFE44" s="247" t="s">
        <v>309</v>
      </c>
      <c r="JFF44" s="247" t="s">
        <v>309</v>
      </c>
      <c r="JFG44" s="247" t="s">
        <v>309</v>
      </c>
      <c r="JFH44" s="247" t="s">
        <v>309</v>
      </c>
      <c r="JFI44" s="247" t="s">
        <v>309</v>
      </c>
      <c r="JFJ44" s="247" t="s">
        <v>309</v>
      </c>
      <c r="JFK44" s="247" t="s">
        <v>309</v>
      </c>
      <c r="JFL44" s="247" t="s">
        <v>309</v>
      </c>
      <c r="JFM44" s="247" t="s">
        <v>309</v>
      </c>
      <c r="JFN44" s="247" t="s">
        <v>309</v>
      </c>
      <c r="JFO44" s="247" t="s">
        <v>309</v>
      </c>
      <c r="JFP44" s="247" t="s">
        <v>309</v>
      </c>
      <c r="JFQ44" s="247" t="s">
        <v>309</v>
      </c>
      <c r="JFR44" s="247" t="s">
        <v>309</v>
      </c>
      <c r="JFS44" s="247" t="s">
        <v>309</v>
      </c>
      <c r="JFT44" s="247" t="s">
        <v>309</v>
      </c>
      <c r="JFU44" s="247" t="s">
        <v>309</v>
      </c>
      <c r="JFV44" s="247" t="s">
        <v>309</v>
      </c>
      <c r="JFW44" s="247" t="s">
        <v>309</v>
      </c>
      <c r="JFX44" s="247" t="s">
        <v>309</v>
      </c>
      <c r="JFY44" s="247" t="s">
        <v>309</v>
      </c>
      <c r="JFZ44" s="247" t="s">
        <v>309</v>
      </c>
      <c r="JGA44" s="247" t="s">
        <v>309</v>
      </c>
      <c r="JGB44" s="247" t="s">
        <v>309</v>
      </c>
      <c r="JGC44" s="247" t="s">
        <v>309</v>
      </c>
      <c r="JGD44" s="247" t="s">
        <v>309</v>
      </c>
      <c r="JGE44" s="247" t="s">
        <v>309</v>
      </c>
      <c r="JGF44" s="247" t="s">
        <v>309</v>
      </c>
      <c r="JGG44" s="247" t="s">
        <v>309</v>
      </c>
      <c r="JGH44" s="247" t="s">
        <v>309</v>
      </c>
      <c r="JGI44" s="247" t="s">
        <v>309</v>
      </c>
      <c r="JGJ44" s="247" t="s">
        <v>309</v>
      </c>
      <c r="JGK44" s="247" t="s">
        <v>309</v>
      </c>
      <c r="JGL44" s="247" t="s">
        <v>309</v>
      </c>
      <c r="JGM44" s="247" t="s">
        <v>309</v>
      </c>
      <c r="JGN44" s="247" t="s">
        <v>309</v>
      </c>
      <c r="JGO44" s="247" t="s">
        <v>309</v>
      </c>
      <c r="JGP44" s="247" t="s">
        <v>309</v>
      </c>
      <c r="JGQ44" s="247" t="s">
        <v>309</v>
      </c>
      <c r="JGR44" s="247" t="s">
        <v>309</v>
      </c>
      <c r="JGS44" s="247" t="s">
        <v>309</v>
      </c>
      <c r="JGT44" s="247" t="s">
        <v>309</v>
      </c>
      <c r="JGU44" s="247" t="s">
        <v>309</v>
      </c>
      <c r="JGV44" s="247" t="s">
        <v>309</v>
      </c>
      <c r="JGW44" s="247" t="s">
        <v>309</v>
      </c>
      <c r="JGX44" s="247" t="s">
        <v>309</v>
      </c>
      <c r="JGY44" s="247" t="s">
        <v>309</v>
      </c>
      <c r="JGZ44" s="247" t="s">
        <v>309</v>
      </c>
      <c r="JHA44" s="247" t="s">
        <v>309</v>
      </c>
      <c r="JHB44" s="247" t="s">
        <v>309</v>
      </c>
      <c r="JHC44" s="247" t="s">
        <v>309</v>
      </c>
      <c r="JHD44" s="247" t="s">
        <v>309</v>
      </c>
      <c r="JHE44" s="247" t="s">
        <v>309</v>
      </c>
      <c r="JHF44" s="247" t="s">
        <v>309</v>
      </c>
      <c r="JHG44" s="247" t="s">
        <v>309</v>
      </c>
      <c r="JHH44" s="247" t="s">
        <v>309</v>
      </c>
      <c r="JHI44" s="247" t="s">
        <v>309</v>
      </c>
      <c r="JHJ44" s="247" t="s">
        <v>309</v>
      </c>
      <c r="JHK44" s="247" t="s">
        <v>309</v>
      </c>
      <c r="JHL44" s="247" t="s">
        <v>309</v>
      </c>
      <c r="JHM44" s="247" t="s">
        <v>309</v>
      </c>
      <c r="JHN44" s="247" t="s">
        <v>309</v>
      </c>
      <c r="JHO44" s="247" t="s">
        <v>309</v>
      </c>
      <c r="JHP44" s="247" t="s">
        <v>309</v>
      </c>
      <c r="JHQ44" s="247" t="s">
        <v>309</v>
      </c>
      <c r="JHR44" s="247" t="s">
        <v>309</v>
      </c>
      <c r="JHS44" s="247" t="s">
        <v>309</v>
      </c>
      <c r="JHT44" s="247" t="s">
        <v>309</v>
      </c>
      <c r="JHU44" s="247" t="s">
        <v>309</v>
      </c>
      <c r="JHV44" s="247" t="s">
        <v>309</v>
      </c>
      <c r="JHW44" s="247" t="s">
        <v>309</v>
      </c>
      <c r="JHX44" s="247" t="s">
        <v>309</v>
      </c>
      <c r="JHY44" s="247" t="s">
        <v>309</v>
      </c>
      <c r="JHZ44" s="247" t="s">
        <v>309</v>
      </c>
      <c r="JIA44" s="247" t="s">
        <v>309</v>
      </c>
      <c r="JIB44" s="247" t="s">
        <v>309</v>
      </c>
      <c r="JIC44" s="247" t="s">
        <v>309</v>
      </c>
      <c r="JID44" s="247" t="s">
        <v>309</v>
      </c>
      <c r="JIE44" s="247" t="s">
        <v>309</v>
      </c>
      <c r="JIF44" s="247" t="s">
        <v>309</v>
      </c>
      <c r="JIG44" s="247" t="s">
        <v>309</v>
      </c>
      <c r="JIH44" s="247" t="s">
        <v>309</v>
      </c>
      <c r="JII44" s="247" t="s">
        <v>309</v>
      </c>
      <c r="JIJ44" s="247" t="s">
        <v>309</v>
      </c>
      <c r="JIK44" s="247" t="s">
        <v>309</v>
      </c>
      <c r="JIL44" s="247" t="s">
        <v>309</v>
      </c>
      <c r="JIM44" s="247" t="s">
        <v>309</v>
      </c>
      <c r="JIN44" s="247" t="s">
        <v>309</v>
      </c>
      <c r="JIO44" s="247" t="s">
        <v>309</v>
      </c>
      <c r="JIP44" s="247" t="s">
        <v>309</v>
      </c>
      <c r="JIQ44" s="247" t="s">
        <v>309</v>
      </c>
      <c r="JIR44" s="247" t="s">
        <v>309</v>
      </c>
      <c r="JIS44" s="247" t="s">
        <v>309</v>
      </c>
      <c r="JIT44" s="247" t="s">
        <v>309</v>
      </c>
      <c r="JIU44" s="247" t="s">
        <v>309</v>
      </c>
      <c r="JIV44" s="247" t="s">
        <v>309</v>
      </c>
      <c r="JIW44" s="247" t="s">
        <v>309</v>
      </c>
      <c r="JIX44" s="247" t="s">
        <v>309</v>
      </c>
      <c r="JIY44" s="247" t="s">
        <v>309</v>
      </c>
      <c r="JIZ44" s="247" t="s">
        <v>309</v>
      </c>
      <c r="JJA44" s="247" t="s">
        <v>309</v>
      </c>
      <c r="JJB44" s="247" t="s">
        <v>309</v>
      </c>
      <c r="JJC44" s="247" t="s">
        <v>309</v>
      </c>
      <c r="JJD44" s="247" t="s">
        <v>309</v>
      </c>
      <c r="JJE44" s="247" t="s">
        <v>309</v>
      </c>
      <c r="JJF44" s="247" t="s">
        <v>309</v>
      </c>
      <c r="JJG44" s="247" t="s">
        <v>309</v>
      </c>
      <c r="JJH44" s="247" t="s">
        <v>309</v>
      </c>
      <c r="JJI44" s="247" t="s">
        <v>309</v>
      </c>
      <c r="JJJ44" s="247" t="s">
        <v>309</v>
      </c>
      <c r="JJK44" s="247" t="s">
        <v>309</v>
      </c>
      <c r="JJL44" s="247" t="s">
        <v>309</v>
      </c>
      <c r="JJM44" s="247" t="s">
        <v>309</v>
      </c>
      <c r="JJN44" s="247" t="s">
        <v>309</v>
      </c>
      <c r="JJO44" s="247" t="s">
        <v>309</v>
      </c>
      <c r="JJP44" s="247" t="s">
        <v>309</v>
      </c>
      <c r="JJQ44" s="247" t="s">
        <v>309</v>
      </c>
      <c r="JJR44" s="247" t="s">
        <v>309</v>
      </c>
      <c r="JJS44" s="247" t="s">
        <v>309</v>
      </c>
      <c r="JJT44" s="247" t="s">
        <v>309</v>
      </c>
      <c r="JJU44" s="247" t="s">
        <v>309</v>
      </c>
      <c r="JJV44" s="247" t="s">
        <v>309</v>
      </c>
      <c r="JJW44" s="247" t="s">
        <v>309</v>
      </c>
      <c r="JJX44" s="247" t="s">
        <v>309</v>
      </c>
      <c r="JJY44" s="247" t="s">
        <v>309</v>
      </c>
      <c r="JJZ44" s="247" t="s">
        <v>309</v>
      </c>
      <c r="JKA44" s="247" t="s">
        <v>309</v>
      </c>
      <c r="JKB44" s="247" t="s">
        <v>309</v>
      </c>
      <c r="JKC44" s="247" t="s">
        <v>309</v>
      </c>
      <c r="JKD44" s="247" t="s">
        <v>309</v>
      </c>
      <c r="JKE44" s="247" t="s">
        <v>309</v>
      </c>
      <c r="JKF44" s="247" t="s">
        <v>309</v>
      </c>
      <c r="JKG44" s="247" t="s">
        <v>309</v>
      </c>
      <c r="JKH44" s="247" t="s">
        <v>309</v>
      </c>
      <c r="JKI44" s="247" t="s">
        <v>309</v>
      </c>
      <c r="JKJ44" s="247" t="s">
        <v>309</v>
      </c>
      <c r="JKK44" s="247" t="s">
        <v>309</v>
      </c>
      <c r="JKL44" s="247" t="s">
        <v>309</v>
      </c>
      <c r="JKM44" s="247" t="s">
        <v>309</v>
      </c>
      <c r="JKN44" s="247" t="s">
        <v>309</v>
      </c>
      <c r="JKO44" s="247" t="s">
        <v>309</v>
      </c>
      <c r="JKP44" s="247" t="s">
        <v>309</v>
      </c>
      <c r="JKQ44" s="247" t="s">
        <v>309</v>
      </c>
      <c r="JKR44" s="247" t="s">
        <v>309</v>
      </c>
      <c r="JKS44" s="247" t="s">
        <v>309</v>
      </c>
      <c r="JKT44" s="247" t="s">
        <v>309</v>
      </c>
      <c r="JKU44" s="247" t="s">
        <v>309</v>
      </c>
      <c r="JKV44" s="247" t="s">
        <v>309</v>
      </c>
      <c r="JKW44" s="247" t="s">
        <v>309</v>
      </c>
      <c r="JKX44" s="247" t="s">
        <v>309</v>
      </c>
      <c r="JKY44" s="247" t="s">
        <v>309</v>
      </c>
      <c r="JKZ44" s="247" t="s">
        <v>309</v>
      </c>
      <c r="JLA44" s="247" t="s">
        <v>309</v>
      </c>
      <c r="JLB44" s="247" t="s">
        <v>309</v>
      </c>
      <c r="JLC44" s="247" t="s">
        <v>309</v>
      </c>
      <c r="JLD44" s="247" t="s">
        <v>309</v>
      </c>
      <c r="JLE44" s="247" t="s">
        <v>309</v>
      </c>
      <c r="JLF44" s="247" t="s">
        <v>309</v>
      </c>
      <c r="JLG44" s="247" t="s">
        <v>309</v>
      </c>
      <c r="JLH44" s="247" t="s">
        <v>309</v>
      </c>
      <c r="JLI44" s="247" t="s">
        <v>309</v>
      </c>
      <c r="JLJ44" s="247" t="s">
        <v>309</v>
      </c>
      <c r="JLK44" s="247" t="s">
        <v>309</v>
      </c>
      <c r="JLL44" s="247" t="s">
        <v>309</v>
      </c>
      <c r="JLM44" s="247" t="s">
        <v>309</v>
      </c>
      <c r="JLN44" s="247" t="s">
        <v>309</v>
      </c>
      <c r="JLO44" s="247" t="s">
        <v>309</v>
      </c>
      <c r="JLP44" s="247" t="s">
        <v>309</v>
      </c>
      <c r="JLQ44" s="247" t="s">
        <v>309</v>
      </c>
      <c r="JLR44" s="247" t="s">
        <v>309</v>
      </c>
      <c r="JLS44" s="247" t="s">
        <v>309</v>
      </c>
      <c r="JLT44" s="247" t="s">
        <v>309</v>
      </c>
      <c r="JLU44" s="247" t="s">
        <v>309</v>
      </c>
      <c r="JLV44" s="247" t="s">
        <v>309</v>
      </c>
      <c r="JLW44" s="247" t="s">
        <v>309</v>
      </c>
      <c r="JLX44" s="247" t="s">
        <v>309</v>
      </c>
      <c r="JLY44" s="247" t="s">
        <v>309</v>
      </c>
      <c r="JLZ44" s="247" t="s">
        <v>309</v>
      </c>
      <c r="JMA44" s="247" t="s">
        <v>309</v>
      </c>
      <c r="JMB44" s="247" t="s">
        <v>309</v>
      </c>
      <c r="JMC44" s="247" t="s">
        <v>309</v>
      </c>
      <c r="JMD44" s="247" t="s">
        <v>309</v>
      </c>
      <c r="JME44" s="247" t="s">
        <v>309</v>
      </c>
      <c r="JMF44" s="247" t="s">
        <v>309</v>
      </c>
      <c r="JMG44" s="247" t="s">
        <v>309</v>
      </c>
      <c r="JMH44" s="247" t="s">
        <v>309</v>
      </c>
      <c r="JMI44" s="247" t="s">
        <v>309</v>
      </c>
      <c r="JMJ44" s="247" t="s">
        <v>309</v>
      </c>
      <c r="JMK44" s="247" t="s">
        <v>309</v>
      </c>
      <c r="JML44" s="247" t="s">
        <v>309</v>
      </c>
      <c r="JMM44" s="247" t="s">
        <v>309</v>
      </c>
      <c r="JMN44" s="247" t="s">
        <v>309</v>
      </c>
      <c r="JMO44" s="247" t="s">
        <v>309</v>
      </c>
      <c r="JMP44" s="247" t="s">
        <v>309</v>
      </c>
      <c r="JMQ44" s="247" t="s">
        <v>309</v>
      </c>
      <c r="JMR44" s="247" t="s">
        <v>309</v>
      </c>
      <c r="JMS44" s="247" t="s">
        <v>309</v>
      </c>
      <c r="JMT44" s="247" t="s">
        <v>309</v>
      </c>
      <c r="JMU44" s="247" t="s">
        <v>309</v>
      </c>
      <c r="JMV44" s="247" t="s">
        <v>309</v>
      </c>
      <c r="JMW44" s="247" t="s">
        <v>309</v>
      </c>
      <c r="JMX44" s="247" t="s">
        <v>309</v>
      </c>
      <c r="JMY44" s="247" t="s">
        <v>309</v>
      </c>
      <c r="JMZ44" s="247" t="s">
        <v>309</v>
      </c>
      <c r="JNA44" s="247" t="s">
        <v>309</v>
      </c>
      <c r="JNB44" s="247" t="s">
        <v>309</v>
      </c>
      <c r="JNC44" s="247" t="s">
        <v>309</v>
      </c>
      <c r="JND44" s="247" t="s">
        <v>309</v>
      </c>
      <c r="JNE44" s="247" t="s">
        <v>309</v>
      </c>
      <c r="JNF44" s="247" t="s">
        <v>309</v>
      </c>
      <c r="JNG44" s="247" t="s">
        <v>309</v>
      </c>
      <c r="JNH44" s="247" t="s">
        <v>309</v>
      </c>
      <c r="JNI44" s="247" t="s">
        <v>309</v>
      </c>
      <c r="JNJ44" s="247" t="s">
        <v>309</v>
      </c>
      <c r="JNK44" s="247" t="s">
        <v>309</v>
      </c>
      <c r="JNL44" s="247" t="s">
        <v>309</v>
      </c>
      <c r="JNM44" s="247" t="s">
        <v>309</v>
      </c>
      <c r="JNN44" s="247" t="s">
        <v>309</v>
      </c>
      <c r="JNO44" s="247" t="s">
        <v>309</v>
      </c>
      <c r="JNP44" s="247" t="s">
        <v>309</v>
      </c>
      <c r="JNQ44" s="247" t="s">
        <v>309</v>
      </c>
      <c r="JNR44" s="247" t="s">
        <v>309</v>
      </c>
      <c r="JNS44" s="247" t="s">
        <v>309</v>
      </c>
      <c r="JNT44" s="247" t="s">
        <v>309</v>
      </c>
      <c r="JNU44" s="247" t="s">
        <v>309</v>
      </c>
      <c r="JNV44" s="247" t="s">
        <v>309</v>
      </c>
      <c r="JNW44" s="247" t="s">
        <v>309</v>
      </c>
      <c r="JNX44" s="247" t="s">
        <v>309</v>
      </c>
      <c r="JNY44" s="247" t="s">
        <v>309</v>
      </c>
      <c r="JNZ44" s="247" t="s">
        <v>309</v>
      </c>
      <c r="JOA44" s="247" t="s">
        <v>309</v>
      </c>
      <c r="JOB44" s="247" t="s">
        <v>309</v>
      </c>
      <c r="JOC44" s="247" t="s">
        <v>309</v>
      </c>
      <c r="JOD44" s="247" t="s">
        <v>309</v>
      </c>
      <c r="JOE44" s="247" t="s">
        <v>309</v>
      </c>
      <c r="JOF44" s="247" t="s">
        <v>309</v>
      </c>
      <c r="JOG44" s="247" t="s">
        <v>309</v>
      </c>
      <c r="JOH44" s="247" t="s">
        <v>309</v>
      </c>
      <c r="JOI44" s="247" t="s">
        <v>309</v>
      </c>
      <c r="JOJ44" s="247" t="s">
        <v>309</v>
      </c>
      <c r="JOK44" s="247" t="s">
        <v>309</v>
      </c>
      <c r="JOL44" s="247" t="s">
        <v>309</v>
      </c>
      <c r="JOM44" s="247" t="s">
        <v>309</v>
      </c>
      <c r="JON44" s="247" t="s">
        <v>309</v>
      </c>
      <c r="JOO44" s="247" t="s">
        <v>309</v>
      </c>
      <c r="JOP44" s="247" t="s">
        <v>309</v>
      </c>
      <c r="JOQ44" s="247" t="s">
        <v>309</v>
      </c>
      <c r="JOR44" s="247" t="s">
        <v>309</v>
      </c>
      <c r="JOS44" s="247" t="s">
        <v>309</v>
      </c>
      <c r="JOT44" s="247" t="s">
        <v>309</v>
      </c>
      <c r="JOU44" s="247" t="s">
        <v>309</v>
      </c>
      <c r="JOV44" s="247" t="s">
        <v>309</v>
      </c>
      <c r="JOW44" s="247" t="s">
        <v>309</v>
      </c>
      <c r="JOX44" s="247" t="s">
        <v>309</v>
      </c>
      <c r="JOY44" s="247" t="s">
        <v>309</v>
      </c>
      <c r="JOZ44" s="247" t="s">
        <v>309</v>
      </c>
      <c r="JPA44" s="247" t="s">
        <v>309</v>
      </c>
      <c r="JPB44" s="247" t="s">
        <v>309</v>
      </c>
      <c r="JPC44" s="247" t="s">
        <v>309</v>
      </c>
      <c r="JPD44" s="247" t="s">
        <v>309</v>
      </c>
      <c r="JPE44" s="247" t="s">
        <v>309</v>
      </c>
      <c r="JPF44" s="247" t="s">
        <v>309</v>
      </c>
      <c r="JPG44" s="247" t="s">
        <v>309</v>
      </c>
      <c r="JPH44" s="247" t="s">
        <v>309</v>
      </c>
      <c r="JPI44" s="247" t="s">
        <v>309</v>
      </c>
      <c r="JPJ44" s="247" t="s">
        <v>309</v>
      </c>
      <c r="JPK44" s="247" t="s">
        <v>309</v>
      </c>
      <c r="JPL44" s="247" t="s">
        <v>309</v>
      </c>
      <c r="JPM44" s="247" t="s">
        <v>309</v>
      </c>
      <c r="JPN44" s="247" t="s">
        <v>309</v>
      </c>
      <c r="JPO44" s="247" t="s">
        <v>309</v>
      </c>
      <c r="JPP44" s="247" t="s">
        <v>309</v>
      </c>
      <c r="JPQ44" s="247" t="s">
        <v>309</v>
      </c>
      <c r="JPR44" s="247" t="s">
        <v>309</v>
      </c>
      <c r="JPS44" s="247" t="s">
        <v>309</v>
      </c>
      <c r="JPT44" s="247" t="s">
        <v>309</v>
      </c>
      <c r="JPU44" s="247" t="s">
        <v>309</v>
      </c>
      <c r="JPV44" s="247" t="s">
        <v>309</v>
      </c>
      <c r="JPW44" s="247" t="s">
        <v>309</v>
      </c>
      <c r="JPX44" s="247" t="s">
        <v>309</v>
      </c>
      <c r="JPY44" s="247" t="s">
        <v>309</v>
      </c>
      <c r="JPZ44" s="247" t="s">
        <v>309</v>
      </c>
      <c r="JQA44" s="247" t="s">
        <v>309</v>
      </c>
      <c r="JQB44" s="247" t="s">
        <v>309</v>
      </c>
      <c r="JQC44" s="247" t="s">
        <v>309</v>
      </c>
      <c r="JQD44" s="247" t="s">
        <v>309</v>
      </c>
      <c r="JQE44" s="247" t="s">
        <v>309</v>
      </c>
      <c r="JQF44" s="247" t="s">
        <v>309</v>
      </c>
      <c r="JQG44" s="247" t="s">
        <v>309</v>
      </c>
      <c r="JQH44" s="247" t="s">
        <v>309</v>
      </c>
      <c r="JQI44" s="247" t="s">
        <v>309</v>
      </c>
      <c r="JQJ44" s="247" t="s">
        <v>309</v>
      </c>
      <c r="JQK44" s="247" t="s">
        <v>309</v>
      </c>
      <c r="JQL44" s="247" t="s">
        <v>309</v>
      </c>
      <c r="JQM44" s="247" t="s">
        <v>309</v>
      </c>
      <c r="JQN44" s="247" t="s">
        <v>309</v>
      </c>
      <c r="JQO44" s="247" t="s">
        <v>309</v>
      </c>
      <c r="JQP44" s="247" t="s">
        <v>309</v>
      </c>
      <c r="JQQ44" s="247" t="s">
        <v>309</v>
      </c>
      <c r="JQR44" s="247" t="s">
        <v>309</v>
      </c>
      <c r="JQS44" s="247" t="s">
        <v>309</v>
      </c>
      <c r="JQT44" s="247" t="s">
        <v>309</v>
      </c>
      <c r="JQU44" s="247" t="s">
        <v>309</v>
      </c>
      <c r="JQV44" s="247" t="s">
        <v>309</v>
      </c>
      <c r="JQW44" s="247" t="s">
        <v>309</v>
      </c>
      <c r="JQX44" s="247" t="s">
        <v>309</v>
      </c>
      <c r="JQY44" s="247" t="s">
        <v>309</v>
      </c>
      <c r="JQZ44" s="247" t="s">
        <v>309</v>
      </c>
      <c r="JRA44" s="247" t="s">
        <v>309</v>
      </c>
      <c r="JRB44" s="247" t="s">
        <v>309</v>
      </c>
      <c r="JRC44" s="247" t="s">
        <v>309</v>
      </c>
      <c r="JRD44" s="247" t="s">
        <v>309</v>
      </c>
      <c r="JRE44" s="247" t="s">
        <v>309</v>
      </c>
      <c r="JRF44" s="247" t="s">
        <v>309</v>
      </c>
      <c r="JRG44" s="247" t="s">
        <v>309</v>
      </c>
      <c r="JRH44" s="247" t="s">
        <v>309</v>
      </c>
      <c r="JRI44" s="247" t="s">
        <v>309</v>
      </c>
      <c r="JRJ44" s="247" t="s">
        <v>309</v>
      </c>
      <c r="JRK44" s="247" t="s">
        <v>309</v>
      </c>
      <c r="JRL44" s="247" t="s">
        <v>309</v>
      </c>
      <c r="JRM44" s="247" t="s">
        <v>309</v>
      </c>
      <c r="JRN44" s="247" t="s">
        <v>309</v>
      </c>
      <c r="JRO44" s="247" t="s">
        <v>309</v>
      </c>
      <c r="JRP44" s="247" t="s">
        <v>309</v>
      </c>
      <c r="JRQ44" s="247" t="s">
        <v>309</v>
      </c>
      <c r="JRR44" s="247" t="s">
        <v>309</v>
      </c>
      <c r="JRS44" s="247" t="s">
        <v>309</v>
      </c>
      <c r="JRT44" s="247" t="s">
        <v>309</v>
      </c>
      <c r="JRU44" s="247" t="s">
        <v>309</v>
      </c>
      <c r="JRV44" s="247" t="s">
        <v>309</v>
      </c>
      <c r="JRW44" s="247" t="s">
        <v>309</v>
      </c>
      <c r="JRX44" s="247" t="s">
        <v>309</v>
      </c>
      <c r="JRY44" s="247" t="s">
        <v>309</v>
      </c>
      <c r="JRZ44" s="247" t="s">
        <v>309</v>
      </c>
      <c r="JSA44" s="247" t="s">
        <v>309</v>
      </c>
      <c r="JSB44" s="247" t="s">
        <v>309</v>
      </c>
      <c r="JSC44" s="247" t="s">
        <v>309</v>
      </c>
      <c r="JSD44" s="247" t="s">
        <v>309</v>
      </c>
      <c r="JSE44" s="247" t="s">
        <v>309</v>
      </c>
      <c r="JSF44" s="247" t="s">
        <v>309</v>
      </c>
      <c r="JSG44" s="247" t="s">
        <v>309</v>
      </c>
      <c r="JSH44" s="247" t="s">
        <v>309</v>
      </c>
      <c r="JSI44" s="247" t="s">
        <v>309</v>
      </c>
      <c r="JSJ44" s="247" t="s">
        <v>309</v>
      </c>
      <c r="JSK44" s="247" t="s">
        <v>309</v>
      </c>
      <c r="JSL44" s="247" t="s">
        <v>309</v>
      </c>
      <c r="JSM44" s="247" t="s">
        <v>309</v>
      </c>
      <c r="JSN44" s="247" t="s">
        <v>309</v>
      </c>
      <c r="JSO44" s="247" t="s">
        <v>309</v>
      </c>
      <c r="JSP44" s="247" t="s">
        <v>309</v>
      </c>
      <c r="JSQ44" s="247" t="s">
        <v>309</v>
      </c>
      <c r="JSR44" s="247" t="s">
        <v>309</v>
      </c>
      <c r="JSS44" s="247" t="s">
        <v>309</v>
      </c>
      <c r="JST44" s="247" t="s">
        <v>309</v>
      </c>
      <c r="JSU44" s="247" t="s">
        <v>309</v>
      </c>
      <c r="JSV44" s="247" t="s">
        <v>309</v>
      </c>
      <c r="JSW44" s="247" t="s">
        <v>309</v>
      </c>
      <c r="JSX44" s="247" t="s">
        <v>309</v>
      </c>
      <c r="JSY44" s="247" t="s">
        <v>309</v>
      </c>
      <c r="JSZ44" s="247" t="s">
        <v>309</v>
      </c>
      <c r="JTA44" s="247" t="s">
        <v>309</v>
      </c>
      <c r="JTB44" s="247" t="s">
        <v>309</v>
      </c>
      <c r="JTC44" s="247" t="s">
        <v>309</v>
      </c>
      <c r="JTD44" s="247" t="s">
        <v>309</v>
      </c>
      <c r="JTE44" s="247" t="s">
        <v>309</v>
      </c>
      <c r="JTF44" s="247" t="s">
        <v>309</v>
      </c>
      <c r="JTG44" s="247" t="s">
        <v>309</v>
      </c>
      <c r="JTH44" s="247" t="s">
        <v>309</v>
      </c>
      <c r="JTI44" s="247" t="s">
        <v>309</v>
      </c>
      <c r="JTJ44" s="247" t="s">
        <v>309</v>
      </c>
      <c r="JTK44" s="247" t="s">
        <v>309</v>
      </c>
      <c r="JTL44" s="247" t="s">
        <v>309</v>
      </c>
      <c r="JTM44" s="247" t="s">
        <v>309</v>
      </c>
      <c r="JTN44" s="247" t="s">
        <v>309</v>
      </c>
      <c r="JTO44" s="247" t="s">
        <v>309</v>
      </c>
      <c r="JTP44" s="247" t="s">
        <v>309</v>
      </c>
      <c r="JTQ44" s="247" t="s">
        <v>309</v>
      </c>
      <c r="JTR44" s="247" t="s">
        <v>309</v>
      </c>
      <c r="JTS44" s="247" t="s">
        <v>309</v>
      </c>
      <c r="JTT44" s="247" t="s">
        <v>309</v>
      </c>
      <c r="JTU44" s="247" t="s">
        <v>309</v>
      </c>
      <c r="JTV44" s="247" t="s">
        <v>309</v>
      </c>
      <c r="JTW44" s="247" t="s">
        <v>309</v>
      </c>
      <c r="JTX44" s="247" t="s">
        <v>309</v>
      </c>
      <c r="JTY44" s="247" t="s">
        <v>309</v>
      </c>
      <c r="JTZ44" s="247" t="s">
        <v>309</v>
      </c>
      <c r="JUA44" s="247" t="s">
        <v>309</v>
      </c>
      <c r="JUB44" s="247" t="s">
        <v>309</v>
      </c>
      <c r="JUC44" s="247" t="s">
        <v>309</v>
      </c>
      <c r="JUD44" s="247" t="s">
        <v>309</v>
      </c>
      <c r="JUE44" s="247" t="s">
        <v>309</v>
      </c>
      <c r="JUF44" s="247" t="s">
        <v>309</v>
      </c>
      <c r="JUG44" s="247" t="s">
        <v>309</v>
      </c>
      <c r="JUH44" s="247" t="s">
        <v>309</v>
      </c>
      <c r="JUI44" s="247" t="s">
        <v>309</v>
      </c>
      <c r="JUJ44" s="247" t="s">
        <v>309</v>
      </c>
      <c r="JUK44" s="247" t="s">
        <v>309</v>
      </c>
      <c r="JUL44" s="247" t="s">
        <v>309</v>
      </c>
      <c r="JUM44" s="247" t="s">
        <v>309</v>
      </c>
      <c r="JUN44" s="247" t="s">
        <v>309</v>
      </c>
      <c r="JUO44" s="247" t="s">
        <v>309</v>
      </c>
      <c r="JUP44" s="247" t="s">
        <v>309</v>
      </c>
      <c r="JUQ44" s="247" t="s">
        <v>309</v>
      </c>
      <c r="JUR44" s="247" t="s">
        <v>309</v>
      </c>
      <c r="JUS44" s="247" t="s">
        <v>309</v>
      </c>
      <c r="JUT44" s="247" t="s">
        <v>309</v>
      </c>
      <c r="JUU44" s="247" t="s">
        <v>309</v>
      </c>
      <c r="JUV44" s="247" t="s">
        <v>309</v>
      </c>
      <c r="JUW44" s="247" t="s">
        <v>309</v>
      </c>
      <c r="JUX44" s="247" t="s">
        <v>309</v>
      </c>
      <c r="JUY44" s="247" t="s">
        <v>309</v>
      </c>
      <c r="JUZ44" s="247" t="s">
        <v>309</v>
      </c>
      <c r="JVA44" s="247" t="s">
        <v>309</v>
      </c>
      <c r="JVB44" s="247" t="s">
        <v>309</v>
      </c>
      <c r="JVC44" s="247" t="s">
        <v>309</v>
      </c>
      <c r="JVD44" s="247" t="s">
        <v>309</v>
      </c>
      <c r="JVE44" s="247" t="s">
        <v>309</v>
      </c>
      <c r="JVF44" s="247" t="s">
        <v>309</v>
      </c>
      <c r="JVG44" s="247" t="s">
        <v>309</v>
      </c>
      <c r="JVH44" s="247" t="s">
        <v>309</v>
      </c>
      <c r="JVI44" s="247" t="s">
        <v>309</v>
      </c>
      <c r="JVJ44" s="247" t="s">
        <v>309</v>
      </c>
      <c r="JVK44" s="247" t="s">
        <v>309</v>
      </c>
      <c r="JVL44" s="247" t="s">
        <v>309</v>
      </c>
      <c r="JVM44" s="247" t="s">
        <v>309</v>
      </c>
      <c r="JVN44" s="247" t="s">
        <v>309</v>
      </c>
      <c r="JVO44" s="247" t="s">
        <v>309</v>
      </c>
      <c r="JVP44" s="247" t="s">
        <v>309</v>
      </c>
      <c r="JVQ44" s="247" t="s">
        <v>309</v>
      </c>
      <c r="JVR44" s="247" t="s">
        <v>309</v>
      </c>
      <c r="JVS44" s="247" t="s">
        <v>309</v>
      </c>
      <c r="JVT44" s="247" t="s">
        <v>309</v>
      </c>
      <c r="JVU44" s="247" t="s">
        <v>309</v>
      </c>
      <c r="JVV44" s="247" t="s">
        <v>309</v>
      </c>
      <c r="JVW44" s="247" t="s">
        <v>309</v>
      </c>
      <c r="JVX44" s="247" t="s">
        <v>309</v>
      </c>
      <c r="JVY44" s="247" t="s">
        <v>309</v>
      </c>
      <c r="JVZ44" s="247" t="s">
        <v>309</v>
      </c>
      <c r="JWA44" s="247" t="s">
        <v>309</v>
      </c>
      <c r="JWB44" s="247" t="s">
        <v>309</v>
      </c>
      <c r="JWC44" s="247" t="s">
        <v>309</v>
      </c>
      <c r="JWD44" s="247" t="s">
        <v>309</v>
      </c>
      <c r="JWE44" s="247" t="s">
        <v>309</v>
      </c>
      <c r="JWF44" s="247" t="s">
        <v>309</v>
      </c>
      <c r="JWG44" s="247" t="s">
        <v>309</v>
      </c>
      <c r="JWH44" s="247" t="s">
        <v>309</v>
      </c>
      <c r="JWI44" s="247" t="s">
        <v>309</v>
      </c>
      <c r="JWJ44" s="247" t="s">
        <v>309</v>
      </c>
      <c r="JWK44" s="247" t="s">
        <v>309</v>
      </c>
      <c r="JWL44" s="247" t="s">
        <v>309</v>
      </c>
      <c r="JWM44" s="247" t="s">
        <v>309</v>
      </c>
      <c r="JWN44" s="247" t="s">
        <v>309</v>
      </c>
      <c r="JWO44" s="247" t="s">
        <v>309</v>
      </c>
      <c r="JWP44" s="247" t="s">
        <v>309</v>
      </c>
      <c r="JWQ44" s="247" t="s">
        <v>309</v>
      </c>
      <c r="JWR44" s="247" t="s">
        <v>309</v>
      </c>
      <c r="JWS44" s="247" t="s">
        <v>309</v>
      </c>
      <c r="JWT44" s="247" t="s">
        <v>309</v>
      </c>
      <c r="JWU44" s="247" t="s">
        <v>309</v>
      </c>
      <c r="JWV44" s="247" t="s">
        <v>309</v>
      </c>
      <c r="JWW44" s="247" t="s">
        <v>309</v>
      </c>
      <c r="JWX44" s="247" t="s">
        <v>309</v>
      </c>
      <c r="JWY44" s="247" t="s">
        <v>309</v>
      </c>
      <c r="JWZ44" s="247" t="s">
        <v>309</v>
      </c>
      <c r="JXA44" s="247" t="s">
        <v>309</v>
      </c>
      <c r="JXB44" s="247" t="s">
        <v>309</v>
      </c>
      <c r="JXC44" s="247" t="s">
        <v>309</v>
      </c>
      <c r="JXD44" s="247" t="s">
        <v>309</v>
      </c>
      <c r="JXE44" s="247" t="s">
        <v>309</v>
      </c>
      <c r="JXF44" s="247" t="s">
        <v>309</v>
      </c>
      <c r="JXG44" s="247" t="s">
        <v>309</v>
      </c>
      <c r="JXH44" s="247" t="s">
        <v>309</v>
      </c>
      <c r="JXI44" s="247" t="s">
        <v>309</v>
      </c>
      <c r="JXJ44" s="247" t="s">
        <v>309</v>
      </c>
      <c r="JXK44" s="247" t="s">
        <v>309</v>
      </c>
      <c r="JXL44" s="247" t="s">
        <v>309</v>
      </c>
      <c r="JXM44" s="247" t="s">
        <v>309</v>
      </c>
      <c r="JXN44" s="247" t="s">
        <v>309</v>
      </c>
      <c r="JXO44" s="247" t="s">
        <v>309</v>
      </c>
      <c r="JXP44" s="247" t="s">
        <v>309</v>
      </c>
      <c r="JXQ44" s="247" t="s">
        <v>309</v>
      </c>
      <c r="JXR44" s="247" t="s">
        <v>309</v>
      </c>
      <c r="JXS44" s="247" t="s">
        <v>309</v>
      </c>
      <c r="JXT44" s="247" t="s">
        <v>309</v>
      </c>
      <c r="JXU44" s="247" t="s">
        <v>309</v>
      </c>
      <c r="JXV44" s="247" t="s">
        <v>309</v>
      </c>
      <c r="JXW44" s="247" t="s">
        <v>309</v>
      </c>
      <c r="JXX44" s="247" t="s">
        <v>309</v>
      </c>
      <c r="JXY44" s="247" t="s">
        <v>309</v>
      </c>
      <c r="JXZ44" s="247" t="s">
        <v>309</v>
      </c>
      <c r="JYA44" s="247" t="s">
        <v>309</v>
      </c>
      <c r="JYB44" s="247" t="s">
        <v>309</v>
      </c>
      <c r="JYC44" s="247" t="s">
        <v>309</v>
      </c>
      <c r="JYD44" s="247" t="s">
        <v>309</v>
      </c>
      <c r="JYE44" s="247" t="s">
        <v>309</v>
      </c>
      <c r="JYF44" s="247" t="s">
        <v>309</v>
      </c>
      <c r="JYG44" s="247" t="s">
        <v>309</v>
      </c>
      <c r="JYH44" s="247" t="s">
        <v>309</v>
      </c>
      <c r="JYI44" s="247" t="s">
        <v>309</v>
      </c>
      <c r="JYJ44" s="247" t="s">
        <v>309</v>
      </c>
      <c r="JYK44" s="247" t="s">
        <v>309</v>
      </c>
      <c r="JYL44" s="247" t="s">
        <v>309</v>
      </c>
      <c r="JYM44" s="247" t="s">
        <v>309</v>
      </c>
      <c r="JYN44" s="247" t="s">
        <v>309</v>
      </c>
      <c r="JYO44" s="247" t="s">
        <v>309</v>
      </c>
      <c r="JYP44" s="247" t="s">
        <v>309</v>
      </c>
      <c r="JYQ44" s="247" t="s">
        <v>309</v>
      </c>
      <c r="JYR44" s="247" t="s">
        <v>309</v>
      </c>
      <c r="JYS44" s="247" t="s">
        <v>309</v>
      </c>
      <c r="JYT44" s="247" t="s">
        <v>309</v>
      </c>
      <c r="JYU44" s="247" t="s">
        <v>309</v>
      </c>
      <c r="JYV44" s="247" t="s">
        <v>309</v>
      </c>
      <c r="JYW44" s="247" t="s">
        <v>309</v>
      </c>
      <c r="JYX44" s="247" t="s">
        <v>309</v>
      </c>
      <c r="JYY44" s="247" t="s">
        <v>309</v>
      </c>
      <c r="JYZ44" s="247" t="s">
        <v>309</v>
      </c>
      <c r="JZA44" s="247" t="s">
        <v>309</v>
      </c>
      <c r="JZB44" s="247" t="s">
        <v>309</v>
      </c>
      <c r="JZC44" s="247" t="s">
        <v>309</v>
      </c>
      <c r="JZD44" s="247" t="s">
        <v>309</v>
      </c>
      <c r="JZE44" s="247" t="s">
        <v>309</v>
      </c>
      <c r="JZF44" s="247" t="s">
        <v>309</v>
      </c>
      <c r="JZG44" s="247" t="s">
        <v>309</v>
      </c>
      <c r="JZH44" s="247" t="s">
        <v>309</v>
      </c>
      <c r="JZI44" s="247" t="s">
        <v>309</v>
      </c>
      <c r="JZJ44" s="247" t="s">
        <v>309</v>
      </c>
      <c r="JZK44" s="247" t="s">
        <v>309</v>
      </c>
      <c r="JZL44" s="247" t="s">
        <v>309</v>
      </c>
      <c r="JZM44" s="247" t="s">
        <v>309</v>
      </c>
      <c r="JZN44" s="247" t="s">
        <v>309</v>
      </c>
      <c r="JZO44" s="247" t="s">
        <v>309</v>
      </c>
      <c r="JZP44" s="247" t="s">
        <v>309</v>
      </c>
      <c r="JZQ44" s="247" t="s">
        <v>309</v>
      </c>
      <c r="JZR44" s="247" t="s">
        <v>309</v>
      </c>
      <c r="JZS44" s="247" t="s">
        <v>309</v>
      </c>
      <c r="JZT44" s="247" t="s">
        <v>309</v>
      </c>
      <c r="JZU44" s="247" t="s">
        <v>309</v>
      </c>
      <c r="JZV44" s="247" t="s">
        <v>309</v>
      </c>
      <c r="JZW44" s="247" t="s">
        <v>309</v>
      </c>
      <c r="JZX44" s="247" t="s">
        <v>309</v>
      </c>
      <c r="JZY44" s="247" t="s">
        <v>309</v>
      </c>
      <c r="JZZ44" s="247" t="s">
        <v>309</v>
      </c>
      <c r="KAA44" s="247" t="s">
        <v>309</v>
      </c>
      <c r="KAB44" s="247" t="s">
        <v>309</v>
      </c>
      <c r="KAC44" s="247" t="s">
        <v>309</v>
      </c>
      <c r="KAD44" s="247" t="s">
        <v>309</v>
      </c>
      <c r="KAE44" s="247" t="s">
        <v>309</v>
      </c>
      <c r="KAF44" s="247" t="s">
        <v>309</v>
      </c>
      <c r="KAG44" s="247" t="s">
        <v>309</v>
      </c>
      <c r="KAH44" s="247" t="s">
        <v>309</v>
      </c>
      <c r="KAI44" s="247" t="s">
        <v>309</v>
      </c>
      <c r="KAJ44" s="247" t="s">
        <v>309</v>
      </c>
      <c r="KAK44" s="247" t="s">
        <v>309</v>
      </c>
      <c r="KAL44" s="247" t="s">
        <v>309</v>
      </c>
      <c r="KAM44" s="247" t="s">
        <v>309</v>
      </c>
      <c r="KAN44" s="247" t="s">
        <v>309</v>
      </c>
      <c r="KAO44" s="247" t="s">
        <v>309</v>
      </c>
      <c r="KAP44" s="247" t="s">
        <v>309</v>
      </c>
      <c r="KAQ44" s="247" t="s">
        <v>309</v>
      </c>
      <c r="KAR44" s="247" t="s">
        <v>309</v>
      </c>
      <c r="KAS44" s="247" t="s">
        <v>309</v>
      </c>
      <c r="KAT44" s="247" t="s">
        <v>309</v>
      </c>
      <c r="KAU44" s="247" t="s">
        <v>309</v>
      </c>
      <c r="KAV44" s="247" t="s">
        <v>309</v>
      </c>
      <c r="KAW44" s="247" t="s">
        <v>309</v>
      </c>
      <c r="KAX44" s="247" t="s">
        <v>309</v>
      </c>
      <c r="KAY44" s="247" t="s">
        <v>309</v>
      </c>
      <c r="KAZ44" s="247" t="s">
        <v>309</v>
      </c>
      <c r="KBA44" s="247" t="s">
        <v>309</v>
      </c>
      <c r="KBB44" s="247" t="s">
        <v>309</v>
      </c>
      <c r="KBC44" s="247" t="s">
        <v>309</v>
      </c>
      <c r="KBD44" s="247" t="s">
        <v>309</v>
      </c>
      <c r="KBE44" s="247" t="s">
        <v>309</v>
      </c>
      <c r="KBF44" s="247" t="s">
        <v>309</v>
      </c>
      <c r="KBG44" s="247" t="s">
        <v>309</v>
      </c>
      <c r="KBH44" s="247" t="s">
        <v>309</v>
      </c>
      <c r="KBI44" s="247" t="s">
        <v>309</v>
      </c>
      <c r="KBJ44" s="247" t="s">
        <v>309</v>
      </c>
      <c r="KBK44" s="247" t="s">
        <v>309</v>
      </c>
      <c r="KBL44" s="247" t="s">
        <v>309</v>
      </c>
      <c r="KBM44" s="247" t="s">
        <v>309</v>
      </c>
      <c r="KBN44" s="247" t="s">
        <v>309</v>
      </c>
      <c r="KBO44" s="247" t="s">
        <v>309</v>
      </c>
      <c r="KBP44" s="247" t="s">
        <v>309</v>
      </c>
      <c r="KBQ44" s="247" t="s">
        <v>309</v>
      </c>
      <c r="KBR44" s="247" t="s">
        <v>309</v>
      </c>
      <c r="KBS44" s="247" t="s">
        <v>309</v>
      </c>
      <c r="KBT44" s="247" t="s">
        <v>309</v>
      </c>
      <c r="KBU44" s="247" t="s">
        <v>309</v>
      </c>
      <c r="KBV44" s="247" t="s">
        <v>309</v>
      </c>
      <c r="KBW44" s="247" t="s">
        <v>309</v>
      </c>
      <c r="KBX44" s="247" t="s">
        <v>309</v>
      </c>
      <c r="KBY44" s="247" t="s">
        <v>309</v>
      </c>
      <c r="KBZ44" s="247" t="s">
        <v>309</v>
      </c>
      <c r="KCA44" s="247" t="s">
        <v>309</v>
      </c>
      <c r="KCB44" s="247" t="s">
        <v>309</v>
      </c>
      <c r="KCC44" s="247" t="s">
        <v>309</v>
      </c>
      <c r="KCD44" s="247" t="s">
        <v>309</v>
      </c>
      <c r="KCE44" s="247" t="s">
        <v>309</v>
      </c>
      <c r="KCF44" s="247" t="s">
        <v>309</v>
      </c>
      <c r="KCG44" s="247" t="s">
        <v>309</v>
      </c>
      <c r="KCH44" s="247" t="s">
        <v>309</v>
      </c>
      <c r="KCI44" s="247" t="s">
        <v>309</v>
      </c>
      <c r="KCJ44" s="247" t="s">
        <v>309</v>
      </c>
      <c r="KCK44" s="247" t="s">
        <v>309</v>
      </c>
      <c r="KCL44" s="247" t="s">
        <v>309</v>
      </c>
      <c r="KCM44" s="247" t="s">
        <v>309</v>
      </c>
      <c r="KCN44" s="247" t="s">
        <v>309</v>
      </c>
      <c r="KCO44" s="247" t="s">
        <v>309</v>
      </c>
      <c r="KCP44" s="247" t="s">
        <v>309</v>
      </c>
      <c r="KCQ44" s="247" t="s">
        <v>309</v>
      </c>
      <c r="KCR44" s="247" t="s">
        <v>309</v>
      </c>
      <c r="KCS44" s="247" t="s">
        <v>309</v>
      </c>
      <c r="KCT44" s="247" t="s">
        <v>309</v>
      </c>
      <c r="KCU44" s="247" t="s">
        <v>309</v>
      </c>
      <c r="KCV44" s="247" t="s">
        <v>309</v>
      </c>
      <c r="KCW44" s="247" t="s">
        <v>309</v>
      </c>
      <c r="KCX44" s="247" t="s">
        <v>309</v>
      </c>
      <c r="KCY44" s="247" t="s">
        <v>309</v>
      </c>
      <c r="KCZ44" s="247" t="s">
        <v>309</v>
      </c>
      <c r="KDA44" s="247" t="s">
        <v>309</v>
      </c>
      <c r="KDB44" s="247" t="s">
        <v>309</v>
      </c>
      <c r="KDC44" s="247" t="s">
        <v>309</v>
      </c>
      <c r="KDD44" s="247" t="s">
        <v>309</v>
      </c>
      <c r="KDE44" s="247" t="s">
        <v>309</v>
      </c>
      <c r="KDF44" s="247" t="s">
        <v>309</v>
      </c>
      <c r="KDG44" s="247" t="s">
        <v>309</v>
      </c>
      <c r="KDH44" s="247" t="s">
        <v>309</v>
      </c>
      <c r="KDI44" s="247" t="s">
        <v>309</v>
      </c>
      <c r="KDJ44" s="247" t="s">
        <v>309</v>
      </c>
      <c r="KDK44" s="247" t="s">
        <v>309</v>
      </c>
      <c r="KDL44" s="247" t="s">
        <v>309</v>
      </c>
      <c r="KDM44" s="247" t="s">
        <v>309</v>
      </c>
      <c r="KDN44" s="247" t="s">
        <v>309</v>
      </c>
      <c r="KDO44" s="247" t="s">
        <v>309</v>
      </c>
      <c r="KDP44" s="247" t="s">
        <v>309</v>
      </c>
      <c r="KDQ44" s="247" t="s">
        <v>309</v>
      </c>
      <c r="KDR44" s="247" t="s">
        <v>309</v>
      </c>
      <c r="KDS44" s="247" t="s">
        <v>309</v>
      </c>
      <c r="KDT44" s="247" t="s">
        <v>309</v>
      </c>
      <c r="KDU44" s="247" t="s">
        <v>309</v>
      </c>
      <c r="KDV44" s="247" t="s">
        <v>309</v>
      </c>
      <c r="KDW44" s="247" t="s">
        <v>309</v>
      </c>
      <c r="KDX44" s="247" t="s">
        <v>309</v>
      </c>
      <c r="KDY44" s="247" t="s">
        <v>309</v>
      </c>
      <c r="KDZ44" s="247" t="s">
        <v>309</v>
      </c>
      <c r="KEA44" s="247" t="s">
        <v>309</v>
      </c>
      <c r="KEB44" s="247" t="s">
        <v>309</v>
      </c>
      <c r="KEC44" s="247" t="s">
        <v>309</v>
      </c>
      <c r="KED44" s="247" t="s">
        <v>309</v>
      </c>
      <c r="KEE44" s="247" t="s">
        <v>309</v>
      </c>
      <c r="KEF44" s="247" t="s">
        <v>309</v>
      </c>
      <c r="KEG44" s="247" t="s">
        <v>309</v>
      </c>
      <c r="KEH44" s="247" t="s">
        <v>309</v>
      </c>
      <c r="KEI44" s="247" t="s">
        <v>309</v>
      </c>
      <c r="KEJ44" s="247" t="s">
        <v>309</v>
      </c>
      <c r="KEK44" s="247" t="s">
        <v>309</v>
      </c>
      <c r="KEL44" s="247" t="s">
        <v>309</v>
      </c>
      <c r="KEM44" s="247" t="s">
        <v>309</v>
      </c>
      <c r="KEN44" s="247" t="s">
        <v>309</v>
      </c>
      <c r="KEO44" s="247" t="s">
        <v>309</v>
      </c>
      <c r="KEP44" s="247" t="s">
        <v>309</v>
      </c>
      <c r="KEQ44" s="247" t="s">
        <v>309</v>
      </c>
      <c r="KER44" s="247" t="s">
        <v>309</v>
      </c>
      <c r="KES44" s="247" t="s">
        <v>309</v>
      </c>
      <c r="KET44" s="247" t="s">
        <v>309</v>
      </c>
      <c r="KEU44" s="247" t="s">
        <v>309</v>
      </c>
      <c r="KEV44" s="247" t="s">
        <v>309</v>
      </c>
      <c r="KEW44" s="247" t="s">
        <v>309</v>
      </c>
      <c r="KEX44" s="247" t="s">
        <v>309</v>
      </c>
      <c r="KEY44" s="247" t="s">
        <v>309</v>
      </c>
      <c r="KEZ44" s="247" t="s">
        <v>309</v>
      </c>
      <c r="KFA44" s="247" t="s">
        <v>309</v>
      </c>
      <c r="KFB44" s="247" t="s">
        <v>309</v>
      </c>
      <c r="KFC44" s="247" t="s">
        <v>309</v>
      </c>
      <c r="KFD44" s="247" t="s">
        <v>309</v>
      </c>
      <c r="KFE44" s="247" t="s">
        <v>309</v>
      </c>
      <c r="KFF44" s="247" t="s">
        <v>309</v>
      </c>
      <c r="KFG44" s="247" t="s">
        <v>309</v>
      </c>
      <c r="KFH44" s="247" t="s">
        <v>309</v>
      </c>
      <c r="KFI44" s="247" t="s">
        <v>309</v>
      </c>
      <c r="KFJ44" s="247" t="s">
        <v>309</v>
      </c>
      <c r="KFK44" s="247" t="s">
        <v>309</v>
      </c>
      <c r="KFL44" s="247" t="s">
        <v>309</v>
      </c>
      <c r="KFM44" s="247" t="s">
        <v>309</v>
      </c>
      <c r="KFN44" s="247" t="s">
        <v>309</v>
      </c>
      <c r="KFO44" s="247" t="s">
        <v>309</v>
      </c>
      <c r="KFP44" s="247" t="s">
        <v>309</v>
      </c>
      <c r="KFQ44" s="247" t="s">
        <v>309</v>
      </c>
      <c r="KFR44" s="247" t="s">
        <v>309</v>
      </c>
      <c r="KFS44" s="247" t="s">
        <v>309</v>
      </c>
      <c r="KFT44" s="247" t="s">
        <v>309</v>
      </c>
      <c r="KFU44" s="247" t="s">
        <v>309</v>
      </c>
      <c r="KFV44" s="247" t="s">
        <v>309</v>
      </c>
      <c r="KFW44" s="247" t="s">
        <v>309</v>
      </c>
      <c r="KFX44" s="247" t="s">
        <v>309</v>
      </c>
      <c r="KFY44" s="247" t="s">
        <v>309</v>
      </c>
      <c r="KFZ44" s="247" t="s">
        <v>309</v>
      </c>
      <c r="KGA44" s="247" t="s">
        <v>309</v>
      </c>
      <c r="KGB44" s="247" t="s">
        <v>309</v>
      </c>
      <c r="KGC44" s="247" t="s">
        <v>309</v>
      </c>
      <c r="KGD44" s="247" t="s">
        <v>309</v>
      </c>
      <c r="KGE44" s="247" t="s">
        <v>309</v>
      </c>
      <c r="KGF44" s="247" t="s">
        <v>309</v>
      </c>
      <c r="KGG44" s="247" t="s">
        <v>309</v>
      </c>
      <c r="KGH44" s="247" t="s">
        <v>309</v>
      </c>
      <c r="KGI44" s="247" t="s">
        <v>309</v>
      </c>
      <c r="KGJ44" s="247" t="s">
        <v>309</v>
      </c>
      <c r="KGK44" s="247" t="s">
        <v>309</v>
      </c>
      <c r="KGL44" s="247" t="s">
        <v>309</v>
      </c>
      <c r="KGM44" s="247" t="s">
        <v>309</v>
      </c>
      <c r="KGN44" s="247" t="s">
        <v>309</v>
      </c>
      <c r="KGO44" s="247" t="s">
        <v>309</v>
      </c>
      <c r="KGP44" s="247" t="s">
        <v>309</v>
      </c>
      <c r="KGQ44" s="247" t="s">
        <v>309</v>
      </c>
      <c r="KGR44" s="247" t="s">
        <v>309</v>
      </c>
      <c r="KGS44" s="247" t="s">
        <v>309</v>
      </c>
      <c r="KGT44" s="247" t="s">
        <v>309</v>
      </c>
      <c r="KGU44" s="247" t="s">
        <v>309</v>
      </c>
      <c r="KGV44" s="247" t="s">
        <v>309</v>
      </c>
      <c r="KGW44" s="247" t="s">
        <v>309</v>
      </c>
      <c r="KGX44" s="247" t="s">
        <v>309</v>
      </c>
      <c r="KGY44" s="247" t="s">
        <v>309</v>
      </c>
      <c r="KGZ44" s="247" t="s">
        <v>309</v>
      </c>
      <c r="KHA44" s="247" t="s">
        <v>309</v>
      </c>
      <c r="KHB44" s="247" t="s">
        <v>309</v>
      </c>
      <c r="KHC44" s="247" t="s">
        <v>309</v>
      </c>
      <c r="KHD44" s="247" t="s">
        <v>309</v>
      </c>
      <c r="KHE44" s="247" t="s">
        <v>309</v>
      </c>
      <c r="KHF44" s="247" t="s">
        <v>309</v>
      </c>
      <c r="KHG44" s="247" t="s">
        <v>309</v>
      </c>
      <c r="KHH44" s="247" t="s">
        <v>309</v>
      </c>
      <c r="KHI44" s="247" t="s">
        <v>309</v>
      </c>
      <c r="KHJ44" s="247" t="s">
        <v>309</v>
      </c>
      <c r="KHK44" s="247" t="s">
        <v>309</v>
      </c>
      <c r="KHL44" s="247" t="s">
        <v>309</v>
      </c>
      <c r="KHM44" s="247" t="s">
        <v>309</v>
      </c>
      <c r="KHN44" s="247" t="s">
        <v>309</v>
      </c>
      <c r="KHO44" s="247" t="s">
        <v>309</v>
      </c>
      <c r="KHP44" s="247" t="s">
        <v>309</v>
      </c>
      <c r="KHQ44" s="247" t="s">
        <v>309</v>
      </c>
      <c r="KHR44" s="247" t="s">
        <v>309</v>
      </c>
      <c r="KHS44" s="247" t="s">
        <v>309</v>
      </c>
      <c r="KHT44" s="247" t="s">
        <v>309</v>
      </c>
      <c r="KHU44" s="247" t="s">
        <v>309</v>
      </c>
      <c r="KHV44" s="247" t="s">
        <v>309</v>
      </c>
      <c r="KHW44" s="247" t="s">
        <v>309</v>
      </c>
      <c r="KHX44" s="247" t="s">
        <v>309</v>
      </c>
      <c r="KHY44" s="247" t="s">
        <v>309</v>
      </c>
      <c r="KHZ44" s="247" t="s">
        <v>309</v>
      </c>
      <c r="KIA44" s="247" t="s">
        <v>309</v>
      </c>
      <c r="KIB44" s="247" t="s">
        <v>309</v>
      </c>
      <c r="KIC44" s="247" t="s">
        <v>309</v>
      </c>
      <c r="KID44" s="247" t="s">
        <v>309</v>
      </c>
      <c r="KIE44" s="247" t="s">
        <v>309</v>
      </c>
      <c r="KIF44" s="247" t="s">
        <v>309</v>
      </c>
      <c r="KIG44" s="247" t="s">
        <v>309</v>
      </c>
      <c r="KIH44" s="247" t="s">
        <v>309</v>
      </c>
      <c r="KII44" s="247" t="s">
        <v>309</v>
      </c>
      <c r="KIJ44" s="247" t="s">
        <v>309</v>
      </c>
      <c r="KIK44" s="247" t="s">
        <v>309</v>
      </c>
      <c r="KIL44" s="247" t="s">
        <v>309</v>
      </c>
      <c r="KIM44" s="247" t="s">
        <v>309</v>
      </c>
      <c r="KIN44" s="247" t="s">
        <v>309</v>
      </c>
      <c r="KIO44" s="247" t="s">
        <v>309</v>
      </c>
      <c r="KIP44" s="247" t="s">
        <v>309</v>
      </c>
      <c r="KIQ44" s="247" t="s">
        <v>309</v>
      </c>
      <c r="KIR44" s="247" t="s">
        <v>309</v>
      </c>
      <c r="KIS44" s="247" t="s">
        <v>309</v>
      </c>
      <c r="KIT44" s="247" t="s">
        <v>309</v>
      </c>
      <c r="KIU44" s="247" t="s">
        <v>309</v>
      </c>
      <c r="KIV44" s="247" t="s">
        <v>309</v>
      </c>
      <c r="KIW44" s="247" t="s">
        <v>309</v>
      </c>
      <c r="KIX44" s="247" t="s">
        <v>309</v>
      </c>
      <c r="KIY44" s="247" t="s">
        <v>309</v>
      </c>
      <c r="KIZ44" s="247" t="s">
        <v>309</v>
      </c>
      <c r="KJA44" s="247" t="s">
        <v>309</v>
      </c>
      <c r="KJB44" s="247" t="s">
        <v>309</v>
      </c>
      <c r="KJC44" s="247" t="s">
        <v>309</v>
      </c>
      <c r="KJD44" s="247" t="s">
        <v>309</v>
      </c>
      <c r="KJE44" s="247" t="s">
        <v>309</v>
      </c>
      <c r="KJF44" s="247" t="s">
        <v>309</v>
      </c>
      <c r="KJG44" s="247" t="s">
        <v>309</v>
      </c>
      <c r="KJH44" s="247" t="s">
        <v>309</v>
      </c>
      <c r="KJI44" s="247" t="s">
        <v>309</v>
      </c>
      <c r="KJJ44" s="247" t="s">
        <v>309</v>
      </c>
      <c r="KJK44" s="247" t="s">
        <v>309</v>
      </c>
      <c r="KJL44" s="247" t="s">
        <v>309</v>
      </c>
      <c r="KJM44" s="247" t="s">
        <v>309</v>
      </c>
      <c r="KJN44" s="247" t="s">
        <v>309</v>
      </c>
      <c r="KJO44" s="247" t="s">
        <v>309</v>
      </c>
      <c r="KJP44" s="247" t="s">
        <v>309</v>
      </c>
      <c r="KJQ44" s="247" t="s">
        <v>309</v>
      </c>
      <c r="KJR44" s="247" t="s">
        <v>309</v>
      </c>
      <c r="KJS44" s="247" t="s">
        <v>309</v>
      </c>
      <c r="KJT44" s="247" t="s">
        <v>309</v>
      </c>
      <c r="KJU44" s="247" t="s">
        <v>309</v>
      </c>
      <c r="KJV44" s="247" t="s">
        <v>309</v>
      </c>
      <c r="KJW44" s="247" t="s">
        <v>309</v>
      </c>
      <c r="KJX44" s="247" t="s">
        <v>309</v>
      </c>
      <c r="KJY44" s="247" t="s">
        <v>309</v>
      </c>
      <c r="KJZ44" s="247" t="s">
        <v>309</v>
      </c>
      <c r="KKA44" s="247" t="s">
        <v>309</v>
      </c>
      <c r="KKB44" s="247" t="s">
        <v>309</v>
      </c>
      <c r="KKC44" s="247" t="s">
        <v>309</v>
      </c>
      <c r="KKD44" s="247" t="s">
        <v>309</v>
      </c>
      <c r="KKE44" s="247" t="s">
        <v>309</v>
      </c>
      <c r="KKF44" s="247" t="s">
        <v>309</v>
      </c>
      <c r="KKG44" s="247" t="s">
        <v>309</v>
      </c>
      <c r="KKH44" s="247" t="s">
        <v>309</v>
      </c>
      <c r="KKI44" s="247" t="s">
        <v>309</v>
      </c>
      <c r="KKJ44" s="247" t="s">
        <v>309</v>
      </c>
      <c r="KKK44" s="247" t="s">
        <v>309</v>
      </c>
      <c r="KKL44" s="247" t="s">
        <v>309</v>
      </c>
      <c r="KKM44" s="247" t="s">
        <v>309</v>
      </c>
      <c r="KKN44" s="247" t="s">
        <v>309</v>
      </c>
      <c r="KKO44" s="247" t="s">
        <v>309</v>
      </c>
      <c r="KKP44" s="247" t="s">
        <v>309</v>
      </c>
      <c r="KKQ44" s="247" t="s">
        <v>309</v>
      </c>
      <c r="KKR44" s="247" t="s">
        <v>309</v>
      </c>
      <c r="KKS44" s="247" t="s">
        <v>309</v>
      </c>
      <c r="KKT44" s="247" t="s">
        <v>309</v>
      </c>
      <c r="KKU44" s="247" t="s">
        <v>309</v>
      </c>
      <c r="KKV44" s="247" t="s">
        <v>309</v>
      </c>
      <c r="KKW44" s="247" t="s">
        <v>309</v>
      </c>
      <c r="KKX44" s="247" t="s">
        <v>309</v>
      </c>
      <c r="KKY44" s="247" t="s">
        <v>309</v>
      </c>
      <c r="KKZ44" s="247" t="s">
        <v>309</v>
      </c>
      <c r="KLA44" s="247" t="s">
        <v>309</v>
      </c>
      <c r="KLB44" s="247" t="s">
        <v>309</v>
      </c>
      <c r="KLC44" s="247" t="s">
        <v>309</v>
      </c>
      <c r="KLD44" s="247" t="s">
        <v>309</v>
      </c>
      <c r="KLE44" s="247" t="s">
        <v>309</v>
      </c>
      <c r="KLF44" s="247" t="s">
        <v>309</v>
      </c>
      <c r="KLG44" s="247" t="s">
        <v>309</v>
      </c>
      <c r="KLH44" s="247" t="s">
        <v>309</v>
      </c>
      <c r="KLI44" s="247" t="s">
        <v>309</v>
      </c>
      <c r="KLJ44" s="247" t="s">
        <v>309</v>
      </c>
      <c r="KLK44" s="247" t="s">
        <v>309</v>
      </c>
      <c r="KLL44" s="247" t="s">
        <v>309</v>
      </c>
      <c r="KLM44" s="247" t="s">
        <v>309</v>
      </c>
      <c r="KLN44" s="247" t="s">
        <v>309</v>
      </c>
      <c r="KLO44" s="247" t="s">
        <v>309</v>
      </c>
      <c r="KLP44" s="247" t="s">
        <v>309</v>
      </c>
      <c r="KLQ44" s="247" t="s">
        <v>309</v>
      </c>
      <c r="KLR44" s="247" t="s">
        <v>309</v>
      </c>
      <c r="KLS44" s="247" t="s">
        <v>309</v>
      </c>
      <c r="KLT44" s="247" t="s">
        <v>309</v>
      </c>
      <c r="KLU44" s="247" t="s">
        <v>309</v>
      </c>
      <c r="KLV44" s="247" t="s">
        <v>309</v>
      </c>
      <c r="KLW44" s="247" t="s">
        <v>309</v>
      </c>
      <c r="KLX44" s="247" t="s">
        <v>309</v>
      </c>
      <c r="KLY44" s="247" t="s">
        <v>309</v>
      </c>
      <c r="KLZ44" s="247" t="s">
        <v>309</v>
      </c>
      <c r="KMA44" s="247" t="s">
        <v>309</v>
      </c>
      <c r="KMB44" s="247" t="s">
        <v>309</v>
      </c>
      <c r="KMC44" s="247" t="s">
        <v>309</v>
      </c>
      <c r="KMD44" s="247" t="s">
        <v>309</v>
      </c>
      <c r="KME44" s="247" t="s">
        <v>309</v>
      </c>
      <c r="KMF44" s="247" t="s">
        <v>309</v>
      </c>
      <c r="KMG44" s="247" t="s">
        <v>309</v>
      </c>
      <c r="KMH44" s="247" t="s">
        <v>309</v>
      </c>
      <c r="KMI44" s="247" t="s">
        <v>309</v>
      </c>
      <c r="KMJ44" s="247" t="s">
        <v>309</v>
      </c>
      <c r="KMK44" s="247" t="s">
        <v>309</v>
      </c>
      <c r="KML44" s="247" t="s">
        <v>309</v>
      </c>
      <c r="KMM44" s="247" t="s">
        <v>309</v>
      </c>
      <c r="KMN44" s="247" t="s">
        <v>309</v>
      </c>
      <c r="KMO44" s="247" t="s">
        <v>309</v>
      </c>
      <c r="KMP44" s="247" t="s">
        <v>309</v>
      </c>
      <c r="KMQ44" s="247" t="s">
        <v>309</v>
      </c>
      <c r="KMR44" s="247" t="s">
        <v>309</v>
      </c>
      <c r="KMS44" s="247" t="s">
        <v>309</v>
      </c>
      <c r="KMT44" s="247" t="s">
        <v>309</v>
      </c>
      <c r="KMU44" s="247" t="s">
        <v>309</v>
      </c>
      <c r="KMV44" s="247" t="s">
        <v>309</v>
      </c>
      <c r="KMW44" s="247" t="s">
        <v>309</v>
      </c>
      <c r="KMX44" s="247" t="s">
        <v>309</v>
      </c>
      <c r="KMY44" s="247" t="s">
        <v>309</v>
      </c>
      <c r="KMZ44" s="247" t="s">
        <v>309</v>
      </c>
      <c r="KNA44" s="247" t="s">
        <v>309</v>
      </c>
      <c r="KNB44" s="247" t="s">
        <v>309</v>
      </c>
      <c r="KNC44" s="247" t="s">
        <v>309</v>
      </c>
      <c r="KND44" s="247" t="s">
        <v>309</v>
      </c>
      <c r="KNE44" s="247" t="s">
        <v>309</v>
      </c>
      <c r="KNF44" s="247" t="s">
        <v>309</v>
      </c>
      <c r="KNG44" s="247" t="s">
        <v>309</v>
      </c>
      <c r="KNH44" s="247" t="s">
        <v>309</v>
      </c>
      <c r="KNI44" s="247" t="s">
        <v>309</v>
      </c>
      <c r="KNJ44" s="247" t="s">
        <v>309</v>
      </c>
      <c r="KNK44" s="247" t="s">
        <v>309</v>
      </c>
      <c r="KNL44" s="247" t="s">
        <v>309</v>
      </c>
      <c r="KNM44" s="247" t="s">
        <v>309</v>
      </c>
      <c r="KNN44" s="247" t="s">
        <v>309</v>
      </c>
      <c r="KNO44" s="247" t="s">
        <v>309</v>
      </c>
      <c r="KNP44" s="247" t="s">
        <v>309</v>
      </c>
      <c r="KNQ44" s="247" t="s">
        <v>309</v>
      </c>
      <c r="KNR44" s="247" t="s">
        <v>309</v>
      </c>
      <c r="KNS44" s="247" t="s">
        <v>309</v>
      </c>
      <c r="KNT44" s="247" t="s">
        <v>309</v>
      </c>
      <c r="KNU44" s="247" t="s">
        <v>309</v>
      </c>
      <c r="KNV44" s="247" t="s">
        <v>309</v>
      </c>
      <c r="KNW44" s="247" t="s">
        <v>309</v>
      </c>
      <c r="KNX44" s="247" t="s">
        <v>309</v>
      </c>
      <c r="KNY44" s="247" t="s">
        <v>309</v>
      </c>
      <c r="KNZ44" s="247" t="s">
        <v>309</v>
      </c>
      <c r="KOA44" s="247" t="s">
        <v>309</v>
      </c>
      <c r="KOB44" s="247" t="s">
        <v>309</v>
      </c>
      <c r="KOC44" s="247" t="s">
        <v>309</v>
      </c>
      <c r="KOD44" s="247" t="s">
        <v>309</v>
      </c>
      <c r="KOE44" s="247" t="s">
        <v>309</v>
      </c>
      <c r="KOF44" s="247" t="s">
        <v>309</v>
      </c>
      <c r="KOG44" s="247" t="s">
        <v>309</v>
      </c>
      <c r="KOH44" s="247" t="s">
        <v>309</v>
      </c>
      <c r="KOI44" s="247" t="s">
        <v>309</v>
      </c>
      <c r="KOJ44" s="247" t="s">
        <v>309</v>
      </c>
      <c r="KOK44" s="247" t="s">
        <v>309</v>
      </c>
      <c r="KOL44" s="247" t="s">
        <v>309</v>
      </c>
      <c r="KOM44" s="247" t="s">
        <v>309</v>
      </c>
      <c r="KON44" s="247" t="s">
        <v>309</v>
      </c>
      <c r="KOO44" s="247" t="s">
        <v>309</v>
      </c>
      <c r="KOP44" s="247" t="s">
        <v>309</v>
      </c>
      <c r="KOQ44" s="247" t="s">
        <v>309</v>
      </c>
      <c r="KOR44" s="247" t="s">
        <v>309</v>
      </c>
      <c r="KOS44" s="247" t="s">
        <v>309</v>
      </c>
      <c r="KOT44" s="247" t="s">
        <v>309</v>
      </c>
      <c r="KOU44" s="247" t="s">
        <v>309</v>
      </c>
      <c r="KOV44" s="247" t="s">
        <v>309</v>
      </c>
      <c r="KOW44" s="247" t="s">
        <v>309</v>
      </c>
      <c r="KOX44" s="247" t="s">
        <v>309</v>
      </c>
      <c r="KOY44" s="247" t="s">
        <v>309</v>
      </c>
      <c r="KOZ44" s="247" t="s">
        <v>309</v>
      </c>
      <c r="KPA44" s="247" t="s">
        <v>309</v>
      </c>
      <c r="KPB44" s="247" t="s">
        <v>309</v>
      </c>
      <c r="KPC44" s="247" t="s">
        <v>309</v>
      </c>
      <c r="KPD44" s="247" t="s">
        <v>309</v>
      </c>
      <c r="KPE44" s="247" t="s">
        <v>309</v>
      </c>
      <c r="KPF44" s="247" t="s">
        <v>309</v>
      </c>
      <c r="KPG44" s="247" t="s">
        <v>309</v>
      </c>
      <c r="KPH44" s="247" t="s">
        <v>309</v>
      </c>
      <c r="KPI44" s="247" t="s">
        <v>309</v>
      </c>
      <c r="KPJ44" s="247" t="s">
        <v>309</v>
      </c>
      <c r="KPK44" s="247" t="s">
        <v>309</v>
      </c>
      <c r="KPL44" s="247" t="s">
        <v>309</v>
      </c>
      <c r="KPM44" s="247" t="s">
        <v>309</v>
      </c>
      <c r="KPN44" s="247" t="s">
        <v>309</v>
      </c>
      <c r="KPO44" s="247" t="s">
        <v>309</v>
      </c>
      <c r="KPP44" s="247" t="s">
        <v>309</v>
      </c>
      <c r="KPQ44" s="247" t="s">
        <v>309</v>
      </c>
      <c r="KPR44" s="247" t="s">
        <v>309</v>
      </c>
      <c r="KPS44" s="247" t="s">
        <v>309</v>
      </c>
      <c r="KPT44" s="247" t="s">
        <v>309</v>
      </c>
      <c r="KPU44" s="247" t="s">
        <v>309</v>
      </c>
      <c r="KPV44" s="247" t="s">
        <v>309</v>
      </c>
      <c r="KPW44" s="247" t="s">
        <v>309</v>
      </c>
      <c r="KPX44" s="247" t="s">
        <v>309</v>
      </c>
      <c r="KPY44" s="247" t="s">
        <v>309</v>
      </c>
      <c r="KPZ44" s="247" t="s">
        <v>309</v>
      </c>
      <c r="KQA44" s="247" t="s">
        <v>309</v>
      </c>
      <c r="KQB44" s="247" t="s">
        <v>309</v>
      </c>
      <c r="KQC44" s="247" t="s">
        <v>309</v>
      </c>
      <c r="KQD44" s="247" t="s">
        <v>309</v>
      </c>
      <c r="KQE44" s="247" t="s">
        <v>309</v>
      </c>
      <c r="KQF44" s="247" t="s">
        <v>309</v>
      </c>
      <c r="KQG44" s="247" t="s">
        <v>309</v>
      </c>
      <c r="KQH44" s="247" t="s">
        <v>309</v>
      </c>
      <c r="KQI44" s="247" t="s">
        <v>309</v>
      </c>
      <c r="KQJ44" s="247" t="s">
        <v>309</v>
      </c>
      <c r="KQK44" s="247" t="s">
        <v>309</v>
      </c>
      <c r="KQL44" s="247" t="s">
        <v>309</v>
      </c>
      <c r="KQM44" s="247" t="s">
        <v>309</v>
      </c>
      <c r="KQN44" s="247" t="s">
        <v>309</v>
      </c>
      <c r="KQO44" s="247" t="s">
        <v>309</v>
      </c>
      <c r="KQP44" s="247" t="s">
        <v>309</v>
      </c>
      <c r="KQQ44" s="247" t="s">
        <v>309</v>
      </c>
      <c r="KQR44" s="247" t="s">
        <v>309</v>
      </c>
      <c r="KQS44" s="247" t="s">
        <v>309</v>
      </c>
      <c r="KQT44" s="247" t="s">
        <v>309</v>
      </c>
      <c r="KQU44" s="247" t="s">
        <v>309</v>
      </c>
      <c r="KQV44" s="247" t="s">
        <v>309</v>
      </c>
      <c r="KQW44" s="247" t="s">
        <v>309</v>
      </c>
      <c r="KQX44" s="247" t="s">
        <v>309</v>
      </c>
      <c r="KQY44" s="247" t="s">
        <v>309</v>
      </c>
      <c r="KQZ44" s="247" t="s">
        <v>309</v>
      </c>
      <c r="KRA44" s="247" t="s">
        <v>309</v>
      </c>
      <c r="KRB44" s="247" t="s">
        <v>309</v>
      </c>
      <c r="KRC44" s="247" t="s">
        <v>309</v>
      </c>
      <c r="KRD44" s="247" t="s">
        <v>309</v>
      </c>
      <c r="KRE44" s="247" t="s">
        <v>309</v>
      </c>
      <c r="KRF44" s="247" t="s">
        <v>309</v>
      </c>
      <c r="KRG44" s="247" t="s">
        <v>309</v>
      </c>
      <c r="KRH44" s="247" t="s">
        <v>309</v>
      </c>
      <c r="KRI44" s="247" t="s">
        <v>309</v>
      </c>
      <c r="KRJ44" s="247" t="s">
        <v>309</v>
      </c>
      <c r="KRK44" s="247" t="s">
        <v>309</v>
      </c>
      <c r="KRL44" s="247" t="s">
        <v>309</v>
      </c>
      <c r="KRM44" s="247" t="s">
        <v>309</v>
      </c>
      <c r="KRN44" s="247" t="s">
        <v>309</v>
      </c>
      <c r="KRO44" s="247" t="s">
        <v>309</v>
      </c>
      <c r="KRP44" s="247" t="s">
        <v>309</v>
      </c>
      <c r="KRQ44" s="247" t="s">
        <v>309</v>
      </c>
      <c r="KRR44" s="247" t="s">
        <v>309</v>
      </c>
      <c r="KRS44" s="247" t="s">
        <v>309</v>
      </c>
      <c r="KRT44" s="247" t="s">
        <v>309</v>
      </c>
      <c r="KRU44" s="247" t="s">
        <v>309</v>
      </c>
      <c r="KRV44" s="247" t="s">
        <v>309</v>
      </c>
      <c r="KRW44" s="247" t="s">
        <v>309</v>
      </c>
      <c r="KRX44" s="247" t="s">
        <v>309</v>
      </c>
      <c r="KRY44" s="247" t="s">
        <v>309</v>
      </c>
      <c r="KRZ44" s="247" t="s">
        <v>309</v>
      </c>
      <c r="KSA44" s="247" t="s">
        <v>309</v>
      </c>
      <c r="KSB44" s="247" t="s">
        <v>309</v>
      </c>
      <c r="KSC44" s="247" t="s">
        <v>309</v>
      </c>
      <c r="KSD44" s="247" t="s">
        <v>309</v>
      </c>
      <c r="KSE44" s="247" t="s">
        <v>309</v>
      </c>
      <c r="KSF44" s="247" t="s">
        <v>309</v>
      </c>
      <c r="KSG44" s="247" t="s">
        <v>309</v>
      </c>
      <c r="KSH44" s="247" t="s">
        <v>309</v>
      </c>
      <c r="KSI44" s="247" t="s">
        <v>309</v>
      </c>
      <c r="KSJ44" s="247" t="s">
        <v>309</v>
      </c>
      <c r="KSK44" s="247" t="s">
        <v>309</v>
      </c>
      <c r="KSL44" s="247" t="s">
        <v>309</v>
      </c>
      <c r="KSM44" s="247" t="s">
        <v>309</v>
      </c>
      <c r="KSN44" s="247" t="s">
        <v>309</v>
      </c>
      <c r="KSO44" s="247" t="s">
        <v>309</v>
      </c>
      <c r="KSP44" s="247" t="s">
        <v>309</v>
      </c>
      <c r="KSQ44" s="247" t="s">
        <v>309</v>
      </c>
      <c r="KSR44" s="247" t="s">
        <v>309</v>
      </c>
      <c r="KSS44" s="247" t="s">
        <v>309</v>
      </c>
      <c r="KST44" s="247" t="s">
        <v>309</v>
      </c>
      <c r="KSU44" s="247" t="s">
        <v>309</v>
      </c>
      <c r="KSV44" s="247" t="s">
        <v>309</v>
      </c>
      <c r="KSW44" s="247" t="s">
        <v>309</v>
      </c>
      <c r="KSX44" s="247" t="s">
        <v>309</v>
      </c>
      <c r="KSY44" s="247" t="s">
        <v>309</v>
      </c>
      <c r="KSZ44" s="247" t="s">
        <v>309</v>
      </c>
      <c r="KTA44" s="247" t="s">
        <v>309</v>
      </c>
      <c r="KTB44" s="247" t="s">
        <v>309</v>
      </c>
      <c r="KTC44" s="247" t="s">
        <v>309</v>
      </c>
      <c r="KTD44" s="247" t="s">
        <v>309</v>
      </c>
      <c r="KTE44" s="247" t="s">
        <v>309</v>
      </c>
      <c r="KTF44" s="247" t="s">
        <v>309</v>
      </c>
      <c r="KTG44" s="247" t="s">
        <v>309</v>
      </c>
      <c r="KTH44" s="247" t="s">
        <v>309</v>
      </c>
      <c r="KTI44" s="247" t="s">
        <v>309</v>
      </c>
      <c r="KTJ44" s="247" t="s">
        <v>309</v>
      </c>
      <c r="KTK44" s="247" t="s">
        <v>309</v>
      </c>
      <c r="KTL44" s="247" t="s">
        <v>309</v>
      </c>
      <c r="KTM44" s="247" t="s">
        <v>309</v>
      </c>
      <c r="KTN44" s="247" t="s">
        <v>309</v>
      </c>
      <c r="KTO44" s="247" t="s">
        <v>309</v>
      </c>
      <c r="KTP44" s="247" t="s">
        <v>309</v>
      </c>
      <c r="KTQ44" s="247" t="s">
        <v>309</v>
      </c>
      <c r="KTR44" s="247" t="s">
        <v>309</v>
      </c>
      <c r="KTS44" s="247" t="s">
        <v>309</v>
      </c>
      <c r="KTT44" s="247" t="s">
        <v>309</v>
      </c>
      <c r="KTU44" s="247" t="s">
        <v>309</v>
      </c>
      <c r="KTV44" s="247" t="s">
        <v>309</v>
      </c>
      <c r="KTW44" s="247" t="s">
        <v>309</v>
      </c>
      <c r="KTX44" s="247" t="s">
        <v>309</v>
      </c>
      <c r="KTY44" s="247" t="s">
        <v>309</v>
      </c>
      <c r="KTZ44" s="247" t="s">
        <v>309</v>
      </c>
      <c r="KUA44" s="247" t="s">
        <v>309</v>
      </c>
      <c r="KUB44" s="247" t="s">
        <v>309</v>
      </c>
      <c r="KUC44" s="247" t="s">
        <v>309</v>
      </c>
      <c r="KUD44" s="247" t="s">
        <v>309</v>
      </c>
      <c r="KUE44" s="247" t="s">
        <v>309</v>
      </c>
      <c r="KUF44" s="247" t="s">
        <v>309</v>
      </c>
      <c r="KUG44" s="247" t="s">
        <v>309</v>
      </c>
      <c r="KUH44" s="247" t="s">
        <v>309</v>
      </c>
      <c r="KUI44" s="247" t="s">
        <v>309</v>
      </c>
      <c r="KUJ44" s="247" t="s">
        <v>309</v>
      </c>
      <c r="KUK44" s="247" t="s">
        <v>309</v>
      </c>
      <c r="KUL44" s="247" t="s">
        <v>309</v>
      </c>
      <c r="KUM44" s="247" t="s">
        <v>309</v>
      </c>
      <c r="KUN44" s="247" t="s">
        <v>309</v>
      </c>
      <c r="KUO44" s="247" t="s">
        <v>309</v>
      </c>
      <c r="KUP44" s="247" t="s">
        <v>309</v>
      </c>
      <c r="KUQ44" s="247" t="s">
        <v>309</v>
      </c>
      <c r="KUR44" s="247" t="s">
        <v>309</v>
      </c>
      <c r="KUS44" s="247" t="s">
        <v>309</v>
      </c>
      <c r="KUT44" s="247" t="s">
        <v>309</v>
      </c>
      <c r="KUU44" s="247" t="s">
        <v>309</v>
      </c>
      <c r="KUV44" s="247" t="s">
        <v>309</v>
      </c>
      <c r="KUW44" s="247" t="s">
        <v>309</v>
      </c>
      <c r="KUX44" s="247" t="s">
        <v>309</v>
      </c>
      <c r="KUY44" s="247" t="s">
        <v>309</v>
      </c>
      <c r="KUZ44" s="247" t="s">
        <v>309</v>
      </c>
      <c r="KVA44" s="247" t="s">
        <v>309</v>
      </c>
      <c r="KVB44" s="247" t="s">
        <v>309</v>
      </c>
      <c r="KVC44" s="247" t="s">
        <v>309</v>
      </c>
      <c r="KVD44" s="247" t="s">
        <v>309</v>
      </c>
      <c r="KVE44" s="247" t="s">
        <v>309</v>
      </c>
      <c r="KVF44" s="247" t="s">
        <v>309</v>
      </c>
      <c r="KVG44" s="247" t="s">
        <v>309</v>
      </c>
      <c r="KVH44" s="247" t="s">
        <v>309</v>
      </c>
      <c r="KVI44" s="247" t="s">
        <v>309</v>
      </c>
      <c r="KVJ44" s="247" t="s">
        <v>309</v>
      </c>
      <c r="KVK44" s="247" t="s">
        <v>309</v>
      </c>
      <c r="KVL44" s="247" t="s">
        <v>309</v>
      </c>
      <c r="KVM44" s="247" t="s">
        <v>309</v>
      </c>
      <c r="KVN44" s="247" t="s">
        <v>309</v>
      </c>
      <c r="KVO44" s="247" t="s">
        <v>309</v>
      </c>
      <c r="KVP44" s="247" t="s">
        <v>309</v>
      </c>
      <c r="KVQ44" s="247" t="s">
        <v>309</v>
      </c>
      <c r="KVR44" s="247" t="s">
        <v>309</v>
      </c>
      <c r="KVS44" s="247" t="s">
        <v>309</v>
      </c>
      <c r="KVT44" s="247" t="s">
        <v>309</v>
      </c>
      <c r="KVU44" s="247" t="s">
        <v>309</v>
      </c>
      <c r="KVV44" s="247" t="s">
        <v>309</v>
      </c>
      <c r="KVW44" s="247" t="s">
        <v>309</v>
      </c>
      <c r="KVX44" s="247" t="s">
        <v>309</v>
      </c>
      <c r="KVY44" s="247" t="s">
        <v>309</v>
      </c>
      <c r="KVZ44" s="247" t="s">
        <v>309</v>
      </c>
      <c r="KWA44" s="247" t="s">
        <v>309</v>
      </c>
      <c r="KWB44" s="247" t="s">
        <v>309</v>
      </c>
      <c r="KWC44" s="247" t="s">
        <v>309</v>
      </c>
      <c r="KWD44" s="247" t="s">
        <v>309</v>
      </c>
      <c r="KWE44" s="247" t="s">
        <v>309</v>
      </c>
      <c r="KWF44" s="247" t="s">
        <v>309</v>
      </c>
      <c r="KWG44" s="247" t="s">
        <v>309</v>
      </c>
      <c r="KWH44" s="247" t="s">
        <v>309</v>
      </c>
      <c r="KWI44" s="247" t="s">
        <v>309</v>
      </c>
      <c r="KWJ44" s="247" t="s">
        <v>309</v>
      </c>
      <c r="KWK44" s="247" t="s">
        <v>309</v>
      </c>
      <c r="KWL44" s="247" t="s">
        <v>309</v>
      </c>
      <c r="KWM44" s="247" t="s">
        <v>309</v>
      </c>
      <c r="KWN44" s="247" t="s">
        <v>309</v>
      </c>
      <c r="KWO44" s="247" t="s">
        <v>309</v>
      </c>
      <c r="KWP44" s="247" t="s">
        <v>309</v>
      </c>
      <c r="KWQ44" s="247" t="s">
        <v>309</v>
      </c>
      <c r="KWR44" s="247" t="s">
        <v>309</v>
      </c>
      <c r="KWS44" s="247" t="s">
        <v>309</v>
      </c>
      <c r="KWT44" s="247" t="s">
        <v>309</v>
      </c>
      <c r="KWU44" s="247" t="s">
        <v>309</v>
      </c>
      <c r="KWV44" s="247" t="s">
        <v>309</v>
      </c>
      <c r="KWW44" s="247" t="s">
        <v>309</v>
      </c>
      <c r="KWX44" s="247" t="s">
        <v>309</v>
      </c>
      <c r="KWY44" s="247" t="s">
        <v>309</v>
      </c>
      <c r="KWZ44" s="247" t="s">
        <v>309</v>
      </c>
      <c r="KXA44" s="247" t="s">
        <v>309</v>
      </c>
      <c r="KXB44" s="247" t="s">
        <v>309</v>
      </c>
      <c r="KXC44" s="247" t="s">
        <v>309</v>
      </c>
      <c r="KXD44" s="247" t="s">
        <v>309</v>
      </c>
      <c r="KXE44" s="247" t="s">
        <v>309</v>
      </c>
      <c r="KXF44" s="247" t="s">
        <v>309</v>
      </c>
      <c r="KXG44" s="247" t="s">
        <v>309</v>
      </c>
      <c r="KXH44" s="247" t="s">
        <v>309</v>
      </c>
      <c r="KXI44" s="247" t="s">
        <v>309</v>
      </c>
      <c r="KXJ44" s="247" t="s">
        <v>309</v>
      </c>
      <c r="KXK44" s="247" t="s">
        <v>309</v>
      </c>
      <c r="KXL44" s="247" t="s">
        <v>309</v>
      </c>
      <c r="KXM44" s="247" t="s">
        <v>309</v>
      </c>
      <c r="KXN44" s="247" t="s">
        <v>309</v>
      </c>
      <c r="KXO44" s="247" t="s">
        <v>309</v>
      </c>
      <c r="KXP44" s="247" t="s">
        <v>309</v>
      </c>
      <c r="KXQ44" s="247" t="s">
        <v>309</v>
      </c>
      <c r="KXR44" s="247" t="s">
        <v>309</v>
      </c>
      <c r="KXS44" s="247" t="s">
        <v>309</v>
      </c>
      <c r="KXT44" s="247" t="s">
        <v>309</v>
      </c>
      <c r="KXU44" s="247" t="s">
        <v>309</v>
      </c>
      <c r="KXV44" s="247" t="s">
        <v>309</v>
      </c>
      <c r="KXW44" s="247" t="s">
        <v>309</v>
      </c>
      <c r="KXX44" s="247" t="s">
        <v>309</v>
      </c>
      <c r="KXY44" s="247" t="s">
        <v>309</v>
      </c>
      <c r="KXZ44" s="247" t="s">
        <v>309</v>
      </c>
      <c r="KYA44" s="247" t="s">
        <v>309</v>
      </c>
      <c r="KYB44" s="247" t="s">
        <v>309</v>
      </c>
      <c r="KYC44" s="247" t="s">
        <v>309</v>
      </c>
      <c r="KYD44" s="247" t="s">
        <v>309</v>
      </c>
      <c r="KYE44" s="247" t="s">
        <v>309</v>
      </c>
      <c r="KYF44" s="247" t="s">
        <v>309</v>
      </c>
      <c r="KYG44" s="247" t="s">
        <v>309</v>
      </c>
      <c r="KYH44" s="247" t="s">
        <v>309</v>
      </c>
      <c r="KYI44" s="247" t="s">
        <v>309</v>
      </c>
      <c r="KYJ44" s="247" t="s">
        <v>309</v>
      </c>
      <c r="KYK44" s="247" t="s">
        <v>309</v>
      </c>
      <c r="KYL44" s="247" t="s">
        <v>309</v>
      </c>
      <c r="KYM44" s="247" t="s">
        <v>309</v>
      </c>
      <c r="KYN44" s="247" t="s">
        <v>309</v>
      </c>
      <c r="KYO44" s="247" t="s">
        <v>309</v>
      </c>
      <c r="KYP44" s="247" t="s">
        <v>309</v>
      </c>
      <c r="KYQ44" s="247" t="s">
        <v>309</v>
      </c>
      <c r="KYR44" s="247" t="s">
        <v>309</v>
      </c>
      <c r="KYS44" s="247" t="s">
        <v>309</v>
      </c>
      <c r="KYT44" s="247" t="s">
        <v>309</v>
      </c>
      <c r="KYU44" s="247" t="s">
        <v>309</v>
      </c>
      <c r="KYV44" s="247" t="s">
        <v>309</v>
      </c>
      <c r="KYW44" s="247" t="s">
        <v>309</v>
      </c>
      <c r="KYX44" s="247" t="s">
        <v>309</v>
      </c>
      <c r="KYY44" s="247" t="s">
        <v>309</v>
      </c>
      <c r="KYZ44" s="247" t="s">
        <v>309</v>
      </c>
      <c r="KZA44" s="247" t="s">
        <v>309</v>
      </c>
      <c r="KZB44" s="247" t="s">
        <v>309</v>
      </c>
      <c r="KZC44" s="247" t="s">
        <v>309</v>
      </c>
      <c r="KZD44" s="247" t="s">
        <v>309</v>
      </c>
      <c r="KZE44" s="247" t="s">
        <v>309</v>
      </c>
      <c r="KZF44" s="247" t="s">
        <v>309</v>
      </c>
      <c r="KZG44" s="247" t="s">
        <v>309</v>
      </c>
      <c r="KZH44" s="247" t="s">
        <v>309</v>
      </c>
      <c r="KZI44" s="247" t="s">
        <v>309</v>
      </c>
      <c r="KZJ44" s="247" t="s">
        <v>309</v>
      </c>
      <c r="KZK44" s="247" t="s">
        <v>309</v>
      </c>
      <c r="KZL44" s="247" t="s">
        <v>309</v>
      </c>
      <c r="KZM44" s="247" t="s">
        <v>309</v>
      </c>
      <c r="KZN44" s="247" t="s">
        <v>309</v>
      </c>
      <c r="KZO44" s="247" t="s">
        <v>309</v>
      </c>
      <c r="KZP44" s="247" t="s">
        <v>309</v>
      </c>
      <c r="KZQ44" s="247" t="s">
        <v>309</v>
      </c>
      <c r="KZR44" s="247" t="s">
        <v>309</v>
      </c>
      <c r="KZS44" s="247" t="s">
        <v>309</v>
      </c>
      <c r="KZT44" s="247" t="s">
        <v>309</v>
      </c>
      <c r="KZU44" s="247" t="s">
        <v>309</v>
      </c>
      <c r="KZV44" s="247" t="s">
        <v>309</v>
      </c>
      <c r="KZW44" s="247" t="s">
        <v>309</v>
      </c>
      <c r="KZX44" s="247" t="s">
        <v>309</v>
      </c>
      <c r="KZY44" s="247" t="s">
        <v>309</v>
      </c>
      <c r="KZZ44" s="247" t="s">
        <v>309</v>
      </c>
      <c r="LAA44" s="247" t="s">
        <v>309</v>
      </c>
      <c r="LAB44" s="247" t="s">
        <v>309</v>
      </c>
      <c r="LAC44" s="247" t="s">
        <v>309</v>
      </c>
      <c r="LAD44" s="247" t="s">
        <v>309</v>
      </c>
      <c r="LAE44" s="247" t="s">
        <v>309</v>
      </c>
      <c r="LAF44" s="247" t="s">
        <v>309</v>
      </c>
      <c r="LAG44" s="247" t="s">
        <v>309</v>
      </c>
      <c r="LAH44" s="247" t="s">
        <v>309</v>
      </c>
      <c r="LAI44" s="247" t="s">
        <v>309</v>
      </c>
      <c r="LAJ44" s="247" t="s">
        <v>309</v>
      </c>
      <c r="LAK44" s="247" t="s">
        <v>309</v>
      </c>
      <c r="LAL44" s="247" t="s">
        <v>309</v>
      </c>
      <c r="LAM44" s="247" t="s">
        <v>309</v>
      </c>
      <c r="LAN44" s="247" t="s">
        <v>309</v>
      </c>
      <c r="LAO44" s="247" t="s">
        <v>309</v>
      </c>
      <c r="LAP44" s="247" t="s">
        <v>309</v>
      </c>
      <c r="LAQ44" s="247" t="s">
        <v>309</v>
      </c>
      <c r="LAR44" s="247" t="s">
        <v>309</v>
      </c>
      <c r="LAS44" s="247" t="s">
        <v>309</v>
      </c>
      <c r="LAT44" s="247" t="s">
        <v>309</v>
      </c>
      <c r="LAU44" s="247" t="s">
        <v>309</v>
      </c>
      <c r="LAV44" s="247" t="s">
        <v>309</v>
      </c>
      <c r="LAW44" s="247" t="s">
        <v>309</v>
      </c>
      <c r="LAX44" s="247" t="s">
        <v>309</v>
      </c>
      <c r="LAY44" s="247" t="s">
        <v>309</v>
      </c>
      <c r="LAZ44" s="247" t="s">
        <v>309</v>
      </c>
      <c r="LBA44" s="247" t="s">
        <v>309</v>
      </c>
      <c r="LBB44" s="247" t="s">
        <v>309</v>
      </c>
      <c r="LBC44" s="247" t="s">
        <v>309</v>
      </c>
      <c r="LBD44" s="247" t="s">
        <v>309</v>
      </c>
      <c r="LBE44" s="247" t="s">
        <v>309</v>
      </c>
      <c r="LBF44" s="247" t="s">
        <v>309</v>
      </c>
      <c r="LBG44" s="247" t="s">
        <v>309</v>
      </c>
      <c r="LBH44" s="247" t="s">
        <v>309</v>
      </c>
      <c r="LBI44" s="247" t="s">
        <v>309</v>
      </c>
      <c r="LBJ44" s="247" t="s">
        <v>309</v>
      </c>
      <c r="LBK44" s="247" t="s">
        <v>309</v>
      </c>
      <c r="LBL44" s="247" t="s">
        <v>309</v>
      </c>
      <c r="LBM44" s="247" t="s">
        <v>309</v>
      </c>
      <c r="LBN44" s="247" t="s">
        <v>309</v>
      </c>
      <c r="LBO44" s="247" t="s">
        <v>309</v>
      </c>
      <c r="LBP44" s="247" t="s">
        <v>309</v>
      </c>
      <c r="LBQ44" s="247" t="s">
        <v>309</v>
      </c>
      <c r="LBR44" s="247" t="s">
        <v>309</v>
      </c>
      <c r="LBS44" s="247" t="s">
        <v>309</v>
      </c>
      <c r="LBT44" s="247" t="s">
        <v>309</v>
      </c>
      <c r="LBU44" s="247" t="s">
        <v>309</v>
      </c>
      <c r="LBV44" s="247" t="s">
        <v>309</v>
      </c>
      <c r="LBW44" s="247" t="s">
        <v>309</v>
      </c>
      <c r="LBX44" s="247" t="s">
        <v>309</v>
      </c>
      <c r="LBY44" s="247" t="s">
        <v>309</v>
      </c>
      <c r="LBZ44" s="247" t="s">
        <v>309</v>
      </c>
      <c r="LCA44" s="247" t="s">
        <v>309</v>
      </c>
      <c r="LCB44" s="247" t="s">
        <v>309</v>
      </c>
      <c r="LCC44" s="247" t="s">
        <v>309</v>
      </c>
      <c r="LCD44" s="247" t="s">
        <v>309</v>
      </c>
      <c r="LCE44" s="247" t="s">
        <v>309</v>
      </c>
      <c r="LCF44" s="247" t="s">
        <v>309</v>
      </c>
      <c r="LCG44" s="247" t="s">
        <v>309</v>
      </c>
      <c r="LCH44" s="247" t="s">
        <v>309</v>
      </c>
      <c r="LCI44" s="247" t="s">
        <v>309</v>
      </c>
      <c r="LCJ44" s="247" t="s">
        <v>309</v>
      </c>
      <c r="LCK44" s="247" t="s">
        <v>309</v>
      </c>
      <c r="LCL44" s="247" t="s">
        <v>309</v>
      </c>
      <c r="LCM44" s="247" t="s">
        <v>309</v>
      </c>
      <c r="LCN44" s="247" t="s">
        <v>309</v>
      </c>
      <c r="LCO44" s="247" t="s">
        <v>309</v>
      </c>
      <c r="LCP44" s="247" t="s">
        <v>309</v>
      </c>
      <c r="LCQ44" s="247" t="s">
        <v>309</v>
      </c>
      <c r="LCR44" s="247" t="s">
        <v>309</v>
      </c>
      <c r="LCS44" s="247" t="s">
        <v>309</v>
      </c>
      <c r="LCT44" s="247" t="s">
        <v>309</v>
      </c>
      <c r="LCU44" s="247" t="s">
        <v>309</v>
      </c>
      <c r="LCV44" s="247" t="s">
        <v>309</v>
      </c>
      <c r="LCW44" s="247" t="s">
        <v>309</v>
      </c>
      <c r="LCX44" s="247" t="s">
        <v>309</v>
      </c>
      <c r="LCY44" s="247" t="s">
        <v>309</v>
      </c>
      <c r="LCZ44" s="247" t="s">
        <v>309</v>
      </c>
      <c r="LDA44" s="247" t="s">
        <v>309</v>
      </c>
      <c r="LDB44" s="247" t="s">
        <v>309</v>
      </c>
      <c r="LDC44" s="247" t="s">
        <v>309</v>
      </c>
      <c r="LDD44" s="247" t="s">
        <v>309</v>
      </c>
      <c r="LDE44" s="247" t="s">
        <v>309</v>
      </c>
      <c r="LDF44" s="247" t="s">
        <v>309</v>
      </c>
      <c r="LDG44" s="247" t="s">
        <v>309</v>
      </c>
      <c r="LDH44" s="247" t="s">
        <v>309</v>
      </c>
      <c r="LDI44" s="247" t="s">
        <v>309</v>
      </c>
      <c r="LDJ44" s="247" t="s">
        <v>309</v>
      </c>
      <c r="LDK44" s="247" t="s">
        <v>309</v>
      </c>
      <c r="LDL44" s="247" t="s">
        <v>309</v>
      </c>
      <c r="LDM44" s="247" t="s">
        <v>309</v>
      </c>
      <c r="LDN44" s="247" t="s">
        <v>309</v>
      </c>
      <c r="LDO44" s="247" t="s">
        <v>309</v>
      </c>
      <c r="LDP44" s="247" t="s">
        <v>309</v>
      </c>
      <c r="LDQ44" s="247" t="s">
        <v>309</v>
      </c>
      <c r="LDR44" s="247" t="s">
        <v>309</v>
      </c>
      <c r="LDS44" s="247" t="s">
        <v>309</v>
      </c>
      <c r="LDT44" s="247" t="s">
        <v>309</v>
      </c>
      <c r="LDU44" s="247" t="s">
        <v>309</v>
      </c>
      <c r="LDV44" s="247" t="s">
        <v>309</v>
      </c>
      <c r="LDW44" s="247" t="s">
        <v>309</v>
      </c>
      <c r="LDX44" s="247" t="s">
        <v>309</v>
      </c>
      <c r="LDY44" s="247" t="s">
        <v>309</v>
      </c>
      <c r="LDZ44" s="247" t="s">
        <v>309</v>
      </c>
      <c r="LEA44" s="247" t="s">
        <v>309</v>
      </c>
      <c r="LEB44" s="247" t="s">
        <v>309</v>
      </c>
      <c r="LEC44" s="247" t="s">
        <v>309</v>
      </c>
      <c r="LED44" s="247" t="s">
        <v>309</v>
      </c>
      <c r="LEE44" s="247" t="s">
        <v>309</v>
      </c>
      <c r="LEF44" s="247" t="s">
        <v>309</v>
      </c>
      <c r="LEG44" s="247" t="s">
        <v>309</v>
      </c>
      <c r="LEH44" s="247" t="s">
        <v>309</v>
      </c>
      <c r="LEI44" s="247" t="s">
        <v>309</v>
      </c>
      <c r="LEJ44" s="247" t="s">
        <v>309</v>
      </c>
      <c r="LEK44" s="247" t="s">
        <v>309</v>
      </c>
      <c r="LEL44" s="247" t="s">
        <v>309</v>
      </c>
      <c r="LEM44" s="247" t="s">
        <v>309</v>
      </c>
      <c r="LEN44" s="247" t="s">
        <v>309</v>
      </c>
      <c r="LEO44" s="247" t="s">
        <v>309</v>
      </c>
      <c r="LEP44" s="247" t="s">
        <v>309</v>
      </c>
      <c r="LEQ44" s="247" t="s">
        <v>309</v>
      </c>
      <c r="LER44" s="247" t="s">
        <v>309</v>
      </c>
      <c r="LES44" s="247" t="s">
        <v>309</v>
      </c>
      <c r="LET44" s="247" t="s">
        <v>309</v>
      </c>
      <c r="LEU44" s="247" t="s">
        <v>309</v>
      </c>
      <c r="LEV44" s="247" t="s">
        <v>309</v>
      </c>
      <c r="LEW44" s="247" t="s">
        <v>309</v>
      </c>
      <c r="LEX44" s="247" t="s">
        <v>309</v>
      </c>
      <c r="LEY44" s="247" t="s">
        <v>309</v>
      </c>
      <c r="LEZ44" s="247" t="s">
        <v>309</v>
      </c>
      <c r="LFA44" s="247" t="s">
        <v>309</v>
      </c>
      <c r="LFB44" s="247" t="s">
        <v>309</v>
      </c>
      <c r="LFC44" s="247" t="s">
        <v>309</v>
      </c>
      <c r="LFD44" s="247" t="s">
        <v>309</v>
      </c>
      <c r="LFE44" s="247" t="s">
        <v>309</v>
      </c>
      <c r="LFF44" s="247" t="s">
        <v>309</v>
      </c>
      <c r="LFG44" s="247" t="s">
        <v>309</v>
      </c>
      <c r="LFH44" s="247" t="s">
        <v>309</v>
      </c>
      <c r="LFI44" s="247" t="s">
        <v>309</v>
      </c>
      <c r="LFJ44" s="247" t="s">
        <v>309</v>
      </c>
      <c r="LFK44" s="247" t="s">
        <v>309</v>
      </c>
      <c r="LFL44" s="247" t="s">
        <v>309</v>
      </c>
      <c r="LFM44" s="247" t="s">
        <v>309</v>
      </c>
      <c r="LFN44" s="247" t="s">
        <v>309</v>
      </c>
      <c r="LFO44" s="247" t="s">
        <v>309</v>
      </c>
      <c r="LFP44" s="247" t="s">
        <v>309</v>
      </c>
      <c r="LFQ44" s="247" t="s">
        <v>309</v>
      </c>
      <c r="LFR44" s="247" t="s">
        <v>309</v>
      </c>
      <c r="LFS44" s="247" t="s">
        <v>309</v>
      </c>
      <c r="LFT44" s="247" t="s">
        <v>309</v>
      </c>
      <c r="LFU44" s="247" t="s">
        <v>309</v>
      </c>
      <c r="LFV44" s="247" t="s">
        <v>309</v>
      </c>
      <c r="LFW44" s="247" t="s">
        <v>309</v>
      </c>
      <c r="LFX44" s="247" t="s">
        <v>309</v>
      </c>
      <c r="LFY44" s="247" t="s">
        <v>309</v>
      </c>
      <c r="LFZ44" s="247" t="s">
        <v>309</v>
      </c>
      <c r="LGA44" s="247" t="s">
        <v>309</v>
      </c>
      <c r="LGB44" s="247" t="s">
        <v>309</v>
      </c>
      <c r="LGC44" s="247" t="s">
        <v>309</v>
      </c>
      <c r="LGD44" s="247" t="s">
        <v>309</v>
      </c>
      <c r="LGE44" s="247" t="s">
        <v>309</v>
      </c>
      <c r="LGF44" s="247" t="s">
        <v>309</v>
      </c>
      <c r="LGG44" s="247" t="s">
        <v>309</v>
      </c>
      <c r="LGH44" s="247" t="s">
        <v>309</v>
      </c>
      <c r="LGI44" s="247" t="s">
        <v>309</v>
      </c>
      <c r="LGJ44" s="247" t="s">
        <v>309</v>
      </c>
      <c r="LGK44" s="247" t="s">
        <v>309</v>
      </c>
      <c r="LGL44" s="247" t="s">
        <v>309</v>
      </c>
      <c r="LGM44" s="247" t="s">
        <v>309</v>
      </c>
      <c r="LGN44" s="247" t="s">
        <v>309</v>
      </c>
      <c r="LGO44" s="247" t="s">
        <v>309</v>
      </c>
      <c r="LGP44" s="247" t="s">
        <v>309</v>
      </c>
      <c r="LGQ44" s="247" t="s">
        <v>309</v>
      </c>
      <c r="LGR44" s="247" t="s">
        <v>309</v>
      </c>
      <c r="LGS44" s="247" t="s">
        <v>309</v>
      </c>
      <c r="LGT44" s="247" t="s">
        <v>309</v>
      </c>
      <c r="LGU44" s="247" t="s">
        <v>309</v>
      </c>
      <c r="LGV44" s="247" t="s">
        <v>309</v>
      </c>
      <c r="LGW44" s="247" t="s">
        <v>309</v>
      </c>
      <c r="LGX44" s="247" t="s">
        <v>309</v>
      </c>
      <c r="LGY44" s="247" t="s">
        <v>309</v>
      </c>
      <c r="LGZ44" s="247" t="s">
        <v>309</v>
      </c>
      <c r="LHA44" s="247" t="s">
        <v>309</v>
      </c>
      <c r="LHB44" s="247" t="s">
        <v>309</v>
      </c>
      <c r="LHC44" s="247" t="s">
        <v>309</v>
      </c>
      <c r="LHD44" s="247" t="s">
        <v>309</v>
      </c>
      <c r="LHE44" s="247" t="s">
        <v>309</v>
      </c>
      <c r="LHF44" s="247" t="s">
        <v>309</v>
      </c>
      <c r="LHG44" s="247" t="s">
        <v>309</v>
      </c>
      <c r="LHH44" s="247" t="s">
        <v>309</v>
      </c>
      <c r="LHI44" s="247" t="s">
        <v>309</v>
      </c>
      <c r="LHJ44" s="247" t="s">
        <v>309</v>
      </c>
      <c r="LHK44" s="247" t="s">
        <v>309</v>
      </c>
      <c r="LHL44" s="247" t="s">
        <v>309</v>
      </c>
      <c r="LHM44" s="247" t="s">
        <v>309</v>
      </c>
      <c r="LHN44" s="247" t="s">
        <v>309</v>
      </c>
      <c r="LHO44" s="247" t="s">
        <v>309</v>
      </c>
      <c r="LHP44" s="247" t="s">
        <v>309</v>
      </c>
      <c r="LHQ44" s="247" t="s">
        <v>309</v>
      </c>
      <c r="LHR44" s="247" t="s">
        <v>309</v>
      </c>
      <c r="LHS44" s="247" t="s">
        <v>309</v>
      </c>
      <c r="LHT44" s="247" t="s">
        <v>309</v>
      </c>
      <c r="LHU44" s="247" t="s">
        <v>309</v>
      </c>
      <c r="LHV44" s="247" t="s">
        <v>309</v>
      </c>
      <c r="LHW44" s="247" t="s">
        <v>309</v>
      </c>
      <c r="LHX44" s="247" t="s">
        <v>309</v>
      </c>
      <c r="LHY44" s="247" t="s">
        <v>309</v>
      </c>
      <c r="LHZ44" s="247" t="s">
        <v>309</v>
      </c>
      <c r="LIA44" s="247" t="s">
        <v>309</v>
      </c>
      <c r="LIB44" s="247" t="s">
        <v>309</v>
      </c>
      <c r="LIC44" s="247" t="s">
        <v>309</v>
      </c>
      <c r="LID44" s="247" t="s">
        <v>309</v>
      </c>
      <c r="LIE44" s="247" t="s">
        <v>309</v>
      </c>
      <c r="LIF44" s="247" t="s">
        <v>309</v>
      </c>
      <c r="LIG44" s="247" t="s">
        <v>309</v>
      </c>
      <c r="LIH44" s="247" t="s">
        <v>309</v>
      </c>
      <c r="LII44" s="247" t="s">
        <v>309</v>
      </c>
      <c r="LIJ44" s="247" t="s">
        <v>309</v>
      </c>
      <c r="LIK44" s="247" t="s">
        <v>309</v>
      </c>
      <c r="LIL44" s="247" t="s">
        <v>309</v>
      </c>
      <c r="LIM44" s="247" t="s">
        <v>309</v>
      </c>
      <c r="LIN44" s="247" t="s">
        <v>309</v>
      </c>
      <c r="LIO44" s="247" t="s">
        <v>309</v>
      </c>
      <c r="LIP44" s="247" t="s">
        <v>309</v>
      </c>
      <c r="LIQ44" s="247" t="s">
        <v>309</v>
      </c>
      <c r="LIR44" s="247" t="s">
        <v>309</v>
      </c>
      <c r="LIS44" s="247" t="s">
        <v>309</v>
      </c>
      <c r="LIT44" s="247" t="s">
        <v>309</v>
      </c>
      <c r="LIU44" s="247" t="s">
        <v>309</v>
      </c>
      <c r="LIV44" s="247" t="s">
        <v>309</v>
      </c>
      <c r="LIW44" s="247" t="s">
        <v>309</v>
      </c>
      <c r="LIX44" s="247" t="s">
        <v>309</v>
      </c>
      <c r="LIY44" s="247" t="s">
        <v>309</v>
      </c>
      <c r="LIZ44" s="247" t="s">
        <v>309</v>
      </c>
      <c r="LJA44" s="247" t="s">
        <v>309</v>
      </c>
      <c r="LJB44" s="247" t="s">
        <v>309</v>
      </c>
      <c r="LJC44" s="247" t="s">
        <v>309</v>
      </c>
      <c r="LJD44" s="247" t="s">
        <v>309</v>
      </c>
      <c r="LJE44" s="247" t="s">
        <v>309</v>
      </c>
      <c r="LJF44" s="247" t="s">
        <v>309</v>
      </c>
      <c r="LJG44" s="247" t="s">
        <v>309</v>
      </c>
      <c r="LJH44" s="247" t="s">
        <v>309</v>
      </c>
      <c r="LJI44" s="247" t="s">
        <v>309</v>
      </c>
      <c r="LJJ44" s="247" t="s">
        <v>309</v>
      </c>
      <c r="LJK44" s="247" t="s">
        <v>309</v>
      </c>
      <c r="LJL44" s="247" t="s">
        <v>309</v>
      </c>
      <c r="LJM44" s="247" t="s">
        <v>309</v>
      </c>
      <c r="LJN44" s="247" t="s">
        <v>309</v>
      </c>
      <c r="LJO44" s="247" t="s">
        <v>309</v>
      </c>
      <c r="LJP44" s="247" t="s">
        <v>309</v>
      </c>
      <c r="LJQ44" s="247" t="s">
        <v>309</v>
      </c>
      <c r="LJR44" s="247" t="s">
        <v>309</v>
      </c>
      <c r="LJS44" s="247" t="s">
        <v>309</v>
      </c>
      <c r="LJT44" s="247" t="s">
        <v>309</v>
      </c>
      <c r="LJU44" s="247" t="s">
        <v>309</v>
      </c>
      <c r="LJV44" s="247" t="s">
        <v>309</v>
      </c>
      <c r="LJW44" s="247" t="s">
        <v>309</v>
      </c>
      <c r="LJX44" s="247" t="s">
        <v>309</v>
      </c>
      <c r="LJY44" s="247" t="s">
        <v>309</v>
      </c>
      <c r="LJZ44" s="247" t="s">
        <v>309</v>
      </c>
      <c r="LKA44" s="247" t="s">
        <v>309</v>
      </c>
      <c r="LKB44" s="247" t="s">
        <v>309</v>
      </c>
      <c r="LKC44" s="247" t="s">
        <v>309</v>
      </c>
      <c r="LKD44" s="247" t="s">
        <v>309</v>
      </c>
      <c r="LKE44" s="247" t="s">
        <v>309</v>
      </c>
      <c r="LKF44" s="247" t="s">
        <v>309</v>
      </c>
      <c r="LKG44" s="247" t="s">
        <v>309</v>
      </c>
      <c r="LKH44" s="247" t="s">
        <v>309</v>
      </c>
      <c r="LKI44" s="247" t="s">
        <v>309</v>
      </c>
      <c r="LKJ44" s="247" t="s">
        <v>309</v>
      </c>
      <c r="LKK44" s="247" t="s">
        <v>309</v>
      </c>
      <c r="LKL44" s="247" t="s">
        <v>309</v>
      </c>
      <c r="LKM44" s="247" t="s">
        <v>309</v>
      </c>
      <c r="LKN44" s="247" t="s">
        <v>309</v>
      </c>
      <c r="LKO44" s="247" t="s">
        <v>309</v>
      </c>
      <c r="LKP44" s="247" t="s">
        <v>309</v>
      </c>
      <c r="LKQ44" s="247" t="s">
        <v>309</v>
      </c>
      <c r="LKR44" s="247" t="s">
        <v>309</v>
      </c>
      <c r="LKS44" s="247" t="s">
        <v>309</v>
      </c>
      <c r="LKT44" s="247" t="s">
        <v>309</v>
      </c>
      <c r="LKU44" s="247" t="s">
        <v>309</v>
      </c>
      <c r="LKV44" s="247" t="s">
        <v>309</v>
      </c>
      <c r="LKW44" s="247" t="s">
        <v>309</v>
      </c>
      <c r="LKX44" s="247" t="s">
        <v>309</v>
      </c>
      <c r="LKY44" s="247" t="s">
        <v>309</v>
      </c>
      <c r="LKZ44" s="247" t="s">
        <v>309</v>
      </c>
      <c r="LLA44" s="247" t="s">
        <v>309</v>
      </c>
      <c r="LLB44" s="247" t="s">
        <v>309</v>
      </c>
      <c r="LLC44" s="247" t="s">
        <v>309</v>
      </c>
      <c r="LLD44" s="247" t="s">
        <v>309</v>
      </c>
      <c r="LLE44" s="247" t="s">
        <v>309</v>
      </c>
      <c r="LLF44" s="247" t="s">
        <v>309</v>
      </c>
      <c r="LLG44" s="247" t="s">
        <v>309</v>
      </c>
      <c r="LLH44" s="247" t="s">
        <v>309</v>
      </c>
      <c r="LLI44" s="247" t="s">
        <v>309</v>
      </c>
      <c r="LLJ44" s="247" t="s">
        <v>309</v>
      </c>
      <c r="LLK44" s="247" t="s">
        <v>309</v>
      </c>
      <c r="LLL44" s="247" t="s">
        <v>309</v>
      </c>
      <c r="LLM44" s="247" t="s">
        <v>309</v>
      </c>
      <c r="LLN44" s="247" t="s">
        <v>309</v>
      </c>
      <c r="LLO44" s="247" t="s">
        <v>309</v>
      </c>
      <c r="LLP44" s="247" t="s">
        <v>309</v>
      </c>
      <c r="LLQ44" s="247" t="s">
        <v>309</v>
      </c>
      <c r="LLR44" s="247" t="s">
        <v>309</v>
      </c>
      <c r="LLS44" s="247" t="s">
        <v>309</v>
      </c>
      <c r="LLT44" s="247" t="s">
        <v>309</v>
      </c>
      <c r="LLU44" s="247" t="s">
        <v>309</v>
      </c>
      <c r="LLV44" s="247" t="s">
        <v>309</v>
      </c>
      <c r="LLW44" s="247" t="s">
        <v>309</v>
      </c>
      <c r="LLX44" s="247" t="s">
        <v>309</v>
      </c>
      <c r="LLY44" s="247" t="s">
        <v>309</v>
      </c>
      <c r="LLZ44" s="247" t="s">
        <v>309</v>
      </c>
      <c r="LMA44" s="247" t="s">
        <v>309</v>
      </c>
      <c r="LMB44" s="247" t="s">
        <v>309</v>
      </c>
      <c r="LMC44" s="247" t="s">
        <v>309</v>
      </c>
      <c r="LMD44" s="247" t="s">
        <v>309</v>
      </c>
      <c r="LME44" s="247" t="s">
        <v>309</v>
      </c>
      <c r="LMF44" s="247" t="s">
        <v>309</v>
      </c>
      <c r="LMG44" s="247" t="s">
        <v>309</v>
      </c>
      <c r="LMH44" s="247" t="s">
        <v>309</v>
      </c>
      <c r="LMI44" s="247" t="s">
        <v>309</v>
      </c>
      <c r="LMJ44" s="247" t="s">
        <v>309</v>
      </c>
      <c r="LMK44" s="247" t="s">
        <v>309</v>
      </c>
      <c r="LML44" s="247" t="s">
        <v>309</v>
      </c>
      <c r="LMM44" s="247" t="s">
        <v>309</v>
      </c>
      <c r="LMN44" s="247" t="s">
        <v>309</v>
      </c>
      <c r="LMO44" s="247" t="s">
        <v>309</v>
      </c>
      <c r="LMP44" s="247" t="s">
        <v>309</v>
      </c>
      <c r="LMQ44" s="247" t="s">
        <v>309</v>
      </c>
      <c r="LMR44" s="247" t="s">
        <v>309</v>
      </c>
      <c r="LMS44" s="247" t="s">
        <v>309</v>
      </c>
      <c r="LMT44" s="247" t="s">
        <v>309</v>
      </c>
      <c r="LMU44" s="247" t="s">
        <v>309</v>
      </c>
      <c r="LMV44" s="247" t="s">
        <v>309</v>
      </c>
      <c r="LMW44" s="247" t="s">
        <v>309</v>
      </c>
      <c r="LMX44" s="247" t="s">
        <v>309</v>
      </c>
      <c r="LMY44" s="247" t="s">
        <v>309</v>
      </c>
      <c r="LMZ44" s="247" t="s">
        <v>309</v>
      </c>
      <c r="LNA44" s="247" t="s">
        <v>309</v>
      </c>
      <c r="LNB44" s="247" t="s">
        <v>309</v>
      </c>
      <c r="LNC44" s="247" t="s">
        <v>309</v>
      </c>
      <c r="LND44" s="247" t="s">
        <v>309</v>
      </c>
      <c r="LNE44" s="247" t="s">
        <v>309</v>
      </c>
      <c r="LNF44" s="247" t="s">
        <v>309</v>
      </c>
      <c r="LNG44" s="247" t="s">
        <v>309</v>
      </c>
      <c r="LNH44" s="247" t="s">
        <v>309</v>
      </c>
      <c r="LNI44" s="247" t="s">
        <v>309</v>
      </c>
      <c r="LNJ44" s="247" t="s">
        <v>309</v>
      </c>
      <c r="LNK44" s="247" t="s">
        <v>309</v>
      </c>
      <c r="LNL44" s="247" t="s">
        <v>309</v>
      </c>
      <c r="LNM44" s="247" t="s">
        <v>309</v>
      </c>
      <c r="LNN44" s="247" t="s">
        <v>309</v>
      </c>
      <c r="LNO44" s="247" t="s">
        <v>309</v>
      </c>
      <c r="LNP44" s="247" t="s">
        <v>309</v>
      </c>
      <c r="LNQ44" s="247" t="s">
        <v>309</v>
      </c>
      <c r="LNR44" s="247" t="s">
        <v>309</v>
      </c>
      <c r="LNS44" s="247" t="s">
        <v>309</v>
      </c>
      <c r="LNT44" s="247" t="s">
        <v>309</v>
      </c>
      <c r="LNU44" s="247" t="s">
        <v>309</v>
      </c>
      <c r="LNV44" s="247" t="s">
        <v>309</v>
      </c>
      <c r="LNW44" s="247" t="s">
        <v>309</v>
      </c>
      <c r="LNX44" s="247" t="s">
        <v>309</v>
      </c>
      <c r="LNY44" s="247" t="s">
        <v>309</v>
      </c>
      <c r="LNZ44" s="247" t="s">
        <v>309</v>
      </c>
      <c r="LOA44" s="247" t="s">
        <v>309</v>
      </c>
      <c r="LOB44" s="247" t="s">
        <v>309</v>
      </c>
      <c r="LOC44" s="247" t="s">
        <v>309</v>
      </c>
      <c r="LOD44" s="247" t="s">
        <v>309</v>
      </c>
      <c r="LOE44" s="247" t="s">
        <v>309</v>
      </c>
      <c r="LOF44" s="247" t="s">
        <v>309</v>
      </c>
      <c r="LOG44" s="247" t="s">
        <v>309</v>
      </c>
      <c r="LOH44" s="247" t="s">
        <v>309</v>
      </c>
      <c r="LOI44" s="247" t="s">
        <v>309</v>
      </c>
      <c r="LOJ44" s="247" t="s">
        <v>309</v>
      </c>
      <c r="LOK44" s="247" t="s">
        <v>309</v>
      </c>
      <c r="LOL44" s="247" t="s">
        <v>309</v>
      </c>
      <c r="LOM44" s="247" t="s">
        <v>309</v>
      </c>
      <c r="LON44" s="247" t="s">
        <v>309</v>
      </c>
      <c r="LOO44" s="247" t="s">
        <v>309</v>
      </c>
      <c r="LOP44" s="247" t="s">
        <v>309</v>
      </c>
      <c r="LOQ44" s="247" t="s">
        <v>309</v>
      </c>
      <c r="LOR44" s="247" t="s">
        <v>309</v>
      </c>
      <c r="LOS44" s="247" t="s">
        <v>309</v>
      </c>
      <c r="LOT44" s="247" t="s">
        <v>309</v>
      </c>
      <c r="LOU44" s="247" t="s">
        <v>309</v>
      </c>
      <c r="LOV44" s="247" t="s">
        <v>309</v>
      </c>
      <c r="LOW44" s="247" t="s">
        <v>309</v>
      </c>
      <c r="LOX44" s="247" t="s">
        <v>309</v>
      </c>
      <c r="LOY44" s="247" t="s">
        <v>309</v>
      </c>
      <c r="LOZ44" s="247" t="s">
        <v>309</v>
      </c>
      <c r="LPA44" s="247" t="s">
        <v>309</v>
      </c>
      <c r="LPB44" s="247" t="s">
        <v>309</v>
      </c>
      <c r="LPC44" s="247" t="s">
        <v>309</v>
      </c>
      <c r="LPD44" s="247" t="s">
        <v>309</v>
      </c>
      <c r="LPE44" s="247" t="s">
        <v>309</v>
      </c>
      <c r="LPF44" s="247" t="s">
        <v>309</v>
      </c>
      <c r="LPG44" s="247" t="s">
        <v>309</v>
      </c>
      <c r="LPH44" s="247" t="s">
        <v>309</v>
      </c>
      <c r="LPI44" s="247" t="s">
        <v>309</v>
      </c>
      <c r="LPJ44" s="247" t="s">
        <v>309</v>
      </c>
      <c r="LPK44" s="247" t="s">
        <v>309</v>
      </c>
      <c r="LPL44" s="247" t="s">
        <v>309</v>
      </c>
      <c r="LPM44" s="247" t="s">
        <v>309</v>
      </c>
      <c r="LPN44" s="247" t="s">
        <v>309</v>
      </c>
      <c r="LPO44" s="247" t="s">
        <v>309</v>
      </c>
      <c r="LPP44" s="247" t="s">
        <v>309</v>
      </c>
      <c r="LPQ44" s="247" t="s">
        <v>309</v>
      </c>
      <c r="LPR44" s="247" t="s">
        <v>309</v>
      </c>
      <c r="LPS44" s="247" t="s">
        <v>309</v>
      </c>
      <c r="LPT44" s="247" t="s">
        <v>309</v>
      </c>
      <c r="LPU44" s="247" t="s">
        <v>309</v>
      </c>
      <c r="LPV44" s="247" t="s">
        <v>309</v>
      </c>
      <c r="LPW44" s="247" t="s">
        <v>309</v>
      </c>
      <c r="LPX44" s="247" t="s">
        <v>309</v>
      </c>
      <c r="LPY44" s="247" t="s">
        <v>309</v>
      </c>
      <c r="LPZ44" s="247" t="s">
        <v>309</v>
      </c>
      <c r="LQA44" s="247" t="s">
        <v>309</v>
      </c>
      <c r="LQB44" s="247" t="s">
        <v>309</v>
      </c>
      <c r="LQC44" s="247" t="s">
        <v>309</v>
      </c>
      <c r="LQD44" s="247" t="s">
        <v>309</v>
      </c>
      <c r="LQE44" s="247" t="s">
        <v>309</v>
      </c>
      <c r="LQF44" s="247" t="s">
        <v>309</v>
      </c>
      <c r="LQG44" s="247" t="s">
        <v>309</v>
      </c>
      <c r="LQH44" s="247" t="s">
        <v>309</v>
      </c>
      <c r="LQI44" s="247" t="s">
        <v>309</v>
      </c>
      <c r="LQJ44" s="247" t="s">
        <v>309</v>
      </c>
      <c r="LQK44" s="247" t="s">
        <v>309</v>
      </c>
      <c r="LQL44" s="247" t="s">
        <v>309</v>
      </c>
      <c r="LQM44" s="247" t="s">
        <v>309</v>
      </c>
      <c r="LQN44" s="247" t="s">
        <v>309</v>
      </c>
      <c r="LQO44" s="247" t="s">
        <v>309</v>
      </c>
      <c r="LQP44" s="247" t="s">
        <v>309</v>
      </c>
      <c r="LQQ44" s="247" t="s">
        <v>309</v>
      </c>
      <c r="LQR44" s="247" t="s">
        <v>309</v>
      </c>
      <c r="LQS44" s="247" t="s">
        <v>309</v>
      </c>
      <c r="LQT44" s="247" t="s">
        <v>309</v>
      </c>
      <c r="LQU44" s="247" t="s">
        <v>309</v>
      </c>
      <c r="LQV44" s="247" t="s">
        <v>309</v>
      </c>
      <c r="LQW44" s="247" t="s">
        <v>309</v>
      </c>
      <c r="LQX44" s="247" t="s">
        <v>309</v>
      </c>
      <c r="LQY44" s="247" t="s">
        <v>309</v>
      </c>
      <c r="LQZ44" s="247" t="s">
        <v>309</v>
      </c>
      <c r="LRA44" s="247" t="s">
        <v>309</v>
      </c>
      <c r="LRB44" s="247" t="s">
        <v>309</v>
      </c>
      <c r="LRC44" s="247" t="s">
        <v>309</v>
      </c>
      <c r="LRD44" s="247" t="s">
        <v>309</v>
      </c>
      <c r="LRE44" s="247" t="s">
        <v>309</v>
      </c>
      <c r="LRF44" s="247" t="s">
        <v>309</v>
      </c>
      <c r="LRG44" s="247" t="s">
        <v>309</v>
      </c>
      <c r="LRH44" s="247" t="s">
        <v>309</v>
      </c>
      <c r="LRI44" s="247" t="s">
        <v>309</v>
      </c>
      <c r="LRJ44" s="247" t="s">
        <v>309</v>
      </c>
      <c r="LRK44" s="247" t="s">
        <v>309</v>
      </c>
      <c r="LRL44" s="247" t="s">
        <v>309</v>
      </c>
      <c r="LRM44" s="247" t="s">
        <v>309</v>
      </c>
      <c r="LRN44" s="247" t="s">
        <v>309</v>
      </c>
      <c r="LRO44" s="247" t="s">
        <v>309</v>
      </c>
      <c r="LRP44" s="247" t="s">
        <v>309</v>
      </c>
      <c r="LRQ44" s="247" t="s">
        <v>309</v>
      </c>
      <c r="LRR44" s="247" t="s">
        <v>309</v>
      </c>
      <c r="LRS44" s="247" t="s">
        <v>309</v>
      </c>
      <c r="LRT44" s="247" t="s">
        <v>309</v>
      </c>
      <c r="LRU44" s="247" t="s">
        <v>309</v>
      </c>
      <c r="LRV44" s="247" t="s">
        <v>309</v>
      </c>
      <c r="LRW44" s="247" t="s">
        <v>309</v>
      </c>
      <c r="LRX44" s="247" t="s">
        <v>309</v>
      </c>
      <c r="LRY44" s="247" t="s">
        <v>309</v>
      </c>
      <c r="LRZ44" s="247" t="s">
        <v>309</v>
      </c>
      <c r="LSA44" s="247" t="s">
        <v>309</v>
      </c>
      <c r="LSB44" s="247" t="s">
        <v>309</v>
      </c>
      <c r="LSC44" s="247" t="s">
        <v>309</v>
      </c>
      <c r="LSD44" s="247" t="s">
        <v>309</v>
      </c>
      <c r="LSE44" s="247" t="s">
        <v>309</v>
      </c>
      <c r="LSF44" s="247" t="s">
        <v>309</v>
      </c>
      <c r="LSG44" s="247" t="s">
        <v>309</v>
      </c>
      <c r="LSH44" s="247" t="s">
        <v>309</v>
      </c>
      <c r="LSI44" s="247" t="s">
        <v>309</v>
      </c>
      <c r="LSJ44" s="247" t="s">
        <v>309</v>
      </c>
      <c r="LSK44" s="247" t="s">
        <v>309</v>
      </c>
      <c r="LSL44" s="247" t="s">
        <v>309</v>
      </c>
      <c r="LSM44" s="247" t="s">
        <v>309</v>
      </c>
      <c r="LSN44" s="247" t="s">
        <v>309</v>
      </c>
      <c r="LSO44" s="247" t="s">
        <v>309</v>
      </c>
      <c r="LSP44" s="247" t="s">
        <v>309</v>
      </c>
      <c r="LSQ44" s="247" t="s">
        <v>309</v>
      </c>
      <c r="LSR44" s="247" t="s">
        <v>309</v>
      </c>
      <c r="LSS44" s="247" t="s">
        <v>309</v>
      </c>
      <c r="LST44" s="247" t="s">
        <v>309</v>
      </c>
      <c r="LSU44" s="247" t="s">
        <v>309</v>
      </c>
      <c r="LSV44" s="247" t="s">
        <v>309</v>
      </c>
      <c r="LSW44" s="247" t="s">
        <v>309</v>
      </c>
      <c r="LSX44" s="247" t="s">
        <v>309</v>
      </c>
      <c r="LSY44" s="247" t="s">
        <v>309</v>
      </c>
      <c r="LSZ44" s="247" t="s">
        <v>309</v>
      </c>
      <c r="LTA44" s="247" t="s">
        <v>309</v>
      </c>
      <c r="LTB44" s="247" t="s">
        <v>309</v>
      </c>
      <c r="LTC44" s="247" t="s">
        <v>309</v>
      </c>
      <c r="LTD44" s="247" t="s">
        <v>309</v>
      </c>
      <c r="LTE44" s="247" t="s">
        <v>309</v>
      </c>
      <c r="LTF44" s="247" t="s">
        <v>309</v>
      </c>
      <c r="LTG44" s="247" t="s">
        <v>309</v>
      </c>
      <c r="LTH44" s="247" t="s">
        <v>309</v>
      </c>
      <c r="LTI44" s="247" t="s">
        <v>309</v>
      </c>
      <c r="LTJ44" s="247" t="s">
        <v>309</v>
      </c>
      <c r="LTK44" s="247" t="s">
        <v>309</v>
      </c>
      <c r="LTL44" s="247" t="s">
        <v>309</v>
      </c>
      <c r="LTM44" s="247" t="s">
        <v>309</v>
      </c>
      <c r="LTN44" s="247" t="s">
        <v>309</v>
      </c>
      <c r="LTO44" s="247" t="s">
        <v>309</v>
      </c>
      <c r="LTP44" s="247" t="s">
        <v>309</v>
      </c>
      <c r="LTQ44" s="247" t="s">
        <v>309</v>
      </c>
      <c r="LTR44" s="247" t="s">
        <v>309</v>
      </c>
      <c r="LTS44" s="247" t="s">
        <v>309</v>
      </c>
      <c r="LTT44" s="247" t="s">
        <v>309</v>
      </c>
      <c r="LTU44" s="247" t="s">
        <v>309</v>
      </c>
      <c r="LTV44" s="247" t="s">
        <v>309</v>
      </c>
      <c r="LTW44" s="247" t="s">
        <v>309</v>
      </c>
      <c r="LTX44" s="247" t="s">
        <v>309</v>
      </c>
      <c r="LTY44" s="247" t="s">
        <v>309</v>
      </c>
      <c r="LTZ44" s="247" t="s">
        <v>309</v>
      </c>
      <c r="LUA44" s="247" t="s">
        <v>309</v>
      </c>
      <c r="LUB44" s="247" t="s">
        <v>309</v>
      </c>
      <c r="LUC44" s="247" t="s">
        <v>309</v>
      </c>
      <c r="LUD44" s="247" t="s">
        <v>309</v>
      </c>
      <c r="LUE44" s="247" t="s">
        <v>309</v>
      </c>
      <c r="LUF44" s="247" t="s">
        <v>309</v>
      </c>
      <c r="LUG44" s="247" t="s">
        <v>309</v>
      </c>
      <c r="LUH44" s="247" t="s">
        <v>309</v>
      </c>
      <c r="LUI44" s="247" t="s">
        <v>309</v>
      </c>
      <c r="LUJ44" s="247" t="s">
        <v>309</v>
      </c>
      <c r="LUK44" s="247" t="s">
        <v>309</v>
      </c>
      <c r="LUL44" s="247" t="s">
        <v>309</v>
      </c>
      <c r="LUM44" s="247" t="s">
        <v>309</v>
      </c>
      <c r="LUN44" s="247" t="s">
        <v>309</v>
      </c>
      <c r="LUO44" s="247" t="s">
        <v>309</v>
      </c>
      <c r="LUP44" s="247" t="s">
        <v>309</v>
      </c>
      <c r="LUQ44" s="247" t="s">
        <v>309</v>
      </c>
      <c r="LUR44" s="247" t="s">
        <v>309</v>
      </c>
      <c r="LUS44" s="247" t="s">
        <v>309</v>
      </c>
      <c r="LUT44" s="247" t="s">
        <v>309</v>
      </c>
      <c r="LUU44" s="247" t="s">
        <v>309</v>
      </c>
      <c r="LUV44" s="247" t="s">
        <v>309</v>
      </c>
      <c r="LUW44" s="247" t="s">
        <v>309</v>
      </c>
      <c r="LUX44" s="247" t="s">
        <v>309</v>
      </c>
      <c r="LUY44" s="247" t="s">
        <v>309</v>
      </c>
      <c r="LUZ44" s="247" t="s">
        <v>309</v>
      </c>
      <c r="LVA44" s="247" t="s">
        <v>309</v>
      </c>
      <c r="LVB44" s="247" t="s">
        <v>309</v>
      </c>
      <c r="LVC44" s="247" t="s">
        <v>309</v>
      </c>
      <c r="LVD44" s="247" t="s">
        <v>309</v>
      </c>
      <c r="LVE44" s="247" t="s">
        <v>309</v>
      </c>
      <c r="LVF44" s="247" t="s">
        <v>309</v>
      </c>
      <c r="LVG44" s="247" t="s">
        <v>309</v>
      </c>
      <c r="LVH44" s="247" t="s">
        <v>309</v>
      </c>
      <c r="LVI44" s="247" t="s">
        <v>309</v>
      </c>
      <c r="LVJ44" s="247" t="s">
        <v>309</v>
      </c>
      <c r="LVK44" s="247" t="s">
        <v>309</v>
      </c>
      <c r="LVL44" s="247" t="s">
        <v>309</v>
      </c>
      <c r="LVM44" s="247" t="s">
        <v>309</v>
      </c>
      <c r="LVN44" s="247" t="s">
        <v>309</v>
      </c>
      <c r="LVO44" s="247" t="s">
        <v>309</v>
      </c>
      <c r="LVP44" s="247" t="s">
        <v>309</v>
      </c>
      <c r="LVQ44" s="247" t="s">
        <v>309</v>
      </c>
      <c r="LVR44" s="247" t="s">
        <v>309</v>
      </c>
      <c r="LVS44" s="247" t="s">
        <v>309</v>
      </c>
      <c r="LVT44" s="247" t="s">
        <v>309</v>
      </c>
      <c r="LVU44" s="247" t="s">
        <v>309</v>
      </c>
      <c r="LVV44" s="247" t="s">
        <v>309</v>
      </c>
      <c r="LVW44" s="247" t="s">
        <v>309</v>
      </c>
      <c r="LVX44" s="247" t="s">
        <v>309</v>
      </c>
      <c r="LVY44" s="247" t="s">
        <v>309</v>
      </c>
      <c r="LVZ44" s="247" t="s">
        <v>309</v>
      </c>
      <c r="LWA44" s="247" t="s">
        <v>309</v>
      </c>
      <c r="LWB44" s="247" t="s">
        <v>309</v>
      </c>
      <c r="LWC44" s="247" t="s">
        <v>309</v>
      </c>
      <c r="LWD44" s="247" t="s">
        <v>309</v>
      </c>
      <c r="LWE44" s="247" t="s">
        <v>309</v>
      </c>
      <c r="LWF44" s="247" t="s">
        <v>309</v>
      </c>
      <c r="LWG44" s="247" t="s">
        <v>309</v>
      </c>
      <c r="LWH44" s="247" t="s">
        <v>309</v>
      </c>
      <c r="LWI44" s="247" t="s">
        <v>309</v>
      </c>
      <c r="LWJ44" s="247" t="s">
        <v>309</v>
      </c>
      <c r="LWK44" s="247" t="s">
        <v>309</v>
      </c>
      <c r="LWL44" s="247" t="s">
        <v>309</v>
      </c>
      <c r="LWM44" s="247" t="s">
        <v>309</v>
      </c>
      <c r="LWN44" s="247" t="s">
        <v>309</v>
      </c>
      <c r="LWO44" s="247" t="s">
        <v>309</v>
      </c>
      <c r="LWP44" s="247" t="s">
        <v>309</v>
      </c>
      <c r="LWQ44" s="247" t="s">
        <v>309</v>
      </c>
      <c r="LWR44" s="247" t="s">
        <v>309</v>
      </c>
      <c r="LWS44" s="247" t="s">
        <v>309</v>
      </c>
      <c r="LWT44" s="247" t="s">
        <v>309</v>
      </c>
      <c r="LWU44" s="247" t="s">
        <v>309</v>
      </c>
      <c r="LWV44" s="247" t="s">
        <v>309</v>
      </c>
      <c r="LWW44" s="247" t="s">
        <v>309</v>
      </c>
      <c r="LWX44" s="247" t="s">
        <v>309</v>
      </c>
      <c r="LWY44" s="247" t="s">
        <v>309</v>
      </c>
      <c r="LWZ44" s="247" t="s">
        <v>309</v>
      </c>
      <c r="LXA44" s="247" t="s">
        <v>309</v>
      </c>
      <c r="LXB44" s="247" t="s">
        <v>309</v>
      </c>
      <c r="LXC44" s="247" t="s">
        <v>309</v>
      </c>
      <c r="LXD44" s="247" t="s">
        <v>309</v>
      </c>
      <c r="LXE44" s="247" t="s">
        <v>309</v>
      </c>
      <c r="LXF44" s="247" t="s">
        <v>309</v>
      </c>
      <c r="LXG44" s="247" t="s">
        <v>309</v>
      </c>
      <c r="LXH44" s="247" t="s">
        <v>309</v>
      </c>
      <c r="LXI44" s="247" t="s">
        <v>309</v>
      </c>
      <c r="LXJ44" s="247" t="s">
        <v>309</v>
      </c>
      <c r="LXK44" s="247" t="s">
        <v>309</v>
      </c>
      <c r="LXL44" s="247" t="s">
        <v>309</v>
      </c>
      <c r="LXM44" s="247" t="s">
        <v>309</v>
      </c>
      <c r="LXN44" s="247" t="s">
        <v>309</v>
      </c>
      <c r="LXO44" s="247" t="s">
        <v>309</v>
      </c>
      <c r="LXP44" s="247" t="s">
        <v>309</v>
      </c>
      <c r="LXQ44" s="247" t="s">
        <v>309</v>
      </c>
      <c r="LXR44" s="247" t="s">
        <v>309</v>
      </c>
      <c r="LXS44" s="247" t="s">
        <v>309</v>
      </c>
      <c r="LXT44" s="247" t="s">
        <v>309</v>
      </c>
      <c r="LXU44" s="247" t="s">
        <v>309</v>
      </c>
      <c r="LXV44" s="247" t="s">
        <v>309</v>
      </c>
      <c r="LXW44" s="247" t="s">
        <v>309</v>
      </c>
      <c r="LXX44" s="247" t="s">
        <v>309</v>
      </c>
      <c r="LXY44" s="247" t="s">
        <v>309</v>
      </c>
      <c r="LXZ44" s="247" t="s">
        <v>309</v>
      </c>
      <c r="LYA44" s="247" t="s">
        <v>309</v>
      </c>
      <c r="LYB44" s="247" t="s">
        <v>309</v>
      </c>
      <c r="LYC44" s="247" t="s">
        <v>309</v>
      </c>
      <c r="LYD44" s="247" t="s">
        <v>309</v>
      </c>
      <c r="LYE44" s="247" t="s">
        <v>309</v>
      </c>
      <c r="LYF44" s="247" t="s">
        <v>309</v>
      </c>
      <c r="LYG44" s="247" t="s">
        <v>309</v>
      </c>
      <c r="LYH44" s="247" t="s">
        <v>309</v>
      </c>
      <c r="LYI44" s="247" t="s">
        <v>309</v>
      </c>
      <c r="LYJ44" s="247" t="s">
        <v>309</v>
      </c>
      <c r="LYK44" s="247" t="s">
        <v>309</v>
      </c>
      <c r="LYL44" s="247" t="s">
        <v>309</v>
      </c>
      <c r="LYM44" s="247" t="s">
        <v>309</v>
      </c>
      <c r="LYN44" s="247" t="s">
        <v>309</v>
      </c>
      <c r="LYO44" s="247" t="s">
        <v>309</v>
      </c>
      <c r="LYP44" s="247" t="s">
        <v>309</v>
      </c>
      <c r="LYQ44" s="247" t="s">
        <v>309</v>
      </c>
      <c r="LYR44" s="247" t="s">
        <v>309</v>
      </c>
      <c r="LYS44" s="247" t="s">
        <v>309</v>
      </c>
      <c r="LYT44" s="247" t="s">
        <v>309</v>
      </c>
      <c r="LYU44" s="247" t="s">
        <v>309</v>
      </c>
      <c r="LYV44" s="247" t="s">
        <v>309</v>
      </c>
      <c r="LYW44" s="247" t="s">
        <v>309</v>
      </c>
      <c r="LYX44" s="247" t="s">
        <v>309</v>
      </c>
      <c r="LYY44" s="247" t="s">
        <v>309</v>
      </c>
      <c r="LYZ44" s="247" t="s">
        <v>309</v>
      </c>
      <c r="LZA44" s="247" t="s">
        <v>309</v>
      </c>
      <c r="LZB44" s="247" t="s">
        <v>309</v>
      </c>
      <c r="LZC44" s="247" t="s">
        <v>309</v>
      </c>
      <c r="LZD44" s="247" t="s">
        <v>309</v>
      </c>
      <c r="LZE44" s="247" t="s">
        <v>309</v>
      </c>
      <c r="LZF44" s="247" t="s">
        <v>309</v>
      </c>
      <c r="LZG44" s="247" t="s">
        <v>309</v>
      </c>
      <c r="LZH44" s="247" t="s">
        <v>309</v>
      </c>
      <c r="LZI44" s="247" t="s">
        <v>309</v>
      </c>
      <c r="LZJ44" s="247" t="s">
        <v>309</v>
      </c>
      <c r="LZK44" s="247" t="s">
        <v>309</v>
      </c>
      <c r="LZL44" s="247" t="s">
        <v>309</v>
      </c>
      <c r="LZM44" s="247" t="s">
        <v>309</v>
      </c>
      <c r="LZN44" s="247" t="s">
        <v>309</v>
      </c>
      <c r="LZO44" s="247" t="s">
        <v>309</v>
      </c>
      <c r="LZP44" s="247" t="s">
        <v>309</v>
      </c>
      <c r="LZQ44" s="247" t="s">
        <v>309</v>
      </c>
      <c r="LZR44" s="247" t="s">
        <v>309</v>
      </c>
      <c r="LZS44" s="247" t="s">
        <v>309</v>
      </c>
      <c r="LZT44" s="247" t="s">
        <v>309</v>
      </c>
      <c r="LZU44" s="247" t="s">
        <v>309</v>
      </c>
      <c r="LZV44" s="247" t="s">
        <v>309</v>
      </c>
      <c r="LZW44" s="247" t="s">
        <v>309</v>
      </c>
      <c r="LZX44" s="247" t="s">
        <v>309</v>
      </c>
      <c r="LZY44" s="247" t="s">
        <v>309</v>
      </c>
      <c r="LZZ44" s="247" t="s">
        <v>309</v>
      </c>
      <c r="MAA44" s="247" t="s">
        <v>309</v>
      </c>
      <c r="MAB44" s="247" t="s">
        <v>309</v>
      </c>
      <c r="MAC44" s="247" t="s">
        <v>309</v>
      </c>
      <c r="MAD44" s="247" t="s">
        <v>309</v>
      </c>
      <c r="MAE44" s="247" t="s">
        <v>309</v>
      </c>
      <c r="MAF44" s="247" t="s">
        <v>309</v>
      </c>
      <c r="MAG44" s="247" t="s">
        <v>309</v>
      </c>
      <c r="MAH44" s="247" t="s">
        <v>309</v>
      </c>
      <c r="MAI44" s="247" t="s">
        <v>309</v>
      </c>
      <c r="MAJ44" s="247" t="s">
        <v>309</v>
      </c>
      <c r="MAK44" s="247" t="s">
        <v>309</v>
      </c>
      <c r="MAL44" s="247" t="s">
        <v>309</v>
      </c>
      <c r="MAM44" s="247" t="s">
        <v>309</v>
      </c>
      <c r="MAN44" s="247" t="s">
        <v>309</v>
      </c>
      <c r="MAO44" s="247" t="s">
        <v>309</v>
      </c>
      <c r="MAP44" s="247" t="s">
        <v>309</v>
      </c>
      <c r="MAQ44" s="247" t="s">
        <v>309</v>
      </c>
      <c r="MAR44" s="247" t="s">
        <v>309</v>
      </c>
      <c r="MAS44" s="247" t="s">
        <v>309</v>
      </c>
      <c r="MAT44" s="247" t="s">
        <v>309</v>
      </c>
      <c r="MAU44" s="247" t="s">
        <v>309</v>
      </c>
      <c r="MAV44" s="247" t="s">
        <v>309</v>
      </c>
      <c r="MAW44" s="247" t="s">
        <v>309</v>
      </c>
      <c r="MAX44" s="247" t="s">
        <v>309</v>
      </c>
      <c r="MAY44" s="247" t="s">
        <v>309</v>
      </c>
      <c r="MAZ44" s="247" t="s">
        <v>309</v>
      </c>
      <c r="MBA44" s="247" t="s">
        <v>309</v>
      </c>
      <c r="MBB44" s="247" t="s">
        <v>309</v>
      </c>
      <c r="MBC44" s="247" t="s">
        <v>309</v>
      </c>
      <c r="MBD44" s="247" t="s">
        <v>309</v>
      </c>
      <c r="MBE44" s="247" t="s">
        <v>309</v>
      </c>
      <c r="MBF44" s="247" t="s">
        <v>309</v>
      </c>
      <c r="MBG44" s="247" t="s">
        <v>309</v>
      </c>
      <c r="MBH44" s="247" t="s">
        <v>309</v>
      </c>
      <c r="MBI44" s="247" t="s">
        <v>309</v>
      </c>
      <c r="MBJ44" s="247" t="s">
        <v>309</v>
      </c>
      <c r="MBK44" s="247" t="s">
        <v>309</v>
      </c>
      <c r="MBL44" s="247" t="s">
        <v>309</v>
      </c>
      <c r="MBM44" s="247" t="s">
        <v>309</v>
      </c>
      <c r="MBN44" s="247" t="s">
        <v>309</v>
      </c>
      <c r="MBO44" s="247" t="s">
        <v>309</v>
      </c>
      <c r="MBP44" s="247" t="s">
        <v>309</v>
      </c>
      <c r="MBQ44" s="247" t="s">
        <v>309</v>
      </c>
      <c r="MBR44" s="247" t="s">
        <v>309</v>
      </c>
      <c r="MBS44" s="247" t="s">
        <v>309</v>
      </c>
      <c r="MBT44" s="247" t="s">
        <v>309</v>
      </c>
      <c r="MBU44" s="247" t="s">
        <v>309</v>
      </c>
      <c r="MBV44" s="247" t="s">
        <v>309</v>
      </c>
      <c r="MBW44" s="247" t="s">
        <v>309</v>
      </c>
      <c r="MBX44" s="247" t="s">
        <v>309</v>
      </c>
      <c r="MBY44" s="247" t="s">
        <v>309</v>
      </c>
      <c r="MBZ44" s="247" t="s">
        <v>309</v>
      </c>
      <c r="MCA44" s="247" t="s">
        <v>309</v>
      </c>
      <c r="MCB44" s="247" t="s">
        <v>309</v>
      </c>
      <c r="MCC44" s="247" t="s">
        <v>309</v>
      </c>
      <c r="MCD44" s="247" t="s">
        <v>309</v>
      </c>
      <c r="MCE44" s="247" t="s">
        <v>309</v>
      </c>
      <c r="MCF44" s="247" t="s">
        <v>309</v>
      </c>
      <c r="MCG44" s="247" t="s">
        <v>309</v>
      </c>
      <c r="MCH44" s="247" t="s">
        <v>309</v>
      </c>
      <c r="MCI44" s="247" t="s">
        <v>309</v>
      </c>
      <c r="MCJ44" s="247" t="s">
        <v>309</v>
      </c>
      <c r="MCK44" s="247" t="s">
        <v>309</v>
      </c>
      <c r="MCL44" s="247" t="s">
        <v>309</v>
      </c>
      <c r="MCM44" s="247" t="s">
        <v>309</v>
      </c>
      <c r="MCN44" s="247" t="s">
        <v>309</v>
      </c>
      <c r="MCO44" s="247" t="s">
        <v>309</v>
      </c>
      <c r="MCP44" s="247" t="s">
        <v>309</v>
      </c>
      <c r="MCQ44" s="247" t="s">
        <v>309</v>
      </c>
      <c r="MCR44" s="247" t="s">
        <v>309</v>
      </c>
      <c r="MCS44" s="247" t="s">
        <v>309</v>
      </c>
      <c r="MCT44" s="247" t="s">
        <v>309</v>
      </c>
      <c r="MCU44" s="247" t="s">
        <v>309</v>
      </c>
      <c r="MCV44" s="247" t="s">
        <v>309</v>
      </c>
      <c r="MCW44" s="247" t="s">
        <v>309</v>
      </c>
      <c r="MCX44" s="247" t="s">
        <v>309</v>
      </c>
      <c r="MCY44" s="247" t="s">
        <v>309</v>
      </c>
      <c r="MCZ44" s="247" t="s">
        <v>309</v>
      </c>
      <c r="MDA44" s="247" t="s">
        <v>309</v>
      </c>
      <c r="MDB44" s="247" t="s">
        <v>309</v>
      </c>
      <c r="MDC44" s="247" t="s">
        <v>309</v>
      </c>
      <c r="MDD44" s="247" t="s">
        <v>309</v>
      </c>
      <c r="MDE44" s="247" t="s">
        <v>309</v>
      </c>
      <c r="MDF44" s="247" t="s">
        <v>309</v>
      </c>
      <c r="MDG44" s="247" t="s">
        <v>309</v>
      </c>
      <c r="MDH44" s="247" t="s">
        <v>309</v>
      </c>
      <c r="MDI44" s="247" t="s">
        <v>309</v>
      </c>
      <c r="MDJ44" s="247" t="s">
        <v>309</v>
      </c>
      <c r="MDK44" s="247" t="s">
        <v>309</v>
      </c>
      <c r="MDL44" s="247" t="s">
        <v>309</v>
      </c>
      <c r="MDM44" s="247" t="s">
        <v>309</v>
      </c>
      <c r="MDN44" s="247" t="s">
        <v>309</v>
      </c>
      <c r="MDO44" s="247" t="s">
        <v>309</v>
      </c>
      <c r="MDP44" s="247" t="s">
        <v>309</v>
      </c>
      <c r="MDQ44" s="247" t="s">
        <v>309</v>
      </c>
      <c r="MDR44" s="247" t="s">
        <v>309</v>
      </c>
      <c r="MDS44" s="247" t="s">
        <v>309</v>
      </c>
      <c r="MDT44" s="247" t="s">
        <v>309</v>
      </c>
      <c r="MDU44" s="247" t="s">
        <v>309</v>
      </c>
      <c r="MDV44" s="247" t="s">
        <v>309</v>
      </c>
      <c r="MDW44" s="247" t="s">
        <v>309</v>
      </c>
      <c r="MDX44" s="247" t="s">
        <v>309</v>
      </c>
      <c r="MDY44" s="247" t="s">
        <v>309</v>
      </c>
      <c r="MDZ44" s="247" t="s">
        <v>309</v>
      </c>
      <c r="MEA44" s="247" t="s">
        <v>309</v>
      </c>
      <c r="MEB44" s="247" t="s">
        <v>309</v>
      </c>
      <c r="MEC44" s="247" t="s">
        <v>309</v>
      </c>
      <c r="MED44" s="247" t="s">
        <v>309</v>
      </c>
      <c r="MEE44" s="247" t="s">
        <v>309</v>
      </c>
      <c r="MEF44" s="247" t="s">
        <v>309</v>
      </c>
      <c r="MEG44" s="247" t="s">
        <v>309</v>
      </c>
      <c r="MEH44" s="247" t="s">
        <v>309</v>
      </c>
      <c r="MEI44" s="247" t="s">
        <v>309</v>
      </c>
      <c r="MEJ44" s="247" t="s">
        <v>309</v>
      </c>
      <c r="MEK44" s="247" t="s">
        <v>309</v>
      </c>
      <c r="MEL44" s="247" t="s">
        <v>309</v>
      </c>
      <c r="MEM44" s="247" t="s">
        <v>309</v>
      </c>
      <c r="MEN44" s="247" t="s">
        <v>309</v>
      </c>
      <c r="MEO44" s="247" t="s">
        <v>309</v>
      </c>
      <c r="MEP44" s="247" t="s">
        <v>309</v>
      </c>
      <c r="MEQ44" s="247" t="s">
        <v>309</v>
      </c>
      <c r="MER44" s="247" t="s">
        <v>309</v>
      </c>
      <c r="MES44" s="247" t="s">
        <v>309</v>
      </c>
      <c r="MET44" s="247" t="s">
        <v>309</v>
      </c>
      <c r="MEU44" s="247" t="s">
        <v>309</v>
      </c>
      <c r="MEV44" s="247" t="s">
        <v>309</v>
      </c>
      <c r="MEW44" s="247" t="s">
        <v>309</v>
      </c>
      <c r="MEX44" s="247" t="s">
        <v>309</v>
      </c>
      <c r="MEY44" s="247" t="s">
        <v>309</v>
      </c>
      <c r="MEZ44" s="247" t="s">
        <v>309</v>
      </c>
      <c r="MFA44" s="247" t="s">
        <v>309</v>
      </c>
      <c r="MFB44" s="247" t="s">
        <v>309</v>
      </c>
      <c r="MFC44" s="247" t="s">
        <v>309</v>
      </c>
      <c r="MFD44" s="247" t="s">
        <v>309</v>
      </c>
      <c r="MFE44" s="247" t="s">
        <v>309</v>
      </c>
      <c r="MFF44" s="247" t="s">
        <v>309</v>
      </c>
      <c r="MFG44" s="247" t="s">
        <v>309</v>
      </c>
      <c r="MFH44" s="247" t="s">
        <v>309</v>
      </c>
      <c r="MFI44" s="247" t="s">
        <v>309</v>
      </c>
      <c r="MFJ44" s="247" t="s">
        <v>309</v>
      </c>
      <c r="MFK44" s="247" t="s">
        <v>309</v>
      </c>
      <c r="MFL44" s="247" t="s">
        <v>309</v>
      </c>
      <c r="MFM44" s="247" t="s">
        <v>309</v>
      </c>
      <c r="MFN44" s="247" t="s">
        <v>309</v>
      </c>
      <c r="MFO44" s="247" t="s">
        <v>309</v>
      </c>
      <c r="MFP44" s="247" t="s">
        <v>309</v>
      </c>
      <c r="MFQ44" s="247" t="s">
        <v>309</v>
      </c>
      <c r="MFR44" s="247" t="s">
        <v>309</v>
      </c>
      <c r="MFS44" s="247" t="s">
        <v>309</v>
      </c>
      <c r="MFT44" s="247" t="s">
        <v>309</v>
      </c>
      <c r="MFU44" s="247" t="s">
        <v>309</v>
      </c>
      <c r="MFV44" s="247" t="s">
        <v>309</v>
      </c>
      <c r="MFW44" s="247" t="s">
        <v>309</v>
      </c>
      <c r="MFX44" s="247" t="s">
        <v>309</v>
      </c>
      <c r="MFY44" s="247" t="s">
        <v>309</v>
      </c>
      <c r="MFZ44" s="247" t="s">
        <v>309</v>
      </c>
      <c r="MGA44" s="247" t="s">
        <v>309</v>
      </c>
      <c r="MGB44" s="247" t="s">
        <v>309</v>
      </c>
      <c r="MGC44" s="247" t="s">
        <v>309</v>
      </c>
      <c r="MGD44" s="247" t="s">
        <v>309</v>
      </c>
      <c r="MGE44" s="247" t="s">
        <v>309</v>
      </c>
      <c r="MGF44" s="247" t="s">
        <v>309</v>
      </c>
      <c r="MGG44" s="247" t="s">
        <v>309</v>
      </c>
      <c r="MGH44" s="247" t="s">
        <v>309</v>
      </c>
      <c r="MGI44" s="247" t="s">
        <v>309</v>
      </c>
      <c r="MGJ44" s="247" t="s">
        <v>309</v>
      </c>
      <c r="MGK44" s="247" t="s">
        <v>309</v>
      </c>
      <c r="MGL44" s="247" t="s">
        <v>309</v>
      </c>
      <c r="MGM44" s="247" t="s">
        <v>309</v>
      </c>
      <c r="MGN44" s="247" t="s">
        <v>309</v>
      </c>
      <c r="MGO44" s="247" t="s">
        <v>309</v>
      </c>
      <c r="MGP44" s="247" t="s">
        <v>309</v>
      </c>
      <c r="MGQ44" s="247" t="s">
        <v>309</v>
      </c>
      <c r="MGR44" s="247" t="s">
        <v>309</v>
      </c>
      <c r="MGS44" s="247" t="s">
        <v>309</v>
      </c>
      <c r="MGT44" s="247" t="s">
        <v>309</v>
      </c>
      <c r="MGU44" s="247" t="s">
        <v>309</v>
      </c>
      <c r="MGV44" s="247" t="s">
        <v>309</v>
      </c>
      <c r="MGW44" s="247" t="s">
        <v>309</v>
      </c>
      <c r="MGX44" s="247" t="s">
        <v>309</v>
      </c>
      <c r="MGY44" s="247" t="s">
        <v>309</v>
      </c>
      <c r="MGZ44" s="247" t="s">
        <v>309</v>
      </c>
      <c r="MHA44" s="247" t="s">
        <v>309</v>
      </c>
      <c r="MHB44" s="247" t="s">
        <v>309</v>
      </c>
      <c r="MHC44" s="247" t="s">
        <v>309</v>
      </c>
      <c r="MHD44" s="247" t="s">
        <v>309</v>
      </c>
      <c r="MHE44" s="247" t="s">
        <v>309</v>
      </c>
      <c r="MHF44" s="247" t="s">
        <v>309</v>
      </c>
      <c r="MHG44" s="247" t="s">
        <v>309</v>
      </c>
      <c r="MHH44" s="247" t="s">
        <v>309</v>
      </c>
      <c r="MHI44" s="247" t="s">
        <v>309</v>
      </c>
      <c r="MHJ44" s="247" t="s">
        <v>309</v>
      </c>
      <c r="MHK44" s="247" t="s">
        <v>309</v>
      </c>
      <c r="MHL44" s="247" t="s">
        <v>309</v>
      </c>
      <c r="MHM44" s="247" t="s">
        <v>309</v>
      </c>
      <c r="MHN44" s="247" t="s">
        <v>309</v>
      </c>
      <c r="MHO44" s="247" t="s">
        <v>309</v>
      </c>
      <c r="MHP44" s="247" t="s">
        <v>309</v>
      </c>
      <c r="MHQ44" s="247" t="s">
        <v>309</v>
      </c>
      <c r="MHR44" s="247" t="s">
        <v>309</v>
      </c>
      <c r="MHS44" s="247" t="s">
        <v>309</v>
      </c>
      <c r="MHT44" s="247" t="s">
        <v>309</v>
      </c>
      <c r="MHU44" s="247" t="s">
        <v>309</v>
      </c>
      <c r="MHV44" s="247" t="s">
        <v>309</v>
      </c>
      <c r="MHW44" s="247" t="s">
        <v>309</v>
      </c>
      <c r="MHX44" s="247" t="s">
        <v>309</v>
      </c>
      <c r="MHY44" s="247" t="s">
        <v>309</v>
      </c>
      <c r="MHZ44" s="247" t="s">
        <v>309</v>
      </c>
      <c r="MIA44" s="247" t="s">
        <v>309</v>
      </c>
      <c r="MIB44" s="247" t="s">
        <v>309</v>
      </c>
      <c r="MIC44" s="247" t="s">
        <v>309</v>
      </c>
      <c r="MID44" s="247" t="s">
        <v>309</v>
      </c>
      <c r="MIE44" s="247" t="s">
        <v>309</v>
      </c>
      <c r="MIF44" s="247" t="s">
        <v>309</v>
      </c>
      <c r="MIG44" s="247" t="s">
        <v>309</v>
      </c>
      <c r="MIH44" s="247" t="s">
        <v>309</v>
      </c>
      <c r="MII44" s="247" t="s">
        <v>309</v>
      </c>
      <c r="MIJ44" s="247" t="s">
        <v>309</v>
      </c>
      <c r="MIK44" s="247" t="s">
        <v>309</v>
      </c>
      <c r="MIL44" s="247" t="s">
        <v>309</v>
      </c>
      <c r="MIM44" s="247" t="s">
        <v>309</v>
      </c>
      <c r="MIN44" s="247" t="s">
        <v>309</v>
      </c>
      <c r="MIO44" s="247" t="s">
        <v>309</v>
      </c>
      <c r="MIP44" s="247" t="s">
        <v>309</v>
      </c>
      <c r="MIQ44" s="247" t="s">
        <v>309</v>
      </c>
      <c r="MIR44" s="247" t="s">
        <v>309</v>
      </c>
      <c r="MIS44" s="247" t="s">
        <v>309</v>
      </c>
      <c r="MIT44" s="247" t="s">
        <v>309</v>
      </c>
      <c r="MIU44" s="247" t="s">
        <v>309</v>
      </c>
      <c r="MIV44" s="247" t="s">
        <v>309</v>
      </c>
      <c r="MIW44" s="247" t="s">
        <v>309</v>
      </c>
      <c r="MIX44" s="247" t="s">
        <v>309</v>
      </c>
      <c r="MIY44" s="247" t="s">
        <v>309</v>
      </c>
      <c r="MIZ44" s="247" t="s">
        <v>309</v>
      </c>
      <c r="MJA44" s="247" t="s">
        <v>309</v>
      </c>
      <c r="MJB44" s="247" t="s">
        <v>309</v>
      </c>
      <c r="MJC44" s="247" t="s">
        <v>309</v>
      </c>
      <c r="MJD44" s="247" t="s">
        <v>309</v>
      </c>
      <c r="MJE44" s="247" t="s">
        <v>309</v>
      </c>
      <c r="MJF44" s="247" t="s">
        <v>309</v>
      </c>
      <c r="MJG44" s="247" t="s">
        <v>309</v>
      </c>
      <c r="MJH44" s="247" t="s">
        <v>309</v>
      </c>
      <c r="MJI44" s="247" t="s">
        <v>309</v>
      </c>
      <c r="MJJ44" s="247" t="s">
        <v>309</v>
      </c>
      <c r="MJK44" s="247" t="s">
        <v>309</v>
      </c>
      <c r="MJL44" s="247" t="s">
        <v>309</v>
      </c>
      <c r="MJM44" s="247" t="s">
        <v>309</v>
      </c>
      <c r="MJN44" s="247" t="s">
        <v>309</v>
      </c>
      <c r="MJO44" s="247" t="s">
        <v>309</v>
      </c>
      <c r="MJP44" s="247" t="s">
        <v>309</v>
      </c>
      <c r="MJQ44" s="247" t="s">
        <v>309</v>
      </c>
      <c r="MJR44" s="247" t="s">
        <v>309</v>
      </c>
      <c r="MJS44" s="247" t="s">
        <v>309</v>
      </c>
      <c r="MJT44" s="247" t="s">
        <v>309</v>
      </c>
      <c r="MJU44" s="247" t="s">
        <v>309</v>
      </c>
      <c r="MJV44" s="247" t="s">
        <v>309</v>
      </c>
      <c r="MJW44" s="247" t="s">
        <v>309</v>
      </c>
      <c r="MJX44" s="247" t="s">
        <v>309</v>
      </c>
      <c r="MJY44" s="247" t="s">
        <v>309</v>
      </c>
      <c r="MJZ44" s="247" t="s">
        <v>309</v>
      </c>
      <c r="MKA44" s="247" t="s">
        <v>309</v>
      </c>
      <c r="MKB44" s="247" t="s">
        <v>309</v>
      </c>
      <c r="MKC44" s="247" t="s">
        <v>309</v>
      </c>
      <c r="MKD44" s="247" t="s">
        <v>309</v>
      </c>
      <c r="MKE44" s="247" t="s">
        <v>309</v>
      </c>
      <c r="MKF44" s="247" t="s">
        <v>309</v>
      </c>
      <c r="MKG44" s="247" t="s">
        <v>309</v>
      </c>
      <c r="MKH44" s="247" t="s">
        <v>309</v>
      </c>
      <c r="MKI44" s="247" t="s">
        <v>309</v>
      </c>
      <c r="MKJ44" s="247" t="s">
        <v>309</v>
      </c>
      <c r="MKK44" s="247" t="s">
        <v>309</v>
      </c>
      <c r="MKL44" s="247" t="s">
        <v>309</v>
      </c>
      <c r="MKM44" s="247" t="s">
        <v>309</v>
      </c>
      <c r="MKN44" s="247" t="s">
        <v>309</v>
      </c>
      <c r="MKO44" s="247" t="s">
        <v>309</v>
      </c>
      <c r="MKP44" s="247" t="s">
        <v>309</v>
      </c>
      <c r="MKQ44" s="247" t="s">
        <v>309</v>
      </c>
      <c r="MKR44" s="247" t="s">
        <v>309</v>
      </c>
      <c r="MKS44" s="247" t="s">
        <v>309</v>
      </c>
      <c r="MKT44" s="247" t="s">
        <v>309</v>
      </c>
      <c r="MKU44" s="247" t="s">
        <v>309</v>
      </c>
      <c r="MKV44" s="247" t="s">
        <v>309</v>
      </c>
      <c r="MKW44" s="247" t="s">
        <v>309</v>
      </c>
      <c r="MKX44" s="247" t="s">
        <v>309</v>
      </c>
      <c r="MKY44" s="247" t="s">
        <v>309</v>
      </c>
      <c r="MKZ44" s="247" t="s">
        <v>309</v>
      </c>
      <c r="MLA44" s="247" t="s">
        <v>309</v>
      </c>
      <c r="MLB44" s="247" t="s">
        <v>309</v>
      </c>
      <c r="MLC44" s="247" t="s">
        <v>309</v>
      </c>
      <c r="MLD44" s="247" t="s">
        <v>309</v>
      </c>
      <c r="MLE44" s="247" t="s">
        <v>309</v>
      </c>
      <c r="MLF44" s="247" t="s">
        <v>309</v>
      </c>
      <c r="MLG44" s="247" t="s">
        <v>309</v>
      </c>
      <c r="MLH44" s="247" t="s">
        <v>309</v>
      </c>
      <c r="MLI44" s="247" t="s">
        <v>309</v>
      </c>
      <c r="MLJ44" s="247" t="s">
        <v>309</v>
      </c>
      <c r="MLK44" s="247" t="s">
        <v>309</v>
      </c>
      <c r="MLL44" s="247" t="s">
        <v>309</v>
      </c>
      <c r="MLM44" s="247" t="s">
        <v>309</v>
      </c>
      <c r="MLN44" s="247" t="s">
        <v>309</v>
      </c>
      <c r="MLO44" s="247" t="s">
        <v>309</v>
      </c>
      <c r="MLP44" s="247" t="s">
        <v>309</v>
      </c>
      <c r="MLQ44" s="247" t="s">
        <v>309</v>
      </c>
      <c r="MLR44" s="247" t="s">
        <v>309</v>
      </c>
      <c r="MLS44" s="247" t="s">
        <v>309</v>
      </c>
      <c r="MLT44" s="247" t="s">
        <v>309</v>
      </c>
      <c r="MLU44" s="247" t="s">
        <v>309</v>
      </c>
      <c r="MLV44" s="247" t="s">
        <v>309</v>
      </c>
      <c r="MLW44" s="247" t="s">
        <v>309</v>
      </c>
      <c r="MLX44" s="247" t="s">
        <v>309</v>
      </c>
      <c r="MLY44" s="247" t="s">
        <v>309</v>
      </c>
      <c r="MLZ44" s="247" t="s">
        <v>309</v>
      </c>
      <c r="MMA44" s="247" t="s">
        <v>309</v>
      </c>
      <c r="MMB44" s="247" t="s">
        <v>309</v>
      </c>
      <c r="MMC44" s="247" t="s">
        <v>309</v>
      </c>
      <c r="MMD44" s="247" t="s">
        <v>309</v>
      </c>
      <c r="MME44" s="247" t="s">
        <v>309</v>
      </c>
      <c r="MMF44" s="247" t="s">
        <v>309</v>
      </c>
      <c r="MMG44" s="247" t="s">
        <v>309</v>
      </c>
      <c r="MMH44" s="247" t="s">
        <v>309</v>
      </c>
      <c r="MMI44" s="247" t="s">
        <v>309</v>
      </c>
      <c r="MMJ44" s="247" t="s">
        <v>309</v>
      </c>
      <c r="MMK44" s="247" t="s">
        <v>309</v>
      </c>
      <c r="MML44" s="247" t="s">
        <v>309</v>
      </c>
      <c r="MMM44" s="247" t="s">
        <v>309</v>
      </c>
      <c r="MMN44" s="247" t="s">
        <v>309</v>
      </c>
      <c r="MMO44" s="247" t="s">
        <v>309</v>
      </c>
      <c r="MMP44" s="247" t="s">
        <v>309</v>
      </c>
      <c r="MMQ44" s="247" t="s">
        <v>309</v>
      </c>
      <c r="MMR44" s="247" t="s">
        <v>309</v>
      </c>
      <c r="MMS44" s="247" t="s">
        <v>309</v>
      </c>
      <c r="MMT44" s="247" t="s">
        <v>309</v>
      </c>
      <c r="MMU44" s="247" t="s">
        <v>309</v>
      </c>
      <c r="MMV44" s="247" t="s">
        <v>309</v>
      </c>
      <c r="MMW44" s="247" t="s">
        <v>309</v>
      </c>
      <c r="MMX44" s="247" t="s">
        <v>309</v>
      </c>
      <c r="MMY44" s="247" t="s">
        <v>309</v>
      </c>
      <c r="MMZ44" s="247" t="s">
        <v>309</v>
      </c>
      <c r="MNA44" s="247" t="s">
        <v>309</v>
      </c>
      <c r="MNB44" s="247" t="s">
        <v>309</v>
      </c>
      <c r="MNC44" s="247" t="s">
        <v>309</v>
      </c>
      <c r="MND44" s="247" t="s">
        <v>309</v>
      </c>
      <c r="MNE44" s="247" t="s">
        <v>309</v>
      </c>
      <c r="MNF44" s="247" t="s">
        <v>309</v>
      </c>
      <c r="MNG44" s="247" t="s">
        <v>309</v>
      </c>
      <c r="MNH44" s="247" t="s">
        <v>309</v>
      </c>
      <c r="MNI44" s="247" t="s">
        <v>309</v>
      </c>
      <c r="MNJ44" s="247" t="s">
        <v>309</v>
      </c>
      <c r="MNK44" s="247" t="s">
        <v>309</v>
      </c>
      <c r="MNL44" s="247" t="s">
        <v>309</v>
      </c>
      <c r="MNM44" s="247" t="s">
        <v>309</v>
      </c>
      <c r="MNN44" s="247" t="s">
        <v>309</v>
      </c>
      <c r="MNO44" s="247" t="s">
        <v>309</v>
      </c>
      <c r="MNP44" s="247" t="s">
        <v>309</v>
      </c>
      <c r="MNQ44" s="247" t="s">
        <v>309</v>
      </c>
      <c r="MNR44" s="247" t="s">
        <v>309</v>
      </c>
      <c r="MNS44" s="247" t="s">
        <v>309</v>
      </c>
      <c r="MNT44" s="247" t="s">
        <v>309</v>
      </c>
      <c r="MNU44" s="247" t="s">
        <v>309</v>
      </c>
      <c r="MNV44" s="247" t="s">
        <v>309</v>
      </c>
      <c r="MNW44" s="247" t="s">
        <v>309</v>
      </c>
      <c r="MNX44" s="247" t="s">
        <v>309</v>
      </c>
      <c r="MNY44" s="247" t="s">
        <v>309</v>
      </c>
      <c r="MNZ44" s="247" t="s">
        <v>309</v>
      </c>
      <c r="MOA44" s="247" t="s">
        <v>309</v>
      </c>
      <c r="MOB44" s="247" t="s">
        <v>309</v>
      </c>
      <c r="MOC44" s="247" t="s">
        <v>309</v>
      </c>
      <c r="MOD44" s="247" t="s">
        <v>309</v>
      </c>
      <c r="MOE44" s="247" t="s">
        <v>309</v>
      </c>
      <c r="MOF44" s="247" t="s">
        <v>309</v>
      </c>
      <c r="MOG44" s="247" t="s">
        <v>309</v>
      </c>
      <c r="MOH44" s="247" t="s">
        <v>309</v>
      </c>
      <c r="MOI44" s="247" t="s">
        <v>309</v>
      </c>
      <c r="MOJ44" s="247" t="s">
        <v>309</v>
      </c>
      <c r="MOK44" s="247" t="s">
        <v>309</v>
      </c>
      <c r="MOL44" s="247" t="s">
        <v>309</v>
      </c>
      <c r="MOM44" s="247" t="s">
        <v>309</v>
      </c>
      <c r="MON44" s="247" t="s">
        <v>309</v>
      </c>
      <c r="MOO44" s="247" t="s">
        <v>309</v>
      </c>
      <c r="MOP44" s="247" t="s">
        <v>309</v>
      </c>
      <c r="MOQ44" s="247" t="s">
        <v>309</v>
      </c>
      <c r="MOR44" s="247" t="s">
        <v>309</v>
      </c>
      <c r="MOS44" s="247" t="s">
        <v>309</v>
      </c>
      <c r="MOT44" s="247" t="s">
        <v>309</v>
      </c>
      <c r="MOU44" s="247" t="s">
        <v>309</v>
      </c>
      <c r="MOV44" s="247" t="s">
        <v>309</v>
      </c>
      <c r="MOW44" s="247" t="s">
        <v>309</v>
      </c>
      <c r="MOX44" s="247" t="s">
        <v>309</v>
      </c>
      <c r="MOY44" s="247" t="s">
        <v>309</v>
      </c>
      <c r="MOZ44" s="247" t="s">
        <v>309</v>
      </c>
      <c r="MPA44" s="247" t="s">
        <v>309</v>
      </c>
      <c r="MPB44" s="247" t="s">
        <v>309</v>
      </c>
      <c r="MPC44" s="247" t="s">
        <v>309</v>
      </c>
      <c r="MPD44" s="247" t="s">
        <v>309</v>
      </c>
      <c r="MPE44" s="247" t="s">
        <v>309</v>
      </c>
      <c r="MPF44" s="247" t="s">
        <v>309</v>
      </c>
      <c r="MPG44" s="247" t="s">
        <v>309</v>
      </c>
      <c r="MPH44" s="247" t="s">
        <v>309</v>
      </c>
      <c r="MPI44" s="247" t="s">
        <v>309</v>
      </c>
      <c r="MPJ44" s="247" t="s">
        <v>309</v>
      </c>
      <c r="MPK44" s="247" t="s">
        <v>309</v>
      </c>
      <c r="MPL44" s="247" t="s">
        <v>309</v>
      </c>
      <c r="MPM44" s="247" t="s">
        <v>309</v>
      </c>
      <c r="MPN44" s="247" t="s">
        <v>309</v>
      </c>
      <c r="MPO44" s="247" t="s">
        <v>309</v>
      </c>
      <c r="MPP44" s="247" t="s">
        <v>309</v>
      </c>
      <c r="MPQ44" s="247" t="s">
        <v>309</v>
      </c>
      <c r="MPR44" s="247" t="s">
        <v>309</v>
      </c>
      <c r="MPS44" s="247" t="s">
        <v>309</v>
      </c>
      <c r="MPT44" s="247" t="s">
        <v>309</v>
      </c>
      <c r="MPU44" s="247" t="s">
        <v>309</v>
      </c>
      <c r="MPV44" s="247" t="s">
        <v>309</v>
      </c>
      <c r="MPW44" s="247" t="s">
        <v>309</v>
      </c>
      <c r="MPX44" s="247" t="s">
        <v>309</v>
      </c>
      <c r="MPY44" s="247" t="s">
        <v>309</v>
      </c>
      <c r="MPZ44" s="247" t="s">
        <v>309</v>
      </c>
      <c r="MQA44" s="247" t="s">
        <v>309</v>
      </c>
      <c r="MQB44" s="247" t="s">
        <v>309</v>
      </c>
      <c r="MQC44" s="247" t="s">
        <v>309</v>
      </c>
      <c r="MQD44" s="247" t="s">
        <v>309</v>
      </c>
      <c r="MQE44" s="247" t="s">
        <v>309</v>
      </c>
      <c r="MQF44" s="247" t="s">
        <v>309</v>
      </c>
      <c r="MQG44" s="247" t="s">
        <v>309</v>
      </c>
      <c r="MQH44" s="247" t="s">
        <v>309</v>
      </c>
      <c r="MQI44" s="247" t="s">
        <v>309</v>
      </c>
      <c r="MQJ44" s="247" t="s">
        <v>309</v>
      </c>
      <c r="MQK44" s="247" t="s">
        <v>309</v>
      </c>
      <c r="MQL44" s="247" t="s">
        <v>309</v>
      </c>
      <c r="MQM44" s="247" t="s">
        <v>309</v>
      </c>
      <c r="MQN44" s="247" t="s">
        <v>309</v>
      </c>
      <c r="MQO44" s="247" t="s">
        <v>309</v>
      </c>
      <c r="MQP44" s="247" t="s">
        <v>309</v>
      </c>
      <c r="MQQ44" s="247" t="s">
        <v>309</v>
      </c>
      <c r="MQR44" s="247" t="s">
        <v>309</v>
      </c>
      <c r="MQS44" s="247" t="s">
        <v>309</v>
      </c>
      <c r="MQT44" s="247" t="s">
        <v>309</v>
      </c>
      <c r="MQU44" s="247" t="s">
        <v>309</v>
      </c>
      <c r="MQV44" s="247" t="s">
        <v>309</v>
      </c>
      <c r="MQW44" s="247" t="s">
        <v>309</v>
      </c>
      <c r="MQX44" s="247" t="s">
        <v>309</v>
      </c>
      <c r="MQY44" s="247" t="s">
        <v>309</v>
      </c>
      <c r="MQZ44" s="247" t="s">
        <v>309</v>
      </c>
      <c r="MRA44" s="247" t="s">
        <v>309</v>
      </c>
      <c r="MRB44" s="247" t="s">
        <v>309</v>
      </c>
      <c r="MRC44" s="247" t="s">
        <v>309</v>
      </c>
      <c r="MRD44" s="247" t="s">
        <v>309</v>
      </c>
      <c r="MRE44" s="247" t="s">
        <v>309</v>
      </c>
      <c r="MRF44" s="247" t="s">
        <v>309</v>
      </c>
      <c r="MRG44" s="247" t="s">
        <v>309</v>
      </c>
      <c r="MRH44" s="247" t="s">
        <v>309</v>
      </c>
      <c r="MRI44" s="247" t="s">
        <v>309</v>
      </c>
      <c r="MRJ44" s="247" t="s">
        <v>309</v>
      </c>
      <c r="MRK44" s="247" t="s">
        <v>309</v>
      </c>
      <c r="MRL44" s="247" t="s">
        <v>309</v>
      </c>
      <c r="MRM44" s="247" t="s">
        <v>309</v>
      </c>
      <c r="MRN44" s="247" t="s">
        <v>309</v>
      </c>
      <c r="MRO44" s="247" t="s">
        <v>309</v>
      </c>
      <c r="MRP44" s="247" t="s">
        <v>309</v>
      </c>
      <c r="MRQ44" s="247" t="s">
        <v>309</v>
      </c>
      <c r="MRR44" s="247" t="s">
        <v>309</v>
      </c>
      <c r="MRS44" s="247" t="s">
        <v>309</v>
      </c>
      <c r="MRT44" s="247" t="s">
        <v>309</v>
      </c>
      <c r="MRU44" s="247" t="s">
        <v>309</v>
      </c>
      <c r="MRV44" s="247" t="s">
        <v>309</v>
      </c>
      <c r="MRW44" s="247" t="s">
        <v>309</v>
      </c>
      <c r="MRX44" s="247" t="s">
        <v>309</v>
      </c>
      <c r="MRY44" s="247" t="s">
        <v>309</v>
      </c>
      <c r="MRZ44" s="247" t="s">
        <v>309</v>
      </c>
      <c r="MSA44" s="247" t="s">
        <v>309</v>
      </c>
      <c r="MSB44" s="247" t="s">
        <v>309</v>
      </c>
      <c r="MSC44" s="247" t="s">
        <v>309</v>
      </c>
      <c r="MSD44" s="247" t="s">
        <v>309</v>
      </c>
      <c r="MSE44" s="247" t="s">
        <v>309</v>
      </c>
      <c r="MSF44" s="247" t="s">
        <v>309</v>
      </c>
      <c r="MSG44" s="247" t="s">
        <v>309</v>
      </c>
      <c r="MSH44" s="247" t="s">
        <v>309</v>
      </c>
      <c r="MSI44" s="247" t="s">
        <v>309</v>
      </c>
      <c r="MSJ44" s="247" t="s">
        <v>309</v>
      </c>
      <c r="MSK44" s="247" t="s">
        <v>309</v>
      </c>
      <c r="MSL44" s="247" t="s">
        <v>309</v>
      </c>
      <c r="MSM44" s="247" t="s">
        <v>309</v>
      </c>
      <c r="MSN44" s="247" t="s">
        <v>309</v>
      </c>
      <c r="MSO44" s="247" t="s">
        <v>309</v>
      </c>
      <c r="MSP44" s="247" t="s">
        <v>309</v>
      </c>
      <c r="MSQ44" s="247" t="s">
        <v>309</v>
      </c>
      <c r="MSR44" s="247" t="s">
        <v>309</v>
      </c>
      <c r="MSS44" s="247" t="s">
        <v>309</v>
      </c>
      <c r="MST44" s="247" t="s">
        <v>309</v>
      </c>
      <c r="MSU44" s="247" t="s">
        <v>309</v>
      </c>
      <c r="MSV44" s="247" t="s">
        <v>309</v>
      </c>
      <c r="MSW44" s="247" t="s">
        <v>309</v>
      </c>
      <c r="MSX44" s="247" t="s">
        <v>309</v>
      </c>
      <c r="MSY44" s="247" t="s">
        <v>309</v>
      </c>
      <c r="MSZ44" s="247" t="s">
        <v>309</v>
      </c>
      <c r="MTA44" s="247" t="s">
        <v>309</v>
      </c>
      <c r="MTB44" s="247" t="s">
        <v>309</v>
      </c>
      <c r="MTC44" s="247" t="s">
        <v>309</v>
      </c>
      <c r="MTD44" s="247" t="s">
        <v>309</v>
      </c>
      <c r="MTE44" s="247" t="s">
        <v>309</v>
      </c>
      <c r="MTF44" s="247" t="s">
        <v>309</v>
      </c>
      <c r="MTG44" s="247" t="s">
        <v>309</v>
      </c>
      <c r="MTH44" s="247" t="s">
        <v>309</v>
      </c>
      <c r="MTI44" s="247" t="s">
        <v>309</v>
      </c>
      <c r="MTJ44" s="247" t="s">
        <v>309</v>
      </c>
      <c r="MTK44" s="247" t="s">
        <v>309</v>
      </c>
      <c r="MTL44" s="247" t="s">
        <v>309</v>
      </c>
      <c r="MTM44" s="247" t="s">
        <v>309</v>
      </c>
      <c r="MTN44" s="247" t="s">
        <v>309</v>
      </c>
      <c r="MTO44" s="247" t="s">
        <v>309</v>
      </c>
      <c r="MTP44" s="247" t="s">
        <v>309</v>
      </c>
      <c r="MTQ44" s="247" t="s">
        <v>309</v>
      </c>
      <c r="MTR44" s="247" t="s">
        <v>309</v>
      </c>
      <c r="MTS44" s="247" t="s">
        <v>309</v>
      </c>
      <c r="MTT44" s="247" t="s">
        <v>309</v>
      </c>
      <c r="MTU44" s="247" t="s">
        <v>309</v>
      </c>
      <c r="MTV44" s="247" t="s">
        <v>309</v>
      </c>
      <c r="MTW44" s="247" t="s">
        <v>309</v>
      </c>
      <c r="MTX44" s="247" t="s">
        <v>309</v>
      </c>
      <c r="MTY44" s="247" t="s">
        <v>309</v>
      </c>
      <c r="MTZ44" s="247" t="s">
        <v>309</v>
      </c>
      <c r="MUA44" s="247" t="s">
        <v>309</v>
      </c>
      <c r="MUB44" s="247" t="s">
        <v>309</v>
      </c>
      <c r="MUC44" s="247" t="s">
        <v>309</v>
      </c>
      <c r="MUD44" s="247" t="s">
        <v>309</v>
      </c>
      <c r="MUE44" s="247" t="s">
        <v>309</v>
      </c>
      <c r="MUF44" s="247" t="s">
        <v>309</v>
      </c>
      <c r="MUG44" s="247" t="s">
        <v>309</v>
      </c>
      <c r="MUH44" s="247" t="s">
        <v>309</v>
      </c>
      <c r="MUI44" s="247" t="s">
        <v>309</v>
      </c>
      <c r="MUJ44" s="247" t="s">
        <v>309</v>
      </c>
      <c r="MUK44" s="247" t="s">
        <v>309</v>
      </c>
      <c r="MUL44" s="247" t="s">
        <v>309</v>
      </c>
      <c r="MUM44" s="247" t="s">
        <v>309</v>
      </c>
      <c r="MUN44" s="247" t="s">
        <v>309</v>
      </c>
      <c r="MUO44" s="247" t="s">
        <v>309</v>
      </c>
      <c r="MUP44" s="247" t="s">
        <v>309</v>
      </c>
      <c r="MUQ44" s="247" t="s">
        <v>309</v>
      </c>
      <c r="MUR44" s="247" t="s">
        <v>309</v>
      </c>
      <c r="MUS44" s="247" t="s">
        <v>309</v>
      </c>
      <c r="MUT44" s="247" t="s">
        <v>309</v>
      </c>
      <c r="MUU44" s="247" t="s">
        <v>309</v>
      </c>
      <c r="MUV44" s="247" t="s">
        <v>309</v>
      </c>
      <c r="MUW44" s="247" t="s">
        <v>309</v>
      </c>
      <c r="MUX44" s="247" t="s">
        <v>309</v>
      </c>
      <c r="MUY44" s="247" t="s">
        <v>309</v>
      </c>
      <c r="MUZ44" s="247" t="s">
        <v>309</v>
      </c>
      <c r="MVA44" s="247" t="s">
        <v>309</v>
      </c>
      <c r="MVB44" s="247" t="s">
        <v>309</v>
      </c>
      <c r="MVC44" s="247" t="s">
        <v>309</v>
      </c>
      <c r="MVD44" s="247" t="s">
        <v>309</v>
      </c>
      <c r="MVE44" s="247" t="s">
        <v>309</v>
      </c>
      <c r="MVF44" s="247" t="s">
        <v>309</v>
      </c>
      <c r="MVG44" s="247" t="s">
        <v>309</v>
      </c>
      <c r="MVH44" s="247" t="s">
        <v>309</v>
      </c>
      <c r="MVI44" s="247" t="s">
        <v>309</v>
      </c>
      <c r="MVJ44" s="247" t="s">
        <v>309</v>
      </c>
      <c r="MVK44" s="247" t="s">
        <v>309</v>
      </c>
      <c r="MVL44" s="247" t="s">
        <v>309</v>
      </c>
      <c r="MVM44" s="247" t="s">
        <v>309</v>
      </c>
      <c r="MVN44" s="247" t="s">
        <v>309</v>
      </c>
      <c r="MVO44" s="247" t="s">
        <v>309</v>
      </c>
      <c r="MVP44" s="247" t="s">
        <v>309</v>
      </c>
      <c r="MVQ44" s="247" t="s">
        <v>309</v>
      </c>
      <c r="MVR44" s="247" t="s">
        <v>309</v>
      </c>
      <c r="MVS44" s="247" t="s">
        <v>309</v>
      </c>
      <c r="MVT44" s="247" t="s">
        <v>309</v>
      </c>
      <c r="MVU44" s="247" t="s">
        <v>309</v>
      </c>
      <c r="MVV44" s="247" t="s">
        <v>309</v>
      </c>
      <c r="MVW44" s="247" t="s">
        <v>309</v>
      </c>
      <c r="MVX44" s="247" t="s">
        <v>309</v>
      </c>
      <c r="MVY44" s="247" t="s">
        <v>309</v>
      </c>
      <c r="MVZ44" s="247" t="s">
        <v>309</v>
      </c>
      <c r="MWA44" s="247" t="s">
        <v>309</v>
      </c>
      <c r="MWB44" s="247" t="s">
        <v>309</v>
      </c>
      <c r="MWC44" s="247" t="s">
        <v>309</v>
      </c>
      <c r="MWD44" s="247" t="s">
        <v>309</v>
      </c>
      <c r="MWE44" s="247" t="s">
        <v>309</v>
      </c>
      <c r="MWF44" s="247" t="s">
        <v>309</v>
      </c>
      <c r="MWG44" s="247" t="s">
        <v>309</v>
      </c>
      <c r="MWH44" s="247" t="s">
        <v>309</v>
      </c>
      <c r="MWI44" s="247" t="s">
        <v>309</v>
      </c>
      <c r="MWJ44" s="247" t="s">
        <v>309</v>
      </c>
      <c r="MWK44" s="247" t="s">
        <v>309</v>
      </c>
      <c r="MWL44" s="247" t="s">
        <v>309</v>
      </c>
      <c r="MWM44" s="247" t="s">
        <v>309</v>
      </c>
      <c r="MWN44" s="247" t="s">
        <v>309</v>
      </c>
      <c r="MWO44" s="247" t="s">
        <v>309</v>
      </c>
      <c r="MWP44" s="247" t="s">
        <v>309</v>
      </c>
      <c r="MWQ44" s="247" t="s">
        <v>309</v>
      </c>
      <c r="MWR44" s="247" t="s">
        <v>309</v>
      </c>
      <c r="MWS44" s="247" t="s">
        <v>309</v>
      </c>
      <c r="MWT44" s="247" t="s">
        <v>309</v>
      </c>
      <c r="MWU44" s="247" t="s">
        <v>309</v>
      </c>
      <c r="MWV44" s="247" t="s">
        <v>309</v>
      </c>
      <c r="MWW44" s="247" t="s">
        <v>309</v>
      </c>
      <c r="MWX44" s="247" t="s">
        <v>309</v>
      </c>
      <c r="MWY44" s="247" t="s">
        <v>309</v>
      </c>
      <c r="MWZ44" s="247" t="s">
        <v>309</v>
      </c>
      <c r="MXA44" s="247" t="s">
        <v>309</v>
      </c>
      <c r="MXB44" s="247" t="s">
        <v>309</v>
      </c>
      <c r="MXC44" s="247" t="s">
        <v>309</v>
      </c>
      <c r="MXD44" s="247" t="s">
        <v>309</v>
      </c>
      <c r="MXE44" s="247" t="s">
        <v>309</v>
      </c>
      <c r="MXF44" s="247" t="s">
        <v>309</v>
      </c>
      <c r="MXG44" s="247" t="s">
        <v>309</v>
      </c>
      <c r="MXH44" s="247" t="s">
        <v>309</v>
      </c>
      <c r="MXI44" s="247" t="s">
        <v>309</v>
      </c>
      <c r="MXJ44" s="247" t="s">
        <v>309</v>
      </c>
      <c r="MXK44" s="247" t="s">
        <v>309</v>
      </c>
      <c r="MXL44" s="247" t="s">
        <v>309</v>
      </c>
      <c r="MXM44" s="247" t="s">
        <v>309</v>
      </c>
      <c r="MXN44" s="247" t="s">
        <v>309</v>
      </c>
      <c r="MXO44" s="247" t="s">
        <v>309</v>
      </c>
      <c r="MXP44" s="247" t="s">
        <v>309</v>
      </c>
      <c r="MXQ44" s="247" t="s">
        <v>309</v>
      </c>
      <c r="MXR44" s="247" t="s">
        <v>309</v>
      </c>
      <c r="MXS44" s="247" t="s">
        <v>309</v>
      </c>
      <c r="MXT44" s="247" t="s">
        <v>309</v>
      </c>
      <c r="MXU44" s="247" t="s">
        <v>309</v>
      </c>
      <c r="MXV44" s="247" t="s">
        <v>309</v>
      </c>
      <c r="MXW44" s="247" t="s">
        <v>309</v>
      </c>
      <c r="MXX44" s="247" t="s">
        <v>309</v>
      </c>
      <c r="MXY44" s="247" t="s">
        <v>309</v>
      </c>
      <c r="MXZ44" s="247" t="s">
        <v>309</v>
      </c>
      <c r="MYA44" s="247" t="s">
        <v>309</v>
      </c>
      <c r="MYB44" s="247" t="s">
        <v>309</v>
      </c>
      <c r="MYC44" s="247" t="s">
        <v>309</v>
      </c>
      <c r="MYD44" s="247" t="s">
        <v>309</v>
      </c>
      <c r="MYE44" s="247" t="s">
        <v>309</v>
      </c>
      <c r="MYF44" s="247" t="s">
        <v>309</v>
      </c>
      <c r="MYG44" s="247" t="s">
        <v>309</v>
      </c>
      <c r="MYH44" s="247" t="s">
        <v>309</v>
      </c>
      <c r="MYI44" s="247" t="s">
        <v>309</v>
      </c>
      <c r="MYJ44" s="247" t="s">
        <v>309</v>
      </c>
      <c r="MYK44" s="247" t="s">
        <v>309</v>
      </c>
      <c r="MYL44" s="247" t="s">
        <v>309</v>
      </c>
      <c r="MYM44" s="247" t="s">
        <v>309</v>
      </c>
      <c r="MYN44" s="247" t="s">
        <v>309</v>
      </c>
      <c r="MYO44" s="247" t="s">
        <v>309</v>
      </c>
      <c r="MYP44" s="247" t="s">
        <v>309</v>
      </c>
      <c r="MYQ44" s="247" t="s">
        <v>309</v>
      </c>
      <c r="MYR44" s="247" t="s">
        <v>309</v>
      </c>
      <c r="MYS44" s="247" t="s">
        <v>309</v>
      </c>
      <c r="MYT44" s="247" t="s">
        <v>309</v>
      </c>
      <c r="MYU44" s="247" t="s">
        <v>309</v>
      </c>
      <c r="MYV44" s="247" t="s">
        <v>309</v>
      </c>
      <c r="MYW44" s="247" t="s">
        <v>309</v>
      </c>
      <c r="MYX44" s="247" t="s">
        <v>309</v>
      </c>
      <c r="MYY44" s="247" t="s">
        <v>309</v>
      </c>
      <c r="MYZ44" s="247" t="s">
        <v>309</v>
      </c>
      <c r="MZA44" s="247" t="s">
        <v>309</v>
      </c>
      <c r="MZB44" s="247" t="s">
        <v>309</v>
      </c>
      <c r="MZC44" s="247" t="s">
        <v>309</v>
      </c>
      <c r="MZD44" s="247" t="s">
        <v>309</v>
      </c>
      <c r="MZE44" s="247" t="s">
        <v>309</v>
      </c>
      <c r="MZF44" s="247" t="s">
        <v>309</v>
      </c>
      <c r="MZG44" s="247" t="s">
        <v>309</v>
      </c>
      <c r="MZH44" s="247" t="s">
        <v>309</v>
      </c>
      <c r="MZI44" s="247" t="s">
        <v>309</v>
      </c>
      <c r="MZJ44" s="247" t="s">
        <v>309</v>
      </c>
      <c r="MZK44" s="247" t="s">
        <v>309</v>
      </c>
      <c r="MZL44" s="247" t="s">
        <v>309</v>
      </c>
      <c r="MZM44" s="247" t="s">
        <v>309</v>
      </c>
      <c r="MZN44" s="247" t="s">
        <v>309</v>
      </c>
      <c r="MZO44" s="247" t="s">
        <v>309</v>
      </c>
      <c r="MZP44" s="247" t="s">
        <v>309</v>
      </c>
      <c r="MZQ44" s="247" t="s">
        <v>309</v>
      </c>
      <c r="MZR44" s="247" t="s">
        <v>309</v>
      </c>
      <c r="MZS44" s="247" t="s">
        <v>309</v>
      </c>
      <c r="MZT44" s="247" t="s">
        <v>309</v>
      </c>
      <c r="MZU44" s="247" t="s">
        <v>309</v>
      </c>
      <c r="MZV44" s="247" t="s">
        <v>309</v>
      </c>
      <c r="MZW44" s="247" t="s">
        <v>309</v>
      </c>
      <c r="MZX44" s="247" t="s">
        <v>309</v>
      </c>
      <c r="MZY44" s="247" t="s">
        <v>309</v>
      </c>
      <c r="MZZ44" s="247" t="s">
        <v>309</v>
      </c>
      <c r="NAA44" s="247" t="s">
        <v>309</v>
      </c>
      <c r="NAB44" s="247" t="s">
        <v>309</v>
      </c>
      <c r="NAC44" s="247" t="s">
        <v>309</v>
      </c>
      <c r="NAD44" s="247" t="s">
        <v>309</v>
      </c>
      <c r="NAE44" s="247" t="s">
        <v>309</v>
      </c>
      <c r="NAF44" s="247" t="s">
        <v>309</v>
      </c>
      <c r="NAG44" s="247" t="s">
        <v>309</v>
      </c>
      <c r="NAH44" s="247" t="s">
        <v>309</v>
      </c>
      <c r="NAI44" s="247" t="s">
        <v>309</v>
      </c>
      <c r="NAJ44" s="247" t="s">
        <v>309</v>
      </c>
      <c r="NAK44" s="247" t="s">
        <v>309</v>
      </c>
      <c r="NAL44" s="247" t="s">
        <v>309</v>
      </c>
      <c r="NAM44" s="247" t="s">
        <v>309</v>
      </c>
      <c r="NAN44" s="247" t="s">
        <v>309</v>
      </c>
      <c r="NAO44" s="247" t="s">
        <v>309</v>
      </c>
      <c r="NAP44" s="247" t="s">
        <v>309</v>
      </c>
      <c r="NAQ44" s="247" t="s">
        <v>309</v>
      </c>
      <c r="NAR44" s="247" t="s">
        <v>309</v>
      </c>
      <c r="NAS44" s="247" t="s">
        <v>309</v>
      </c>
      <c r="NAT44" s="247" t="s">
        <v>309</v>
      </c>
      <c r="NAU44" s="247" t="s">
        <v>309</v>
      </c>
      <c r="NAV44" s="247" t="s">
        <v>309</v>
      </c>
      <c r="NAW44" s="247" t="s">
        <v>309</v>
      </c>
      <c r="NAX44" s="247" t="s">
        <v>309</v>
      </c>
      <c r="NAY44" s="247" t="s">
        <v>309</v>
      </c>
      <c r="NAZ44" s="247" t="s">
        <v>309</v>
      </c>
      <c r="NBA44" s="247" t="s">
        <v>309</v>
      </c>
      <c r="NBB44" s="247" t="s">
        <v>309</v>
      </c>
      <c r="NBC44" s="247" t="s">
        <v>309</v>
      </c>
      <c r="NBD44" s="247" t="s">
        <v>309</v>
      </c>
      <c r="NBE44" s="247" t="s">
        <v>309</v>
      </c>
      <c r="NBF44" s="247" t="s">
        <v>309</v>
      </c>
      <c r="NBG44" s="247" t="s">
        <v>309</v>
      </c>
      <c r="NBH44" s="247" t="s">
        <v>309</v>
      </c>
      <c r="NBI44" s="247" t="s">
        <v>309</v>
      </c>
      <c r="NBJ44" s="247" t="s">
        <v>309</v>
      </c>
      <c r="NBK44" s="247" t="s">
        <v>309</v>
      </c>
      <c r="NBL44" s="247" t="s">
        <v>309</v>
      </c>
      <c r="NBM44" s="247" t="s">
        <v>309</v>
      </c>
      <c r="NBN44" s="247" t="s">
        <v>309</v>
      </c>
      <c r="NBO44" s="247" t="s">
        <v>309</v>
      </c>
      <c r="NBP44" s="247" t="s">
        <v>309</v>
      </c>
      <c r="NBQ44" s="247" t="s">
        <v>309</v>
      </c>
      <c r="NBR44" s="247" t="s">
        <v>309</v>
      </c>
      <c r="NBS44" s="247" t="s">
        <v>309</v>
      </c>
      <c r="NBT44" s="247" t="s">
        <v>309</v>
      </c>
      <c r="NBU44" s="247" t="s">
        <v>309</v>
      </c>
      <c r="NBV44" s="247" t="s">
        <v>309</v>
      </c>
      <c r="NBW44" s="247" t="s">
        <v>309</v>
      </c>
      <c r="NBX44" s="247" t="s">
        <v>309</v>
      </c>
      <c r="NBY44" s="247" t="s">
        <v>309</v>
      </c>
      <c r="NBZ44" s="247" t="s">
        <v>309</v>
      </c>
      <c r="NCA44" s="247" t="s">
        <v>309</v>
      </c>
      <c r="NCB44" s="247" t="s">
        <v>309</v>
      </c>
      <c r="NCC44" s="247" t="s">
        <v>309</v>
      </c>
      <c r="NCD44" s="247" t="s">
        <v>309</v>
      </c>
      <c r="NCE44" s="247" t="s">
        <v>309</v>
      </c>
      <c r="NCF44" s="247" t="s">
        <v>309</v>
      </c>
      <c r="NCG44" s="247" t="s">
        <v>309</v>
      </c>
      <c r="NCH44" s="247" t="s">
        <v>309</v>
      </c>
      <c r="NCI44" s="247" t="s">
        <v>309</v>
      </c>
      <c r="NCJ44" s="247" t="s">
        <v>309</v>
      </c>
      <c r="NCK44" s="247" t="s">
        <v>309</v>
      </c>
      <c r="NCL44" s="247" t="s">
        <v>309</v>
      </c>
      <c r="NCM44" s="247" t="s">
        <v>309</v>
      </c>
      <c r="NCN44" s="247" t="s">
        <v>309</v>
      </c>
      <c r="NCO44" s="247" t="s">
        <v>309</v>
      </c>
      <c r="NCP44" s="247" t="s">
        <v>309</v>
      </c>
      <c r="NCQ44" s="247" t="s">
        <v>309</v>
      </c>
      <c r="NCR44" s="247" t="s">
        <v>309</v>
      </c>
      <c r="NCS44" s="247" t="s">
        <v>309</v>
      </c>
      <c r="NCT44" s="247" t="s">
        <v>309</v>
      </c>
      <c r="NCU44" s="247" t="s">
        <v>309</v>
      </c>
      <c r="NCV44" s="247" t="s">
        <v>309</v>
      </c>
      <c r="NCW44" s="247" t="s">
        <v>309</v>
      </c>
      <c r="NCX44" s="247" t="s">
        <v>309</v>
      </c>
      <c r="NCY44" s="247" t="s">
        <v>309</v>
      </c>
      <c r="NCZ44" s="247" t="s">
        <v>309</v>
      </c>
      <c r="NDA44" s="247" t="s">
        <v>309</v>
      </c>
      <c r="NDB44" s="247" t="s">
        <v>309</v>
      </c>
      <c r="NDC44" s="247" t="s">
        <v>309</v>
      </c>
      <c r="NDD44" s="247" t="s">
        <v>309</v>
      </c>
      <c r="NDE44" s="247" t="s">
        <v>309</v>
      </c>
      <c r="NDF44" s="247" t="s">
        <v>309</v>
      </c>
      <c r="NDG44" s="247" t="s">
        <v>309</v>
      </c>
      <c r="NDH44" s="247" t="s">
        <v>309</v>
      </c>
      <c r="NDI44" s="247" t="s">
        <v>309</v>
      </c>
      <c r="NDJ44" s="247" t="s">
        <v>309</v>
      </c>
      <c r="NDK44" s="247" t="s">
        <v>309</v>
      </c>
      <c r="NDL44" s="247" t="s">
        <v>309</v>
      </c>
      <c r="NDM44" s="247" t="s">
        <v>309</v>
      </c>
      <c r="NDN44" s="247" t="s">
        <v>309</v>
      </c>
      <c r="NDO44" s="247" t="s">
        <v>309</v>
      </c>
      <c r="NDP44" s="247" t="s">
        <v>309</v>
      </c>
      <c r="NDQ44" s="247" t="s">
        <v>309</v>
      </c>
      <c r="NDR44" s="247" t="s">
        <v>309</v>
      </c>
      <c r="NDS44" s="247" t="s">
        <v>309</v>
      </c>
      <c r="NDT44" s="247" t="s">
        <v>309</v>
      </c>
      <c r="NDU44" s="247" t="s">
        <v>309</v>
      </c>
      <c r="NDV44" s="247" t="s">
        <v>309</v>
      </c>
      <c r="NDW44" s="247" t="s">
        <v>309</v>
      </c>
      <c r="NDX44" s="247" t="s">
        <v>309</v>
      </c>
      <c r="NDY44" s="247" t="s">
        <v>309</v>
      </c>
      <c r="NDZ44" s="247" t="s">
        <v>309</v>
      </c>
      <c r="NEA44" s="247" t="s">
        <v>309</v>
      </c>
      <c r="NEB44" s="247" t="s">
        <v>309</v>
      </c>
      <c r="NEC44" s="247" t="s">
        <v>309</v>
      </c>
      <c r="NED44" s="247" t="s">
        <v>309</v>
      </c>
      <c r="NEE44" s="247" t="s">
        <v>309</v>
      </c>
      <c r="NEF44" s="247" t="s">
        <v>309</v>
      </c>
      <c r="NEG44" s="247" t="s">
        <v>309</v>
      </c>
      <c r="NEH44" s="247" t="s">
        <v>309</v>
      </c>
      <c r="NEI44" s="247" t="s">
        <v>309</v>
      </c>
      <c r="NEJ44" s="247" t="s">
        <v>309</v>
      </c>
      <c r="NEK44" s="247" t="s">
        <v>309</v>
      </c>
      <c r="NEL44" s="247" t="s">
        <v>309</v>
      </c>
      <c r="NEM44" s="247" t="s">
        <v>309</v>
      </c>
      <c r="NEN44" s="247" t="s">
        <v>309</v>
      </c>
      <c r="NEO44" s="247" t="s">
        <v>309</v>
      </c>
      <c r="NEP44" s="247" t="s">
        <v>309</v>
      </c>
      <c r="NEQ44" s="247" t="s">
        <v>309</v>
      </c>
      <c r="NER44" s="247" t="s">
        <v>309</v>
      </c>
      <c r="NES44" s="247" t="s">
        <v>309</v>
      </c>
      <c r="NET44" s="247" t="s">
        <v>309</v>
      </c>
      <c r="NEU44" s="247" t="s">
        <v>309</v>
      </c>
      <c r="NEV44" s="247" t="s">
        <v>309</v>
      </c>
      <c r="NEW44" s="247" t="s">
        <v>309</v>
      </c>
      <c r="NEX44" s="247" t="s">
        <v>309</v>
      </c>
      <c r="NEY44" s="247" t="s">
        <v>309</v>
      </c>
      <c r="NEZ44" s="247" t="s">
        <v>309</v>
      </c>
      <c r="NFA44" s="247" t="s">
        <v>309</v>
      </c>
      <c r="NFB44" s="247" t="s">
        <v>309</v>
      </c>
      <c r="NFC44" s="247" t="s">
        <v>309</v>
      </c>
      <c r="NFD44" s="247" t="s">
        <v>309</v>
      </c>
      <c r="NFE44" s="247" t="s">
        <v>309</v>
      </c>
      <c r="NFF44" s="247" t="s">
        <v>309</v>
      </c>
      <c r="NFG44" s="247" t="s">
        <v>309</v>
      </c>
      <c r="NFH44" s="247" t="s">
        <v>309</v>
      </c>
      <c r="NFI44" s="247" t="s">
        <v>309</v>
      </c>
      <c r="NFJ44" s="247" t="s">
        <v>309</v>
      </c>
      <c r="NFK44" s="247" t="s">
        <v>309</v>
      </c>
      <c r="NFL44" s="247" t="s">
        <v>309</v>
      </c>
      <c r="NFM44" s="247" t="s">
        <v>309</v>
      </c>
      <c r="NFN44" s="247" t="s">
        <v>309</v>
      </c>
      <c r="NFO44" s="247" t="s">
        <v>309</v>
      </c>
      <c r="NFP44" s="247" t="s">
        <v>309</v>
      </c>
      <c r="NFQ44" s="247" t="s">
        <v>309</v>
      </c>
      <c r="NFR44" s="247" t="s">
        <v>309</v>
      </c>
      <c r="NFS44" s="247" t="s">
        <v>309</v>
      </c>
      <c r="NFT44" s="247" t="s">
        <v>309</v>
      </c>
      <c r="NFU44" s="247" t="s">
        <v>309</v>
      </c>
      <c r="NFV44" s="247" t="s">
        <v>309</v>
      </c>
      <c r="NFW44" s="247" t="s">
        <v>309</v>
      </c>
      <c r="NFX44" s="247" t="s">
        <v>309</v>
      </c>
      <c r="NFY44" s="247" t="s">
        <v>309</v>
      </c>
      <c r="NFZ44" s="247" t="s">
        <v>309</v>
      </c>
      <c r="NGA44" s="247" t="s">
        <v>309</v>
      </c>
      <c r="NGB44" s="247" t="s">
        <v>309</v>
      </c>
      <c r="NGC44" s="247" t="s">
        <v>309</v>
      </c>
      <c r="NGD44" s="247" t="s">
        <v>309</v>
      </c>
      <c r="NGE44" s="247" t="s">
        <v>309</v>
      </c>
      <c r="NGF44" s="247" t="s">
        <v>309</v>
      </c>
      <c r="NGG44" s="247" t="s">
        <v>309</v>
      </c>
      <c r="NGH44" s="247" t="s">
        <v>309</v>
      </c>
      <c r="NGI44" s="247" t="s">
        <v>309</v>
      </c>
      <c r="NGJ44" s="247" t="s">
        <v>309</v>
      </c>
      <c r="NGK44" s="247" t="s">
        <v>309</v>
      </c>
      <c r="NGL44" s="247" t="s">
        <v>309</v>
      </c>
      <c r="NGM44" s="247" t="s">
        <v>309</v>
      </c>
      <c r="NGN44" s="247" t="s">
        <v>309</v>
      </c>
      <c r="NGO44" s="247" t="s">
        <v>309</v>
      </c>
      <c r="NGP44" s="247" t="s">
        <v>309</v>
      </c>
      <c r="NGQ44" s="247" t="s">
        <v>309</v>
      </c>
      <c r="NGR44" s="247" t="s">
        <v>309</v>
      </c>
      <c r="NGS44" s="247" t="s">
        <v>309</v>
      </c>
      <c r="NGT44" s="247" t="s">
        <v>309</v>
      </c>
      <c r="NGU44" s="247" t="s">
        <v>309</v>
      </c>
      <c r="NGV44" s="247" t="s">
        <v>309</v>
      </c>
      <c r="NGW44" s="247" t="s">
        <v>309</v>
      </c>
      <c r="NGX44" s="247" t="s">
        <v>309</v>
      </c>
      <c r="NGY44" s="247" t="s">
        <v>309</v>
      </c>
      <c r="NGZ44" s="247" t="s">
        <v>309</v>
      </c>
      <c r="NHA44" s="247" t="s">
        <v>309</v>
      </c>
      <c r="NHB44" s="247" t="s">
        <v>309</v>
      </c>
      <c r="NHC44" s="247" t="s">
        <v>309</v>
      </c>
      <c r="NHD44" s="247" t="s">
        <v>309</v>
      </c>
      <c r="NHE44" s="247" t="s">
        <v>309</v>
      </c>
      <c r="NHF44" s="247" t="s">
        <v>309</v>
      </c>
      <c r="NHG44" s="247" t="s">
        <v>309</v>
      </c>
      <c r="NHH44" s="247" t="s">
        <v>309</v>
      </c>
      <c r="NHI44" s="247" t="s">
        <v>309</v>
      </c>
      <c r="NHJ44" s="247" t="s">
        <v>309</v>
      </c>
      <c r="NHK44" s="247" t="s">
        <v>309</v>
      </c>
      <c r="NHL44" s="247" t="s">
        <v>309</v>
      </c>
      <c r="NHM44" s="247" t="s">
        <v>309</v>
      </c>
      <c r="NHN44" s="247" t="s">
        <v>309</v>
      </c>
      <c r="NHO44" s="247" t="s">
        <v>309</v>
      </c>
      <c r="NHP44" s="247" t="s">
        <v>309</v>
      </c>
      <c r="NHQ44" s="247" t="s">
        <v>309</v>
      </c>
      <c r="NHR44" s="247" t="s">
        <v>309</v>
      </c>
      <c r="NHS44" s="247" t="s">
        <v>309</v>
      </c>
      <c r="NHT44" s="247" t="s">
        <v>309</v>
      </c>
      <c r="NHU44" s="247" t="s">
        <v>309</v>
      </c>
      <c r="NHV44" s="247" t="s">
        <v>309</v>
      </c>
      <c r="NHW44" s="247" t="s">
        <v>309</v>
      </c>
      <c r="NHX44" s="247" t="s">
        <v>309</v>
      </c>
      <c r="NHY44" s="247" t="s">
        <v>309</v>
      </c>
      <c r="NHZ44" s="247" t="s">
        <v>309</v>
      </c>
      <c r="NIA44" s="247" t="s">
        <v>309</v>
      </c>
      <c r="NIB44" s="247" t="s">
        <v>309</v>
      </c>
      <c r="NIC44" s="247" t="s">
        <v>309</v>
      </c>
      <c r="NID44" s="247" t="s">
        <v>309</v>
      </c>
      <c r="NIE44" s="247" t="s">
        <v>309</v>
      </c>
      <c r="NIF44" s="247" t="s">
        <v>309</v>
      </c>
      <c r="NIG44" s="247" t="s">
        <v>309</v>
      </c>
      <c r="NIH44" s="247" t="s">
        <v>309</v>
      </c>
      <c r="NII44" s="247" t="s">
        <v>309</v>
      </c>
      <c r="NIJ44" s="247" t="s">
        <v>309</v>
      </c>
      <c r="NIK44" s="247" t="s">
        <v>309</v>
      </c>
      <c r="NIL44" s="247" t="s">
        <v>309</v>
      </c>
      <c r="NIM44" s="247" t="s">
        <v>309</v>
      </c>
      <c r="NIN44" s="247" t="s">
        <v>309</v>
      </c>
      <c r="NIO44" s="247" t="s">
        <v>309</v>
      </c>
      <c r="NIP44" s="247" t="s">
        <v>309</v>
      </c>
      <c r="NIQ44" s="247" t="s">
        <v>309</v>
      </c>
      <c r="NIR44" s="247" t="s">
        <v>309</v>
      </c>
      <c r="NIS44" s="247" t="s">
        <v>309</v>
      </c>
      <c r="NIT44" s="247" t="s">
        <v>309</v>
      </c>
      <c r="NIU44" s="247" t="s">
        <v>309</v>
      </c>
      <c r="NIV44" s="247" t="s">
        <v>309</v>
      </c>
      <c r="NIW44" s="247" t="s">
        <v>309</v>
      </c>
      <c r="NIX44" s="247" t="s">
        <v>309</v>
      </c>
      <c r="NIY44" s="247" t="s">
        <v>309</v>
      </c>
      <c r="NIZ44" s="247" t="s">
        <v>309</v>
      </c>
      <c r="NJA44" s="247" t="s">
        <v>309</v>
      </c>
      <c r="NJB44" s="247" t="s">
        <v>309</v>
      </c>
      <c r="NJC44" s="247" t="s">
        <v>309</v>
      </c>
      <c r="NJD44" s="247" t="s">
        <v>309</v>
      </c>
      <c r="NJE44" s="247" t="s">
        <v>309</v>
      </c>
      <c r="NJF44" s="247" t="s">
        <v>309</v>
      </c>
      <c r="NJG44" s="247" t="s">
        <v>309</v>
      </c>
      <c r="NJH44" s="247" t="s">
        <v>309</v>
      </c>
      <c r="NJI44" s="247" t="s">
        <v>309</v>
      </c>
      <c r="NJJ44" s="247" t="s">
        <v>309</v>
      </c>
      <c r="NJK44" s="247" t="s">
        <v>309</v>
      </c>
      <c r="NJL44" s="247" t="s">
        <v>309</v>
      </c>
      <c r="NJM44" s="247" t="s">
        <v>309</v>
      </c>
      <c r="NJN44" s="247" t="s">
        <v>309</v>
      </c>
      <c r="NJO44" s="247" t="s">
        <v>309</v>
      </c>
      <c r="NJP44" s="247" t="s">
        <v>309</v>
      </c>
      <c r="NJQ44" s="247" t="s">
        <v>309</v>
      </c>
      <c r="NJR44" s="247" t="s">
        <v>309</v>
      </c>
      <c r="NJS44" s="247" t="s">
        <v>309</v>
      </c>
      <c r="NJT44" s="247" t="s">
        <v>309</v>
      </c>
      <c r="NJU44" s="247" t="s">
        <v>309</v>
      </c>
      <c r="NJV44" s="247" t="s">
        <v>309</v>
      </c>
      <c r="NJW44" s="247" t="s">
        <v>309</v>
      </c>
      <c r="NJX44" s="247" t="s">
        <v>309</v>
      </c>
      <c r="NJY44" s="247" t="s">
        <v>309</v>
      </c>
      <c r="NJZ44" s="247" t="s">
        <v>309</v>
      </c>
      <c r="NKA44" s="247" t="s">
        <v>309</v>
      </c>
      <c r="NKB44" s="247" t="s">
        <v>309</v>
      </c>
      <c r="NKC44" s="247" t="s">
        <v>309</v>
      </c>
      <c r="NKD44" s="247" t="s">
        <v>309</v>
      </c>
      <c r="NKE44" s="247" t="s">
        <v>309</v>
      </c>
      <c r="NKF44" s="247" t="s">
        <v>309</v>
      </c>
      <c r="NKG44" s="247" t="s">
        <v>309</v>
      </c>
      <c r="NKH44" s="247" t="s">
        <v>309</v>
      </c>
      <c r="NKI44" s="247" t="s">
        <v>309</v>
      </c>
      <c r="NKJ44" s="247" t="s">
        <v>309</v>
      </c>
      <c r="NKK44" s="247" t="s">
        <v>309</v>
      </c>
      <c r="NKL44" s="247" t="s">
        <v>309</v>
      </c>
      <c r="NKM44" s="247" t="s">
        <v>309</v>
      </c>
      <c r="NKN44" s="247" t="s">
        <v>309</v>
      </c>
      <c r="NKO44" s="247" t="s">
        <v>309</v>
      </c>
      <c r="NKP44" s="247" t="s">
        <v>309</v>
      </c>
      <c r="NKQ44" s="247" t="s">
        <v>309</v>
      </c>
      <c r="NKR44" s="247" t="s">
        <v>309</v>
      </c>
      <c r="NKS44" s="247" t="s">
        <v>309</v>
      </c>
      <c r="NKT44" s="247" t="s">
        <v>309</v>
      </c>
      <c r="NKU44" s="247" t="s">
        <v>309</v>
      </c>
      <c r="NKV44" s="247" t="s">
        <v>309</v>
      </c>
      <c r="NKW44" s="247" t="s">
        <v>309</v>
      </c>
      <c r="NKX44" s="247" t="s">
        <v>309</v>
      </c>
      <c r="NKY44" s="247" t="s">
        <v>309</v>
      </c>
      <c r="NKZ44" s="247" t="s">
        <v>309</v>
      </c>
      <c r="NLA44" s="247" t="s">
        <v>309</v>
      </c>
      <c r="NLB44" s="247" t="s">
        <v>309</v>
      </c>
      <c r="NLC44" s="247" t="s">
        <v>309</v>
      </c>
      <c r="NLD44" s="247" t="s">
        <v>309</v>
      </c>
      <c r="NLE44" s="247" t="s">
        <v>309</v>
      </c>
      <c r="NLF44" s="247" t="s">
        <v>309</v>
      </c>
      <c r="NLG44" s="247" t="s">
        <v>309</v>
      </c>
      <c r="NLH44" s="247" t="s">
        <v>309</v>
      </c>
      <c r="NLI44" s="247" t="s">
        <v>309</v>
      </c>
      <c r="NLJ44" s="247" t="s">
        <v>309</v>
      </c>
      <c r="NLK44" s="247" t="s">
        <v>309</v>
      </c>
      <c r="NLL44" s="247" t="s">
        <v>309</v>
      </c>
      <c r="NLM44" s="247" t="s">
        <v>309</v>
      </c>
      <c r="NLN44" s="247" t="s">
        <v>309</v>
      </c>
      <c r="NLO44" s="247" t="s">
        <v>309</v>
      </c>
      <c r="NLP44" s="247" t="s">
        <v>309</v>
      </c>
      <c r="NLQ44" s="247" t="s">
        <v>309</v>
      </c>
      <c r="NLR44" s="247" t="s">
        <v>309</v>
      </c>
      <c r="NLS44" s="247" t="s">
        <v>309</v>
      </c>
      <c r="NLT44" s="247" t="s">
        <v>309</v>
      </c>
      <c r="NLU44" s="247" t="s">
        <v>309</v>
      </c>
      <c r="NLV44" s="247" t="s">
        <v>309</v>
      </c>
      <c r="NLW44" s="247" t="s">
        <v>309</v>
      </c>
      <c r="NLX44" s="247" t="s">
        <v>309</v>
      </c>
      <c r="NLY44" s="247" t="s">
        <v>309</v>
      </c>
      <c r="NLZ44" s="247" t="s">
        <v>309</v>
      </c>
      <c r="NMA44" s="247" t="s">
        <v>309</v>
      </c>
      <c r="NMB44" s="247" t="s">
        <v>309</v>
      </c>
      <c r="NMC44" s="247" t="s">
        <v>309</v>
      </c>
      <c r="NMD44" s="247" t="s">
        <v>309</v>
      </c>
      <c r="NME44" s="247" t="s">
        <v>309</v>
      </c>
      <c r="NMF44" s="247" t="s">
        <v>309</v>
      </c>
      <c r="NMG44" s="247" t="s">
        <v>309</v>
      </c>
      <c r="NMH44" s="247" t="s">
        <v>309</v>
      </c>
      <c r="NMI44" s="247" t="s">
        <v>309</v>
      </c>
      <c r="NMJ44" s="247" t="s">
        <v>309</v>
      </c>
      <c r="NMK44" s="247" t="s">
        <v>309</v>
      </c>
      <c r="NML44" s="247" t="s">
        <v>309</v>
      </c>
      <c r="NMM44" s="247" t="s">
        <v>309</v>
      </c>
      <c r="NMN44" s="247" t="s">
        <v>309</v>
      </c>
      <c r="NMO44" s="247" t="s">
        <v>309</v>
      </c>
      <c r="NMP44" s="247" t="s">
        <v>309</v>
      </c>
      <c r="NMQ44" s="247" t="s">
        <v>309</v>
      </c>
      <c r="NMR44" s="247" t="s">
        <v>309</v>
      </c>
      <c r="NMS44" s="247" t="s">
        <v>309</v>
      </c>
      <c r="NMT44" s="247" t="s">
        <v>309</v>
      </c>
      <c r="NMU44" s="247" t="s">
        <v>309</v>
      </c>
      <c r="NMV44" s="247" t="s">
        <v>309</v>
      </c>
      <c r="NMW44" s="247" t="s">
        <v>309</v>
      </c>
      <c r="NMX44" s="247" t="s">
        <v>309</v>
      </c>
      <c r="NMY44" s="247" t="s">
        <v>309</v>
      </c>
      <c r="NMZ44" s="247" t="s">
        <v>309</v>
      </c>
      <c r="NNA44" s="247" t="s">
        <v>309</v>
      </c>
      <c r="NNB44" s="247" t="s">
        <v>309</v>
      </c>
      <c r="NNC44" s="247" t="s">
        <v>309</v>
      </c>
      <c r="NND44" s="247" t="s">
        <v>309</v>
      </c>
      <c r="NNE44" s="247" t="s">
        <v>309</v>
      </c>
      <c r="NNF44" s="247" t="s">
        <v>309</v>
      </c>
      <c r="NNG44" s="247" t="s">
        <v>309</v>
      </c>
      <c r="NNH44" s="247" t="s">
        <v>309</v>
      </c>
      <c r="NNI44" s="247" t="s">
        <v>309</v>
      </c>
      <c r="NNJ44" s="247" t="s">
        <v>309</v>
      </c>
      <c r="NNK44" s="247" t="s">
        <v>309</v>
      </c>
      <c r="NNL44" s="247" t="s">
        <v>309</v>
      </c>
      <c r="NNM44" s="247" t="s">
        <v>309</v>
      </c>
      <c r="NNN44" s="247" t="s">
        <v>309</v>
      </c>
      <c r="NNO44" s="247" t="s">
        <v>309</v>
      </c>
      <c r="NNP44" s="247" t="s">
        <v>309</v>
      </c>
      <c r="NNQ44" s="247" t="s">
        <v>309</v>
      </c>
      <c r="NNR44" s="247" t="s">
        <v>309</v>
      </c>
      <c r="NNS44" s="247" t="s">
        <v>309</v>
      </c>
      <c r="NNT44" s="247" t="s">
        <v>309</v>
      </c>
      <c r="NNU44" s="247" t="s">
        <v>309</v>
      </c>
      <c r="NNV44" s="247" t="s">
        <v>309</v>
      </c>
      <c r="NNW44" s="247" t="s">
        <v>309</v>
      </c>
      <c r="NNX44" s="247" t="s">
        <v>309</v>
      </c>
      <c r="NNY44" s="247" t="s">
        <v>309</v>
      </c>
      <c r="NNZ44" s="247" t="s">
        <v>309</v>
      </c>
      <c r="NOA44" s="247" t="s">
        <v>309</v>
      </c>
      <c r="NOB44" s="247" t="s">
        <v>309</v>
      </c>
      <c r="NOC44" s="247" t="s">
        <v>309</v>
      </c>
      <c r="NOD44" s="247" t="s">
        <v>309</v>
      </c>
      <c r="NOE44" s="247" t="s">
        <v>309</v>
      </c>
      <c r="NOF44" s="247" t="s">
        <v>309</v>
      </c>
      <c r="NOG44" s="247" t="s">
        <v>309</v>
      </c>
      <c r="NOH44" s="247" t="s">
        <v>309</v>
      </c>
      <c r="NOI44" s="247" t="s">
        <v>309</v>
      </c>
      <c r="NOJ44" s="247" t="s">
        <v>309</v>
      </c>
      <c r="NOK44" s="247" t="s">
        <v>309</v>
      </c>
      <c r="NOL44" s="247" t="s">
        <v>309</v>
      </c>
      <c r="NOM44" s="247" t="s">
        <v>309</v>
      </c>
      <c r="NON44" s="247" t="s">
        <v>309</v>
      </c>
      <c r="NOO44" s="247" t="s">
        <v>309</v>
      </c>
      <c r="NOP44" s="247" t="s">
        <v>309</v>
      </c>
      <c r="NOQ44" s="247" t="s">
        <v>309</v>
      </c>
      <c r="NOR44" s="247" t="s">
        <v>309</v>
      </c>
      <c r="NOS44" s="247" t="s">
        <v>309</v>
      </c>
      <c r="NOT44" s="247" t="s">
        <v>309</v>
      </c>
      <c r="NOU44" s="247" t="s">
        <v>309</v>
      </c>
      <c r="NOV44" s="247" t="s">
        <v>309</v>
      </c>
      <c r="NOW44" s="247" t="s">
        <v>309</v>
      </c>
      <c r="NOX44" s="247" t="s">
        <v>309</v>
      </c>
      <c r="NOY44" s="247" t="s">
        <v>309</v>
      </c>
      <c r="NOZ44" s="247" t="s">
        <v>309</v>
      </c>
      <c r="NPA44" s="247" t="s">
        <v>309</v>
      </c>
      <c r="NPB44" s="247" t="s">
        <v>309</v>
      </c>
      <c r="NPC44" s="247" t="s">
        <v>309</v>
      </c>
      <c r="NPD44" s="247" t="s">
        <v>309</v>
      </c>
      <c r="NPE44" s="247" t="s">
        <v>309</v>
      </c>
      <c r="NPF44" s="247" t="s">
        <v>309</v>
      </c>
      <c r="NPG44" s="247" t="s">
        <v>309</v>
      </c>
      <c r="NPH44" s="247" t="s">
        <v>309</v>
      </c>
      <c r="NPI44" s="247" t="s">
        <v>309</v>
      </c>
      <c r="NPJ44" s="247" t="s">
        <v>309</v>
      </c>
      <c r="NPK44" s="247" t="s">
        <v>309</v>
      </c>
      <c r="NPL44" s="247" t="s">
        <v>309</v>
      </c>
      <c r="NPM44" s="247" t="s">
        <v>309</v>
      </c>
      <c r="NPN44" s="247" t="s">
        <v>309</v>
      </c>
      <c r="NPO44" s="247" t="s">
        <v>309</v>
      </c>
      <c r="NPP44" s="247" t="s">
        <v>309</v>
      </c>
      <c r="NPQ44" s="247" t="s">
        <v>309</v>
      </c>
      <c r="NPR44" s="247" t="s">
        <v>309</v>
      </c>
      <c r="NPS44" s="247" t="s">
        <v>309</v>
      </c>
      <c r="NPT44" s="247" t="s">
        <v>309</v>
      </c>
      <c r="NPU44" s="247" t="s">
        <v>309</v>
      </c>
      <c r="NPV44" s="247" t="s">
        <v>309</v>
      </c>
      <c r="NPW44" s="247" t="s">
        <v>309</v>
      </c>
      <c r="NPX44" s="247" t="s">
        <v>309</v>
      </c>
      <c r="NPY44" s="247" t="s">
        <v>309</v>
      </c>
      <c r="NPZ44" s="247" t="s">
        <v>309</v>
      </c>
      <c r="NQA44" s="247" t="s">
        <v>309</v>
      </c>
      <c r="NQB44" s="247" t="s">
        <v>309</v>
      </c>
      <c r="NQC44" s="247" t="s">
        <v>309</v>
      </c>
      <c r="NQD44" s="247" t="s">
        <v>309</v>
      </c>
      <c r="NQE44" s="247" t="s">
        <v>309</v>
      </c>
      <c r="NQF44" s="247" t="s">
        <v>309</v>
      </c>
      <c r="NQG44" s="247" t="s">
        <v>309</v>
      </c>
      <c r="NQH44" s="247" t="s">
        <v>309</v>
      </c>
      <c r="NQI44" s="247" t="s">
        <v>309</v>
      </c>
      <c r="NQJ44" s="247" t="s">
        <v>309</v>
      </c>
      <c r="NQK44" s="247" t="s">
        <v>309</v>
      </c>
      <c r="NQL44" s="247" t="s">
        <v>309</v>
      </c>
      <c r="NQM44" s="247" t="s">
        <v>309</v>
      </c>
      <c r="NQN44" s="247" t="s">
        <v>309</v>
      </c>
      <c r="NQO44" s="247" t="s">
        <v>309</v>
      </c>
      <c r="NQP44" s="247" t="s">
        <v>309</v>
      </c>
      <c r="NQQ44" s="247" t="s">
        <v>309</v>
      </c>
      <c r="NQR44" s="247" t="s">
        <v>309</v>
      </c>
      <c r="NQS44" s="247" t="s">
        <v>309</v>
      </c>
      <c r="NQT44" s="247" t="s">
        <v>309</v>
      </c>
      <c r="NQU44" s="247" t="s">
        <v>309</v>
      </c>
      <c r="NQV44" s="247" t="s">
        <v>309</v>
      </c>
      <c r="NQW44" s="247" t="s">
        <v>309</v>
      </c>
      <c r="NQX44" s="247" t="s">
        <v>309</v>
      </c>
      <c r="NQY44" s="247" t="s">
        <v>309</v>
      </c>
      <c r="NQZ44" s="247" t="s">
        <v>309</v>
      </c>
      <c r="NRA44" s="247" t="s">
        <v>309</v>
      </c>
      <c r="NRB44" s="247" t="s">
        <v>309</v>
      </c>
      <c r="NRC44" s="247" t="s">
        <v>309</v>
      </c>
      <c r="NRD44" s="247" t="s">
        <v>309</v>
      </c>
      <c r="NRE44" s="247" t="s">
        <v>309</v>
      </c>
      <c r="NRF44" s="247" t="s">
        <v>309</v>
      </c>
      <c r="NRG44" s="247" t="s">
        <v>309</v>
      </c>
      <c r="NRH44" s="247" t="s">
        <v>309</v>
      </c>
      <c r="NRI44" s="247" t="s">
        <v>309</v>
      </c>
      <c r="NRJ44" s="247" t="s">
        <v>309</v>
      </c>
      <c r="NRK44" s="247" t="s">
        <v>309</v>
      </c>
      <c r="NRL44" s="247" t="s">
        <v>309</v>
      </c>
      <c r="NRM44" s="247" t="s">
        <v>309</v>
      </c>
      <c r="NRN44" s="247" t="s">
        <v>309</v>
      </c>
      <c r="NRO44" s="247" t="s">
        <v>309</v>
      </c>
      <c r="NRP44" s="247" t="s">
        <v>309</v>
      </c>
      <c r="NRQ44" s="247" t="s">
        <v>309</v>
      </c>
      <c r="NRR44" s="247" t="s">
        <v>309</v>
      </c>
      <c r="NRS44" s="247" t="s">
        <v>309</v>
      </c>
      <c r="NRT44" s="247" t="s">
        <v>309</v>
      </c>
      <c r="NRU44" s="247" t="s">
        <v>309</v>
      </c>
      <c r="NRV44" s="247" t="s">
        <v>309</v>
      </c>
      <c r="NRW44" s="247" t="s">
        <v>309</v>
      </c>
      <c r="NRX44" s="247" t="s">
        <v>309</v>
      </c>
      <c r="NRY44" s="247" t="s">
        <v>309</v>
      </c>
      <c r="NRZ44" s="247" t="s">
        <v>309</v>
      </c>
      <c r="NSA44" s="247" t="s">
        <v>309</v>
      </c>
      <c r="NSB44" s="247" t="s">
        <v>309</v>
      </c>
      <c r="NSC44" s="247" t="s">
        <v>309</v>
      </c>
      <c r="NSD44" s="247" t="s">
        <v>309</v>
      </c>
      <c r="NSE44" s="247" t="s">
        <v>309</v>
      </c>
      <c r="NSF44" s="247" t="s">
        <v>309</v>
      </c>
      <c r="NSG44" s="247" t="s">
        <v>309</v>
      </c>
      <c r="NSH44" s="247" t="s">
        <v>309</v>
      </c>
      <c r="NSI44" s="247" t="s">
        <v>309</v>
      </c>
      <c r="NSJ44" s="247" t="s">
        <v>309</v>
      </c>
      <c r="NSK44" s="247" t="s">
        <v>309</v>
      </c>
      <c r="NSL44" s="247" t="s">
        <v>309</v>
      </c>
      <c r="NSM44" s="247" t="s">
        <v>309</v>
      </c>
      <c r="NSN44" s="247" t="s">
        <v>309</v>
      </c>
      <c r="NSO44" s="247" t="s">
        <v>309</v>
      </c>
      <c r="NSP44" s="247" t="s">
        <v>309</v>
      </c>
      <c r="NSQ44" s="247" t="s">
        <v>309</v>
      </c>
      <c r="NSR44" s="247" t="s">
        <v>309</v>
      </c>
      <c r="NSS44" s="247" t="s">
        <v>309</v>
      </c>
      <c r="NST44" s="247" t="s">
        <v>309</v>
      </c>
      <c r="NSU44" s="247" t="s">
        <v>309</v>
      </c>
      <c r="NSV44" s="247" t="s">
        <v>309</v>
      </c>
      <c r="NSW44" s="247" t="s">
        <v>309</v>
      </c>
      <c r="NSX44" s="247" t="s">
        <v>309</v>
      </c>
      <c r="NSY44" s="247" t="s">
        <v>309</v>
      </c>
      <c r="NSZ44" s="247" t="s">
        <v>309</v>
      </c>
      <c r="NTA44" s="247" t="s">
        <v>309</v>
      </c>
      <c r="NTB44" s="247" t="s">
        <v>309</v>
      </c>
      <c r="NTC44" s="247" t="s">
        <v>309</v>
      </c>
      <c r="NTD44" s="247" t="s">
        <v>309</v>
      </c>
      <c r="NTE44" s="247" t="s">
        <v>309</v>
      </c>
      <c r="NTF44" s="247" t="s">
        <v>309</v>
      </c>
      <c r="NTG44" s="247" t="s">
        <v>309</v>
      </c>
      <c r="NTH44" s="247" t="s">
        <v>309</v>
      </c>
      <c r="NTI44" s="247" t="s">
        <v>309</v>
      </c>
      <c r="NTJ44" s="247" t="s">
        <v>309</v>
      </c>
      <c r="NTK44" s="247" t="s">
        <v>309</v>
      </c>
      <c r="NTL44" s="247" t="s">
        <v>309</v>
      </c>
      <c r="NTM44" s="247" t="s">
        <v>309</v>
      </c>
      <c r="NTN44" s="247" t="s">
        <v>309</v>
      </c>
      <c r="NTO44" s="247" t="s">
        <v>309</v>
      </c>
      <c r="NTP44" s="247" t="s">
        <v>309</v>
      </c>
      <c r="NTQ44" s="247" t="s">
        <v>309</v>
      </c>
      <c r="NTR44" s="247" t="s">
        <v>309</v>
      </c>
      <c r="NTS44" s="247" t="s">
        <v>309</v>
      </c>
      <c r="NTT44" s="247" t="s">
        <v>309</v>
      </c>
      <c r="NTU44" s="247" t="s">
        <v>309</v>
      </c>
      <c r="NTV44" s="247" t="s">
        <v>309</v>
      </c>
      <c r="NTW44" s="247" t="s">
        <v>309</v>
      </c>
      <c r="NTX44" s="247" t="s">
        <v>309</v>
      </c>
      <c r="NTY44" s="247" t="s">
        <v>309</v>
      </c>
      <c r="NTZ44" s="247" t="s">
        <v>309</v>
      </c>
      <c r="NUA44" s="247" t="s">
        <v>309</v>
      </c>
      <c r="NUB44" s="247" t="s">
        <v>309</v>
      </c>
      <c r="NUC44" s="247" t="s">
        <v>309</v>
      </c>
      <c r="NUD44" s="247" t="s">
        <v>309</v>
      </c>
      <c r="NUE44" s="247" t="s">
        <v>309</v>
      </c>
      <c r="NUF44" s="247" t="s">
        <v>309</v>
      </c>
      <c r="NUG44" s="247" t="s">
        <v>309</v>
      </c>
      <c r="NUH44" s="247" t="s">
        <v>309</v>
      </c>
      <c r="NUI44" s="247" t="s">
        <v>309</v>
      </c>
      <c r="NUJ44" s="247" t="s">
        <v>309</v>
      </c>
      <c r="NUK44" s="247" t="s">
        <v>309</v>
      </c>
      <c r="NUL44" s="247" t="s">
        <v>309</v>
      </c>
      <c r="NUM44" s="247" t="s">
        <v>309</v>
      </c>
      <c r="NUN44" s="247" t="s">
        <v>309</v>
      </c>
      <c r="NUO44" s="247" t="s">
        <v>309</v>
      </c>
      <c r="NUP44" s="247" t="s">
        <v>309</v>
      </c>
      <c r="NUQ44" s="247" t="s">
        <v>309</v>
      </c>
      <c r="NUR44" s="247" t="s">
        <v>309</v>
      </c>
      <c r="NUS44" s="247" t="s">
        <v>309</v>
      </c>
      <c r="NUT44" s="247" t="s">
        <v>309</v>
      </c>
      <c r="NUU44" s="247" t="s">
        <v>309</v>
      </c>
      <c r="NUV44" s="247" t="s">
        <v>309</v>
      </c>
      <c r="NUW44" s="247" t="s">
        <v>309</v>
      </c>
      <c r="NUX44" s="247" t="s">
        <v>309</v>
      </c>
      <c r="NUY44" s="247" t="s">
        <v>309</v>
      </c>
      <c r="NUZ44" s="247" t="s">
        <v>309</v>
      </c>
      <c r="NVA44" s="247" t="s">
        <v>309</v>
      </c>
      <c r="NVB44" s="247" t="s">
        <v>309</v>
      </c>
      <c r="NVC44" s="247" t="s">
        <v>309</v>
      </c>
      <c r="NVD44" s="247" t="s">
        <v>309</v>
      </c>
      <c r="NVE44" s="247" t="s">
        <v>309</v>
      </c>
      <c r="NVF44" s="247" t="s">
        <v>309</v>
      </c>
      <c r="NVG44" s="247" t="s">
        <v>309</v>
      </c>
      <c r="NVH44" s="247" t="s">
        <v>309</v>
      </c>
      <c r="NVI44" s="247" t="s">
        <v>309</v>
      </c>
      <c r="NVJ44" s="247" t="s">
        <v>309</v>
      </c>
      <c r="NVK44" s="247" t="s">
        <v>309</v>
      </c>
      <c r="NVL44" s="247" t="s">
        <v>309</v>
      </c>
      <c r="NVM44" s="247" t="s">
        <v>309</v>
      </c>
      <c r="NVN44" s="247" t="s">
        <v>309</v>
      </c>
      <c r="NVO44" s="247" t="s">
        <v>309</v>
      </c>
      <c r="NVP44" s="247" t="s">
        <v>309</v>
      </c>
      <c r="NVQ44" s="247" t="s">
        <v>309</v>
      </c>
      <c r="NVR44" s="247" t="s">
        <v>309</v>
      </c>
      <c r="NVS44" s="247" t="s">
        <v>309</v>
      </c>
      <c r="NVT44" s="247" t="s">
        <v>309</v>
      </c>
      <c r="NVU44" s="247" t="s">
        <v>309</v>
      </c>
      <c r="NVV44" s="247" t="s">
        <v>309</v>
      </c>
      <c r="NVW44" s="247" t="s">
        <v>309</v>
      </c>
      <c r="NVX44" s="247" t="s">
        <v>309</v>
      </c>
      <c r="NVY44" s="247" t="s">
        <v>309</v>
      </c>
      <c r="NVZ44" s="247" t="s">
        <v>309</v>
      </c>
      <c r="NWA44" s="247" t="s">
        <v>309</v>
      </c>
      <c r="NWB44" s="247" t="s">
        <v>309</v>
      </c>
      <c r="NWC44" s="247" t="s">
        <v>309</v>
      </c>
      <c r="NWD44" s="247" t="s">
        <v>309</v>
      </c>
      <c r="NWE44" s="247" t="s">
        <v>309</v>
      </c>
      <c r="NWF44" s="247" t="s">
        <v>309</v>
      </c>
      <c r="NWG44" s="247" t="s">
        <v>309</v>
      </c>
      <c r="NWH44" s="247" t="s">
        <v>309</v>
      </c>
      <c r="NWI44" s="247" t="s">
        <v>309</v>
      </c>
      <c r="NWJ44" s="247" t="s">
        <v>309</v>
      </c>
      <c r="NWK44" s="247" t="s">
        <v>309</v>
      </c>
      <c r="NWL44" s="247" t="s">
        <v>309</v>
      </c>
      <c r="NWM44" s="247" t="s">
        <v>309</v>
      </c>
      <c r="NWN44" s="247" t="s">
        <v>309</v>
      </c>
      <c r="NWO44" s="247" t="s">
        <v>309</v>
      </c>
      <c r="NWP44" s="247" t="s">
        <v>309</v>
      </c>
      <c r="NWQ44" s="247" t="s">
        <v>309</v>
      </c>
      <c r="NWR44" s="247" t="s">
        <v>309</v>
      </c>
      <c r="NWS44" s="247" t="s">
        <v>309</v>
      </c>
      <c r="NWT44" s="247" t="s">
        <v>309</v>
      </c>
      <c r="NWU44" s="247" t="s">
        <v>309</v>
      </c>
      <c r="NWV44" s="247" t="s">
        <v>309</v>
      </c>
      <c r="NWW44" s="247" t="s">
        <v>309</v>
      </c>
      <c r="NWX44" s="247" t="s">
        <v>309</v>
      </c>
      <c r="NWY44" s="247" t="s">
        <v>309</v>
      </c>
      <c r="NWZ44" s="247" t="s">
        <v>309</v>
      </c>
      <c r="NXA44" s="247" t="s">
        <v>309</v>
      </c>
      <c r="NXB44" s="247" t="s">
        <v>309</v>
      </c>
      <c r="NXC44" s="247" t="s">
        <v>309</v>
      </c>
      <c r="NXD44" s="247" t="s">
        <v>309</v>
      </c>
      <c r="NXE44" s="247" t="s">
        <v>309</v>
      </c>
      <c r="NXF44" s="247" t="s">
        <v>309</v>
      </c>
      <c r="NXG44" s="247" t="s">
        <v>309</v>
      </c>
      <c r="NXH44" s="247" t="s">
        <v>309</v>
      </c>
      <c r="NXI44" s="247" t="s">
        <v>309</v>
      </c>
      <c r="NXJ44" s="247" t="s">
        <v>309</v>
      </c>
      <c r="NXK44" s="247" t="s">
        <v>309</v>
      </c>
      <c r="NXL44" s="247" t="s">
        <v>309</v>
      </c>
      <c r="NXM44" s="247" t="s">
        <v>309</v>
      </c>
      <c r="NXN44" s="247" t="s">
        <v>309</v>
      </c>
      <c r="NXO44" s="247" t="s">
        <v>309</v>
      </c>
      <c r="NXP44" s="247" t="s">
        <v>309</v>
      </c>
      <c r="NXQ44" s="247" t="s">
        <v>309</v>
      </c>
      <c r="NXR44" s="247" t="s">
        <v>309</v>
      </c>
      <c r="NXS44" s="247" t="s">
        <v>309</v>
      </c>
      <c r="NXT44" s="247" t="s">
        <v>309</v>
      </c>
      <c r="NXU44" s="247" t="s">
        <v>309</v>
      </c>
      <c r="NXV44" s="247" t="s">
        <v>309</v>
      </c>
      <c r="NXW44" s="247" t="s">
        <v>309</v>
      </c>
      <c r="NXX44" s="247" t="s">
        <v>309</v>
      </c>
      <c r="NXY44" s="247" t="s">
        <v>309</v>
      </c>
      <c r="NXZ44" s="247" t="s">
        <v>309</v>
      </c>
      <c r="NYA44" s="247" t="s">
        <v>309</v>
      </c>
      <c r="NYB44" s="247" t="s">
        <v>309</v>
      </c>
      <c r="NYC44" s="247" t="s">
        <v>309</v>
      </c>
      <c r="NYD44" s="247" t="s">
        <v>309</v>
      </c>
      <c r="NYE44" s="247" t="s">
        <v>309</v>
      </c>
      <c r="NYF44" s="247" t="s">
        <v>309</v>
      </c>
      <c r="NYG44" s="247" t="s">
        <v>309</v>
      </c>
      <c r="NYH44" s="247" t="s">
        <v>309</v>
      </c>
      <c r="NYI44" s="247" t="s">
        <v>309</v>
      </c>
      <c r="NYJ44" s="247" t="s">
        <v>309</v>
      </c>
      <c r="NYK44" s="247" t="s">
        <v>309</v>
      </c>
      <c r="NYL44" s="247" t="s">
        <v>309</v>
      </c>
      <c r="NYM44" s="247" t="s">
        <v>309</v>
      </c>
      <c r="NYN44" s="247" t="s">
        <v>309</v>
      </c>
      <c r="NYO44" s="247" t="s">
        <v>309</v>
      </c>
      <c r="NYP44" s="247" t="s">
        <v>309</v>
      </c>
      <c r="NYQ44" s="247" t="s">
        <v>309</v>
      </c>
      <c r="NYR44" s="247" t="s">
        <v>309</v>
      </c>
      <c r="NYS44" s="247" t="s">
        <v>309</v>
      </c>
      <c r="NYT44" s="247" t="s">
        <v>309</v>
      </c>
      <c r="NYU44" s="247" t="s">
        <v>309</v>
      </c>
      <c r="NYV44" s="247" t="s">
        <v>309</v>
      </c>
      <c r="NYW44" s="247" t="s">
        <v>309</v>
      </c>
      <c r="NYX44" s="247" t="s">
        <v>309</v>
      </c>
      <c r="NYY44" s="247" t="s">
        <v>309</v>
      </c>
      <c r="NYZ44" s="247" t="s">
        <v>309</v>
      </c>
      <c r="NZA44" s="247" t="s">
        <v>309</v>
      </c>
      <c r="NZB44" s="247" t="s">
        <v>309</v>
      </c>
      <c r="NZC44" s="247" t="s">
        <v>309</v>
      </c>
      <c r="NZD44" s="247" t="s">
        <v>309</v>
      </c>
      <c r="NZE44" s="247" t="s">
        <v>309</v>
      </c>
      <c r="NZF44" s="247" t="s">
        <v>309</v>
      </c>
      <c r="NZG44" s="247" t="s">
        <v>309</v>
      </c>
      <c r="NZH44" s="247" t="s">
        <v>309</v>
      </c>
      <c r="NZI44" s="247" t="s">
        <v>309</v>
      </c>
      <c r="NZJ44" s="247" t="s">
        <v>309</v>
      </c>
      <c r="NZK44" s="247" t="s">
        <v>309</v>
      </c>
      <c r="NZL44" s="247" t="s">
        <v>309</v>
      </c>
      <c r="NZM44" s="247" t="s">
        <v>309</v>
      </c>
      <c r="NZN44" s="247" t="s">
        <v>309</v>
      </c>
      <c r="NZO44" s="247" t="s">
        <v>309</v>
      </c>
      <c r="NZP44" s="247" t="s">
        <v>309</v>
      </c>
      <c r="NZQ44" s="247" t="s">
        <v>309</v>
      </c>
      <c r="NZR44" s="247" t="s">
        <v>309</v>
      </c>
      <c r="NZS44" s="247" t="s">
        <v>309</v>
      </c>
      <c r="NZT44" s="247" t="s">
        <v>309</v>
      </c>
      <c r="NZU44" s="247" t="s">
        <v>309</v>
      </c>
      <c r="NZV44" s="247" t="s">
        <v>309</v>
      </c>
      <c r="NZW44" s="247" t="s">
        <v>309</v>
      </c>
      <c r="NZX44" s="247" t="s">
        <v>309</v>
      </c>
      <c r="NZY44" s="247" t="s">
        <v>309</v>
      </c>
      <c r="NZZ44" s="247" t="s">
        <v>309</v>
      </c>
      <c r="OAA44" s="247" t="s">
        <v>309</v>
      </c>
      <c r="OAB44" s="247" t="s">
        <v>309</v>
      </c>
      <c r="OAC44" s="247" t="s">
        <v>309</v>
      </c>
      <c r="OAD44" s="247" t="s">
        <v>309</v>
      </c>
      <c r="OAE44" s="247" t="s">
        <v>309</v>
      </c>
      <c r="OAF44" s="247" t="s">
        <v>309</v>
      </c>
      <c r="OAG44" s="247" t="s">
        <v>309</v>
      </c>
      <c r="OAH44" s="247" t="s">
        <v>309</v>
      </c>
      <c r="OAI44" s="247" t="s">
        <v>309</v>
      </c>
      <c r="OAJ44" s="247" t="s">
        <v>309</v>
      </c>
      <c r="OAK44" s="247" t="s">
        <v>309</v>
      </c>
      <c r="OAL44" s="247" t="s">
        <v>309</v>
      </c>
      <c r="OAM44" s="247" t="s">
        <v>309</v>
      </c>
      <c r="OAN44" s="247" t="s">
        <v>309</v>
      </c>
      <c r="OAO44" s="247" t="s">
        <v>309</v>
      </c>
      <c r="OAP44" s="247" t="s">
        <v>309</v>
      </c>
      <c r="OAQ44" s="247" t="s">
        <v>309</v>
      </c>
      <c r="OAR44" s="247" t="s">
        <v>309</v>
      </c>
      <c r="OAS44" s="247" t="s">
        <v>309</v>
      </c>
      <c r="OAT44" s="247" t="s">
        <v>309</v>
      </c>
      <c r="OAU44" s="247" t="s">
        <v>309</v>
      </c>
      <c r="OAV44" s="247" t="s">
        <v>309</v>
      </c>
      <c r="OAW44" s="247" t="s">
        <v>309</v>
      </c>
      <c r="OAX44" s="247" t="s">
        <v>309</v>
      </c>
      <c r="OAY44" s="247" t="s">
        <v>309</v>
      </c>
      <c r="OAZ44" s="247" t="s">
        <v>309</v>
      </c>
      <c r="OBA44" s="247" t="s">
        <v>309</v>
      </c>
      <c r="OBB44" s="247" t="s">
        <v>309</v>
      </c>
      <c r="OBC44" s="247" t="s">
        <v>309</v>
      </c>
      <c r="OBD44" s="247" t="s">
        <v>309</v>
      </c>
      <c r="OBE44" s="247" t="s">
        <v>309</v>
      </c>
      <c r="OBF44" s="247" t="s">
        <v>309</v>
      </c>
      <c r="OBG44" s="247" t="s">
        <v>309</v>
      </c>
      <c r="OBH44" s="247" t="s">
        <v>309</v>
      </c>
      <c r="OBI44" s="247" t="s">
        <v>309</v>
      </c>
      <c r="OBJ44" s="247" t="s">
        <v>309</v>
      </c>
      <c r="OBK44" s="247" t="s">
        <v>309</v>
      </c>
      <c r="OBL44" s="247" t="s">
        <v>309</v>
      </c>
      <c r="OBM44" s="247" t="s">
        <v>309</v>
      </c>
      <c r="OBN44" s="247" t="s">
        <v>309</v>
      </c>
      <c r="OBO44" s="247" t="s">
        <v>309</v>
      </c>
      <c r="OBP44" s="247" t="s">
        <v>309</v>
      </c>
      <c r="OBQ44" s="247" t="s">
        <v>309</v>
      </c>
      <c r="OBR44" s="247" t="s">
        <v>309</v>
      </c>
      <c r="OBS44" s="247" t="s">
        <v>309</v>
      </c>
      <c r="OBT44" s="247" t="s">
        <v>309</v>
      </c>
      <c r="OBU44" s="247" t="s">
        <v>309</v>
      </c>
      <c r="OBV44" s="247" t="s">
        <v>309</v>
      </c>
      <c r="OBW44" s="247" t="s">
        <v>309</v>
      </c>
      <c r="OBX44" s="247" t="s">
        <v>309</v>
      </c>
      <c r="OBY44" s="247" t="s">
        <v>309</v>
      </c>
      <c r="OBZ44" s="247" t="s">
        <v>309</v>
      </c>
      <c r="OCA44" s="247" t="s">
        <v>309</v>
      </c>
      <c r="OCB44" s="247" t="s">
        <v>309</v>
      </c>
      <c r="OCC44" s="247" t="s">
        <v>309</v>
      </c>
      <c r="OCD44" s="247" t="s">
        <v>309</v>
      </c>
      <c r="OCE44" s="247" t="s">
        <v>309</v>
      </c>
      <c r="OCF44" s="247" t="s">
        <v>309</v>
      </c>
      <c r="OCG44" s="247" t="s">
        <v>309</v>
      </c>
      <c r="OCH44" s="247" t="s">
        <v>309</v>
      </c>
      <c r="OCI44" s="247" t="s">
        <v>309</v>
      </c>
      <c r="OCJ44" s="247" t="s">
        <v>309</v>
      </c>
      <c r="OCK44" s="247" t="s">
        <v>309</v>
      </c>
      <c r="OCL44" s="247" t="s">
        <v>309</v>
      </c>
      <c r="OCM44" s="247" t="s">
        <v>309</v>
      </c>
      <c r="OCN44" s="247" t="s">
        <v>309</v>
      </c>
      <c r="OCO44" s="247" t="s">
        <v>309</v>
      </c>
      <c r="OCP44" s="247" t="s">
        <v>309</v>
      </c>
      <c r="OCQ44" s="247" t="s">
        <v>309</v>
      </c>
      <c r="OCR44" s="247" t="s">
        <v>309</v>
      </c>
      <c r="OCS44" s="247" t="s">
        <v>309</v>
      </c>
      <c r="OCT44" s="247" t="s">
        <v>309</v>
      </c>
      <c r="OCU44" s="247" t="s">
        <v>309</v>
      </c>
      <c r="OCV44" s="247" t="s">
        <v>309</v>
      </c>
      <c r="OCW44" s="247" t="s">
        <v>309</v>
      </c>
      <c r="OCX44" s="247" t="s">
        <v>309</v>
      </c>
      <c r="OCY44" s="247" t="s">
        <v>309</v>
      </c>
      <c r="OCZ44" s="247" t="s">
        <v>309</v>
      </c>
      <c r="ODA44" s="247" t="s">
        <v>309</v>
      </c>
      <c r="ODB44" s="247" t="s">
        <v>309</v>
      </c>
      <c r="ODC44" s="247" t="s">
        <v>309</v>
      </c>
      <c r="ODD44" s="247" t="s">
        <v>309</v>
      </c>
      <c r="ODE44" s="247" t="s">
        <v>309</v>
      </c>
      <c r="ODF44" s="247" t="s">
        <v>309</v>
      </c>
      <c r="ODG44" s="247" t="s">
        <v>309</v>
      </c>
      <c r="ODH44" s="247" t="s">
        <v>309</v>
      </c>
      <c r="ODI44" s="247" t="s">
        <v>309</v>
      </c>
      <c r="ODJ44" s="247" t="s">
        <v>309</v>
      </c>
      <c r="ODK44" s="247" t="s">
        <v>309</v>
      </c>
      <c r="ODL44" s="247" t="s">
        <v>309</v>
      </c>
      <c r="ODM44" s="247" t="s">
        <v>309</v>
      </c>
      <c r="ODN44" s="247" t="s">
        <v>309</v>
      </c>
      <c r="ODO44" s="247" t="s">
        <v>309</v>
      </c>
      <c r="ODP44" s="247" t="s">
        <v>309</v>
      </c>
      <c r="ODQ44" s="247" t="s">
        <v>309</v>
      </c>
      <c r="ODR44" s="247" t="s">
        <v>309</v>
      </c>
      <c r="ODS44" s="247" t="s">
        <v>309</v>
      </c>
      <c r="ODT44" s="247" t="s">
        <v>309</v>
      </c>
      <c r="ODU44" s="247" t="s">
        <v>309</v>
      </c>
      <c r="ODV44" s="247" t="s">
        <v>309</v>
      </c>
      <c r="ODW44" s="247" t="s">
        <v>309</v>
      </c>
      <c r="ODX44" s="247" t="s">
        <v>309</v>
      </c>
      <c r="ODY44" s="247" t="s">
        <v>309</v>
      </c>
      <c r="ODZ44" s="247" t="s">
        <v>309</v>
      </c>
      <c r="OEA44" s="247" t="s">
        <v>309</v>
      </c>
      <c r="OEB44" s="247" t="s">
        <v>309</v>
      </c>
      <c r="OEC44" s="247" t="s">
        <v>309</v>
      </c>
      <c r="OED44" s="247" t="s">
        <v>309</v>
      </c>
      <c r="OEE44" s="247" t="s">
        <v>309</v>
      </c>
      <c r="OEF44" s="247" t="s">
        <v>309</v>
      </c>
      <c r="OEG44" s="247" t="s">
        <v>309</v>
      </c>
      <c r="OEH44" s="247" t="s">
        <v>309</v>
      </c>
      <c r="OEI44" s="247" t="s">
        <v>309</v>
      </c>
      <c r="OEJ44" s="247" t="s">
        <v>309</v>
      </c>
      <c r="OEK44" s="247" t="s">
        <v>309</v>
      </c>
      <c r="OEL44" s="247" t="s">
        <v>309</v>
      </c>
      <c r="OEM44" s="247" t="s">
        <v>309</v>
      </c>
      <c r="OEN44" s="247" t="s">
        <v>309</v>
      </c>
      <c r="OEO44" s="247" t="s">
        <v>309</v>
      </c>
      <c r="OEP44" s="247" t="s">
        <v>309</v>
      </c>
      <c r="OEQ44" s="247" t="s">
        <v>309</v>
      </c>
      <c r="OER44" s="247" t="s">
        <v>309</v>
      </c>
      <c r="OES44" s="247" t="s">
        <v>309</v>
      </c>
      <c r="OET44" s="247" t="s">
        <v>309</v>
      </c>
      <c r="OEU44" s="247" t="s">
        <v>309</v>
      </c>
      <c r="OEV44" s="247" t="s">
        <v>309</v>
      </c>
      <c r="OEW44" s="247" t="s">
        <v>309</v>
      </c>
      <c r="OEX44" s="247" t="s">
        <v>309</v>
      </c>
      <c r="OEY44" s="247" t="s">
        <v>309</v>
      </c>
      <c r="OEZ44" s="247" t="s">
        <v>309</v>
      </c>
      <c r="OFA44" s="247" t="s">
        <v>309</v>
      </c>
      <c r="OFB44" s="247" t="s">
        <v>309</v>
      </c>
      <c r="OFC44" s="247" t="s">
        <v>309</v>
      </c>
      <c r="OFD44" s="247" t="s">
        <v>309</v>
      </c>
      <c r="OFE44" s="247" t="s">
        <v>309</v>
      </c>
      <c r="OFF44" s="247" t="s">
        <v>309</v>
      </c>
      <c r="OFG44" s="247" t="s">
        <v>309</v>
      </c>
      <c r="OFH44" s="247" t="s">
        <v>309</v>
      </c>
      <c r="OFI44" s="247" t="s">
        <v>309</v>
      </c>
      <c r="OFJ44" s="247" t="s">
        <v>309</v>
      </c>
      <c r="OFK44" s="247" t="s">
        <v>309</v>
      </c>
      <c r="OFL44" s="247" t="s">
        <v>309</v>
      </c>
      <c r="OFM44" s="247" t="s">
        <v>309</v>
      </c>
      <c r="OFN44" s="247" t="s">
        <v>309</v>
      </c>
      <c r="OFO44" s="247" t="s">
        <v>309</v>
      </c>
      <c r="OFP44" s="247" t="s">
        <v>309</v>
      </c>
      <c r="OFQ44" s="247" t="s">
        <v>309</v>
      </c>
      <c r="OFR44" s="247" t="s">
        <v>309</v>
      </c>
      <c r="OFS44" s="247" t="s">
        <v>309</v>
      </c>
      <c r="OFT44" s="247" t="s">
        <v>309</v>
      </c>
      <c r="OFU44" s="247" t="s">
        <v>309</v>
      </c>
      <c r="OFV44" s="247" t="s">
        <v>309</v>
      </c>
      <c r="OFW44" s="247" t="s">
        <v>309</v>
      </c>
      <c r="OFX44" s="247" t="s">
        <v>309</v>
      </c>
      <c r="OFY44" s="247" t="s">
        <v>309</v>
      </c>
      <c r="OFZ44" s="247" t="s">
        <v>309</v>
      </c>
      <c r="OGA44" s="247" t="s">
        <v>309</v>
      </c>
      <c r="OGB44" s="247" t="s">
        <v>309</v>
      </c>
      <c r="OGC44" s="247" t="s">
        <v>309</v>
      </c>
      <c r="OGD44" s="247" t="s">
        <v>309</v>
      </c>
      <c r="OGE44" s="247" t="s">
        <v>309</v>
      </c>
      <c r="OGF44" s="247" t="s">
        <v>309</v>
      </c>
      <c r="OGG44" s="247" t="s">
        <v>309</v>
      </c>
      <c r="OGH44" s="247" t="s">
        <v>309</v>
      </c>
      <c r="OGI44" s="247" t="s">
        <v>309</v>
      </c>
      <c r="OGJ44" s="247" t="s">
        <v>309</v>
      </c>
      <c r="OGK44" s="247" t="s">
        <v>309</v>
      </c>
      <c r="OGL44" s="247" t="s">
        <v>309</v>
      </c>
      <c r="OGM44" s="247" t="s">
        <v>309</v>
      </c>
      <c r="OGN44" s="247" t="s">
        <v>309</v>
      </c>
      <c r="OGO44" s="247" t="s">
        <v>309</v>
      </c>
      <c r="OGP44" s="247" t="s">
        <v>309</v>
      </c>
      <c r="OGQ44" s="247" t="s">
        <v>309</v>
      </c>
      <c r="OGR44" s="247" t="s">
        <v>309</v>
      </c>
      <c r="OGS44" s="247" t="s">
        <v>309</v>
      </c>
      <c r="OGT44" s="247" t="s">
        <v>309</v>
      </c>
      <c r="OGU44" s="247" t="s">
        <v>309</v>
      </c>
      <c r="OGV44" s="247" t="s">
        <v>309</v>
      </c>
      <c r="OGW44" s="247" t="s">
        <v>309</v>
      </c>
      <c r="OGX44" s="247" t="s">
        <v>309</v>
      </c>
      <c r="OGY44" s="247" t="s">
        <v>309</v>
      </c>
      <c r="OGZ44" s="247" t="s">
        <v>309</v>
      </c>
      <c r="OHA44" s="247" t="s">
        <v>309</v>
      </c>
      <c r="OHB44" s="247" t="s">
        <v>309</v>
      </c>
      <c r="OHC44" s="247" t="s">
        <v>309</v>
      </c>
      <c r="OHD44" s="247" t="s">
        <v>309</v>
      </c>
      <c r="OHE44" s="247" t="s">
        <v>309</v>
      </c>
      <c r="OHF44" s="247" t="s">
        <v>309</v>
      </c>
      <c r="OHG44" s="247" t="s">
        <v>309</v>
      </c>
      <c r="OHH44" s="247" t="s">
        <v>309</v>
      </c>
      <c r="OHI44" s="247" t="s">
        <v>309</v>
      </c>
      <c r="OHJ44" s="247" t="s">
        <v>309</v>
      </c>
      <c r="OHK44" s="247" t="s">
        <v>309</v>
      </c>
      <c r="OHL44" s="247" t="s">
        <v>309</v>
      </c>
      <c r="OHM44" s="247" t="s">
        <v>309</v>
      </c>
      <c r="OHN44" s="247" t="s">
        <v>309</v>
      </c>
      <c r="OHO44" s="247" t="s">
        <v>309</v>
      </c>
      <c r="OHP44" s="247" t="s">
        <v>309</v>
      </c>
      <c r="OHQ44" s="247" t="s">
        <v>309</v>
      </c>
      <c r="OHR44" s="247" t="s">
        <v>309</v>
      </c>
      <c r="OHS44" s="247" t="s">
        <v>309</v>
      </c>
      <c r="OHT44" s="247" t="s">
        <v>309</v>
      </c>
      <c r="OHU44" s="247" t="s">
        <v>309</v>
      </c>
      <c r="OHV44" s="247" t="s">
        <v>309</v>
      </c>
      <c r="OHW44" s="247" t="s">
        <v>309</v>
      </c>
      <c r="OHX44" s="247" t="s">
        <v>309</v>
      </c>
      <c r="OHY44" s="247" t="s">
        <v>309</v>
      </c>
      <c r="OHZ44" s="247" t="s">
        <v>309</v>
      </c>
      <c r="OIA44" s="247" t="s">
        <v>309</v>
      </c>
      <c r="OIB44" s="247" t="s">
        <v>309</v>
      </c>
      <c r="OIC44" s="247" t="s">
        <v>309</v>
      </c>
      <c r="OID44" s="247" t="s">
        <v>309</v>
      </c>
      <c r="OIE44" s="247" t="s">
        <v>309</v>
      </c>
      <c r="OIF44" s="247" t="s">
        <v>309</v>
      </c>
      <c r="OIG44" s="247" t="s">
        <v>309</v>
      </c>
      <c r="OIH44" s="247" t="s">
        <v>309</v>
      </c>
      <c r="OII44" s="247" t="s">
        <v>309</v>
      </c>
      <c r="OIJ44" s="247" t="s">
        <v>309</v>
      </c>
      <c r="OIK44" s="247" t="s">
        <v>309</v>
      </c>
      <c r="OIL44" s="247" t="s">
        <v>309</v>
      </c>
      <c r="OIM44" s="247" t="s">
        <v>309</v>
      </c>
      <c r="OIN44" s="247" t="s">
        <v>309</v>
      </c>
      <c r="OIO44" s="247" t="s">
        <v>309</v>
      </c>
      <c r="OIP44" s="247" t="s">
        <v>309</v>
      </c>
      <c r="OIQ44" s="247" t="s">
        <v>309</v>
      </c>
      <c r="OIR44" s="247" t="s">
        <v>309</v>
      </c>
      <c r="OIS44" s="247" t="s">
        <v>309</v>
      </c>
      <c r="OIT44" s="247" t="s">
        <v>309</v>
      </c>
      <c r="OIU44" s="247" t="s">
        <v>309</v>
      </c>
      <c r="OIV44" s="247" t="s">
        <v>309</v>
      </c>
      <c r="OIW44" s="247" t="s">
        <v>309</v>
      </c>
      <c r="OIX44" s="247" t="s">
        <v>309</v>
      </c>
      <c r="OIY44" s="247" t="s">
        <v>309</v>
      </c>
      <c r="OIZ44" s="247" t="s">
        <v>309</v>
      </c>
      <c r="OJA44" s="247" t="s">
        <v>309</v>
      </c>
      <c r="OJB44" s="247" t="s">
        <v>309</v>
      </c>
      <c r="OJC44" s="247" t="s">
        <v>309</v>
      </c>
      <c r="OJD44" s="247" t="s">
        <v>309</v>
      </c>
      <c r="OJE44" s="247" t="s">
        <v>309</v>
      </c>
      <c r="OJF44" s="247" t="s">
        <v>309</v>
      </c>
      <c r="OJG44" s="247" t="s">
        <v>309</v>
      </c>
      <c r="OJH44" s="247" t="s">
        <v>309</v>
      </c>
      <c r="OJI44" s="247" t="s">
        <v>309</v>
      </c>
      <c r="OJJ44" s="247" t="s">
        <v>309</v>
      </c>
      <c r="OJK44" s="247" t="s">
        <v>309</v>
      </c>
      <c r="OJL44" s="247" t="s">
        <v>309</v>
      </c>
      <c r="OJM44" s="247" t="s">
        <v>309</v>
      </c>
      <c r="OJN44" s="247" t="s">
        <v>309</v>
      </c>
      <c r="OJO44" s="247" t="s">
        <v>309</v>
      </c>
      <c r="OJP44" s="247" t="s">
        <v>309</v>
      </c>
      <c r="OJQ44" s="247" t="s">
        <v>309</v>
      </c>
      <c r="OJR44" s="247" t="s">
        <v>309</v>
      </c>
      <c r="OJS44" s="247" t="s">
        <v>309</v>
      </c>
      <c r="OJT44" s="247" t="s">
        <v>309</v>
      </c>
      <c r="OJU44" s="247" t="s">
        <v>309</v>
      </c>
      <c r="OJV44" s="247" t="s">
        <v>309</v>
      </c>
      <c r="OJW44" s="247" t="s">
        <v>309</v>
      </c>
      <c r="OJX44" s="247" t="s">
        <v>309</v>
      </c>
      <c r="OJY44" s="247" t="s">
        <v>309</v>
      </c>
      <c r="OJZ44" s="247" t="s">
        <v>309</v>
      </c>
      <c r="OKA44" s="247" t="s">
        <v>309</v>
      </c>
      <c r="OKB44" s="247" t="s">
        <v>309</v>
      </c>
      <c r="OKC44" s="247" t="s">
        <v>309</v>
      </c>
      <c r="OKD44" s="247" t="s">
        <v>309</v>
      </c>
      <c r="OKE44" s="247" t="s">
        <v>309</v>
      </c>
      <c r="OKF44" s="247" t="s">
        <v>309</v>
      </c>
      <c r="OKG44" s="247" t="s">
        <v>309</v>
      </c>
      <c r="OKH44" s="247" t="s">
        <v>309</v>
      </c>
      <c r="OKI44" s="247" t="s">
        <v>309</v>
      </c>
      <c r="OKJ44" s="247" t="s">
        <v>309</v>
      </c>
      <c r="OKK44" s="247" t="s">
        <v>309</v>
      </c>
      <c r="OKL44" s="247" t="s">
        <v>309</v>
      </c>
      <c r="OKM44" s="247" t="s">
        <v>309</v>
      </c>
      <c r="OKN44" s="247" t="s">
        <v>309</v>
      </c>
      <c r="OKO44" s="247" t="s">
        <v>309</v>
      </c>
      <c r="OKP44" s="247" t="s">
        <v>309</v>
      </c>
      <c r="OKQ44" s="247" t="s">
        <v>309</v>
      </c>
      <c r="OKR44" s="247" t="s">
        <v>309</v>
      </c>
      <c r="OKS44" s="247" t="s">
        <v>309</v>
      </c>
      <c r="OKT44" s="247" t="s">
        <v>309</v>
      </c>
      <c r="OKU44" s="247" t="s">
        <v>309</v>
      </c>
      <c r="OKV44" s="247" t="s">
        <v>309</v>
      </c>
      <c r="OKW44" s="247" t="s">
        <v>309</v>
      </c>
      <c r="OKX44" s="247" t="s">
        <v>309</v>
      </c>
      <c r="OKY44" s="247" t="s">
        <v>309</v>
      </c>
      <c r="OKZ44" s="247" t="s">
        <v>309</v>
      </c>
      <c r="OLA44" s="247" t="s">
        <v>309</v>
      </c>
      <c r="OLB44" s="247" t="s">
        <v>309</v>
      </c>
      <c r="OLC44" s="247" t="s">
        <v>309</v>
      </c>
      <c r="OLD44" s="247" t="s">
        <v>309</v>
      </c>
      <c r="OLE44" s="247" t="s">
        <v>309</v>
      </c>
      <c r="OLF44" s="247" t="s">
        <v>309</v>
      </c>
      <c r="OLG44" s="247" t="s">
        <v>309</v>
      </c>
      <c r="OLH44" s="247" t="s">
        <v>309</v>
      </c>
      <c r="OLI44" s="247" t="s">
        <v>309</v>
      </c>
      <c r="OLJ44" s="247" t="s">
        <v>309</v>
      </c>
      <c r="OLK44" s="247" t="s">
        <v>309</v>
      </c>
      <c r="OLL44" s="247" t="s">
        <v>309</v>
      </c>
      <c r="OLM44" s="247" t="s">
        <v>309</v>
      </c>
      <c r="OLN44" s="247" t="s">
        <v>309</v>
      </c>
      <c r="OLO44" s="247" t="s">
        <v>309</v>
      </c>
      <c r="OLP44" s="247" t="s">
        <v>309</v>
      </c>
      <c r="OLQ44" s="247" t="s">
        <v>309</v>
      </c>
      <c r="OLR44" s="247" t="s">
        <v>309</v>
      </c>
      <c r="OLS44" s="247" t="s">
        <v>309</v>
      </c>
      <c r="OLT44" s="247" t="s">
        <v>309</v>
      </c>
      <c r="OLU44" s="247" t="s">
        <v>309</v>
      </c>
      <c r="OLV44" s="247" t="s">
        <v>309</v>
      </c>
      <c r="OLW44" s="247" t="s">
        <v>309</v>
      </c>
      <c r="OLX44" s="247" t="s">
        <v>309</v>
      </c>
      <c r="OLY44" s="247" t="s">
        <v>309</v>
      </c>
      <c r="OLZ44" s="247" t="s">
        <v>309</v>
      </c>
      <c r="OMA44" s="247" t="s">
        <v>309</v>
      </c>
      <c r="OMB44" s="247" t="s">
        <v>309</v>
      </c>
      <c r="OMC44" s="247" t="s">
        <v>309</v>
      </c>
      <c r="OMD44" s="247" t="s">
        <v>309</v>
      </c>
      <c r="OME44" s="247" t="s">
        <v>309</v>
      </c>
      <c r="OMF44" s="247" t="s">
        <v>309</v>
      </c>
      <c r="OMG44" s="247" t="s">
        <v>309</v>
      </c>
      <c r="OMH44" s="247" t="s">
        <v>309</v>
      </c>
      <c r="OMI44" s="247" t="s">
        <v>309</v>
      </c>
      <c r="OMJ44" s="247" t="s">
        <v>309</v>
      </c>
      <c r="OMK44" s="247" t="s">
        <v>309</v>
      </c>
      <c r="OML44" s="247" t="s">
        <v>309</v>
      </c>
      <c r="OMM44" s="247" t="s">
        <v>309</v>
      </c>
      <c r="OMN44" s="247" t="s">
        <v>309</v>
      </c>
      <c r="OMO44" s="247" t="s">
        <v>309</v>
      </c>
      <c r="OMP44" s="247" t="s">
        <v>309</v>
      </c>
      <c r="OMQ44" s="247" t="s">
        <v>309</v>
      </c>
      <c r="OMR44" s="247" t="s">
        <v>309</v>
      </c>
      <c r="OMS44" s="247" t="s">
        <v>309</v>
      </c>
      <c r="OMT44" s="247" t="s">
        <v>309</v>
      </c>
      <c r="OMU44" s="247" t="s">
        <v>309</v>
      </c>
      <c r="OMV44" s="247" t="s">
        <v>309</v>
      </c>
      <c r="OMW44" s="247" t="s">
        <v>309</v>
      </c>
      <c r="OMX44" s="247" t="s">
        <v>309</v>
      </c>
      <c r="OMY44" s="247" t="s">
        <v>309</v>
      </c>
      <c r="OMZ44" s="247" t="s">
        <v>309</v>
      </c>
      <c r="ONA44" s="247" t="s">
        <v>309</v>
      </c>
      <c r="ONB44" s="247" t="s">
        <v>309</v>
      </c>
      <c r="ONC44" s="247" t="s">
        <v>309</v>
      </c>
      <c r="OND44" s="247" t="s">
        <v>309</v>
      </c>
      <c r="ONE44" s="247" t="s">
        <v>309</v>
      </c>
      <c r="ONF44" s="247" t="s">
        <v>309</v>
      </c>
      <c r="ONG44" s="247" t="s">
        <v>309</v>
      </c>
      <c r="ONH44" s="247" t="s">
        <v>309</v>
      </c>
      <c r="ONI44" s="247" t="s">
        <v>309</v>
      </c>
      <c r="ONJ44" s="247" t="s">
        <v>309</v>
      </c>
      <c r="ONK44" s="247" t="s">
        <v>309</v>
      </c>
      <c r="ONL44" s="247" t="s">
        <v>309</v>
      </c>
      <c r="ONM44" s="247" t="s">
        <v>309</v>
      </c>
      <c r="ONN44" s="247" t="s">
        <v>309</v>
      </c>
      <c r="ONO44" s="247" t="s">
        <v>309</v>
      </c>
      <c r="ONP44" s="247" t="s">
        <v>309</v>
      </c>
      <c r="ONQ44" s="247" t="s">
        <v>309</v>
      </c>
      <c r="ONR44" s="247" t="s">
        <v>309</v>
      </c>
      <c r="ONS44" s="247" t="s">
        <v>309</v>
      </c>
      <c r="ONT44" s="247" t="s">
        <v>309</v>
      </c>
      <c r="ONU44" s="247" t="s">
        <v>309</v>
      </c>
      <c r="ONV44" s="247" t="s">
        <v>309</v>
      </c>
      <c r="ONW44" s="247" t="s">
        <v>309</v>
      </c>
      <c r="ONX44" s="247" t="s">
        <v>309</v>
      </c>
      <c r="ONY44" s="247" t="s">
        <v>309</v>
      </c>
      <c r="ONZ44" s="247" t="s">
        <v>309</v>
      </c>
      <c r="OOA44" s="247" t="s">
        <v>309</v>
      </c>
      <c r="OOB44" s="247" t="s">
        <v>309</v>
      </c>
      <c r="OOC44" s="247" t="s">
        <v>309</v>
      </c>
      <c r="OOD44" s="247" t="s">
        <v>309</v>
      </c>
      <c r="OOE44" s="247" t="s">
        <v>309</v>
      </c>
      <c r="OOF44" s="247" t="s">
        <v>309</v>
      </c>
      <c r="OOG44" s="247" t="s">
        <v>309</v>
      </c>
      <c r="OOH44" s="247" t="s">
        <v>309</v>
      </c>
      <c r="OOI44" s="247" t="s">
        <v>309</v>
      </c>
      <c r="OOJ44" s="247" t="s">
        <v>309</v>
      </c>
      <c r="OOK44" s="247" t="s">
        <v>309</v>
      </c>
      <c r="OOL44" s="247" t="s">
        <v>309</v>
      </c>
      <c r="OOM44" s="247" t="s">
        <v>309</v>
      </c>
      <c r="OON44" s="247" t="s">
        <v>309</v>
      </c>
      <c r="OOO44" s="247" t="s">
        <v>309</v>
      </c>
      <c r="OOP44" s="247" t="s">
        <v>309</v>
      </c>
      <c r="OOQ44" s="247" t="s">
        <v>309</v>
      </c>
      <c r="OOR44" s="247" t="s">
        <v>309</v>
      </c>
      <c r="OOS44" s="247" t="s">
        <v>309</v>
      </c>
      <c r="OOT44" s="247" t="s">
        <v>309</v>
      </c>
      <c r="OOU44" s="247" t="s">
        <v>309</v>
      </c>
      <c r="OOV44" s="247" t="s">
        <v>309</v>
      </c>
      <c r="OOW44" s="247" t="s">
        <v>309</v>
      </c>
      <c r="OOX44" s="247" t="s">
        <v>309</v>
      </c>
      <c r="OOY44" s="247" t="s">
        <v>309</v>
      </c>
      <c r="OOZ44" s="247" t="s">
        <v>309</v>
      </c>
      <c r="OPA44" s="247" t="s">
        <v>309</v>
      </c>
      <c r="OPB44" s="247" t="s">
        <v>309</v>
      </c>
      <c r="OPC44" s="247" t="s">
        <v>309</v>
      </c>
      <c r="OPD44" s="247" t="s">
        <v>309</v>
      </c>
      <c r="OPE44" s="247" t="s">
        <v>309</v>
      </c>
      <c r="OPF44" s="247" t="s">
        <v>309</v>
      </c>
      <c r="OPG44" s="247" t="s">
        <v>309</v>
      </c>
      <c r="OPH44" s="247" t="s">
        <v>309</v>
      </c>
      <c r="OPI44" s="247" t="s">
        <v>309</v>
      </c>
      <c r="OPJ44" s="247" t="s">
        <v>309</v>
      </c>
      <c r="OPK44" s="247" t="s">
        <v>309</v>
      </c>
      <c r="OPL44" s="247" t="s">
        <v>309</v>
      </c>
      <c r="OPM44" s="247" t="s">
        <v>309</v>
      </c>
      <c r="OPN44" s="247" t="s">
        <v>309</v>
      </c>
      <c r="OPO44" s="247" t="s">
        <v>309</v>
      </c>
      <c r="OPP44" s="247" t="s">
        <v>309</v>
      </c>
      <c r="OPQ44" s="247" t="s">
        <v>309</v>
      </c>
      <c r="OPR44" s="247" t="s">
        <v>309</v>
      </c>
      <c r="OPS44" s="247" t="s">
        <v>309</v>
      </c>
      <c r="OPT44" s="247" t="s">
        <v>309</v>
      </c>
      <c r="OPU44" s="247" t="s">
        <v>309</v>
      </c>
      <c r="OPV44" s="247" t="s">
        <v>309</v>
      </c>
      <c r="OPW44" s="247" t="s">
        <v>309</v>
      </c>
      <c r="OPX44" s="247" t="s">
        <v>309</v>
      </c>
      <c r="OPY44" s="247" t="s">
        <v>309</v>
      </c>
      <c r="OPZ44" s="247" t="s">
        <v>309</v>
      </c>
      <c r="OQA44" s="247" t="s">
        <v>309</v>
      </c>
      <c r="OQB44" s="247" t="s">
        <v>309</v>
      </c>
      <c r="OQC44" s="247" t="s">
        <v>309</v>
      </c>
      <c r="OQD44" s="247" t="s">
        <v>309</v>
      </c>
      <c r="OQE44" s="247" t="s">
        <v>309</v>
      </c>
      <c r="OQF44" s="247" t="s">
        <v>309</v>
      </c>
      <c r="OQG44" s="247" t="s">
        <v>309</v>
      </c>
      <c r="OQH44" s="247" t="s">
        <v>309</v>
      </c>
      <c r="OQI44" s="247" t="s">
        <v>309</v>
      </c>
      <c r="OQJ44" s="247" t="s">
        <v>309</v>
      </c>
      <c r="OQK44" s="247" t="s">
        <v>309</v>
      </c>
      <c r="OQL44" s="247" t="s">
        <v>309</v>
      </c>
      <c r="OQM44" s="247" t="s">
        <v>309</v>
      </c>
      <c r="OQN44" s="247" t="s">
        <v>309</v>
      </c>
      <c r="OQO44" s="247" t="s">
        <v>309</v>
      </c>
      <c r="OQP44" s="247" t="s">
        <v>309</v>
      </c>
      <c r="OQQ44" s="247" t="s">
        <v>309</v>
      </c>
      <c r="OQR44" s="247" t="s">
        <v>309</v>
      </c>
      <c r="OQS44" s="247" t="s">
        <v>309</v>
      </c>
      <c r="OQT44" s="247" t="s">
        <v>309</v>
      </c>
      <c r="OQU44" s="247" t="s">
        <v>309</v>
      </c>
      <c r="OQV44" s="247" t="s">
        <v>309</v>
      </c>
      <c r="OQW44" s="247" t="s">
        <v>309</v>
      </c>
      <c r="OQX44" s="247" t="s">
        <v>309</v>
      </c>
      <c r="OQY44" s="247" t="s">
        <v>309</v>
      </c>
      <c r="OQZ44" s="247" t="s">
        <v>309</v>
      </c>
      <c r="ORA44" s="247" t="s">
        <v>309</v>
      </c>
      <c r="ORB44" s="247" t="s">
        <v>309</v>
      </c>
      <c r="ORC44" s="247" t="s">
        <v>309</v>
      </c>
      <c r="ORD44" s="247" t="s">
        <v>309</v>
      </c>
      <c r="ORE44" s="247" t="s">
        <v>309</v>
      </c>
      <c r="ORF44" s="247" t="s">
        <v>309</v>
      </c>
      <c r="ORG44" s="247" t="s">
        <v>309</v>
      </c>
      <c r="ORH44" s="247" t="s">
        <v>309</v>
      </c>
      <c r="ORI44" s="247" t="s">
        <v>309</v>
      </c>
      <c r="ORJ44" s="247" t="s">
        <v>309</v>
      </c>
      <c r="ORK44" s="247" t="s">
        <v>309</v>
      </c>
      <c r="ORL44" s="247" t="s">
        <v>309</v>
      </c>
      <c r="ORM44" s="247" t="s">
        <v>309</v>
      </c>
      <c r="ORN44" s="247" t="s">
        <v>309</v>
      </c>
      <c r="ORO44" s="247" t="s">
        <v>309</v>
      </c>
      <c r="ORP44" s="247" t="s">
        <v>309</v>
      </c>
      <c r="ORQ44" s="247" t="s">
        <v>309</v>
      </c>
      <c r="ORR44" s="247" t="s">
        <v>309</v>
      </c>
      <c r="ORS44" s="247" t="s">
        <v>309</v>
      </c>
      <c r="ORT44" s="247" t="s">
        <v>309</v>
      </c>
      <c r="ORU44" s="247" t="s">
        <v>309</v>
      </c>
      <c r="ORV44" s="247" t="s">
        <v>309</v>
      </c>
      <c r="ORW44" s="247" t="s">
        <v>309</v>
      </c>
      <c r="ORX44" s="247" t="s">
        <v>309</v>
      </c>
      <c r="ORY44" s="247" t="s">
        <v>309</v>
      </c>
      <c r="ORZ44" s="247" t="s">
        <v>309</v>
      </c>
      <c r="OSA44" s="247" t="s">
        <v>309</v>
      </c>
      <c r="OSB44" s="247" t="s">
        <v>309</v>
      </c>
      <c r="OSC44" s="247" t="s">
        <v>309</v>
      </c>
      <c r="OSD44" s="247" t="s">
        <v>309</v>
      </c>
      <c r="OSE44" s="247" t="s">
        <v>309</v>
      </c>
      <c r="OSF44" s="247" t="s">
        <v>309</v>
      </c>
      <c r="OSG44" s="247" t="s">
        <v>309</v>
      </c>
      <c r="OSH44" s="247" t="s">
        <v>309</v>
      </c>
      <c r="OSI44" s="247" t="s">
        <v>309</v>
      </c>
      <c r="OSJ44" s="247" t="s">
        <v>309</v>
      </c>
      <c r="OSK44" s="247" t="s">
        <v>309</v>
      </c>
      <c r="OSL44" s="247" t="s">
        <v>309</v>
      </c>
      <c r="OSM44" s="247" t="s">
        <v>309</v>
      </c>
      <c r="OSN44" s="247" t="s">
        <v>309</v>
      </c>
      <c r="OSO44" s="247" t="s">
        <v>309</v>
      </c>
      <c r="OSP44" s="247" t="s">
        <v>309</v>
      </c>
      <c r="OSQ44" s="247" t="s">
        <v>309</v>
      </c>
      <c r="OSR44" s="247" t="s">
        <v>309</v>
      </c>
      <c r="OSS44" s="247" t="s">
        <v>309</v>
      </c>
      <c r="OST44" s="247" t="s">
        <v>309</v>
      </c>
      <c r="OSU44" s="247" t="s">
        <v>309</v>
      </c>
      <c r="OSV44" s="247" t="s">
        <v>309</v>
      </c>
      <c r="OSW44" s="247" t="s">
        <v>309</v>
      </c>
      <c r="OSX44" s="247" t="s">
        <v>309</v>
      </c>
      <c r="OSY44" s="247" t="s">
        <v>309</v>
      </c>
      <c r="OSZ44" s="247" t="s">
        <v>309</v>
      </c>
      <c r="OTA44" s="247" t="s">
        <v>309</v>
      </c>
      <c r="OTB44" s="247" t="s">
        <v>309</v>
      </c>
      <c r="OTC44" s="247" t="s">
        <v>309</v>
      </c>
      <c r="OTD44" s="247" t="s">
        <v>309</v>
      </c>
      <c r="OTE44" s="247" t="s">
        <v>309</v>
      </c>
      <c r="OTF44" s="247" t="s">
        <v>309</v>
      </c>
      <c r="OTG44" s="247" t="s">
        <v>309</v>
      </c>
      <c r="OTH44" s="247" t="s">
        <v>309</v>
      </c>
      <c r="OTI44" s="247" t="s">
        <v>309</v>
      </c>
      <c r="OTJ44" s="247" t="s">
        <v>309</v>
      </c>
      <c r="OTK44" s="247" t="s">
        <v>309</v>
      </c>
      <c r="OTL44" s="247" t="s">
        <v>309</v>
      </c>
      <c r="OTM44" s="247" t="s">
        <v>309</v>
      </c>
      <c r="OTN44" s="247" t="s">
        <v>309</v>
      </c>
      <c r="OTO44" s="247" t="s">
        <v>309</v>
      </c>
      <c r="OTP44" s="247" t="s">
        <v>309</v>
      </c>
      <c r="OTQ44" s="247" t="s">
        <v>309</v>
      </c>
      <c r="OTR44" s="247" t="s">
        <v>309</v>
      </c>
      <c r="OTS44" s="247" t="s">
        <v>309</v>
      </c>
      <c r="OTT44" s="247" t="s">
        <v>309</v>
      </c>
      <c r="OTU44" s="247" t="s">
        <v>309</v>
      </c>
      <c r="OTV44" s="247" t="s">
        <v>309</v>
      </c>
      <c r="OTW44" s="247" t="s">
        <v>309</v>
      </c>
      <c r="OTX44" s="247" t="s">
        <v>309</v>
      </c>
      <c r="OTY44" s="247" t="s">
        <v>309</v>
      </c>
      <c r="OTZ44" s="247" t="s">
        <v>309</v>
      </c>
      <c r="OUA44" s="247" t="s">
        <v>309</v>
      </c>
      <c r="OUB44" s="247" t="s">
        <v>309</v>
      </c>
      <c r="OUC44" s="247" t="s">
        <v>309</v>
      </c>
      <c r="OUD44" s="247" t="s">
        <v>309</v>
      </c>
      <c r="OUE44" s="247" t="s">
        <v>309</v>
      </c>
      <c r="OUF44" s="247" t="s">
        <v>309</v>
      </c>
      <c r="OUG44" s="247" t="s">
        <v>309</v>
      </c>
      <c r="OUH44" s="247" t="s">
        <v>309</v>
      </c>
      <c r="OUI44" s="247" t="s">
        <v>309</v>
      </c>
      <c r="OUJ44" s="247" t="s">
        <v>309</v>
      </c>
      <c r="OUK44" s="247" t="s">
        <v>309</v>
      </c>
      <c r="OUL44" s="247" t="s">
        <v>309</v>
      </c>
      <c r="OUM44" s="247" t="s">
        <v>309</v>
      </c>
      <c r="OUN44" s="247" t="s">
        <v>309</v>
      </c>
      <c r="OUO44" s="247" t="s">
        <v>309</v>
      </c>
      <c r="OUP44" s="247" t="s">
        <v>309</v>
      </c>
      <c r="OUQ44" s="247" t="s">
        <v>309</v>
      </c>
      <c r="OUR44" s="247" t="s">
        <v>309</v>
      </c>
      <c r="OUS44" s="247" t="s">
        <v>309</v>
      </c>
      <c r="OUT44" s="247" t="s">
        <v>309</v>
      </c>
      <c r="OUU44" s="247" t="s">
        <v>309</v>
      </c>
      <c r="OUV44" s="247" t="s">
        <v>309</v>
      </c>
      <c r="OUW44" s="247" t="s">
        <v>309</v>
      </c>
      <c r="OUX44" s="247" t="s">
        <v>309</v>
      </c>
      <c r="OUY44" s="247" t="s">
        <v>309</v>
      </c>
      <c r="OUZ44" s="247" t="s">
        <v>309</v>
      </c>
      <c r="OVA44" s="247" t="s">
        <v>309</v>
      </c>
      <c r="OVB44" s="247" t="s">
        <v>309</v>
      </c>
      <c r="OVC44" s="247" t="s">
        <v>309</v>
      </c>
      <c r="OVD44" s="247" t="s">
        <v>309</v>
      </c>
      <c r="OVE44" s="247" t="s">
        <v>309</v>
      </c>
      <c r="OVF44" s="247" t="s">
        <v>309</v>
      </c>
      <c r="OVG44" s="247" t="s">
        <v>309</v>
      </c>
      <c r="OVH44" s="247" t="s">
        <v>309</v>
      </c>
      <c r="OVI44" s="247" t="s">
        <v>309</v>
      </c>
      <c r="OVJ44" s="247" t="s">
        <v>309</v>
      </c>
      <c r="OVK44" s="247" t="s">
        <v>309</v>
      </c>
      <c r="OVL44" s="247" t="s">
        <v>309</v>
      </c>
      <c r="OVM44" s="247" t="s">
        <v>309</v>
      </c>
      <c r="OVN44" s="247" t="s">
        <v>309</v>
      </c>
      <c r="OVO44" s="247" t="s">
        <v>309</v>
      </c>
      <c r="OVP44" s="247" t="s">
        <v>309</v>
      </c>
      <c r="OVQ44" s="247" t="s">
        <v>309</v>
      </c>
      <c r="OVR44" s="247" t="s">
        <v>309</v>
      </c>
      <c r="OVS44" s="247" t="s">
        <v>309</v>
      </c>
      <c r="OVT44" s="247" t="s">
        <v>309</v>
      </c>
      <c r="OVU44" s="247" t="s">
        <v>309</v>
      </c>
      <c r="OVV44" s="247" t="s">
        <v>309</v>
      </c>
      <c r="OVW44" s="247" t="s">
        <v>309</v>
      </c>
      <c r="OVX44" s="247" t="s">
        <v>309</v>
      </c>
      <c r="OVY44" s="247" t="s">
        <v>309</v>
      </c>
      <c r="OVZ44" s="247" t="s">
        <v>309</v>
      </c>
      <c r="OWA44" s="247" t="s">
        <v>309</v>
      </c>
      <c r="OWB44" s="247" t="s">
        <v>309</v>
      </c>
      <c r="OWC44" s="247" t="s">
        <v>309</v>
      </c>
      <c r="OWD44" s="247" t="s">
        <v>309</v>
      </c>
      <c r="OWE44" s="247" t="s">
        <v>309</v>
      </c>
      <c r="OWF44" s="247" t="s">
        <v>309</v>
      </c>
      <c r="OWG44" s="247" t="s">
        <v>309</v>
      </c>
      <c r="OWH44" s="247" t="s">
        <v>309</v>
      </c>
      <c r="OWI44" s="247" t="s">
        <v>309</v>
      </c>
      <c r="OWJ44" s="247" t="s">
        <v>309</v>
      </c>
      <c r="OWK44" s="247" t="s">
        <v>309</v>
      </c>
      <c r="OWL44" s="247" t="s">
        <v>309</v>
      </c>
      <c r="OWM44" s="247" t="s">
        <v>309</v>
      </c>
      <c r="OWN44" s="247" t="s">
        <v>309</v>
      </c>
      <c r="OWO44" s="247" t="s">
        <v>309</v>
      </c>
      <c r="OWP44" s="247" t="s">
        <v>309</v>
      </c>
      <c r="OWQ44" s="247" t="s">
        <v>309</v>
      </c>
      <c r="OWR44" s="247" t="s">
        <v>309</v>
      </c>
      <c r="OWS44" s="247" t="s">
        <v>309</v>
      </c>
      <c r="OWT44" s="247" t="s">
        <v>309</v>
      </c>
      <c r="OWU44" s="247" t="s">
        <v>309</v>
      </c>
      <c r="OWV44" s="247" t="s">
        <v>309</v>
      </c>
      <c r="OWW44" s="247" t="s">
        <v>309</v>
      </c>
      <c r="OWX44" s="247" t="s">
        <v>309</v>
      </c>
      <c r="OWY44" s="247" t="s">
        <v>309</v>
      </c>
      <c r="OWZ44" s="247" t="s">
        <v>309</v>
      </c>
      <c r="OXA44" s="247" t="s">
        <v>309</v>
      </c>
      <c r="OXB44" s="247" t="s">
        <v>309</v>
      </c>
      <c r="OXC44" s="247" t="s">
        <v>309</v>
      </c>
      <c r="OXD44" s="247" t="s">
        <v>309</v>
      </c>
      <c r="OXE44" s="247" t="s">
        <v>309</v>
      </c>
      <c r="OXF44" s="247" t="s">
        <v>309</v>
      </c>
      <c r="OXG44" s="247" t="s">
        <v>309</v>
      </c>
      <c r="OXH44" s="247" t="s">
        <v>309</v>
      </c>
      <c r="OXI44" s="247" t="s">
        <v>309</v>
      </c>
      <c r="OXJ44" s="247" t="s">
        <v>309</v>
      </c>
      <c r="OXK44" s="247" t="s">
        <v>309</v>
      </c>
      <c r="OXL44" s="247" t="s">
        <v>309</v>
      </c>
      <c r="OXM44" s="247" t="s">
        <v>309</v>
      </c>
      <c r="OXN44" s="247" t="s">
        <v>309</v>
      </c>
      <c r="OXO44" s="247" t="s">
        <v>309</v>
      </c>
      <c r="OXP44" s="247" t="s">
        <v>309</v>
      </c>
      <c r="OXQ44" s="247" t="s">
        <v>309</v>
      </c>
      <c r="OXR44" s="247" t="s">
        <v>309</v>
      </c>
      <c r="OXS44" s="247" t="s">
        <v>309</v>
      </c>
      <c r="OXT44" s="247" t="s">
        <v>309</v>
      </c>
      <c r="OXU44" s="247" t="s">
        <v>309</v>
      </c>
      <c r="OXV44" s="247" t="s">
        <v>309</v>
      </c>
      <c r="OXW44" s="247" t="s">
        <v>309</v>
      </c>
      <c r="OXX44" s="247" t="s">
        <v>309</v>
      </c>
      <c r="OXY44" s="247" t="s">
        <v>309</v>
      </c>
      <c r="OXZ44" s="247" t="s">
        <v>309</v>
      </c>
      <c r="OYA44" s="247" t="s">
        <v>309</v>
      </c>
      <c r="OYB44" s="247" t="s">
        <v>309</v>
      </c>
      <c r="OYC44" s="247" t="s">
        <v>309</v>
      </c>
      <c r="OYD44" s="247" t="s">
        <v>309</v>
      </c>
      <c r="OYE44" s="247" t="s">
        <v>309</v>
      </c>
      <c r="OYF44" s="247" t="s">
        <v>309</v>
      </c>
      <c r="OYG44" s="247" t="s">
        <v>309</v>
      </c>
      <c r="OYH44" s="247" t="s">
        <v>309</v>
      </c>
      <c r="OYI44" s="247" t="s">
        <v>309</v>
      </c>
      <c r="OYJ44" s="247" t="s">
        <v>309</v>
      </c>
      <c r="OYK44" s="247" t="s">
        <v>309</v>
      </c>
      <c r="OYL44" s="247" t="s">
        <v>309</v>
      </c>
      <c r="OYM44" s="247" t="s">
        <v>309</v>
      </c>
      <c r="OYN44" s="247" t="s">
        <v>309</v>
      </c>
      <c r="OYO44" s="247" t="s">
        <v>309</v>
      </c>
      <c r="OYP44" s="247" t="s">
        <v>309</v>
      </c>
      <c r="OYQ44" s="247" t="s">
        <v>309</v>
      </c>
      <c r="OYR44" s="247" t="s">
        <v>309</v>
      </c>
      <c r="OYS44" s="247" t="s">
        <v>309</v>
      </c>
      <c r="OYT44" s="247" t="s">
        <v>309</v>
      </c>
      <c r="OYU44" s="247" t="s">
        <v>309</v>
      </c>
      <c r="OYV44" s="247" t="s">
        <v>309</v>
      </c>
      <c r="OYW44" s="247" t="s">
        <v>309</v>
      </c>
      <c r="OYX44" s="247" t="s">
        <v>309</v>
      </c>
      <c r="OYY44" s="247" t="s">
        <v>309</v>
      </c>
      <c r="OYZ44" s="247" t="s">
        <v>309</v>
      </c>
      <c r="OZA44" s="247" t="s">
        <v>309</v>
      </c>
      <c r="OZB44" s="247" t="s">
        <v>309</v>
      </c>
      <c r="OZC44" s="247" t="s">
        <v>309</v>
      </c>
      <c r="OZD44" s="247" t="s">
        <v>309</v>
      </c>
      <c r="OZE44" s="247" t="s">
        <v>309</v>
      </c>
      <c r="OZF44" s="247" t="s">
        <v>309</v>
      </c>
      <c r="OZG44" s="247" t="s">
        <v>309</v>
      </c>
      <c r="OZH44" s="247" t="s">
        <v>309</v>
      </c>
      <c r="OZI44" s="247" t="s">
        <v>309</v>
      </c>
      <c r="OZJ44" s="247" t="s">
        <v>309</v>
      </c>
      <c r="OZK44" s="247" t="s">
        <v>309</v>
      </c>
      <c r="OZL44" s="247" t="s">
        <v>309</v>
      </c>
      <c r="OZM44" s="247" t="s">
        <v>309</v>
      </c>
      <c r="OZN44" s="247" t="s">
        <v>309</v>
      </c>
      <c r="OZO44" s="247" t="s">
        <v>309</v>
      </c>
      <c r="OZP44" s="247" t="s">
        <v>309</v>
      </c>
      <c r="OZQ44" s="247" t="s">
        <v>309</v>
      </c>
      <c r="OZR44" s="247" t="s">
        <v>309</v>
      </c>
      <c r="OZS44" s="247" t="s">
        <v>309</v>
      </c>
      <c r="OZT44" s="247" t="s">
        <v>309</v>
      </c>
      <c r="OZU44" s="247" t="s">
        <v>309</v>
      </c>
      <c r="OZV44" s="247" t="s">
        <v>309</v>
      </c>
      <c r="OZW44" s="247" t="s">
        <v>309</v>
      </c>
      <c r="OZX44" s="247" t="s">
        <v>309</v>
      </c>
      <c r="OZY44" s="247" t="s">
        <v>309</v>
      </c>
      <c r="OZZ44" s="247" t="s">
        <v>309</v>
      </c>
      <c r="PAA44" s="247" t="s">
        <v>309</v>
      </c>
      <c r="PAB44" s="247" t="s">
        <v>309</v>
      </c>
      <c r="PAC44" s="247" t="s">
        <v>309</v>
      </c>
      <c r="PAD44" s="247" t="s">
        <v>309</v>
      </c>
      <c r="PAE44" s="247" t="s">
        <v>309</v>
      </c>
      <c r="PAF44" s="247" t="s">
        <v>309</v>
      </c>
      <c r="PAG44" s="247" t="s">
        <v>309</v>
      </c>
      <c r="PAH44" s="247" t="s">
        <v>309</v>
      </c>
      <c r="PAI44" s="247" t="s">
        <v>309</v>
      </c>
      <c r="PAJ44" s="247" t="s">
        <v>309</v>
      </c>
      <c r="PAK44" s="247" t="s">
        <v>309</v>
      </c>
      <c r="PAL44" s="247" t="s">
        <v>309</v>
      </c>
      <c r="PAM44" s="247" t="s">
        <v>309</v>
      </c>
      <c r="PAN44" s="247" t="s">
        <v>309</v>
      </c>
      <c r="PAO44" s="247" t="s">
        <v>309</v>
      </c>
      <c r="PAP44" s="247" t="s">
        <v>309</v>
      </c>
      <c r="PAQ44" s="247" t="s">
        <v>309</v>
      </c>
      <c r="PAR44" s="247" t="s">
        <v>309</v>
      </c>
      <c r="PAS44" s="247" t="s">
        <v>309</v>
      </c>
      <c r="PAT44" s="247" t="s">
        <v>309</v>
      </c>
      <c r="PAU44" s="247" t="s">
        <v>309</v>
      </c>
      <c r="PAV44" s="247" t="s">
        <v>309</v>
      </c>
      <c r="PAW44" s="247" t="s">
        <v>309</v>
      </c>
      <c r="PAX44" s="247" t="s">
        <v>309</v>
      </c>
      <c r="PAY44" s="247" t="s">
        <v>309</v>
      </c>
      <c r="PAZ44" s="247" t="s">
        <v>309</v>
      </c>
      <c r="PBA44" s="247" t="s">
        <v>309</v>
      </c>
      <c r="PBB44" s="247" t="s">
        <v>309</v>
      </c>
      <c r="PBC44" s="247" t="s">
        <v>309</v>
      </c>
      <c r="PBD44" s="247" t="s">
        <v>309</v>
      </c>
      <c r="PBE44" s="247" t="s">
        <v>309</v>
      </c>
      <c r="PBF44" s="247" t="s">
        <v>309</v>
      </c>
      <c r="PBG44" s="247" t="s">
        <v>309</v>
      </c>
      <c r="PBH44" s="247" t="s">
        <v>309</v>
      </c>
      <c r="PBI44" s="247" t="s">
        <v>309</v>
      </c>
      <c r="PBJ44" s="247" t="s">
        <v>309</v>
      </c>
      <c r="PBK44" s="247" t="s">
        <v>309</v>
      </c>
      <c r="PBL44" s="247" t="s">
        <v>309</v>
      </c>
      <c r="PBM44" s="247" t="s">
        <v>309</v>
      </c>
      <c r="PBN44" s="247" t="s">
        <v>309</v>
      </c>
      <c r="PBO44" s="247" t="s">
        <v>309</v>
      </c>
      <c r="PBP44" s="247" t="s">
        <v>309</v>
      </c>
      <c r="PBQ44" s="247" t="s">
        <v>309</v>
      </c>
      <c r="PBR44" s="247" t="s">
        <v>309</v>
      </c>
      <c r="PBS44" s="247" t="s">
        <v>309</v>
      </c>
      <c r="PBT44" s="247" t="s">
        <v>309</v>
      </c>
      <c r="PBU44" s="247" t="s">
        <v>309</v>
      </c>
      <c r="PBV44" s="247" t="s">
        <v>309</v>
      </c>
      <c r="PBW44" s="247" t="s">
        <v>309</v>
      </c>
      <c r="PBX44" s="247" t="s">
        <v>309</v>
      </c>
      <c r="PBY44" s="247" t="s">
        <v>309</v>
      </c>
      <c r="PBZ44" s="247" t="s">
        <v>309</v>
      </c>
      <c r="PCA44" s="247" t="s">
        <v>309</v>
      </c>
      <c r="PCB44" s="247" t="s">
        <v>309</v>
      </c>
      <c r="PCC44" s="247" t="s">
        <v>309</v>
      </c>
      <c r="PCD44" s="247" t="s">
        <v>309</v>
      </c>
      <c r="PCE44" s="247" t="s">
        <v>309</v>
      </c>
      <c r="PCF44" s="247" t="s">
        <v>309</v>
      </c>
      <c r="PCG44" s="247" t="s">
        <v>309</v>
      </c>
      <c r="PCH44" s="247" t="s">
        <v>309</v>
      </c>
      <c r="PCI44" s="247" t="s">
        <v>309</v>
      </c>
      <c r="PCJ44" s="247" t="s">
        <v>309</v>
      </c>
      <c r="PCK44" s="247" t="s">
        <v>309</v>
      </c>
      <c r="PCL44" s="247" t="s">
        <v>309</v>
      </c>
      <c r="PCM44" s="247" t="s">
        <v>309</v>
      </c>
      <c r="PCN44" s="247" t="s">
        <v>309</v>
      </c>
      <c r="PCO44" s="247" t="s">
        <v>309</v>
      </c>
      <c r="PCP44" s="247" t="s">
        <v>309</v>
      </c>
      <c r="PCQ44" s="247" t="s">
        <v>309</v>
      </c>
      <c r="PCR44" s="247" t="s">
        <v>309</v>
      </c>
      <c r="PCS44" s="247" t="s">
        <v>309</v>
      </c>
      <c r="PCT44" s="247" t="s">
        <v>309</v>
      </c>
      <c r="PCU44" s="247" t="s">
        <v>309</v>
      </c>
      <c r="PCV44" s="247" t="s">
        <v>309</v>
      </c>
      <c r="PCW44" s="247" t="s">
        <v>309</v>
      </c>
      <c r="PCX44" s="247" t="s">
        <v>309</v>
      </c>
      <c r="PCY44" s="247" t="s">
        <v>309</v>
      </c>
      <c r="PCZ44" s="247" t="s">
        <v>309</v>
      </c>
      <c r="PDA44" s="247" t="s">
        <v>309</v>
      </c>
      <c r="PDB44" s="247" t="s">
        <v>309</v>
      </c>
      <c r="PDC44" s="247" t="s">
        <v>309</v>
      </c>
      <c r="PDD44" s="247" t="s">
        <v>309</v>
      </c>
      <c r="PDE44" s="247" t="s">
        <v>309</v>
      </c>
      <c r="PDF44" s="247" t="s">
        <v>309</v>
      </c>
      <c r="PDG44" s="247" t="s">
        <v>309</v>
      </c>
      <c r="PDH44" s="247" t="s">
        <v>309</v>
      </c>
      <c r="PDI44" s="247" t="s">
        <v>309</v>
      </c>
      <c r="PDJ44" s="247" t="s">
        <v>309</v>
      </c>
      <c r="PDK44" s="247" t="s">
        <v>309</v>
      </c>
      <c r="PDL44" s="247" t="s">
        <v>309</v>
      </c>
      <c r="PDM44" s="247" t="s">
        <v>309</v>
      </c>
      <c r="PDN44" s="247" t="s">
        <v>309</v>
      </c>
      <c r="PDO44" s="247" t="s">
        <v>309</v>
      </c>
      <c r="PDP44" s="247" t="s">
        <v>309</v>
      </c>
      <c r="PDQ44" s="247" t="s">
        <v>309</v>
      </c>
      <c r="PDR44" s="247" t="s">
        <v>309</v>
      </c>
      <c r="PDS44" s="247" t="s">
        <v>309</v>
      </c>
      <c r="PDT44" s="247" t="s">
        <v>309</v>
      </c>
      <c r="PDU44" s="247" t="s">
        <v>309</v>
      </c>
      <c r="PDV44" s="247" t="s">
        <v>309</v>
      </c>
      <c r="PDW44" s="247" t="s">
        <v>309</v>
      </c>
      <c r="PDX44" s="247" t="s">
        <v>309</v>
      </c>
      <c r="PDY44" s="247" t="s">
        <v>309</v>
      </c>
      <c r="PDZ44" s="247" t="s">
        <v>309</v>
      </c>
      <c r="PEA44" s="247" t="s">
        <v>309</v>
      </c>
      <c r="PEB44" s="247" t="s">
        <v>309</v>
      </c>
      <c r="PEC44" s="247" t="s">
        <v>309</v>
      </c>
      <c r="PED44" s="247" t="s">
        <v>309</v>
      </c>
      <c r="PEE44" s="247" t="s">
        <v>309</v>
      </c>
      <c r="PEF44" s="247" t="s">
        <v>309</v>
      </c>
      <c r="PEG44" s="247" t="s">
        <v>309</v>
      </c>
      <c r="PEH44" s="247" t="s">
        <v>309</v>
      </c>
      <c r="PEI44" s="247" t="s">
        <v>309</v>
      </c>
      <c r="PEJ44" s="247" t="s">
        <v>309</v>
      </c>
      <c r="PEK44" s="247" t="s">
        <v>309</v>
      </c>
      <c r="PEL44" s="247" t="s">
        <v>309</v>
      </c>
      <c r="PEM44" s="247" t="s">
        <v>309</v>
      </c>
      <c r="PEN44" s="247" t="s">
        <v>309</v>
      </c>
      <c r="PEO44" s="247" t="s">
        <v>309</v>
      </c>
      <c r="PEP44" s="247" t="s">
        <v>309</v>
      </c>
      <c r="PEQ44" s="247" t="s">
        <v>309</v>
      </c>
      <c r="PER44" s="247" t="s">
        <v>309</v>
      </c>
      <c r="PES44" s="247" t="s">
        <v>309</v>
      </c>
      <c r="PET44" s="247" t="s">
        <v>309</v>
      </c>
      <c r="PEU44" s="247" t="s">
        <v>309</v>
      </c>
      <c r="PEV44" s="247" t="s">
        <v>309</v>
      </c>
      <c r="PEW44" s="247" t="s">
        <v>309</v>
      </c>
      <c r="PEX44" s="247" t="s">
        <v>309</v>
      </c>
      <c r="PEY44" s="247" t="s">
        <v>309</v>
      </c>
      <c r="PEZ44" s="247" t="s">
        <v>309</v>
      </c>
      <c r="PFA44" s="247" t="s">
        <v>309</v>
      </c>
      <c r="PFB44" s="247" t="s">
        <v>309</v>
      </c>
      <c r="PFC44" s="247" t="s">
        <v>309</v>
      </c>
      <c r="PFD44" s="247" t="s">
        <v>309</v>
      </c>
      <c r="PFE44" s="247" t="s">
        <v>309</v>
      </c>
      <c r="PFF44" s="247" t="s">
        <v>309</v>
      </c>
      <c r="PFG44" s="247" t="s">
        <v>309</v>
      </c>
      <c r="PFH44" s="247" t="s">
        <v>309</v>
      </c>
      <c r="PFI44" s="247" t="s">
        <v>309</v>
      </c>
      <c r="PFJ44" s="247" t="s">
        <v>309</v>
      </c>
      <c r="PFK44" s="247" t="s">
        <v>309</v>
      </c>
      <c r="PFL44" s="247" t="s">
        <v>309</v>
      </c>
      <c r="PFM44" s="247" t="s">
        <v>309</v>
      </c>
      <c r="PFN44" s="247" t="s">
        <v>309</v>
      </c>
      <c r="PFO44" s="247" t="s">
        <v>309</v>
      </c>
      <c r="PFP44" s="247" t="s">
        <v>309</v>
      </c>
      <c r="PFQ44" s="247" t="s">
        <v>309</v>
      </c>
      <c r="PFR44" s="247" t="s">
        <v>309</v>
      </c>
      <c r="PFS44" s="247" t="s">
        <v>309</v>
      </c>
      <c r="PFT44" s="247" t="s">
        <v>309</v>
      </c>
      <c r="PFU44" s="247" t="s">
        <v>309</v>
      </c>
      <c r="PFV44" s="247" t="s">
        <v>309</v>
      </c>
      <c r="PFW44" s="247" t="s">
        <v>309</v>
      </c>
      <c r="PFX44" s="247" t="s">
        <v>309</v>
      </c>
      <c r="PFY44" s="247" t="s">
        <v>309</v>
      </c>
      <c r="PFZ44" s="247" t="s">
        <v>309</v>
      </c>
      <c r="PGA44" s="247" t="s">
        <v>309</v>
      </c>
      <c r="PGB44" s="247" t="s">
        <v>309</v>
      </c>
      <c r="PGC44" s="247" t="s">
        <v>309</v>
      </c>
      <c r="PGD44" s="247" t="s">
        <v>309</v>
      </c>
      <c r="PGE44" s="247" t="s">
        <v>309</v>
      </c>
      <c r="PGF44" s="247" t="s">
        <v>309</v>
      </c>
      <c r="PGG44" s="247" t="s">
        <v>309</v>
      </c>
      <c r="PGH44" s="247" t="s">
        <v>309</v>
      </c>
      <c r="PGI44" s="247" t="s">
        <v>309</v>
      </c>
      <c r="PGJ44" s="247" t="s">
        <v>309</v>
      </c>
      <c r="PGK44" s="247" t="s">
        <v>309</v>
      </c>
      <c r="PGL44" s="247" t="s">
        <v>309</v>
      </c>
      <c r="PGM44" s="247" t="s">
        <v>309</v>
      </c>
      <c r="PGN44" s="247" t="s">
        <v>309</v>
      </c>
      <c r="PGO44" s="247" t="s">
        <v>309</v>
      </c>
      <c r="PGP44" s="247" t="s">
        <v>309</v>
      </c>
      <c r="PGQ44" s="247" t="s">
        <v>309</v>
      </c>
      <c r="PGR44" s="247" t="s">
        <v>309</v>
      </c>
      <c r="PGS44" s="247" t="s">
        <v>309</v>
      </c>
      <c r="PGT44" s="247" t="s">
        <v>309</v>
      </c>
      <c r="PGU44" s="247" t="s">
        <v>309</v>
      </c>
      <c r="PGV44" s="247" t="s">
        <v>309</v>
      </c>
      <c r="PGW44" s="247" t="s">
        <v>309</v>
      </c>
      <c r="PGX44" s="247" t="s">
        <v>309</v>
      </c>
      <c r="PGY44" s="247" t="s">
        <v>309</v>
      </c>
      <c r="PGZ44" s="247" t="s">
        <v>309</v>
      </c>
      <c r="PHA44" s="247" t="s">
        <v>309</v>
      </c>
      <c r="PHB44" s="247" t="s">
        <v>309</v>
      </c>
      <c r="PHC44" s="247" t="s">
        <v>309</v>
      </c>
      <c r="PHD44" s="247" t="s">
        <v>309</v>
      </c>
      <c r="PHE44" s="247" t="s">
        <v>309</v>
      </c>
      <c r="PHF44" s="247" t="s">
        <v>309</v>
      </c>
      <c r="PHG44" s="247" t="s">
        <v>309</v>
      </c>
      <c r="PHH44" s="247" t="s">
        <v>309</v>
      </c>
      <c r="PHI44" s="247" t="s">
        <v>309</v>
      </c>
      <c r="PHJ44" s="247" t="s">
        <v>309</v>
      </c>
      <c r="PHK44" s="247" t="s">
        <v>309</v>
      </c>
      <c r="PHL44" s="247" t="s">
        <v>309</v>
      </c>
      <c r="PHM44" s="247" t="s">
        <v>309</v>
      </c>
      <c r="PHN44" s="247" t="s">
        <v>309</v>
      </c>
      <c r="PHO44" s="247" t="s">
        <v>309</v>
      </c>
      <c r="PHP44" s="247" t="s">
        <v>309</v>
      </c>
      <c r="PHQ44" s="247" t="s">
        <v>309</v>
      </c>
      <c r="PHR44" s="247" t="s">
        <v>309</v>
      </c>
      <c r="PHS44" s="247" t="s">
        <v>309</v>
      </c>
      <c r="PHT44" s="247" t="s">
        <v>309</v>
      </c>
      <c r="PHU44" s="247" t="s">
        <v>309</v>
      </c>
      <c r="PHV44" s="247" t="s">
        <v>309</v>
      </c>
      <c r="PHW44" s="247" t="s">
        <v>309</v>
      </c>
      <c r="PHX44" s="247" t="s">
        <v>309</v>
      </c>
      <c r="PHY44" s="247" t="s">
        <v>309</v>
      </c>
      <c r="PHZ44" s="247" t="s">
        <v>309</v>
      </c>
      <c r="PIA44" s="247" t="s">
        <v>309</v>
      </c>
      <c r="PIB44" s="247" t="s">
        <v>309</v>
      </c>
      <c r="PIC44" s="247" t="s">
        <v>309</v>
      </c>
      <c r="PID44" s="247" t="s">
        <v>309</v>
      </c>
      <c r="PIE44" s="247" t="s">
        <v>309</v>
      </c>
      <c r="PIF44" s="247" t="s">
        <v>309</v>
      </c>
      <c r="PIG44" s="247" t="s">
        <v>309</v>
      </c>
      <c r="PIH44" s="247" t="s">
        <v>309</v>
      </c>
      <c r="PII44" s="247" t="s">
        <v>309</v>
      </c>
      <c r="PIJ44" s="247" t="s">
        <v>309</v>
      </c>
      <c r="PIK44" s="247" t="s">
        <v>309</v>
      </c>
      <c r="PIL44" s="247" t="s">
        <v>309</v>
      </c>
      <c r="PIM44" s="247" t="s">
        <v>309</v>
      </c>
      <c r="PIN44" s="247" t="s">
        <v>309</v>
      </c>
      <c r="PIO44" s="247" t="s">
        <v>309</v>
      </c>
      <c r="PIP44" s="247" t="s">
        <v>309</v>
      </c>
      <c r="PIQ44" s="247" t="s">
        <v>309</v>
      </c>
      <c r="PIR44" s="247" t="s">
        <v>309</v>
      </c>
      <c r="PIS44" s="247" t="s">
        <v>309</v>
      </c>
      <c r="PIT44" s="247" t="s">
        <v>309</v>
      </c>
      <c r="PIU44" s="247" t="s">
        <v>309</v>
      </c>
      <c r="PIV44" s="247" t="s">
        <v>309</v>
      </c>
      <c r="PIW44" s="247" t="s">
        <v>309</v>
      </c>
      <c r="PIX44" s="247" t="s">
        <v>309</v>
      </c>
      <c r="PIY44" s="247" t="s">
        <v>309</v>
      </c>
      <c r="PIZ44" s="247" t="s">
        <v>309</v>
      </c>
      <c r="PJA44" s="247" t="s">
        <v>309</v>
      </c>
      <c r="PJB44" s="247" t="s">
        <v>309</v>
      </c>
      <c r="PJC44" s="247" t="s">
        <v>309</v>
      </c>
      <c r="PJD44" s="247" t="s">
        <v>309</v>
      </c>
      <c r="PJE44" s="247" t="s">
        <v>309</v>
      </c>
      <c r="PJF44" s="247" t="s">
        <v>309</v>
      </c>
      <c r="PJG44" s="247" t="s">
        <v>309</v>
      </c>
      <c r="PJH44" s="247" t="s">
        <v>309</v>
      </c>
      <c r="PJI44" s="247" t="s">
        <v>309</v>
      </c>
      <c r="PJJ44" s="247" t="s">
        <v>309</v>
      </c>
      <c r="PJK44" s="247" t="s">
        <v>309</v>
      </c>
      <c r="PJL44" s="247" t="s">
        <v>309</v>
      </c>
      <c r="PJM44" s="247" t="s">
        <v>309</v>
      </c>
      <c r="PJN44" s="247" t="s">
        <v>309</v>
      </c>
      <c r="PJO44" s="247" t="s">
        <v>309</v>
      </c>
      <c r="PJP44" s="247" t="s">
        <v>309</v>
      </c>
      <c r="PJQ44" s="247" t="s">
        <v>309</v>
      </c>
      <c r="PJR44" s="247" t="s">
        <v>309</v>
      </c>
      <c r="PJS44" s="247" t="s">
        <v>309</v>
      </c>
      <c r="PJT44" s="247" t="s">
        <v>309</v>
      </c>
      <c r="PJU44" s="247" t="s">
        <v>309</v>
      </c>
      <c r="PJV44" s="247" t="s">
        <v>309</v>
      </c>
      <c r="PJW44" s="247" t="s">
        <v>309</v>
      </c>
      <c r="PJX44" s="247" t="s">
        <v>309</v>
      </c>
      <c r="PJY44" s="247" t="s">
        <v>309</v>
      </c>
      <c r="PJZ44" s="247" t="s">
        <v>309</v>
      </c>
      <c r="PKA44" s="247" t="s">
        <v>309</v>
      </c>
      <c r="PKB44" s="247" t="s">
        <v>309</v>
      </c>
      <c r="PKC44" s="247" t="s">
        <v>309</v>
      </c>
      <c r="PKD44" s="247" t="s">
        <v>309</v>
      </c>
      <c r="PKE44" s="247" t="s">
        <v>309</v>
      </c>
      <c r="PKF44" s="247" t="s">
        <v>309</v>
      </c>
      <c r="PKG44" s="247" t="s">
        <v>309</v>
      </c>
      <c r="PKH44" s="247" t="s">
        <v>309</v>
      </c>
      <c r="PKI44" s="247" t="s">
        <v>309</v>
      </c>
      <c r="PKJ44" s="247" t="s">
        <v>309</v>
      </c>
      <c r="PKK44" s="247" t="s">
        <v>309</v>
      </c>
      <c r="PKL44" s="247" t="s">
        <v>309</v>
      </c>
      <c r="PKM44" s="247" t="s">
        <v>309</v>
      </c>
      <c r="PKN44" s="247" t="s">
        <v>309</v>
      </c>
      <c r="PKO44" s="247" t="s">
        <v>309</v>
      </c>
      <c r="PKP44" s="247" t="s">
        <v>309</v>
      </c>
      <c r="PKQ44" s="247" t="s">
        <v>309</v>
      </c>
      <c r="PKR44" s="247" t="s">
        <v>309</v>
      </c>
      <c r="PKS44" s="247" t="s">
        <v>309</v>
      </c>
      <c r="PKT44" s="247" t="s">
        <v>309</v>
      </c>
      <c r="PKU44" s="247" t="s">
        <v>309</v>
      </c>
      <c r="PKV44" s="247" t="s">
        <v>309</v>
      </c>
      <c r="PKW44" s="247" t="s">
        <v>309</v>
      </c>
      <c r="PKX44" s="247" t="s">
        <v>309</v>
      </c>
      <c r="PKY44" s="247" t="s">
        <v>309</v>
      </c>
      <c r="PKZ44" s="247" t="s">
        <v>309</v>
      </c>
      <c r="PLA44" s="247" t="s">
        <v>309</v>
      </c>
      <c r="PLB44" s="247" t="s">
        <v>309</v>
      </c>
      <c r="PLC44" s="247" t="s">
        <v>309</v>
      </c>
      <c r="PLD44" s="247" t="s">
        <v>309</v>
      </c>
      <c r="PLE44" s="247" t="s">
        <v>309</v>
      </c>
      <c r="PLF44" s="247" t="s">
        <v>309</v>
      </c>
      <c r="PLG44" s="247" t="s">
        <v>309</v>
      </c>
      <c r="PLH44" s="247" t="s">
        <v>309</v>
      </c>
      <c r="PLI44" s="247" t="s">
        <v>309</v>
      </c>
      <c r="PLJ44" s="247" t="s">
        <v>309</v>
      </c>
      <c r="PLK44" s="247" t="s">
        <v>309</v>
      </c>
      <c r="PLL44" s="247" t="s">
        <v>309</v>
      </c>
      <c r="PLM44" s="247" t="s">
        <v>309</v>
      </c>
      <c r="PLN44" s="247" t="s">
        <v>309</v>
      </c>
      <c r="PLO44" s="247" t="s">
        <v>309</v>
      </c>
      <c r="PLP44" s="247" t="s">
        <v>309</v>
      </c>
      <c r="PLQ44" s="247" t="s">
        <v>309</v>
      </c>
      <c r="PLR44" s="247" t="s">
        <v>309</v>
      </c>
      <c r="PLS44" s="247" t="s">
        <v>309</v>
      </c>
      <c r="PLT44" s="247" t="s">
        <v>309</v>
      </c>
      <c r="PLU44" s="247" t="s">
        <v>309</v>
      </c>
      <c r="PLV44" s="247" t="s">
        <v>309</v>
      </c>
      <c r="PLW44" s="247" t="s">
        <v>309</v>
      </c>
      <c r="PLX44" s="247" t="s">
        <v>309</v>
      </c>
      <c r="PLY44" s="247" t="s">
        <v>309</v>
      </c>
      <c r="PLZ44" s="247" t="s">
        <v>309</v>
      </c>
      <c r="PMA44" s="247" t="s">
        <v>309</v>
      </c>
      <c r="PMB44" s="247" t="s">
        <v>309</v>
      </c>
      <c r="PMC44" s="247" t="s">
        <v>309</v>
      </c>
      <c r="PMD44" s="247" t="s">
        <v>309</v>
      </c>
      <c r="PME44" s="247" t="s">
        <v>309</v>
      </c>
      <c r="PMF44" s="247" t="s">
        <v>309</v>
      </c>
      <c r="PMG44" s="247" t="s">
        <v>309</v>
      </c>
      <c r="PMH44" s="247" t="s">
        <v>309</v>
      </c>
      <c r="PMI44" s="247" t="s">
        <v>309</v>
      </c>
      <c r="PMJ44" s="247" t="s">
        <v>309</v>
      </c>
      <c r="PMK44" s="247" t="s">
        <v>309</v>
      </c>
      <c r="PML44" s="247" t="s">
        <v>309</v>
      </c>
      <c r="PMM44" s="247" t="s">
        <v>309</v>
      </c>
      <c r="PMN44" s="247" t="s">
        <v>309</v>
      </c>
      <c r="PMO44" s="247" t="s">
        <v>309</v>
      </c>
      <c r="PMP44" s="247" t="s">
        <v>309</v>
      </c>
      <c r="PMQ44" s="247" t="s">
        <v>309</v>
      </c>
      <c r="PMR44" s="247" t="s">
        <v>309</v>
      </c>
      <c r="PMS44" s="247" t="s">
        <v>309</v>
      </c>
      <c r="PMT44" s="247" t="s">
        <v>309</v>
      </c>
      <c r="PMU44" s="247" t="s">
        <v>309</v>
      </c>
      <c r="PMV44" s="247" t="s">
        <v>309</v>
      </c>
      <c r="PMW44" s="247" t="s">
        <v>309</v>
      </c>
      <c r="PMX44" s="247" t="s">
        <v>309</v>
      </c>
      <c r="PMY44" s="247" t="s">
        <v>309</v>
      </c>
      <c r="PMZ44" s="247" t="s">
        <v>309</v>
      </c>
      <c r="PNA44" s="247" t="s">
        <v>309</v>
      </c>
      <c r="PNB44" s="247" t="s">
        <v>309</v>
      </c>
      <c r="PNC44" s="247" t="s">
        <v>309</v>
      </c>
      <c r="PND44" s="247" t="s">
        <v>309</v>
      </c>
      <c r="PNE44" s="247" t="s">
        <v>309</v>
      </c>
      <c r="PNF44" s="247" t="s">
        <v>309</v>
      </c>
      <c r="PNG44" s="247" t="s">
        <v>309</v>
      </c>
      <c r="PNH44" s="247" t="s">
        <v>309</v>
      </c>
      <c r="PNI44" s="247" t="s">
        <v>309</v>
      </c>
      <c r="PNJ44" s="247" t="s">
        <v>309</v>
      </c>
      <c r="PNK44" s="247" t="s">
        <v>309</v>
      </c>
      <c r="PNL44" s="247" t="s">
        <v>309</v>
      </c>
      <c r="PNM44" s="247" t="s">
        <v>309</v>
      </c>
      <c r="PNN44" s="247" t="s">
        <v>309</v>
      </c>
      <c r="PNO44" s="247" t="s">
        <v>309</v>
      </c>
      <c r="PNP44" s="247" t="s">
        <v>309</v>
      </c>
      <c r="PNQ44" s="247" t="s">
        <v>309</v>
      </c>
      <c r="PNR44" s="247" t="s">
        <v>309</v>
      </c>
      <c r="PNS44" s="247" t="s">
        <v>309</v>
      </c>
      <c r="PNT44" s="247" t="s">
        <v>309</v>
      </c>
      <c r="PNU44" s="247" t="s">
        <v>309</v>
      </c>
      <c r="PNV44" s="247" t="s">
        <v>309</v>
      </c>
      <c r="PNW44" s="247" t="s">
        <v>309</v>
      </c>
      <c r="PNX44" s="247" t="s">
        <v>309</v>
      </c>
      <c r="PNY44" s="247" t="s">
        <v>309</v>
      </c>
      <c r="PNZ44" s="247" t="s">
        <v>309</v>
      </c>
      <c r="POA44" s="247" t="s">
        <v>309</v>
      </c>
      <c r="POB44" s="247" t="s">
        <v>309</v>
      </c>
      <c r="POC44" s="247" t="s">
        <v>309</v>
      </c>
      <c r="POD44" s="247" t="s">
        <v>309</v>
      </c>
      <c r="POE44" s="247" t="s">
        <v>309</v>
      </c>
      <c r="POF44" s="247" t="s">
        <v>309</v>
      </c>
      <c r="POG44" s="247" t="s">
        <v>309</v>
      </c>
      <c r="POH44" s="247" t="s">
        <v>309</v>
      </c>
      <c r="POI44" s="247" t="s">
        <v>309</v>
      </c>
      <c r="POJ44" s="247" t="s">
        <v>309</v>
      </c>
      <c r="POK44" s="247" t="s">
        <v>309</v>
      </c>
      <c r="POL44" s="247" t="s">
        <v>309</v>
      </c>
      <c r="POM44" s="247" t="s">
        <v>309</v>
      </c>
      <c r="PON44" s="247" t="s">
        <v>309</v>
      </c>
      <c r="POO44" s="247" t="s">
        <v>309</v>
      </c>
      <c r="POP44" s="247" t="s">
        <v>309</v>
      </c>
      <c r="POQ44" s="247" t="s">
        <v>309</v>
      </c>
      <c r="POR44" s="247" t="s">
        <v>309</v>
      </c>
      <c r="POS44" s="247" t="s">
        <v>309</v>
      </c>
      <c r="POT44" s="247" t="s">
        <v>309</v>
      </c>
      <c r="POU44" s="247" t="s">
        <v>309</v>
      </c>
      <c r="POV44" s="247" t="s">
        <v>309</v>
      </c>
      <c r="POW44" s="247" t="s">
        <v>309</v>
      </c>
      <c r="POX44" s="247" t="s">
        <v>309</v>
      </c>
      <c r="POY44" s="247" t="s">
        <v>309</v>
      </c>
      <c r="POZ44" s="247" t="s">
        <v>309</v>
      </c>
      <c r="PPA44" s="247" t="s">
        <v>309</v>
      </c>
      <c r="PPB44" s="247" t="s">
        <v>309</v>
      </c>
      <c r="PPC44" s="247" t="s">
        <v>309</v>
      </c>
      <c r="PPD44" s="247" t="s">
        <v>309</v>
      </c>
      <c r="PPE44" s="247" t="s">
        <v>309</v>
      </c>
      <c r="PPF44" s="247" t="s">
        <v>309</v>
      </c>
      <c r="PPG44" s="247" t="s">
        <v>309</v>
      </c>
      <c r="PPH44" s="247" t="s">
        <v>309</v>
      </c>
      <c r="PPI44" s="247" t="s">
        <v>309</v>
      </c>
      <c r="PPJ44" s="247" t="s">
        <v>309</v>
      </c>
      <c r="PPK44" s="247" t="s">
        <v>309</v>
      </c>
      <c r="PPL44" s="247" t="s">
        <v>309</v>
      </c>
      <c r="PPM44" s="247" t="s">
        <v>309</v>
      </c>
      <c r="PPN44" s="247" t="s">
        <v>309</v>
      </c>
      <c r="PPO44" s="247" t="s">
        <v>309</v>
      </c>
      <c r="PPP44" s="247" t="s">
        <v>309</v>
      </c>
      <c r="PPQ44" s="247" t="s">
        <v>309</v>
      </c>
      <c r="PPR44" s="247" t="s">
        <v>309</v>
      </c>
      <c r="PPS44" s="247" t="s">
        <v>309</v>
      </c>
      <c r="PPT44" s="247" t="s">
        <v>309</v>
      </c>
      <c r="PPU44" s="247" t="s">
        <v>309</v>
      </c>
      <c r="PPV44" s="247" t="s">
        <v>309</v>
      </c>
      <c r="PPW44" s="247" t="s">
        <v>309</v>
      </c>
      <c r="PPX44" s="247" t="s">
        <v>309</v>
      </c>
      <c r="PPY44" s="247" t="s">
        <v>309</v>
      </c>
      <c r="PPZ44" s="247" t="s">
        <v>309</v>
      </c>
      <c r="PQA44" s="247" t="s">
        <v>309</v>
      </c>
      <c r="PQB44" s="247" t="s">
        <v>309</v>
      </c>
      <c r="PQC44" s="247" t="s">
        <v>309</v>
      </c>
      <c r="PQD44" s="247" t="s">
        <v>309</v>
      </c>
      <c r="PQE44" s="247" t="s">
        <v>309</v>
      </c>
      <c r="PQF44" s="247" t="s">
        <v>309</v>
      </c>
      <c r="PQG44" s="247" t="s">
        <v>309</v>
      </c>
      <c r="PQH44" s="247" t="s">
        <v>309</v>
      </c>
      <c r="PQI44" s="247" t="s">
        <v>309</v>
      </c>
      <c r="PQJ44" s="247" t="s">
        <v>309</v>
      </c>
      <c r="PQK44" s="247" t="s">
        <v>309</v>
      </c>
      <c r="PQL44" s="247" t="s">
        <v>309</v>
      </c>
      <c r="PQM44" s="247" t="s">
        <v>309</v>
      </c>
      <c r="PQN44" s="247" t="s">
        <v>309</v>
      </c>
      <c r="PQO44" s="247" t="s">
        <v>309</v>
      </c>
      <c r="PQP44" s="247" t="s">
        <v>309</v>
      </c>
      <c r="PQQ44" s="247" t="s">
        <v>309</v>
      </c>
      <c r="PQR44" s="247" t="s">
        <v>309</v>
      </c>
      <c r="PQS44" s="247" t="s">
        <v>309</v>
      </c>
      <c r="PQT44" s="247" t="s">
        <v>309</v>
      </c>
      <c r="PQU44" s="247" t="s">
        <v>309</v>
      </c>
      <c r="PQV44" s="247" t="s">
        <v>309</v>
      </c>
      <c r="PQW44" s="247" t="s">
        <v>309</v>
      </c>
      <c r="PQX44" s="247" t="s">
        <v>309</v>
      </c>
      <c r="PQY44" s="247" t="s">
        <v>309</v>
      </c>
      <c r="PQZ44" s="247" t="s">
        <v>309</v>
      </c>
      <c r="PRA44" s="247" t="s">
        <v>309</v>
      </c>
      <c r="PRB44" s="247" t="s">
        <v>309</v>
      </c>
      <c r="PRC44" s="247" t="s">
        <v>309</v>
      </c>
      <c r="PRD44" s="247" t="s">
        <v>309</v>
      </c>
      <c r="PRE44" s="247" t="s">
        <v>309</v>
      </c>
      <c r="PRF44" s="247" t="s">
        <v>309</v>
      </c>
      <c r="PRG44" s="247" t="s">
        <v>309</v>
      </c>
      <c r="PRH44" s="247" t="s">
        <v>309</v>
      </c>
      <c r="PRI44" s="247" t="s">
        <v>309</v>
      </c>
      <c r="PRJ44" s="247" t="s">
        <v>309</v>
      </c>
      <c r="PRK44" s="247" t="s">
        <v>309</v>
      </c>
      <c r="PRL44" s="247" t="s">
        <v>309</v>
      </c>
      <c r="PRM44" s="247" t="s">
        <v>309</v>
      </c>
      <c r="PRN44" s="247" t="s">
        <v>309</v>
      </c>
      <c r="PRO44" s="247" t="s">
        <v>309</v>
      </c>
      <c r="PRP44" s="247" t="s">
        <v>309</v>
      </c>
      <c r="PRQ44" s="247" t="s">
        <v>309</v>
      </c>
      <c r="PRR44" s="247" t="s">
        <v>309</v>
      </c>
      <c r="PRS44" s="247" t="s">
        <v>309</v>
      </c>
      <c r="PRT44" s="247" t="s">
        <v>309</v>
      </c>
      <c r="PRU44" s="247" t="s">
        <v>309</v>
      </c>
      <c r="PRV44" s="247" t="s">
        <v>309</v>
      </c>
      <c r="PRW44" s="247" t="s">
        <v>309</v>
      </c>
      <c r="PRX44" s="247" t="s">
        <v>309</v>
      </c>
      <c r="PRY44" s="247" t="s">
        <v>309</v>
      </c>
      <c r="PRZ44" s="247" t="s">
        <v>309</v>
      </c>
      <c r="PSA44" s="247" t="s">
        <v>309</v>
      </c>
      <c r="PSB44" s="247" t="s">
        <v>309</v>
      </c>
      <c r="PSC44" s="247" t="s">
        <v>309</v>
      </c>
      <c r="PSD44" s="247" t="s">
        <v>309</v>
      </c>
      <c r="PSE44" s="247" t="s">
        <v>309</v>
      </c>
      <c r="PSF44" s="247" t="s">
        <v>309</v>
      </c>
      <c r="PSG44" s="247" t="s">
        <v>309</v>
      </c>
      <c r="PSH44" s="247" t="s">
        <v>309</v>
      </c>
      <c r="PSI44" s="247" t="s">
        <v>309</v>
      </c>
      <c r="PSJ44" s="247" t="s">
        <v>309</v>
      </c>
      <c r="PSK44" s="247" t="s">
        <v>309</v>
      </c>
      <c r="PSL44" s="247" t="s">
        <v>309</v>
      </c>
      <c r="PSM44" s="247" t="s">
        <v>309</v>
      </c>
      <c r="PSN44" s="247" t="s">
        <v>309</v>
      </c>
      <c r="PSO44" s="247" t="s">
        <v>309</v>
      </c>
      <c r="PSP44" s="247" t="s">
        <v>309</v>
      </c>
      <c r="PSQ44" s="247" t="s">
        <v>309</v>
      </c>
      <c r="PSR44" s="247" t="s">
        <v>309</v>
      </c>
      <c r="PSS44" s="247" t="s">
        <v>309</v>
      </c>
      <c r="PST44" s="247" t="s">
        <v>309</v>
      </c>
      <c r="PSU44" s="247" t="s">
        <v>309</v>
      </c>
      <c r="PSV44" s="247" t="s">
        <v>309</v>
      </c>
      <c r="PSW44" s="247" t="s">
        <v>309</v>
      </c>
      <c r="PSX44" s="247" t="s">
        <v>309</v>
      </c>
      <c r="PSY44" s="247" t="s">
        <v>309</v>
      </c>
      <c r="PSZ44" s="247" t="s">
        <v>309</v>
      </c>
      <c r="PTA44" s="247" t="s">
        <v>309</v>
      </c>
      <c r="PTB44" s="247" t="s">
        <v>309</v>
      </c>
      <c r="PTC44" s="247" t="s">
        <v>309</v>
      </c>
      <c r="PTD44" s="247" t="s">
        <v>309</v>
      </c>
      <c r="PTE44" s="247" t="s">
        <v>309</v>
      </c>
      <c r="PTF44" s="247" t="s">
        <v>309</v>
      </c>
      <c r="PTG44" s="247" t="s">
        <v>309</v>
      </c>
      <c r="PTH44" s="247" t="s">
        <v>309</v>
      </c>
      <c r="PTI44" s="247" t="s">
        <v>309</v>
      </c>
      <c r="PTJ44" s="247" t="s">
        <v>309</v>
      </c>
      <c r="PTK44" s="247" t="s">
        <v>309</v>
      </c>
      <c r="PTL44" s="247" t="s">
        <v>309</v>
      </c>
      <c r="PTM44" s="247" t="s">
        <v>309</v>
      </c>
      <c r="PTN44" s="247" t="s">
        <v>309</v>
      </c>
      <c r="PTO44" s="247" t="s">
        <v>309</v>
      </c>
      <c r="PTP44" s="247" t="s">
        <v>309</v>
      </c>
      <c r="PTQ44" s="247" t="s">
        <v>309</v>
      </c>
      <c r="PTR44" s="247" t="s">
        <v>309</v>
      </c>
      <c r="PTS44" s="247" t="s">
        <v>309</v>
      </c>
      <c r="PTT44" s="247" t="s">
        <v>309</v>
      </c>
      <c r="PTU44" s="247" t="s">
        <v>309</v>
      </c>
      <c r="PTV44" s="247" t="s">
        <v>309</v>
      </c>
      <c r="PTW44" s="247" t="s">
        <v>309</v>
      </c>
      <c r="PTX44" s="247" t="s">
        <v>309</v>
      </c>
      <c r="PTY44" s="247" t="s">
        <v>309</v>
      </c>
      <c r="PTZ44" s="247" t="s">
        <v>309</v>
      </c>
      <c r="PUA44" s="247" t="s">
        <v>309</v>
      </c>
      <c r="PUB44" s="247" t="s">
        <v>309</v>
      </c>
      <c r="PUC44" s="247" t="s">
        <v>309</v>
      </c>
      <c r="PUD44" s="247" t="s">
        <v>309</v>
      </c>
      <c r="PUE44" s="247" t="s">
        <v>309</v>
      </c>
      <c r="PUF44" s="247" t="s">
        <v>309</v>
      </c>
      <c r="PUG44" s="247" t="s">
        <v>309</v>
      </c>
      <c r="PUH44" s="247" t="s">
        <v>309</v>
      </c>
      <c r="PUI44" s="247" t="s">
        <v>309</v>
      </c>
      <c r="PUJ44" s="247" t="s">
        <v>309</v>
      </c>
      <c r="PUK44" s="247" t="s">
        <v>309</v>
      </c>
      <c r="PUL44" s="247" t="s">
        <v>309</v>
      </c>
      <c r="PUM44" s="247" t="s">
        <v>309</v>
      </c>
      <c r="PUN44" s="247" t="s">
        <v>309</v>
      </c>
      <c r="PUO44" s="247" t="s">
        <v>309</v>
      </c>
      <c r="PUP44" s="247" t="s">
        <v>309</v>
      </c>
      <c r="PUQ44" s="247" t="s">
        <v>309</v>
      </c>
      <c r="PUR44" s="247" t="s">
        <v>309</v>
      </c>
      <c r="PUS44" s="247" t="s">
        <v>309</v>
      </c>
      <c r="PUT44" s="247" t="s">
        <v>309</v>
      </c>
      <c r="PUU44" s="247" t="s">
        <v>309</v>
      </c>
      <c r="PUV44" s="247" t="s">
        <v>309</v>
      </c>
      <c r="PUW44" s="247" t="s">
        <v>309</v>
      </c>
      <c r="PUX44" s="247" t="s">
        <v>309</v>
      </c>
      <c r="PUY44" s="247" t="s">
        <v>309</v>
      </c>
      <c r="PUZ44" s="247" t="s">
        <v>309</v>
      </c>
      <c r="PVA44" s="247" t="s">
        <v>309</v>
      </c>
      <c r="PVB44" s="247" t="s">
        <v>309</v>
      </c>
      <c r="PVC44" s="247" t="s">
        <v>309</v>
      </c>
      <c r="PVD44" s="247" t="s">
        <v>309</v>
      </c>
      <c r="PVE44" s="247" t="s">
        <v>309</v>
      </c>
      <c r="PVF44" s="247" t="s">
        <v>309</v>
      </c>
      <c r="PVG44" s="247" t="s">
        <v>309</v>
      </c>
      <c r="PVH44" s="247" t="s">
        <v>309</v>
      </c>
      <c r="PVI44" s="247" t="s">
        <v>309</v>
      </c>
      <c r="PVJ44" s="247" t="s">
        <v>309</v>
      </c>
      <c r="PVK44" s="247" t="s">
        <v>309</v>
      </c>
      <c r="PVL44" s="247" t="s">
        <v>309</v>
      </c>
      <c r="PVM44" s="247" t="s">
        <v>309</v>
      </c>
      <c r="PVN44" s="247" t="s">
        <v>309</v>
      </c>
      <c r="PVO44" s="247" t="s">
        <v>309</v>
      </c>
      <c r="PVP44" s="247" t="s">
        <v>309</v>
      </c>
      <c r="PVQ44" s="247" t="s">
        <v>309</v>
      </c>
      <c r="PVR44" s="247" t="s">
        <v>309</v>
      </c>
      <c r="PVS44" s="247" t="s">
        <v>309</v>
      </c>
      <c r="PVT44" s="247" t="s">
        <v>309</v>
      </c>
      <c r="PVU44" s="247" t="s">
        <v>309</v>
      </c>
      <c r="PVV44" s="247" t="s">
        <v>309</v>
      </c>
      <c r="PVW44" s="247" t="s">
        <v>309</v>
      </c>
      <c r="PVX44" s="247" t="s">
        <v>309</v>
      </c>
      <c r="PVY44" s="247" t="s">
        <v>309</v>
      </c>
      <c r="PVZ44" s="247" t="s">
        <v>309</v>
      </c>
      <c r="PWA44" s="247" t="s">
        <v>309</v>
      </c>
      <c r="PWB44" s="247" t="s">
        <v>309</v>
      </c>
      <c r="PWC44" s="247" t="s">
        <v>309</v>
      </c>
      <c r="PWD44" s="247" t="s">
        <v>309</v>
      </c>
      <c r="PWE44" s="247" t="s">
        <v>309</v>
      </c>
      <c r="PWF44" s="247" t="s">
        <v>309</v>
      </c>
      <c r="PWG44" s="247" t="s">
        <v>309</v>
      </c>
      <c r="PWH44" s="247" t="s">
        <v>309</v>
      </c>
      <c r="PWI44" s="247" t="s">
        <v>309</v>
      </c>
      <c r="PWJ44" s="247" t="s">
        <v>309</v>
      </c>
      <c r="PWK44" s="247" t="s">
        <v>309</v>
      </c>
      <c r="PWL44" s="247" t="s">
        <v>309</v>
      </c>
      <c r="PWM44" s="247" t="s">
        <v>309</v>
      </c>
      <c r="PWN44" s="247" t="s">
        <v>309</v>
      </c>
      <c r="PWO44" s="247" t="s">
        <v>309</v>
      </c>
      <c r="PWP44" s="247" t="s">
        <v>309</v>
      </c>
      <c r="PWQ44" s="247" t="s">
        <v>309</v>
      </c>
      <c r="PWR44" s="247" t="s">
        <v>309</v>
      </c>
      <c r="PWS44" s="247" t="s">
        <v>309</v>
      </c>
      <c r="PWT44" s="247" t="s">
        <v>309</v>
      </c>
      <c r="PWU44" s="247" t="s">
        <v>309</v>
      </c>
      <c r="PWV44" s="247" t="s">
        <v>309</v>
      </c>
      <c r="PWW44" s="247" t="s">
        <v>309</v>
      </c>
      <c r="PWX44" s="247" t="s">
        <v>309</v>
      </c>
      <c r="PWY44" s="247" t="s">
        <v>309</v>
      </c>
      <c r="PWZ44" s="247" t="s">
        <v>309</v>
      </c>
      <c r="PXA44" s="247" t="s">
        <v>309</v>
      </c>
      <c r="PXB44" s="247" t="s">
        <v>309</v>
      </c>
      <c r="PXC44" s="247" t="s">
        <v>309</v>
      </c>
      <c r="PXD44" s="247" t="s">
        <v>309</v>
      </c>
      <c r="PXE44" s="247" t="s">
        <v>309</v>
      </c>
      <c r="PXF44" s="247" t="s">
        <v>309</v>
      </c>
      <c r="PXG44" s="247" t="s">
        <v>309</v>
      </c>
      <c r="PXH44" s="247" t="s">
        <v>309</v>
      </c>
      <c r="PXI44" s="247" t="s">
        <v>309</v>
      </c>
      <c r="PXJ44" s="247" t="s">
        <v>309</v>
      </c>
      <c r="PXK44" s="247" t="s">
        <v>309</v>
      </c>
      <c r="PXL44" s="247" t="s">
        <v>309</v>
      </c>
      <c r="PXM44" s="247" t="s">
        <v>309</v>
      </c>
      <c r="PXN44" s="247" t="s">
        <v>309</v>
      </c>
      <c r="PXO44" s="247" t="s">
        <v>309</v>
      </c>
      <c r="PXP44" s="247" t="s">
        <v>309</v>
      </c>
      <c r="PXQ44" s="247" t="s">
        <v>309</v>
      </c>
      <c r="PXR44" s="247" t="s">
        <v>309</v>
      </c>
      <c r="PXS44" s="247" t="s">
        <v>309</v>
      </c>
      <c r="PXT44" s="247" t="s">
        <v>309</v>
      </c>
      <c r="PXU44" s="247" t="s">
        <v>309</v>
      </c>
      <c r="PXV44" s="247" t="s">
        <v>309</v>
      </c>
      <c r="PXW44" s="247" t="s">
        <v>309</v>
      </c>
      <c r="PXX44" s="247" t="s">
        <v>309</v>
      </c>
      <c r="PXY44" s="247" t="s">
        <v>309</v>
      </c>
      <c r="PXZ44" s="247" t="s">
        <v>309</v>
      </c>
      <c r="PYA44" s="247" t="s">
        <v>309</v>
      </c>
      <c r="PYB44" s="247" t="s">
        <v>309</v>
      </c>
      <c r="PYC44" s="247" t="s">
        <v>309</v>
      </c>
      <c r="PYD44" s="247" t="s">
        <v>309</v>
      </c>
      <c r="PYE44" s="247" t="s">
        <v>309</v>
      </c>
      <c r="PYF44" s="247" t="s">
        <v>309</v>
      </c>
      <c r="PYG44" s="247" t="s">
        <v>309</v>
      </c>
      <c r="PYH44" s="247" t="s">
        <v>309</v>
      </c>
      <c r="PYI44" s="247" t="s">
        <v>309</v>
      </c>
      <c r="PYJ44" s="247" t="s">
        <v>309</v>
      </c>
      <c r="PYK44" s="247" t="s">
        <v>309</v>
      </c>
      <c r="PYL44" s="247" t="s">
        <v>309</v>
      </c>
      <c r="PYM44" s="247" t="s">
        <v>309</v>
      </c>
      <c r="PYN44" s="247" t="s">
        <v>309</v>
      </c>
      <c r="PYO44" s="247" t="s">
        <v>309</v>
      </c>
      <c r="PYP44" s="247" t="s">
        <v>309</v>
      </c>
      <c r="PYQ44" s="247" t="s">
        <v>309</v>
      </c>
      <c r="PYR44" s="247" t="s">
        <v>309</v>
      </c>
      <c r="PYS44" s="247" t="s">
        <v>309</v>
      </c>
      <c r="PYT44" s="247" t="s">
        <v>309</v>
      </c>
      <c r="PYU44" s="247" t="s">
        <v>309</v>
      </c>
      <c r="PYV44" s="247" t="s">
        <v>309</v>
      </c>
      <c r="PYW44" s="247" t="s">
        <v>309</v>
      </c>
      <c r="PYX44" s="247" t="s">
        <v>309</v>
      </c>
      <c r="PYY44" s="247" t="s">
        <v>309</v>
      </c>
      <c r="PYZ44" s="247" t="s">
        <v>309</v>
      </c>
      <c r="PZA44" s="247" t="s">
        <v>309</v>
      </c>
      <c r="PZB44" s="247" t="s">
        <v>309</v>
      </c>
      <c r="PZC44" s="247" t="s">
        <v>309</v>
      </c>
      <c r="PZD44" s="247" t="s">
        <v>309</v>
      </c>
      <c r="PZE44" s="247" t="s">
        <v>309</v>
      </c>
      <c r="PZF44" s="247" t="s">
        <v>309</v>
      </c>
      <c r="PZG44" s="247" t="s">
        <v>309</v>
      </c>
      <c r="PZH44" s="247" t="s">
        <v>309</v>
      </c>
      <c r="PZI44" s="247" t="s">
        <v>309</v>
      </c>
      <c r="PZJ44" s="247" t="s">
        <v>309</v>
      </c>
      <c r="PZK44" s="247" t="s">
        <v>309</v>
      </c>
      <c r="PZL44" s="247" t="s">
        <v>309</v>
      </c>
      <c r="PZM44" s="247" t="s">
        <v>309</v>
      </c>
      <c r="PZN44" s="247" t="s">
        <v>309</v>
      </c>
      <c r="PZO44" s="247" t="s">
        <v>309</v>
      </c>
      <c r="PZP44" s="247" t="s">
        <v>309</v>
      </c>
      <c r="PZQ44" s="247" t="s">
        <v>309</v>
      </c>
      <c r="PZR44" s="247" t="s">
        <v>309</v>
      </c>
      <c r="PZS44" s="247" t="s">
        <v>309</v>
      </c>
      <c r="PZT44" s="247" t="s">
        <v>309</v>
      </c>
      <c r="PZU44" s="247" t="s">
        <v>309</v>
      </c>
      <c r="PZV44" s="247" t="s">
        <v>309</v>
      </c>
      <c r="PZW44" s="247" t="s">
        <v>309</v>
      </c>
      <c r="PZX44" s="247" t="s">
        <v>309</v>
      </c>
      <c r="PZY44" s="247" t="s">
        <v>309</v>
      </c>
      <c r="PZZ44" s="247" t="s">
        <v>309</v>
      </c>
      <c r="QAA44" s="247" t="s">
        <v>309</v>
      </c>
      <c r="QAB44" s="247" t="s">
        <v>309</v>
      </c>
      <c r="QAC44" s="247" t="s">
        <v>309</v>
      </c>
      <c r="QAD44" s="247" t="s">
        <v>309</v>
      </c>
      <c r="QAE44" s="247" t="s">
        <v>309</v>
      </c>
      <c r="QAF44" s="247" t="s">
        <v>309</v>
      </c>
      <c r="QAG44" s="247" t="s">
        <v>309</v>
      </c>
      <c r="QAH44" s="247" t="s">
        <v>309</v>
      </c>
      <c r="QAI44" s="247" t="s">
        <v>309</v>
      </c>
      <c r="QAJ44" s="247" t="s">
        <v>309</v>
      </c>
      <c r="QAK44" s="247" t="s">
        <v>309</v>
      </c>
      <c r="QAL44" s="247" t="s">
        <v>309</v>
      </c>
      <c r="QAM44" s="247" t="s">
        <v>309</v>
      </c>
      <c r="QAN44" s="247" t="s">
        <v>309</v>
      </c>
      <c r="QAO44" s="247" t="s">
        <v>309</v>
      </c>
      <c r="QAP44" s="247" t="s">
        <v>309</v>
      </c>
      <c r="QAQ44" s="247" t="s">
        <v>309</v>
      </c>
      <c r="QAR44" s="247" t="s">
        <v>309</v>
      </c>
      <c r="QAS44" s="247" t="s">
        <v>309</v>
      </c>
      <c r="QAT44" s="247" t="s">
        <v>309</v>
      </c>
      <c r="QAU44" s="247" t="s">
        <v>309</v>
      </c>
      <c r="QAV44" s="247" t="s">
        <v>309</v>
      </c>
      <c r="QAW44" s="247" t="s">
        <v>309</v>
      </c>
      <c r="QAX44" s="247" t="s">
        <v>309</v>
      </c>
      <c r="QAY44" s="247" t="s">
        <v>309</v>
      </c>
      <c r="QAZ44" s="247" t="s">
        <v>309</v>
      </c>
      <c r="QBA44" s="247" t="s">
        <v>309</v>
      </c>
      <c r="QBB44" s="247" t="s">
        <v>309</v>
      </c>
      <c r="QBC44" s="247" t="s">
        <v>309</v>
      </c>
      <c r="QBD44" s="247" t="s">
        <v>309</v>
      </c>
      <c r="QBE44" s="247" t="s">
        <v>309</v>
      </c>
      <c r="QBF44" s="247" t="s">
        <v>309</v>
      </c>
      <c r="QBG44" s="247" t="s">
        <v>309</v>
      </c>
      <c r="QBH44" s="247" t="s">
        <v>309</v>
      </c>
      <c r="QBI44" s="247" t="s">
        <v>309</v>
      </c>
      <c r="QBJ44" s="247" t="s">
        <v>309</v>
      </c>
      <c r="QBK44" s="247" t="s">
        <v>309</v>
      </c>
      <c r="QBL44" s="247" t="s">
        <v>309</v>
      </c>
      <c r="QBM44" s="247" t="s">
        <v>309</v>
      </c>
      <c r="QBN44" s="247" t="s">
        <v>309</v>
      </c>
      <c r="QBO44" s="247" t="s">
        <v>309</v>
      </c>
      <c r="QBP44" s="247" t="s">
        <v>309</v>
      </c>
      <c r="QBQ44" s="247" t="s">
        <v>309</v>
      </c>
      <c r="QBR44" s="247" t="s">
        <v>309</v>
      </c>
      <c r="QBS44" s="247" t="s">
        <v>309</v>
      </c>
      <c r="QBT44" s="247" t="s">
        <v>309</v>
      </c>
      <c r="QBU44" s="247" t="s">
        <v>309</v>
      </c>
      <c r="QBV44" s="247" t="s">
        <v>309</v>
      </c>
      <c r="QBW44" s="247" t="s">
        <v>309</v>
      </c>
      <c r="QBX44" s="247" t="s">
        <v>309</v>
      </c>
      <c r="QBY44" s="247" t="s">
        <v>309</v>
      </c>
      <c r="QBZ44" s="247" t="s">
        <v>309</v>
      </c>
      <c r="QCA44" s="247" t="s">
        <v>309</v>
      </c>
      <c r="QCB44" s="247" t="s">
        <v>309</v>
      </c>
      <c r="QCC44" s="247" t="s">
        <v>309</v>
      </c>
      <c r="QCD44" s="247" t="s">
        <v>309</v>
      </c>
      <c r="QCE44" s="247" t="s">
        <v>309</v>
      </c>
      <c r="QCF44" s="247" t="s">
        <v>309</v>
      </c>
      <c r="QCG44" s="247" t="s">
        <v>309</v>
      </c>
      <c r="QCH44" s="247" t="s">
        <v>309</v>
      </c>
      <c r="QCI44" s="247" t="s">
        <v>309</v>
      </c>
      <c r="QCJ44" s="247" t="s">
        <v>309</v>
      </c>
      <c r="QCK44" s="247" t="s">
        <v>309</v>
      </c>
      <c r="QCL44" s="247" t="s">
        <v>309</v>
      </c>
      <c r="QCM44" s="247" t="s">
        <v>309</v>
      </c>
      <c r="QCN44" s="247" t="s">
        <v>309</v>
      </c>
      <c r="QCO44" s="247" t="s">
        <v>309</v>
      </c>
      <c r="QCP44" s="247" t="s">
        <v>309</v>
      </c>
      <c r="QCQ44" s="247" t="s">
        <v>309</v>
      </c>
      <c r="QCR44" s="247" t="s">
        <v>309</v>
      </c>
      <c r="QCS44" s="247" t="s">
        <v>309</v>
      </c>
      <c r="QCT44" s="247" t="s">
        <v>309</v>
      </c>
      <c r="QCU44" s="247" t="s">
        <v>309</v>
      </c>
      <c r="QCV44" s="247" t="s">
        <v>309</v>
      </c>
      <c r="QCW44" s="247" t="s">
        <v>309</v>
      </c>
      <c r="QCX44" s="247" t="s">
        <v>309</v>
      </c>
      <c r="QCY44" s="247" t="s">
        <v>309</v>
      </c>
      <c r="QCZ44" s="247" t="s">
        <v>309</v>
      </c>
      <c r="QDA44" s="247" t="s">
        <v>309</v>
      </c>
      <c r="QDB44" s="247" t="s">
        <v>309</v>
      </c>
      <c r="QDC44" s="247" t="s">
        <v>309</v>
      </c>
      <c r="QDD44" s="247" t="s">
        <v>309</v>
      </c>
      <c r="QDE44" s="247" t="s">
        <v>309</v>
      </c>
      <c r="QDF44" s="247" t="s">
        <v>309</v>
      </c>
      <c r="QDG44" s="247" t="s">
        <v>309</v>
      </c>
      <c r="QDH44" s="247" t="s">
        <v>309</v>
      </c>
      <c r="QDI44" s="247" t="s">
        <v>309</v>
      </c>
      <c r="QDJ44" s="247" t="s">
        <v>309</v>
      </c>
      <c r="QDK44" s="247" t="s">
        <v>309</v>
      </c>
      <c r="QDL44" s="247" t="s">
        <v>309</v>
      </c>
      <c r="QDM44" s="247" t="s">
        <v>309</v>
      </c>
      <c r="QDN44" s="247" t="s">
        <v>309</v>
      </c>
      <c r="QDO44" s="247" t="s">
        <v>309</v>
      </c>
      <c r="QDP44" s="247" t="s">
        <v>309</v>
      </c>
      <c r="QDQ44" s="247" t="s">
        <v>309</v>
      </c>
      <c r="QDR44" s="247" t="s">
        <v>309</v>
      </c>
      <c r="QDS44" s="247" t="s">
        <v>309</v>
      </c>
      <c r="QDT44" s="247" t="s">
        <v>309</v>
      </c>
      <c r="QDU44" s="247" t="s">
        <v>309</v>
      </c>
      <c r="QDV44" s="247" t="s">
        <v>309</v>
      </c>
      <c r="QDW44" s="247" t="s">
        <v>309</v>
      </c>
      <c r="QDX44" s="247" t="s">
        <v>309</v>
      </c>
      <c r="QDY44" s="247" t="s">
        <v>309</v>
      </c>
      <c r="QDZ44" s="247" t="s">
        <v>309</v>
      </c>
      <c r="QEA44" s="247" t="s">
        <v>309</v>
      </c>
      <c r="QEB44" s="247" t="s">
        <v>309</v>
      </c>
      <c r="QEC44" s="247" t="s">
        <v>309</v>
      </c>
      <c r="QED44" s="247" t="s">
        <v>309</v>
      </c>
      <c r="QEE44" s="247" t="s">
        <v>309</v>
      </c>
      <c r="QEF44" s="247" t="s">
        <v>309</v>
      </c>
      <c r="QEG44" s="247" t="s">
        <v>309</v>
      </c>
      <c r="QEH44" s="247" t="s">
        <v>309</v>
      </c>
      <c r="QEI44" s="247" t="s">
        <v>309</v>
      </c>
      <c r="QEJ44" s="247" t="s">
        <v>309</v>
      </c>
      <c r="QEK44" s="247" t="s">
        <v>309</v>
      </c>
      <c r="QEL44" s="247" t="s">
        <v>309</v>
      </c>
      <c r="QEM44" s="247" t="s">
        <v>309</v>
      </c>
      <c r="QEN44" s="247" t="s">
        <v>309</v>
      </c>
      <c r="QEO44" s="247" t="s">
        <v>309</v>
      </c>
      <c r="QEP44" s="247" t="s">
        <v>309</v>
      </c>
      <c r="QEQ44" s="247" t="s">
        <v>309</v>
      </c>
      <c r="QER44" s="247" t="s">
        <v>309</v>
      </c>
      <c r="QES44" s="247" t="s">
        <v>309</v>
      </c>
      <c r="QET44" s="247" t="s">
        <v>309</v>
      </c>
      <c r="QEU44" s="247" t="s">
        <v>309</v>
      </c>
      <c r="QEV44" s="247" t="s">
        <v>309</v>
      </c>
      <c r="QEW44" s="247" t="s">
        <v>309</v>
      </c>
      <c r="QEX44" s="247" t="s">
        <v>309</v>
      </c>
      <c r="QEY44" s="247" t="s">
        <v>309</v>
      </c>
      <c r="QEZ44" s="247" t="s">
        <v>309</v>
      </c>
      <c r="QFA44" s="247" t="s">
        <v>309</v>
      </c>
      <c r="QFB44" s="247" t="s">
        <v>309</v>
      </c>
      <c r="QFC44" s="247" t="s">
        <v>309</v>
      </c>
      <c r="QFD44" s="247" t="s">
        <v>309</v>
      </c>
      <c r="QFE44" s="247" t="s">
        <v>309</v>
      </c>
      <c r="QFF44" s="247" t="s">
        <v>309</v>
      </c>
      <c r="QFG44" s="247" t="s">
        <v>309</v>
      </c>
      <c r="QFH44" s="247" t="s">
        <v>309</v>
      </c>
      <c r="QFI44" s="247" t="s">
        <v>309</v>
      </c>
      <c r="QFJ44" s="247" t="s">
        <v>309</v>
      </c>
      <c r="QFK44" s="247" t="s">
        <v>309</v>
      </c>
      <c r="QFL44" s="247" t="s">
        <v>309</v>
      </c>
      <c r="QFM44" s="247" t="s">
        <v>309</v>
      </c>
      <c r="QFN44" s="247" t="s">
        <v>309</v>
      </c>
      <c r="QFO44" s="247" t="s">
        <v>309</v>
      </c>
      <c r="QFP44" s="247" t="s">
        <v>309</v>
      </c>
      <c r="QFQ44" s="247" t="s">
        <v>309</v>
      </c>
      <c r="QFR44" s="247" t="s">
        <v>309</v>
      </c>
      <c r="QFS44" s="247" t="s">
        <v>309</v>
      </c>
      <c r="QFT44" s="247" t="s">
        <v>309</v>
      </c>
      <c r="QFU44" s="247" t="s">
        <v>309</v>
      </c>
      <c r="QFV44" s="247" t="s">
        <v>309</v>
      </c>
      <c r="QFW44" s="247" t="s">
        <v>309</v>
      </c>
      <c r="QFX44" s="247" t="s">
        <v>309</v>
      </c>
      <c r="QFY44" s="247" t="s">
        <v>309</v>
      </c>
      <c r="QFZ44" s="247" t="s">
        <v>309</v>
      </c>
      <c r="QGA44" s="247" t="s">
        <v>309</v>
      </c>
      <c r="QGB44" s="247" t="s">
        <v>309</v>
      </c>
      <c r="QGC44" s="247" t="s">
        <v>309</v>
      </c>
      <c r="QGD44" s="247" t="s">
        <v>309</v>
      </c>
      <c r="QGE44" s="247" t="s">
        <v>309</v>
      </c>
      <c r="QGF44" s="247" t="s">
        <v>309</v>
      </c>
      <c r="QGG44" s="247" t="s">
        <v>309</v>
      </c>
      <c r="QGH44" s="247" t="s">
        <v>309</v>
      </c>
      <c r="QGI44" s="247" t="s">
        <v>309</v>
      </c>
      <c r="QGJ44" s="247" t="s">
        <v>309</v>
      </c>
      <c r="QGK44" s="247" t="s">
        <v>309</v>
      </c>
      <c r="QGL44" s="247" t="s">
        <v>309</v>
      </c>
      <c r="QGM44" s="247" t="s">
        <v>309</v>
      </c>
      <c r="QGN44" s="247" t="s">
        <v>309</v>
      </c>
      <c r="QGO44" s="247" t="s">
        <v>309</v>
      </c>
      <c r="QGP44" s="247" t="s">
        <v>309</v>
      </c>
      <c r="QGQ44" s="247" t="s">
        <v>309</v>
      </c>
      <c r="QGR44" s="247" t="s">
        <v>309</v>
      </c>
      <c r="QGS44" s="247" t="s">
        <v>309</v>
      </c>
      <c r="QGT44" s="247" t="s">
        <v>309</v>
      </c>
      <c r="QGU44" s="247" t="s">
        <v>309</v>
      </c>
      <c r="QGV44" s="247" t="s">
        <v>309</v>
      </c>
      <c r="QGW44" s="247" t="s">
        <v>309</v>
      </c>
      <c r="QGX44" s="247" t="s">
        <v>309</v>
      </c>
      <c r="QGY44" s="247" t="s">
        <v>309</v>
      </c>
      <c r="QGZ44" s="247" t="s">
        <v>309</v>
      </c>
      <c r="QHA44" s="247" t="s">
        <v>309</v>
      </c>
      <c r="QHB44" s="247" t="s">
        <v>309</v>
      </c>
      <c r="QHC44" s="247" t="s">
        <v>309</v>
      </c>
      <c r="QHD44" s="247" t="s">
        <v>309</v>
      </c>
      <c r="QHE44" s="247" t="s">
        <v>309</v>
      </c>
      <c r="QHF44" s="247" t="s">
        <v>309</v>
      </c>
      <c r="QHG44" s="247" t="s">
        <v>309</v>
      </c>
      <c r="QHH44" s="247" t="s">
        <v>309</v>
      </c>
      <c r="QHI44" s="247" t="s">
        <v>309</v>
      </c>
      <c r="QHJ44" s="247" t="s">
        <v>309</v>
      </c>
      <c r="QHK44" s="247" t="s">
        <v>309</v>
      </c>
      <c r="QHL44" s="247" t="s">
        <v>309</v>
      </c>
      <c r="QHM44" s="247" t="s">
        <v>309</v>
      </c>
      <c r="QHN44" s="247" t="s">
        <v>309</v>
      </c>
      <c r="QHO44" s="247" t="s">
        <v>309</v>
      </c>
      <c r="QHP44" s="247" t="s">
        <v>309</v>
      </c>
      <c r="QHQ44" s="247" t="s">
        <v>309</v>
      </c>
      <c r="QHR44" s="247" t="s">
        <v>309</v>
      </c>
      <c r="QHS44" s="247" t="s">
        <v>309</v>
      </c>
      <c r="QHT44" s="247" t="s">
        <v>309</v>
      </c>
      <c r="QHU44" s="247" t="s">
        <v>309</v>
      </c>
      <c r="QHV44" s="247" t="s">
        <v>309</v>
      </c>
      <c r="QHW44" s="247" t="s">
        <v>309</v>
      </c>
      <c r="QHX44" s="247" t="s">
        <v>309</v>
      </c>
      <c r="QHY44" s="247" t="s">
        <v>309</v>
      </c>
      <c r="QHZ44" s="247" t="s">
        <v>309</v>
      </c>
      <c r="QIA44" s="247" t="s">
        <v>309</v>
      </c>
      <c r="QIB44" s="247" t="s">
        <v>309</v>
      </c>
      <c r="QIC44" s="247" t="s">
        <v>309</v>
      </c>
      <c r="QID44" s="247" t="s">
        <v>309</v>
      </c>
      <c r="QIE44" s="247" t="s">
        <v>309</v>
      </c>
      <c r="QIF44" s="247" t="s">
        <v>309</v>
      </c>
      <c r="QIG44" s="247" t="s">
        <v>309</v>
      </c>
      <c r="QIH44" s="247" t="s">
        <v>309</v>
      </c>
      <c r="QII44" s="247" t="s">
        <v>309</v>
      </c>
      <c r="QIJ44" s="247" t="s">
        <v>309</v>
      </c>
      <c r="QIK44" s="247" t="s">
        <v>309</v>
      </c>
      <c r="QIL44" s="247" t="s">
        <v>309</v>
      </c>
      <c r="QIM44" s="247" t="s">
        <v>309</v>
      </c>
      <c r="QIN44" s="247" t="s">
        <v>309</v>
      </c>
      <c r="QIO44" s="247" t="s">
        <v>309</v>
      </c>
      <c r="QIP44" s="247" t="s">
        <v>309</v>
      </c>
      <c r="QIQ44" s="247" t="s">
        <v>309</v>
      </c>
      <c r="QIR44" s="247" t="s">
        <v>309</v>
      </c>
      <c r="QIS44" s="247" t="s">
        <v>309</v>
      </c>
      <c r="QIT44" s="247" t="s">
        <v>309</v>
      </c>
      <c r="QIU44" s="247" t="s">
        <v>309</v>
      </c>
      <c r="QIV44" s="247" t="s">
        <v>309</v>
      </c>
      <c r="QIW44" s="247" t="s">
        <v>309</v>
      </c>
      <c r="QIX44" s="247" t="s">
        <v>309</v>
      </c>
      <c r="QIY44" s="247" t="s">
        <v>309</v>
      </c>
      <c r="QIZ44" s="247" t="s">
        <v>309</v>
      </c>
      <c r="QJA44" s="247" t="s">
        <v>309</v>
      </c>
      <c r="QJB44" s="247" t="s">
        <v>309</v>
      </c>
      <c r="QJC44" s="247" t="s">
        <v>309</v>
      </c>
      <c r="QJD44" s="247" t="s">
        <v>309</v>
      </c>
      <c r="QJE44" s="247" t="s">
        <v>309</v>
      </c>
      <c r="QJF44" s="247" t="s">
        <v>309</v>
      </c>
      <c r="QJG44" s="247" t="s">
        <v>309</v>
      </c>
      <c r="QJH44" s="247" t="s">
        <v>309</v>
      </c>
      <c r="QJI44" s="247" t="s">
        <v>309</v>
      </c>
      <c r="QJJ44" s="247" t="s">
        <v>309</v>
      </c>
      <c r="QJK44" s="247" t="s">
        <v>309</v>
      </c>
      <c r="QJL44" s="247" t="s">
        <v>309</v>
      </c>
      <c r="QJM44" s="247" t="s">
        <v>309</v>
      </c>
      <c r="QJN44" s="247" t="s">
        <v>309</v>
      </c>
      <c r="QJO44" s="247" t="s">
        <v>309</v>
      </c>
      <c r="QJP44" s="247" t="s">
        <v>309</v>
      </c>
      <c r="QJQ44" s="247" t="s">
        <v>309</v>
      </c>
      <c r="QJR44" s="247" t="s">
        <v>309</v>
      </c>
      <c r="QJS44" s="247" t="s">
        <v>309</v>
      </c>
      <c r="QJT44" s="247" t="s">
        <v>309</v>
      </c>
      <c r="QJU44" s="247" t="s">
        <v>309</v>
      </c>
      <c r="QJV44" s="247" t="s">
        <v>309</v>
      </c>
      <c r="QJW44" s="247" t="s">
        <v>309</v>
      </c>
      <c r="QJX44" s="247" t="s">
        <v>309</v>
      </c>
      <c r="QJY44" s="247" t="s">
        <v>309</v>
      </c>
      <c r="QJZ44" s="247" t="s">
        <v>309</v>
      </c>
      <c r="QKA44" s="247" t="s">
        <v>309</v>
      </c>
      <c r="QKB44" s="247" t="s">
        <v>309</v>
      </c>
      <c r="QKC44" s="247" t="s">
        <v>309</v>
      </c>
      <c r="QKD44" s="247" t="s">
        <v>309</v>
      </c>
      <c r="QKE44" s="247" t="s">
        <v>309</v>
      </c>
      <c r="QKF44" s="247" t="s">
        <v>309</v>
      </c>
      <c r="QKG44" s="247" t="s">
        <v>309</v>
      </c>
      <c r="QKH44" s="247" t="s">
        <v>309</v>
      </c>
      <c r="QKI44" s="247" t="s">
        <v>309</v>
      </c>
      <c r="QKJ44" s="247" t="s">
        <v>309</v>
      </c>
      <c r="QKK44" s="247" t="s">
        <v>309</v>
      </c>
      <c r="QKL44" s="247" t="s">
        <v>309</v>
      </c>
      <c r="QKM44" s="247" t="s">
        <v>309</v>
      </c>
      <c r="QKN44" s="247" t="s">
        <v>309</v>
      </c>
      <c r="QKO44" s="247" t="s">
        <v>309</v>
      </c>
      <c r="QKP44" s="247" t="s">
        <v>309</v>
      </c>
      <c r="QKQ44" s="247" t="s">
        <v>309</v>
      </c>
      <c r="QKR44" s="247" t="s">
        <v>309</v>
      </c>
      <c r="QKS44" s="247" t="s">
        <v>309</v>
      </c>
      <c r="QKT44" s="247" t="s">
        <v>309</v>
      </c>
      <c r="QKU44" s="247" t="s">
        <v>309</v>
      </c>
      <c r="QKV44" s="247" t="s">
        <v>309</v>
      </c>
      <c r="QKW44" s="247" t="s">
        <v>309</v>
      </c>
      <c r="QKX44" s="247" t="s">
        <v>309</v>
      </c>
      <c r="QKY44" s="247" t="s">
        <v>309</v>
      </c>
      <c r="QKZ44" s="247" t="s">
        <v>309</v>
      </c>
      <c r="QLA44" s="247" t="s">
        <v>309</v>
      </c>
      <c r="QLB44" s="247" t="s">
        <v>309</v>
      </c>
      <c r="QLC44" s="247" t="s">
        <v>309</v>
      </c>
      <c r="QLD44" s="247" t="s">
        <v>309</v>
      </c>
      <c r="QLE44" s="247" t="s">
        <v>309</v>
      </c>
      <c r="QLF44" s="247" t="s">
        <v>309</v>
      </c>
      <c r="QLG44" s="247" t="s">
        <v>309</v>
      </c>
      <c r="QLH44" s="247" t="s">
        <v>309</v>
      </c>
      <c r="QLI44" s="247" t="s">
        <v>309</v>
      </c>
      <c r="QLJ44" s="247" t="s">
        <v>309</v>
      </c>
      <c r="QLK44" s="247" t="s">
        <v>309</v>
      </c>
      <c r="QLL44" s="247" t="s">
        <v>309</v>
      </c>
      <c r="QLM44" s="247" t="s">
        <v>309</v>
      </c>
      <c r="QLN44" s="247" t="s">
        <v>309</v>
      </c>
      <c r="QLO44" s="247" t="s">
        <v>309</v>
      </c>
      <c r="QLP44" s="247" t="s">
        <v>309</v>
      </c>
      <c r="QLQ44" s="247" t="s">
        <v>309</v>
      </c>
      <c r="QLR44" s="247" t="s">
        <v>309</v>
      </c>
      <c r="QLS44" s="247" t="s">
        <v>309</v>
      </c>
      <c r="QLT44" s="247" t="s">
        <v>309</v>
      </c>
      <c r="QLU44" s="247" t="s">
        <v>309</v>
      </c>
      <c r="QLV44" s="247" t="s">
        <v>309</v>
      </c>
      <c r="QLW44" s="247" t="s">
        <v>309</v>
      </c>
      <c r="QLX44" s="247" t="s">
        <v>309</v>
      </c>
      <c r="QLY44" s="247" t="s">
        <v>309</v>
      </c>
      <c r="QLZ44" s="247" t="s">
        <v>309</v>
      </c>
      <c r="QMA44" s="247" t="s">
        <v>309</v>
      </c>
      <c r="QMB44" s="247" t="s">
        <v>309</v>
      </c>
      <c r="QMC44" s="247" t="s">
        <v>309</v>
      </c>
      <c r="QMD44" s="247" t="s">
        <v>309</v>
      </c>
      <c r="QME44" s="247" t="s">
        <v>309</v>
      </c>
      <c r="QMF44" s="247" t="s">
        <v>309</v>
      </c>
      <c r="QMG44" s="247" t="s">
        <v>309</v>
      </c>
      <c r="QMH44" s="247" t="s">
        <v>309</v>
      </c>
      <c r="QMI44" s="247" t="s">
        <v>309</v>
      </c>
      <c r="QMJ44" s="247" t="s">
        <v>309</v>
      </c>
      <c r="QMK44" s="247" t="s">
        <v>309</v>
      </c>
      <c r="QML44" s="247" t="s">
        <v>309</v>
      </c>
      <c r="QMM44" s="247" t="s">
        <v>309</v>
      </c>
      <c r="QMN44" s="247" t="s">
        <v>309</v>
      </c>
      <c r="QMO44" s="247" t="s">
        <v>309</v>
      </c>
      <c r="QMP44" s="247" t="s">
        <v>309</v>
      </c>
      <c r="QMQ44" s="247" t="s">
        <v>309</v>
      </c>
      <c r="QMR44" s="247" t="s">
        <v>309</v>
      </c>
      <c r="QMS44" s="247" t="s">
        <v>309</v>
      </c>
      <c r="QMT44" s="247" t="s">
        <v>309</v>
      </c>
      <c r="QMU44" s="247" t="s">
        <v>309</v>
      </c>
      <c r="QMV44" s="247" t="s">
        <v>309</v>
      </c>
      <c r="QMW44" s="247" t="s">
        <v>309</v>
      </c>
      <c r="QMX44" s="247" t="s">
        <v>309</v>
      </c>
      <c r="QMY44" s="247" t="s">
        <v>309</v>
      </c>
      <c r="QMZ44" s="247" t="s">
        <v>309</v>
      </c>
      <c r="QNA44" s="247" t="s">
        <v>309</v>
      </c>
      <c r="QNB44" s="247" t="s">
        <v>309</v>
      </c>
      <c r="QNC44" s="247" t="s">
        <v>309</v>
      </c>
      <c r="QND44" s="247" t="s">
        <v>309</v>
      </c>
      <c r="QNE44" s="247" t="s">
        <v>309</v>
      </c>
      <c r="QNF44" s="247" t="s">
        <v>309</v>
      </c>
      <c r="QNG44" s="247" t="s">
        <v>309</v>
      </c>
      <c r="QNH44" s="247" t="s">
        <v>309</v>
      </c>
      <c r="QNI44" s="247" t="s">
        <v>309</v>
      </c>
      <c r="QNJ44" s="247" t="s">
        <v>309</v>
      </c>
      <c r="QNK44" s="247" t="s">
        <v>309</v>
      </c>
      <c r="QNL44" s="247" t="s">
        <v>309</v>
      </c>
      <c r="QNM44" s="247" t="s">
        <v>309</v>
      </c>
      <c r="QNN44" s="247" t="s">
        <v>309</v>
      </c>
      <c r="QNO44" s="247" t="s">
        <v>309</v>
      </c>
      <c r="QNP44" s="247" t="s">
        <v>309</v>
      </c>
      <c r="QNQ44" s="247" t="s">
        <v>309</v>
      </c>
      <c r="QNR44" s="247" t="s">
        <v>309</v>
      </c>
      <c r="QNS44" s="247" t="s">
        <v>309</v>
      </c>
      <c r="QNT44" s="247" t="s">
        <v>309</v>
      </c>
      <c r="QNU44" s="247" t="s">
        <v>309</v>
      </c>
      <c r="QNV44" s="247" t="s">
        <v>309</v>
      </c>
      <c r="QNW44" s="247" t="s">
        <v>309</v>
      </c>
      <c r="QNX44" s="247" t="s">
        <v>309</v>
      </c>
      <c r="QNY44" s="247" t="s">
        <v>309</v>
      </c>
      <c r="QNZ44" s="247" t="s">
        <v>309</v>
      </c>
      <c r="QOA44" s="247" t="s">
        <v>309</v>
      </c>
      <c r="QOB44" s="247" t="s">
        <v>309</v>
      </c>
      <c r="QOC44" s="247" t="s">
        <v>309</v>
      </c>
      <c r="QOD44" s="247" t="s">
        <v>309</v>
      </c>
      <c r="QOE44" s="247" t="s">
        <v>309</v>
      </c>
      <c r="QOF44" s="247" t="s">
        <v>309</v>
      </c>
      <c r="QOG44" s="247" t="s">
        <v>309</v>
      </c>
      <c r="QOH44" s="247" t="s">
        <v>309</v>
      </c>
      <c r="QOI44" s="247" t="s">
        <v>309</v>
      </c>
      <c r="QOJ44" s="247" t="s">
        <v>309</v>
      </c>
      <c r="QOK44" s="247" t="s">
        <v>309</v>
      </c>
      <c r="QOL44" s="247" t="s">
        <v>309</v>
      </c>
      <c r="QOM44" s="247" t="s">
        <v>309</v>
      </c>
      <c r="QON44" s="247" t="s">
        <v>309</v>
      </c>
      <c r="QOO44" s="247" t="s">
        <v>309</v>
      </c>
      <c r="QOP44" s="247" t="s">
        <v>309</v>
      </c>
      <c r="QOQ44" s="247" t="s">
        <v>309</v>
      </c>
      <c r="QOR44" s="247" t="s">
        <v>309</v>
      </c>
      <c r="QOS44" s="247" t="s">
        <v>309</v>
      </c>
      <c r="QOT44" s="247" t="s">
        <v>309</v>
      </c>
      <c r="QOU44" s="247" t="s">
        <v>309</v>
      </c>
      <c r="QOV44" s="247" t="s">
        <v>309</v>
      </c>
      <c r="QOW44" s="247" t="s">
        <v>309</v>
      </c>
      <c r="QOX44" s="247" t="s">
        <v>309</v>
      </c>
      <c r="QOY44" s="247" t="s">
        <v>309</v>
      </c>
      <c r="QOZ44" s="247" t="s">
        <v>309</v>
      </c>
      <c r="QPA44" s="247" t="s">
        <v>309</v>
      </c>
      <c r="QPB44" s="247" t="s">
        <v>309</v>
      </c>
      <c r="QPC44" s="247" t="s">
        <v>309</v>
      </c>
      <c r="QPD44" s="247" t="s">
        <v>309</v>
      </c>
      <c r="QPE44" s="247" t="s">
        <v>309</v>
      </c>
      <c r="QPF44" s="247" t="s">
        <v>309</v>
      </c>
      <c r="QPG44" s="247" t="s">
        <v>309</v>
      </c>
      <c r="QPH44" s="247" t="s">
        <v>309</v>
      </c>
      <c r="QPI44" s="247" t="s">
        <v>309</v>
      </c>
      <c r="QPJ44" s="247" t="s">
        <v>309</v>
      </c>
      <c r="QPK44" s="247" t="s">
        <v>309</v>
      </c>
      <c r="QPL44" s="247" t="s">
        <v>309</v>
      </c>
      <c r="QPM44" s="247" t="s">
        <v>309</v>
      </c>
      <c r="QPN44" s="247" t="s">
        <v>309</v>
      </c>
      <c r="QPO44" s="247" t="s">
        <v>309</v>
      </c>
      <c r="QPP44" s="247" t="s">
        <v>309</v>
      </c>
      <c r="QPQ44" s="247" t="s">
        <v>309</v>
      </c>
      <c r="QPR44" s="247" t="s">
        <v>309</v>
      </c>
      <c r="QPS44" s="247" t="s">
        <v>309</v>
      </c>
      <c r="QPT44" s="247" t="s">
        <v>309</v>
      </c>
      <c r="QPU44" s="247" t="s">
        <v>309</v>
      </c>
      <c r="QPV44" s="247" t="s">
        <v>309</v>
      </c>
      <c r="QPW44" s="247" t="s">
        <v>309</v>
      </c>
      <c r="QPX44" s="247" t="s">
        <v>309</v>
      </c>
      <c r="QPY44" s="247" t="s">
        <v>309</v>
      </c>
      <c r="QPZ44" s="247" t="s">
        <v>309</v>
      </c>
      <c r="QQA44" s="247" t="s">
        <v>309</v>
      </c>
      <c r="QQB44" s="247" t="s">
        <v>309</v>
      </c>
      <c r="QQC44" s="247" t="s">
        <v>309</v>
      </c>
      <c r="QQD44" s="247" t="s">
        <v>309</v>
      </c>
      <c r="QQE44" s="247" t="s">
        <v>309</v>
      </c>
      <c r="QQF44" s="247" t="s">
        <v>309</v>
      </c>
      <c r="QQG44" s="247" t="s">
        <v>309</v>
      </c>
      <c r="QQH44" s="247" t="s">
        <v>309</v>
      </c>
      <c r="QQI44" s="247" t="s">
        <v>309</v>
      </c>
      <c r="QQJ44" s="247" t="s">
        <v>309</v>
      </c>
      <c r="QQK44" s="247" t="s">
        <v>309</v>
      </c>
      <c r="QQL44" s="247" t="s">
        <v>309</v>
      </c>
      <c r="QQM44" s="247" t="s">
        <v>309</v>
      </c>
      <c r="QQN44" s="247" t="s">
        <v>309</v>
      </c>
      <c r="QQO44" s="247" t="s">
        <v>309</v>
      </c>
      <c r="QQP44" s="247" t="s">
        <v>309</v>
      </c>
      <c r="QQQ44" s="247" t="s">
        <v>309</v>
      </c>
      <c r="QQR44" s="247" t="s">
        <v>309</v>
      </c>
      <c r="QQS44" s="247" t="s">
        <v>309</v>
      </c>
      <c r="QQT44" s="247" t="s">
        <v>309</v>
      </c>
      <c r="QQU44" s="247" t="s">
        <v>309</v>
      </c>
      <c r="QQV44" s="247" t="s">
        <v>309</v>
      </c>
      <c r="QQW44" s="247" t="s">
        <v>309</v>
      </c>
      <c r="QQX44" s="247" t="s">
        <v>309</v>
      </c>
      <c r="QQY44" s="247" t="s">
        <v>309</v>
      </c>
      <c r="QQZ44" s="247" t="s">
        <v>309</v>
      </c>
      <c r="QRA44" s="247" t="s">
        <v>309</v>
      </c>
      <c r="QRB44" s="247" t="s">
        <v>309</v>
      </c>
      <c r="QRC44" s="247" t="s">
        <v>309</v>
      </c>
      <c r="QRD44" s="247" t="s">
        <v>309</v>
      </c>
      <c r="QRE44" s="247" t="s">
        <v>309</v>
      </c>
      <c r="QRF44" s="247" t="s">
        <v>309</v>
      </c>
      <c r="QRG44" s="247" t="s">
        <v>309</v>
      </c>
      <c r="QRH44" s="247" t="s">
        <v>309</v>
      </c>
      <c r="QRI44" s="247" t="s">
        <v>309</v>
      </c>
      <c r="QRJ44" s="247" t="s">
        <v>309</v>
      </c>
      <c r="QRK44" s="247" t="s">
        <v>309</v>
      </c>
      <c r="QRL44" s="247" t="s">
        <v>309</v>
      </c>
      <c r="QRM44" s="247" t="s">
        <v>309</v>
      </c>
      <c r="QRN44" s="247" t="s">
        <v>309</v>
      </c>
      <c r="QRO44" s="247" t="s">
        <v>309</v>
      </c>
      <c r="QRP44" s="247" t="s">
        <v>309</v>
      </c>
      <c r="QRQ44" s="247" t="s">
        <v>309</v>
      </c>
      <c r="QRR44" s="247" t="s">
        <v>309</v>
      </c>
      <c r="QRS44" s="247" t="s">
        <v>309</v>
      </c>
      <c r="QRT44" s="247" t="s">
        <v>309</v>
      </c>
      <c r="QRU44" s="247" t="s">
        <v>309</v>
      </c>
      <c r="QRV44" s="247" t="s">
        <v>309</v>
      </c>
      <c r="QRW44" s="247" t="s">
        <v>309</v>
      </c>
      <c r="QRX44" s="247" t="s">
        <v>309</v>
      </c>
      <c r="QRY44" s="247" t="s">
        <v>309</v>
      </c>
      <c r="QRZ44" s="247" t="s">
        <v>309</v>
      </c>
      <c r="QSA44" s="247" t="s">
        <v>309</v>
      </c>
      <c r="QSB44" s="247" t="s">
        <v>309</v>
      </c>
      <c r="QSC44" s="247" t="s">
        <v>309</v>
      </c>
      <c r="QSD44" s="247" t="s">
        <v>309</v>
      </c>
      <c r="QSE44" s="247" t="s">
        <v>309</v>
      </c>
      <c r="QSF44" s="247" t="s">
        <v>309</v>
      </c>
      <c r="QSG44" s="247" t="s">
        <v>309</v>
      </c>
      <c r="QSH44" s="247" t="s">
        <v>309</v>
      </c>
      <c r="QSI44" s="247" t="s">
        <v>309</v>
      </c>
      <c r="QSJ44" s="247" t="s">
        <v>309</v>
      </c>
      <c r="QSK44" s="247" t="s">
        <v>309</v>
      </c>
      <c r="QSL44" s="247" t="s">
        <v>309</v>
      </c>
      <c r="QSM44" s="247" t="s">
        <v>309</v>
      </c>
      <c r="QSN44" s="247" t="s">
        <v>309</v>
      </c>
      <c r="QSO44" s="247" t="s">
        <v>309</v>
      </c>
      <c r="QSP44" s="247" t="s">
        <v>309</v>
      </c>
      <c r="QSQ44" s="247" t="s">
        <v>309</v>
      </c>
      <c r="QSR44" s="247" t="s">
        <v>309</v>
      </c>
      <c r="QSS44" s="247" t="s">
        <v>309</v>
      </c>
      <c r="QST44" s="247" t="s">
        <v>309</v>
      </c>
      <c r="QSU44" s="247" t="s">
        <v>309</v>
      </c>
      <c r="QSV44" s="247" t="s">
        <v>309</v>
      </c>
      <c r="QSW44" s="247" t="s">
        <v>309</v>
      </c>
      <c r="QSX44" s="247" t="s">
        <v>309</v>
      </c>
      <c r="QSY44" s="247" t="s">
        <v>309</v>
      </c>
      <c r="QSZ44" s="247" t="s">
        <v>309</v>
      </c>
      <c r="QTA44" s="247" t="s">
        <v>309</v>
      </c>
      <c r="QTB44" s="247" t="s">
        <v>309</v>
      </c>
      <c r="QTC44" s="247" t="s">
        <v>309</v>
      </c>
      <c r="QTD44" s="247" t="s">
        <v>309</v>
      </c>
      <c r="QTE44" s="247" t="s">
        <v>309</v>
      </c>
      <c r="QTF44" s="247" t="s">
        <v>309</v>
      </c>
      <c r="QTG44" s="247" t="s">
        <v>309</v>
      </c>
      <c r="QTH44" s="247" t="s">
        <v>309</v>
      </c>
      <c r="QTI44" s="247" t="s">
        <v>309</v>
      </c>
      <c r="QTJ44" s="247" t="s">
        <v>309</v>
      </c>
      <c r="QTK44" s="247" t="s">
        <v>309</v>
      </c>
      <c r="QTL44" s="247" t="s">
        <v>309</v>
      </c>
      <c r="QTM44" s="247" t="s">
        <v>309</v>
      </c>
      <c r="QTN44" s="247" t="s">
        <v>309</v>
      </c>
      <c r="QTO44" s="247" t="s">
        <v>309</v>
      </c>
      <c r="QTP44" s="247" t="s">
        <v>309</v>
      </c>
      <c r="QTQ44" s="247" t="s">
        <v>309</v>
      </c>
      <c r="QTR44" s="247" t="s">
        <v>309</v>
      </c>
      <c r="QTS44" s="247" t="s">
        <v>309</v>
      </c>
      <c r="QTT44" s="247" t="s">
        <v>309</v>
      </c>
      <c r="QTU44" s="247" t="s">
        <v>309</v>
      </c>
      <c r="QTV44" s="247" t="s">
        <v>309</v>
      </c>
      <c r="QTW44" s="247" t="s">
        <v>309</v>
      </c>
      <c r="QTX44" s="247" t="s">
        <v>309</v>
      </c>
      <c r="QTY44" s="247" t="s">
        <v>309</v>
      </c>
      <c r="QTZ44" s="247" t="s">
        <v>309</v>
      </c>
      <c r="QUA44" s="247" t="s">
        <v>309</v>
      </c>
      <c r="QUB44" s="247" t="s">
        <v>309</v>
      </c>
      <c r="QUC44" s="247" t="s">
        <v>309</v>
      </c>
      <c r="QUD44" s="247" t="s">
        <v>309</v>
      </c>
      <c r="QUE44" s="247" t="s">
        <v>309</v>
      </c>
      <c r="QUF44" s="247" t="s">
        <v>309</v>
      </c>
      <c r="QUG44" s="247" t="s">
        <v>309</v>
      </c>
      <c r="QUH44" s="247" t="s">
        <v>309</v>
      </c>
      <c r="QUI44" s="247" t="s">
        <v>309</v>
      </c>
      <c r="QUJ44" s="247" t="s">
        <v>309</v>
      </c>
      <c r="QUK44" s="247" t="s">
        <v>309</v>
      </c>
      <c r="QUL44" s="247" t="s">
        <v>309</v>
      </c>
      <c r="QUM44" s="247" t="s">
        <v>309</v>
      </c>
      <c r="QUN44" s="247" t="s">
        <v>309</v>
      </c>
      <c r="QUO44" s="247" t="s">
        <v>309</v>
      </c>
      <c r="QUP44" s="247" t="s">
        <v>309</v>
      </c>
      <c r="QUQ44" s="247" t="s">
        <v>309</v>
      </c>
      <c r="QUR44" s="247" t="s">
        <v>309</v>
      </c>
      <c r="QUS44" s="247" t="s">
        <v>309</v>
      </c>
      <c r="QUT44" s="247" t="s">
        <v>309</v>
      </c>
      <c r="QUU44" s="247" t="s">
        <v>309</v>
      </c>
      <c r="QUV44" s="247" t="s">
        <v>309</v>
      </c>
      <c r="QUW44" s="247" t="s">
        <v>309</v>
      </c>
      <c r="QUX44" s="247" t="s">
        <v>309</v>
      </c>
      <c r="QUY44" s="247" t="s">
        <v>309</v>
      </c>
      <c r="QUZ44" s="247" t="s">
        <v>309</v>
      </c>
      <c r="QVA44" s="247" t="s">
        <v>309</v>
      </c>
      <c r="QVB44" s="247" t="s">
        <v>309</v>
      </c>
      <c r="QVC44" s="247" t="s">
        <v>309</v>
      </c>
      <c r="QVD44" s="247" t="s">
        <v>309</v>
      </c>
      <c r="QVE44" s="247" t="s">
        <v>309</v>
      </c>
      <c r="QVF44" s="247" t="s">
        <v>309</v>
      </c>
      <c r="QVG44" s="247" t="s">
        <v>309</v>
      </c>
      <c r="QVH44" s="247" t="s">
        <v>309</v>
      </c>
      <c r="QVI44" s="247" t="s">
        <v>309</v>
      </c>
      <c r="QVJ44" s="247" t="s">
        <v>309</v>
      </c>
      <c r="QVK44" s="247" t="s">
        <v>309</v>
      </c>
      <c r="QVL44" s="247" t="s">
        <v>309</v>
      </c>
      <c r="QVM44" s="247" t="s">
        <v>309</v>
      </c>
      <c r="QVN44" s="247" t="s">
        <v>309</v>
      </c>
      <c r="QVO44" s="247" t="s">
        <v>309</v>
      </c>
      <c r="QVP44" s="247" t="s">
        <v>309</v>
      </c>
      <c r="QVQ44" s="247" t="s">
        <v>309</v>
      </c>
      <c r="QVR44" s="247" t="s">
        <v>309</v>
      </c>
      <c r="QVS44" s="247" t="s">
        <v>309</v>
      </c>
      <c r="QVT44" s="247" t="s">
        <v>309</v>
      </c>
      <c r="QVU44" s="247" t="s">
        <v>309</v>
      </c>
      <c r="QVV44" s="247" t="s">
        <v>309</v>
      </c>
      <c r="QVW44" s="247" t="s">
        <v>309</v>
      </c>
      <c r="QVX44" s="247" t="s">
        <v>309</v>
      </c>
      <c r="QVY44" s="247" t="s">
        <v>309</v>
      </c>
      <c r="QVZ44" s="247" t="s">
        <v>309</v>
      </c>
      <c r="QWA44" s="247" t="s">
        <v>309</v>
      </c>
      <c r="QWB44" s="247" t="s">
        <v>309</v>
      </c>
      <c r="QWC44" s="247" t="s">
        <v>309</v>
      </c>
      <c r="QWD44" s="247" t="s">
        <v>309</v>
      </c>
      <c r="QWE44" s="247" t="s">
        <v>309</v>
      </c>
      <c r="QWF44" s="247" t="s">
        <v>309</v>
      </c>
      <c r="QWG44" s="247" t="s">
        <v>309</v>
      </c>
      <c r="QWH44" s="247" t="s">
        <v>309</v>
      </c>
      <c r="QWI44" s="247" t="s">
        <v>309</v>
      </c>
      <c r="QWJ44" s="247" t="s">
        <v>309</v>
      </c>
      <c r="QWK44" s="247" t="s">
        <v>309</v>
      </c>
      <c r="QWL44" s="247" t="s">
        <v>309</v>
      </c>
      <c r="QWM44" s="247" t="s">
        <v>309</v>
      </c>
      <c r="QWN44" s="247" t="s">
        <v>309</v>
      </c>
      <c r="QWO44" s="247" t="s">
        <v>309</v>
      </c>
      <c r="QWP44" s="247" t="s">
        <v>309</v>
      </c>
      <c r="QWQ44" s="247" t="s">
        <v>309</v>
      </c>
      <c r="QWR44" s="247" t="s">
        <v>309</v>
      </c>
      <c r="QWS44" s="247" t="s">
        <v>309</v>
      </c>
      <c r="QWT44" s="247" t="s">
        <v>309</v>
      </c>
      <c r="QWU44" s="247" t="s">
        <v>309</v>
      </c>
      <c r="QWV44" s="247" t="s">
        <v>309</v>
      </c>
      <c r="QWW44" s="247" t="s">
        <v>309</v>
      </c>
      <c r="QWX44" s="247" t="s">
        <v>309</v>
      </c>
      <c r="QWY44" s="247" t="s">
        <v>309</v>
      </c>
      <c r="QWZ44" s="247" t="s">
        <v>309</v>
      </c>
      <c r="QXA44" s="247" t="s">
        <v>309</v>
      </c>
      <c r="QXB44" s="247" t="s">
        <v>309</v>
      </c>
      <c r="QXC44" s="247" t="s">
        <v>309</v>
      </c>
      <c r="QXD44" s="247" t="s">
        <v>309</v>
      </c>
      <c r="QXE44" s="247" t="s">
        <v>309</v>
      </c>
      <c r="QXF44" s="247" t="s">
        <v>309</v>
      </c>
      <c r="QXG44" s="247" t="s">
        <v>309</v>
      </c>
      <c r="QXH44" s="247" t="s">
        <v>309</v>
      </c>
      <c r="QXI44" s="247" t="s">
        <v>309</v>
      </c>
      <c r="QXJ44" s="247" t="s">
        <v>309</v>
      </c>
      <c r="QXK44" s="247" t="s">
        <v>309</v>
      </c>
      <c r="QXL44" s="247" t="s">
        <v>309</v>
      </c>
      <c r="QXM44" s="247" t="s">
        <v>309</v>
      </c>
      <c r="QXN44" s="247" t="s">
        <v>309</v>
      </c>
      <c r="QXO44" s="247" t="s">
        <v>309</v>
      </c>
      <c r="QXP44" s="247" t="s">
        <v>309</v>
      </c>
      <c r="QXQ44" s="247" t="s">
        <v>309</v>
      </c>
      <c r="QXR44" s="247" t="s">
        <v>309</v>
      </c>
      <c r="QXS44" s="247" t="s">
        <v>309</v>
      </c>
      <c r="QXT44" s="247" t="s">
        <v>309</v>
      </c>
      <c r="QXU44" s="247" t="s">
        <v>309</v>
      </c>
      <c r="QXV44" s="247" t="s">
        <v>309</v>
      </c>
      <c r="QXW44" s="247" t="s">
        <v>309</v>
      </c>
      <c r="QXX44" s="247" t="s">
        <v>309</v>
      </c>
      <c r="QXY44" s="247" t="s">
        <v>309</v>
      </c>
      <c r="QXZ44" s="247" t="s">
        <v>309</v>
      </c>
      <c r="QYA44" s="247" t="s">
        <v>309</v>
      </c>
      <c r="QYB44" s="247" t="s">
        <v>309</v>
      </c>
      <c r="QYC44" s="247" t="s">
        <v>309</v>
      </c>
      <c r="QYD44" s="247" t="s">
        <v>309</v>
      </c>
      <c r="QYE44" s="247" t="s">
        <v>309</v>
      </c>
      <c r="QYF44" s="247" t="s">
        <v>309</v>
      </c>
      <c r="QYG44" s="247" t="s">
        <v>309</v>
      </c>
      <c r="QYH44" s="247" t="s">
        <v>309</v>
      </c>
      <c r="QYI44" s="247" t="s">
        <v>309</v>
      </c>
      <c r="QYJ44" s="247" t="s">
        <v>309</v>
      </c>
      <c r="QYK44" s="247" t="s">
        <v>309</v>
      </c>
      <c r="QYL44" s="247" t="s">
        <v>309</v>
      </c>
      <c r="QYM44" s="247" t="s">
        <v>309</v>
      </c>
      <c r="QYN44" s="247" t="s">
        <v>309</v>
      </c>
      <c r="QYO44" s="247" t="s">
        <v>309</v>
      </c>
      <c r="QYP44" s="247" t="s">
        <v>309</v>
      </c>
      <c r="QYQ44" s="247" t="s">
        <v>309</v>
      </c>
      <c r="QYR44" s="247" t="s">
        <v>309</v>
      </c>
      <c r="QYS44" s="247" t="s">
        <v>309</v>
      </c>
      <c r="QYT44" s="247" t="s">
        <v>309</v>
      </c>
      <c r="QYU44" s="247" t="s">
        <v>309</v>
      </c>
      <c r="QYV44" s="247" t="s">
        <v>309</v>
      </c>
      <c r="QYW44" s="247" t="s">
        <v>309</v>
      </c>
      <c r="QYX44" s="247" t="s">
        <v>309</v>
      </c>
      <c r="QYY44" s="247" t="s">
        <v>309</v>
      </c>
      <c r="QYZ44" s="247" t="s">
        <v>309</v>
      </c>
      <c r="QZA44" s="247" t="s">
        <v>309</v>
      </c>
      <c r="QZB44" s="247" t="s">
        <v>309</v>
      </c>
      <c r="QZC44" s="247" t="s">
        <v>309</v>
      </c>
      <c r="QZD44" s="247" t="s">
        <v>309</v>
      </c>
      <c r="QZE44" s="247" t="s">
        <v>309</v>
      </c>
      <c r="QZF44" s="247" t="s">
        <v>309</v>
      </c>
      <c r="QZG44" s="247" t="s">
        <v>309</v>
      </c>
      <c r="QZH44" s="247" t="s">
        <v>309</v>
      </c>
      <c r="QZI44" s="247" t="s">
        <v>309</v>
      </c>
      <c r="QZJ44" s="247" t="s">
        <v>309</v>
      </c>
      <c r="QZK44" s="247" t="s">
        <v>309</v>
      </c>
      <c r="QZL44" s="247" t="s">
        <v>309</v>
      </c>
      <c r="QZM44" s="247" t="s">
        <v>309</v>
      </c>
      <c r="QZN44" s="247" t="s">
        <v>309</v>
      </c>
      <c r="QZO44" s="247" t="s">
        <v>309</v>
      </c>
      <c r="QZP44" s="247" t="s">
        <v>309</v>
      </c>
      <c r="QZQ44" s="247" t="s">
        <v>309</v>
      </c>
      <c r="QZR44" s="247" t="s">
        <v>309</v>
      </c>
      <c r="QZS44" s="247" t="s">
        <v>309</v>
      </c>
      <c r="QZT44" s="247" t="s">
        <v>309</v>
      </c>
      <c r="QZU44" s="247" t="s">
        <v>309</v>
      </c>
      <c r="QZV44" s="247" t="s">
        <v>309</v>
      </c>
      <c r="QZW44" s="247" t="s">
        <v>309</v>
      </c>
      <c r="QZX44" s="247" t="s">
        <v>309</v>
      </c>
      <c r="QZY44" s="247" t="s">
        <v>309</v>
      </c>
      <c r="QZZ44" s="247" t="s">
        <v>309</v>
      </c>
      <c r="RAA44" s="247" t="s">
        <v>309</v>
      </c>
      <c r="RAB44" s="247" t="s">
        <v>309</v>
      </c>
      <c r="RAC44" s="247" t="s">
        <v>309</v>
      </c>
      <c r="RAD44" s="247" t="s">
        <v>309</v>
      </c>
      <c r="RAE44" s="247" t="s">
        <v>309</v>
      </c>
      <c r="RAF44" s="247" t="s">
        <v>309</v>
      </c>
      <c r="RAG44" s="247" t="s">
        <v>309</v>
      </c>
      <c r="RAH44" s="247" t="s">
        <v>309</v>
      </c>
      <c r="RAI44" s="247" t="s">
        <v>309</v>
      </c>
      <c r="RAJ44" s="247" t="s">
        <v>309</v>
      </c>
      <c r="RAK44" s="247" t="s">
        <v>309</v>
      </c>
      <c r="RAL44" s="247" t="s">
        <v>309</v>
      </c>
      <c r="RAM44" s="247" t="s">
        <v>309</v>
      </c>
      <c r="RAN44" s="247" t="s">
        <v>309</v>
      </c>
      <c r="RAO44" s="247" t="s">
        <v>309</v>
      </c>
      <c r="RAP44" s="247" t="s">
        <v>309</v>
      </c>
      <c r="RAQ44" s="247" t="s">
        <v>309</v>
      </c>
      <c r="RAR44" s="247" t="s">
        <v>309</v>
      </c>
      <c r="RAS44" s="247" t="s">
        <v>309</v>
      </c>
      <c r="RAT44" s="247" t="s">
        <v>309</v>
      </c>
      <c r="RAU44" s="247" t="s">
        <v>309</v>
      </c>
      <c r="RAV44" s="247" t="s">
        <v>309</v>
      </c>
      <c r="RAW44" s="247" t="s">
        <v>309</v>
      </c>
      <c r="RAX44" s="247" t="s">
        <v>309</v>
      </c>
      <c r="RAY44" s="247" t="s">
        <v>309</v>
      </c>
      <c r="RAZ44" s="247" t="s">
        <v>309</v>
      </c>
      <c r="RBA44" s="247" t="s">
        <v>309</v>
      </c>
      <c r="RBB44" s="247" t="s">
        <v>309</v>
      </c>
      <c r="RBC44" s="247" t="s">
        <v>309</v>
      </c>
      <c r="RBD44" s="247" t="s">
        <v>309</v>
      </c>
      <c r="RBE44" s="247" t="s">
        <v>309</v>
      </c>
      <c r="RBF44" s="247" t="s">
        <v>309</v>
      </c>
      <c r="RBG44" s="247" t="s">
        <v>309</v>
      </c>
      <c r="RBH44" s="247" t="s">
        <v>309</v>
      </c>
      <c r="RBI44" s="247" t="s">
        <v>309</v>
      </c>
      <c r="RBJ44" s="247" t="s">
        <v>309</v>
      </c>
      <c r="RBK44" s="247" t="s">
        <v>309</v>
      </c>
      <c r="RBL44" s="247" t="s">
        <v>309</v>
      </c>
      <c r="RBM44" s="247" t="s">
        <v>309</v>
      </c>
      <c r="RBN44" s="247" t="s">
        <v>309</v>
      </c>
      <c r="RBO44" s="247" t="s">
        <v>309</v>
      </c>
      <c r="RBP44" s="247" t="s">
        <v>309</v>
      </c>
      <c r="RBQ44" s="247" t="s">
        <v>309</v>
      </c>
      <c r="RBR44" s="247" t="s">
        <v>309</v>
      </c>
      <c r="RBS44" s="247" t="s">
        <v>309</v>
      </c>
      <c r="RBT44" s="247" t="s">
        <v>309</v>
      </c>
      <c r="RBU44" s="247" t="s">
        <v>309</v>
      </c>
      <c r="RBV44" s="247" t="s">
        <v>309</v>
      </c>
      <c r="RBW44" s="247" t="s">
        <v>309</v>
      </c>
      <c r="RBX44" s="247" t="s">
        <v>309</v>
      </c>
      <c r="RBY44" s="247" t="s">
        <v>309</v>
      </c>
      <c r="RBZ44" s="247" t="s">
        <v>309</v>
      </c>
      <c r="RCA44" s="247" t="s">
        <v>309</v>
      </c>
      <c r="RCB44" s="247" t="s">
        <v>309</v>
      </c>
      <c r="RCC44" s="247" t="s">
        <v>309</v>
      </c>
      <c r="RCD44" s="247" t="s">
        <v>309</v>
      </c>
      <c r="RCE44" s="247" t="s">
        <v>309</v>
      </c>
      <c r="RCF44" s="247" t="s">
        <v>309</v>
      </c>
      <c r="RCG44" s="247" t="s">
        <v>309</v>
      </c>
      <c r="RCH44" s="247" t="s">
        <v>309</v>
      </c>
      <c r="RCI44" s="247" t="s">
        <v>309</v>
      </c>
      <c r="RCJ44" s="247" t="s">
        <v>309</v>
      </c>
      <c r="RCK44" s="247" t="s">
        <v>309</v>
      </c>
      <c r="RCL44" s="247" t="s">
        <v>309</v>
      </c>
      <c r="RCM44" s="247" t="s">
        <v>309</v>
      </c>
      <c r="RCN44" s="247" t="s">
        <v>309</v>
      </c>
      <c r="RCO44" s="247" t="s">
        <v>309</v>
      </c>
      <c r="RCP44" s="247" t="s">
        <v>309</v>
      </c>
      <c r="RCQ44" s="247" t="s">
        <v>309</v>
      </c>
      <c r="RCR44" s="247" t="s">
        <v>309</v>
      </c>
      <c r="RCS44" s="247" t="s">
        <v>309</v>
      </c>
      <c r="RCT44" s="247" t="s">
        <v>309</v>
      </c>
      <c r="RCU44" s="247" t="s">
        <v>309</v>
      </c>
      <c r="RCV44" s="247" t="s">
        <v>309</v>
      </c>
      <c r="RCW44" s="247" t="s">
        <v>309</v>
      </c>
      <c r="RCX44" s="247" t="s">
        <v>309</v>
      </c>
      <c r="RCY44" s="247" t="s">
        <v>309</v>
      </c>
      <c r="RCZ44" s="247" t="s">
        <v>309</v>
      </c>
      <c r="RDA44" s="247" t="s">
        <v>309</v>
      </c>
      <c r="RDB44" s="247" t="s">
        <v>309</v>
      </c>
      <c r="RDC44" s="247" t="s">
        <v>309</v>
      </c>
      <c r="RDD44" s="247" t="s">
        <v>309</v>
      </c>
      <c r="RDE44" s="247" t="s">
        <v>309</v>
      </c>
      <c r="RDF44" s="247" t="s">
        <v>309</v>
      </c>
      <c r="RDG44" s="247" t="s">
        <v>309</v>
      </c>
      <c r="RDH44" s="247" t="s">
        <v>309</v>
      </c>
      <c r="RDI44" s="247" t="s">
        <v>309</v>
      </c>
      <c r="RDJ44" s="247" t="s">
        <v>309</v>
      </c>
      <c r="RDK44" s="247" t="s">
        <v>309</v>
      </c>
      <c r="RDL44" s="247" t="s">
        <v>309</v>
      </c>
      <c r="RDM44" s="247" t="s">
        <v>309</v>
      </c>
      <c r="RDN44" s="247" t="s">
        <v>309</v>
      </c>
      <c r="RDO44" s="247" t="s">
        <v>309</v>
      </c>
      <c r="RDP44" s="247" t="s">
        <v>309</v>
      </c>
      <c r="RDQ44" s="247" t="s">
        <v>309</v>
      </c>
      <c r="RDR44" s="247" t="s">
        <v>309</v>
      </c>
      <c r="RDS44" s="247" t="s">
        <v>309</v>
      </c>
      <c r="RDT44" s="247" t="s">
        <v>309</v>
      </c>
      <c r="RDU44" s="247" t="s">
        <v>309</v>
      </c>
      <c r="RDV44" s="247" t="s">
        <v>309</v>
      </c>
      <c r="RDW44" s="247" t="s">
        <v>309</v>
      </c>
      <c r="RDX44" s="247" t="s">
        <v>309</v>
      </c>
      <c r="RDY44" s="247" t="s">
        <v>309</v>
      </c>
      <c r="RDZ44" s="247" t="s">
        <v>309</v>
      </c>
      <c r="REA44" s="247" t="s">
        <v>309</v>
      </c>
      <c r="REB44" s="247" t="s">
        <v>309</v>
      </c>
      <c r="REC44" s="247" t="s">
        <v>309</v>
      </c>
      <c r="RED44" s="247" t="s">
        <v>309</v>
      </c>
      <c r="REE44" s="247" t="s">
        <v>309</v>
      </c>
      <c r="REF44" s="247" t="s">
        <v>309</v>
      </c>
      <c r="REG44" s="247" t="s">
        <v>309</v>
      </c>
      <c r="REH44" s="247" t="s">
        <v>309</v>
      </c>
      <c r="REI44" s="247" t="s">
        <v>309</v>
      </c>
      <c r="REJ44" s="247" t="s">
        <v>309</v>
      </c>
      <c r="REK44" s="247" t="s">
        <v>309</v>
      </c>
      <c r="REL44" s="247" t="s">
        <v>309</v>
      </c>
      <c r="REM44" s="247" t="s">
        <v>309</v>
      </c>
      <c r="REN44" s="247" t="s">
        <v>309</v>
      </c>
      <c r="REO44" s="247" t="s">
        <v>309</v>
      </c>
      <c r="REP44" s="247" t="s">
        <v>309</v>
      </c>
      <c r="REQ44" s="247" t="s">
        <v>309</v>
      </c>
      <c r="RER44" s="247" t="s">
        <v>309</v>
      </c>
      <c r="RES44" s="247" t="s">
        <v>309</v>
      </c>
      <c r="RET44" s="247" t="s">
        <v>309</v>
      </c>
      <c r="REU44" s="247" t="s">
        <v>309</v>
      </c>
      <c r="REV44" s="247" t="s">
        <v>309</v>
      </c>
      <c r="REW44" s="247" t="s">
        <v>309</v>
      </c>
      <c r="REX44" s="247" t="s">
        <v>309</v>
      </c>
      <c r="REY44" s="247" t="s">
        <v>309</v>
      </c>
      <c r="REZ44" s="247" t="s">
        <v>309</v>
      </c>
      <c r="RFA44" s="247" t="s">
        <v>309</v>
      </c>
      <c r="RFB44" s="247" t="s">
        <v>309</v>
      </c>
      <c r="RFC44" s="247" t="s">
        <v>309</v>
      </c>
      <c r="RFD44" s="247" t="s">
        <v>309</v>
      </c>
      <c r="RFE44" s="247" t="s">
        <v>309</v>
      </c>
      <c r="RFF44" s="247" t="s">
        <v>309</v>
      </c>
      <c r="RFG44" s="247" t="s">
        <v>309</v>
      </c>
      <c r="RFH44" s="247" t="s">
        <v>309</v>
      </c>
      <c r="RFI44" s="247" t="s">
        <v>309</v>
      </c>
      <c r="RFJ44" s="247" t="s">
        <v>309</v>
      </c>
      <c r="RFK44" s="247" t="s">
        <v>309</v>
      </c>
      <c r="RFL44" s="247" t="s">
        <v>309</v>
      </c>
      <c r="RFM44" s="247" t="s">
        <v>309</v>
      </c>
      <c r="RFN44" s="247" t="s">
        <v>309</v>
      </c>
      <c r="RFO44" s="247" t="s">
        <v>309</v>
      </c>
      <c r="RFP44" s="247" t="s">
        <v>309</v>
      </c>
      <c r="RFQ44" s="247" t="s">
        <v>309</v>
      </c>
      <c r="RFR44" s="247" t="s">
        <v>309</v>
      </c>
      <c r="RFS44" s="247" t="s">
        <v>309</v>
      </c>
      <c r="RFT44" s="247" t="s">
        <v>309</v>
      </c>
      <c r="RFU44" s="247" t="s">
        <v>309</v>
      </c>
      <c r="RFV44" s="247" t="s">
        <v>309</v>
      </c>
      <c r="RFW44" s="247" t="s">
        <v>309</v>
      </c>
      <c r="RFX44" s="247" t="s">
        <v>309</v>
      </c>
      <c r="RFY44" s="247" t="s">
        <v>309</v>
      </c>
      <c r="RFZ44" s="247" t="s">
        <v>309</v>
      </c>
      <c r="RGA44" s="247" t="s">
        <v>309</v>
      </c>
      <c r="RGB44" s="247" t="s">
        <v>309</v>
      </c>
      <c r="RGC44" s="247" t="s">
        <v>309</v>
      </c>
      <c r="RGD44" s="247" t="s">
        <v>309</v>
      </c>
      <c r="RGE44" s="247" t="s">
        <v>309</v>
      </c>
      <c r="RGF44" s="247" t="s">
        <v>309</v>
      </c>
      <c r="RGG44" s="247" t="s">
        <v>309</v>
      </c>
      <c r="RGH44" s="247" t="s">
        <v>309</v>
      </c>
      <c r="RGI44" s="247" t="s">
        <v>309</v>
      </c>
      <c r="RGJ44" s="247" t="s">
        <v>309</v>
      </c>
      <c r="RGK44" s="247" t="s">
        <v>309</v>
      </c>
      <c r="RGL44" s="247" t="s">
        <v>309</v>
      </c>
      <c r="RGM44" s="247" t="s">
        <v>309</v>
      </c>
      <c r="RGN44" s="247" t="s">
        <v>309</v>
      </c>
      <c r="RGO44" s="247" t="s">
        <v>309</v>
      </c>
      <c r="RGP44" s="247" t="s">
        <v>309</v>
      </c>
      <c r="RGQ44" s="247" t="s">
        <v>309</v>
      </c>
      <c r="RGR44" s="247" t="s">
        <v>309</v>
      </c>
      <c r="RGS44" s="247" t="s">
        <v>309</v>
      </c>
      <c r="RGT44" s="247" t="s">
        <v>309</v>
      </c>
      <c r="RGU44" s="247" t="s">
        <v>309</v>
      </c>
      <c r="RGV44" s="247" t="s">
        <v>309</v>
      </c>
      <c r="RGW44" s="247" t="s">
        <v>309</v>
      </c>
      <c r="RGX44" s="247" t="s">
        <v>309</v>
      </c>
      <c r="RGY44" s="247" t="s">
        <v>309</v>
      </c>
      <c r="RGZ44" s="247" t="s">
        <v>309</v>
      </c>
      <c r="RHA44" s="247" t="s">
        <v>309</v>
      </c>
      <c r="RHB44" s="247" t="s">
        <v>309</v>
      </c>
      <c r="RHC44" s="247" t="s">
        <v>309</v>
      </c>
      <c r="RHD44" s="247" t="s">
        <v>309</v>
      </c>
      <c r="RHE44" s="247" t="s">
        <v>309</v>
      </c>
      <c r="RHF44" s="247" t="s">
        <v>309</v>
      </c>
      <c r="RHG44" s="247" t="s">
        <v>309</v>
      </c>
      <c r="RHH44" s="247" t="s">
        <v>309</v>
      </c>
      <c r="RHI44" s="247" t="s">
        <v>309</v>
      </c>
      <c r="RHJ44" s="247" t="s">
        <v>309</v>
      </c>
      <c r="RHK44" s="247" t="s">
        <v>309</v>
      </c>
      <c r="RHL44" s="247" t="s">
        <v>309</v>
      </c>
      <c r="RHM44" s="247" t="s">
        <v>309</v>
      </c>
      <c r="RHN44" s="247" t="s">
        <v>309</v>
      </c>
      <c r="RHO44" s="247" t="s">
        <v>309</v>
      </c>
      <c r="RHP44" s="247" t="s">
        <v>309</v>
      </c>
      <c r="RHQ44" s="247" t="s">
        <v>309</v>
      </c>
      <c r="RHR44" s="247" t="s">
        <v>309</v>
      </c>
      <c r="RHS44" s="247" t="s">
        <v>309</v>
      </c>
      <c r="RHT44" s="247" t="s">
        <v>309</v>
      </c>
      <c r="RHU44" s="247" t="s">
        <v>309</v>
      </c>
      <c r="RHV44" s="247" t="s">
        <v>309</v>
      </c>
      <c r="RHW44" s="247" t="s">
        <v>309</v>
      </c>
      <c r="RHX44" s="247" t="s">
        <v>309</v>
      </c>
      <c r="RHY44" s="247" t="s">
        <v>309</v>
      </c>
      <c r="RHZ44" s="247" t="s">
        <v>309</v>
      </c>
      <c r="RIA44" s="247" t="s">
        <v>309</v>
      </c>
      <c r="RIB44" s="247" t="s">
        <v>309</v>
      </c>
      <c r="RIC44" s="247" t="s">
        <v>309</v>
      </c>
      <c r="RID44" s="247" t="s">
        <v>309</v>
      </c>
      <c r="RIE44" s="247" t="s">
        <v>309</v>
      </c>
      <c r="RIF44" s="247" t="s">
        <v>309</v>
      </c>
      <c r="RIG44" s="247" t="s">
        <v>309</v>
      </c>
      <c r="RIH44" s="247" t="s">
        <v>309</v>
      </c>
      <c r="RII44" s="247" t="s">
        <v>309</v>
      </c>
      <c r="RIJ44" s="247" t="s">
        <v>309</v>
      </c>
      <c r="RIK44" s="247" t="s">
        <v>309</v>
      </c>
      <c r="RIL44" s="247" t="s">
        <v>309</v>
      </c>
      <c r="RIM44" s="247" t="s">
        <v>309</v>
      </c>
      <c r="RIN44" s="247" t="s">
        <v>309</v>
      </c>
      <c r="RIO44" s="247" t="s">
        <v>309</v>
      </c>
      <c r="RIP44" s="247" t="s">
        <v>309</v>
      </c>
      <c r="RIQ44" s="247" t="s">
        <v>309</v>
      </c>
      <c r="RIR44" s="247" t="s">
        <v>309</v>
      </c>
      <c r="RIS44" s="247" t="s">
        <v>309</v>
      </c>
      <c r="RIT44" s="247" t="s">
        <v>309</v>
      </c>
      <c r="RIU44" s="247" t="s">
        <v>309</v>
      </c>
      <c r="RIV44" s="247" t="s">
        <v>309</v>
      </c>
      <c r="RIW44" s="247" t="s">
        <v>309</v>
      </c>
      <c r="RIX44" s="247" t="s">
        <v>309</v>
      </c>
      <c r="RIY44" s="247" t="s">
        <v>309</v>
      </c>
      <c r="RIZ44" s="247" t="s">
        <v>309</v>
      </c>
      <c r="RJA44" s="247" t="s">
        <v>309</v>
      </c>
      <c r="RJB44" s="247" t="s">
        <v>309</v>
      </c>
      <c r="RJC44" s="247" t="s">
        <v>309</v>
      </c>
      <c r="RJD44" s="247" t="s">
        <v>309</v>
      </c>
      <c r="RJE44" s="247" t="s">
        <v>309</v>
      </c>
      <c r="RJF44" s="247" t="s">
        <v>309</v>
      </c>
      <c r="RJG44" s="247" t="s">
        <v>309</v>
      </c>
      <c r="RJH44" s="247" t="s">
        <v>309</v>
      </c>
      <c r="RJI44" s="247" t="s">
        <v>309</v>
      </c>
      <c r="RJJ44" s="247" t="s">
        <v>309</v>
      </c>
      <c r="RJK44" s="247" t="s">
        <v>309</v>
      </c>
      <c r="RJL44" s="247" t="s">
        <v>309</v>
      </c>
      <c r="RJM44" s="247" t="s">
        <v>309</v>
      </c>
      <c r="RJN44" s="247" t="s">
        <v>309</v>
      </c>
      <c r="RJO44" s="247" t="s">
        <v>309</v>
      </c>
      <c r="RJP44" s="247" t="s">
        <v>309</v>
      </c>
      <c r="RJQ44" s="247" t="s">
        <v>309</v>
      </c>
      <c r="RJR44" s="247" t="s">
        <v>309</v>
      </c>
      <c r="RJS44" s="247" t="s">
        <v>309</v>
      </c>
      <c r="RJT44" s="247" t="s">
        <v>309</v>
      </c>
      <c r="RJU44" s="247" t="s">
        <v>309</v>
      </c>
      <c r="RJV44" s="247" t="s">
        <v>309</v>
      </c>
      <c r="RJW44" s="247" t="s">
        <v>309</v>
      </c>
      <c r="RJX44" s="247" t="s">
        <v>309</v>
      </c>
      <c r="RJY44" s="247" t="s">
        <v>309</v>
      </c>
      <c r="RJZ44" s="247" t="s">
        <v>309</v>
      </c>
      <c r="RKA44" s="247" t="s">
        <v>309</v>
      </c>
      <c r="RKB44" s="247" t="s">
        <v>309</v>
      </c>
      <c r="RKC44" s="247" t="s">
        <v>309</v>
      </c>
      <c r="RKD44" s="247" t="s">
        <v>309</v>
      </c>
      <c r="RKE44" s="247" t="s">
        <v>309</v>
      </c>
      <c r="RKF44" s="247" t="s">
        <v>309</v>
      </c>
      <c r="RKG44" s="247" t="s">
        <v>309</v>
      </c>
      <c r="RKH44" s="247" t="s">
        <v>309</v>
      </c>
      <c r="RKI44" s="247" t="s">
        <v>309</v>
      </c>
      <c r="RKJ44" s="247" t="s">
        <v>309</v>
      </c>
      <c r="RKK44" s="247" t="s">
        <v>309</v>
      </c>
      <c r="RKL44" s="247" t="s">
        <v>309</v>
      </c>
      <c r="RKM44" s="247" t="s">
        <v>309</v>
      </c>
      <c r="RKN44" s="247" t="s">
        <v>309</v>
      </c>
      <c r="RKO44" s="247" t="s">
        <v>309</v>
      </c>
      <c r="RKP44" s="247" t="s">
        <v>309</v>
      </c>
      <c r="RKQ44" s="247" t="s">
        <v>309</v>
      </c>
      <c r="RKR44" s="247" t="s">
        <v>309</v>
      </c>
      <c r="RKS44" s="247" t="s">
        <v>309</v>
      </c>
      <c r="RKT44" s="247" t="s">
        <v>309</v>
      </c>
      <c r="RKU44" s="247" t="s">
        <v>309</v>
      </c>
      <c r="RKV44" s="247" t="s">
        <v>309</v>
      </c>
      <c r="RKW44" s="247" t="s">
        <v>309</v>
      </c>
      <c r="RKX44" s="247" t="s">
        <v>309</v>
      </c>
      <c r="RKY44" s="247" t="s">
        <v>309</v>
      </c>
      <c r="RKZ44" s="247" t="s">
        <v>309</v>
      </c>
      <c r="RLA44" s="247" t="s">
        <v>309</v>
      </c>
      <c r="RLB44" s="247" t="s">
        <v>309</v>
      </c>
      <c r="RLC44" s="247" t="s">
        <v>309</v>
      </c>
      <c r="RLD44" s="247" t="s">
        <v>309</v>
      </c>
      <c r="RLE44" s="247" t="s">
        <v>309</v>
      </c>
      <c r="RLF44" s="247" t="s">
        <v>309</v>
      </c>
      <c r="RLG44" s="247" t="s">
        <v>309</v>
      </c>
      <c r="RLH44" s="247" t="s">
        <v>309</v>
      </c>
      <c r="RLI44" s="247" t="s">
        <v>309</v>
      </c>
      <c r="RLJ44" s="247" t="s">
        <v>309</v>
      </c>
      <c r="RLK44" s="247" t="s">
        <v>309</v>
      </c>
      <c r="RLL44" s="247" t="s">
        <v>309</v>
      </c>
      <c r="RLM44" s="247" t="s">
        <v>309</v>
      </c>
      <c r="RLN44" s="247" t="s">
        <v>309</v>
      </c>
      <c r="RLO44" s="247" t="s">
        <v>309</v>
      </c>
      <c r="RLP44" s="247" t="s">
        <v>309</v>
      </c>
      <c r="RLQ44" s="247" t="s">
        <v>309</v>
      </c>
      <c r="RLR44" s="247" t="s">
        <v>309</v>
      </c>
      <c r="RLS44" s="247" t="s">
        <v>309</v>
      </c>
      <c r="RLT44" s="247" t="s">
        <v>309</v>
      </c>
      <c r="RLU44" s="247" t="s">
        <v>309</v>
      </c>
      <c r="RLV44" s="247" t="s">
        <v>309</v>
      </c>
      <c r="RLW44" s="247" t="s">
        <v>309</v>
      </c>
      <c r="RLX44" s="247" t="s">
        <v>309</v>
      </c>
      <c r="RLY44" s="247" t="s">
        <v>309</v>
      </c>
      <c r="RLZ44" s="247" t="s">
        <v>309</v>
      </c>
      <c r="RMA44" s="247" t="s">
        <v>309</v>
      </c>
      <c r="RMB44" s="247" t="s">
        <v>309</v>
      </c>
      <c r="RMC44" s="247" t="s">
        <v>309</v>
      </c>
      <c r="RMD44" s="247" t="s">
        <v>309</v>
      </c>
      <c r="RME44" s="247" t="s">
        <v>309</v>
      </c>
      <c r="RMF44" s="247" t="s">
        <v>309</v>
      </c>
      <c r="RMG44" s="247" t="s">
        <v>309</v>
      </c>
      <c r="RMH44" s="247" t="s">
        <v>309</v>
      </c>
      <c r="RMI44" s="247" t="s">
        <v>309</v>
      </c>
      <c r="RMJ44" s="247" t="s">
        <v>309</v>
      </c>
      <c r="RMK44" s="247" t="s">
        <v>309</v>
      </c>
      <c r="RML44" s="247" t="s">
        <v>309</v>
      </c>
      <c r="RMM44" s="247" t="s">
        <v>309</v>
      </c>
      <c r="RMN44" s="247" t="s">
        <v>309</v>
      </c>
      <c r="RMO44" s="247" t="s">
        <v>309</v>
      </c>
      <c r="RMP44" s="247" t="s">
        <v>309</v>
      </c>
      <c r="RMQ44" s="247" t="s">
        <v>309</v>
      </c>
      <c r="RMR44" s="247" t="s">
        <v>309</v>
      </c>
      <c r="RMS44" s="247" t="s">
        <v>309</v>
      </c>
      <c r="RMT44" s="247" t="s">
        <v>309</v>
      </c>
      <c r="RMU44" s="247" t="s">
        <v>309</v>
      </c>
      <c r="RMV44" s="247" t="s">
        <v>309</v>
      </c>
      <c r="RMW44" s="247" t="s">
        <v>309</v>
      </c>
      <c r="RMX44" s="247" t="s">
        <v>309</v>
      </c>
      <c r="RMY44" s="247" t="s">
        <v>309</v>
      </c>
      <c r="RMZ44" s="247" t="s">
        <v>309</v>
      </c>
      <c r="RNA44" s="247" t="s">
        <v>309</v>
      </c>
      <c r="RNB44" s="247" t="s">
        <v>309</v>
      </c>
      <c r="RNC44" s="247" t="s">
        <v>309</v>
      </c>
      <c r="RND44" s="247" t="s">
        <v>309</v>
      </c>
      <c r="RNE44" s="247" t="s">
        <v>309</v>
      </c>
      <c r="RNF44" s="247" t="s">
        <v>309</v>
      </c>
      <c r="RNG44" s="247" t="s">
        <v>309</v>
      </c>
      <c r="RNH44" s="247" t="s">
        <v>309</v>
      </c>
      <c r="RNI44" s="247" t="s">
        <v>309</v>
      </c>
      <c r="RNJ44" s="247" t="s">
        <v>309</v>
      </c>
      <c r="RNK44" s="247" t="s">
        <v>309</v>
      </c>
      <c r="RNL44" s="247" t="s">
        <v>309</v>
      </c>
      <c r="RNM44" s="247" t="s">
        <v>309</v>
      </c>
      <c r="RNN44" s="247" t="s">
        <v>309</v>
      </c>
      <c r="RNO44" s="247" t="s">
        <v>309</v>
      </c>
      <c r="RNP44" s="247" t="s">
        <v>309</v>
      </c>
      <c r="RNQ44" s="247" t="s">
        <v>309</v>
      </c>
      <c r="RNR44" s="247" t="s">
        <v>309</v>
      </c>
      <c r="RNS44" s="247" t="s">
        <v>309</v>
      </c>
      <c r="RNT44" s="247" t="s">
        <v>309</v>
      </c>
      <c r="RNU44" s="247" t="s">
        <v>309</v>
      </c>
      <c r="RNV44" s="247" t="s">
        <v>309</v>
      </c>
      <c r="RNW44" s="247" t="s">
        <v>309</v>
      </c>
      <c r="RNX44" s="247" t="s">
        <v>309</v>
      </c>
      <c r="RNY44" s="247" t="s">
        <v>309</v>
      </c>
      <c r="RNZ44" s="247" t="s">
        <v>309</v>
      </c>
      <c r="ROA44" s="247" t="s">
        <v>309</v>
      </c>
      <c r="ROB44" s="247" t="s">
        <v>309</v>
      </c>
      <c r="ROC44" s="247" t="s">
        <v>309</v>
      </c>
      <c r="ROD44" s="247" t="s">
        <v>309</v>
      </c>
      <c r="ROE44" s="247" t="s">
        <v>309</v>
      </c>
      <c r="ROF44" s="247" t="s">
        <v>309</v>
      </c>
      <c r="ROG44" s="247" t="s">
        <v>309</v>
      </c>
      <c r="ROH44" s="247" t="s">
        <v>309</v>
      </c>
      <c r="ROI44" s="247" t="s">
        <v>309</v>
      </c>
      <c r="ROJ44" s="247" t="s">
        <v>309</v>
      </c>
      <c r="ROK44" s="247" t="s">
        <v>309</v>
      </c>
      <c r="ROL44" s="247" t="s">
        <v>309</v>
      </c>
      <c r="ROM44" s="247" t="s">
        <v>309</v>
      </c>
      <c r="RON44" s="247" t="s">
        <v>309</v>
      </c>
      <c r="ROO44" s="247" t="s">
        <v>309</v>
      </c>
      <c r="ROP44" s="247" t="s">
        <v>309</v>
      </c>
      <c r="ROQ44" s="247" t="s">
        <v>309</v>
      </c>
      <c r="ROR44" s="247" t="s">
        <v>309</v>
      </c>
      <c r="ROS44" s="247" t="s">
        <v>309</v>
      </c>
      <c r="ROT44" s="247" t="s">
        <v>309</v>
      </c>
      <c r="ROU44" s="247" t="s">
        <v>309</v>
      </c>
      <c r="ROV44" s="247" t="s">
        <v>309</v>
      </c>
      <c r="ROW44" s="247" t="s">
        <v>309</v>
      </c>
      <c r="ROX44" s="247" t="s">
        <v>309</v>
      </c>
      <c r="ROY44" s="247" t="s">
        <v>309</v>
      </c>
      <c r="ROZ44" s="247" t="s">
        <v>309</v>
      </c>
      <c r="RPA44" s="247" t="s">
        <v>309</v>
      </c>
      <c r="RPB44" s="247" t="s">
        <v>309</v>
      </c>
      <c r="RPC44" s="247" t="s">
        <v>309</v>
      </c>
      <c r="RPD44" s="247" t="s">
        <v>309</v>
      </c>
      <c r="RPE44" s="247" t="s">
        <v>309</v>
      </c>
      <c r="RPF44" s="247" t="s">
        <v>309</v>
      </c>
      <c r="RPG44" s="247" t="s">
        <v>309</v>
      </c>
      <c r="RPH44" s="247" t="s">
        <v>309</v>
      </c>
      <c r="RPI44" s="247" t="s">
        <v>309</v>
      </c>
      <c r="RPJ44" s="247" t="s">
        <v>309</v>
      </c>
      <c r="RPK44" s="247" t="s">
        <v>309</v>
      </c>
      <c r="RPL44" s="247" t="s">
        <v>309</v>
      </c>
      <c r="RPM44" s="247" t="s">
        <v>309</v>
      </c>
      <c r="RPN44" s="247" t="s">
        <v>309</v>
      </c>
      <c r="RPO44" s="247" t="s">
        <v>309</v>
      </c>
      <c r="RPP44" s="247" t="s">
        <v>309</v>
      </c>
      <c r="RPQ44" s="247" t="s">
        <v>309</v>
      </c>
      <c r="RPR44" s="247" t="s">
        <v>309</v>
      </c>
      <c r="RPS44" s="247" t="s">
        <v>309</v>
      </c>
      <c r="RPT44" s="247" t="s">
        <v>309</v>
      </c>
      <c r="RPU44" s="247" t="s">
        <v>309</v>
      </c>
      <c r="RPV44" s="247" t="s">
        <v>309</v>
      </c>
      <c r="RPW44" s="247" t="s">
        <v>309</v>
      </c>
      <c r="RPX44" s="247" t="s">
        <v>309</v>
      </c>
      <c r="RPY44" s="247" t="s">
        <v>309</v>
      </c>
      <c r="RPZ44" s="247" t="s">
        <v>309</v>
      </c>
      <c r="RQA44" s="247" t="s">
        <v>309</v>
      </c>
      <c r="RQB44" s="247" t="s">
        <v>309</v>
      </c>
      <c r="RQC44" s="247" t="s">
        <v>309</v>
      </c>
      <c r="RQD44" s="247" t="s">
        <v>309</v>
      </c>
      <c r="RQE44" s="247" t="s">
        <v>309</v>
      </c>
      <c r="RQF44" s="247" t="s">
        <v>309</v>
      </c>
      <c r="RQG44" s="247" t="s">
        <v>309</v>
      </c>
      <c r="RQH44" s="247" t="s">
        <v>309</v>
      </c>
      <c r="RQI44" s="247" t="s">
        <v>309</v>
      </c>
      <c r="RQJ44" s="247" t="s">
        <v>309</v>
      </c>
      <c r="RQK44" s="247" t="s">
        <v>309</v>
      </c>
      <c r="RQL44" s="247" t="s">
        <v>309</v>
      </c>
      <c r="RQM44" s="247" t="s">
        <v>309</v>
      </c>
      <c r="RQN44" s="247" t="s">
        <v>309</v>
      </c>
      <c r="RQO44" s="247" t="s">
        <v>309</v>
      </c>
      <c r="RQP44" s="247" t="s">
        <v>309</v>
      </c>
      <c r="RQQ44" s="247" t="s">
        <v>309</v>
      </c>
      <c r="RQR44" s="247" t="s">
        <v>309</v>
      </c>
      <c r="RQS44" s="247" t="s">
        <v>309</v>
      </c>
      <c r="RQT44" s="247" t="s">
        <v>309</v>
      </c>
      <c r="RQU44" s="247" t="s">
        <v>309</v>
      </c>
      <c r="RQV44" s="247" t="s">
        <v>309</v>
      </c>
      <c r="RQW44" s="247" t="s">
        <v>309</v>
      </c>
      <c r="RQX44" s="247" t="s">
        <v>309</v>
      </c>
      <c r="RQY44" s="247" t="s">
        <v>309</v>
      </c>
      <c r="RQZ44" s="247" t="s">
        <v>309</v>
      </c>
      <c r="RRA44" s="247" t="s">
        <v>309</v>
      </c>
      <c r="RRB44" s="247" t="s">
        <v>309</v>
      </c>
      <c r="RRC44" s="247" t="s">
        <v>309</v>
      </c>
      <c r="RRD44" s="247" t="s">
        <v>309</v>
      </c>
      <c r="RRE44" s="247" t="s">
        <v>309</v>
      </c>
      <c r="RRF44" s="247" t="s">
        <v>309</v>
      </c>
      <c r="RRG44" s="247" t="s">
        <v>309</v>
      </c>
      <c r="RRH44" s="247" t="s">
        <v>309</v>
      </c>
      <c r="RRI44" s="247" t="s">
        <v>309</v>
      </c>
      <c r="RRJ44" s="247" t="s">
        <v>309</v>
      </c>
      <c r="RRK44" s="247" t="s">
        <v>309</v>
      </c>
      <c r="RRL44" s="247" t="s">
        <v>309</v>
      </c>
      <c r="RRM44" s="247" t="s">
        <v>309</v>
      </c>
      <c r="RRN44" s="247" t="s">
        <v>309</v>
      </c>
      <c r="RRO44" s="247" t="s">
        <v>309</v>
      </c>
      <c r="RRP44" s="247" t="s">
        <v>309</v>
      </c>
      <c r="RRQ44" s="247" t="s">
        <v>309</v>
      </c>
      <c r="RRR44" s="247" t="s">
        <v>309</v>
      </c>
      <c r="RRS44" s="247" t="s">
        <v>309</v>
      </c>
      <c r="RRT44" s="247" t="s">
        <v>309</v>
      </c>
      <c r="RRU44" s="247" t="s">
        <v>309</v>
      </c>
      <c r="RRV44" s="247" t="s">
        <v>309</v>
      </c>
      <c r="RRW44" s="247" t="s">
        <v>309</v>
      </c>
      <c r="RRX44" s="247" t="s">
        <v>309</v>
      </c>
      <c r="RRY44" s="247" t="s">
        <v>309</v>
      </c>
      <c r="RRZ44" s="247" t="s">
        <v>309</v>
      </c>
      <c r="RSA44" s="247" t="s">
        <v>309</v>
      </c>
      <c r="RSB44" s="247" t="s">
        <v>309</v>
      </c>
      <c r="RSC44" s="247" t="s">
        <v>309</v>
      </c>
      <c r="RSD44" s="247" t="s">
        <v>309</v>
      </c>
      <c r="RSE44" s="247" t="s">
        <v>309</v>
      </c>
      <c r="RSF44" s="247" t="s">
        <v>309</v>
      </c>
      <c r="RSG44" s="247" t="s">
        <v>309</v>
      </c>
      <c r="RSH44" s="247" t="s">
        <v>309</v>
      </c>
      <c r="RSI44" s="247" t="s">
        <v>309</v>
      </c>
      <c r="RSJ44" s="247" t="s">
        <v>309</v>
      </c>
      <c r="RSK44" s="247" t="s">
        <v>309</v>
      </c>
      <c r="RSL44" s="247" t="s">
        <v>309</v>
      </c>
      <c r="RSM44" s="247" t="s">
        <v>309</v>
      </c>
      <c r="RSN44" s="247" t="s">
        <v>309</v>
      </c>
      <c r="RSO44" s="247" t="s">
        <v>309</v>
      </c>
      <c r="RSP44" s="247" t="s">
        <v>309</v>
      </c>
      <c r="RSQ44" s="247" t="s">
        <v>309</v>
      </c>
      <c r="RSR44" s="247" t="s">
        <v>309</v>
      </c>
      <c r="RSS44" s="247" t="s">
        <v>309</v>
      </c>
      <c r="RST44" s="247" t="s">
        <v>309</v>
      </c>
      <c r="RSU44" s="247" t="s">
        <v>309</v>
      </c>
      <c r="RSV44" s="247" t="s">
        <v>309</v>
      </c>
      <c r="RSW44" s="247" t="s">
        <v>309</v>
      </c>
      <c r="RSX44" s="247" t="s">
        <v>309</v>
      </c>
      <c r="RSY44" s="247" t="s">
        <v>309</v>
      </c>
      <c r="RSZ44" s="247" t="s">
        <v>309</v>
      </c>
      <c r="RTA44" s="247" t="s">
        <v>309</v>
      </c>
      <c r="RTB44" s="247" t="s">
        <v>309</v>
      </c>
      <c r="RTC44" s="247" t="s">
        <v>309</v>
      </c>
      <c r="RTD44" s="247" t="s">
        <v>309</v>
      </c>
      <c r="RTE44" s="247" t="s">
        <v>309</v>
      </c>
      <c r="RTF44" s="247" t="s">
        <v>309</v>
      </c>
      <c r="RTG44" s="247" t="s">
        <v>309</v>
      </c>
      <c r="RTH44" s="247" t="s">
        <v>309</v>
      </c>
      <c r="RTI44" s="247" t="s">
        <v>309</v>
      </c>
      <c r="RTJ44" s="247" t="s">
        <v>309</v>
      </c>
      <c r="RTK44" s="247" t="s">
        <v>309</v>
      </c>
      <c r="RTL44" s="247" t="s">
        <v>309</v>
      </c>
      <c r="RTM44" s="247" t="s">
        <v>309</v>
      </c>
      <c r="RTN44" s="247" t="s">
        <v>309</v>
      </c>
      <c r="RTO44" s="247" t="s">
        <v>309</v>
      </c>
      <c r="RTP44" s="247" t="s">
        <v>309</v>
      </c>
      <c r="RTQ44" s="247" t="s">
        <v>309</v>
      </c>
      <c r="RTR44" s="247" t="s">
        <v>309</v>
      </c>
      <c r="RTS44" s="247" t="s">
        <v>309</v>
      </c>
      <c r="RTT44" s="247" t="s">
        <v>309</v>
      </c>
      <c r="RTU44" s="247" t="s">
        <v>309</v>
      </c>
      <c r="RTV44" s="247" t="s">
        <v>309</v>
      </c>
      <c r="RTW44" s="247" t="s">
        <v>309</v>
      </c>
      <c r="RTX44" s="247" t="s">
        <v>309</v>
      </c>
      <c r="RTY44" s="247" t="s">
        <v>309</v>
      </c>
      <c r="RTZ44" s="247" t="s">
        <v>309</v>
      </c>
      <c r="RUA44" s="247" t="s">
        <v>309</v>
      </c>
      <c r="RUB44" s="247" t="s">
        <v>309</v>
      </c>
      <c r="RUC44" s="247" t="s">
        <v>309</v>
      </c>
      <c r="RUD44" s="247" t="s">
        <v>309</v>
      </c>
      <c r="RUE44" s="247" t="s">
        <v>309</v>
      </c>
      <c r="RUF44" s="247" t="s">
        <v>309</v>
      </c>
      <c r="RUG44" s="247" t="s">
        <v>309</v>
      </c>
      <c r="RUH44" s="247" t="s">
        <v>309</v>
      </c>
      <c r="RUI44" s="247" t="s">
        <v>309</v>
      </c>
      <c r="RUJ44" s="247" t="s">
        <v>309</v>
      </c>
      <c r="RUK44" s="247" t="s">
        <v>309</v>
      </c>
      <c r="RUL44" s="247" t="s">
        <v>309</v>
      </c>
      <c r="RUM44" s="247" t="s">
        <v>309</v>
      </c>
      <c r="RUN44" s="247" t="s">
        <v>309</v>
      </c>
      <c r="RUO44" s="247" t="s">
        <v>309</v>
      </c>
      <c r="RUP44" s="247" t="s">
        <v>309</v>
      </c>
      <c r="RUQ44" s="247" t="s">
        <v>309</v>
      </c>
      <c r="RUR44" s="247" t="s">
        <v>309</v>
      </c>
      <c r="RUS44" s="247" t="s">
        <v>309</v>
      </c>
      <c r="RUT44" s="247" t="s">
        <v>309</v>
      </c>
      <c r="RUU44" s="247" t="s">
        <v>309</v>
      </c>
      <c r="RUV44" s="247" t="s">
        <v>309</v>
      </c>
      <c r="RUW44" s="247" t="s">
        <v>309</v>
      </c>
      <c r="RUX44" s="247" t="s">
        <v>309</v>
      </c>
      <c r="RUY44" s="247" t="s">
        <v>309</v>
      </c>
      <c r="RUZ44" s="247" t="s">
        <v>309</v>
      </c>
      <c r="RVA44" s="247" t="s">
        <v>309</v>
      </c>
      <c r="RVB44" s="247" t="s">
        <v>309</v>
      </c>
      <c r="RVC44" s="247" t="s">
        <v>309</v>
      </c>
      <c r="RVD44" s="247" t="s">
        <v>309</v>
      </c>
      <c r="RVE44" s="247" t="s">
        <v>309</v>
      </c>
      <c r="RVF44" s="247" t="s">
        <v>309</v>
      </c>
      <c r="RVG44" s="247" t="s">
        <v>309</v>
      </c>
      <c r="RVH44" s="247" t="s">
        <v>309</v>
      </c>
      <c r="RVI44" s="247" t="s">
        <v>309</v>
      </c>
      <c r="RVJ44" s="247" t="s">
        <v>309</v>
      </c>
      <c r="RVK44" s="247" t="s">
        <v>309</v>
      </c>
      <c r="RVL44" s="247" t="s">
        <v>309</v>
      </c>
      <c r="RVM44" s="247" t="s">
        <v>309</v>
      </c>
      <c r="RVN44" s="247" t="s">
        <v>309</v>
      </c>
      <c r="RVO44" s="247" t="s">
        <v>309</v>
      </c>
      <c r="RVP44" s="247" t="s">
        <v>309</v>
      </c>
      <c r="RVQ44" s="247" t="s">
        <v>309</v>
      </c>
      <c r="RVR44" s="247" t="s">
        <v>309</v>
      </c>
      <c r="RVS44" s="247" t="s">
        <v>309</v>
      </c>
      <c r="RVT44" s="247" t="s">
        <v>309</v>
      </c>
      <c r="RVU44" s="247" t="s">
        <v>309</v>
      </c>
      <c r="RVV44" s="247" t="s">
        <v>309</v>
      </c>
      <c r="RVW44" s="247" t="s">
        <v>309</v>
      </c>
      <c r="RVX44" s="247" t="s">
        <v>309</v>
      </c>
      <c r="RVY44" s="247" t="s">
        <v>309</v>
      </c>
      <c r="RVZ44" s="247" t="s">
        <v>309</v>
      </c>
      <c r="RWA44" s="247" t="s">
        <v>309</v>
      </c>
      <c r="RWB44" s="247" t="s">
        <v>309</v>
      </c>
      <c r="RWC44" s="247" t="s">
        <v>309</v>
      </c>
      <c r="RWD44" s="247" t="s">
        <v>309</v>
      </c>
      <c r="RWE44" s="247" t="s">
        <v>309</v>
      </c>
      <c r="RWF44" s="247" t="s">
        <v>309</v>
      </c>
      <c r="RWG44" s="247" t="s">
        <v>309</v>
      </c>
      <c r="RWH44" s="247" t="s">
        <v>309</v>
      </c>
      <c r="RWI44" s="247" t="s">
        <v>309</v>
      </c>
      <c r="RWJ44" s="247" t="s">
        <v>309</v>
      </c>
      <c r="RWK44" s="247" t="s">
        <v>309</v>
      </c>
      <c r="RWL44" s="247" t="s">
        <v>309</v>
      </c>
      <c r="RWM44" s="247" t="s">
        <v>309</v>
      </c>
      <c r="RWN44" s="247" t="s">
        <v>309</v>
      </c>
      <c r="RWO44" s="247" t="s">
        <v>309</v>
      </c>
      <c r="RWP44" s="247" t="s">
        <v>309</v>
      </c>
      <c r="RWQ44" s="247" t="s">
        <v>309</v>
      </c>
      <c r="RWR44" s="247" t="s">
        <v>309</v>
      </c>
      <c r="RWS44" s="247" t="s">
        <v>309</v>
      </c>
      <c r="RWT44" s="247" t="s">
        <v>309</v>
      </c>
      <c r="RWU44" s="247" t="s">
        <v>309</v>
      </c>
      <c r="RWV44" s="247" t="s">
        <v>309</v>
      </c>
      <c r="RWW44" s="247" t="s">
        <v>309</v>
      </c>
      <c r="RWX44" s="247" t="s">
        <v>309</v>
      </c>
      <c r="RWY44" s="247" t="s">
        <v>309</v>
      </c>
      <c r="RWZ44" s="247" t="s">
        <v>309</v>
      </c>
      <c r="RXA44" s="247" t="s">
        <v>309</v>
      </c>
      <c r="RXB44" s="247" t="s">
        <v>309</v>
      </c>
      <c r="RXC44" s="247" t="s">
        <v>309</v>
      </c>
      <c r="RXD44" s="247" t="s">
        <v>309</v>
      </c>
      <c r="RXE44" s="247" t="s">
        <v>309</v>
      </c>
      <c r="RXF44" s="247" t="s">
        <v>309</v>
      </c>
      <c r="RXG44" s="247" t="s">
        <v>309</v>
      </c>
      <c r="RXH44" s="247" t="s">
        <v>309</v>
      </c>
      <c r="RXI44" s="247" t="s">
        <v>309</v>
      </c>
      <c r="RXJ44" s="247" t="s">
        <v>309</v>
      </c>
      <c r="RXK44" s="247" t="s">
        <v>309</v>
      </c>
      <c r="RXL44" s="247" t="s">
        <v>309</v>
      </c>
      <c r="RXM44" s="247" t="s">
        <v>309</v>
      </c>
      <c r="RXN44" s="247" t="s">
        <v>309</v>
      </c>
      <c r="RXO44" s="247" t="s">
        <v>309</v>
      </c>
      <c r="RXP44" s="247" t="s">
        <v>309</v>
      </c>
      <c r="RXQ44" s="247" t="s">
        <v>309</v>
      </c>
      <c r="RXR44" s="247" t="s">
        <v>309</v>
      </c>
      <c r="RXS44" s="247" t="s">
        <v>309</v>
      </c>
      <c r="RXT44" s="247" t="s">
        <v>309</v>
      </c>
      <c r="RXU44" s="247" t="s">
        <v>309</v>
      </c>
      <c r="RXV44" s="247" t="s">
        <v>309</v>
      </c>
      <c r="RXW44" s="247" t="s">
        <v>309</v>
      </c>
      <c r="RXX44" s="247" t="s">
        <v>309</v>
      </c>
      <c r="RXY44" s="247" t="s">
        <v>309</v>
      </c>
      <c r="RXZ44" s="247" t="s">
        <v>309</v>
      </c>
      <c r="RYA44" s="247" t="s">
        <v>309</v>
      </c>
      <c r="RYB44" s="247" t="s">
        <v>309</v>
      </c>
      <c r="RYC44" s="247" t="s">
        <v>309</v>
      </c>
      <c r="RYD44" s="247" t="s">
        <v>309</v>
      </c>
      <c r="RYE44" s="247" t="s">
        <v>309</v>
      </c>
      <c r="RYF44" s="247" t="s">
        <v>309</v>
      </c>
      <c r="RYG44" s="247" t="s">
        <v>309</v>
      </c>
      <c r="RYH44" s="247" t="s">
        <v>309</v>
      </c>
      <c r="RYI44" s="247" t="s">
        <v>309</v>
      </c>
      <c r="RYJ44" s="247" t="s">
        <v>309</v>
      </c>
      <c r="RYK44" s="247" t="s">
        <v>309</v>
      </c>
      <c r="RYL44" s="247" t="s">
        <v>309</v>
      </c>
      <c r="RYM44" s="247" t="s">
        <v>309</v>
      </c>
      <c r="RYN44" s="247" t="s">
        <v>309</v>
      </c>
      <c r="RYO44" s="247" t="s">
        <v>309</v>
      </c>
      <c r="RYP44" s="247" t="s">
        <v>309</v>
      </c>
      <c r="RYQ44" s="247" t="s">
        <v>309</v>
      </c>
      <c r="RYR44" s="247" t="s">
        <v>309</v>
      </c>
      <c r="RYS44" s="247" t="s">
        <v>309</v>
      </c>
      <c r="RYT44" s="247" t="s">
        <v>309</v>
      </c>
      <c r="RYU44" s="247" t="s">
        <v>309</v>
      </c>
      <c r="RYV44" s="247" t="s">
        <v>309</v>
      </c>
      <c r="RYW44" s="247" t="s">
        <v>309</v>
      </c>
      <c r="RYX44" s="247" t="s">
        <v>309</v>
      </c>
      <c r="RYY44" s="247" t="s">
        <v>309</v>
      </c>
      <c r="RYZ44" s="247" t="s">
        <v>309</v>
      </c>
      <c r="RZA44" s="247" t="s">
        <v>309</v>
      </c>
      <c r="RZB44" s="247" t="s">
        <v>309</v>
      </c>
      <c r="RZC44" s="247" t="s">
        <v>309</v>
      </c>
      <c r="RZD44" s="247" t="s">
        <v>309</v>
      </c>
      <c r="RZE44" s="247" t="s">
        <v>309</v>
      </c>
      <c r="RZF44" s="247" t="s">
        <v>309</v>
      </c>
      <c r="RZG44" s="247" t="s">
        <v>309</v>
      </c>
      <c r="RZH44" s="247" t="s">
        <v>309</v>
      </c>
      <c r="RZI44" s="247" t="s">
        <v>309</v>
      </c>
      <c r="RZJ44" s="247" t="s">
        <v>309</v>
      </c>
      <c r="RZK44" s="247" t="s">
        <v>309</v>
      </c>
      <c r="RZL44" s="247" t="s">
        <v>309</v>
      </c>
      <c r="RZM44" s="247" t="s">
        <v>309</v>
      </c>
      <c r="RZN44" s="247" t="s">
        <v>309</v>
      </c>
      <c r="RZO44" s="247" t="s">
        <v>309</v>
      </c>
      <c r="RZP44" s="247" t="s">
        <v>309</v>
      </c>
      <c r="RZQ44" s="247" t="s">
        <v>309</v>
      </c>
      <c r="RZR44" s="247" t="s">
        <v>309</v>
      </c>
      <c r="RZS44" s="247" t="s">
        <v>309</v>
      </c>
      <c r="RZT44" s="247" t="s">
        <v>309</v>
      </c>
      <c r="RZU44" s="247" t="s">
        <v>309</v>
      </c>
      <c r="RZV44" s="247" t="s">
        <v>309</v>
      </c>
      <c r="RZW44" s="247" t="s">
        <v>309</v>
      </c>
      <c r="RZX44" s="247" t="s">
        <v>309</v>
      </c>
      <c r="RZY44" s="247" t="s">
        <v>309</v>
      </c>
      <c r="RZZ44" s="247" t="s">
        <v>309</v>
      </c>
      <c r="SAA44" s="247" t="s">
        <v>309</v>
      </c>
      <c r="SAB44" s="247" t="s">
        <v>309</v>
      </c>
      <c r="SAC44" s="247" t="s">
        <v>309</v>
      </c>
      <c r="SAD44" s="247" t="s">
        <v>309</v>
      </c>
      <c r="SAE44" s="247" t="s">
        <v>309</v>
      </c>
      <c r="SAF44" s="247" t="s">
        <v>309</v>
      </c>
      <c r="SAG44" s="247" t="s">
        <v>309</v>
      </c>
      <c r="SAH44" s="247" t="s">
        <v>309</v>
      </c>
      <c r="SAI44" s="247" t="s">
        <v>309</v>
      </c>
      <c r="SAJ44" s="247" t="s">
        <v>309</v>
      </c>
      <c r="SAK44" s="247" t="s">
        <v>309</v>
      </c>
      <c r="SAL44" s="247" t="s">
        <v>309</v>
      </c>
      <c r="SAM44" s="247" t="s">
        <v>309</v>
      </c>
      <c r="SAN44" s="247" t="s">
        <v>309</v>
      </c>
      <c r="SAO44" s="247" t="s">
        <v>309</v>
      </c>
      <c r="SAP44" s="247" t="s">
        <v>309</v>
      </c>
      <c r="SAQ44" s="247" t="s">
        <v>309</v>
      </c>
      <c r="SAR44" s="247" t="s">
        <v>309</v>
      </c>
      <c r="SAS44" s="247" t="s">
        <v>309</v>
      </c>
      <c r="SAT44" s="247" t="s">
        <v>309</v>
      </c>
      <c r="SAU44" s="247" t="s">
        <v>309</v>
      </c>
      <c r="SAV44" s="247" t="s">
        <v>309</v>
      </c>
      <c r="SAW44" s="247" t="s">
        <v>309</v>
      </c>
      <c r="SAX44" s="247" t="s">
        <v>309</v>
      </c>
      <c r="SAY44" s="247" t="s">
        <v>309</v>
      </c>
      <c r="SAZ44" s="247" t="s">
        <v>309</v>
      </c>
      <c r="SBA44" s="247" t="s">
        <v>309</v>
      </c>
      <c r="SBB44" s="247" t="s">
        <v>309</v>
      </c>
      <c r="SBC44" s="247" t="s">
        <v>309</v>
      </c>
      <c r="SBD44" s="247" t="s">
        <v>309</v>
      </c>
      <c r="SBE44" s="247" t="s">
        <v>309</v>
      </c>
      <c r="SBF44" s="247" t="s">
        <v>309</v>
      </c>
      <c r="SBG44" s="247" t="s">
        <v>309</v>
      </c>
      <c r="SBH44" s="247" t="s">
        <v>309</v>
      </c>
      <c r="SBI44" s="247" t="s">
        <v>309</v>
      </c>
      <c r="SBJ44" s="247" t="s">
        <v>309</v>
      </c>
      <c r="SBK44" s="247" t="s">
        <v>309</v>
      </c>
      <c r="SBL44" s="247" t="s">
        <v>309</v>
      </c>
      <c r="SBM44" s="247" t="s">
        <v>309</v>
      </c>
      <c r="SBN44" s="247" t="s">
        <v>309</v>
      </c>
      <c r="SBO44" s="247" t="s">
        <v>309</v>
      </c>
      <c r="SBP44" s="247" t="s">
        <v>309</v>
      </c>
      <c r="SBQ44" s="247" t="s">
        <v>309</v>
      </c>
      <c r="SBR44" s="247" t="s">
        <v>309</v>
      </c>
      <c r="SBS44" s="247" t="s">
        <v>309</v>
      </c>
      <c r="SBT44" s="247" t="s">
        <v>309</v>
      </c>
      <c r="SBU44" s="247" t="s">
        <v>309</v>
      </c>
      <c r="SBV44" s="247" t="s">
        <v>309</v>
      </c>
      <c r="SBW44" s="247" t="s">
        <v>309</v>
      </c>
      <c r="SBX44" s="247" t="s">
        <v>309</v>
      </c>
      <c r="SBY44" s="247" t="s">
        <v>309</v>
      </c>
      <c r="SBZ44" s="247" t="s">
        <v>309</v>
      </c>
      <c r="SCA44" s="247" t="s">
        <v>309</v>
      </c>
      <c r="SCB44" s="247" t="s">
        <v>309</v>
      </c>
      <c r="SCC44" s="247" t="s">
        <v>309</v>
      </c>
      <c r="SCD44" s="247" t="s">
        <v>309</v>
      </c>
      <c r="SCE44" s="247" t="s">
        <v>309</v>
      </c>
      <c r="SCF44" s="247" t="s">
        <v>309</v>
      </c>
      <c r="SCG44" s="247" t="s">
        <v>309</v>
      </c>
      <c r="SCH44" s="247" t="s">
        <v>309</v>
      </c>
      <c r="SCI44" s="247" t="s">
        <v>309</v>
      </c>
      <c r="SCJ44" s="247" t="s">
        <v>309</v>
      </c>
      <c r="SCK44" s="247" t="s">
        <v>309</v>
      </c>
      <c r="SCL44" s="247" t="s">
        <v>309</v>
      </c>
      <c r="SCM44" s="247" t="s">
        <v>309</v>
      </c>
      <c r="SCN44" s="247" t="s">
        <v>309</v>
      </c>
      <c r="SCO44" s="247" t="s">
        <v>309</v>
      </c>
      <c r="SCP44" s="247" t="s">
        <v>309</v>
      </c>
      <c r="SCQ44" s="247" t="s">
        <v>309</v>
      </c>
      <c r="SCR44" s="247" t="s">
        <v>309</v>
      </c>
      <c r="SCS44" s="247" t="s">
        <v>309</v>
      </c>
      <c r="SCT44" s="247" t="s">
        <v>309</v>
      </c>
      <c r="SCU44" s="247" t="s">
        <v>309</v>
      </c>
      <c r="SCV44" s="247" t="s">
        <v>309</v>
      </c>
      <c r="SCW44" s="247" t="s">
        <v>309</v>
      </c>
      <c r="SCX44" s="247" t="s">
        <v>309</v>
      </c>
      <c r="SCY44" s="247" t="s">
        <v>309</v>
      </c>
      <c r="SCZ44" s="247" t="s">
        <v>309</v>
      </c>
      <c r="SDA44" s="247" t="s">
        <v>309</v>
      </c>
      <c r="SDB44" s="247" t="s">
        <v>309</v>
      </c>
      <c r="SDC44" s="247" t="s">
        <v>309</v>
      </c>
      <c r="SDD44" s="247" t="s">
        <v>309</v>
      </c>
      <c r="SDE44" s="247" t="s">
        <v>309</v>
      </c>
      <c r="SDF44" s="247" t="s">
        <v>309</v>
      </c>
      <c r="SDG44" s="247" t="s">
        <v>309</v>
      </c>
      <c r="SDH44" s="247" t="s">
        <v>309</v>
      </c>
      <c r="SDI44" s="247" t="s">
        <v>309</v>
      </c>
      <c r="SDJ44" s="247" t="s">
        <v>309</v>
      </c>
      <c r="SDK44" s="247" t="s">
        <v>309</v>
      </c>
      <c r="SDL44" s="247" t="s">
        <v>309</v>
      </c>
      <c r="SDM44" s="247" t="s">
        <v>309</v>
      </c>
      <c r="SDN44" s="247" t="s">
        <v>309</v>
      </c>
      <c r="SDO44" s="247" t="s">
        <v>309</v>
      </c>
      <c r="SDP44" s="247" t="s">
        <v>309</v>
      </c>
      <c r="SDQ44" s="247" t="s">
        <v>309</v>
      </c>
      <c r="SDR44" s="247" t="s">
        <v>309</v>
      </c>
      <c r="SDS44" s="247" t="s">
        <v>309</v>
      </c>
      <c r="SDT44" s="247" t="s">
        <v>309</v>
      </c>
      <c r="SDU44" s="247" t="s">
        <v>309</v>
      </c>
      <c r="SDV44" s="247" t="s">
        <v>309</v>
      </c>
      <c r="SDW44" s="247" t="s">
        <v>309</v>
      </c>
      <c r="SDX44" s="247" t="s">
        <v>309</v>
      </c>
      <c r="SDY44" s="247" t="s">
        <v>309</v>
      </c>
      <c r="SDZ44" s="247" t="s">
        <v>309</v>
      </c>
      <c r="SEA44" s="247" t="s">
        <v>309</v>
      </c>
      <c r="SEB44" s="247" t="s">
        <v>309</v>
      </c>
      <c r="SEC44" s="247" t="s">
        <v>309</v>
      </c>
      <c r="SED44" s="247" t="s">
        <v>309</v>
      </c>
      <c r="SEE44" s="247" t="s">
        <v>309</v>
      </c>
      <c r="SEF44" s="247" t="s">
        <v>309</v>
      </c>
      <c r="SEG44" s="247" t="s">
        <v>309</v>
      </c>
      <c r="SEH44" s="247" t="s">
        <v>309</v>
      </c>
      <c r="SEI44" s="247" t="s">
        <v>309</v>
      </c>
      <c r="SEJ44" s="247" t="s">
        <v>309</v>
      </c>
      <c r="SEK44" s="247" t="s">
        <v>309</v>
      </c>
      <c r="SEL44" s="247" t="s">
        <v>309</v>
      </c>
      <c r="SEM44" s="247" t="s">
        <v>309</v>
      </c>
      <c r="SEN44" s="247" t="s">
        <v>309</v>
      </c>
      <c r="SEO44" s="247" t="s">
        <v>309</v>
      </c>
      <c r="SEP44" s="247" t="s">
        <v>309</v>
      </c>
      <c r="SEQ44" s="247" t="s">
        <v>309</v>
      </c>
      <c r="SER44" s="247" t="s">
        <v>309</v>
      </c>
      <c r="SES44" s="247" t="s">
        <v>309</v>
      </c>
      <c r="SET44" s="247" t="s">
        <v>309</v>
      </c>
      <c r="SEU44" s="247" t="s">
        <v>309</v>
      </c>
      <c r="SEV44" s="247" t="s">
        <v>309</v>
      </c>
      <c r="SEW44" s="247" t="s">
        <v>309</v>
      </c>
      <c r="SEX44" s="247" t="s">
        <v>309</v>
      </c>
      <c r="SEY44" s="247" t="s">
        <v>309</v>
      </c>
      <c r="SEZ44" s="247" t="s">
        <v>309</v>
      </c>
      <c r="SFA44" s="247" t="s">
        <v>309</v>
      </c>
      <c r="SFB44" s="247" t="s">
        <v>309</v>
      </c>
      <c r="SFC44" s="247" t="s">
        <v>309</v>
      </c>
      <c r="SFD44" s="247" t="s">
        <v>309</v>
      </c>
      <c r="SFE44" s="247" t="s">
        <v>309</v>
      </c>
      <c r="SFF44" s="247" t="s">
        <v>309</v>
      </c>
      <c r="SFG44" s="247" t="s">
        <v>309</v>
      </c>
      <c r="SFH44" s="247" t="s">
        <v>309</v>
      </c>
      <c r="SFI44" s="247" t="s">
        <v>309</v>
      </c>
      <c r="SFJ44" s="247" t="s">
        <v>309</v>
      </c>
      <c r="SFK44" s="247" t="s">
        <v>309</v>
      </c>
      <c r="SFL44" s="247" t="s">
        <v>309</v>
      </c>
      <c r="SFM44" s="247" t="s">
        <v>309</v>
      </c>
      <c r="SFN44" s="247" t="s">
        <v>309</v>
      </c>
      <c r="SFO44" s="247" t="s">
        <v>309</v>
      </c>
      <c r="SFP44" s="247" t="s">
        <v>309</v>
      </c>
      <c r="SFQ44" s="247" t="s">
        <v>309</v>
      </c>
      <c r="SFR44" s="247" t="s">
        <v>309</v>
      </c>
      <c r="SFS44" s="247" t="s">
        <v>309</v>
      </c>
      <c r="SFT44" s="247" t="s">
        <v>309</v>
      </c>
      <c r="SFU44" s="247" t="s">
        <v>309</v>
      </c>
      <c r="SFV44" s="247" t="s">
        <v>309</v>
      </c>
      <c r="SFW44" s="247" t="s">
        <v>309</v>
      </c>
      <c r="SFX44" s="247" t="s">
        <v>309</v>
      </c>
      <c r="SFY44" s="247" t="s">
        <v>309</v>
      </c>
      <c r="SFZ44" s="247" t="s">
        <v>309</v>
      </c>
      <c r="SGA44" s="247" t="s">
        <v>309</v>
      </c>
      <c r="SGB44" s="247" t="s">
        <v>309</v>
      </c>
      <c r="SGC44" s="247" t="s">
        <v>309</v>
      </c>
      <c r="SGD44" s="247" t="s">
        <v>309</v>
      </c>
      <c r="SGE44" s="247" t="s">
        <v>309</v>
      </c>
      <c r="SGF44" s="247" t="s">
        <v>309</v>
      </c>
      <c r="SGG44" s="247" t="s">
        <v>309</v>
      </c>
      <c r="SGH44" s="247" t="s">
        <v>309</v>
      </c>
      <c r="SGI44" s="247" t="s">
        <v>309</v>
      </c>
      <c r="SGJ44" s="247" t="s">
        <v>309</v>
      </c>
      <c r="SGK44" s="247" t="s">
        <v>309</v>
      </c>
      <c r="SGL44" s="247" t="s">
        <v>309</v>
      </c>
      <c r="SGM44" s="247" t="s">
        <v>309</v>
      </c>
      <c r="SGN44" s="247" t="s">
        <v>309</v>
      </c>
      <c r="SGO44" s="247" t="s">
        <v>309</v>
      </c>
      <c r="SGP44" s="247" t="s">
        <v>309</v>
      </c>
      <c r="SGQ44" s="247" t="s">
        <v>309</v>
      </c>
      <c r="SGR44" s="247" t="s">
        <v>309</v>
      </c>
      <c r="SGS44" s="247" t="s">
        <v>309</v>
      </c>
      <c r="SGT44" s="247" t="s">
        <v>309</v>
      </c>
      <c r="SGU44" s="247" t="s">
        <v>309</v>
      </c>
      <c r="SGV44" s="247" t="s">
        <v>309</v>
      </c>
      <c r="SGW44" s="247" t="s">
        <v>309</v>
      </c>
      <c r="SGX44" s="247" t="s">
        <v>309</v>
      </c>
      <c r="SGY44" s="247" t="s">
        <v>309</v>
      </c>
      <c r="SGZ44" s="247" t="s">
        <v>309</v>
      </c>
      <c r="SHA44" s="247" t="s">
        <v>309</v>
      </c>
      <c r="SHB44" s="247" t="s">
        <v>309</v>
      </c>
      <c r="SHC44" s="247" t="s">
        <v>309</v>
      </c>
      <c r="SHD44" s="247" t="s">
        <v>309</v>
      </c>
      <c r="SHE44" s="247" t="s">
        <v>309</v>
      </c>
      <c r="SHF44" s="247" t="s">
        <v>309</v>
      </c>
      <c r="SHG44" s="247" t="s">
        <v>309</v>
      </c>
      <c r="SHH44" s="247" t="s">
        <v>309</v>
      </c>
      <c r="SHI44" s="247" t="s">
        <v>309</v>
      </c>
      <c r="SHJ44" s="247" t="s">
        <v>309</v>
      </c>
      <c r="SHK44" s="247" t="s">
        <v>309</v>
      </c>
      <c r="SHL44" s="247" t="s">
        <v>309</v>
      </c>
      <c r="SHM44" s="247" t="s">
        <v>309</v>
      </c>
      <c r="SHN44" s="247" t="s">
        <v>309</v>
      </c>
      <c r="SHO44" s="247" t="s">
        <v>309</v>
      </c>
      <c r="SHP44" s="247" t="s">
        <v>309</v>
      </c>
      <c r="SHQ44" s="247" t="s">
        <v>309</v>
      </c>
      <c r="SHR44" s="247" t="s">
        <v>309</v>
      </c>
      <c r="SHS44" s="247" t="s">
        <v>309</v>
      </c>
      <c r="SHT44" s="247" t="s">
        <v>309</v>
      </c>
      <c r="SHU44" s="247" t="s">
        <v>309</v>
      </c>
      <c r="SHV44" s="247" t="s">
        <v>309</v>
      </c>
      <c r="SHW44" s="247" t="s">
        <v>309</v>
      </c>
      <c r="SHX44" s="247" t="s">
        <v>309</v>
      </c>
      <c r="SHY44" s="247" t="s">
        <v>309</v>
      </c>
      <c r="SHZ44" s="247" t="s">
        <v>309</v>
      </c>
      <c r="SIA44" s="247" t="s">
        <v>309</v>
      </c>
      <c r="SIB44" s="247" t="s">
        <v>309</v>
      </c>
      <c r="SIC44" s="247" t="s">
        <v>309</v>
      </c>
      <c r="SID44" s="247" t="s">
        <v>309</v>
      </c>
      <c r="SIE44" s="247" t="s">
        <v>309</v>
      </c>
      <c r="SIF44" s="247" t="s">
        <v>309</v>
      </c>
      <c r="SIG44" s="247" t="s">
        <v>309</v>
      </c>
      <c r="SIH44" s="247" t="s">
        <v>309</v>
      </c>
      <c r="SII44" s="247" t="s">
        <v>309</v>
      </c>
      <c r="SIJ44" s="247" t="s">
        <v>309</v>
      </c>
      <c r="SIK44" s="247" t="s">
        <v>309</v>
      </c>
      <c r="SIL44" s="247" t="s">
        <v>309</v>
      </c>
      <c r="SIM44" s="247" t="s">
        <v>309</v>
      </c>
      <c r="SIN44" s="247" t="s">
        <v>309</v>
      </c>
      <c r="SIO44" s="247" t="s">
        <v>309</v>
      </c>
      <c r="SIP44" s="247" t="s">
        <v>309</v>
      </c>
      <c r="SIQ44" s="247" t="s">
        <v>309</v>
      </c>
      <c r="SIR44" s="247" t="s">
        <v>309</v>
      </c>
      <c r="SIS44" s="247" t="s">
        <v>309</v>
      </c>
      <c r="SIT44" s="247" t="s">
        <v>309</v>
      </c>
      <c r="SIU44" s="247" t="s">
        <v>309</v>
      </c>
      <c r="SIV44" s="247" t="s">
        <v>309</v>
      </c>
      <c r="SIW44" s="247" t="s">
        <v>309</v>
      </c>
      <c r="SIX44" s="247" t="s">
        <v>309</v>
      </c>
      <c r="SIY44" s="247" t="s">
        <v>309</v>
      </c>
      <c r="SIZ44" s="247" t="s">
        <v>309</v>
      </c>
      <c r="SJA44" s="247" t="s">
        <v>309</v>
      </c>
      <c r="SJB44" s="247" t="s">
        <v>309</v>
      </c>
      <c r="SJC44" s="247" t="s">
        <v>309</v>
      </c>
      <c r="SJD44" s="247" t="s">
        <v>309</v>
      </c>
      <c r="SJE44" s="247" t="s">
        <v>309</v>
      </c>
      <c r="SJF44" s="247" t="s">
        <v>309</v>
      </c>
      <c r="SJG44" s="247" t="s">
        <v>309</v>
      </c>
      <c r="SJH44" s="247" t="s">
        <v>309</v>
      </c>
      <c r="SJI44" s="247" t="s">
        <v>309</v>
      </c>
      <c r="SJJ44" s="247" t="s">
        <v>309</v>
      </c>
      <c r="SJK44" s="247" t="s">
        <v>309</v>
      </c>
      <c r="SJL44" s="247" t="s">
        <v>309</v>
      </c>
      <c r="SJM44" s="247" t="s">
        <v>309</v>
      </c>
      <c r="SJN44" s="247" t="s">
        <v>309</v>
      </c>
      <c r="SJO44" s="247" t="s">
        <v>309</v>
      </c>
      <c r="SJP44" s="247" t="s">
        <v>309</v>
      </c>
      <c r="SJQ44" s="247" t="s">
        <v>309</v>
      </c>
      <c r="SJR44" s="247" t="s">
        <v>309</v>
      </c>
      <c r="SJS44" s="247" t="s">
        <v>309</v>
      </c>
      <c r="SJT44" s="247" t="s">
        <v>309</v>
      </c>
      <c r="SJU44" s="247" t="s">
        <v>309</v>
      </c>
      <c r="SJV44" s="247" t="s">
        <v>309</v>
      </c>
      <c r="SJW44" s="247" t="s">
        <v>309</v>
      </c>
      <c r="SJX44" s="247" t="s">
        <v>309</v>
      </c>
      <c r="SJY44" s="247" t="s">
        <v>309</v>
      </c>
      <c r="SJZ44" s="247" t="s">
        <v>309</v>
      </c>
      <c r="SKA44" s="247" t="s">
        <v>309</v>
      </c>
      <c r="SKB44" s="247" t="s">
        <v>309</v>
      </c>
      <c r="SKC44" s="247" t="s">
        <v>309</v>
      </c>
      <c r="SKD44" s="247" t="s">
        <v>309</v>
      </c>
      <c r="SKE44" s="247" t="s">
        <v>309</v>
      </c>
      <c r="SKF44" s="247" t="s">
        <v>309</v>
      </c>
      <c r="SKG44" s="247" t="s">
        <v>309</v>
      </c>
      <c r="SKH44" s="247" t="s">
        <v>309</v>
      </c>
      <c r="SKI44" s="247" t="s">
        <v>309</v>
      </c>
      <c r="SKJ44" s="247" t="s">
        <v>309</v>
      </c>
      <c r="SKK44" s="247" t="s">
        <v>309</v>
      </c>
      <c r="SKL44" s="247" t="s">
        <v>309</v>
      </c>
      <c r="SKM44" s="247" t="s">
        <v>309</v>
      </c>
      <c r="SKN44" s="247" t="s">
        <v>309</v>
      </c>
      <c r="SKO44" s="247" t="s">
        <v>309</v>
      </c>
      <c r="SKP44" s="247" t="s">
        <v>309</v>
      </c>
      <c r="SKQ44" s="247" t="s">
        <v>309</v>
      </c>
      <c r="SKR44" s="247" t="s">
        <v>309</v>
      </c>
      <c r="SKS44" s="247" t="s">
        <v>309</v>
      </c>
      <c r="SKT44" s="247" t="s">
        <v>309</v>
      </c>
      <c r="SKU44" s="247" t="s">
        <v>309</v>
      </c>
      <c r="SKV44" s="247" t="s">
        <v>309</v>
      </c>
      <c r="SKW44" s="247" t="s">
        <v>309</v>
      </c>
      <c r="SKX44" s="247" t="s">
        <v>309</v>
      </c>
      <c r="SKY44" s="247" t="s">
        <v>309</v>
      </c>
      <c r="SKZ44" s="247" t="s">
        <v>309</v>
      </c>
      <c r="SLA44" s="247" t="s">
        <v>309</v>
      </c>
      <c r="SLB44" s="247" t="s">
        <v>309</v>
      </c>
      <c r="SLC44" s="247" t="s">
        <v>309</v>
      </c>
      <c r="SLD44" s="247" t="s">
        <v>309</v>
      </c>
      <c r="SLE44" s="247" t="s">
        <v>309</v>
      </c>
      <c r="SLF44" s="247" t="s">
        <v>309</v>
      </c>
      <c r="SLG44" s="247" t="s">
        <v>309</v>
      </c>
      <c r="SLH44" s="247" t="s">
        <v>309</v>
      </c>
      <c r="SLI44" s="247" t="s">
        <v>309</v>
      </c>
      <c r="SLJ44" s="247" t="s">
        <v>309</v>
      </c>
      <c r="SLK44" s="247" t="s">
        <v>309</v>
      </c>
      <c r="SLL44" s="247" t="s">
        <v>309</v>
      </c>
      <c r="SLM44" s="247" t="s">
        <v>309</v>
      </c>
      <c r="SLN44" s="247" t="s">
        <v>309</v>
      </c>
      <c r="SLO44" s="247" t="s">
        <v>309</v>
      </c>
      <c r="SLP44" s="247" t="s">
        <v>309</v>
      </c>
      <c r="SLQ44" s="247" t="s">
        <v>309</v>
      </c>
      <c r="SLR44" s="247" t="s">
        <v>309</v>
      </c>
      <c r="SLS44" s="247" t="s">
        <v>309</v>
      </c>
      <c r="SLT44" s="247" t="s">
        <v>309</v>
      </c>
      <c r="SLU44" s="247" t="s">
        <v>309</v>
      </c>
      <c r="SLV44" s="247" t="s">
        <v>309</v>
      </c>
      <c r="SLW44" s="247" t="s">
        <v>309</v>
      </c>
      <c r="SLX44" s="247" t="s">
        <v>309</v>
      </c>
      <c r="SLY44" s="247" t="s">
        <v>309</v>
      </c>
      <c r="SLZ44" s="247" t="s">
        <v>309</v>
      </c>
      <c r="SMA44" s="247" t="s">
        <v>309</v>
      </c>
      <c r="SMB44" s="247" t="s">
        <v>309</v>
      </c>
      <c r="SMC44" s="247" t="s">
        <v>309</v>
      </c>
      <c r="SMD44" s="247" t="s">
        <v>309</v>
      </c>
      <c r="SME44" s="247" t="s">
        <v>309</v>
      </c>
      <c r="SMF44" s="247" t="s">
        <v>309</v>
      </c>
      <c r="SMG44" s="247" t="s">
        <v>309</v>
      </c>
      <c r="SMH44" s="247" t="s">
        <v>309</v>
      </c>
      <c r="SMI44" s="247" t="s">
        <v>309</v>
      </c>
      <c r="SMJ44" s="247" t="s">
        <v>309</v>
      </c>
      <c r="SMK44" s="247" t="s">
        <v>309</v>
      </c>
      <c r="SML44" s="247" t="s">
        <v>309</v>
      </c>
      <c r="SMM44" s="247" t="s">
        <v>309</v>
      </c>
      <c r="SMN44" s="247" t="s">
        <v>309</v>
      </c>
      <c r="SMO44" s="247" t="s">
        <v>309</v>
      </c>
      <c r="SMP44" s="247" t="s">
        <v>309</v>
      </c>
      <c r="SMQ44" s="247" t="s">
        <v>309</v>
      </c>
      <c r="SMR44" s="247" t="s">
        <v>309</v>
      </c>
      <c r="SMS44" s="247" t="s">
        <v>309</v>
      </c>
      <c r="SMT44" s="247" t="s">
        <v>309</v>
      </c>
      <c r="SMU44" s="247" t="s">
        <v>309</v>
      </c>
      <c r="SMV44" s="247" t="s">
        <v>309</v>
      </c>
      <c r="SMW44" s="247" t="s">
        <v>309</v>
      </c>
      <c r="SMX44" s="247" t="s">
        <v>309</v>
      </c>
      <c r="SMY44" s="247" t="s">
        <v>309</v>
      </c>
      <c r="SMZ44" s="247" t="s">
        <v>309</v>
      </c>
      <c r="SNA44" s="247" t="s">
        <v>309</v>
      </c>
      <c r="SNB44" s="247" t="s">
        <v>309</v>
      </c>
      <c r="SNC44" s="247" t="s">
        <v>309</v>
      </c>
      <c r="SND44" s="247" t="s">
        <v>309</v>
      </c>
      <c r="SNE44" s="247" t="s">
        <v>309</v>
      </c>
      <c r="SNF44" s="247" t="s">
        <v>309</v>
      </c>
      <c r="SNG44" s="247" t="s">
        <v>309</v>
      </c>
      <c r="SNH44" s="247" t="s">
        <v>309</v>
      </c>
      <c r="SNI44" s="247" t="s">
        <v>309</v>
      </c>
      <c r="SNJ44" s="247" t="s">
        <v>309</v>
      </c>
      <c r="SNK44" s="247" t="s">
        <v>309</v>
      </c>
      <c r="SNL44" s="247" t="s">
        <v>309</v>
      </c>
      <c r="SNM44" s="247" t="s">
        <v>309</v>
      </c>
      <c r="SNN44" s="247" t="s">
        <v>309</v>
      </c>
      <c r="SNO44" s="247" t="s">
        <v>309</v>
      </c>
      <c r="SNP44" s="247" t="s">
        <v>309</v>
      </c>
      <c r="SNQ44" s="247" t="s">
        <v>309</v>
      </c>
      <c r="SNR44" s="247" t="s">
        <v>309</v>
      </c>
      <c r="SNS44" s="247" t="s">
        <v>309</v>
      </c>
      <c r="SNT44" s="247" t="s">
        <v>309</v>
      </c>
      <c r="SNU44" s="247" t="s">
        <v>309</v>
      </c>
      <c r="SNV44" s="247" t="s">
        <v>309</v>
      </c>
      <c r="SNW44" s="247" t="s">
        <v>309</v>
      </c>
      <c r="SNX44" s="247" t="s">
        <v>309</v>
      </c>
      <c r="SNY44" s="247" t="s">
        <v>309</v>
      </c>
      <c r="SNZ44" s="247" t="s">
        <v>309</v>
      </c>
      <c r="SOA44" s="247" t="s">
        <v>309</v>
      </c>
      <c r="SOB44" s="247" t="s">
        <v>309</v>
      </c>
      <c r="SOC44" s="247" t="s">
        <v>309</v>
      </c>
      <c r="SOD44" s="247" t="s">
        <v>309</v>
      </c>
      <c r="SOE44" s="247" t="s">
        <v>309</v>
      </c>
      <c r="SOF44" s="247" t="s">
        <v>309</v>
      </c>
      <c r="SOG44" s="247" t="s">
        <v>309</v>
      </c>
      <c r="SOH44" s="247" t="s">
        <v>309</v>
      </c>
      <c r="SOI44" s="247" t="s">
        <v>309</v>
      </c>
      <c r="SOJ44" s="247" t="s">
        <v>309</v>
      </c>
      <c r="SOK44" s="247" t="s">
        <v>309</v>
      </c>
      <c r="SOL44" s="247" t="s">
        <v>309</v>
      </c>
      <c r="SOM44" s="247" t="s">
        <v>309</v>
      </c>
      <c r="SON44" s="247" t="s">
        <v>309</v>
      </c>
      <c r="SOO44" s="247" t="s">
        <v>309</v>
      </c>
      <c r="SOP44" s="247" t="s">
        <v>309</v>
      </c>
      <c r="SOQ44" s="247" t="s">
        <v>309</v>
      </c>
      <c r="SOR44" s="247" t="s">
        <v>309</v>
      </c>
      <c r="SOS44" s="247" t="s">
        <v>309</v>
      </c>
      <c r="SOT44" s="247" t="s">
        <v>309</v>
      </c>
      <c r="SOU44" s="247" t="s">
        <v>309</v>
      </c>
      <c r="SOV44" s="247" t="s">
        <v>309</v>
      </c>
      <c r="SOW44" s="247" t="s">
        <v>309</v>
      </c>
      <c r="SOX44" s="247" t="s">
        <v>309</v>
      </c>
      <c r="SOY44" s="247" t="s">
        <v>309</v>
      </c>
      <c r="SOZ44" s="247" t="s">
        <v>309</v>
      </c>
      <c r="SPA44" s="247" t="s">
        <v>309</v>
      </c>
      <c r="SPB44" s="247" t="s">
        <v>309</v>
      </c>
      <c r="SPC44" s="247" t="s">
        <v>309</v>
      </c>
      <c r="SPD44" s="247" t="s">
        <v>309</v>
      </c>
      <c r="SPE44" s="247" t="s">
        <v>309</v>
      </c>
      <c r="SPF44" s="247" t="s">
        <v>309</v>
      </c>
      <c r="SPG44" s="247" t="s">
        <v>309</v>
      </c>
      <c r="SPH44" s="247" t="s">
        <v>309</v>
      </c>
      <c r="SPI44" s="247" t="s">
        <v>309</v>
      </c>
      <c r="SPJ44" s="247" t="s">
        <v>309</v>
      </c>
      <c r="SPK44" s="247" t="s">
        <v>309</v>
      </c>
      <c r="SPL44" s="247" t="s">
        <v>309</v>
      </c>
      <c r="SPM44" s="247" t="s">
        <v>309</v>
      </c>
      <c r="SPN44" s="247" t="s">
        <v>309</v>
      </c>
      <c r="SPO44" s="247" t="s">
        <v>309</v>
      </c>
      <c r="SPP44" s="247" t="s">
        <v>309</v>
      </c>
      <c r="SPQ44" s="247" t="s">
        <v>309</v>
      </c>
      <c r="SPR44" s="247" t="s">
        <v>309</v>
      </c>
      <c r="SPS44" s="247" t="s">
        <v>309</v>
      </c>
      <c r="SPT44" s="247" t="s">
        <v>309</v>
      </c>
      <c r="SPU44" s="247" t="s">
        <v>309</v>
      </c>
      <c r="SPV44" s="247" t="s">
        <v>309</v>
      </c>
      <c r="SPW44" s="247" t="s">
        <v>309</v>
      </c>
      <c r="SPX44" s="247" t="s">
        <v>309</v>
      </c>
      <c r="SPY44" s="247" t="s">
        <v>309</v>
      </c>
      <c r="SPZ44" s="247" t="s">
        <v>309</v>
      </c>
      <c r="SQA44" s="247" t="s">
        <v>309</v>
      </c>
      <c r="SQB44" s="247" t="s">
        <v>309</v>
      </c>
      <c r="SQC44" s="247" t="s">
        <v>309</v>
      </c>
      <c r="SQD44" s="247" t="s">
        <v>309</v>
      </c>
      <c r="SQE44" s="247" t="s">
        <v>309</v>
      </c>
      <c r="SQF44" s="247" t="s">
        <v>309</v>
      </c>
      <c r="SQG44" s="247" t="s">
        <v>309</v>
      </c>
      <c r="SQH44" s="247" t="s">
        <v>309</v>
      </c>
      <c r="SQI44" s="247" t="s">
        <v>309</v>
      </c>
      <c r="SQJ44" s="247" t="s">
        <v>309</v>
      </c>
      <c r="SQK44" s="247" t="s">
        <v>309</v>
      </c>
      <c r="SQL44" s="247" t="s">
        <v>309</v>
      </c>
      <c r="SQM44" s="247" t="s">
        <v>309</v>
      </c>
      <c r="SQN44" s="247" t="s">
        <v>309</v>
      </c>
      <c r="SQO44" s="247" t="s">
        <v>309</v>
      </c>
      <c r="SQP44" s="247" t="s">
        <v>309</v>
      </c>
      <c r="SQQ44" s="247" t="s">
        <v>309</v>
      </c>
      <c r="SQR44" s="247" t="s">
        <v>309</v>
      </c>
      <c r="SQS44" s="247" t="s">
        <v>309</v>
      </c>
      <c r="SQT44" s="247" t="s">
        <v>309</v>
      </c>
      <c r="SQU44" s="247" t="s">
        <v>309</v>
      </c>
      <c r="SQV44" s="247" t="s">
        <v>309</v>
      </c>
      <c r="SQW44" s="247" t="s">
        <v>309</v>
      </c>
      <c r="SQX44" s="247" t="s">
        <v>309</v>
      </c>
      <c r="SQY44" s="247" t="s">
        <v>309</v>
      </c>
      <c r="SQZ44" s="247" t="s">
        <v>309</v>
      </c>
      <c r="SRA44" s="247" t="s">
        <v>309</v>
      </c>
      <c r="SRB44" s="247" t="s">
        <v>309</v>
      </c>
      <c r="SRC44" s="247" t="s">
        <v>309</v>
      </c>
      <c r="SRD44" s="247" t="s">
        <v>309</v>
      </c>
      <c r="SRE44" s="247" t="s">
        <v>309</v>
      </c>
      <c r="SRF44" s="247" t="s">
        <v>309</v>
      </c>
      <c r="SRG44" s="247" t="s">
        <v>309</v>
      </c>
      <c r="SRH44" s="247" t="s">
        <v>309</v>
      </c>
      <c r="SRI44" s="247" t="s">
        <v>309</v>
      </c>
      <c r="SRJ44" s="247" t="s">
        <v>309</v>
      </c>
      <c r="SRK44" s="247" t="s">
        <v>309</v>
      </c>
      <c r="SRL44" s="247" t="s">
        <v>309</v>
      </c>
      <c r="SRM44" s="247" t="s">
        <v>309</v>
      </c>
      <c r="SRN44" s="247" t="s">
        <v>309</v>
      </c>
      <c r="SRO44" s="247" t="s">
        <v>309</v>
      </c>
      <c r="SRP44" s="247" t="s">
        <v>309</v>
      </c>
      <c r="SRQ44" s="247" t="s">
        <v>309</v>
      </c>
      <c r="SRR44" s="247" t="s">
        <v>309</v>
      </c>
      <c r="SRS44" s="247" t="s">
        <v>309</v>
      </c>
      <c r="SRT44" s="247" t="s">
        <v>309</v>
      </c>
      <c r="SRU44" s="247" t="s">
        <v>309</v>
      </c>
      <c r="SRV44" s="247" t="s">
        <v>309</v>
      </c>
      <c r="SRW44" s="247" t="s">
        <v>309</v>
      </c>
      <c r="SRX44" s="247" t="s">
        <v>309</v>
      </c>
      <c r="SRY44" s="247" t="s">
        <v>309</v>
      </c>
      <c r="SRZ44" s="247" t="s">
        <v>309</v>
      </c>
      <c r="SSA44" s="247" t="s">
        <v>309</v>
      </c>
      <c r="SSB44" s="247" t="s">
        <v>309</v>
      </c>
      <c r="SSC44" s="247" t="s">
        <v>309</v>
      </c>
      <c r="SSD44" s="247" t="s">
        <v>309</v>
      </c>
      <c r="SSE44" s="247" t="s">
        <v>309</v>
      </c>
      <c r="SSF44" s="247" t="s">
        <v>309</v>
      </c>
      <c r="SSG44" s="247" t="s">
        <v>309</v>
      </c>
      <c r="SSH44" s="247" t="s">
        <v>309</v>
      </c>
      <c r="SSI44" s="247" t="s">
        <v>309</v>
      </c>
      <c r="SSJ44" s="247" t="s">
        <v>309</v>
      </c>
      <c r="SSK44" s="247" t="s">
        <v>309</v>
      </c>
      <c r="SSL44" s="247" t="s">
        <v>309</v>
      </c>
      <c r="SSM44" s="247" t="s">
        <v>309</v>
      </c>
      <c r="SSN44" s="247" t="s">
        <v>309</v>
      </c>
      <c r="SSO44" s="247" t="s">
        <v>309</v>
      </c>
      <c r="SSP44" s="247" t="s">
        <v>309</v>
      </c>
      <c r="SSQ44" s="247" t="s">
        <v>309</v>
      </c>
      <c r="SSR44" s="247" t="s">
        <v>309</v>
      </c>
      <c r="SSS44" s="247" t="s">
        <v>309</v>
      </c>
      <c r="SST44" s="247" t="s">
        <v>309</v>
      </c>
      <c r="SSU44" s="247" t="s">
        <v>309</v>
      </c>
      <c r="SSV44" s="247" t="s">
        <v>309</v>
      </c>
      <c r="SSW44" s="247" t="s">
        <v>309</v>
      </c>
      <c r="SSX44" s="247" t="s">
        <v>309</v>
      </c>
      <c r="SSY44" s="247" t="s">
        <v>309</v>
      </c>
      <c r="SSZ44" s="247" t="s">
        <v>309</v>
      </c>
      <c r="STA44" s="247" t="s">
        <v>309</v>
      </c>
      <c r="STB44" s="247" t="s">
        <v>309</v>
      </c>
      <c r="STC44" s="247" t="s">
        <v>309</v>
      </c>
      <c r="STD44" s="247" t="s">
        <v>309</v>
      </c>
      <c r="STE44" s="247" t="s">
        <v>309</v>
      </c>
      <c r="STF44" s="247" t="s">
        <v>309</v>
      </c>
      <c r="STG44" s="247" t="s">
        <v>309</v>
      </c>
      <c r="STH44" s="247" t="s">
        <v>309</v>
      </c>
      <c r="STI44" s="247" t="s">
        <v>309</v>
      </c>
      <c r="STJ44" s="247" t="s">
        <v>309</v>
      </c>
      <c r="STK44" s="247" t="s">
        <v>309</v>
      </c>
      <c r="STL44" s="247" t="s">
        <v>309</v>
      </c>
      <c r="STM44" s="247" t="s">
        <v>309</v>
      </c>
      <c r="STN44" s="247" t="s">
        <v>309</v>
      </c>
      <c r="STO44" s="247" t="s">
        <v>309</v>
      </c>
      <c r="STP44" s="247" t="s">
        <v>309</v>
      </c>
      <c r="STQ44" s="247" t="s">
        <v>309</v>
      </c>
      <c r="STR44" s="247" t="s">
        <v>309</v>
      </c>
      <c r="STS44" s="247" t="s">
        <v>309</v>
      </c>
      <c r="STT44" s="247" t="s">
        <v>309</v>
      </c>
      <c r="STU44" s="247" t="s">
        <v>309</v>
      </c>
      <c r="STV44" s="247" t="s">
        <v>309</v>
      </c>
      <c r="STW44" s="247" t="s">
        <v>309</v>
      </c>
      <c r="STX44" s="247" t="s">
        <v>309</v>
      </c>
      <c r="STY44" s="247" t="s">
        <v>309</v>
      </c>
      <c r="STZ44" s="247" t="s">
        <v>309</v>
      </c>
      <c r="SUA44" s="247" t="s">
        <v>309</v>
      </c>
      <c r="SUB44" s="247" t="s">
        <v>309</v>
      </c>
      <c r="SUC44" s="247" t="s">
        <v>309</v>
      </c>
      <c r="SUD44" s="247" t="s">
        <v>309</v>
      </c>
      <c r="SUE44" s="247" t="s">
        <v>309</v>
      </c>
      <c r="SUF44" s="247" t="s">
        <v>309</v>
      </c>
      <c r="SUG44" s="247" t="s">
        <v>309</v>
      </c>
      <c r="SUH44" s="247" t="s">
        <v>309</v>
      </c>
      <c r="SUI44" s="247" t="s">
        <v>309</v>
      </c>
      <c r="SUJ44" s="247" t="s">
        <v>309</v>
      </c>
      <c r="SUK44" s="247" t="s">
        <v>309</v>
      </c>
      <c r="SUL44" s="247" t="s">
        <v>309</v>
      </c>
      <c r="SUM44" s="247" t="s">
        <v>309</v>
      </c>
      <c r="SUN44" s="247" t="s">
        <v>309</v>
      </c>
      <c r="SUO44" s="247" t="s">
        <v>309</v>
      </c>
      <c r="SUP44" s="247" t="s">
        <v>309</v>
      </c>
      <c r="SUQ44" s="247" t="s">
        <v>309</v>
      </c>
      <c r="SUR44" s="247" t="s">
        <v>309</v>
      </c>
      <c r="SUS44" s="247" t="s">
        <v>309</v>
      </c>
      <c r="SUT44" s="247" t="s">
        <v>309</v>
      </c>
      <c r="SUU44" s="247" t="s">
        <v>309</v>
      </c>
      <c r="SUV44" s="247" t="s">
        <v>309</v>
      </c>
      <c r="SUW44" s="247" t="s">
        <v>309</v>
      </c>
      <c r="SUX44" s="247" t="s">
        <v>309</v>
      </c>
      <c r="SUY44" s="247" t="s">
        <v>309</v>
      </c>
      <c r="SUZ44" s="247" t="s">
        <v>309</v>
      </c>
      <c r="SVA44" s="247" t="s">
        <v>309</v>
      </c>
      <c r="SVB44" s="247" t="s">
        <v>309</v>
      </c>
      <c r="SVC44" s="247" t="s">
        <v>309</v>
      </c>
      <c r="SVD44" s="247" t="s">
        <v>309</v>
      </c>
      <c r="SVE44" s="247" t="s">
        <v>309</v>
      </c>
      <c r="SVF44" s="247" t="s">
        <v>309</v>
      </c>
      <c r="SVG44" s="247" t="s">
        <v>309</v>
      </c>
      <c r="SVH44" s="247" t="s">
        <v>309</v>
      </c>
      <c r="SVI44" s="247" t="s">
        <v>309</v>
      </c>
      <c r="SVJ44" s="247" t="s">
        <v>309</v>
      </c>
      <c r="SVK44" s="247" t="s">
        <v>309</v>
      </c>
      <c r="SVL44" s="247" t="s">
        <v>309</v>
      </c>
      <c r="SVM44" s="247" t="s">
        <v>309</v>
      </c>
      <c r="SVN44" s="247" t="s">
        <v>309</v>
      </c>
      <c r="SVO44" s="247" t="s">
        <v>309</v>
      </c>
      <c r="SVP44" s="247" t="s">
        <v>309</v>
      </c>
      <c r="SVQ44" s="247" t="s">
        <v>309</v>
      </c>
      <c r="SVR44" s="247" t="s">
        <v>309</v>
      </c>
      <c r="SVS44" s="247" t="s">
        <v>309</v>
      </c>
      <c r="SVT44" s="247" t="s">
        <v>309</v>
      </c>
      <c r="SVU44" s="247" t="s">
        <v>309</v>
      </c>
      <c r="SVV44" s="247" t="s">
        <v>309</v>
      </c>
      <c r="SVW44" s="247" t="s">
        <v>309</v>
      </c>
      <c r="SVX44" s="247" t="s">
        <v>309</v>
      </c>
      <c r="SVY44" s="247" t="s">
        <v>309</v>
      </c>
      <c r="SVZ44" s="247" t="s">
        <v>309</v>
      </c>
      <c r="SWA44" s="247" t="s">
        <v>309</v>
      </c>
      <c r="SWB44" s="247" t="s">
        <v>309</v>
      </c>
      <c r="SWC44" s="247" t="s">
        <v>309</v>
      </c>
      <c r="SWD44" s="247" t="s">
        <v>309</v>
      </c>
      <c r="SWE44" s="247" t="s">
        <v>309</v>
      </c>
      <c r="SWF44" s="247" t="s">
        <v>309</v>
      </c>
      <c r="SWG44" s="247" t="s">
        <v>309</v>
      </c>
      <c r="SWH44" s="247" t="s">
        <v>309</v>
      </c>
      <c r="SWI44" s="247" t="s">
        <v>309</v>
      </c>
      <c r="SWJ44" s="247" t="s">
        <v>309</v>
      </c>
      <c r="SWK44" s="247" t="s">
        <v>309</v>
      </c>
      <c r="SWL44" s="247" t="s">
        <v>309</v>
      </c>
      <c r="SWM44" s="247" t="s">
        <v>309</v>
      </c>
      <c r="SWN44" s="247" t="s">
        <v>309</v>
      </c>
      <c r="SWO44" s="247" t="s">
        <v>309</v>
      </c>
      <c r="SWP44" s="247" t="s">
        <v>309</v>
      </c>
      <c r="SWQ44" s="247" t="s">
        <v>309</v>
      </c>
      <c r="SWR44" s="247" t="s">
        <v>309</v>
      </c>
      <c r="SWS44" s="247" t="s">
        <v>309</v>
      </c>
      <c r="SWT44" s="247" t="s">
        <v>309</v>
      </c>
      <c r="SWU44" s="247" t="s">
        <v>309</v>
      </c>
      <c r="SWV44" s="247" t="s">
        <v>309</v>
      </c>
      <c r="SWW44" s="247" t="s">
        <v>309</v>
      </c>
      <c r="SWX44" s="247" t="s">
        <v>309</v>
      </c>
      <c r="SWY44" s="247" t="s">
        <v>309</v>
      </c>
      <c r="SWZ44" s="247" t="s">
        <v>309</v>
      </c>
      <c r="SXA44" s="247" t="s">
        <v>309</v>
      </c>
      <c r="SXB44" s="247" t="s">
        <v>309</v>
      </c>
      <c r="SXC44" s="247" t="s">
        <v>309</v>
      </c>
      <c r="SXD44" s="247" t="s">
        <v>309</v>
      </c>
      <c r="SXE44" s="247" t="s">
        <v>309</v>
      </c>
      <c r="SXF44" s="247" t="s">
        <v>309</v>
      </c>
      <c r="SXG44" s="247" t="s">
        <v>309</v>
      </c>
      <c r="SXH44" s="247" t="s">
        <v>309</v>
      </c>
      <c r="SXI44" s="247" t="s">
        <v>309</v>
      </c>
      <c r="SXJ44" s="247" t="s">
        <v>309</v>
      </c>
      <c r="SXK44" s="247" t="s">
        <v>309</v>
      </c>
      <c r="SXL44" s="247" t="s">
        <v>309</v>
      </c>
      <c r="SXM44" s="247" t="s">
        <v>309</v>
      </c>
      <c r="SXN44" s="247" t="s">
        <v>309</v>
      </c>
      <c r="SXO44" s="247" t="s">
        <v>309</v>
      </c>
      <c r="SXP44" s="247" t="s">
        <v>309</v>
      </c>
      <c r="SXQ44" s="247" t="s">
        <v>309</v>
      </c>
      <c r="SXR44" s="247" t="s">
        <v>309</v>
      </c>
      <c r="SXS44" s="247" t="s">
        <v>309</v>
      </c>
      <c r="SXT44" s="247" t="s">
        <v>309</v>
      </c>
      <c r="SXU44" s="247" t="s">
        <v>309</v>
      </c>
      <c r="SXV44" s="247" t="s">
        <v>309</v>
      </c>
      <c r="SXW44" s="247" t="s">
        <v>309</v>
      </c>
      <c r="SXX44" s="247" t="s">
        <v>309</v>
      </c>
      <c r="SXY44" s="247" t="s">
        <v>309</v>
      </c>
      <c r="SXZ44" s="247" t="s">
        <v>309</v>
      </c>
      <c r="SYA44" s="247" t="s">
        <v>309</v>
      </c>
      <c r="SYB44" s="247" t="s">
        <v>309</v>
      </c>
      <c r="SYC44" s="247" t="s">
        <v>309</v>
      </c>
      <c r="SYD44" s="247" t="s">
        <v>309</v>
      </c>
      <c r="SYE44" s="247" t="s">
        <v>309</v>
      </c>
      <c r="SYF44" s="247" t="s">
        <v>309</v>
      </c>
      <c r="SYG44" s="247" t="s">
        <v>309</v>
      </c>
      <c r="SYH44" s="247" t="s">
        <v>309</v>
      </c>
      <c r="SYI44" s="247" t="s">
        <v>309</v>
      </c>
      <c r="SYJ44" s="247" t="s">
        <v>309</v>
      </c>
      <c r="SYK44" s="247" t="s">
        <v>309</v>
      </c>
      <c r="SYL44" s="247" t="s">
        <v>309</v>
      </c>
      <c r="SYM44" s="247" t="s">
        <v>309</v>
      </c>
      <c r="SYN44" s="247" t="s">
        <v>309</v>
      </c>
      <c r="SYO44" s="247" t="s">
        <v>309</v>
      </c>
      <c r="SYP44" s="247" t="s">
        <v>309</v>
      </c>
      <c r="SYQ44" s="247" t="s">
        <v>309</v>
      </c>
      <c r="SYR44" s="247" t="s">
        <v>309</v>
      </c>
      <c r="SYS44" s="247" t="s">
        <v>309</v>
      </c>
      <c r="SYT44" s="247" t="s">
        <v>309</v>
      </c>
      <c r="SYU44" s="247" t="s">
        <v>309</v>
      </c>
      <c r="SYV44" s="247" t="s">
        <v>309</v>
      </c>
      <c r="SYW44" s="247" t="s">
        <v>309</v>
      </c>
      <c r="SYX44" s="247" t="s">
        <v>309</v>
      </c>
      <c r="SYY44" s="247" t="s">
        <v>309</v>
      </c>
      <c r="SYZ44" s="247" t="s">
        <v>309</v>
      </c>
      <c r="SZA44" s="247" t="s">
        <v>309</v>
      </c>
      <c r="SZB44" s="247" t="s">
        <v>309</v>
      </c>
      <c r="SZC44" s="247" t="s">
        <v>309</v>
      </c>
      <c r="SZD44" s="247" t="s">
        <v>309</v>
      </c>
      <c r="SZE44" s="247" t="s">
        <v>309</v>
      </c>
      <c r="SZF44" s="247" t="s">
        <v>309</v>
      </c>
      <c r="SZG44" s="247" t="s">
        <v>309</v>
      </c>
      <c r="SZH44" s="247" t="s">
        <v>309</v>
      </c>
      <c r="SZI44" s="247" t="s">
        <v>309</v>
      </c>
      <c r="SZJ44" s="247" t="s">
        <v>309</v>
      </c>
      <c r="SZK44" s="247" t="s">
        <v>309</v>
      </c>
      <c r="SZL44" s="247" t="s">
        <v>309</v>
      </c>
      <c r="SZM44" s="247" t="s">
        <v>309</v>
      </c>
      <c r="SZN44" s="247" t="s">
        <v>309</v>
      </c>
      <c r="SZO44" s="247" t="s">
        <v>309</v>
      </c>
      <c r="SZP44" s="247" t="s">
        <v>309</v>
      </c>
      <c r="SZQ44" s="247" t="s">
        <v>309</v>
      </c>
      <c r="SZR44" s="247" t="s">
        <v>309</v>
      </c>
      <c r="SZS44" s="247" t="s">
        <v>309</v>
      </c>
      <c r="SZT44" s="247" t="s">
        <v>309</v>
      </c>
      <c r="SZU44" s="247" t="s">
        <v>309</v>
      </c>
      <c r="SZV44" s="247" t="s">
        <v>309</v>
      </c>
      <c r="SZW44" s="247" t="s">
        <v>309</v>
      </c>
      <c r="SZX44" s="247" t="s">
        <v>309</v>
      </c>
      <c r="SZY44" s="247" t="s">
        <v>309</v>
      </c>
      <c r="SZZ44" s="247" t="s">
        <v>309</v>
      </c>
      <c r="TAA44" s="247" t="s">
        <v>309</v>
      </c>
      <c r="TAB44" s="247" t="s">
        <v>309</v>
      </c>
      <c r="TAC44" s="247" t="s">
        <v>309</v>
      </c>
      <c r="TAD44" s="247" t="s">
        <v>309</v>
      </c>
      <c r="TAE44" s="247" t="s">
        <v>309</v>
      </c>
      <c r="TAF44" s="247" t="s">
        <v>309</v>
      </c>
      <c r="TAG44" s="247" t="s">
        <v>309</v>
      </c>
      <c r="TAH44" s="247" t="s">
        <v>309</v>
      </c>
      <c r="TAI44" s="247" t="s">
        <v>309</v>
      </c>
      <c r="TAJ44" s="247" t="s">
        <v>309</v>
      </c>
      <c r="TAK44" s="247" t="s">
        <v>309</v>
      </c>
      <c r="TAL44" s="247" t="s">
        <v>309</v>
      </c>
      <c r="TAM44" s="247" t="s">
        <v>309</v>
      </c>
      <c r="TAN44" s="247" t="s">
        <v>309</v>
      </c>
      <c r="TAO44" s="247" t="s">
        <v>309</v>
      </c>
      <c r="TAP44" s="247" t="s">
        <v>309</v>
      </c>
      <c r="TAQ44" s="247" t="s">
        <v>309</v>
      </c>
      <c r="TAR44" s="247" t="s">
        <v>309</v>
      </c>
      <c r="TAS44" s="247" t="s">
        <v>309</v>
      </c>
      <c r="TAT44" s="247" t="s">
        <v>309</v>
      </c>
      <c r="TAU44" s="247" t="s">
        <v>309</v>
      </c>
      <c r="TAV44" s="247" t="s">
        <v>309</v>
      </c>
      <c r="TAW44" s="247" t="s">
        <v>309</v>
      </c>
      <c r="TAX44" s="247" t="s">
        <v>309</v>
      </c>
      <c r="TAY44" s="247" t="s">
        <v>309</v>
      </c>
      <c r="TAZ44" s="247" t="s">
        <v>309</v>
      </c>
      <c r="TBA44" s="247" t="s">
        <v>309</v>
      </c>
      <c r="TBB44" s="247" t="s">
        <v>309</v>
      </c>
      <c r="TBC44" s="247" t="s">
        <v>309</v>
      </c>
      <c r="TBD44" s="247" t="s">
        <v>309</v>
      </c>
      <c r="TBE44" s="247" t="s">
        <v>309</v>
      </c>
      <c r="TBF44" s="247" t="s">
        <v>309</v>
      </c>
      <c r="TBG44" s="247" t="s">
        <v>309</v>
      </c>
      <c r="TBH44" s="247" t="s">
        <v>309</v>
      </c>
      <c r="TBI44" s="247" t="s">
        <v>309</v>
      </c>
      <c r="TBJ44" s="247" t="s">
        <v>309</v>
      </c>
      <c r="TBK44" s="247" t="s">
        <v>309</v>
      </c>
      <c r="TBL44" s="247" t="s">
        <v>309</v>
      </c>
      <c r="TBM44" s="247" t="s">
        <v>309</v>
      </c>
      <c r="TBN44" s="247" t="s">
        <v>309</v>
      </c>
      <c r="TBO44" s="247" t="s">
        <v>309</v>
      </c>
      <c r="TBP44" s="247" t="s">
        <v>309</v>
      </c>
      <c r="TBQ44" s="247" t="s">
        <v>309</v>
      </c>
      <c r="TBR44" s="247" t="s">
        <v>309</v>
      </c>
      <c r="TBS44" s="247" t="s">
        <v>309</v>
      </c>
      <c r="TBT44" s="247" t="s">
        <v>309</v>
      </c>
      <c r="TBU44" s="247" t="s">
        <v>309</v>
      </c>
      <c r="TBV44" s="247" t="s">
        <v>309</v>
      </c>
      <c r="TBW44" s="247" t="s">
        <v>309</v>
      </c>
      <c r="TBX44" s="247" t="s">
        <v>309</v>
      </c>
      <c r="TBY44" s="247" t="s">
        <v>309</v>
      </c>
      <c r="TBZ44" s="247" t="s">
        <v>309</v>
      </c>
      <c r="TCA44" s="247" t="s">
        <v>309</v>
      </c>
      <c r="TCB44" s="247" t="s">
        <v>309</v>
      </c>
      <c r="TCC44" s="247" t="s">
        <v>309</v>
      </c>
      <c r="TCD44" s="247" t="s">
        <v>309</v>
      </c>
      <c r="TCE44" s="247" t="s">
        <v>309</v>
      </c>
      <c r="TCF44" s="247" t="s">
        <v>309</v>
      </c>
      <c r="TCG44" s="247" t="s">
        <v>309</v>
      </c>
      <c r="TCH44" s="247" t="s">
        <v>309</v>
      </c>
      <c r="TCI44" s="247" t="s">
        <v>309</v>
      </c>
      <c r="TCJ44" s="247" t="s">
        <v>309</v>
      </c>
      <c r="TCK44" s="247" t="s">
        <v>309</v>
      </c>
      <c r="TCL44" s="247" t="s">
        <v>309</v>
      </c>
      <c r="TCM44" s="247" t="s">
        <v>309</v>
      </c>
      <c r="TCN44" s="247" t="s">
        <v>309</v>
      </c>
      <c r="TCO44" s="247" t="s">
        <v>309</v>
      </c>
      <c r="TCP44" s="247" t="s">
        <v>309</v>
      </c>
      <c r="TCQ44" s="247" t="s">
        <v>309</v>
      </c>
      <c r="TCR44" s="247" t="s">
        <v>309</v>
      </c>
      <c r="TCS44" s="247" t="s">
        <v>309</v>
      </c>
      <c r="TCT44" s="247" t="s">
        <v>309</v>
      </c>
      <c r="TCU44" s="247" t="s">
        <v>309</v>
      </c>
      <c r="TCV44" s="247" t="s">
        <v>309</v>
      </c>
      <c r="TCW44" s="247" t="s">
        <v>309</v>
      </c>
      <c r="TCX44" s="247" t="s">
        <v>309</v>
      </c>
      <c r="TCY44" s="247" t="s">
        <v>309</v>
      </c>
      <c r="TCZ44" s="247" t="s">
        <v>309</v>
      </c>
      <c r="TDA44" s="247" t="s">
        <v>309</v>
      </c>
      <c r="TDB44" s="247" t="s">
        <v>309</v>
      </c>
      <c r="TDC44" s="247" t="s">
        <v>309</v>
      </c>
      <c r="TDD44" s="247" t="s">
        <v>309</v>
      </c>
      <c r="TDE44" s="247" t="s">
        <v>309</v>
      </c>
      <c r="TDF44" s="247" t="s">
        <v>309</v>
      </c>
      <c r="TDG44" s="247" t="s">
        <v>309</v>
      </c>
      <c r="TDH44" s="247" t="s">
        <v>309</v>
      </c>
      <c r="TDI44" s="247" t="s">
        <v>309</v>
      </c>
      <c r="TDJ44" s="247" t="s">
        <v>309</v>
      </c>
      <c r="TDK44" s="247" t="s">
        <v>309</v>
      </c>
      <c r="TDL44" s="247" t="s">
        <v>309</v>
      </c>
      <c r="TDM44" s="247" t="s">
        <v>309</v>
      </c>
      <c r="TDN44" s="247" t="s">
        <v>309</v>
      </c>
      <c r="TDO44" s="247" t="s">
        <v>309</v>
      </c>
      <c r="TDP44" s="247" t="s">
        <v>309</v>
      </c>
      <c r="TDQ44" s="247" t="s">
        <v>309</v>
      </c>
      <c r="TDR44" s="247" t="s">
        <v>309</v>
      </c>
      <c r="TDS44" s="247" t="s">
        <v>309</v>
      </c>
      <c r="TDT44" s="247" t="s">
        <v>309</v>
      </c>
      <c r="TDU44" s="247" t="s">
        <v>309</v>
      </c>
      <c r="TDV44" s="247" t="s">
        <v>309</v>
      </c>
      <c r="TDW44" s="247" t="s">
        <v>309</v>
      </c>
      <c r="TDX44" s="247" t="s">
        <v>309</v>
      </c>
      <c r="TDY44" s="247" t="s">
        <v>309</v>
      </c>
      <c r="TDZ44" s="247" t="s">
        <v>309</v>
      </c>
      <c r="TEA44" s="247" t="s">
        <v>309</v>
      </c>
      <c r="TEB44" s="247" t="s">
        <v>309</v>
      </c>
      <c r="TEC44" s="247" t="s">
        <v>309</v>
      </c>
      <c r="TED44" s="247" t="s">
        <v>309</v>
      </c>
      <c r="TEE44" s="247" t="s">
        <v>309</v>
      </c>
      <c r="TEF44" s="247" t="s">
        <v>309</v>
      </c>
      <c r="TEG44" s="247" t="s">
        <v>309</v>
      </c>
      <c r="TEH44" s="247" t="s">
        <v>309</v>
      </c>
      <c r="TEI44" s="247" t="s">
        <v>309</v>
      </c>
      <c r="TEJ44" s="247" t="s">
        <v>309</v>
      </c>
      <c r="TEK44" s="247" t="s">
        <v>309</v>
      </c>
      <c r="TEL44" s="247" t="s">
        <v>309</v>
      </c>
      <c r="TEM44" s="247" t="s">
        <v>309</v>
      </c>
      <c r="TEN44" s="247" t="s">
        <v>309</v>
      </c>
      <c r="TEO44" s="247" t="s">
        <v>309</v>
      </c>
      <c r="TEP44" s="247" t="s">
        <v>309</v>
      </c>
      <c r="TEQ44" s="247" t="s">
        <v>309</v>
      </c>
      <c r="TER44" s="247" t="s">
        <v>309</v>
      </c>
      <c r="TES44" s="247" t="s">
        <v>309</v>
      </c>
      <c r="TET44" s="247" t="s">
        <v>309</v>
      </c>
      <c r="TEU44" s="247" t="s">
        <v>309</v>
      </c>
      <c r="TEV44" s="247" t="s">
        <v>309</v>
      </c>
      <c r="TEW44" s="247" t="s">
        <v>309</v>
      </c>
      <c r="TEX44" s="247" t="s">
        <v>309</v>
      </c>
      <c r="TEY44" s="247" t="s">
        <v>309</v>
      </c>
      <c r="TEZ44" s="247" t="s">
        <v>309</v>
      </c>
      <c r="TFA44" s="247" t="s">
        <v>309</v>
      </c>
      <c r="TFB44" s="247" t="s">
        <v>309</v>
      </c>
      <c r="TFC44" s="247" t="s">
        <v>309</v>
      </c>
      <c r="TFD44" s="247" t="s">
        <v>309</v>
      </c>
      <c r="TFE44" s="247" t="s">
        <v>309</v>
      </c>
      <c r="TFF44" s="247" t="s">
        <v>309</v>
      </c>
      <c r="TFG44" s="247" t="s">
        <v>309</v>
      </c>
      <c r="TFH44" s="247" t="s">
        <v>309</v>
      </c>
      <c r="TFI44" s="247" t="s">
        <v>309</v>
      </c>
      <c r="TFJ44" s="247" t="s">
        <v>309</v>
      </c>
      <c r="TFK44" s="247" t="s">
        <v>309</v>
      </c>
      <c r="TFL44" s="247" t="s">
        <v>309</v>
      </c>
      <c r="TFM44" s="247" t="s">
        <v>309</v>
      </c>
      <c r="TFN44" s="247" t="s">
        <v>309</v>
      </c>
      <c r="TFO44" s="247" t="s">
        <v>309</v>
      </c>
      <c r="TFP44" s="247" t="s">
        <v>309</v>
      </c>
      <c r="TFQ44" s="247" t="s">
        <v>309</v>
      </c>
      <c r="TFR44" s="247" t="s">
        <v>309</v>
      </c>
      <c r="TFS44" s="247" t="s">
        <v>309</v>
      </c>
      <c r="TFT44" s="247" t="s">
        <v>309</v>
      </c>
      <c r="TFU44" s="247" t="s">
        <v>309</v>
      </c>
      <c r="TFV44" s="247" t="s">
        <v>309</v>
      </c>
      <c r="TFW44" s="247" t="s">
        <v>309</v>
      </c>
      <c r="TFX44" s="247" t="s">
        <v>309</v>
      </c>
      <c r="TFY44" s="247" t="s">
        <v>309</v>
      </c>
      <c r="TFZ44" s="247" t="s">
        <v>309</v>
      </c>
      <c r="TGA44" s="247" t="s">
        <v>309</v>
      </c>
      <c r="TGB44" s="247" t="s">
        <v>309</v>
      </c>
      <c r="TGC44" s="247" t="s">
        <v>309</v>
      </c>
      <c r="TGD44" s="247" t="s">
        <v>309</v>
      </c>
      <c r="TGE44" s="247" t="s">
        <v>309</v>
      </c>
      <c r="TGF44" s="247" t="s">
        <v>309</v>
      </c>
      <c r="TGG44" s="247" t="s">
        <v>309</v>
      </c>
      <c r="TGH44" s="247" t="s">
        <v>309</v>
      </c>
      <c r="TGI44" s="247" t="s">
        <v>309</v>
      </c>
      <c r="TGJ44" s="247" t="s">
        <v>309</v>
      </c>
      <c r="TGK44" s="247" t="s">
        <v>309</v>
      </c>
      <c r="TGL44" s="247" t="s">
        <v>309</v>
      </c>
      <c r="TGM44" s="247" t="s">
        <v>309</v>
      </c>
      <c r="TGN44" s="247" t="s">
        <v>309</v>
      </c>
      <c r="TGO44" s="247" t="s">
        <v>309</v>
      </c>
      <c r="TGP44" s="247" t="s">
        <v>309</v>
      </c>
      <c r="TGQ44" s="247" t="s">
        <v>309</v>
      </c>
      <c r="TGR44" s="247" t="s">
        <v>309</v>
      </c>
      <c r="TGS44" s="247" t="s">
        <v>309</v>
      </c>
      <c r="TGT44" s="247" t="s">
        <v>309</v>
      </c>
      <c r="TGU44" s="247" t="s">
        <v>309</v>
      </c>
      <c r="TGV44" s="247" t="s">
        <v>309</v>
      </c>
      <c r="TGW44" s="247" t="s">
        <v>309</v>
      </c>
      <c r="TGX44" s="247" t="s">
        <v>309</v>
      </c>
      <c r="TGY44" s="247" t="s">
        <v>309</v>
      </c>
      <c r="TGZ44" s="247" t="s">
        <v>309</v>
      </c>
      <c r="THA44" s="247" t="s">
        <v>309</v>
      </c>
      <c r="THB44" s="247" t="s">
        <v>309</v>
      </c>
      <c r="THC44" s="247" t="s">
        <v>309</v>
      </c>
      <c r="THD44" s="247" t="s">
        <v>309</v>
      </c>
      <c r="THE44" s="247" t="s">
        <v>309</v>
      </c>
      <c r="THF44" s="247" t="s">
        <v>309</v>
      </c>
      <c r="THG44" s="247" t="s">
        <v>309</v>
      </c>
      <c r="THH44" s="247" t="s">
        <v>309</v>
      </c>
      <c r="THI44" s="247" t="s">
        <v>309</v>
      </c>
      <c r="THJ44" s="247" t="s">
        <v>309</v>
      </c>
      <c r="THK44" s="247" t="s">
        <v>309</v>
      </c>
      <c r="THL44" s="247" t="s">
        <v>309</v>
      </c>
      <c r="THM44" s="247" t="s">
        <v>309</v>
      </c>
      <c r="THN44" s="247" t="s">
        <v>309</v>
      </c>
      <c r="THO44" s="247" t="s">
        <v>309</v>
      </c>
      <c r="THP44" s="247" t="s">
        <v>309</v>
      </c>
      <c r="THQ44" s="247" t="s">
        <v>309</v>
      </c>
      <c r="THR44" s="247" t="s">
        <v>309</v>
      </c>
      <c r="THS44" s="247" t="s">
        <v>309</v>
      </c>
      <c r="THT44" s="247" t="s">
        <v>309</v>
      </c>
      <c r="THU44" s="247" t="s">
        <v>309</v>
      </c>
      <c r="THV44" s="247" t="s">
        <v>309</v>
      </c>
      <c r="THW44" s="247" t="s">
        <v>309</v>
      </c>
      <c r="THX44" s="247" t="s">
        <v>309</v>
      </c>
      <c r="THY44" s="247" t="s">
        <v>309</v>
      </c>
      <c r="THZ44" s="247" t="s">
        <v>309</v>
      </c>
      <c r="TIA44" s="247" t="s">
        <v>309</v>
      </c>
      <c r="TIB44" s="247" t="s">
        <v>309</v>
      </c>
      <c r="TIC44" s="247" t="s">
        <v>309</v>
      </c>
      <c r="TID44" s="247" t="s">
        <v>309</v>
      </c>
      <c r="TIE44" s="247" t="s">
        <v>309</v>
      </c>
      <c r="TIF44" s="247" t="s">
        <v>309</v>
      </c>
      <c r="TIG44" s="247" t="s">
        <v>309</v>
      </c>
      <c r="TIH44" s="247" t="s">
        <v>309</v>
      </c>
      <c r="TII44" s="247" t="s">
        <v>309</v>
      </c>
      <c r="TIJ44" s="247" t="s">
        <v>309</v>
      </c>
      <c r="TIK44" s="247" t="s">
        <v>309</v>
      </c>
      <c r="TIL44" s="247" t="s">
        <v>309</v>
      </c>
      <c r="TIM44" s="247" t="s">
        <v>309</v>
      </c>
      <c r="TIN44" s="247" t="s">
        <v>309</v>
      </c>
      <c r="TIO44" s="247" t="s">
        <v>309</v>
      </c>
      <c r="TIP44" s="247" t="s">
        <v>309</v>
      </c>
      <c r="TIQ44" s="247" t="s">
        <v>309</v>
      </c>
      <c r="TIR44" s="247" t="s">
        <v>309</v>
      </c>
      <c r="TIS44" s="247" t="s">
        <v>309</v>
      </c>
      <c r="TIT44" s="247" t="s">
        <v>309</v>
      </c>
      <c r="TIU44" s="247" t="s">
        <v>309</v>
      </c>
      <c r="TIV44" s="247" t="s">
        <v>309</v>
      </c>
      <c r="TIW44" s="247" t="s">
        <v>309</v>
      </c>
      <c r="TIX44" s="247" t="s">
        <v>309</v>
      </c>
      <c r="TIY44" s="247" t="s">
        <v>309</v>
      </c>
      <c r="TIZ44" s="247" t="s">
        <v>309</v>
      </c>
      <c r="TJA44" s="247" t="s">
        <v>309</v>
      </c>
      <c r="TJB44" s="247" t="s">
        <v>309</v>
      </c>
      <c r="TJC44" s="247" t="s">
        <v>309</v>
      </c>
      <c r="TJD44" s="247" t="s">
        <v>309</v>
      </c>
      <c r="TJE44" s="247" t="s">
        <v>309</v>
      </c>
      <c r="TJF44" s="247" t="s">
        <v>309</v>
      </c>
      <c r="TJG44" s="247" t="s">
        <v>309</v>
      </c>
      <c r="TJH44" s="247" t="s">
        <v>309</v>
      </c>
      <c r="TJI44" s="247" t="s">
        <v>309</v>
      </c>
      <c r="TJJ44" s="247" t="s">
        <v>309</v>
      </c>
      <c r="TJK44" s="247" t="s">
        <v>309</v>
      </c>
      <c r="TJL44" s="247" t="s">
        <v>309</v>
      </c>
      <c r="TJM44" s="247" t="s">
        <v>309</v>
      </c>
      <c r="TJN44" s="247" t="s">
        <v>309</v>
      </c>
      <c r="TJO44" s="247" t="s">
        <v>309</v>
      </c>
      <c r="TJP44" s="247" t="s">
        <v>309</v>
      </c>
      <c r="TJQ44" s="247" t="s">
        <v>309</v>
      </c>
      <c r="TJR44" s="247" t="s">
        <v>309</v>
      </c>
      <c r="TJS44" s="247" t="s">
        <v>309</v>
      </c>
      <c r="TJT44" s="247" t="s">
        <v>309</v>
      </c>
      <c r="TJU44" s="247" t="s">
        <v>309</v>
      </c>
      <c r="TJV44" s="247" t="s">
        <v>309</v>
      </c>
      <c r="TJW44" s="247" t="s">
        <v>309</v>
      </c>
      <c r="TJX44" s="247" t="s">
        <v>309</v>
      </c>
      <c r="TJY44" s="247" t="s">
        <v>309</v>
      </c>
      <c r="TJZ44" s="247" t="s">
        <v>309</v>
      </c>
      <c r="TKA44" s="247" t="s">
        <v>309</v>
      </c>
      <c r="TKB44" s="247" t="s">
        <v>309</v>
      </c>
      <c r="TKC44" s="247" t="s">
        <v>309</v>
      </c>
      <c r="TKD44" s="247" t="s">
        <v>309</v>
      </c>
      <c r="TKE44" s="247" t="s">
        <v>309</v>
      </c>
      <c r="TKF44" s="247" t="s">
        <v>309</v>
      </c>
      <c r="TKG44" s="247" t="s">
        <v>309</v>
      </c>
      <c r="TKH44" s="247" t="s">
        <v>309</v>
      </c>
      <c r="TKI44" s="247" t="s">
        <v>309</v>
      </c>
      <c r="TKJ44" s="247" t="s">
        <v>309</v>
      </c>
      <c r="TKK44" s="247" t="s">
        <v>309</v>
      </c>
      <c r="TKL44" s="247" t="s">
        <v>309</v>
      </c>
      <c r="TKM44" s="247" t="s">
        <v>309</v>
      </c>
      <c r="TKN44" s="247" t="s">
        <v>309</v>
      </c>
      <c r="TKO44" s="247" t="s">
        <v>309</v>
      </c>
      <c r="TKP44" s="247" t="s">
        <v>309</v>
      </c>
      <c r="TKQ44" s="247" t="s">
        <v>309</v>
      </c>
      <c r="TKR44" s="247" t="s">
        <v>309</v>
      </c>
      <c r="TKS44" s="247" t="s">
        <v>309</v>
      </c>
      <c r="TKT44" s="247" t="s">
        <v>309</v>
      </c>
      <c r="TKU44" s="247" t="s">
        <v>309</v>
      </c>
      <c r="TKV44" s="247" t="s">
        <v>309</v>
      </c>
      <c r="TKW44" s="247" t="s">
        <v>309</v>
      </c>
      <c r="TKX44" s="247" t="s">
        <v>309</v>
      </c>
      <c r="TKY44" s="247" t="s">
        <v>309</v>
      </c>
      <c r="TKZ44" s="247" t="s">
        <v>309</v>
      </c>
      <c r="TLA44" s="247" t="s">
        <v>309</v>
      </c>
      <c r="TLB44" s="247" t="s">
        <v>309</v>
      </c>
      <c r="TLC44" s="247" t="s">
        <v>309</v>
      </c>
      <c r="TLD44" s="247" t="s">
        <v>309</v>
      </c>
      <c r="TLE44" s="247" t="s">
        <v>309</v>
      </c>
      <c r="TLF44" s="247" t="s">
        <v>309</v>
      </c>
      <c r="TLG44" s="247" t="s">
        <v>309</v>
      </c>
      <c r="TLH44" s="247" t="s">
        <v>309</v>
      </c>
      <c r="TLI44" s="247" t="s">
        <v>309</v>
      </c>
      <c r="TLJ44" s="247" t="s">
        <v>309</v>
      </c>
      <c r="TLK44" s="247" t="s">
        <v>309</v>
      </c>
      <c r="TLL44" s="247" t="s">
        <v>309</v>
      </c>
      <c r="TLM44" s="247" t="s">
        <v>309</v>
      </c>
      <c r="TLN44" s="247" t="s">
        <v>309</v>
      </c>
      <c r="TLO44" s="247" t="s">
        <v>309</v>
      </c>
      <c r="TLP44" s="247" t="s">
        <v>309</v>
      </c>
      <c r="TLQ44" s="247" t="s">
        <v>309</v>
      </c>
      <c r="TLR44" s="247" t="s">
        <v>309</v>
      </c>
      <c r="TLS44" s="247" t="s">
        <v>309</v>
      </c>
      <c r="TLT44" s="247" t="s">
        <v>309</v>
      </c>
      <c r="TLU44" s="247" t="s">
        <v>309</v>
      </c>
      <c r="TLV44" s="247" t="s">
        <v>309</v>
      </c>
      <c r="TLW44" s="247" t="s">
        <v>309</v>
      </c>
      <c r="TLX44" s="247" t="s">
        <v>309</v>
      </c>
      <c r="TLY44" s="247" t="s">
        <v>309</v>
      </c>
      <c r="TLZ44" s="247" t="s">
        <v>309</v>
      </c>
      <c r="TMA44" s="247" t="s">
        <v>309</v>
      </c>
      <c r="TMB44" s="247" t="s">
        <v>309</v>
      </c>
      <c r="TMC44" s="247" t="s">
        <v>309</v>
      </c>
      <c r="TMD44" s="247" t="s">
        <v>309</v>
      </c>
      <c r="TME44" s="247" t="s">
        <v>309</v>
      </c>
      <c r="TMF44" s="247" t="s">
        <v>309</v>
      </c>
      <c r="TMG44" s="247" t="s">
        <v>309</v>
      </c>
      <c r="TMH44" s="247" t="s">
        <v>309</v>
      </c>
      <c r="TMI44" s="247" t="s">
        <v>309</v>
      </c>
      <c r="TMJ44" s="247" t="s">
        <v>309</v>
      </c>
      <c r="TMK44" s="247" t="s">
        <v>309</v>
      </c>
      <c r="TML44" s="247" t="s">
        <v>309</v>
      </c>
      <c r="TMM44" s="247" t="s">
        <v>309</v>
      </c>
      <c r="TMN44" s="247" t="s">
        <v>309</v>
      </c>
      <c r="TMO44" s="247" t="s">
        <v>309</v>
      </c>
      <c r="TMP44" s="247" t="s">
        <v>309</v>
      </c>
      <c r="TMQ44" s="247" t="s">
        <v>309</v>
      </c>
      <c r="TMR44" s="247" t="s">
        <v>309</v>
      </c>
      <c r="TMS44" s="247" t="s">
        <v>309</v>
      </c>
      <c r="TMT44" s="247" t="s">
        <v>309</v>
      </c>
      <c r="TMU44" s="247" t="s">
        <v>309</v>
      </c>
      <c r="TMV44" s="247" t="s">
        <v>309</v>
      </c>
      <c r="TMW44" s="247" t="s">
        <v>309</v>
      </c>
      <c r="TMX44" s="247" t="s">
        <v>309</v>
      </c>
      <c r="TMY44" s="247" t="s">
        <v>309</v>
      </c>
      <c r="TMZ44" s="247" t="s">
        <v>309</v>
      </c>
      <c r="TNA44" s="247" t="s">
        <v>309</v>
      </c>
      <c r="TNB44" s="247" t="s">
        <v>309</v>
      </c>
      <c r="TNC44" s="247" t="s">
        <v>309</v>
      </c>
      <c r="TND44" s="247" t="s">
        <v>309</v>
      </c>
      <c r="TNE44" s="247" t="s">
        <v>309</v>
      </c>
      <c r="TNF44" s="247" t="s">
        <v>309</v>
      </c>
      <c r="TNG44" s="247" t="s">
        <v>309</v>
      </c>
      <c r="TNH44" s="247" t="s">
        <v>309</v>
      </c>
      <c r="TNI44" s="247" t="s">
        <v>309</v>
      </c>
      <c r="TNJ44" s="247" t="s">
        <v>309</v>
      </c>
      <c r="TNK44" s="247" t="s">
        <v>309</v>
      </c>
      <c r="TNL44" s="247" t="s">
        <v>309</v>
      </c>
      <c r="TNM44" s="247" t="s">
        <v>309</v>
      </c>
      <c r="TNN44" s="247" t="s">
        <v>309</v>
      </c>
      <c r="TNO44" s="247" t="s">
        <v>309</v>
      </c>
      <c r="TNP44" s="247" t="s">
        <v>309</v>
      </c>
      <c r="TNQ44" s="247" t="s">
        <v>309</v>
      </c>
      <c r="TNR44" s="247" t="s">
        <v>309</v>
      </c>
      <c r="TNS44" s="247" t="s">
        <v>309</v>
      </c>
      <c r="TNT44" s="247" t="s">
        <v>309</v>
      </c>
      <c r="TNU44" s="247" t="s">
        <v>309</v>
      </c>
      <c r="TNV44" s="247" t="s">
        <v>309</v>
      </c>
      <c r="TNW44" s="247" t="s">
        <v>309</v>
      </c>
      <c r="TNX44" s="247" t="s">
        <v>309</v>
      </c>
      <c r="TNY44" s="247" t="s">
        <v>309</v>
      </c>
      <c r="TNZ44" s="247" t="s">
        <v>309</v>
      </c>
      <c r="TOA44" s="247" t="s">
        <v>309</v>
      </c>
      <c r="TOB44" s="247" t="s">
        <v>309</v>
      </c>
      <c r="TOC44" s="247" t="s">
        <v>309</v>
      </c>
      <c r="TOD44" s="247" t="s">
        <v>309</v>
      </c>
      <c r="TOE44" s="247" t="s">
        <v>309</v>
      </c>
      <c r="TOF44" s="247" t="s">
        <v>309</v>
      </c>
      <c r="TOG44" s="247" t="s">
        <v>309</v>
      </c>
      <c r="TOH44" s="247" t="s">
        <v>309</v>
      </c>
      <c r="TOI44" s="247" t="s">
        <v>309</v>
      </c>
      <c r="TOJ44" s="247" t="s">
        <v>309</v>
      </c>
      <c r="TOK44" s="247" t="s">
        <v>309</v>
      </c>
      <c r="TOL44" s="247" t="s">
        <v>309</v>
      </c>
      <c r="TOM44" s="247" t="s">
        <v>309</v>
      </c>
      <c r="TON44" s="247" t="s">
        <v>309</v>
      </c>
      <c r="TOO44" s="247" t="s">
        <v>309</v>
      </c>
      <c r="TOP44" s="247" t="s">
        <v>309</v>
      </c>
      <c r="TOQ44" s="247" t="s">
        <v>309</v>
      </c>
      <c r="TOR44" s="247" t="s">
        <v>309</v>
      </c>
      <c r="TOS44" s="247" t="s">
        <v>309</v>
      </c>
      <c r="TOT44" s="247" t="s">
        <v>309</v>
      </c>
      <c r="TOU44" s="247" t="s">
        <v>309</v>
      </c>
      <c r="TOV44" s="247" t="s">
        <v>309</v>
      </c>
      <c r="TOW44" s="247" t="s">
        <v>309</v>
      </c>
      <c r="TOX44" s="247" t="s">
        <v>309</v>
      </c>
      <c r="TOY44" s="247" t="s">
        <v>309</v>
      </c>
      <c r="TOZ44" s="247" t="s">
        <v>309</v>
      </c>
      <c r="TPA44" s="247" t="s">
        <v>309</v>
      </c>
      <c r="TPB44" s="247" t="s">
        <v>309</v>
      </c>
      <c r="TPC44" s="247" t="s">
        <v>309</v>
      </c>
      <c r="TPD44" s="247" t="s">
        <v>309</v>
      </c>
      <c r="TPE44" s="247" t="s">
        <v>309</v>
      </c>
      <c r="TPF44" s="247" t="s">
        <v>309</v>
      </c>
      <c r="TPG44" s="247" t="s">
        <v>309</v>
      </c>
      <c r="TPH44" s="247" t="s">
        <v>309</v>
      </c>
      <c r="TPI44" s="247" t="s">
        <v>309</v>
      </c>
      <c r="TPJ44" s="247" t="s">
        <v>309</v>
      </c>
      <c r="TPK44" s="247" t="s">
        <v>309</v>
      </c>
      <c r="TPL44" s="247" t="s">
        <v>309</v>
      </c>
      <c r="TPM44" s="247" t="s">
        <v>309</v>
      </c>
      <c r="TPN44" s="247" t="s">
        <v>309</v>
      </c>
      <c r="TPO44" s="247" t="s">
        <v>309</v>
      </c>
      <c r="TPP44" s="247" t="s">
        <v>309</v>
      </c>
      <c r="TPQ44" s="247" t="s">
        <v>309</v>
      </c>
      <c r="TPR44" s="247" t="s">
        <v>309</v>
      </c>
      <c r="TPS44" s="247" t="s">
        <v>309</v>
      </c>
      <c r="TPT44" s="247" t="s">
        <v>309</v>
      </c>
      <c r="TPU44" s="247" t="s">
        <v>309</v>
      </c>
      <c r="TPV44" s="247" t="s">
        <v>309</v>
      </c>
      <c r="TPW44" s="247" t="s">
        <v>309</v>
      </c>
      <c r="TPX44" s="247" t="s">
        <v>309</v>
      </c>
      <c r="TPY44" s="247" t="s">
        <v>309</v>
      </c>
      <c r="TPZ44" s="247" t="s">
        <v>309</v>
      </c>
      <c r="TQA44" s="247" t="s">
        <v>309</v>
      </c>
      <c r="TQB44" s="247" t="s">
        <v>309</v>
      </c>
      <c r="TQC44" s="247" t="s">
        <v>309</v>
      </c>
      <c r="TQD44" s="247" t="s">
        <v>309</v>
      </c>
      <c r="TQE44" s="247" t="s">
        <v>309</v>
      </c>
      <c r="TQF44" s="247" t="s">
        <v>309</v>
      </c>
      <c r="TQG44" s="247" t="s">
        <v>309</v>
      </c>
      <c r="TQH44" s="247" t="s">
        <v>309</v>
      </c>
      <c r="TQI44" s="247" t="s">
        <v>309</v>
      </c>
      <c r="TQJ44" s="247" t="s">
        <v>309</v>
      </c>
      <c r="TQK44" s="247" t="s">
        <v>309</v>
      </c>
      <c r="TQL44" s="247" t="s">
        <v>309</v>
      </c>
      <c r="TQM44" s="247" t="s">
        <v>309</v>
      </c>
      <c r="TQN44" s="247" t="s">
        <v>309</v>
      </c>
      <c r="TQO44" s="247" t="s">
        <v>309</v>
      </c>
      <c r="TQP44" s="247" t="s">
        <v>309</v>
      </c>
      <c r="TQQ44" s="247" t="s">
        <v>309</v>
      </c>
      <c r="TQR44" s="247" t="s">
        <v>309</v>
      </c>
      <c r="TQS44" s="247" t="s">
        <v>309</v>
      </c>
      <c r="TQT44" s="247" t="s">
        <v>309</v>
      </c>
      <c r="TQU44" s="247" t="s">
        <v>309</v>
      </c>
      <c r="TQV44" s="247" t="s">
        <v>309</v>
      </c>
      <c r="TQW44" s="247" t="s">
        <v>309</v>
      </c>
      <c r="TQX44" s="247" t="s">
        <v>309</v>
      </c>
      <c r="TQY44" s="247" t="s">
        <v>309</v>
      </c>
      <c r="TQZ44" s="247" t="s">
        <v>309</v>
      </c>
      <c r="TRA44" s="247" t="s">
        <v>309</v>
      </c>
      <c r="TRB44" s="247" t="s">
        <v>309</v>
      </c>
      <c r="TRC44" s="247" t="s">
        <v>309</v>
      </c>
      <c r="TRD44" s="247" t="s">
        <v>309</v>
      </c>
      <c r="TRE44" s="247" t="s">
        <v>309</v>
      </c>
      <c r="TRF44" s="247" t="s">
        <v>309</v>
      </c>
      <c r="TRG44" s="247" t="s">
        <v>309</v>
      </c>
      <c r="TRH44" s="247" t="s">
        <v>309</v>
      </c>
      <c r="TRI44" s="247" t="s">
        <v>309</v>
      </c>
      <c r="TRJ44" s="247" t="s">
        <v>309</v>
      </c>
      <c r="TRK44" s="247" t="s">
        <v>309</v>
      </c>
      <c r="TRL44" s="247" t="s">
        <v>309</v>
      </c>
      <c r="TRM44" s="247" t="s">
        <v>309</v>
      </c>
      <c r="TRN44" s="247" t="s">
        <v>309</v>
      </c>
      <c r="TRO44" s="247" t="s">
        <v>309</v>
      </c>
      <c r="TRP44" s="247" t="s">
        <v>309</v>
      </c>
      <c r="TRQ44" s="247" t="s">
        <v>309</v>
      </c>
      <c r="TRR44" s="247" t="s">
        <v>309</v>
      </c>
      <c r="TRS44" s="247" t="s">
        <v>309</v>
      </c>
      <c r="TRT44" s="247" t="s">
        <v>309</v>
      </c>
      <c r="TRU44" s="247" t="s">
        <v>309</v>
      </c>
      <c r="TRV44" s="247" t="s">
        <v>309</v>
      </c>
      <c r="TRW44" s="247" t="s">
        <v>309</v>
      </c>
      <c r="TRX44" s="247" t="s">
        <v>309</v>
      </c>
      <c r="TRY44" s="247" t="s">
        <v>309</v>
      </c>
      <c r="TRZ44" s="247" t="s">
        <v>309</v>
      </c>
      <c r="TSA44" s="247" t="s">
        <v>309</v>
      </c>
      <c r="TSB44" s="247" t="s">
        <v>309</v>
      </c>
      <c r="TSC44" s="247" t="s">
        <v>309</v>
      </c>
      <c r="TSD44" s="247" t="s">
        <v>309</v>
      </c>
      <c r="TSE44" s="247" t="s">
        <v>309</v>
      </c>
      <c r="TSF44" s="247" t="s">
        <v>309</v>
      </c>
      <c r="TSG44" s="247" t="s">
        <v>309</v>
      </c>
      <c r="TSH44" s="247" t="s">
        <v>309</v>
      </c>
      <c r="TSI44" s="247" t="s">
        <v>309</v>
      </c>
      <c r="TSJ44" s="247" t="s">
        <v>309</v>
      </c>
      <c r="TSK44" s="247" t="s">
        <v>309</v>
      </c>
      <c r="TSL44" s="247" t="s">
        <v>309</v>
      </c>
      <c r="TSM44" s="247" t="s">
        <v>309</v>
      </c>
      <c r="TSN44" s="247" t="s">
        <v>309</v>
      </c>
      <c r="TSO44" s="247" t="s">
        <v>309</v>
      </c>
      <c r="TSP44" s="247" t="s">
        <v>309</v>
      </c>
      <c r="TSQ44" s="247" t="s">
        <v>309</v>
      </c>
      <c r="TSR44" s="247" t="s">
        <v>309</v>
      </c>
      <c r="TSS44" s="247" t="s">
        <v>309</v>
      </c>
      <c r="TST44" s="247" t="s">
        <v>309</v>
      </c>
      <c r="TSU44" s="247" t="s">
        <v>309</v>
      </c>
      <c r="TSV44" s="247" t="s">
        <v>309</v>
      </c>
      <c r="TSW44" s="247" t="s">
        <v>309</v>
      </c>
      <c r="TSX44" s="247" t="s">
        <v>309</v>
      </c>
      <c r="TSY44" s="247" t="s">
        <v>309</v>
      </c>
      <c r="TSZ44" s="247" t="s">
        <v>309</v>
      </c>
      <c r="TTA44" s="247" t="s">
        <v>309</v>
      </c>
      <c r="TTB44" s="247" t="s">
        <v>309</v>
      </c>
      <c r="TTC44" s="247" t="s">
        <v>309</v>
      </c>
      <c r="TTD44" s="247" t="s">
        <v>309</v>
      </c>
      <c r="TTE44" s="247" t="s">
        <v>309</v>
      </c>
      <c r="TTF44" s="247" t="s">
        <v>309</v>
      </c>
      <c r="TTG44" s="247" t="s">
        <v>309</v>
      </c>
      <c r="TTH44" s="247" t="s">
        <v>309</v>
      </c>
      <c r="TTI44" s="247" t="s">
        <v>309</v>
      </c>
      <c r="TTJ44" s="247" t="s">
        <v>309</v>
      </c>
      <c r="TTK44" s="247" t="s">
        <v>309</v>
      </c>
      <c r="TTL44" s="247" t="s">
        <v>309</v>
      </c>
      <c r="TTM44" s="247" t="s">
        <v>309</v>
      </c>
      <c r="TTN44" s="247" t="s">
        <v>309</v>
      </c>
      <c r="TTO44" s="247" t="s">
        <v>309</v>
      </c>
      <c r="TTP44" s="247" t="s">
        <v>309</v>
      </c>
      <c r="TTQ44" s="247" t="s">
        <v>309</v>
      </c>
      <c r="TTR44" s="247" t="s">
        <v>309</v>
      </c>
      <c r="TTS44" s="247" t="s">
        <v>309</v>
      </c>
      <c r="TTT44" s="247" t="s">
        <v>309</v>
      </c>
      <c r="TTU44" s="247" t="s">
        <v>309</v>
      </c>
      <c r="TTV44" s="247" t="s">
        <v>309</v>
      </c>
      <c r="TTW44" s="247" t="s">
        <v>309</v>
      </c>
      <c r="TTX44" s="247" t="s">
        <v>309</v>
      </c>
      <c r="TTY44" s="247" t="s">
        <v>309</v>
      </c>
      <c r="TTZ44" s="247" t="s">
        <v>309</v>
      </c>
      <c r="TUA44" s="247" t="s">
        <v>309</v>
      </c>
      <c r="TUB44" s="247" t="s">
        <v>309</v>
      </c>
      <c r="TUC44" s="247" t="s">
        <v>309</v>
      </c>
      <c r="TUD44" s="247" t="s">
        <v>309</v>
      </c>
      <c r="TUE44" s="247" t="s">
        <v>309</v>
      </c>
      <c r="TUF44" s="247" t="s">
        <v>309</v>
      </c>
      <c r="TUG44" s="247" t="s">
        <v>309</v>
      </c>
      <c r="TUH44" s="247" t="s">
        <v>309</v>
      </c>
      <c r="TUI44" s="247" t="s">
        <v>309</v>
      </c>
      <c r="TUJ44" s="247" t="s">
        <v>309</v>
      </c>
      <c r="TUK44" s="247" t="s">
        <v>309</v>
      </c>
      <c r="TUL44" s="247" t="s">
        <v>309</v>
      </c>
      <c r="TUM44" s="247" t="s">
        <v>309</v>
      </c>
      <c r="TUN44" s="247" t="s">
        <v>309</v>
      </c>
      <c r="TUO44" s="247" t="s">
        <v>309</v>
      </c>
      <c r="TUP44" s="247" t="s">
        <v>309</v>
      </c>
      <c r="TUQ44" s="247" t="s">
        <v>309</v>
      </c>
      <c r="TUR44" s="247" t="s">
        <v>309</v>
      </c>
      <c r="TUS44" s="247" t="s">
        <v>309</v>
      </c>
      <c r="TUT44" s="247" t="s">
        <v>309</v>
      </c>
      <c r="TUU44" s="247" t="s">
        <v>309</v>
      </c>
      <c r="TUV44" s="247" t="s">
        <v>309</v>
      </c>
      <c r="TUW44" s="247" t="s">
        <v>309</v>
      </c>
      <c r="TUX44" s="247" t="s">
        <v>309</v>
      </c>
      <c r="TUY44" s="247" t="s">
        <v>309</v>
      </c>
      <c r="TUZ44" s="247" t="s">
        <v>309</v>
      </c>
      <c r="TVA44" s="247" t="s">
        <v>309</v>
      </c>
      <c r="TVB44" s="247" t="s">
        <v>309</v>
      </c>
      <c r="TVC44" s="247" t="s">
        <v>309</v>
      </c>
      <c r="TVD44" s="247" t="s">
        <v>309</v>
      </c>
      <c r="TVE44" s="247" t="s">
        <v>309</v>
      </c>
      <c r="TVF44" s="247" t="s">
        <v>309</v>
      </c>
      <c r="TVG44" s="247" t="s">
        <v>309</v>
      </c>
      <c r="TVH44" s="247" t="s">
        <v>309</v>
      </c>
      <c r="TVI44" s="247" t="s">
        <v>309</v>
      </c>
      <c r="TVJ44" s="247" t="s">
        <v>309</v>
      </c>
      <c r="TVK44" s="247" t="s">
        <v>309</v>
      </c>
      <c r="TVL44" s="247" t="s">
        <v>309</v>
      </c>
      <c r="TVM44" s="247" t="s">
        <v>309</v>
      </c>
      <c r="TVN44" s="247" t="s">
        <v>309</v>
      </c>
      <c r="TVO44" s="247" t="s">
        <v>309</v>
      </c>
      <c r="TVP44" s="247" t="s">
        <v>309</v>
      </c>
      <c r="TVQ44" s="247" t="s">
        <v>309</v>
      </c>
      <c r="TVR44" s="247" t="s">
        <v>309</v>
      </c>
      <c r="TVS44" s="247" t="s">
        <v>309</v>
      </c>
      <c r="TVT44" s="247" t="s">
        <v>309</v>
      </c>
      <c r="TVU44" s="247" t="s">
        <v>309</v>
      </c>
      <c r="TVV44" s="247" t="s">
        <v>309</v>
      </c>
      <c r="TVW44" s="247" t="s">
        <v>309</v>
      </c>
      <c r="TVX44" s="247" t="s">
        <v>309</v>
      </c>
      <c r="TVY44" s="247" t="s">
        <v>309</v>
      </c>
      <c r="TVZ44" s="247" t="s">
        <v>309</v>
      </c>
      <c r="TWA44" s="247" t="s">
        <v>309</v>
      </c>
      <c r="TWB44" s="247" t="s">
        <v>309</v>
      </c>
      <c r="TWC44" s="247" t="s">
        <v>309</v>
      </c>
      <c r="TWD44" s="247" t="s">
        <v>309</v>
      </c>
      <c r="TWE44" s="247" t="s">
        <v>309</v>
      </c>
      <c r="TWF44" s="247" t="s">
        <v>309</v>
      </c>
      <c r="TWG44" s="247" t="s">
        <v>309</v>
      </c>
      <c r="TWH44" s="247" t="s">
        <v>309</v>
      </c>
      <c r="TWI44" s="247" t="s">
        <v>309</v>
      </c>
      <c r="TWJ44" s="247" t="s">
        <v>309</v>
      </c>
      <c r="TWK44" s="247" t="s">
        <v>309</v>
      </c>
      <c r="TWL44" s="247" t="s">
        <v>309</v>
      </c>
      <c r="TWM44" s="247" t="s">
        <v>309</v>
      </c>
      <c r="TWN44" s="247" t="s">
        <v>309</v>
      </c>
      <c r="TWO44" s="247" t="s">
        <v>309</v>
      </c>
      <c r="TWP44" s="247" t="s">
        <v>309</v>
      </c>
      <c r="TWQ44" s="247" t="s">
        <v>309</v>
      </c>
      <c r="TWR44" s="247" t="s">
        <v>309</v>
      </c>
      <c r="TWS44" s="247" t="s">
        <v>309</v>
      </c>
      <c r="TWT44" s="247" t="s">
        <v>309</v>
      </c>
      <c r="TWU44" s="247" t="s">
        <v>309</v>
      </c>
      <c r="TWV44" s="247" t="s">
        <v>309</v>
      </c>
      <c r="TWW44" s="247" t="s">
        <v>309</v>
      </c>
      <c r="TWX44" s="247" t="s">
        <v>309</v>
      </c>
      <c r="TWY44" s="247" t="s">
        <v>309</v>
      </c>
      <c r="TWZ44" s="247" t="s">
        <v>309</v>
      </c>
      <c r="TXA44" s="247" t="s">
        <v>309</v>
      </c>
      <c r="TXB44" s="247" t="s">
        <v>309</v>
      </c>
      <c r="TXC44" s="247" t="s">
        <v>309</v>
      </c>
      <c r="TXD44" s="247" t="s">
        <v>309</v>
      </c>
      <c r="TXE44" s="247" t="s">
        <v>309</v>
      </c>
      <c r="TXF44" s="247" t="s">
        <v>309</v>
      </c>
      <c r="TXG44" s="247" t="s">
        <v>309</v>
      </c>
      <c r="TXH44" s="247" t="s">
        <v>309</v>
      </c>
      <c r="TXI44" s="247" t="s">
        <v>309</v>
      </c>
      <c r="TXJ44" s="247" t="s">
        <v>309</v>
      </c>
      <c r="TXK44" s="247" t="s">
        <v>309</v>
      </c>
      <c r="TXL44" s="247" t="s">
        <v>309</v>
      </c>
      <c r="TXM44" s="247" t="s">
        <v>309</v>
      </c>
      <c r="TXN44" s="247" t="s">
        <v>309</v>
      </c>
      <c r="TXO44" s="247" t="s">
        <v>309</v>
      </c>
      <c r="TXP44" s="247" t="s">
        <v>309</v>
      </c>
      <c r="TXQ44" s="247" t="s">
        <v>309</v>
      </c>
      <c r="TXR44" s="247" t="s">
        <v>309</v>
      </c>
      <c r="TXS44" s="247" t="s">
        <v>309</v>
      </c>
      <c r="TXT44" s="247" t="s">
        <v>309</v>
      </c>
      <c r="TXU44" s="247" t="s">
        <v>309</v>
      </c>
      <c r="TXV44" s="247" t="s">
        <v>309</v>
      </c>
      <c r="TXW44" s="247" t="s">
        <v>309</v>
      </c>
      <c r="TXX44" s="247" t="s">
        <v>309</v>
      </c>
      <c r="TXY44" s="247" t="s">
        <v>309</v>
      </c>
      <c r="TXZ44" s="247" t="s">
        <v>309</v>
      </c>
      <c r="TYA44" s="247" t="s">
        <v>309</v>
      </c>
      <c r="TYB44" s="247" t="s">
        <v>309</v>
      </c>
      <c r="TYC44" s="247" t="s">
        <v>309</v>
      </c>
      <c r="TYD44" s="247" t="s">
        <v>309</v>
      </c>
      <c r="TYE44" s="247" t="s">
        <v>309</v>
      </c>
      <c r="TYF44" s="247" t="s">
        <v>309</v>
      </c>
      <c r="TYG44" s="247" t="s">
        <v>309</v>
      </c>
      <c r="TYH44" s="247" t="s">
        <v>309</v>
      </c>
      <c r="TYI44" s="247" t="s">
        <v>309</v>
      </c>
      <c r="TYJ44" s="247" t="s">
        <v>309</v>
      </c>
      <c r="TYK44" s="247" t="s">
        <v>309</v>
      </c>
      <c r="TYL44" s="247" t="s">
        <v>309</v>
      </c>
      <c r="TYM44" s="247" t="s">
        <v>309</v>
      </c>
      <c r="TYN44" s="247" t="s">
        <v>309</v>
      </c>
      <c r="TYO44" s="247" t="s">
        <v>309</v>
      </c>
      <c r="TYP44" s="247" t="s">
        <v>309</v>
      </c>
      <c r="TYQ44" s="247" t="s">
        <v>309</v>
      </c>
      <c r="TYR44" s="247" t="s">
        <v>309</v>
      </c>
      <c r="TYS44" s="247" t="s">
        <v>309</v>
      </c>
      <c r="TYT44" s="247" t="s">
        <v>309</v>
      </c>
      <c r="TYU44" s="247" t="s">
        <v>309</v>
      </c>
      <c r="TYV44" s="247" t="s">
        <v>309</v>
      </c>
      <c r="TYW44" s="247" t="s">
        <v>309</v>
      </c>
      <c r="TYX44" s="247" t="s">
        <v>309</v>
      </c>
      <c r="TYY44" s="247" t="s">
        <v>309</v>
      </c>
      <c r="TYZ44" s="247" t="s">
        <v>309</v>
      </c>
      <c r="TZA44" s="247" t="s">
        <v>309</v>
      </c>
      <c r="TZB44" s="247" t="s">
        <v>309</v>
      </c>
      <c r="TZC44" s="247" t="s">
        <v>309</v>
      </c>
      <c r="TZD44" s="247" t="s">
        <v>309</v>
      </c>
      <c r="TZE44" s="247" t="s">
        <v>309</v>
      </c>
      <c r="TZF44" s="247" t="s">
        <v>309</v>
      </c>
      <c r="TZG44" s="247" t="s">
        <v>309</v>
      </c>
      <c r="TZH44" s="247" t="s">
        <v>309</v>
      </c>
      <c r="TZI44" s="247" t="s">
        <v>309</v>
      </c>
      <c r="TZJ44" s="247" t="s">
        <v>309</v>
      </c>
      <c r="TZK44" s="247" t="s">
        <v>309</v>
      </c>
      <c r="TZL44" s="247" t="s">
        <v>309</v>
      </c>
      <c r="TZM44" s="247" t="s">
        <v>309</v>
      </c>
      <c r="TZN44" s="247" t="s">
        <v>309</v>
      </c>
      <c r="TZO44" s="247" t="s">
        <v>309</v>
      </c>
      <c r="TZP44" s="247" t="s">
        <v>309</v>
      </c>
      <c r="TZQ44" s="247" t="s">
        <v>309</v>
      </c>
      <c r="TZR44" s="247" t="s">
        <v>309</v>
      </c>
      <c r="TZS44" s="247" t="s">
        <v>309</v>
      </c>
      <c r="TZT44" s="247" t="s">
        <v>309</v>
      </c>
      <c r="TZU44" s="247" t="s">
        <v>309</v>
      </c>
      <c r="TZV44" s="247" t="s">
        <v>309</v>
      </c>
      <c r="TZW44" s="247" t="s">
        <v>309</v>
      </c>
      <c r="TZX44" s="247" t="s">
        <v>309</v>
      </c>
      <c r="TZY44" s="247" t="s">
        <v>309</v>
      </c>
      <c r="TZZ44" s="247" t="s">
        <v>309</v>
      </c>
      <c r="UAA44" s="247" t="s">
        <v>309</v>
      </c>
      <c r="UAB44" s="247" t="s">
        <v>309</v>
      </c>
      <c r="UAC44" s="247" t="s">
        <v>309</v>
      </c>
      <c r="UAD44" s="247" t="s">
        <v>309</v>
      </c>
      <c r="UAE44" s="247" t="s">
        <v>309</v>
      </c>
      <c r="UAF44" s="247" t="s">
        <v>309</v>
      </c>
      <c r="UAG44" s="247" t="s">
        <v>309</v>
      </c>
      <c r="UAH44" s="247" t="s">
        <v>309</v>
      </c>
      <c r="UAI44" s="247" t="s">
        <v>309</v>
      </c>
      <c r="UAJ44" s="247" t="s">
        <v>309</v>
      </c>
      <c r="UAK44" s="247" t="s">
        <v>309</v>
      </c>
      <c r="UAL44" s="247" t="s">
        <v>309</v>
      </c>
      <c r="UAM44" s="247" t="s">
        <v>309</v>
      </c>
      <c r="UAN44" s="247" t="s">
        <v>309</v>
      </c>
      <c r="UAO44" s="247" t="s">
        <v>309</v>
      </c>
      <c r="UAP44" s="247" t="s">
        <v>309</v>
      </c>
      <c r="UAQ44" s="247" t="s">
        <v>309</v>
      </c>
      <c r="UAR44" s="247" t="s">
        <v>309</v>
      </c>
      <c r="UAS44" s="247" t="s">
        <v>309</v>
      </c>
      <c r="UAT44" s="247" t="s">
        <v>309</v>
      </c>
      <c r="UAU44" s="247" t="s">
        <v>309</v>
      </c>
      <c r="UAV44" s="247" t="s">
        <v>309</v>
      </c>
      <c r="UAW44" s="247" t="s">
        <v>309</v>
      </c>
      <c r="UAX44" s="247" t="s">
        <v>309</v>
      </c>
      <c r="UAY44" s="247" t="s">
        <v>309</v>
      </c>
      <c r="UAZ44" s="247" t="s">
        <v>309</v>
      </c>
      <c r="UBA44" s="247" t="s">
        <v>309</v>
      </c>
      <c r="UBB44" s="247" t="s">
        <v>309</v>
      </c>
      <c r="UBC44" s="247" t="s">
        <v>309</v>
      </c>
      <c r="UBD44" s="247" t="s">
        <v>309</v>
      </c>
      <c r="UBE44" s="247" t="s">
        <v>309</v>
      </c>
      <c r="UBF44" s="247" t="s">
        <v>309</v>
      </c>
      <c r="UBG44" s="247" t="s">
        <v>309</v>
      </c>
      <c r="UBH44" s="247" t="s">
        <v>309</v>
      </c>
      <c r="UBI44" s="247" t="s">
        <v>309</v>
      </c>
      <c r="UBJ44" s="247" t="s">
        <v>309</v>
      </c>
      <c r="UBK44" s="247" t="s">
        <v>309</v>
      </c>
      <c r="UBL44" s="247" t="s">
        <v>309</v>
      </c>
      <c r="UBM44" s="247" t="s">
        <v>309</v>
      </c>
      <c r="UBN44" s="247" t="s">
        <v>309</v>
      </c>
      <c r="UBO44" s="247" t="s">
        <v>309</v>
      </c>
      <c r="UBP44" s="247" t="s">
        <v>309</v>
      </c>
      <c r="UBQ44" s="247" t="s">
        <v>309</v>
      </c>
      <c r="UBR44" s="247" t="s">
        <v>309</v>
      </c>
      <c r="UBS44" s="247" t="s">
        <v>309</v>
      </c>
      <c r="UBT44" s="247" t="s">
        <v>309</v>
      </c>
      <c r="UBU44" s="247" t="s">
        <v>309</v>
      </c>
      <c r="UBV44" s="247" t="s">
        <v>309</v>
      </c>
      <c r="UBW44" s="247" t="s">
        <v>309</v>
      </c>
      <c r="UBX44" s="247" t="s">
        <v>309</v>
      </c>
      <c r="UBY44" s="247" t="s">
        <v>309</v>
      </c>
      <c r="UBZ44" s="247" t="s">
        <v>309</v>
      </c>
      <c r="UCA44" s="247" t="s">
        <v>309</v>
      </c>
      <c r="UCB44" s="247" t="s">
        <v>309</v>
      </c>
      <c r="UCC44" s="247" t="s">
        <v>309</v>
      </c>
      <c r="UCD44" s="247" t="s">
        <v>309</v>
      </c>
      <c r="UCE44" s="247" t="s">
        <v>309</v>
      </c>
      <c r="UCF44" s="247" t="s">
        <v>309</v>
      </c>
      <c r="UCG44" s="247" t="s">
        <v>309</v>
      </c>
      <c r="UCH44" s="247" t="s">
        <v>309</v>
      </c>
      <c r="UCI44" s="247" t="s">
        <v>309</v>
      </c>
      <c r="UCJ44" s="247" t="s">
        <v>309</v>
      </c>
      <c r="UCK44" s="247" t="s">
        <v>309</v>
      </c>
      <c r="UCL44" s="247" t="s">
        <v>309</v>
      </c>
      <c r="UCM44" s="247" t="s">
        <v>309</v>
      </c>
      <c r="UCN44" s="247" t="s">
        <v>309</v>
      </c>
      <c r="UCO44" s="247" t="s">
        <v>309</v>
      </c>
      <c r="UCP44" s="247" t="s">
        <v>309</v>
      </c>
      <c r="UCQ44" s="247" t="s">
        <v>309</v>
      </c>
      <c r="UCR44" s="247" t="s">
        <v>309</v>
      </c>
      <c r="UCS44" s="247" t="s">
        <v>309</v>
      </c>
      <c r="UCT44" s="247" t="s">
        <v>309</v>
      </c>
      <c r="UCU44" s="247" t="s">
        <v>309</v>
      </c>
      <c r="UCV44" s="247" t="s">
        <v>309</v>
      </c>
      <c r="UCW44" s="247" t="s">
        <v>309</v>
      </c>
      <c r="UCX44" s="247" t="s">
        <v>309</v>
      </c>
      <c r="UCY44" s="247" t="s">
        <v>309</v>
      </c>
      <c r="UCZ44" s="247" t="s">
        <v>309</v>
      </c>
      <c r="UDA44" s="247" t="s">
        <v>309</v>
      </c>
      <c r="UDB44" s="247" t="s">
        <v>309</v>
      </c>
      <c r="UDC44" s="247" t="s">
        <v>309</v>
      </c>
      <c r="UDD44" s="247" t="s">
        <v>309</v>
      </c>
      <c r="UDE44" s="247" t="s">
        <v>309</v>
      </c>
      <c r="UDF44" s="247" t="s">
        <v>309</v>
      </c>
      <c r="UDG44" s="247" t="s">
        <v>309</v>
      </c>
      <c r="UDH44" s="247" t="s">
        <v>309</v>
      </c>
      <c r="UDI44" s="247" t="s">
        <v>309</v>
      </c>
      <c r="UDJ44" s="247" t="s">
        <v>309</v>
      </c>
      <c r="UDK44" s="247" t="s">
        <v>309</v>
      </c>
      <c r="UDL44" s="247" t="s">
        <v>309</v>
      </c>
      <c r="UDM44" s="247" t="s">
        <v>309</v>
      </c>
      <c r="UDN44" s="247" t="s">
        <v>309</v>
      </c>
      <c r="UDO44" s="247" t="s">
        <v>309</v>
      </c>
      <c r="UDP44" s="247" t="s">
        <v>309</v>
      </c>
      <c r="UDQ44" s="247" t="s">
        <v>309</v>
      </c>
      <c r="UDR44" s="247" t="s">
        <v>309</v>
      </c>
      <c r="UDS44" s="247" t="s">
        <v>309</v>
      </c>
      <c r="UDT44" s="247" t="s">
        <v>309</v>
      </c>
      <c r="UDU44" s="247" t="s">
        <v>309</v>
      </c>
      <c r="UDV44" s="247" t="s">
        <v>309</v>
      </c>
      <c r="UDW44" s="247" t="s">
        <v>309</v>
      </c>
      <c r="UDX44" s="247" t="s">
        <v>309</v>
      </c>
      <c r="UDY44" s="247" t="s">
        <v>309</v>
      </c>
      <c r="UDZ44" s="247" t="s">
        <v>309</v>
      </c>
      <c r="UEA44" s="247" t="s">
        <v>309</v>
      </c>
      <c r="UEB44" s="247" t="s">
        <v>309</v>
      </c>
      <c r="UEC44" s="247" t="s">
        <v>309</v>
      </c>
      <c r="UED44" s="247" t="s">
        <v>309</v>
      </c>
      <c r="UEE44" s="247" t="s">
        <v>309</v>
      </c>
      <c r="UEF44" s="247" t="s">
        <v>309</v>
      </c>
      <c r="UEG44" s="247" t="s">
        <v>309</v>
      </c>
      <c r="UEH44" s="247" t="s">
        <v>309</v>
      </c>
      <c r="UEI44" s="247" t="s">
        <v>309</v>
      </c>
      <c r="UEJ44" s="247" t="s">
        <v>309</v>
      </c>
      <c r="UEK44" s="247" t="s">
        <v>309</v>
      </c>
      <c r="UEL44" s="247" t="s">
        <v>309</v>
      </c>
      <c r="UEM44" s="247" t="s">
        <v>309</v>
      </c>
      <c r="UEN44" s="247" t="s">
        <v>309</v>
      </c>
      <c r="UEO44" s="247" t="s">
        <v>309</v>
      </c>
      <c r="UEP44" s="247" t="s">
        <v>309</v>
      </c>
      <c r="UEQ44" s="247" t="s">
        <v>309</v>
      </c>
      <c r="UER44" s="247" t="s">
        <v>309</v>
      </c>
      <c r="UES44" s="247" t="s">
        <v>309</v>
      </c>
      <c r="UET44" s="247" t="s">
        <v>309</v>
      </c>
      <c r="UEU44" s="247" t="s">
        <v>309</v>
      </c>
      <c r="UEV44" s="247" t="s">
        <v>309</v>
      </c>
      <c r="UEW44" s="247" t="s">
        <v>309</v>
      </c>
      <c r="UEX44" s="247" t="s">
        <v>309</v>
      </c>
      <c r="UEY44" s="247" t="s">
        <v>309</v>
      </c>
      <c r="UEZ44" s="247" t="s">
        <v>309</v>
      </c>
      <c r="UFA44" s="247" t="s">
        <v>309</v>
      </c>
      <c r="UFB44" s="247" t="s">
        <v>309</v>
      </c>
      <c r="UFC44" s="247" t="s">
        <v>309</v>
      </c>
      <c r="UFD44" s="247" t="s">
        <v>309</v>
      </c>
      <c r="UFE44" s="247" t="s">
        <v>309</v>
      </c>
      <c r="UFF44" s="247" t="s">
        <v>309</v>
      </c>
      <c r="UFG44" s="247" t="s">
        <v>309</v>
      </c>
      <c r="UFH44" s="247" t="s">
        <v>309</v>
      </c>
      <c r="UFI44" s="247" t="s">
        <v>309</v>
      </c>
      <c r="UFJ44" s="247" t="s">
        <v>309</v>
      </c>
      <c r="UFK44" s="247" t="s">
        <v>309</v>
      </c>
      <c r="UFL44" s="247" t="s">
        <v>309</v>
      </c>
      <c r="UFM44" s="247" t="s">
        <v>309</v>
      </c>
      <c r="UFN44" s="247" t="s">
        <v>309</v>
      </c>
      <c r="UFO44" s="247" t="s">
        <v>309</v>
      </c>
      <c r="UFP44" s="247" t="s">
        <v>309</v>
      </c>
      <c r="UFQ44" s="247" t="s">
        <v>309</v>
      </c>
      <c r="UFR44" s="247" t="s">
        <v>309</v>
      </c>
      <c r="UFS44" s="247" t="s">
        <v>309</v>
      </c>
      <c r="UFT44" s="247" t="s">
        <v>309</v>
      </c>
      <c r="UFU44" s="247" t="s">
        <v>309</v>
      </c>
      <c r="UFV44" s="247" t="s">
        <v>309</v>
      </c>
      <c r="UFW44" s="247" t="s">
        <v>309</v>
      </c>
      <c r="UFX44" s="247" t="s">
        <v>309</v>
      </c>
      <c r="UFY44" s="247" t="s">
        <v>309</v>
      </c>
      <c r="UFZ44" s="247" t="s">
        <v>309</v>
      </c>
      <c r="UGA44" s="247" t="s">
        <v>309</v>
      </c>
      <c r="UGB44" s="247" t="s">
        <v>309</v>
      </c>
      <c r="UGC44" s="247" t="s">
        <v>309</v>
      </c>
      <c r="UGD44" s="247" t="s">
        <v>309</v>
      </c>
      <c r="UGE44" s="247" t="s">
        <v>309</v>
      </c>
      <c r="UGF44" s="247" t="s">
        <v>309</v>
      </c>
      <c r="UGG44" s="247" t="s">
        <v>309</v>
      </c>
      <c r="UGH44" s="247" t="s">
        <v>309</v>
      </c>
      <c r="UGI44" s="247" t="s">
        <v>309</v>
      </c>
      <c r="UGJ44" s="247" t="s">
        <v>309</v>
      </c>
      <c r="UGK44" s="247" t="s">
        <v>309</v>
      </c>
      <c r="UGL44" s="247" t="s">
        <v>309</v>
      </c>
      <c r="UGM44" s="247" t="s">
        <v>309</v>
      </c>
      <c r="UGN44" s="247" t="s">
        <v>309</v>
      </c>
      <c r="UGO44" s="247" t="s">
        <v>309</v>
      </c>
      <c r="UGP44" s="247" t="s">
        <v>309</v>
      </c>
      <c r="UGQ44" s="247" t="s">
        <v>309</v>
      </c>
      <c r="UGR44" s="247" t="s">
        <v>309</v>
      </c>
      <c r="UGS44" s="247" t="s">
        <v>309</v>
      </c>
      <c r="UGT44" s="247" t="s">
        <v>309</v>
      </c>
      <c r="UGU44" s="247" t="s">
        <v>309</v>
      </c>
      <c r="UGV44" s="247" t="s">
        <v>309</v>
      </c>
      <c r="UGW44" s="247" t="s">
        <v>309</v>
      </c>
      <c r="UGX44" s="247" t="s">
        <v>309</v>
      </c>
      <c r="UGY44" s="247" t="s">
        <v>309</v>
      </c>
      <c r="UGZ44" s="247" t="s">
        <v>309</v>
      </c>
      <c r="UHA44" s="247" t="s">
        <v>309</v>
      </c>
      <c r="UHB44" s="247" t="s">
        <v>309</v>
      </c>
      <c r="UHC44" s="247" t="s">
        <v>309</v>
      </c>
      <c r="UHD44" s="247" t="s">
        <v>309</v>
      </c>
      <c r="UHE44" s="247" t="s">
        <v>309</v>
      </c>
      <c r="UHF44" s="247" t="s">
        <v>309</v>
      </c>
      <c r="UHG44" s="247" t="s">
        <v>309</v>
      </c>
      <c r="UHH44" s="247" t="s">
        <v>309</v>
      </c>
      <c r="UHI44" s="247" t="s">
        <v>309</v>
      </c>
      <c r="UHJ44" s="247" t="s">
        <v>309</v>
      </c>
      <c r="UHK44" s="247" t="s">
        <v>309</v>
      </c>
      <c r="UHL44" s="247" t="s">
        <v>309</v>
      </c>
      <c r="UHM44" s="247" t="s">
        <v>309</v>
      </c>
      <c r="UHN44" s="247" t="s">
        <v>309</v>
      </c>
      <c r="UHO44" s="247" t="s">
        <v>309</v>
      </c>
      <c r="UHP44" s="247" t="s">
        <v>309</v>
      </c>
      <c r="UHQ44" s="247" t="s">
        <v>309</v>
      </c>
      <c r="UHR44" s="247" t="s">
        <v>309</v>
      </c>
      <c r="UHS44" s="247" t="s">
        <v>309</v>
      </c>
      <c r="UHT44" s="247" t="s">
        <v>309</v>
      </c>
      <c r="UHU44" s="247" t="s">
        <v>309</v>
      </c>
      <c r="UHV44" s="247" t="s">
        <v>309</v>
      </c>
      <c r="UHW44" s="247" t="s">
        <v>309</v>
      </c>
      <c r="UHX44" s="247" t="s">
        <v>309</v>
      </c>
      <c r="UHY44" s="247" t="s">
        <v>309</v>
      </c>
      <c r="UHZ44" s="247" t="s">
        <v>309</v>
      </c>
      <c r="UIA44" s="247" t="s">
        <v>309</v>
      </c>
      <c r="UIB44" s="247" t="s">
        <v>309</v>
      </c>
      <c r="UIC44" s="247" t="s">
        <v>309</v>
      </c>
      <c r="UID44" s="247" t="s">
        <v>309</v>
      </c>
      <c r="UIE44" s="247" t="s">
        <v>309</v>
      </c>
      <c r="UIF44" s="247" t="s">
        <v>309</v>
      </c>
      <c r="UIG44" s="247" t="s">
        <v>309</v>
      </c>
      <c r="UIH44" s="247" t="s">
        <v>309</v>
      </c>
      <c r="UII44" s="247" t="s">
        <v>309</v>
      </c>
      <c r="UIJ44" s="247" t="s">
        <v>309</v>
      </c>
      <c r="UIK44" s="247" t="s">
        <v>309</v>
      </c>
      <c r="UIL44" s="247" t="s">
        <v>309</v>
      </c>
      <c r="UIM44" s="247" t="s">
        <v>309</v>
      </c>
      <c r="UIN44" s="247" t="s">
        <v>309</v>
      </c>
      <c r="UIO44" s="247" t="s">
        <v>309</v>
      </c>
      <c r="UIP44" s="247" t="s">
        <v>309</v>
      </c>
      <c r="UIQ44" s="247" t="s">
        <v>309</v>
      </c>
      <c r="UIR44" s="247" t="s">
        <v>309</v>
      </c>
      <c r="UIS44" s="247" t="s">
        <v>309</v>
      </c>
      <c r="UIT44" s="247" t="s">
        <v>309</v>
      </c>
      <c r="UIU44" s="247" t="s">
        <v>309</v>
      </c>
      <c r="UIV44" s="247" t="s">
        <v>309</v>
      </c>
      <c r="UIW44" s="247" t="s">
        <v>309</v>
      </c>
      <c r="UIX44" s="247" t="s">
        <v>309</v>
      </c>
      <c r="UIY44" s="247" t="s">
        <v>309</v>
      </c>
      <c r="UIZ44" s="247" t="s">
        <v>309</v>
      </c>
      <c r="UJA44" s="247" t="s">
        <v>309</v>
      </c>
      <c r="UJB44" s="247" t="s">
        <v>309</v>
      </c>
      <c r="UJC44" s="247" t="s">
        <v>309</v>
      </c>
      <c r="UJD44" s="247" t="s">
        <v>309</v>
      </c>
      <c r="UJE44" s="247" t="s">
        <v>309</v>
      </c>
      <c r="UJF44" s="247" t="s">
        <v>309</v>
      </c>
      <c r="UJG44" s="247" t="s">
        <v>309</v>
      </c>
      <c r="UJH44" s="247" t="s">
        <v>309</v>
      </c>
      <c r="UJI44" s="247" t="s">
        <v>309</v>
      </c>
      <c r="UJJ44" s="247" t="s">
        <v>309</v>
      </c>
      <c r="UJK44" s="247" t="s">
        <v>309</v>
      </c>
      <c r="UJL44" s="247" t="s">
        <v>309</v>
      </c>
      <c r="UJM44" s="247" t="s">
        <v>309</v>
      </c>
      <c r="UJN44" s="247" t="s">
        <v>309</v>
      </c>
      <c r="UJO44" s="247" t="s">
        <v>309</v>
      </c>
      <c r="UJP44" s="247" t="s">
        <v>309</v>
      </c>
      <c r="UJQ44" s="247" t="s">
        <v>309</v>
      </c>
      <c r="UJR44" s="247" t="s">
        <v>309</v>
      </c>
      <c r="UJS44" s="247" t="s">
        <v>309</v>
      </c>
      <c r="UJT44" s="247" t="s">
        <v>309</v>
      </c>
      <c r="UJU44" s="247" t="s">
        <v>309</v>
      </c>
      <c r="UJV44" s="247" t="s">
        <v>309</v>
      </c>
      <c r="UJW44" s="247" t="s">
        <v>309</v>
      </c>
      <c r="UJX44" s="247" t="s">
        <v>309</v>
      </c>
      <c r="UJY44" s="247" t="s">
        <v>309</v>
      </c>
      <c r="UJZ44" s="247" t="s">
        <v>309</v>
      </c>
      <c r="UKA44" s="247" t="s">
        <v>309</v>
      </c>
      <c r="UKB44" s="247" t="s">
        <v>309</v>
      </c>
      <c r="UKC44" s="247" t="s">
        <v>309</v>
      </c>
      <c r="UKD44" s="247" t="s">
        <v>309</v>
      </c>
      <c r="UKE44" s="247" t="s">
        <v>309</v>
      </c>
      <c r="UKF44" s="247" t="s">
        <v>309</v>
      </c>
      <c r="UKG44" s="247" t="s">
        <v>309</v>
      </c>
      <c r="UKH44" s="247" t="s">
        <v>309</v>
      </c>
      <c r="UKI44" s="247" t="s">
        <v>309</v>
      </c>
      <c r="UKJ44" s="247" t="s">
        <v>309</v>
      </c>
      <c r="UKK44" s="247" t="s">
        <v>309</v>
      </c>
      <c r="UKL44" s="247" t="s">
        <v>309</v>
      </c>
      <c r="UKM44" s="247" t="s">
        <v>309</v>
      </c>
      <c r="UKN44" s="247" t="s">
        <v>309</v>
      </c>
      <c r="UKO44" s="247" t="s">
        <v>309</v>
      </c>
      <c r="UKP44" s="247" t="s">
        <v>309</v>
      </c>
      <c r="UKQ44" s="247" t="s">
        <v>309</v>
      </c>
      <c r="UKR44" s="247" t="s">
        <v>309</v>
      </c>
      <c r="UKS44" s="247" t="s">
        <v>309</v>
      </c>
      <c r="UKT44" s="247" t="s">
        <v>309</v>
      </c>
      <c r="UKU44" s="247" t="s">
        <v>309</v>
      </c>
      <c r="UKV44" s="247" t="s">
        <v>309</v>
      </c>
      <c r="UKW44" s="247" t="s">
        <v>309</v>
      </c>
      <c r="UKX44" s="247" t="s">
        <v>309</v>
      </c>
      <c r="UKY44" s="247" t="s">
        <v>309</v>
      </c>
      <c r="UKZ44" s="247" t="s">
        <v>309</v>
      </c>
      <c r="ULA44" s="247" t="s">
        <v>309</v>
      </c>
      <c r="ULB44" s="247" t="s">
        <v>309</v>
      </c>
      <c r="ULC44" s="247" t="s">
        <v>309</v>
      </c>
      <c r="ULD44" s="247" t="s">
        <v>309</v>
      </c>
      <c r="ULE44" s="247" t="s">
        <v>309</v>
      </c>
      <c r="ULF44" s="247" t="s">
        <v>309</v>
      </c>
      <c r="ULG44" s="247" t="s">
        <v>309</v>
      </c>
      <c r="ULH44" s="247" t="s">
        <v>309</v>
      </c>
      <c r="ULI44" s="247" t="s">
        <v>309</v>
      </c>
      <c r="ULJ44" s="247" t="s">
        <v>309</v>
      </c>
      <c r="ULK44" s="247" t="s">
        <v>309</v>
      </c>
      <c r="ULL44" s="247" t="s">
        <v>309</v>
      </c>
      <c r="ULM44" s="247" t="s">
        <v>309</v>
      </c>
      <c r="ULN44" s="247" t="s">
        <v>309</v>
      </c>
      <c r="ULO44" s="247" t="s">
        <v>309</v>
      </c>
      <c r="ULP44" s="247" t="s">
        <v>309</v>
      </c>
      <c r="ULQ44" s="247" t="s">
        <v>309</v>
      </c>
      <c r="ULR44" s="247" t="s">
        <v>309</v>
      </c>
      <c r="ULS44" s="247" t="s">
        <v>309</v>
      </c>
      <c r="ULT44" s="247" t="s">
        <v>309</v>
      </c>
      <c r="ULU44" s="247" t="s">
        <v>309</v>
      </c>
      <c r="ULV44" s="247" t="s">
        <v>309</v>
      </c>
      <c r="ULW44" s="247" t="s">
        <v>309</v>
      </c>
      <c r="ULX44" s="247" t="s">
        <v>309</v>
      </c>
      <c r="ULY44" s="247" t="s">
        <v>309</v>
      </c>
      <c r="ULZ44" s="247" t="s">
        <v>309</v>
      </c>
      <c r="UMA44" s="247" t="s">
        <v>309</v>
      </c>
      <c r="UMB44" s="247" t="s">
        <v>309</v>
      </c>
      <c r="UMC44" s="247" t="s">
        <v>309</v>
      </c>
      <c r="UMD44" s="247" t="s">
        <v>309</v>
      </c>
      <c r="UME44" s="247" t="s">
        <v>309</v>
      </c>
      <c r="UMF44" s="247" t="s">
        <v>309</v>
      </c>
      <c r="UMG44" s="247" t="s">
        <v>309</v>
      </c>
      <c r="UMH44" s="247" t="s">
        <v>309</v>
      </c>
      <c r="UMI44" s="247" t="s">
        <v>309</v>
      </c>
      <c r="UMJ44" s="247" t="s">
        <v>309</v>
      </c>
      <c r="UMK44" s="247" t="s">
        <v>309</v>
      </c>
      <c r="UML44" s="247" t="s">
        <v>309</v>
      </c>
      <c r="UMM44" s="247" t="s">
        <v>309</v>
      </c>
      <c r="UMN44" s="247" t="s">
        <v>309</v>
      </c>
      <c r="UMO44" s="247" t="s">
        <v>309</v>
      </c>
      <c r="UMP44" s="247" t="s">
        <v>309</v>
      </c>
      <c r="UMQ44" s="247" t="s">
        <v>309</v>
      </c>
      <c r="UMR44" s="247" t="s">
        <v>309</v>
      </c>
      <c r="UMS44" s="247" t="s">
        <v>309</v>
      </c>
      <c r="UMT44" s="247" t="s">
        <v>309</v>
      </c>
      <c r="UMU44" s="247" t="s">
        <v>309</v>
      </c>
      <c r="UMV44" s="247" t="s">
        <v>309</v>
      </c>
      <c r="UMW44" s="247" t="s">
        <v>309</v>
      </c>
      <c r="UMX44" s="247" t="s">
        <v>309</v>
      </c>
      <c r="UMY44" s="247" t="s">
        <v>309</v>
      </c>
      <c r="UMZ44" s="247" t="s">
        <v>309</v>
      </c>
      <c r="UNA44" s="247" t="s">
        <v>309</v>
      </c>
      <c r="UNB44" s="247" t="s">
        <v>309</v>
      </c>
      <c r="UNC44" s="247" t="s">
        <v>309</v>
      </c>
      <c r="UND44" s="247" t="s">
        <v>309</v>
      </c>
      <c r="UNE44" s="247" t="s">
        <v>309</v>
      </c>
      <c r="UNF44" s="247" t="s">
        <v>309</v>
      </c>
      <c r="UNG44" s="247" t="s">
        <v>309</v>
      </c>
      <c r="UNH44" s="247" t="s">
        <v>309</v>
      </c>
      <c r="UNI44" s="247" t="s">
        <v>309</v>
      </c>
      <c r="UNJ44" s="247" t="s">
        <v>309</v>
      </c>
      <c r="UNK44" s="247" t="s">
        <v>309</v>
      </c>
      <c r="UNL44" s="247" t="s">
        <v>309</v>
      </c>
      <c r="UNM44" s="247" t="s">
        <v>309</v>
      </c>
      <c r="UNN44" s="247" t="s">
        <v>309</v>
      </c>
      <c r="UNO44" s="247" t="s">
        <v>309</v>
      </c>
      <c r="UNP44" s="247" t="s">
        <v>309</v>
      </c>
      <c r="UNQ44" s="247" t="s">
        <v>309</v>
      </c>
      <c r="UNR44" s="247" t="s">
        <v>309</v>
      </c>
      <c r="UNS44" s="247" t="s">
        <v>309</v>
      </c>
      <c r="UNT44" s="247" t="s">
        <v>309</v>
      </c>
      <c r="UNU44" s="247" t="s">
        <v>309</v>
      </c>
      <c r="UNV44" s="247" t="s">
        <v>309</v>
      </c>
      <c r="UNW44" s="247" t="s">
        <v>309</v>
      </c>
      <c r="UNX44" s="247" t="s">
        <v>309</v>
      </c>
      <c r="UNY44" s="247" t="s">
        <v>309</v>
      </c>
      <c r="UNZ44" s="247" t="s">
        <v>309</v>
      </c>
      <c r="UOA44" s="247" t="s">
        <v>309</v>
      </c>
      <c r="UOB44" s="247" t="s">
        <v>309</v>
      </c>
      <c r="UOC44" s="247" t="s">
        <v>309</v>
      </c>
      <c r="UOD44" s="247" t="s">
        <v>309</v>
      </c>
      <c r="UOE44" s="247" t="s">
        <v>309</v>
      </c>
      <c r="UOF44" s="247" t="s">
        <v>309</v>
      </c>
      <c r="UOG44" s="247" t="s">
        <v>309</v>
      </c>
      <c r="UOH44" s="247" t="s">
        <v>309</v>
      </c>
      <c r="UOI44" s="247" t="s">
        <v>309</v>
      </c>
      <c r="UOJ44" s="247" t="s">
        <v>309</v>
      </c>
      <c r="UOK44" s="247" t="s">
        <v>309</v>
      </c>
      <c r="UOL44" s="247" t="s">
        <v>309</v>
      </c>
      <c r="UOM44" s="247" t="s">
        <v>309</v>
      </c>
      <c r="UON44" s="247" t="s">
        <v>309</v>
      </c>
      <c r="UOO44" s="247" t="s">
        <v>309</v>
      </c>
      <c r="UOP44" s="247" t="s">
        <v>309</v>
      </c>
      <c r="UOQ44" s="247" t="s">
        <v>309</v>
      </c>
      <c r="UOR44" s="247" t="s">
        <v>309</v>
      </c>
      <c r="UOS44" s="247" t="s">
        <v>309</v>
      </c>
      <c r="UOT44" s="247" t="s">
        <v>309</v>
      </c>
      <c r="UOU44" s="247" t="s">
        <v>309</v>
      </c>
      <c r="UOV44" s="247" t="s">
        <v>309</v>
      </c>
      <c r="UOW44" s="247" t="s">
        <v>309</v>
      </c>
      <c r="UOX44" s="247" t="s">
        <v>309</v>
      </c>
      <c r="UOY44" s="247" t="s">
        <v>309</v>
      </c>
      <c r="UOZ44" s="247" t="s">
        <v>309</v>
      </c>
      <c r="UPA44" s="247" t="s">
        <v>309</v>
      </c>
      <c r="UPB44" s="247" t="s">
        <v>309</v>
      </c>
      <c r="UPC44" s="247" t="s">
        <v>309</v>
      </c>
      <c r="UPD44" s="247" t="s">
        <v>309</v>
      </c>
      <c r="UPE44" s="247" t="s">
        <v>309</v>
      </c>
      <c r="UPF44" s="247" t="s">
        <v>309</v>
      </c>
      <c r="UPG44" s="247" t="s">
        <v>309</v>
      </c>
      <c r="UPH44" s="247" t="s">
        <v>309</v>
      </c>
      <c r="UPI44" s="247" t="s">
        <v>309</v>
      </c>
      <c r="UPJ44" s="247" t="s">
        <v>309</v>
      </c>
      <c r="UPK44" s="247" t="s">
        <v>309</v>
      </c>
      <c r="UPL44" s="247" t="s">
        <v>309</v>
      </c>
      <c r="UPM44" s="247" t="s">
        <v>309</v>
      </c>
      <c r="UPN44" s="247" t="s">
        <v>309</v>
      </c>
      <c r="UPO44" s="247" t="s">
        <v>309</v>
      </c>
      <c r="UPP44" s="247" t="s">
        <v>309</v>
      </c>
      <c r="UPQ44" s="247" t="s">
        <v>309</v>
      </c>
      <c r="UPR44" s="247" t="s">
        <v>309</v>
      </c>
      <c r="UPS44" s="247" t="s">
        <v>309</v>
      </c>
      <c r="UPT44" s="247" t="s">
        <v>309</v>
      </c>
      <c r="UPU44" s="247" t="s">
        <v>309</v>
      </c>
      <c r="UPV44" s="247" t="s">
        <v>309</v>
      </c>
      <c r="UPW44" s="247" t="s">
        <v>309</v>
      </c>
      <c r="UPX44" s="247" t="s">
        <v>309</v>
      </c>
      <c r="UPY44" s="247" t="s">
        <v>309</v>
      </c>
      <c r="UPZ44" s="247" t="s">
        <v>309</v>
      </c>
      <c r="UQA44" s="247" t="s">
        <v>309</v>
      </c>
      <c r="UQB44" s="247" t="s">
        <v>309</v>
      </c>
      <c r="UQC44" s="247" t="s">
        <v>309</v>
      </c>
      <c r="UQD44" s="247" t="s">
        <v>309</v>
      </c>
      <c r="UQE44" s="247" t="s">
        <v>309</v>
      </c>
      <c r="UQF44" s="247" t="s">
        <v>309</v>
      </c>
      <c r="UQG44" s="247" t="s">
        <v>309</v>
      </c>
      <c r="UQH44" s="247" t="s">
        <v>309</v>
      </c>
      <c r="UQI44" s="247" t="s">
        <v>309</v>
      </c>
      <c r="UQJ44" s="247" t="s">
        <v>309</v>
      </c>
      <c r="UQK44" s="247" t="s">
        <v>309</v>
      </c>
      <c r="UQL44" s="247" t="s">
        <v>309</v>
      </c>
      <c r="UQM44" s="247" t="s">
        <v>309</v>
      </c>
      <c r="UQN44" s="247" t="s">
        <v>309</v>
      </c>
      <c r="UQO44" s="247" t="s">
        <v>309</v>
      </c>
      <c r="UQP44" s="247" t="s">
        <v>309</v>
      </c>
      <c r="UQQ44" s="247" t="s">
        <v>309</v>
      </c>
      <c r="UQR44" s="247" t="s">
        <v>309</v>
      </c>
      <c r="UQS44" s="247" t="s">
        <v>309</v>
      </c>
      <c r="UQT44" s="247" t="s">
        <v>309</v>
      </c>
      <c r="UQU44" s="247" t="s">
        <v>309</v>
      </c>
      <c r="UQV44" s="247" t="s">
        <v>309</v>
      </c>
      <c r="UQW44" s="247" t="s">
        <v>309</v>
      </c>
      <c r="UQX44" s="247" t="s">
        <v>309</v>
      </c>
      <c r="UQY44" s="247" t="s">
        <v>309</v>
      </c>
      <c r="UQZ44" s="247" t="s">
        <v>309</v>
      </c>
      <c r="URA44" s="247" t="s">
        <v>309</v>
      </c>
      <c r="URB44" s="247" t="s">
        <v>309</v>
      </c>
      <c r="URC44" s="247" t="s">
        <v>309</v>
      </c>
      <c r="URD44" s="247" t="s">
        <v>309</v>
      </c>
      <c r="URE44" s="247" t="s">
        <v>309</v>
      </c>
      <c r="URF44" s="247" t="s">
        <v>309</v>
      </c>
      <c r="URG44" s="247" t="s">
        <v>309</v>
      </c>
      <c r="URH44" s="247" t="s">
        <v>309</v>
      </c>
      <c r="URI44" s="247" t="s">
        <v>309</v>
      </c>
      <c r="URJ44" s="247" t="s">
        <v>309</v>
      </c>
      <c r="URK44" s="247" t="s">
        <v>309</v>
      </c>
      <c r="URL44" s="247" t="s">
        <v>309</v>
      </c>
      <c r="URM44" s="247" t="s">
        <v>309</v>
      </c>
      <c r="URN44" s="247" t="s">
        <v>309</v>
      </c>
      <c r="URO44" s="247" t="s">
        <v>309</v>
      </c>
      <c r="URP44" s="247" t="s">
        <v>309</v>
      </c>
      <c r="URQ44" s="247" t="s">
        <v>309</v>
      </c>
      <c r="URR44" s="247" t="s">
        <v>309</v>
      </c>
      <c r="URS44" s="247" t="s">
        <v>309</v>
      </c>
      <c r="URT44" s="247" t="s">
        <v>309</v>
      </c>
      <c r="URU44" s="247" t="s">
        <v>309</v>
      </c>
      <c r="URV44" s="247" t="s">
        <v>309</v>
      </c>
      <c r="URW44" s="247" t="s">
        <v>309</v>
      </c>
      <c r="URX44" s="247" t="s">
        <v>309</v>
      </c>
      <c r="URY44" s="247" t="s">
        <v>309</v>
      </c>
      <c r="URZ44" s="247" t="s">
        <v>309</v>
      </c>
      <c r="USA44" s="247" t="s">
        <v>309</v>
      </c>
      <c r="USB44" s="247" t="s">
        <v>309</v>
      </c>
      <c r="USC44" s="247" t="s">
        <v>309</v>
      </c>
      <c r="USD44" s="247" t="s">
        <v>309</v>
      </c>
      <c r="USE44" s="247" t="s">
        <v>309</v>
      </c>
      <c r="USF44" s="247" t="s">
        <v>309</v>
      </c>
      <c r="USG44" s="247" t="s">
        <v>309</v>
      </c>
      <c r="USH44" s="247" t="s">
        <v>309</v>
      </c>
      <c r="USI44" s="247" t="s">
        <v>309</v>
      </c>
      <c r="USJ44" s="247" t="s">
        <v>309</v>
      </c>
      <c r="USK44" s="247" t="s">
        <v>309</v>
      </c>
      <c r="USL44" s="247" t="s">
        <v>309</v>
      </c>
      <c r="USM44" s="247" t="s">
        <v>309</v>
      </c>
      <c r="USN44" s="247" t="s">
        <v>309</v>
      </c>
      <c r="USO44" s="247" t="s">
        <v>309</v>
      </c>
      <c r="USP44" s="247" t="s">
        <v>309</v>
      </c>
      <c r="USQ44" s="247" t="s">
        <v>309</v>
      </c>
      <c r="USR44" s="247" t="s">
        <v>309</v>
      </c>
      <c r="USS44" s="247" t="s">
        <v>309</v>
      </c>
      <c r="UST44" s="247" t="s">
        <v>309</v>
      </c>
      <c r="USU44" s="247" t="s">
        <v>309</v>
      </c>
      <c r="USV44" s="247" t="s">
        <v>309</v>
      </c>
      <c r="USW44" s="247" t="s">
        <v>309</v>
      </c>
      <c r="USX44" s="247" t="s">
        <v>309</v>
      </c>
      <c r="USY44" s="247" t="s">
        <v>309</v>
      </c>
      <c r="USZ44" s="247" t="s">
        <v>309</v>
      </c>
      <c r="UTA44" s="247" t="s">
        <v>309</v>
      </c>
      <c r="UTB44" s="247" t="s">
        <v>309</v>
      </c>
      <c r="UTC44" s="247" t="s">
        <v>309</v>
      </c>
      <c r="UTD44" s="247" t="s">
        <v>309</v>
      </c>
      <c r="UTE44" s="247" t="s">
        <v>309</v>
      </c>
      <c r="UTF44" s="247" t="s">
        <v>309</v>
      </c>
      <c r="UTG44" s="247" t="s">
        <v>309</v>
      </c>
      <c r="UTH44" s="247" t="s">
        <v>309</v>
      </c>
      <c r="UTI44" s="247" t="s">
        <v>309</v>
      </c>
      <c r="UTJ44" s="247" t="s">
        <v>309</v>
      </c>
      <c r="UTK44" s="247" t="s">
        <v>309</v>
      </c>
      <c r="UTL44" s="247" t="s">
        <v>309</v>
      </c>
      <c r="UTM44" s="247" t="s">
        <v>309</v>
      </c>
      <c r="UTN44" s="247" t="s">
        <v>309</v>
      </c>
      <c r="UTO44" s="247" t="s">
        <v>309</v>
      </c>
      <c r="UTP44" s="247" t="s">
        <v>309</v>
      </c>
      <c r="UTQ44" s="247" t="s">
        <v>309</v>
      </c>
      <c r="UTR44" s="247" t="s">
        <v>309</v>
      </c>
      <c r="UTS44" s="247" t="s">
        <v>309</v>
      </c>
      <c r="UTT44" s="247" t="s">
        <v>309</v>
      </c>
      <c r="UTU44" s="247" t="s">
        <v>309</v>
      </c>
      <c r="UTV44" s="247" t="s">
        <v>309</v>
      </c>
      <c r="UTW44" s="247" t="s">
        <v>309</v>
      </c>
      <c r="UTX44" s="247" t="s">
        <v>309</v>
      </c>
      <c r="UTY44" s="247" t="s">
        <v>309</v>
      </c>
      <c r="UTZ44" s="247" t="s">
        <v>309</v>
      </c>
      <c r="UUA44" s="247" t="s">
        <v>309</v>
      </c>
      <c r="UUB44" s="247" t="s">
        <v>309</v>
      </c>
      <c r="UUC44" s="247" t="s">
        <v>309</v>
      </c>
      <c r="UUD44" s="247" t="s">
        <v>309</v>
      </c>
      <c r="UUE44" s="247" t="s">
        <v>309</v>
      </c>
      <c r="UUF44" s="247" t="s">
        <v>309</v>
      </c>
      <c r="UUG44" s="247" t="s">
        <v>309</v>
      </c>
      <c r="UUH44" s="247" t="s">
        <v>309</v>
      </c>
      <c r="UUI44" s="247" t="s">
        <v>309</v>
      </c>
      <c r="UUJ44" s="247" t="s">
        <v>309</v>
      </c>
      <c r="UUK44" s="247" t="s">
        <v>309</v>
      </c>
      <c r="UUL44" s="247" t="s">
        <v>309</v>
      </c>
      <c r="UUM44" s="247" t="s">
        <v>309</v>
      </c>
      <c r="UUN44" s="247" t="s">
        <v>309</v>
      </c>
      <c r="UUO44" s="247" t="s">
        <v>309</v>
      </c>
      <c r="UUP44" s="247" t="s">
        <v>309</v>
      </c>
      <c r="UUQ44" s="247" t="s">
        <v>309</v>
      </c>
      <c r="UUR44" s="247" t="s">
        <v>309</v>
      </c>
      <c r="UUS44" s="247" t="s">
        <v>309</v>
      </c>
      <c r="UUT44" s="247" t="s">
        <v>309</v>
      </c>
      <c r="UUU44" s="247" t="s">
        <v>309</v>
      </c>
      <c r="UUV44" s="247" t="s">
        <v>309</v>
      </c>
      <c r="UUW44" s="247" t="s">
        <v>309</v>
      </c>
      <c r="UUX44" s="247" t="s">
        <v>309</v>
      </c>
      <c r="UUY44" s="247" t="s">
        <v>309</v>
      </c>
      <c r="UUZ44" s="247" t="s">
        <v>309</v>
      </c>
      <c r="UVA44" s="247" t="s">
        <v>309</v>
      </c>
      <c r="UVB44" s="247" t="s">
        <v>309</v>
      </c>
      <c r="UVC44" s="247" t="s">
        <v>309</v>
      </c>
      <c r="UVD44" s="247" t="s">
        <v>309</v>
      </c>
      <c r="UVE44" s="247" t="s">
        <v>309</v>
      </c>
      <c r="UVF44" s="247" t="s">
        <v>309</v>
      </c>
      <c r="UVG44" s="247" t="s">
        <v>309</v>
      </c>
      <c r="UVH44" s="247" t="s">
        <v>309</v>
      </c>
      <c r="UVI44" s="247" t="s">
        <v>309</v>
      </c>
      <c r="UVJ44" s="247" t="s">
        <v>309</v>
      </c>
      <c r="UVK44" s="247" t="s">
        <v>309</v>
      </c>
      <c r="UVL44" s="247" t="s">
        <v>309</v>
      </c>
      <c r="UVM44" s="247" t="s">
        <v>309</v>
      </c>
      <c r="UVN44" s="247" t="s">
        <v>309</v>
      </c>
      <c r="UVO44" s="247" t="s">
        <v>309</v>
      </c>
      <c r="UVP44" s="247" t="s">
        <v>309</v>
      </c>
      <c r="UVQ44" s="247" t="s">
        <v>309</v>
      </c>
      <c r="UVR44" s="247" t="s">
        <v>309</v>
      </c>
      <c r="UVS44" s="247" t="s">
        <v>309</v>
      </c>
      <c r="UVT44" s="247" t="s">
        <v>309</v>
      </c>
      <c r="UVU44" s="247" t="s">
        <v>309</v>
      </c>
      <c r="UVV44" s="247" t="s">
        <v>309</v>
      </c>
      <c r="UVW44" s="247" t="s">
        <v>309</v>
      </c>
      <c r="UVX44" s="247" t="s">
        <v>309</v>
      </c>
      <c r="UVY44" s="247" t="s">
        <v>309</v>
      </c>
      <c r="UVZ44" s="247" t="s">
        <v>309</v>
      </c>
      <c r="UWA44" s="247" t="s">
        <v>309</v>
      </c>
      <c r="UWB44" s="247" t="s">
        <v>309</v>
      </c>
      <c r="UWC44" s="247" t="s">
        <v>309</v>
      </c>
      <c r="UWD44" s="247" t="s">
        <v>309</v>
      </c>
      <c r="UWE44" s="247" t="s">
        <v>309</v>
      </c>
      <c r="UWF44" s="247" t="s">
        <v>309</v>
      </c>
      <c r="UWG44" s="247" t="s">
        <v>309</v>
      </c>
      <c r="UWH44" s="247" t="s">
        <v>309</v>
      </c>
      <c r="UWI44" s="247" t="s">
        <v>309</v>
      </c>
      <c r="UWJ44" s="247" t="s">
        <v>309</v>
      </c>
      <c r="UWK44" s="247" t="s">
        <v>309</v>
      </c>
      <c r="UWL44" s="247" t="s">
        <v>309</v>
      </c>
      <c r="UWM44" s="247" t="s">
        <v>309</v>
      </c>
      <c r="UWN44" s="247" t="s">
        <v>309</v>
      </c>
      <c r="UWO44" s="247" t="s">
        <v>309</v>
      </c>
      <c r="UWP44" s="247" t="s">
        <v>309</v>
      </c>
      <c r="UWQ44" s="247" t="s">
        <v>309</v>
      </c>
      <c r="UWR44" s="247" t="s">
        <v>309</v>
      </c>
      <c r="UWS44" s="247" t="s">
        <v>309</v>
      </c>
      <c r="UWT44" s="247" t="s">
        <v>309</v>
      </c>
      <c r="UWU44" s="247" t="s">
        <v>309</v>
      </c>
      <c r="UWV44" s="247" t="s">
        <v>309</v>
      </c>
      <c r="UWW44" s="247" t="s">
        <v>309</v>
      </c>
      <c r="UWX44" s="247" t="s">
        <v>309</v>
      </c>
      <c r="UWY44" s="247" t="s">
        <v>309</v>
      </c>
      <c r="UWZ44" s="247" t="s">
        <v>309</v>
      </c>
      <c r="UXA44" s="247" t="s">
        <v>309</v>
      </c>
      <c r="UXB44" s="247" t="s">
        <v>309</v>
      </c>
      <c r="UXC44" s="247" t="s">
        <v>309</v>
      </c>
      <c r="UXD44" s="247" t="s">
        <v>309</v>
      </c>
      <c r="UXE44" s="247" t="s">
        <v>309</v>
      </c>
      <c r="UXF44" s="247" t="s">
        <v>309</v>
      </c>
      <c r="UXG44" s="247" t="s">
        <v>309</v>
      </c>
      <c r="UXH44" s="247" t="s">
        <v>309</v>
      </c>
      <c r="UXI44" s="247" t="s">
        <v>309</v>
      </c>
      <c r="UXJ44" s="247" t="s">
        <v>309</v>
      </c>
      <c r="UXK44" s="247" t="s">
        <v>309</v>
      </c>
      <c r="UXL44" s="247" t="s">
        <v>309</v>
      </c>
      <c r="UXM44" s="247" t="s">
        <v>309</v>
      </c>
      <c r="UXN44" s="247" t="s">
        <v>309</v>
      </c>
      <c r="UXO44" s="247" t="s">
        <v>309</v>
      </c>
      <c r="UXP44" s="247" t="s">
        <v>309</v>
      </c>
      <c r="UXQ44" s="247" t="s">
        <v>309</v>
      </c>
      <c r="UXR44" s="247" t="s">
        <v>309</v>
      </c>
      <c r="UXS44" s="247" t="s">
        <v>309</v>
      </c>
      <c r="UXT44" s="247" t="s">
        <v>309</v>
      </c>
      <c r="UXU44" s="247" t="s">
        <v>309</v>
      </c>
      <c r="UXV44" s="247" t="s">
        <v>309</v>
      </c>
      <c r="UXW44" s="247" t="s">
        <v>309</v>
      </c>
      <c r="UXX44" s="247" t="s">
        <v>309</v>
      </c>
      <c r="UXY44" s="247" t="s">
        <v>309</v>
      </c>
      <c r="UXZ44" s="247" t="s">
        <v>309</v>
      </c>
      <c r="UYA44" s="247" t="s">
        <v>309</v>
      </c>
      <c r="UYB44" s="247" t="s">
        <v>309</v>
      </c>
      <c r="UYC44" s="247" t="s">
        <v>309</v>
      </c>
      <c r="UYD44" s="247" t="s">
        <v>309</v>
      </c>
      <c r="UYE44" s="247" t="s">
        <v>309</v>
      </c>
      <c r="UYF44" s="247" t="s">
        <v>309</v>
      </c>
      <c r="UYG44" s="247" t="s">
        <v>309</v>
      </c>
      <c r="UYH44" s="247" t="s">
        <v>309</v>
      </c>
      <c r="UYI44" s="247" t="s">
        <v>309</v>
      </c>
      <c r="UYJ44" s="247" t="s">
        <v>309</v>
      </c>
      <c r="UYK44" s="247" t="s">
        <v>309</v>
      </c>
      <c r="UYL44" s="247" t="s">
        <v>309</v>
      </c>
      <c r="UYM44" s="247" t="s">
        <v>309</v>
      </c>
      <c r="UYN44" s="247" t="s">
        <v>309</v>
      </c>
      <c r="UYO44" s="247" t="s">
        <v>309</v>
      </c>
      <c r="UYP44" s="247" t="s">
        <v>309</v>
      </c>
      <c r="UYQ44" s="247" t="s">
        <v>309</v>
      </c>
      <c r="UYR44" s="247" t="s">
        <v>309</v>
      </c>
      <c r="UYS44" s="247" t="s">
        <v>309</v>
      </c>
      <c r="UYT44" s="247" t="s">
        <v>309</v>
      </c>
      <c r="UYU44" s="247" t="s">
        <v>309</v>
      </c>
      <c r="UYV44" s="247" t="s">
        <v>309</v>
      </c>
      <c r="UYW44" s="247" t="s">
        <v>309</v>
      </c>
      <c r="UYX44" s="247" t="s">
        <v>309</v>
      </c>
      <c r="UYY44" s="247" t="s">
        <v>309</v>
      </c>
      <c r="UYZ44" s="247" t="s">
        <v>309</v>
      </c>
      <c r="UZA44" s="247" t="s">
        <v>309</v>
      </c>
      <c r="UZB44" s="247" t="s">
        <v>309</v>
      </c>
      <c r="UZC44" s="247" t="s">
        <v>309</v>
      </c>
      <c r="UZD44" s="247" t="s">
        <v>309</v>
      </c>
      <c r="UZE44" s="247" t="s">
        <v>309</v>
      </c>
      <c r="UZF44" s="247" t="s">
        <v>309</v>
      </c>
      <c r="UZG44" s="247" t="s">
        <v>309</v>
      </c>
      <c r="UZH44" s="247" t="s">
        <v>309</v>
      </c>
      <c r="UZI44" s="247" t="s">
        <v>309</v>
      </c>
      <c r="UZJ44" s="247" t="s">
        <v>309</v>
      </c>
      <c r="UZK44" s="247" t="s">
        <v>309</v>
      </c>
      <c r="UZL44" s="247" t="s">
        <v>309</v>
      </c>
      <c r="UZM44" s="247" t="s">
        <v>309</v>
      </c>
      <c r="UZN44" s="247" t="s">
        <v>309</v>
      </c>
      <c r="UZO44" s="247" t="s">
        <v>309</v>
      </c>
      <c r="UZP44" s="247" t="s">
        <v>309</v>
      </c>
      <c r="UZQ44" s="247" t="s">
        <v>309</v>
      </c>
      <c r="UZR44" s="247" t="s">
        <v>309</v>
      </c>
      <c r="UZS44" s="247" t="s">
        <v>309</v>
      </c>
      <c r="UZT44" s="247" t="s">
        <v>309</v>
      </c>
      <c r="UZU44" s="247" t="s">
        <v>309</v>
      </c>
      <c r="UZV44" s="247" t="s">
        <v>309</v>
      </c>
      <c r="UZW44" s="247" t="s">
        <v>309</v>
      </c>
      <c r="UZX44" s="247" t="s">
        <v>309</v>
      </c>
      <c r="UZY44" s="247" t="s">
        <v>309</v>
      </c>
      <c r="UZZ44" s="247" t="s">
        <v>309</v>
      </c>
      <c r="VAA44" s="247" t="s">
        <v>309</v>
      </c>
      <c r="VAB44" s="247" t="s">
        <v>309</v>
      </c>
      <c r="VAC44" s="247" t="s">
        <v>309</v>
      </c>
      <c r="VAD44" s="247" t="s">
        <v>309</v>
      </c>
      <c r="VAE44" s="247" t="s">
        <v>309</v>
      </c>
      <c r="VAF44" s="247" t="s">
        <v>309</v>
      </c>
      <c r="VAG44" s="247" t="s">
        <v>309</v>
      </c>
      <c r="VAH44" s="247" t="s">
        <v>309</v>
      </c>
      <c r="VAI44" s="247" t="s">
        <v>309</v>
      </c>
      <c r="VAJ44" s="247" t="s">
        <v>309</v>
      </c>
      <c r="VAK44" s="247" t="s">
        <v>309</v>
      </c>
      <c r="VAL44" s="247" t="s">
        <v>309</v>
      </c>
      <c r="VAM44" s="247" t="s">
        <v>309</v>
      </c>
      <c r="VAN44" s="247" t="s">
        <v>309</v>
      </c>
      <c r="VAO44" s="247" t="s">
        <v>309</v>
      </c>
      <c r="VAP44" s="247" t="s">
        <v>309</v>
      </c>
      <c r="VAQ44" s="247" t="s">
        <v>309</v>
      </c>
      <c r="VAR44" s="247" t="s">
        <v>309</v>
      </c>
      <c r="VAS44" s="247" t="s">
        <v>309</v>
      </c>
      <c r="VAT44" s="247" t="s">
        <v>309</v>
      </c>
      <c r="VAU44" s="247" t="s">
        <v>309</v>
      </c>
      <c r="VAV44" s="247" t="s">
        <v>309</v>
      </c>
      <c r="VAW44" s="247" t="s">
        <v>309</v>
      </c>
      <c r="VAX44" s="247" t="s">
        <v>309</v>
      </c>
      <c r="VAY44" s="247" t="s">
        <v>309</v>
      </c>
      <c r="VAZ44" s="247" t="s">
        <v>309</v>
      </c>
      <c r="VBA44" s="247" t="s">
        <v>309</v>
      </c>
      <c r="VBB44" s="247" t="s">
        <v>309</v>
      </c>
      <c r="VBC44" s="247" t="s">
        <v>309</v>
      </c>
      <c r="VBD44" s="247" t="s">
        <v>309</v>
      </c>
      <c r="VBE44" s="247" t="s">
        <v>309</v>
      </c>
      <c r="VBF44" s="247" t="s">
        <v>309</v>
      </c>
      <c r="VBG44" s="247" t="s">
        <v>309</v>
      </c>
      <c r="VBH44" s="247" t="s">
        <v>309</v>
      </c>
      <c r="VBI44" s="247" t="s">
        <v>309</v>
      </c>
      <c r="VBJ44" s="247" t="s">
        <v>309</v>
      </c>
      <c r="VBK44" s="247" t="s">
        <v>309</v>
      </c>
      <c r="VBL44" s="247" t="s">
        <v>309</v>
      </c>
      <c r="VBM44" s="247" t="s">
        <v>309</v>
      </c>
      <c r="VBN44" s="247" t="s">
        <v>309</v>
      </c>
      <c r="VBO44" s="247" t="s">
        <v>309</v>
      </c>
      <c r="VBP44" s="247" t="s">
        <v>309</v>
      </c>
      <c r="VBQ44" s="247" t="s">
        <v>309</v>
      </c>
      <c r="VBR44" s="247" t="s">
        <v>309</v>
      </c>
      <c r="VBS44" s="247" t="s">
        <v>309</v>
      </c>
      <c r="VBT44" s="247" t="s">
        <v>309</v>
      </c>
      <c r="VBU44" s="247" t="s">
        <v>309</v>
      </c>
      <c r="VBV44" s="247" t="s">
        <v>309</v>
      </c>
      <c r="VBW44" s="247" t="s">
        <v>309</v>
      </c>
      <c r="VBX44" s="247" t="s">
        <v>309</v>
      </c>
      <c r="VBY44" s="247" t="s">
        <v>309</v>
      </c>
      <c r="VBZ44" s="247" t="s">
        <v>309</v>
      </c>
      <c r="VCA44" s="247" t="s">
        <v>309</v>
      </c>
      <c r="VCB44" s="247" t="s">
        <v>309</v>
      </c>
      <c r="VCC44" s="247" t="s">
        <v>309</v>
      </c>
      <c r="VCD44" s="247" t="s">
        <v>309</v>
      </c>
      <c r="VCE44" s="247" t="s">
        <v>309</v>
      </c>
      <c r="VCF44" s="247" t="s">
        <v>309</v>
      </c>
      <c r="VCG44" s="247" t="s">
        <v>309</v>
      </c>
      <c r="VCH44" s="247" t="s">
        <v>309</v>
      </c>
      <c r="VCI44" s="247" t="s">
        <v>309</v>
      </c>
      <c r="VCJ44" s="247" t="s">
        <v>309</v>
      </c>
      <c r="VCK44" s="247" t="s">
        <v>309</v>
      </c>
      <c r="VCL44" s="247" t="s">
        <v>309</v>
      </c>
      <c r="VCM44" s="247" t="s">
        <v>309</v>
      </c>
      <c r="VCN44" s="247" t="s">
        <v>309</v>
      </c>
      <c r="VCO44" s="247" t="s">
        <v>309</v>
      </c>
      <c r="VCP44" s="247" t="s">
        <v>309</v>
      </c>
      <c r="VCQ44" s="247" t="s">
        <v>309</v>
      </c>
      <c r="VCR44" s="247" t="s">
        <v>309</v>
      </c>
      <c r="VCS44" s="247" t="s">
        <v>309</v>
      </c>
      <c r="VCT44" s="247" t="s">
        <v>309</v>
      </c>
      <c r="VCU44" s="247" t="s">
        <v>309</v>
      </c>
      <c r="VCV44" s="247" t="s">
        <v>309</v>
      </c>
      <c r="VCW44" s="247" t="s">
        <v>309</v>
      </c>
      <c r="VCX44" s="247" t="s">
        <v>309</v>
      </c>
      <c r="VCY44" s="247" t="s">
        <v>309</v>
      </c>
      <c r="VCZ44" s="247" t="s">
        <v>309</v>
      </c>
      <c r="VDA44" s="247" t="s">
        <v>309</v>
      </c>
      <c r="VDB44" s="247" t="s">
        <v>309</v>
      </c>
      <c r="VDC44" s="247" t="s">
        <v>309</v>
      </c>
      <c r="VDD44" s="247" t="s">
        <v>309</v>
      </c>
      <c r="VDE44" s="247" t="s">
        <v>309</v>
      </c>
      <c r="VDF44" s="247" t="s">
        <v>309</v>
      </c>
      <c r="VDG44" s="247" t="s">
        <v>309</v>
      </c>
      <c r="VDH44" s="247" t="s">
        <v>309</v>
      </c>
      <c r="VDI44" s="247" t="s">
        <v>309</v>
      </c>
      <c r="VDJ44" s="247" t="s">
        <v>309</v>
      </c>
      <c r="VDK44" s="247" t="s">
        <v>309</v>
      </c>
      <c r="VDL44" s="247" t="s">
        <v>309</v>
      </c>
      <c r="VDM44" s="247" t="s">
        <v>309</v>
      </c>
      <c r="VDN44" s="247" t="s">
        <v>309</v>
      </c>
      <c r="VDO44" s="247" t="s">
        <v>309</v>
      </c>
      <c r="VDP44" s="247" t="s">
        <v>309</v>
      </c>
      <c r="VDQ44" s="247" t="s">
        <v>309</v>
      </c>
      <c r="VDR44" s="247" t="s">
        <v>309</v>
      </c>
      <c r="VDS44" s="247" t="s">
        <v>309</v>
      </c>
      <c r="VDT44" s="247" t="s">
        <v>309</v>
      </c>
      <c r="VDU44" s="247" t="s">
        <v>309</v>
      </c>
      <c r="VDV44" s="247" t="s">
        <v>309</v>
      </c>
      <c r="VDW44" s="247" t="s">
        <v>309</v>
      </c>
      <c r="VDX44" s="247" t="s">
        <v>309</v>
      </c>
      <c r="VDY44" s="247" t="s">
        <v>309</v>
      </c>
      <c r="VDZ44" s="247" t="s">
        <v>309</v>
      </c>
      <c r="VEA44" s="247" t="s">
        <v>309</v>
      </c>
      <c r="VEB44" s="247" t="s">
        <v>309</v>
      </c>
      <c r="VEC44" s="247" t="s">
        <v>309</v>
      </c>
      <c r="VED44" s="247" t="s">
        <v>309</v>
      </c>
      <c r="VEE44" s="247" t="s">
        <v>309</v>
      </c>
      <c r="VEF44" s="247" t="s">
        <v>309</v>
      </c>
      <c r="VEG44" s="247" t="s">
        <v>309</v>
      </c>
      <c r="VEH44" s="247" t="s">
        <v>309</v>
      </c>
      <c r="VEI44" s="247" t="s">
        <v>309</v>
      </c>
      <c r="VEJ44" s="247" t="s">
        <v>309</v>
      </c>
      <c r="VEK44" s="247" t="s">
        <v>309</v>
      </c>
      <c r="VEL44" s="247" t="s">
        <v>309</v>
      </c>
      <c r="VEM44" s="247" t="s">
        <v>309</v>
      </c>
      <c r="VEN44" s="247" t="s">
        <v>309</v>
      </c>
      <c r="VEO44" s="247" t="s">
        <v>309</v>
      </c>
      <c r="VEP44" s="247" t="s">
        <v>309</v>
      </c>
      <c r="VEQ44" s="247" t="s">
        <v>309</v>
      </c>
      <c r="VER44" s="247" t="s">
        <v>309</v>
      </c>
      <c r="VES44" s="247" t="s">
        <v>309</v>
      </c>
      <c r="VET44" s="247" t="s">
        <v>309</v>
      </c>
      <c r="VEU44" s="247" t="s">
        <v>309</v>
      </c>
      <c r="VEV44" s="247" t="s">
        <v>309</v>
      </c>
      <c r="VEW44" s="247" t="s">
        <v>309</v>
      </c>
      <c r="VEX44" s="247" t="s">
        <v>309</v>
      </c>
      <c r="VEY44" s="247" t="s">
        <v>309</v>
      </c>
      <c r="VEZ44" s="247" t="s">
        <v>309</v>
      </c>
      <c r="VFA44" s="247" t="s">
        <v>309</v>
      </c>
      <c r="VFB44" s="247" t="s">
        <v>309</v>
      </c>
      <c r="VFC44" s="247" t="s">
        <v>309</v>
      </c>
      <c r="VFD44" s="247" t="s">
        <v>309</v>
      </c>
      <c r="VFE44" s="247" t="s">
        <v>309</v>
      </c>
      <c r="VFF44" s="247" t="s">
        <v>309</v>
      </c>
      <c r="VFG44" s="247" t="s">
        <v>309</v>
      </c>
      <c r="VFH44" s="247" t="s">
        <v>309</v>
      </c>
      <c r="VFI44" s="247" t="s">
        <v>309</v>
      </c>
      <c r="VFJ44" s="247" t="s">
        <v>309</v>
      </c>
      <c r="VFK44" s="247" t="s">
        <v>309</v>
      </c>
      <c r="VFL44" s="247" t="s">
        <v>309</v>
      </c>
      <c r="VFM44" s="247" t="s">
        <v>309</v>
      </c>
      <c r="VFN44" s="247" t="s">
        <v>309</v>
      </c>
      <c r="VFO44" s="247" t="s">
        <v>309</v>
      </c>
      <c r="VFP44" s="247" t="s">
        <v>309</v>
      </c>
      <c r="VFQ44" s="247" t="s">
        <v>309</v>
      </c>
      <c r="VFR44" s="247" t="s">
        <v>309</v>
      </c>
      <c r="VFS44" s="247" t="s">
        <v>309</v>
      </c>
      <c r="VFT44" s="247" t="s">
        <v>309</v>
      </c>
      <c r="VFU44" s="247" t="s">
        <v>309</v>
      </c>
      <c r="VFV44" s="247" t="s">
        <v>309</v>
      </c>
      <c r="VFW44" s="247" t="s">
        <v>309</v>
      </c>
      <c r="VFX44" s="247" t="s">
        <v>309</v>
      </c>
      <c r="VFY44" s="247" t="s">
        <v>309</v>
      </c>
      <c r="VFZ44" s="247" t="s">
        <v>309</v>
      </c>
      <c r="VGA44" s="247" t="s">
        <v>309</v>
      </c>
      <c r="VGB44" s="247" t="s">
        <v>309</v>
      </c>
      <c r="VGC44" s="247" t="s">
        <v>309</v>
      </c>
      <c r="VGD44" s="247" t="s">
        <v>309</v>
      </c>
      <c r="VGE44" s="247" t="s">
        <v>309</v>
      </c>
      <c r="VGF44" s="247" t="s">
        <v>309</v>
      </c>
      <c r="VGG44" s="247" t="s">
        <v>309</v>
      </c>
      <c r="VGH44" s="247" t="s">
        <v>309</v>
      </c>
      <c r="VGI44" s="247" t="s">
        <v>309</v>
      </c>
      <c r="VGJ44" s="247" t="s">
        <v>309</v>
      </c>
      <c r="VGK44" s="247" t="s">
        <v>309</v>
      </c>
      <c r="VGL44" s="247" t="s">
        <v>309</v>
      </c>
      <c r="VGM44" s="247" t="s">
        <v>309</v>
      </c>
      <c r="VGN44" s="247" t="s">
        <v>309</v>
      </c>
      <c r="VGO44" s="247" t="s">
        <v>309</v>
      </c>
      <c r="VGP44" s="247" t="s">
        <v>309</v>
      </c>
      <c r="VGQ44" s="247" t="s">
        <v>309</v>
      </c>
      <c r="VGR44" s="247" t="s">
        <v>309</v>
      </c>
      <c r="VGS44" s="247" t="s">
        <v>309</v>
      </c>
      <c r="VGT44" s="247" t="s">
        <v>309</v>
      </c>
      <c r="VGU44" s="247" t="s">
        <v>309</v>
      </c>
      <c r="VGV44" s="247" t="s">
        <v>309</v>
      </c>
      <c r="VGW44" s="247" t="s">
        <v>309</v>
      </c>
      <c r="VGX44" s="247" t="s">
        <v>309</v>
      </c>
      <c r="VGY44" s="247" t="s">
        <v>309</v>
      </c>
      <c r="VGZ44" s="247" t="s">
        <v>309</v>
      </c>
      <c r="VHA44" s="247" t="s">
        <v>309</v>
      </c>
      <c r="VHB44" s="247" t="s">
        <v>309</v>
      </c>
      <c r="VHC44" s="247" t="s">
        <v>309</v>
      </c>
      <c r="VHD44" s="247" t="s">
        <v>309</v>
      </c>
      <c r="VHE44" s="247" t="s">
        <v>309</v>
      </c>
      <c r="VHF44" s="247" t="s">
        <v>309</v>
      </c>
      <c r="VHG44" s="247" t="s">
        <v>309</v>
      </c>
      <c r="VHH44" s="247" t="s">
        <v>309</v>
      </c>
      <c r="VHI44" s="247" t="s">
        <v>309</v>
      </c>
      <c r="VHJ44" s="247" t="s">
        <v>309</v>
      </c>
      <c r="VHK44" s="247" t="s">
        <v>309</v>
      </c>
      <c r="VHL44" s="247" t="s">
        <v>309</v>
      </c>
      <c r="VHM44" s="247" t="s">
        <v>309</v>
      </c>
      <c r="VHN44" s="247" t="s">
        <v>309</v>
      </c>
      <c r="VHO44" s="247" t="s">
        <v>309</v>
      </c>
      <c r="VHP44" s="247" t="s">
        <v>309</v>
      </c>
      <c r="VHQ44" s="247" t="s">
        <v>309</v>
      </c>
      <c r="VHR44" s="247" t="s">
        <v>309</v>
      </c>
      <c r="VHS44" s="247" t="s">
        <v>309</v>
      </c>
      <c r="VHT44" s="247" t="s">
        <v>309</v>
      </c>
      <c r="VHU44" s="247" t="s">
        <v>309</v>
      </c>
      <c r="VHV44" s="247" t="s">
        <v>309</v>
      </c>
      <c r="VHW44" s="247" t="s">
        <v>309</v>
      </c>
      <c r="VHX44" s="247" t="s">
        <v>309</v>
      </c>
      <c r="VHY44" s="247" t="s">
        <v>309</v>
      </c>
      <c r="VHZ44" s="247" t="s">
        <v>309</v>
      </c>
      <c r="VIA44" s="247" t="s">
        <v>309</v>
      </c>
      <c r="VIB44" s="247" t="s">
        <v>309</v>
      </c>
      <c r="VIC44" s="247" t="s">
        <v>309</v>
      </c>
      <c r="VID44" s="247" t="s">
        <v>309</v>
      </c>
      <c r="VIE44" s="247" t="s">
        <v>309</v>
      </c>
      <c r="VIF44" s="247" t="s">
        <v>309</v>
      </c>
      <c r="VIG44" s="247" t="s">
        <v>309</v>
      </c>
      <c r="VIH44" s="247" t="s">
        <v>309</v>
      </c>
      <c r="VII44" s="247" t="s">
        <v>309</v>
      </c>
      <c r="VIJ44" s="247" t="s">
        <v>309</v>
      </c>
      <c r="VIK44" s="247" t="s">
        <v>309</v>
      </c>
      <c r="VIL44" s="247" t="s">
        <v>309</v>
      </c>
      <c r="VIM44" s="247" t="s">
        <v>309</v>
      </c>
      <c r="VIN44" s="247" t="s">
        <v>309</v>
      </c>
      <c r="VIO44" s="247" t="s">
        <v>309</v>
      </c>
      <c r="VIP44" s="247" t="s">
        <v>309</v>
      </c>
      <c r="VIQ44" s="247" t="s">
        <v>309</v>
      </c>
      <c r="VIR44" s="247" t="s">
        <v>309</v>
      </c>
      <c r="VIS44" s="247" t="s">
        <v>309</v>
      </c>
      <c r="VIT44" s="247" t="s">
        <v>309</v>
      </c>
      <c r="VIU44" s="247" t="s">
        <v>309</v>
      </c>
      <c r="VIV44" s="247" t="s">
        <v>309</v>
      </c>
      <c r="VIW44" s="247" t="s">
        <v>309</v>
      </c>
      <c r="VIX44" s="247" t="s">
        <v>309</v>
      </c>
      <c r="VIY44" s="247" t="s">
        <v>309</v>
      </c>
      <c r="VIZ44" s="247" t="s">
        <v>309</v>
      </c>
      <c r="VJA44" s="247" t="s">
        <v>309</v>
      </c>
      <c r="VJB44" s="247" t="s">
        <v>309</v>
      </c>
      <c r="VJC44" s="247" t="s">
        <v>309</v>
      </c>
      <c r="VJD44" s="247" t="s">
        <v>309</v>
      </c>
      <c r="VJE44" s="247" t="s">
        <v>309</v>
      </c>
      <c r="VJF44" s="247" t="s">
        <v>309</v>
      </c>
      <c r="VJG44" s="247" t="s">
        <v>309</v>
      </c>
      <c r="VJH44" s="247" t="s">
        <v>309</v>
      </c>
      <c r="VJI44" s="247" t="s">
        <v>309</v>
      </c>
      <c r="VJJ44" s="247" t="s">
        <v>309</v>
      </c>
      <c r="VJK44" s="247" t="s">
        <v>309</v>
      </c>
      <c r="VJL44" s="247" t="s">
        <v>309</v>
      </c>
      <c r="VJM44" s="247" t="s">
        <v>309</v>
      </c>
      <c r="VJN44" s="247" t="s">
        <v>309</v>
      </c>
      <c r="VJO44" s="247" t="s">
        <v>309</v>
      </c>
      <c r="VJP44" s="247" t="s">
        <v>309</v>
      </c>
      <c r="VJQ44" s="247" t="s">
        <v>309</v>
      </c>
      <c r="VJR44" s="247" t="s">
        <v>309</v>
      </c>
      <c r="VJS44" s="247" t="s">
        <v>309</v>
      </c>
      <c r="VJT44" s="247" t="s">
        <v>309</v>
      </c>
      <c r="VJU44" s="247" t="s">
        <v>309</v>
      </c>
      <c r="VJV44" s="247" t="s">
        <v>309</v>
      </c>
      <c r="VJW44" s="247" t="s">
        <v>309</v>
      </c>
      <c r="VJX44" s="247" t="s">
        <v>309</v>
      </c>
      <c r="VJY44" s="247" t="s">
        <v>309</v>
      </c>
      <c r="VJZ44" s="247" t="s">
        <v>309</v>
      </c>
      <c r="VKA44" s="247" t="s">
        <v>309</v>
      </c>
      <c r="VKB44" s="247" t="s">
        <v>309</v>
      </c>
      <c r="VKC44" s="247" t="s">
        <v>309</v>
      </c>
      <c r="VKD44" s="247" t="s">
        <v>309</v>
      </c>
      <c r="VKE44" s="247" t="s">
        <v>309</v>
      </c>
      <c r="VKF44" s="247" t="s">
        <v>309</v>
      </c>
      <c r="VKG44" s="247" t="s">
        <v>309</v>
      </c>
      <c r="VKH44" s="247" t="s">
        <v>309</v>
      </c>
      <c r="VKI44" s="247" t="s">
        <v>309</v>
      </c>
      <c r="VKJ44" s="247" t="s">
        <v>309</v>
      </c>
      <c r="VKK44" s="247" t="s">
        <v>309</v>
      </c>
      <c r="VKL44" s="247" t="s">
        <v>309</v>
      </c>
      <c r="VKM44" s="247" t="s">
        <v>309</v>
      </c>
      <c r="VKN44" s="247" t="s">
        <v>309</v>
      </c>
      <c r="VKO44" s="247" t="s">
        <v>309</v>
      </c>
      <c r="VKP44" s="247" t="s">
        <v>309</v>
      </c>
      <c r="VKQ44" s="247" t="s">
        <v>309</v>
      </c>
      <c r="VKR44" s="247" t="s">
        <v>309</v>
      </c>
      <c r="VKS44" s="247" t="s">
        <v>309</v>
      </c>
      <c r="VKT44" s="247" t="s">
        <v>309</v>
      </c>
      <c r="VKU44" s="247" t="s">
        <v>309</v>
      </c>
      <c r="VKV44" s="247" t="s">
        <v>309</v>
      </c>
      <c r="VKW44" s="247" t="s">
        <v>309</v>
      </c>
      <c r="VKX44" s="247" t="s">
        <v>309</v>
      </c>
      <c r="VKY44" s="247" t="s">
        <v>309</v>
      </c>
      <c r="VKZ44" s="247" t="s">
        <v>309</v>
      </c>
      <c r="VLA44" s="247" t="s">
        <v>309</v>
      </c>
      <c r="VLB44" s="247" t="s">
        <v>309</v>
      </c>
      <c r="VLC44" s="247" t="s">
        <v>309</v>
      </c>
      <c r="VLD44" s="247" t="s">
        <v>309</v>
      </c>
      <c r="VLE44" s="247" t="s">
        <v>309</v>
      </c>
      <c r="VLF44" s="247" t="s">
        <v>309</v>
      </c>
      <c r="VLG44" s="247" t="s">
        <v>309</v>
      </c>
      <c r="VLH44" s="247" t="s">
        <v>309</v>
      </c>
      <c r="VLI44" s="247" t="s">
        <v>309</v>
      </c>
      <c r="VLJ44" s="247" t="s">
        <v>309</v>
      </c>
      <c r="VLK44" s="247" t="s">
        <v>309</v>
      </c>
      <c r="VLL44" s="247" t="s">
        <v>309</v>
      </c>
      <c r="VLM44" s="247" t="s">
        <v>309</v>
      </c>
      <c r="VLN44" s="247" t="s">
        <v>309</v>
      </c>
      <c r="VLO44" s="247" t="s">
        <v>309</v>
      </c>
      <c r="VLP44" s="247" t="s">
        <v>309</v>
      </c>
      <c r="VLQ44" s="247" t="s">
        <v>309</v>
      </c>
      <c r="VLR44" s="247" t="s">
        <v>309</v>
      </c>
      <c r="VLS44" s="247" t="s">
        <v>309</v>
      </c>
      <c r="VLT44" s="247" t="s">
        <v>309</v>
      </c>
      <c r="VLU44" s="247" t="s">
        <v>309</v>
      </c>
      <c r="VLV44" s="247" t="s">
        <v>309</v>
      </c>
      <c r="VLW44" s="247" t="s">
        <v>309</v>
      </c>
      <c r="VLX44" s="247" t="s">
        <v>309</v>
      </c>
      <c r="VLY44" s="247" t="s">
        <v>309</v>
      </c>
      <c r="VLZ44" s="247" t="s">
        <v>309</v>
      </c>
      <c r="VMA44" s="247" t="s">
        <v>309</v>
      </c>
      <c r="VMB44" s="247" t="s">
        <v>309</v>
      </c>
      <c r="VMC44" s="247" t="s">
        <v>309</v>
      </c>
      <c r="VMD44" s="247" t="s">
        <v>309</v>
      </c>
      <c r="VME44" s="247" t="s">
        <v>309</v>
      </c>
      <c r="VMF44" s="247" t="s">
        <v>309</v>
      </c>
      <c r="VMG44" s="247" t="s">
        <v>309</v>
      </c>
      <c r="VMH44" s="247" t="s">
        <v>309</v>
      </c>
      <c r="VMI44" s="247" t="s">
        <v>309</v>
      </c>
      <c r="VMJ44" s="247" t="s">
        <v>309</v>
      </c>
      <c r="VMK44" s="247" t="s">
        <v>309</v>
      </c>
      <c r="VML44" s="247" t="s">
        <v>309</v>
      </c>
      <c r="VMM44" s="247" t="s">
        <v>309</v>
      </c>
      <c r="VMN44" s="247" t="s">
        <v>309</v>
      </c>
      <c r="VMO44" s="247" t="s">
        <v>309</v>
      </c>
      <c r="VMP44" s="247" t="s">
        <v>309</v>
      </c>
      <c r="VMQ44" s="247" t="s">
        <v>309</v>
      </c>
      <c r="VMR44" s="247" t="s">
        <v>309</v>
      </c>
      <c r="VMS44" s="247" t="s">
        <v>309</v>
      </c>
      <c r="VMT44" s="247" t="s">
        <v>309</v>
      </c>
      <c r="VMU44" s="247" t="s">
        <v>309</v>
      </c>
      <c r="VMV44" s="247" t="s">
        <v>309</v>
      </c>
      <c r="VMW44" s="247" t="s">
        <v>309</v>
      </c>
      <c r="VMX44" s="247" t="s">
        <v>309</v>
      </c>
      <c r="VMY44" s="247" t="s">
        <v>309</v>
      </c>
      <c r="VMZ44" s="247" t="s">
        <v>309</v>
      </c>
      <c r="VNA44" s="247" t="s">
        <v>309</v>
      </c>
      <c r="VNB44" s="247" t="s">
        <v>309</v>
      </c>
      <c r="VNC44" s="247" t="s">
        <v>309</v>
      </c>
      <c r="VND44" s="247" t="s">
        <v>309</v>
      </c>
      <c r="VNE44" s="247" t="s">
        <v>309</v>
      </c>
      <c r="VNF44" s="247" t="s">
        <v>309</v>
      </c>
      <c r="VNG44" s="247" t="s">
        <v>309</v>
      </c>
      <c r="VNH44" s="247" t="s">
        <v>309</v>
      </c>
      <c r="VNI44" s="247" t="s">
        <v>309</v>
      </c>
      <c r="VNJ44" s="247" t="s">
        <v>309</v>
      </c>
      <c r="VNK44" s="247" t="s">
        <v>309</v>
      </c>
      <c r="VNL44" s="247" t="s">
        <v>309</v>
      </c>
      <c r="VNM44" s="247" t="s">
        <v>309</v>
      </c>
      <c r="VNN44" s="247" t="s">
        <v>309</v>
      </c>
      <c r="VNO44" s="247" t="s">
        <v>309</v>
      </c>
      <c r="VNP44" s="247" t="s">
        <v>309</v>
      </c>
      <c r="VNQ44" s="247" t="s">
        <v>309</v>
      </c>
      <c r="VNR44" s="247" t="s">
        <v>309</v>
      </c>
      <c r="VNS44" s="247" t="s">
        <v>309</v>
      </c>
      <c r="VNT44" s="247" t="s">
        <v>309</v>
      </c>
      <c r="VNU44" s="247" t="s">
        <v>309</v>
      </c>
      <c r="VNV44" s="247" t="s">
        <v>309</v>
      </c>
      <c r="VNW44" s="247" t="s">
        <v>309</v>
      </c>
      <c r="VNX44" s="247" t="s">
        <v>309</v>
      </c>
      <c r="VNY44" s="247" t="s">
        <v>309</v>
      </c>
      <c r="VNZ44" s="247" t="s">
        <v>309</v>
      </c>
      <c r="VOA44" s="247" t="s">
        <v>309</v>
      </c>
      <c r="VOB44" s="247" t="s">
        <v>309</v>
      </c>
      <c r="VOC44" s="247" t="s">
        <v>309</v>
      </c>
      <c r="VOD44" s="247" t="s">
        <v>309</v>
      </c>
      <c r="VOE44" s="247" t="s">
        <v>309</v>
      </c>
      <c r="VOF44" s="247" t="s">
        <v>309</v>
      </c>
      <c r="VOG44" s="247" t="s">
        <v>309</v>
      </c>
      <c r="VOH44" s="247" t="s">
        <v>309</v>
      </c>
      <c r="VOI44" s="247" t="s">
        <v>309</v>
      </c>
      <c r="VOJ44" s="247" t="s">
        <v>309</v>
      </c>
      <c r="VOK44" s="247" t="s">
        <v>309</v>
      </c>
      <c r="VOL44" s="247" t="s">
        <v>309</v>
      </c>
      <c r="VOM44" s="247" t="s">
        <v>309</v>
      </c>
      <c r="VON44" s="247" t="s">
        <v>309</v>
      </c>
      <c r="VOO44" s="247" t="s">
        <v>309</v>
      </c>
      <c r="VOP44" s="247" t="s">
        <v>309</v>
      </c>
      <c r="VOQ44" s="247" t="s">
        <v>309</v>
      </c>
      <c r="VOR44" s="247" t="s">
        <v>309</v>
      </c>
      <c r="VOS44" s="247" t="s">
        <v>309</v>
      </c>
      <c r="VOT44" s="247" t="s">
        <v>309</v>
      </c>
      <c r="VOU44" s="247" t="s">
        <v>309</v>
      </c>
      <c r="VOV44" s="247" t="s">
        <v>309</v>
      </c>
      <c r="VOW44" s="247" t="s">
        <v>309</v>
      </c>
      <c r="VOX44" s="247" t="s">
        <v>309</v>
      </c>
      <c r="VOY44" s="247" t="s">
        <v>309</v>
      </c>
      <c r="VOZ44" s="247" t="s">
        <v>309</v>
      </c>
      <c r="VPA44" s="247" t="s">
        <v>309</v>
      </c>
      <c r="VPB44" s="247" t="s">
        <v>309</v>
      </c>
      <c r="VPC44" s="247" t="s">
        <v>309</v>
      </c>
      <c r="VPD44" s="247" t="s">
        <v>309</v>
      </c>
      <c r="VPE44" s="247" t="s">
        <v>309</v>
      </c>
      <c r="VPF44" s="247" t="s">
        <v>309</v>
      </c>
      <c r="VPG44" s="247" t="s">
        <v>309</v>
      </c>
      <c r="VPH44" s="247" t="s">
        <v>309</v>
      </c>
      <c r="VPI44" s="247" t="s">
        <v>309</v>
      </c>
      <c r="VPJ44" s="247" t="s">
        <v>309</v>
      </c>
      <c r="VPK44" s="247" t="s">
        <v>309</v>
      </c>
      <c r="VPL44" s="247" t="s">
        <v>309</v>
      </c>
      <c r="VPM44" s="247" t="s">
        <v>309</v>
      </c>
      <c r="VPN44" s="247" t="s">
        <v>309</v>
      </c>
      <c r="VPO44" s="247" t="s">
        <v>309</v>
      </c>
      <c r="VPP44" s="247" t="s">
        <v>309</v>
      </c>
      <c r="VPQ44" s="247" t="s">
        <v>309</v>
      </c>
      <c r="VPR44" s="247" t="s">
        <v>309</v>
      </c>
      <c r="VPS44" s="247" t="s">
        <v>309</v>
      </c>
      <c r="VPT44" s="247" t="s">
        <v>309</v>
      </c>
      <c r="VPU44" s="247" t="s">
        <v>309</v>
      </c>
      <c r="VPV44" s="247" t="s">
        <v>309</v>
      </c>
      <c r="VPW44" s="247" t="s">
        <v>309</v>
      </c>
      <c r="VPX44" s="247" t="s">
        <v>309</v>
      </c>
      <c r="VPY44" s="247" t="s">
        <v>309</v>
      </c>
      <c r="VPZ44" s="247" t="s">
        <v>309</v>
      </c>
      <c r="VQA44" s="247" t="s">
        <v>309</v>
      </c>
      <c r="VQB44" s="247" t="s">
        <v>309</v>
      </c>
      <c r="VQC44" s="247" t="s">
        <v>309</v>
      </c>
      <c r="VQD44" s="247" t="s">
        <v>309</v>
      </c>
      <c r="VQE44" s="247" t="s">
        <v>309</v>
      </c>
      <c r="VQF44" s="247" t="s">
        <v>309</v>
      </c>
      <c r="VQG44" s="247" t="s">
        <v>309</v>
      </c>
      <c r="VQH44" s="247" t="s">
        <v>309</v>
      </c>
      <c r="VQI44" s="247" t="s">
        <v>309</v>
      </c>
      <c r="VQJ44" s="247" t="s">
        <v>309</v>
      </c>
      <c r="VQK44" s="247" t="s">
        <v>309</v>
      </c>
      <c r="VQL44" s="247" t="s">
        <v>309</v>
      </c>
      <c r="VQM44" s="247" t="s">
        <v>309</v>
      </c>
      <c r="VQN44" s="247" t="s">
        <v>309</v>
      </c>
      <c r="VQO44" s="247" t="s">
        <v>309</v>
      </c>
      <c r="VQP44" s="247" t="s">
        <v>309</v>
      </c>
      <c r="VQQ44" s="247" t="s">
        <v>309</v>
      </c>
      <c r="VQR44" s="247" t="s">
        <v>309</v>
      </c>
      <c r="VQS44" s="247" t="s">
        <v>309</v>
      </c>
      <c r="VQT44" s="247" t="s">
        <v>309</v>
      </c>
      <c r="VQU44" s="247" t="s">
        <v>309</v>
      </c>
      <c r="VQV44" s="247" t="s">
        <v>309</v>
      </c>
      <c r="VQW44" s="247" t="s">
        <v>309</v>
      </c>
      <c r="VQX44" s="247" t="s">
        <v>309</v>
      </c>
      <c r="VQY44" s="247" t="s">
        <v>309</v>
      </c>
      <c r="VQZ44" s="247" t="s">
        <v>309</v>
      </c>
      <c r="VRA44" s="247" t="s">
        <v>309</v>
      </c>
      <c r="VRB44" s="247" t="s">
        <v>309</v>
      </c>
      <c r="VRC44" s="247" t="s">
        <v>309</v>
      </c>
      <c r="VRD44" s="247" t="s">
        <v>309</v>
      </c>
      <c r="VRE44" s="247" t="s">
        <v>309</v>
      </c>
      <c r="VRF44" s="247" t="s">
        <v>309</v>
      </c>
      <c r="VRG44" s="247" t="s">
        <v>309</v>
      </c>
      <c r="VRH44" s="247" t="s">
        <v>309</v>
      </c>
      <c r="VRI44" s="247" t="s">
        <v>309</v>
      </c>
      <c r="VRJ44" s="247" t="s">
        <v>309</v>
      </c>
      <c r="VRK44" s="247" t="s">
        <v>309</v>
      </c>
      <c r="VRL44" s="247" t="s">
        <v>309</v>
      </c>
      <c r="VRM44" s="247" t="s">
        <v>309</v>
      </c>
      <c r="VRN44" s="247" t="s">
        <v>309</v>
      </c>
      <c r="VRO44" s="247" t="s">
        <v>309</v>
      </c>
      <c r="VRP44" s="247" t="s">
        <v>309</v>
      </c>
      <c r="VRQ44" s="247" t="s">
        <v>309</v>
      </c>
      <c r="VRR44" s="247" t="s">
        <v>309</v>
      </c>
      <c r="VRS44" s="247" t="s">
        <v>309</v>
      </c>
      <c r="VRT44" s="247" t="s">
        <v>309</v>
      </c>
      <c r="VRU44" s="247" t="s">
        <v>309</v>
      </c>
      <c r="VRV44" s="247" t="s">
        <v>309</v>
      </c>
      <c r="VRW44" s="247" t="s">
        <v>309</v>
      </c>
      <c r="VRX44" s="247" t="s">
        <v>309</v>
      </c>
      <c r="VRY44" s="247" t="s">
        <v>309</v>
      </c>
      <c r="VRZ44" s="247" t="s">
        <v>309</v>
      </c>
      <c r="VSA44" s="247" t="s">
        <v>309</v>
      </c>
      <c r="VSB44" s="247" t="s">
        <v>309</v>
      </c>
      <c r="VSC44" s="247" t="s">
        <v>309</v>
      </c>
      <c r="VSD44" s="247" t="s">
        <v>309</v>
      </c>
      <c r="VSE44" s="247" t="s">
        <v>309</v>
      </c>
      <c r="VSF44" s="247" t="s">
        <v>309</v>
      </c>
      <c r="VSG44" s="247" t="s">
        <v>309</v>
      </c>
      <c r="VSH44" s="247" t="s">
        <v>309</v>
      </c>
      <c r="VSI44" s="247" t="s">
        <v>309</v>
      </c>
      <c r="VSJ44" s="247" t="s">
        <v>309</v>
      </c>
      <c r="VSK44" s="247" t="s">
        <v>309</v>
      </c>
      <c r="VSL44" s="247" t="s">
        <v>309</v>
      </c>
      <c r="VSM44" s="247" t="s">
        <v>309</v>
      </c>
      <c r="VSN44" s="247" t="s">
        <v>309</v>
      </c>
      <c r="VSO44" s="247" t="s">
        <v>309</v>
      </c>
      <c r="VSP44" s="247" t="s">
        <v>309</v>
      </c>
      <c r="VSQ44" s="247" t="s">
        <v>309</v>
      </c>
      <c r="VSR44" s="247" t="s">
        <v>309</v>
      </c>
      <c r="VSS44" s="247" t="s">
        <v>309</v>
      </c>
      <c r="VST44" s="247" t="s">
        <v>309</v>
      </c>
      <c r="VSU44" s="247" t="s">
        <v>309</v>
      </c>
      <c r="VSV44" s="247" t="s">
        <v>309</v>
      </c>
      <c r="VSW44" s="247" t="s">
        <v>309</v>
      </c>
      <c r="VSX44" s="247" t="s">
        <v>309</v>
      </c>
      <c r="VSY44" s="247" t="s">
        <v>309</v>
      </c>
      <c r="VSZ44" s="247" t="s">
        <v>309</v>
      </c>
      <c r="VTA44" s="247" t="s">
        <v>309</v>
      </c>
      <c r="VTB44" s="247" t="s">
        <v>309</v>
      </c>
      <c r="VTC44" s="247" t="s">
        <v>309</v>
      </c>
      <c r="VTD44" s="247" t="s">
        <v>309</v>
      </c>
      <c r="VTE44" s="247" t="s">
        <v>309</v>
      </c>
      <c r="VTF44" s="247" t="s">
        <v>309</v>
      </c>
      <c r="VTG44" s="247" t="s">
        <v>309</v>
      </c>
      <c r="VTH44" s="247" t="s">
        <v>309</v>
      </c>
      <c r="VTI44" s="247" t="s">
        <v>309</v>
      </c>
      <c r="VTJ44" s="247" t="s">
        <v>309</v>
      </c>
      <c r="VTK44" s="247" t="s">
        <v>309</v>
      </c>
      <c r="VTL44" s="247" t="s">
        <v>309</v>
      </c>
      <c r="VTM44" s="247" t="s">
        <v>309</v>
      </c>
      <c r="VTN44" s="247" t="s">
        <v>309</v>
      </c>
      <c r="VTO44" s="247" t="s">
        <v>309</v>
      </c>
      <c r="VTP44" s="247" t="s">
        <v>309</v>
      </c>
      <c r="VTQ44" s="247" t="s">
        <v>309</v>
      </c>
      <c r="VTR44" s="247" t="s">
        <v>309</v>
      </c>
      <c r="VTS44" s="247" t="s">
        <v>309</v>
      </c>
      <c r="VTT44" s="247" t="s">
        <v>309</v>
      </c>
      <c r="VTU44" s="247" t="s">
        <v>309</v>
      </c>
      <c r="VTV44" s="247" t="s">
        <v>309</v>
      </c>
      <c r="VTW44" s="247" t="s">
        <v>309</v>
      </c>
      <c r="VTX44" s="247" t="s">
        <v>309</v>
      </c>
      <c r="VTY44" s="247" t="s">
        <v>309</v>
      </c>
      <c r="VTZ44" s="247" t="s">
        <v>309</v>
      </c>
      <c r="VUA44" s="247" t="s">
        <v>309</v>
      </c>
      <c r="VUB44" s="247" t="s">
        <v>309</v>
      </c>
      <c r="VUC44" s="247" t="s">
        <v>309</v>
      </c>
      <c r="VUD44" s="247" t="s">
        <v>309</v>
      </c>
      <c r="VUE44" s="247" t="s">
        <v>309</v>
      </c>
      <c r="VUF44" s="247" t="s">
        <v>309</v>
      </c>
      <c r="VUG44" s="247" t="s">
        <v>309</v>
      </c>
      <c r="VUH44" s="247" t="s">
        <v>309</v>
      </c>
      <c r="VUI44" s="247" t="s">
        <v>309</v>
      </c>
      <c r="VUJ44" s="247" t="s">
        <v>309</v>
      </c>
      <c r="VUK44" s="247" t="s">
        <v>309</v>
      </c>
      <c r="VUL44" s="247" t="s">
        <v>309</v>
      </c>
      <c r="VUM44" s="247" t="s">
        <v>309</v>
      </c>
      <c r="VUN44" s="247" t="s">
        <v>309</v>
      </c>
      <c r="VUO44" s="247" t="s">
        <v>309</v>
      </c>
      <c r="VUP44" s="247" t="s">
        <v>309</v>
      </c>
      <c r="VUQ44" s="247" t="s">
        <v>309</v>
      </c>
      <c r="VUR44" s="247" t="s">
        <v>309</v>
      </c>
      <c r="VUS44" s="247" t="s">
        <v>309</v>
      </c>
      <c r="VUT44" s="247" t="s">
        <v>309</v>
      </c>
      <c r="VUU44" s="247" t="s">
        <v>309</v>
      </c>
      <c r="VUV44" s="247" t="s">
        <v>309</v>
      </c>
      <c r="VUW44" s="247" t="s">
        <v>309</v>
      </c>
      <c r="VUX44" s="247" t="s">
        <v>309</v>
      </c>
      <c r="VUY44" s="247" t="s">
        <v>309</v>
      </c>
      <c r="VUZ44" s="247" t="s">
        <v>309</v>
      </c>
      <c r="VVA44" s="247" t="s">
        <v>309</v>
      </c>
      <c r="VVB44" s="247" t="s">
        <v>309</v>
      </c>
      <c r="VVC44" s="247" t="s">
        <v>309</v>
      </c>
      <c r="VVD44" s="247" t="s">
        <v>309</v>
      </c>
      <c r="VVE44" s="247" t="s">
        <v>309</v>
      </c>
      <c r="VVF44" s="247" t="s">
        <v>309</v>
      </c>
      <c r="VVG44" s="247" t="s">
        <v>309</v>
      </c>
      <c r="VVH44" s="247" t="s">
        <v>309</v>
      </c>
      <c r="VVI44" s="247" t="s">
        <v>309</v>
      </c>
      <c r="VVJ44" s="247" t="s">
        <v>309</v>
      </c>
      <c r="VVK44" s="247" t="s">
        <v>309</v>
      </c>
      <c r="VVL44" s="247" t="s">
        <v>309</v>
      </c>
      <c r="VVM44" s="247" t="s">
        <v>309</v>
      </c>
      <c r="VVN44" s="247" t="s">
        <v>309</v>
      </c>
      <c r="VVO44" s="247" t="s">
        <v>309</v>
      </c>
      <c r="VVP44" s="247" t="s">
        <v>309</v>
      </c>
      <c r="VVQ44" s="247" t="s">
        <v>309</v>
      </c>
      <c r="VVR44" s="247" t="s">
        <v>309</v>
      </c>
      <c r="VVS44" s="247" t="s">
        <v>309</v>
      </c>
      <c r="VVT44" s="247" t="s">
        <v>309</v>
      </c>
      <c r="VVU44" s="247" t="s">
        <v>309</v>
      </c>
      <c r="VVV44" s="247" t="s">
        <v>309</v>
      </c>
      <c r="VVW44" s="247" t="s">
        <v>309</v>
      </c>
      <c r="VVX44" s="247" t="s">
        <v>309</v>
      </c>
      <c r="VVY44" s="247" t="s">
        <v>309</v>
      </c>
      <c r="VVZ44" s="247" t="s">
        <v>309</v>
      </c>
      <c r="VWA44" s="247" t="s">
        <v>309</v>
      </c>
      <c r="VWB44" s="247" t="s">
        <v>309</v>
      </c>
      <c r="VWC44" s="247" t="s">
        <v>309</v>
      </c>
      <c r="VWD44" s="247" t="s">
        <v>309</v>
      </c>
      <c r="VWE44" s="247" t="s">
        <v>309</v>
      </c>
      <c r="VWF44" s="247" t="s">
        <v>309</v>
      </c>
      <c r="VWG44" s="247" t="s">
        <v>309</v>
      </c>
      <c r="VWH44" s="247" t="s">
        <v>309</v>
      </c>
      <c r="VWI44" s="247" t="s">
        <v>309</v>
      </c>
      <c r="VWJ44" s="247" t="s">
        <v>309</v>
      </c>
      <c r="VWK44" s="247" t="s">
        <v>309</v>
      </c>
      <c r="VWL44" s="247" t="s">
        <v>309</v>
      </c>
      <c r="VWM44" s="247" t="s">
        <v>309</v>
      </c>
      <c r="VWN44" s="247" t="s">
        <v>309</v>
      </c>
      <c r="VWO44" s="247" t="s">
        <v>309</v>
      </c>
      <c r="VWP44" s="247" t="s">
        <v>309</v>
      </c>
      <c r="VWQ44" s="247" t="s">
        <v>309</v>
      </c>
      <c r="VWR44" s="247" t="s">
        <v>309</v>
      </c>
      <c r="VWS44" s="247" t="s">
        <v>309</v>
      </c>
      <c r="VWT44" s="247" t="s">
        <v>309</v>
      </c>
      <c r="VWU44" s="247" t="s">
        <v>309</v>
      </c>
      <c r="VWV44" s="247" t="s">
        <v>309</v>
      </c>
      <c r="VWW44" s="247" t="s">
        <v>309</v>
      </c>
      <c r="VWX44" s="247" t="s">
        <v>309</v>
      </c>
      <c r="VWY44" s="247" t="s">
        <v>309</v>
      </c>
      <c r="VWZ44" s="247" t="s">
        <v>309</v>
      </c>
      <c r="VXA44" s="247" t="s">
        <v>309</v>
      </c>
      <c r="VXB44" s="247" t="s">
        <v>309</v>
      </c>
      <c r="VXC44" s="247" t="s">
        <v>309</v>
      </c>
      <c r="VXD44" s="247" t="s">
        <v>309</v>
      </c>
      <c r="VXE44" s="247" t="s">
        <v>309</v>
      </c>
      <c r="VXF44" s="247" t="s">
        <v>309</v>
      </c>
      <c r="VXG44" s="247" t="s">
        <v>309</v>
      </c>
      <c r="VXH44" s="247" t="s">
        <v>309</v>
      </c>
      <c r="VXI44" s="247" t="s">
        <v>309</v>
      </c>
      <c r="VXJ44" s="247" t="s">
        <v>309</v>
      </c>
      <c r="VXK44" s="247" t="s">
        <v>309</v>
      </c>
      <c r="VXL44" s="247" t="s">
        <v>309</v>
      </c>
      <c r="VXM44" s="247" t="s">
        <v>309</v>
      </c>
      <c r="VXN44" s="247" t="s">
        <v>309</v>
      </c>
      <c r="VXO44" s="247" t="s">
        <v>309</v>
      </c>
      <c r="VXP44" s="247" t="s">
        <v>309</v>
      </c>
      <c r="VXQ44" s="247" t="s">
        <v>309</v>
      </c>
      <c r="VXR44" s="247" t="s">
        <v>309</v>
      </c>
      <c r="VXS44" s="247" t="s">
        <v>309</v>
      </c>
      <c r="VXT44" s="247" t="s">
        <v>309</v>
      </c>
      <c r="VXU44" s="247" t="s">
        <v>309</v>
      </c>
      <c r="VXV44" s="247" t="s">
        <v>309</v>
      </c>
      <c r="VXW44" s="247" t="s">
        <v>309</v>
      </c>
      <c r="VXX44" s="247" t="s">
        <v>309</v>
      </c>
      <c r="VXY44" s="247" t="s">
        <v>309</v>
      </c>
      <c r="VXZ44" s="247" t="s">
        <v>309</v>
      </c>
      <c r="VYA44" s="247" t="s">
        <v>309</v>
      </c>
      <c r="VYB44" s="247" t="s">
        <v>309</v>
      </c>
      <c r="VYC44" s="247" t="s">
        <v>309</v>
      </c>
      <c r="VYD44" s="247" t="s">
        <v>309</v>
      </c>
      <c r="VYE44" s="247" t="s">
        <v>309</v>
      </c>
      <c r="VYF44" s="247" t="s">
        <v>309</v>
      </c>
      <c r="VYG44" s="247" t="s">
        <v>309</v>
      </c>
      <c r="VYH44" s="247" t="s">
        <v>309</v>
      </c>
      <c r="VYI44" s="247" t="s">
        <v>309</v>
      </c>
      <c r="VYJ44" s="247" t="s">
        <v>309</v>
      </c>
      <c r="VYK44" s="247" t="s">
        <v>309</v>
      </c>
      <c r="VYL44" s="247" t="s">
        <v>309</v>
      </c>
      <c r="VYM44" s="247" t="s">
        <v>309</v>
      </c>
      <c r="VYN44" s="247" t="s">
        <v>309</v>
      </c>
      <c r="VYO44" s="247" t="s">
        <v>309</v>
      </c>
      <c r="VYP44" s="247" t="s">
        <v>309</v>
      </c>
      <c r="VYQ44" s="247" t="s">
        <v>309</v>
      </c>
      <c r="VYR44" s="247" t="s">
        <v>309</v>
      </c>
      <c r="VYS44" s="247" t="s">
        <v>309</v>
      </c>
      <c r="VYT44" s="247" t="s">
        <v>309</v>
      </c>
      <c r="VYU44" s="247" t="s">
        <v>309</v>
      </c>
      <c r="VYV44" s="247" t="s">
        <v>309</v>
      </c>
      <c r="VYW44" s="247" t="s">
        <v>309</v>
      </c>
      <c r="VYX44" s="247" t="s">
        <v>309</v>
      </c>
      <c r="VYY44" s="247" t="s">
        <v>309</v>
      </c>
      <c r="VYZ44" s="247" t="s">
        <v>309</v>
      </c>
      <c r="VZA44" s="247" t="s">
        <v>309</v>
      </c>
      <c r="VZB44" s="247" t="s">
        <v>309</v>
      </c>
      <c r="VZC44" s="247" t="s">
        <v>309</v>
      </c>
      <c r="VZD44" s="247" t="s">
        <v>309</v>
      </c>
      <c r="VZE44" s="247" t="s">
        <v>309</v>
      </c>
      <c r="VZF44" s="247" t="s">
        <v>309</v>
      </c>
      <c r="VZG44" s="247" t="s">
        <v>309</v>
      </c>
      <c r="VZH44" s="247" t="s">
        <v>309</v>
      </c>
      <c r="VZI44" s="247" t="s">
        <v>309</v>
      </c>
      <c r="VZJ44" s="247" t="s">
        <v>309</v>
      </c>
      <c r="VZK44" s="247" t="s">
        <v>309</v>
      </c>
      <c r="VZL44" s="247" t="s">
        <v>309</v>
      </c>
      <c r="VZM44" s="247" t="s">
        <v>309</v>
      </c>
      <c r="VZN44" s="247" t="s">
        <v>309</v>
      </c>
      <c r="VZO44" s="247" t="s">
        <v>309</v>
      </c>
      <c r="VZP44" s="247" t="s">
        <v>309</v>
      </c>
      <c r="VZQ44" s="247" t="s">
        <v>309</v>
      </c>
      <c r="VZR44" s="247" t="s">
        <v>309</v>
      </c>
      <c r="VZS44" s="247" t="s">
        <v>309</v>
      </c>
      <c r="VZT44" s="247" t="s">
        <v>309</v>
      </c>
      <c r="VZU44" s="247" t="s">
        <v>309</v>
      </c>
      <c r="VZV44" s="247" t="s">
        <v>309</v>
      </c>
      <c r="VZW44" s="247" t="s">
        <v>309</v>
      </c>
      <c r="VZX44" s="247" t="s">
        <v>309</v>
      </c>
      <c r="VZY44" s="247" t="s">
        <v>309</v>
      </c>
      <c r="VZZ44" s="247" t="s">
        <v>309</v>
      </c>
      <c r="WAA44" s="247" t="s">
        <v>309</v>
      </c>
      <c r="WAB44" s="247" t="s">
        <v>309</v>
      </c>
      <c r="WAC44" s="247" t="s">
        <v>309</v>
      </c>
      <c r="WAD44" s="247" t="s">
        <v>309</v>
      </c>
      <c r="WAE44" s="247" t="s">
        <v>309</v>
      </c>
      <c r="WAF44" s="247" t="s">
        <v>309</v>
      </c>
      <c r="WAG44" s="247" t="s">
        <v>309</v>
      </c>
      <c r="WAH44" s="247" t="s">
        <v>309</v>
      </c>
      <c r="WAI44" s="247" t="s">
        <v>309</v>
      </c>
      <c r="WAJ44" s="247" t="s">
        <v>309</v>
      </c>
      <c r="WAK44" s="247" t="s">
        <v>309</v>
      </c>
      <c r="WAL44" s="247" t="s">
        <v>309</v>
      </c>
      <c r="WAM44" s="247" t="s">
        <v>309</v>
      </c>
      <c r="WAN44" s="247" t="s">
        <v>309</v>
      </c>
      <c r="WAO44" s="247" t="s">
        <v>309</v>
      </c>
      <c r="WAP44" s="247" t="s">
        <v>309</v>
      </c>
      <c r="WAQ44" s="247" t="s">
        <v>309</v>
      </c>
      <c r="WAR44" s="247" t="s">
        <v>309</v>
      </c>
      <c r="WAS44" s="247" t="s">
        <v>309</v>
      </c>
      <c r="WAT44" s="247" t="s">
        <v>309</v>
      </c>
      <c r="WAU44" s="247" t="s">
        <v>309</v>
      </c>
      <c r="WAV44" s="247" t="s">
        <v>309</v>
      </c>
      <c r="WAW44" s="247" t="s">
        <v>309</v>
      </c>
      <c r="WAX44" s="247" t="s">
        <v>309</v>
      </c>
      <c r="WAY44" s="247" t="s">
        <v>309</v>
      </c>
      <c r="WAZ44" s="247" t="s">
        <v>309</v>
      </c>
      <c r="WBA44" s="247" t="s">
        <v>309</v>
      </c>
      <c r="WBB44" s="247" t="s">
        <v>309</v>
      </c>
      <c r="WBC44" s="247" t="s">
        <v>309</v>
      </c>
      <c r="WBD44" s="247" t="s">
        <v>309</v>
      </c>
      <c r="WBE44" s="247" t="s">
        <v>309</v>
      </c>
      <c r="WBF44" s="247" t="s">
        <v>309</v>
      </c>
      <c r="WBG44" s="247" t="s">
        <v>309</v>
      </c>
      <c r="WBH44" s="247" t="s">
        <v>309</v>
      </c>
      <c r="WBI44" s="247" t="s">
        <v>309</v>
      </c>
      <c r="WBJ44" s="247" t="s">
        <v>309</v>
      </c>
      <c r="WBK44" s="247" t="s">
        <v>309</v>
      </c>
      <c r="WBL44" s="247" t="s">
        <v>309</v>
      </c>
      <c r="WBM44" s="247" t="s">
        <v>309</v>
      </c>
      <c r="WBN44" s="247" t="s">
        <v>309</v>
      </c>
      <c r="WBO44" s="247" t="s">
        <v>309</v>
      </c>
      <c r="WBP44" s="247" t="s">
        <v>309</v>
      </c>
      <c r="WBQ44" s="247" t="s">
        <v>309</v>
      </c>
      <c r="WBR44" s="247" t="s">
        <v>309</v>
      </c>
      <c r="WBS44" s="247" t="s">
        <v>309</v>
      </c>
      <c r="WBT44" s="247" t="s">
        <v>309</v>
      </c>
      <c r="WBU44" s="247" t="s">
        <v>309</v>
      </c>
      <c r="WBV44" s="247" t="s">
        <v>309</v>
      </c>
      <c r="WBW44" s="247" t="s">
        <v>309</v>
      </c>
      <c r="WBX44" s="247" t="s">
        <v>309</v>
      </c>
      <c r="WBY44" s="247" t="s">
        <v>309</v>
      </c>
      <c r="WBZ44" s="247" t="s">
        <v>309</v>
      </c>
      <c r="WCA44" s="247" t="s">
        <v>309</v>
      </c>
      <c r="WCB44" s="247" t="s">
        <v>309</v>
      </c>
      <c r="WCC44" s="247" t="s">
        <v>309</v>
      </c>
      <c r="WCD44" s="247" t="s">
        <v>309</v>
      </c>
      <c r="WCE44" s="247" t="s">
        <v>309</v>
      </c>
      <c r="WCF44" s="247" t="s">
        <v>309</v>
      </c>
      <c r="WCG44" s="247" t="s">
        <v>309</v>
      </c>
      <c r="WCH44" s="247" t="s">
        <v>309</v>
      </c>
      <c r="WCI44" s="247" t="s">
        <v>309</v>
      </c>
      <c r="WCJ44" s="247" t="s">
        <v>309</v>
      </c>
      <c r="WCK44" s="247" t="s">
        <v>309</v>
      </c>
      <c r="WCL44" s="247" t="s">
        <v>309</v>
      </c>
      <c r="WCM44" s="247" t="s">
        <v>309</v>
      </c>
      <c r="WCN44" s="247" t="s">
        <v>309</v>
      </c>
      <c r="WCO44" s="247" t="s">
        <v>309</v>
      </c>
      <c r="WCP44" s="247" t="s">
        <v>309</v>
      </c>
      <c r="WCQ44" s="247" t="s">
        <v>309</v>
      </c>
      <c r="WCR44" s="247" t="s">
        <v>309</v>
      </c>
      <c r="WCS44" s="247" t="s">
        <v>309</v>
      </c>
      <c r="WCT44" s="247" t="s">
        <v>309</v>
      </c>
      <c r="WCU44" s="247" t="s">
        <v>309</v>
      </c>
      <c r="WCV44" s="247" t="s">
        <v>309</v>
      </c>
      <c r="WCW44" s="247" t="s">
        <v>309</v>
      </c>
      <c r="WCX44" s="247" t="s">
        <v>309</v>
      </c>
      <c r="WCY44" s="247" t="s">
        <v>309</v>
      </c>
      <c r="WCZ44" s="247" t="s">
        <v>309</v>
      </c>
      <c r="WDA44" s="247" t="s">
        <v>309</v>
      </c>
      <c r="WDB44" s="247" t="s">
        <v>309</v>
      </c>
      <c r="WDC44" s="247" t="s">
        <v>309</v>
      </c>
      <c r="WDD44" s="247" t="s">
        <v>309</v>
      </c>
      <c r="WDE44" s="247" t="s">
        <v>309</v>
      </c>
      <c r="WDF44" s="247" t="s">
        <v>309</v>
      </c>
      <c r="WDG44" s="247" t="s">
        <v>309</v>
      </c>
      <c r="WDH44" s="247" t="s">
        <v>309</v>
      </c>
      <c r="WDI44" s="247" t="s">
        <v>309</v>
      </c>
      <c r="WDJ44" s="247" t="s">
        <v>309</v>
      </c>
      <c r="WDK44" s="247" t="s">
        <v>309</v>
      </c>
      <c r="WDL44" s="247" t="s">
        <v>309</v>
      </c>
      <c r="WDM44" s="247" t="s">
        <v>309</v>
      </c>
      <c r="WDN44" s="247" t="s">
        <v>309</v>
      </c>
      <c r="WDO44" s="247" t="s">
        <v>309</v>
      </c>
      <c r="WDP44" s="247" t="s">
        <v>309</v>
      </c>
      <c r="WDQ44" s="247" t="s">
        <v>309</v>
      </c>
      <c r="WDR44" s="247" t="s">
        <v>309</v>
      </c>
      <c r="WDS44" s="247" t="s">
        <v>309</v>
      </c>
      <c r="WDT44" s="247" t="s">
        <v>309</v>
      </c>
      <c r="WDU44" s="247" t="s">
        <v>309</v>
      </c>
      <c r="WDV44" s="247" t="s">
        <v>309</v>
      </c>
      <c r="WDW44" s="247" t="s">
        <v>309</v>
      </c>
      <c r="WDX44" s="247" t="s">
        <v>309</v>
      </c>
      <c r="WDY44" s="247" t="s">
        <v>309</v>
      </c>
      <c r="WDZ44" s="247" t="s">
        <v>309</v>
      </c>
      <c r="WEA44" s="247" t="s">
        <v>309</v>
      </c>
      <c r="WEB44" s="247" t="s">
        <v>309</v>
      </c>
      <c r="WEC44" s="247" t="s">
        <v>309</v>
      </c>
      <c r="WED44" s="247" t="s">
        <v>309</v>
      </c>
      <c r="WEE44" s="247" t="s">
        <v>309</v>
      </c>
      <c r="WEF44" s="247" t="s">
        <v>309</v>
      </c>
      <c r="WEG44" s="247" t="s">
        <v>309</v>
      </c>
      <c r="WEH44" s="247" t="s">
        <v>309</v>
      </c>
      <c r="WEI44" s="247" t="s">
        <v>309</v>
      </c>
      <c r="WEJ44" s="247" t="s">
        <v>309</v>
      </c>
      <c r="WEK44" s="247" t="s">
        <v>309</v>
      </c>
      <c r="WEL44" s="247" t="s">
        <v>309</v>
      </c>
      <c r="WEM44" s="247" t="s">
        <v>309</v>
      </c>
      <c r="WEN44" s="247" t="s">
        <v>309</v>
      </c>
      <c r="WEO44" s="247" t="s">
        <v>309</v>
      </c>
      <c r="WEP44" s="247" t="s">
        <v>309</v>
      </c>
      <c r="WEQ44" s="247" t="s">
        <v>309</v>
      </c>
      <c r="WER44" s="247" t="s">
        <v>309</v>
      </c>
      <c r="WES44" s="247" t="s">
        <v>309</v>
      </c>
      <c r="WET44" s="247" t="s">
        <v>309</v>
      </c>
      <c r="WEU44" s="247" t="s">
        <v>309</v>
      </c>
      <c r="WEV44" s="247" t="s">
        <v>309</v>
      </c>
      <c r="WEW44" s="247" t="s">
        <v>309</v>
      </c>
      <c r="WEX44" s="247" t="s">
        <v>309</v>
      </c>
      <c r="WEY44" s="247" t="s">
        <v>309</v>
      </c>
      <c r="WEZ44" s="247" t="s">
        <v>309</v>
      </c>
      <c r="WFA44" s="247" t="s">
        <v>309</v>
      </c>
      <c r="WFB44" s="247" t="s">
        <v>309</v>
      </c>
      <c r="WFC44" s="247" t="s">
        <v>309</v>
      </c>
      <c r="WFD44" s="247" t="s">
        <v>309</v>
      </c>
      <c r="WFE44" s="247" t="s">
        <v>309</v>
      </c>
      <c r="WFF44" s="247" t="s">
        <v>309</v>
      </c>
      <c r="WFG44" s="247" t="s">
        <v>309</v>
      </c>
      <c r="WFH44" s="247" t="s">
        <v>309</v>
      </c>
      <c r="WFI44" s="247" t="s">
        <v>309</v>
      </c>
      <c r="WFJ44" s="247" t="s">
        <v>309</v>
      </c>
      <c r="WFK44" s="247" t="s">
        <v>309</v>
      </c>
      <c r="WFL44" s="247" t="s">
        <v>309</v>
      </c>
      <c r="WFM44" s="247" t="s">
        <v>309</v>
      </c>
      <c r="WFN44" s="247" t="s">
        <v>309</v>
      </c>
      <c r="WFO44" s="247" t="s">
        <v>309</v>
      </c>
      <c r="WFP44" s="247" t="s">
        <v>309</v>
      </c>
      <c r="WFQ44" s="247" t="s">
        <v>309</v>
      </c>
      <c r="WFR44" s="247" t="s">
        <v>309</v>
      </c>
      <c r="WFS44" s="247" t="s">
        <v>309</v>
      </c>
      <c r="WFT44" s="247" t="s">
        <v>309</v>
      </c>
      <c r="WFU44" s="247" t="s">
        <v>309</v>
      </c>
      <c r="WFV44" s="247" t="s">
        <v>309</v>
      </c>
      <c r="WFW44" s="247" t="s">
        <v>309</v>
      </c>
      <c r="WFX44" s="247" t="s">
        <v>309</v>
      </c>
      <c r="WFY44" s="247" t="s">
        <v>309</v>
      </c>
      <c r="WFZ44" s="247" t="s">
        <v>309</v>
      </c>
      <c r="WGA44" s="247" t="s">
        <v>309</v>
      </c>
      <c r="WGB44" s="247" t="s">
        <v>309</v>
      </c>
      <c r="WGC44" s="247" t="s">
        <v>309</v>
      </c>
      <c r="WGD44" s="247" t="s">
        <v>309</v>
      </c>
      <c r="WGE44" s="247" t="s">
        <v>309</v>
      </c>
      <c r="WGF44" s="247" t="s">
        <v>309</v>
      </c>
      <c r="WGG44" s="247" t="s">
        <v>309</v>
      </c>
      <c r="WGH44" s="247" t="s">
        <v>309</v>
      </c>
      <c r="WGI44" s="247" t="s">
        <v>309</v>
      </c>
      <c r="WGJ44" s="247" t="s">
        <v>309</v>
      </c>
      <c r="WGK44" s="247" t="s">
        <v>309</v>
      </c>
      <c r="WGL44" s="247" t="s">
        <v>309</v>
      </c>
      <c r="WGM44" s="247" t="s">
        <v>309</v>
      </c>
      <c r="WGN44" s="247" t="s">
        <v>309</v>
      </c>
      <c r="WGO44" s="247" t="s">
        <v>309</v>
      </c>
      <c r="WGP44" s="247" t="s">
        <v>309</v>
      </c>
      <c r="WGQ44" s="247" t="s">
        <v>309</v>
      </c>
      <c r="WGR44" s="247" t="s">
        <v>309</v>
      </c>
      <c r="WGS44" s="247" t="s">
        <v>309</v>
      </c>
      <c r="WGT44" s="247" t="s">
        <v>309</v>
      </c>
      <c r="WGU44" s="247" t="s">
        <v>309</v>
      </c>
      <c r="WGV44" s="247" t="s">
        <v>309</v>
      </c>
      <c r="WGW44" s="247" t="s">
        <v>309</v>
      </c>
      <c r="WGX44" s="247" t="s">
        <v>309</v>
      </c>
      <c r="WGY44" s="247" t="s">
        <v>309</v>
      </c>
      <c r="WGZ44" s="247" t="s">
        <v>309</v>
      </c>
      <c r="WHA44" s="247" t="s">
        <v>309</v>
      </c>
      <c r="WHB44" s="247" t="s">
        <v>309</v>
      </c>
      <c r="WHC44" s="247" t="s">
        <v>309</v>
      </c>
      <c r="WHD44" s="247" t="s">
        <v>309</v>
      </c>
      <c r="WHE44" s="247" t="s">
        <v>309</v>
      </c>
      <c r="WHF44" s="247" t="s">
        <v>309</v>
      </c>
      <c r="WHG44" s="247" t="s">
        <v>309</v>
      </c>
      <c r="WHH44" s="247" t="s">
        <v>309</v>
      </c>
      <c r="WHI44" s="247" t="s">
        <v>309</v>
      </c>
      <c r="WHJ44" s="247" t="s">
        <v>309</v>
      </c>
      <c r="WHK44" s="247" t="s">
        <v>309</v>
      </c>
      <c r="WHL44" s="247" t="s">
        <v>309</v>
      </c>
      <c r="WHM44" s="247" t="s">
        <v>309</v>
      </c>
      <c r="WHN44" s="247" t="s">
        <v>309</v>
      </c>
      <c r="WHO44" s="247" t="s">
        <v>309</v>
      </c>
      <c r="WHP44" s="247" t="s">
        <v>309</v>
      </c>
      <c r="WHQ44" s="247" t="s">
        <v>309</v>
      </c>
      <c r="WHR44" s="247" t="s">
        <v>309</v>
      </c>
      <c r="WHS44" s="247" t="s">
        <v>309</v>
      </c>
      <c r="WHT44" s="247" t="s">
        <v>309</v>
      </c>
      <c r="WHU44" s="247" t="s">
        <v>309</v>
      </c>
      <c r="WHV44" s="247" t="s">
        <v>309</v>
      </c>
      <c r="WHW44" s="247" t="s">
        <v>309</v>
      </c>
      <c r="WHX44" s="247" t="s">
        <v>309</v>
      </c>
      <c r="WHY44" s="247" t="s">
        <v>309</v>
      </c>
      <c r="WHZ44" s="247" t="s">
        <v>309</v>
      </c>
      <c r="WIA44" s="247" t="s">
        <v>309</v>
      </c>
      <c r="WIB44" s="247" t="s">
        <v>309</v>
      </c>
      <c r="WIC44" s="247" t="s">
        <v>309</v>
      </c>
      <c r="WID44" s="247" t="s">
        <v>309</v>
      </c>
      <c r="WIE44" s="247" t="s">
        <v>309</v>
      </c>
      <c r="WIF44" s="247" t="s">
        <v>309</v>
      </c>
      <c r="WIG44" s="247" t="s">
        <v>309</v>
      </c>
      <c r="WIH44" s="247" t="s">
        <v>309</v>
      </c>
      <c r="WII44" s="247" t="s">
        <v>309</v>
      </c>
      <c r="WIJ44" s="247" t="s">
        <v>309</v>
      </c>
      <c r="WIK44" s="247" t="s">
        <v>309</v>
      </c>
      <c r="WIL44" s="247" t="s">
        <v>309</v>
      </c>
      <c r="WIM44" s="247" t="s">
        <v>309</v>
      </c>
      <c r="WIN44" s="247" t="s">
        <v>309</v>
      </c>
      <c r="WIO44" s="247" t="s">
        <v>309</v>
      </c>
      <c r="WIP44" s="247" t="s">
        <v>309</v>
      </c>
      <c r="WIQ44" s="247" t="s">
        <v>309</v>
      </c>
      <c r="WIR44" s="247" t="s">
        <v>309</v>
      </c>
      <c r="WIS44" s="247" t="s">
        <v>309</v>
      </c>
      <c r="WIT44" s="247" t="s">
        <v>309</v>
      </c>
      <c r="WIU44" s="247" t="s">
        <v>309</v>
      </c>
      <c r="WIV44" s="247" t="s">
        <v>309</v>
      </c>
      <c r="WIW44" s="247" t="s">
        <v>309</v>
      </c>
      <c r="WIX44" s="247" t="s">
        <v>309</v>
      </c>
      <c r="WIY44" s="247" t="s">
        <v>309</v>
      </c>
      <c r="WIZ44" s="247" t="s">
        <v>309</v>
      </c>
      <c r="WJA44" s="247" t="s">
        <v>309</v>
      </c>
      <c r="WJB44" s="247" t="s">
        <v>309</v>
      </c>
      <c r="WJC44" s="247" t="s">
        <v>309</v>
      </c>
      <c r="WJD44" s="247" t="s">
        <v>309</v>
      </c>
      <c r="WJE44" s="247" t="s">
        <v>309</v>
      </c>
      <c r="WJF44" s="247" t="s">
        <v>309</v>
      </c>
      <c r="WJG44" s="247" t="s">
        <v>309</v>
      </c>
      <c r="WJH44" s="247" t="s">
        <v>309</v>
      </c>
      <c r="WJI44" s="247" t="s">
        <v>309</v>
      </c>
      <c r="WJJ44" s="247" t="s">
        <v>309</v>
      </c>
      <c r="WJK44" s="247" t="s">
        <v>309</v>
      </c>
      <c r="WJL44" s="247" t="s">
        <v>309</v>
      </c>
      <c r="WJM44" s="247" t="s">
        <v>309</v>
      </c>
      <c r="WJN44" s="247" t="s">
        <v>309</v>
      </c>
      <c r="WJO44" s="247" t="s">
        <v>309</v>
      </c>
      <c r="WJP44" s="247" t="s">
        <v>309</v>
      </c>
      <c r="WJQ44" s="247" t="s">
        <v>309</v>
      </c>
      <c r="WJR44" s="247" t="s">
        <v>309</v>
      </c>
      <c r="WJS44" s="247" t="s">
        <v>309</v>
      </c>
      <c r="WJT44" s="247" t="s">
        <v>309</v>
      </c>
      <c r="WJU44" s="247" t="s">
        <v>309</v>
      </c>
      <c r="WJV44" s="247" t="s">
        <v>309</v>
      </c>
      <c r="WJW44" s="247" t="s">
        <v>309</v>
      </c>
      <c r="WJX44" s="247" t="s">
        <v>309</v>
      </c>
      <c r="WJY44" s="247" t="s">
        <v>309</v>
      </c>
      <c r="WJZ44" s="247" t="s">
        <v>309</v>
      </c>
      <c r="WKA44" s="247" t="s">
        <v>309</v>
      </c>
      <c r="WKB44" s="247" t="s">
        <v>309</v>
      </c>
      <c r="WKC44" s="247" t="s">
        <v>309</v>
      </c>
      <c r="WKD44" s="247" t="s">
        <v>309</v>
      </c>
      <c r="WKE44" s="247" t="s">
        <v>309</v>
      </c>
      <c r="WKF44" s="247" t="s">
        <v>309</v>
      </c>
      <c r="WKG44" s="247" t="s">
        <v>309</v>
      </c>
      <c r="WKH44" s="247" t="s">
        <v>309</v>
      </c>
      <c r="WKI44" s="247" t="s">
        <v>309</v>
      </c>
      <c r="WKJ44" s="247" t="s">
        <v>309</v>
      </c>
      <c r="WKK44" s="247" t="s">
        <v>309</v>
      </c>
      <c r="WKL44" s="247" t="s">
        <v>309</v>
      </c>
      <c r="WKM44" s="247" t="s">
        <v>309</v>
      </c>
      <c r="WKN44" s="247" t="s">
        <v>309</v>
      </c>
      <c r="WKO44" s="247" t="s">
        <v>309</v>
      </c>
      <c r="WKP44" s="247" t="s">
        <v>309</v>
      </c>
      <c r="WKQ44" s="247" t="s">
        <v>309</v>
      </c>
      <c r="WKR44" s="247" t="s">
        <v>309</v>
      </c>
      <c r="WKS44" s="247" t="s">
        <v>309</v>
      </c>
      <c r="WKT44" s="247" t="s">
        <v>309</v>
      </c>
      <c r="WKU44" s="247" t="s">
        <v>309</v>
      </c>
      <c r="WKV44" s="247" t="s">
        <v>309</v>
      </c>
      <c r="WKW44" s="247" t="s">
        <v>309</v>
      </c>
      <c r="WKX44" s="247" t="s">
        <v>309</v>
      </c>
      <c r="WKY44" s="247" t="s">
        <v>309</v>
      </c>
      <c r="WKZ44" s="247" t="s">
        <v>309</v>
      </c>
      <c r="WLA44" s="247" t="s">
        <v>309</v>
      </c>
      <c r="WLB44" s="247" t="s">
        <v>309</v>
      </c>
      <c r="WLC44" s="247" t="s">
        <v>309</v>
      </c>
      <c r="WLD44" s="247" t="s">
        <v>309</v>
      </c>
      <c r="WLE44" s="247" t="s">
        <v>309</v>
      </c>
      <c r="WLF44" s="247" t="s">
        <v>309</v>
      </c>
      <c r="WLG44" s="247" t="s">
        <v>309</v>
      </c>
      <c r="WLH44" s="247" t="s">
        <v>309</v>
      </c>
      <c r="WLI44" s="247" t="s">
        <v>309</v>
      </c>
      <c r="WLJ44" s="247" t="s">
        <v>309</v>
      </c>
      <c r="WLK44" s="247" t="s">
        <v>309</v>
      </c>
      <c r="WLL44" s="247" t="s">
        <v>309</v>
      </c>
      <c r="WLM44" s="247" t="s">
        <v>309</v>
      </c>
      <c r="WLN44" s="247" t="s">
        <v>309</v>
      </c>
      <c r="WLO44" s="247" t="s">
        <v>309</v>
      </c>
      <c r="WLP44" s="247" t="s">
        <v>309</v>
      </c>
      <c r="WLQ44" s="247" t="s">
        <v>309</v>
      </c>
      <c r="WLR44" s="247" t="s">
        <v>309</v>
      </c>
      <c r="WLS44" s="247" t="s">
        <v>309</v>
      </c>
      <c r="WLT44" s="247" t="s">
        <v>309</v>
      </c>
      <c r="WLU44" s="247" t="s">
        <v>309</v>
      </c>
      <c r="WLV44" s="247" t="s">
        <v>309</v>
      </c>
      <c r="WLW44" s="247" t="s">
        <v>309</v>
      </c>
      <c r="WLX44" s="247" t="s">
        <v>309</v>
      </c>
      <c r="WLY44" s="247" t="s">
        <v>309</v>
      </c>
      <c r="WLZ44" s="247" t="s">
        <v>309</v>
      </c>
      <c r="WMA44" s="247" t="s">
        <v>309</v>
      </c>
      <c r="WMB44" s="247" t="s">
        <v>309</v>
      </c>
      <c r="WMC44" s="247" t="s">
        <v>309</v>
      </c>
      <c r="WMD44" s="247" t="s">
        <v>309</v>
      </c>
      <c r="WME44" s="247" t="s">
        <v>309</v>
      </c>
      <c r="WMF44" s="247" t="s">
        <v>309</v>
      </c>
      <c r="WMG44" s="247" t="s">
        <v>309</v>
      </c>
      <c r="WMH44" s="247" t="s">
        <v>309</v>
      </c>
      <c r="WMI44" s="247" t="s">
        <v>309</v>
      </c>
      <c r="WMJ44" s="247" t="s">
        <v>309</v>
      </c>
      <c r="WMK44" s="247" t="s">
        <v>309</v>
      </c>
      <c r="WML44" s="247" t="s">
        <v>309</v>
      </c>
      <c r="WMM44" s="247" t="s">
        <v>309</v>
      </c>
      <c r="WMN44" s="247" t="s">
        <v>309</v>
      </c>
      <c r="WMO44" s="247" t="s">
        <v>309</v>
      </c>
      <c r="WMP44" s="247" t="s">
        <v>309</v>
      </c>
      <c r="WMQ44" s="247" t="s">
        <v>309</v>
      </c>
      <c r="WMR44" s="247" t="s">
        <v>309</v>
      </c>
      <c r="WMS44" s="247" t="s">
        <v>309</v>
      </c>
      <c r="WMT44" s="247" t="s">
        <v>309</v>
      </c>
      <c r="WMU44" s="247" t="s">
        <v>309</v>
      </c>
      <c r="WMV44" s="247" t="s">
        <v>309</v>
      </c>
      <c r="WMW44" s="247" t="s">
        <v>309</v>
      </c>
      <c r="WMX44" s="247" t="s">
        <v>309</v>
      </c>
      <c r="WMY44" s="247" t="s">
        <v>309</v>
      </c>
      <c r="WMZ44" s="247" t="s">
        <v>309</v>
      </c>
      <c r="WNA44" s="247" t="s">
        <v>309</v>
      </c>
      <c r="WNB44" s="247" t="s">
        <v>309</v>
      </c>
      <c r="WNC44" s="247" t="s">
        <v>309</v>
      </c>
      <c r="WND44" s="247" t="s">
        <v>309</v>
      </c>
      <c r="WNE44" s="247" t="s">
        <v>309</v>
      </c>
      <c r="WNF44" s="247" t="s">
        <v>309</v>
      </c>
      <c r="WNG44" s="247" t="s">
        <v>309</v>
      </c>
      <c r="WNH44" s="247" t="s">
        <v>309</v>
      </c>
      <c r="WNI44" s="247" t="s">
        <v>309</v>
      </c>
      <c r="WNJ44" s="247" t="s">
        <v>309</v>
      </c>
      <c r="WNK44" s="247" t="s">
        <v>309</v>
      </c>
      <c r="WNL44" s="247" t="s">
        <v>309</v>
      </c>
      <c r="WNM44" s="247" t="s">
        <v>309</v>
      </c>
      <c r="WNN44" s="247" t="s">
        <v>309</v>
      </c>
      <c r="WNO44" s="247" t="s">
        <v>309</v>
      </c>
      <c r="WNP44" s="247" t="s">
        <v>309</v>
      </c>
      <c r="WNQ44" s="247" t="s">
        <v>309</v>
      </c>
      <c r="WNR44" s="247" t="s">
        <v>309</v>
      </c>
      <c r="WNS44" s="247" t="s">
        <v>309</v>
      </c>
      <c r="WNT44" s="247" t="s">
        <v>309</v>
      </c>
      <c r="WNU44" s="247" t="s">
        <v>309</v>
      </c>
      <c r="WNV44" s="247" t="s">
        <v>309</v>
      </c>
      <c r="WNW44" s="247" t="s">
        <v>309</v>
      </c>
      <c r="WNX44" s="247" t="s">
        <v>309</v>
      </c>
      <c r="WNY44" s="247" t="s">
        <v>309</v>
      </c>
      <c r="WNZ44" s="247" t="s">
        <v>309</v>
      </c>
      <c r="WOA44" s="247" t="s">
        <v>309</v>
      </c>
      <c r="WOB44" s="247" t="s">
        <v>309</v>
      </c>
      <c r="WOC44" s="247" t="s">
        <v>309</v>
      </c>
      <c r="WOD44" s="247" t="s">
        <v>309</v>
      </c>
      <c r="WOE44" s="247" t="s">
        <v>309</v>
      </c>
      <c r="WOF44" s="247" t="s">
        <v>309</v>
      </c>
      <c r="WOG44" s="247" t="s">
        <v>309</v>
      </c>
      <c r="WOH44" s="247" t="s">
        <v>309</v>
      </c>
      <c r="WOI44" s="247" t="s">
        <v>309</v>
      </c>
      <c r="WOJ44" s="247" t="s">
        <v>309</v>
      </c>
      <c r="WOK44" s="247" t="s">
        <v>309</v>
      </c>
      <c r="WOL44" s="247" t="s">
        <v>309</v>
      </c>
      <c r="WOM44" s="247" t="s">
        <v>309</v>
      </c>
      <c r="WON44" s="247" t="s">
        <v>309</v>
      </c>
      <c r="WOO44" s="247" t="s">
        <v>309</v>
      </c>
      <c r="WOP44" s="247" t="s">
        <v>309</v>
      </c>
      <c r="WOQ44" s="247" t="s">
        <v>309</v>
      </c>
      <c r="WOR44" s="247" t="s">
        <v>309</v>
      </c>
      <c r="WOS44" s="247" t="s">
        <v>309</v>
      </c>
      <c r="WOT44" s="247" t="s">
        <v>309</v>
      </c>
      <c r="WOU44" s="247" t="s">
        <v>309</v>
      </c>
      <c r="WOV44" s="247" t="s">
        <v>309</v>
      </c>
      <c r="WOW44" s="247" t="s">
        <v>309</v>
      </c>
      <c r="WOX44" s="247" t="s">
        <v>309</v>
      </c>
      <c r="WOY44" s="247" t="s">
        <v>309</v>
      </c>
      <c r="WOZ44" s="247" t="s">
        <v>309</v>
      </c>
      <c r="WPA44" s="247" t="s">
        <v>309</v>
      </c>
      <c r="WPB44" s="247" t="s">
        <v>309</v>
      </c>
      <c r="WPC44" s="247" t="s">
        <v>309</v>
      </c>
      <c r="WPD44" s="247" t="s">
        <v>309</v>
      </c>
      <c r="WPE44" s="247" t="s">
        <v>309</v>
      </c>
      <c r="WPF44" s="247" t="s">
        <v>309</v>
      </c>
      <c r="WPG44" s="247" t="s">
        <v>309</v>
      </c>
      <c r="WPH44" s="247" t="s">
        <v>309</v>
      </c>
      <c r="WPI44" s="247" t="s">
        <v>309</v>
      </c>
      <c r="WPJ44" s="247" t="s">
        <v>309</v>
      </c>
      <c r="WPK44" s="247" t="s">
        <v>309</v>
      </c>
      <c r="WPL44" s="247" t="s">
        <v>309</v>
      </c>
      <c r="WPM44" s="247" t="s">
        <v>309</v>
      </c>
      <c r="WPN44" s="247" t="s">
        <v>309</v>
      </c>
      <c r="WPO44" s="247" t="s">
        <v>309</v>
      </c>
      <c r="WPP44" s="247" t="s">
        <v>309</v>
      </c>
      <c r="WPQ44" s="247" t="s">
        <v>309</v>
      </c>
      <c r="WPR44" s="247" t="s">
        <v>309</v>
      </c>
      <c r="WPS44" s="247" t="s">
        <v>309</v>
      </c>
      <c r="WPT44" s="247" t="s">
        <v>309</v>
      </c>
      <c r="WPU44" s="247" t="s">
        <v>309</v>
      </c>
      <c r="WPV44" s="247" t="s">
        <v>309</v>
      </c>
      <c r="WPW44" s="247" t="s">
        <v>309</v>
      </c>
      <c r="WPX44" s="247" t="s">
        <v>309</v>
      </c>
      <c r="WPY44" s="247" t="s">
        <v>309</v>
      </c>
      <c r="WPZ44" s="247" t="s">
        <v>309</v>
      </c>
      <c r="WQA44" s="247" t="s">
        <v>309</v>
      </c>
      <c r="WQB44" s="247" t="s">
        <v>309</v>
      </c>
      <c r="WQC44" s="247" t="s">
        <v>309</v>
      </c>
      <c r="WQD44" s="247" t="s">
        <v>309</v>
      </c>
      <c r="WQE44" s="247" t="s">
        <v>309</v>
      </c>
      <c r="WQF44" s="247" t="s">
        <v>309</v>
      </c>
      <c r="WQG44" s="247" t="s">
        <v>309</v>
      </c>
      <c r="WQH44" s="247" t="s">
        <v>309</v>
      </c>
      <c r="WQI44" s="247" t="s">
        <v>309</v>
      </c>
      <c r="WQJ44" s="247" t="s">
        <v>309</v>
      </c>
      <c r="WQK44" s="247" t="s">
        <v>309</v>
      </c>
      <c r="WQL44" s="247" t="s">
        <v>309</v>
      </c>
      <c r="WQM44" s="247" t="s">
        <v>309</v>
      </c>
      <c r="WQN44" s="247" t="s">
        <v>309</v>
      </c>
      <c r="WQO44" s="247" t="s">
        <v>309</v>
      </c>
      <c r="WQP44" s="247" t="s">
        <v>309</v>
      </c>
      <c r="WQQ44" s="247" t="s">
        <v>309</v>
      </c>
      <c r="WQR44" s="247" t="s">
        <v>309</v>
      </c>
      <c r="WQS44" s="247" t="s">
        <v>309</v>
      </c>
      <c r="WQT44" s="247" t="s">
        <v>309</v>
      </c>
      <c r="WQU44" s="247" t="s">
        <v>309</v>
      </c>
      <c r="WQV44" s="247" t="s">
        <v>309</v>
      </c>
      <c r="WQW44" s="247" t="s">
        <v>309</v>
      </c>
      <c r="WQX44" s="247" t="s">
        <v>309</v>
      </c>
      <c r="WQY44" s="247" t="s">
        <v>309</v>
      </c>
      <c r="WQZ44" s="247" t="s">
        <v>309</v>
      </c>
      <c r="WRA44" s="247" t="s">
        <v>309</v>
      </c>
      <c r="WRB44" s="247" t="s">
        <v>309</v>
      </c>
      <c r="WRC44" s="247" t="s">
        <v>309</v>
      </c>
      <c r="WRD44" s="247" t="s">
        <v>309</v>
      </c>
      <c r="WRE44" s="247" t="s">
        <v>309</v>
      </c>
      <c r="WRF44" s="247" t="s">
        <v>309</v>
      </c>
      <c r="WRG44" s="247" t="s">
        <v>309</v>
      </c>
      <c r="WRH44" s="247" t="s">
        <v>309</v>
      </c>
      <c r="WRI44" s="247" t="s">
        <v>309</v>
      </c>
      <c r="WRJ44" s="247" t="s">
        <v>309</v>
      </c>
      <c r="WRK44" s="247" t="s">
        <v>309</v>
      </c>
      <c r="WRL44" s="247" t="s">
        <v>309</v>
      </c>
      <c r="WRM44" s="247" t="s">
        <v>309</v>
      </c>
      <c r="WRN44" s="247" t="s">
        <v>309</v>
      </c>
      <c r="WRO44" s="247" t="s">
        <v>309</v>
      </c>
      <c r="WRP44" s="247" t="s">
        <v>309</v>
      </c>
      <c r="WRQ44" s="247" t="s">
        <v>309</v>
      </c>
      <c r="WRR44" s="247" t="s">
        <v>309</v>
      </c>
      <c r="WRS44" s="247" t="s">
        <v>309</v>
      </c>
      <c r="WRT44" s="247" t="s">
        <v>309</v>
      </c>
      <c r="WRU44" s="247" t="s">
        <v>309</v>
      </c>
      <c r="WRV44" s="247" t="s">
        <v>309</v>
      </c>
      <c r="WRW44" s="247" t="s">
        <v>309</v>
      </c>
      <c r="WRX44" s="247" t="s">
        <v>309</v>
      </c>
      <c r="WRY44" s="247" t="s">
        <v>309</v>
      </c>
      <c r="WRZ44" s="247" t="s">
        <v>309</v>
      </c>
      <c r="WSA44" s="247" t="s">
        <v>309</v>
      </c>
      <c r="WSB44" s="247" t="s">
        <v>309</v>
      </c>
      <c r="WSC44" s="247" t="s">
        <v>309</v>
      </c>
      <c r="WSD44" s="247" t="s">
        <v>309</v>
      </c>
      <c r="WSE44" s="247" t="s">
        <v>309</v>
      </c>
      <c r="WSF44" s="247" t="s">
        <v>309</v>
      </c>
      <c r="WSG44" s="247" t="s">
        <v>309</v>
      </c>
      <c r="WSH44" s="247" t="s">
        <v>309</v>
      </c>
      <c r="WSI44" s="247" t="s">
        <v>309</v>
      </c>
      <c r="WSJ44" s="247" t="s">
        <v>309</v>
      </c>
      <c r="WSK44" s="247" t="s">
        <v>309</v>
      </c>
      <c r="WSL44" s="247" t="s">
        <v>309</v>
      </c>
      <c r="WSM44" s="247" t="s">
        <v>309</v>
      </c>
      <c r="WSN44" s="247" t="s">
        <v>309</v>
      </c>
      <c r="WSO44" s="247" t="s">
        <v>309</v>
      </c>
      <c r="WSP44" s="247" t="s">
        <v>309</v>
      </c>
      <c r="WSQ44" s="247" t="s">
        <v>309</v>
      </c>
      <c r="WSR44" s="247" t="s">
        <v>309</v>
      </c>
      <c r="WSS44" s="247" t="s">
        <v>309</v>
      </c>
      <c r="WST44" s="247" t="s">
        <v>309</v>
      </c>
      <c r="WSU44" s="247" t="s">
        <v>309</v>
      </c>
      <c r="WSV44" s="247" t="s">
        <v>309</v>
      </c>
      <c r="WSW44" s="247" t="s">
        <v>309</v>
      </c>
      <c r="WSX44" s="247" t="s">
        <v>309</v>
      </c>
      <c r="WSY44" s="247" t="s">
        <v>309</v>
      </c>
      <c r="WSZ44" s="247" t="s">
        <v>309</v>
      </c>
      <c r="WTA44" s="247" t="s">
        <v>309</v>
      </c>
      <c r="WTB44" s="247" t="s">
        <v>309</v>
      </c>
      <c r="WTC44" s="247" t="s">
        <v>309</v>
      </c>
      <c r="WTD44" s="247" t="s">
        <v>309</v>
      </c>
      <c r="WTE44" s="247" t="s">
        <v>309</v>
      </c>
      <c r="WTF44" s="247" t="s">
        <v>309</v>
      </c>
      <c r="WTG44" s="247" t="s">
        <v>309</v>
      </c>
      <c r="WTH44" s="247" t="s">
        <v>309</v>
      </c>
      <c r="WTI44" s="247" t="s">
        <v>309</v>
      </c>
      <c r="WTJ44" s="247" t="s">
        <v>309</v>
      </c>
      <c r="WTK44" s="247" t="s">
        <v>309</v>
      </c>
      <c r="WTL44" s="247" t="s">
        <v>309</v>
      </c>
      <c r="WTM44" s="247" t="s">
        <v>309</v>
      </c>
      <c r="WTN44" s="247" t="s">
        <v>309</v>
      </c>
      <c r="WTO44" s="247" t="s">
        <v>309</v>
      </c>
      <c r="WTP44" s="247" t="s">
        <v>309</v>
      </c>
      <c r="WTQ44" s="247" t="s">
        <v>309</v>
      </c>
      <c r="WTR44" s="247" t="s">
        <v>309</v>
      </c>
      <c r="WTS44" s="247" t="s">
        <v>309</v>
      </c>
      <c r="WTT44" s="247" t="s">
        <v>309</v>
      </c>
      <c r="WTU44" s="247" t="s">
        <v>309</v>
      </c>
      <c r="WTV44" s="247" t="s">
        <v>309</v>
      </c>
      <c r="WTW44" s="247" t="s">
        <v>309</v>
      </c>
      <c r="WTX44" s="247" t="s">
        <v>309</v>
      </c>
      <c r="WTY44" s="247" t="s">
        <v>309</v>
      </c>
      <c r="WTZ44" s="247" t="s">
        <v>309</v>
      </c>
      <c r="WUA44" s="247" t="s">
        <v>309</v>
      </c>
      <c r="WUB44" s="247" t="s">
        <v>309</v>
      </c>
      <c r="WUC44" s="247" t="s">
        <v>309</v>
      </c>
      <c r="WUD44" s="247" t="s">
        <v>309</v>
      </c>
      <c r="WUE44" s="247" t="s">
        <v>309</v>
      </c>
      <c r="WUF44" s="247" t="s">
        <v>309</v>
      </c>
      <c r="WUG44" s="247" t="s">
        <v>309</v>
      </c>
      <c r="WUH44" s="247" t="s">
        <v>309</v>
      </c>
      <c r="WUI44" s="247" t="s">
        <v>309</v>
      </c>
      <c r="WUJ44" s="247" t="s">
        <v>309</v>
      </c>
      <c r="WUK44" s="247" t="s">
        <v>309</v>
      </c>
      <c r="WUL44" s="247" t="s">
        <v>309</v>
      </c>
      <c r="WUM44" s="247" t="s">
        <v>309</v>
      </c>
      <c r="WUN44" s="247" t="s">
        <v>309</v>
      </c>
      <c r="WUO44" s="247" t="s">
        <v>309</v>
      </c>
      <c r="WUP44" s="247" t="s">
        <v>309</v>
      </c>
      <c r="WUQ44" s="247" t="s">
        <v>309</v>
      </c>
      <c r="WUR44" s="247" t="s">
        <v>309</v>
      </c>
      <c r="WUS44" s="247" t="s">
        <v>309</v>
      </c>
      <c r="WUT44" s="247" t="s">
        <v>309</v>
      </c>
      <c r="WUU44" s="247" t="s">
        <v>309</v>
      </c>
      <c r="WUV44" s="247" t="s">
        <v>309</v>
      </c>
      <c r="WUW44" s="247" t="s">
        <v>309</v>
      </c>
      <c r="WUX44" s="247" t="s">
        <v>309</v>
      </c>
      <c r="WUY44" s="247" t="s">
        <v>309</v>
      </c>
      <c r="WUZ44" s="247" t="s">
        <v>309</v>
      </c>
      <c r="WVA44" s="247" t="s">
        <v>309</v>
      </c>
      <c r="WVB44" s="247" t="s">
        <v>309</v>
      </c>
      <c r="WVC44" s="247" t="s">
        <v>309</v>
      </c>
      <c r="WVD44" s="247" t="s">
        <v>309</v>
      </c>
      <c r="WVE44" s="247" t="s">
        <v>309</v>
      </c>
      <c r="WVF44" s="247" t="s">
        <v>309</v>
      </c>
      <c r="WVG44" s="247" t="s">
        <v>309</v>
      </c>
      <c r="WVH44" s="247" t="s">
        <v>309</v>
      </c>
      <c r="WVI44" s="247" t="s">
        <v>309</v>
      </c>
      <c r="WVJ44" s="247" t="s">
        <v>309</v>
      </c>
      <c r="WVK44" s="247" t="s">
        <v>309</v>
      </c>
      <c r="WVL44" s="247" t="s">
        <v>309</v>
      </c>
      <c r="WVM44" s="247" t="s">
        <v>309</v>
      </c>
      <c r="WVN44" s="247" t="s">
        <v>309</v>
      </c>
      <c r="WVO44" s="247" t="s">
        <v>309</v>
      </c>
      <c r="WVP44" s="247" t="s">
        <v>309</v>
      </c>
      <c r="WVQ44" s="247" t="s">
        <v>309</v>
      </c>
      <c r="WVR44" s="247" t="s">
        <v>309</v>
      </c>
      <c r="WVS44" s="247" t="s">
        <v>309</v>
      </c>
      <c r="WVT44" s="247" t="s">
        <v>309</v>
      </c>
      <c r="WVU44" s="247" t="s">
        <v>309</v>
      </c>
      <c r="WVV44" s="247" t="s">
        <v>309</v>
      </c>
      <c r="WVW44" s="247" t="s">
        <v>309</v>
      </c>
      <c r="WVX44" s="247" t="s">
        <v>309</v>
      </c>
      <c r="WVY44" s="247" t="s">
        <v>309</v>
      </c>
      <c r="WVZ44" s="247" t="s">
        <v>309</v>
      </c>
      <c r="WWA44" s="247" t="s">
        <v>309</v>
      </c>
      <c r="WWB44" s="247" t="s">
        <v>309</v>
      </c>
      <c r="WWC44" s="247" t="s">
        <v>309</v>
      </c>
      <c r="WWD44" s="247" t="s">
        <v>309</v>
      </c>
      <c r="WWE44" s="247" t="s">
        <v>309</v>
      </c>
      <c r="WWF44" s="247" t="s">
        <v>309</v>
      </c>
      <c r="WWG44" s="247" t="s">
        <v>309</v>
      </c>
      <c r="WWH44" s="247" t="s">
        <v>309</v>
      </c>
      <c r="WWI44" s="247" t="s">
        <v>309</v>
      </c>
      <c r="WWJ44" s="247" t="s">
        <v>309</v>
      </c>
      <c r="WWK44" s="247" t="s">
        <v>309</v>
      </c>
      <c r="WWL44" s="247" t="s">
        <v>309</v>
      </c>
      <c r="WWM44" s="247" t="s">
        <v>309</v>
      </c>
      <c r="WWN44" s="247" t="s">
        <v>309</v>
      </c>
      <c r="WWO44" s="247" t="s">
        <v>309</v>
      </c>
      <c r="WWP44" s="247" t="s">
        <v>309</v>
      </c>
      <c r="WWQ44" s="247" t="s">
        <v>309</v>
      </c>
      <c r="WWR44" s="247" t="s">
        <v>309</v>
      </c>
      <c r="WWS44" s="247" t="s">
        <v>309</v>
      </c>
      <c r="WWT44" s="247" t="s">
        <v>309</v>
      </c>
      <c r="WWU44" s="247" t="s">
        <v>309</v>
      </c>
      <c r="WWV44" s="247" t="s">
        <v>309</v>
      </c>
      <c r="WWW44" s="247" t="s">
        <v>309</v>
      </c>
      <c r="WWX44" s="247" t="s">
        <v>309</v>
      </c>
      <c r="WWY44" s="247" t="s">
        <v>309</v>
      </c>
      <c r="WWZ44" s="247" t="s">
        <v>309</v>
      </c>
      <c r="WXA44" s="247" t="s">
        <v>309</v>
      </c>
      <c r="WXB44" s="247" t="s">
        <v>309</v>
      </c>
      <c r="WXC44" s="247" t="s">
        <v>309</v>
      </c>
      <c r="WXD44" s="247" t="s">
        <v>309</v>
      </c>
      <c r="WXE44" s="247" t="s">
        <v>309</v>
      </c>
      <c r="WXF44" s="247" t="s">
        <v>309</v>
      </c>
      <c r="WXG44" s="247" t="s">
        <v>309</v>
      </c>
      <c r="WXH44" s="247" t="s">
        <v>309</v>
      </c>
      <c r="WXI44" s="247" t="s">
        <v>309</v>
      </c>
      <c r="WXJ44" s="247" t="s">
        <v>309</v>
      </c>
      <c r="WXK44" s="247" t="s">
        <v>309</v>
      </c>
      <c r="WXL44" s="247" t="s">
        <v>309</v>
      </c>
      <c r="WXM44" s="247" t="s">
        <v>309</v>
      </c>
      <c r="WXN44" s="247" t="s">
        <v>309</v>
      </c>
      <c r="WXO44" s="247" t="s">
        <v>309</v>
      </c>
      <c r="WXP44" s="247" t="s">
        <v>309</v>
      </c>
      <c r="WXQ44" s="247" t="s">
        <v>309</v>
      </c>
      <c r="WXR44" s="247" t="s">
        <v>309</v>
      </c>
      <c r="WXS44" s="247" t="s">
        <v>309</v>
      </c>
      <c r="WXT44" s="247" t="s">
        <v>309</v>
      </c>
      <c r="WXU44" s="247" t="s">
        <v>309</v>
      </c>
      <c r="WXV44" s="247" t="s">
        <v>309</v>
      </c>
      <c r="WXW44" s="247" t="s">
        <v>309</v>
      </c>
      <c r="WXX44" s="247" t="s">
        <v>309</v>
      </c>
      <c r="WXY44" s="247" t="s">
        <v>309</v>
      </c>
      <c r="WXZ44" s="247" t="s">
        <v>309</v>
      </c>
      <c r="WYA44" s="247" t="s">
        <v>309</v>
      </c>
      <c r="WYB44" s="247" t="s">
        <v>309</v>
      </c>
      <c r="WYC44" s="247" t="s">
        <v>309</v>
      </c>
      <c r="WYD44" s="247" t="s">
        <v>309</v>
      </c>
      <c r="WYE44" s="247" t="s">
        <v>309</v>
      </c>
      <c r="WYF44" s="247" t="s">
        <v>309</v>
      </c>
      <c r="WYG44" s="247" t="s">
        <v>309</v>
      </c>
      <c r="WYH44" s="247" t="s">
        <v>309</v>
      </c>
      <c r="WYI44" s="247" t="s">
        <v>309</v>
      </c>
      <c r="WYJ44" s="247" t="s">
        <v>309</v>
      </c>
      <c r="WYK44" s="247" t="s">
        <v>309</v>
      </c>
      <c r="WYL44" s="247" t="s">
        <v>309</v>
      </c>
      <c r="WYM44" s="247" t="s">
        <v>309</v>
      </c>
      <c r="WYN44" s="247" t="s">
        <v>309</v>
      </c>
      <c r="WYO44" s="247" t="s">
        <v>309</v>
      </c>
      <c r="WYP44" s="247" t="s">
        <v>309</v>
      </c>
      <c r="WYQ44" s="247" t="s">
        <v>309</v>
      </c>
      <c r="WYR44" s="247" t="s">
        <v>309</v>
      </c>
      <c r="WYS44" s="247" t="s">
        <v>309</v>
      </c>
      <c r="WYT44" s="247" t="s">
        <v>309</v>
      </c>
      <c r="WYU44" s="247" t="s">
        <v>309</v>
      </c>
      <c r="WYV44" s="247" t="s">
        <v>309</v>
      </c>
      <c r="WYW44" s="247" t="s">
        <v>309</v>
      </c>
      <c r="WYX44" s="247" t="s">
        <v>309</v>
      </c>
      <c r="WYY44" s="247" t="s">
        <v>309</v>
      </c>
      <c r="WYZ44" s="247" t="s">
        <v>309</v>
      </c>
      <c r="WZA44" s="247" t="s">
        <v>309</v>
      </c>
      <c r="WZB44" s="247" t="s">
        <v>309</v>
      </c>
      <c r="WZC44" s="247" t="s">
        <v>309</v>
      </c>
      <c r="WZD44" s="247" t="s">
        <v>309</v>
      </c>
      <c r="WZE44" s="247" t="s">
        <v>309</v>
      </c>
      <c r="WZF44" s="247" t="s">
        <v>309</v>
      </c>
      <c r="WZG44" s="247" t="s">
        <v>309</v>
      </c>
      <c r="WZH44" s="247" t="s">
        <v>309</v>
      </c>
      <c r="WZI44" s="247" t="s">
        <v>309</v>
      </c>
      <c r="WZJ44" s="247" t="s">
        <v>309</v>
      </c>
      <c r="WZK44" s="247" t="s">
        <v>309</v>
      </c>
      <c r="WZL44" s="247" t="s">
        <v>309</v>
      </c>
      <c r="WZM44" s="247" t="s">
        <v>309</v>
      </c>
      <c r="WZN44" s="247" t="s">
        <v>309</v>
      </c>
      <c r="WZO44" s="247" t="s">
        <v>309</v>
      </c>
      <c r="WZP44" s="247" t="s">
        <v>309</v>
      </c>
      <c r="WZQ44" s="247" t="s">
        <v>309</v>
      </c>
      <c r="WZR44" s="247" t="s">
        <v>309</v>
      </c>
      <c r="WZS44" s="247" t="s">
        <v>309</v>
      </c>
      <c r="WZT44" s="247" t="s">
        <v>309</v>
      </c>
      <c r="WZU44" s="247" t="s">
        <v>309</v>
      </c>
      <c r="WZV44" s="247" t="s">
        <v>309</v>
      </c>
      <c r="WZW44" s="247" t="s">
        <v>309</v>
      </c>
      <c r="WZX44" s="247" t="s">
        <v>309</v>
      </c>
      <c r="WZY44" s="247" t="s">
        <v>309</v>
      </c>
      <c r="WZZ44" s="247" t="s">
        <v>309</v>
      </c>
      <c r="XAA44" s="247" t="s">
        <v>309</v>
      </c>
      <c r="XAB44" s="247" t="s">
        <v>309</v>
      </c>
      <c r="XAC44" s="247" t="s">
        <v>309</v>
      </c>
      <c r="XAD44" s="247" t="s">
        <v>309</v>
      </c>
      <c r="XAE44" s="247" t="s">
        <v>309</v>
      </c>
      <c r="XAF44" s="247" t="s">
        <v>309</v>
      </c>
      <c r="XAG44" s="247" t="s">
        <v>309</v>
      </c>
      <c r="XAH44" s="247" t="s">
        <v>309</v>
      </c>
      <c r="XAI44" s="247" t="s">
        <v>309</v>
      </c>
      <c r="XAJ44" s="247" t="s">
        <v>309</v>
      </c>
      <c r="XAK44" s="247" t="s">
        <v>309</v>
      </c>
      <c r="XAL44" s="247" t="s">
        <v>309</v>
      </c>
      <c r="XAM44" s="247" t="s">
        <v>309</v>
      </c>
      <c r="XAN44" s="247" t="s">
        <v>309</v>
      </c>
      <c r="XAO44" s="247" t="s">
        <v>309</v>
      </c>
      <c r="XAP44" s="247" t="s">
        <v>309</v>
      </c>
      <c r="XAQ44" s="247" t="s">
        <v>309</v>
      </c>
      <c r="XAR44" s="247" t="s">
        <v>309</v>
      </c>
      <c r="XAS44" s="247" t="s">
        <v>309</v>
      </c>
      <c r="XAT44" s="247" t="s">
        <v>309</v>
      </c>
      <c r="XAU44" s="247" t="s">
        <v>309</v>
      </c>
      <c r="XAV44" s="247" t="s">
        <v>309</v>
      </c>
      <c r="XAW44" s="247" t="s">
        <v>309</v>
      </c>
      <c r="XAX44" s="247" t="s">
        <v>309</v>
      </c>
      <c r="XAY44" s="247" t="s">
        <v>309</v>
      </c>
      <c r="XAZ44" s="247" t="s">
        <v>309</v>
      </c>
      <c r="XBA44" s="247" t="s">
        <v>309</v>
      </c>
      <c r="XBB44" s="247" t="s">
        <v>309</v>
      </c>
      <c r="XBC44" s="247" t="s">
        <v>309</v>
      </c>
      <c r="XBD44" s="247" t="s">
        <v>309</v>
      </c>
      <c r="XBE44" s="247" t="s">
        <v>309</v>
      </c>
      <c r="XBF44" s="247" t="s">
        <v>309</v>
      </c>
      <c r="XBG44" s="247" t="s">
        <v>309</v>
      </c>
      <c r="XBH44" s="247" t="s">
        <v>309</v>
      </c>
      <c r="XBI44" s="247" t="s">
        <v>309</v>
      </c>
      <c r="XBJ44" s="247" t="s">
        <v>309</v>
      </c>
      <c r="XBK44" s="247" t="s">
        <v>309</v>
      </c>
      <c r="XBL44" s="247" t="s">
        <v>309</v>
      </c>
      <c r="XBM44" s="247" t="s">
        <v>309</v>
      </c>
      <c r="XBN44" s="247" t="s">
        <v>309</v>
      </c>
      <c r="XBO44" s="247" t="s">
        <v>309</v>
      </c>
      <c r="XBP44" s="247" t="s">
        <v>309</v>
      </c>
      <c r="XBQ44" s="247" t="s">
        <v>309</v>
      </c>
      <c r="XBR44" s="247" t="s">
        <v>309</v>
      </c>
      <c r="XBS44" s="247" t="s">
        <v>309</v>
      </c>
      <c r="XBT44" s="247" t="s">
        <v>309</v>
      </c>
      <c r="XBU44" s="247" t="s">
        <v>309</v>
      </c>
      <c r="XBV44" s="247" t="s">
        <v>309</v>
      </c>
      <c r="XBW44" s="247" t="s">
        <v>309</v>
      </c>
      <c r="XBX44" s="247" t="s">
        <v>309</v>
      </c>
      <c r="XBY44" s="247" t="s">
        <v>309</v>
      </c>
      <c r="XBZ44" s="247" t="s">
        <v>309</v>
      </c>
      <c r="XCA44" s="247" t="s">
        <v>309</v>
      </c>
      <c r="XCB44" s="247" t="s">
        <v>309</v>
      </c>
      <c r="XCC44" s="247" t="s">
        <v>309</v>
      </c>
      <c r="XCD44" s="247" t="s">
        <v>309</v>
      </c>
      <c r="XCE44" s="247" t="s">
        <v>309</v>
      </c>
      <c r="XCF44" s="247" t="s">
        <v>309</v>
      </c>
      <c r="XCG44" s="247" t="s">
        <v>309</v>
      </c>
      <c r="XCH44" s="247" t="s">
        <v>309</v>
      </c>
      <c r="XCI44" s="247" t="s">
        <v>309</v>
      </c>
      <c r="XCJ44" s="247" t="s">
        <v>309</v>
      </c>
      <c r="XCK44" s="247" t="s">
        <v>309</v>
      </c>
      <c r="XCL44" s="247" t="s">
        <v>309</v>
      </c>
      <c r="XCM44" s="247" t="s">
        <v>309</v>
      </c>
      <c r="XCN44" s="247" t="s">
        <v>309</v>
      </c>
      <c r="XCO44" s="247" t="s">
        <v>309</v>
      </c>
      <c r="XCP44" s="247" t="s">
        <v>309</v>
      </c>
      <c r="XCQ44" s="247" t="s">
        <v>309</v>
      </c>
      <c r="XCR44" s="247" t="s">
        <v>309</v>
      </c>
      <c r="XCS44" s="247" t="s">
        <v>309</v>
      </c>
      <c r="XCT44" s="247" t="s">
        <v>309</v>
      </c>
      <c r="XCU44" s="247" t="s">
        <v>309</v>
      </c>
      <c r="XCV44" s="247" t="s">
        <v>309</v>
      </c>
      <c r="XCW44" s="247" t="s">
        <v>309</v>
      </c>
      <c r="XCX44" s="247" t="s">
        <v>309</v>
      </c>
      <c r="XCY44" s="247" t="s">
        <v>309</v>
      </c>
      <c r="XCZ44" s="247" t="s">
        <v>309</v>
      </c>
      <c r="XDA44" s="247" t="s">
        <v>309</v>
      </c>
      <c r="XDB44" s="247" t="s">
        <v>309</v>
      </c>
      <c r="XDC44" s="247" t="s">
        <v>309</v>
      </c>
      <c r="XDD44" s="247" t="s">
        <v>309</v>
      </c>
      <c r="XDE44" s="247" t="s">
        <v>309</v>
      </c>
      <c r="XDF44" s="247" t="s">
        <v>309</v>
      </c>
      <c r="XDG44" s="247" t="s">
        <v>309</v>
      </c>
      <c r="XDH44" s="247" t="s">
        <v>309</v>
      </c>
      <c r="XDI44" s="247" t="s">
        <v>309</v>
      </c>
      <c r="XDJ44" s="247" t="s">
        <v>309</v>
      </c>
      <c r="XDK44" s="247" t="s">
        <v>309</v>
      </c>
      <c r="XDL44" s="247" t="s">
        <v>309</v>
      </c>
      <c r="XDM44" s="247" t="s">
        <v>309</v>
      </c>
      <c r="XDN44" s="247" t="s">
        <v>309</v>
      </c>
      <c r="XDO44" s="247" t="s">
        <v>309</v>
      </c>
      <c r="XDP44" s="247" t="s">
        <v>309</v>
      </c>
      <c r="XDQ44" s="247" t="s">
        <v>309</v>
      </c>
      <c r="XDR44" s="247" t="s">
        <v>309</v>
      </c>
      <c r="XDS44" s="247" t="s">
        <v>309</v>
      </c>
      <c r="XDT44" s="247" t="s">
        <v>309</v>
      </c>
      <c r="XDU44" s="247" t="s">
        <v>309</v>
      </c>
      <c r="XDV44" s="247" t="s">
        <v>309</v>
      </c>
      <c r="XDW44" s="247" t="s">
        <v>309</v>
      </c>
      <c r="XDX44" s="247" t="s">
        <v>309</v>
      </c>
      <c r="XDY44" s="247" t="s">
        <v>309</v>
      </c>
      <c r="XDZ44" s="247" t="s">
        <v>309</v>
      </c>
      <c r="XEA44" s="247" t="s">
        <v>309</v>
      </c>
      <c r="XEB44" s="247" t="s">
        <v>309</v>
      </c>
      <c r="XEC44" s="247" t="s">
        <v>309</v>
      </c>
      <c r="XED44" s="247" t="s">
        <v>309</v>
      </c>
      <c r="XEE44" s="247" t="s">
        <v>309</v>
      </c>
      <c r="XEF44" s="247" t="s">
        <v>309</v>
      </c>
      <c r="XEG44" s="247" t="s">
        <v>309</v>
      </c>
      <c r="XEH44" s="247" t="s">
        <v>309</v>
      </c>
      <c r="XEI44" s="247" t="s">
        <v>309</v>
      </c>
      <c r="XEJ44" s="247" t="s">
        <v>309</v>
      </c>
      <c r="XEK44" s="247" t="s">
        <v>309</v>
      </c>
      <c r="XEL44" s="247" t="s">
        <v>309</v>
      </c>
      <c r="XEM44" s="247" t="s">
        <v>309</v>
      </c>
      <c r="XEN44" s="247" t="s">
        <v>309</v>
      </c>
      <c r="XEO44" s="247" t="s">
        <v>309</v>
      </c>
      <c r="XEP44" s="247" t="s">
        <v>309</v>
      </c>
      <c r="XEQ44" s="247" t="s">
        <v>309</v>
      </c>
      <c r="XER44" s="247" t="s">
        <v>309</v>
      </c>
      <c r="XES44" s="247" t="s">
        <v>309</v>
      </c>
      <c r="XET44" s="247" t="s">
        <v>309</v>
      </c>
      <c r="XEU44" s="247" t="s">
        <v>309</v>
      </c>
      <c r="XEV44" s="247" t="s">
        <v>309</v>
      </c>
      <c r="XEW44" s="247" t="s">
        <v>309</v>
      </c>
      <c r="XEX44" s="247" t="s">
        <v>309</v>
      </c>
      <c r="XEY44" s="247" t="s">
        <v>309</v>
      </c>
      <c r="XEZ44" s="247" t="s">
        <v>309</v>
      </c>
      <c r="XFA44" s="247" t="s">
        <v>309</v>
      </c>
      <c r="XFB44" s="247" t="s">
        <v>309</v>
      </c>
      <c r="XFC44" s="247" t="s">
        <v>309</v>
      </c>
      <c r="XFD44" s="247" t="s">
        <v>309</v>
      </c>
    </row>
    <row r="45" spans="1:16384" x14ac:dyDescent="0.25">
      <c r="A45" s="247" t="s">
        <v>310</v>
      </c>
    </row>
    <row r="46" spans="1:16384" x14ac:dyDescent="0.25">
      <c r="A46" s="247" t="s">
        <v>398</v>
      </c>
    </row>
    <row r="47" spans="1:16384" x14ac:dyDescent="0.25">
      <c r="A47" s="247" t="s">
        <v>311</v>
      </c>
    </row>
    <row r="48" spans="1:16384" x14ac:dyDescent="0.25">
      <c r="A48" s="247" t="s">
        <v>393</v>
      </c>
    </row>
    <row r="49" spans="1:1" x14ac:dyDescent="0.25">
      <c r="A49" s="247" t="s">
        <v>392</v>
      </c>
    </row>
    <row r="50" spans="1:1" x14ac:dyDescent="0.25">
      <c r="A50" s="247" t="s">
        <v>400</v>
      </c>
    </row>
    <row r="51" spans="1:1" x14ac:dyDescent="0.25">
      <c r="A51" s="248" t="s">
        <v>317</v>
      </c>
    </row>
    <row r="52" spans="1:1" x14ac:dyDescent="0.25">
      <c r="A52" s="248" t="s">
        <v>390</v>
      </c>
    </row>
    <row r="53" spans="1:1" x14ac:dyDescent="0.25">
      <c r="A53" s="248" t="s">
        <v>397</v>
      </c>
    </row>
    <row r="54" spans="1:1" x14ac:dyDescent="0.25">
      <c r="A54" s="249" t="s">
        <v>277</v>
      </c>
    </row>
    <row r="55" spans="1:1" x14ac:dyDescent="0.25">
      <c r="A55" s="239" t="s">
        <v>276</v>
      </c>
    </row>
    <row r="56" spans="1:1" x14ac:dyDescent="0.25">
      <c r="A56" s="239" t="s">
        <v>396</v>
      </c>
    </row>
    <row r="57" spans="1:1" x14ac:dyDescent="0.25">
      <c r="A57" s="239" t="s">
        <v>320</v>
      </c>
    </row>
    <row r="58" spans="1:1" x14ac:dyDescent="0.25">
      <c r="A58" s="239" t="s">
        <v>395</v>
      </c>
    </row>
  </sheetData>
  <sortState ref="A3:A24">
    <sortCondition ref="A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3"/>
  <sheetViews>
    <sheetView workbookViewId="0"/>
  </sheetViews>
  <sheetFormatPr defaultRowHeight="15" x14ac:dyDescent="0.25"/>
  <cols>
    <col min="1" max="1" width="122.85546875" style="231" customWidth="1"/>
    <col min="2" max="16384" width="9.140625" style="207"/>
  </cols>
  <sheetData>
    <row r="1" spans="1:1" x14ac:dyDescent="0.25">
      <c r="A1" s="367" t="s">
        <v>197</v>
      </c>
    </row>
    <row r="2" spans="1:1" x14ac:dyDescent="0.25">
      <c r="A2" s="231" t="s">
        <v>229</v>
      </c>
    </row>
    <row r="3" spans="1:1" ht="30" x14ac:dyDescent="0.25">
      <c r="A3" s="232" t="s">
        <v>230</v>
      </c>
    </row>
    <row r="5" spans="1:1" x14ac:dyDescent="0.25">
      <c r="A5" s="240" t="s">
        <v>231</v>
      </c>
    </row>
    <row r="6" spans="1:1" x14ac:dyDescent="0.25">
      <c r="A6" s="232" t="s">
        <v>232</v>
      </c>
    </row>
    <row r="7" spans="1:1" x14ac:dyDescent="0.25">
      <c r="A7" s="232" t="s">
        <v>484</v>
      </c>
    </row>
    <row r="8" spans="1:1" ht="30" x14ac:dyDescent="0.25">
      <c r="A8" s="232" t="s">
        <v>233</v>
      </c>
    </row>
    <row r="9" spans="1:1" x14ac:dyDescent="0.25">
      <c r="A9" s="232" t="s">
        <v>234</v>
      </c>
    </row>
    <row r="10" spans="1:1" ht="30" x14ac:dyDescent="0.25">
      <c r="A10" s="240" t="s">
        <v>236</v>
      </c>
    </row>
    <row r="11" spans="1:1" x14ac:dyDescent="0.25">
      <c r="A11" s="232" t="s">
        <v>235</v>
      </c>
    </row>
    <row r="12" spans="1:1" ht="45" x14ac:dyDescent="0.25">
      <c r="A12" s="240" t="s">
        <v>485</v>
      </c>
    </row>
    <row r="13" spans="1:1" ht="45" x14ac:dyDescent="0.25">
      <c r="A13" s="240" t="s">
        <v>286</v>
      </c>
    </row>
    <row r="14" spans="1:1" x14ac:dyDescent="0.25">
      <c r="A14" s="232" t="s">
        <v>287</v>
      </c>
    </row>
    <row r="15" spans="1:1" x14ac:dyDescent="0.25">
      <c r="A15" s="232" t="s">
        <v>460</v>
      </c>
    </row>
    <row r="16" spans="1:1" x14ac:dyDescent="0.25">
      <c r="A16" s="232" t="s">
        <v>283</v>
      </c>
    </row>
    <row r="17" spans="1:1" x14ac:dyDescent="0.25">
      <c r="A17" s="232" t="s">
        <v>284</v>
      </c>
    </row>
    <row r="18" spans="1:1" ht="30" x14ac:dyDescent="0.25">
      <c r="A18" s="232" t="s">
        <v>301</v>
      </c>
    </row>
    <row r="19" spans="1:1" ht="30" customHeight="1" x14ac:dyDescent="0.25">
      <c r="A19" s="232" t="s">
        <v>323</v>
      </c>
    </row>
    <row r="20" spans="1:1" ht="30" x14ac:dyDescent="0.25">
      <c r="A20" s="232" t="s">
        <v>322</v>
      </c>
    </row>
    <row r="21" spans="1:1" x14ac:dyDescent="0.25">
      <c r="A21" s="232" t="s">
        <v>461</v>
      </c>
    </row>
    <row r="22" spans="1:1" x14ac:dyDescent="0.25">
      <c r="A22" s="232" t="s">
        <v>383</v>
      </c>
    </row>
    <row r="23" spans="1:1" ht="30" x14ac:dyDescent="0.25">
      <c r="A23" s="232" t="s">
        <v>384</v>
      </c>
    </row>
    <row r="24" spans="1:1" ht="30" x14ac:dyDescent="0.25">
      <c r="A24" s="232" t="s">
        <v>459</v>
      </c>
    </row>
    <row r="25" spans="1:1" ht="33" x14ac:dyDescent="0.25">
      <c r="A25" s="240" t="s">
        <v>514</v>
      </c>
    </row>
    <row r="26" spans="1:1" ht="30" x14ac:dyDescent="0.25">
      <c r="A26" s="240" t="s">
        <v>214</v>
      </c>
    </row>
    <row r="27" spans="1:1" s="146" customFormat="1" ht="60" x14ac:dyDescent="0.25">
      <c r="A27" s="233" t="s">
        <v>470</v>
      </c>
    </row>
    <row r="28" spans="1:1" ht="33" x14ac:dyDescent="0.25">
      <c r="A28" s="240" t="s">
        <v>515</v>
      </c>
    </row>
    <row r="29" spans="1:1" ht="30" x14ac:dyDescent="0.25">
      <c r="A29" s="232" t="s">
        <v>509</v>
      </c>
    </row>
    <row r="30" spans="1:1" x14ac:dyDescent="0.25">
      <c r="A30" s="232" t="s">
        <v>237</v>
      </c>
    </row>
    <row r="31" spans="1:1" ht="45" x14ac:dyDescent="0.25">
      <c r="A31" s="240" t="s">
        <v>486</v>
      </c>
    </row>
    <row r="32" spans="1:1" x14ac:dyDescent="0.25">
      <c r="A32" s="232" t="s">
        <v>238</v>
      </c>
    </row>
    <row r="33" spans="1:1" ht="30" x14ac:dyDescent="0.25">
      <c r="A33" s="232" t="s">
        <v>487</v>
      </c>
    </row>
    <row r="34" spans="1:1" x14ac:dyDescent="0.25">
      <c r="A34" s="232" t="s">
        <v>239</v>
      </c>
    </row>
    <row r="35" spans="1:1" x14ac:dyDescent="0.25">
      <c r="A35" s="235" t="s">
        <v>251</v>
      </c>
    </row>
    <row r="36" spans="1:1" x14ac:dyDescent="0.25">
      <c r="A36" s="236" t="s">
        <v>240</v>
      </c>
    </row>
    <row r="37" spans="1:1" x14ac:dyDescent="0.25">
      <c r="A37" s="236" t="s">
        <v>241</v>
      </c>
    </row>
    <row r="38" spans="1:1" x14ac:dyDescent="0.25">
      <c r="A38" s="236" t="s">
        <v>242</v>
      </c>
    </row>
    <row r="39" spans="1:1" x14ac:dyDescent="0.25">
      <c r="A39" s="236" t="s">
        <v>243</v>
      </c>
    </row>
    <row r="40" spans="1:1" x14ac:dyDescent="0.25">
      <c r="A40" s="236" t="s">
        <v>252</v>
      </c>
    </row>
    <row r="41" spans="1:1" x14ac:dyDescent="0.25">
      <c r="A41" s="236" t="s">
        <v>244</v>
      </c>
    </row>
    <row r="42" spans="1:1" ht="45" x14ac:dyDescent="0.25">
      <c r="A42" s="238" t="s">
        <v>254</v>
      </c>
    </row>
    <row r="43" spans="1:1" x14ac:dyDescent="0.25">
      <c r="A43" s="236" t="s">
        <v>245</v>
      </c>
    </row>
    <row r="44" spans="1:1" x14ac:dyDescent="0.25">
      <c r="A44" s="236" t="s">
        <v>253</v>
      </c>
    </row>
    <row r="45" spans="1:1" x14ac:dyDescent="0.25">
      <c r="A45" s="236" t="s">
        <v>249</v>
      </c>
    </row>
    <row r="46" spans="1:1" x14ac:dyDescent="0.25">
      <c r="A46" s="236" t="s">
        <v>246</v>
      </c>
    </row>
    <row r="47" spans="1:1" x14ac:dyDescent="0.25">
      <c r="A47" s="236" t="s">
        <v>247</v>
      </c>
    </row>
    <row r="48" spans="1:1" x14ac:dyDescent="0.25">
      <c r="A48" s="236" t="s">
        <v>299</v>
      </c>
    </row>
    <row r="49" spans="1:1" x14ac:dyDescent="0.25">
      <c r="A49" s="237" t="s">
        <v>248</v>
      </c>
    </row>
    <row r="50" spans="1:1" x14ac:dyDescent="0.25">
      <c r="A50" s="232" t="s">
        <v>255</v>
      </c>
    </row>
    <row r="51" spans="1:1" ht="30" x14ac:dyDescent="0.25">
      <c r="A51" s="234" t="s">
        <v>488</v>
      </c>
    </row>
    <row r="52" spans="1:1" ht="30" x14ac:dyDescent="0.25">
      <c r="A52" s="234" t="s">
        <v>256</v>
      </c>
    </row>
    <row r="53" spans="1:1" ht="30" x14ac:dyDescent="0.25">
      <c r="A53" s="240" t="s">
        <v>496</v>
      </c>
    </row>
    <row r="54" spans="1:1" x14ac:dyDescent="0.25">
      <c r="A54" s="232" t="s">
        <v>489</v>
      </c>
    </row>
    <row r="55" spans="1:1" x14ac:dyDescent="0.25">
      <c r="A55" s="232" t="s">
        <v>255</v>
      </c>
    </row>
    <row r="56" spans="1:1" ht="30" x14ac:dyDescent="0.25">
      <c r="A56" s="234" t="s">
        <v>490</v>
      </c>
    </row>
    <row r="57" spans="1:1" ht="30" x14ac:dyDescent="0.25">
      <c r="A57" s="234" t="s">
        <v>256</v>
      </c>
    </row>
    <row r="58" spans="1:1" ht="33" x14ac:dyDescent="0.35">
      <c r="A58" s="240" t="s">
        <v>512</v>
      </c>
    </row>
    <row r="59" spans="1:1" ht="63" x14ac:dyDescent="0.25">
      <c r="A59" s="232" t="s">
        <v>513</v>
      </c>
    </row>
    <row r="60" spans="1:1" x14ac:dyDescent="0.25">
      <c r="A60" s="232" t="s">
        <v>262</v>
      </c>
    </row>
    <row r="61" spans="1:1" x14ac:dyDescent="0.25">
      <c r="A61" s="232" t="s">
        <v>263</v>
      </c>
    </row>
    <row r="62" spans="1:1" ht="30" x14ac:dyDescent="0.25">
      <c r="A62" s="241" t="s">
        <v>264</v>
      </c>
    </row>
    <row r="63" spans="1:1" ht="15" customHeight="1" x14ac:dyDescent="0.25">
      <c r="A63" s="234" t="s">
        <v>491</v>
      </c>
    </row>
    <row r="64" spans="1:1" x14ac:dyDescent="0.25">
      <c r="A64" s="234" t="s">
        <v>266</v>
      </c>
    </row>
    <row r="65" spans="1:1" ht="30" x14ac:dyDescent="0.25">
      <c r="A65" s="234" t="s">
        <v>467</v>
      </c>
    </row>
    <row r="66" spans="1:1" ht="45" x14ac:dyDescent="0.25">
      <c r="A66" s="234" t="s">
        <v>492</v>
      </c>
    </row>
    <row r="67" spans="1:1" ht="33" x14ac:dyDescent="0.25">
      <c r="A67" s="240" t="s">
        <v>493</v>
      </c>
    </row>
    <row r="68" spans="1:1" ht="45" x14ac:dyDescent="0.25">
      <c r="A68" s="232" t="s">
        <v>494</v>
      </c>
    </row>
    <row r="69" spans="1:1" ht="33" x14ac:dyDescent="0.25">
      <c r="A69" s="240" t="s">
        <v>510</v>
      </c>
    </row>
    <row r="70" spans="1:1" x14ac:dyDescent="0.25">
      <c r="A70" s="232" t="s">
        <v>495</v>
      </c>
    </row>
    <row r="71" spans="1:1" ht="90" x14ac:dyDescent="0.25">
      <c r="A71" s="232" t="s">
        <v>497</v>
      </c>
    </row>
    <row r="72" spans="1:1" ht="33.75" x14ac:dyDescent="0.25">
      <c r="A72" s="240" t="s">
        <v>511</v>
      </c>
    </row>
    <row r="73" spans="1:1" ht="30" customHeight="1" x14ac:dyDescent="0.25">
      <c r="A73" s="232" t="s">
        <v>498</v>
      </c>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59"/>
  <sheetViews>
    <sheetView tabSelected="1" workbookViewId="0">
      <pane xSplit="4" ySplit="3" topLeftCell="S38" activePane="bottomRight" state="frozen"/>
      <selection pane="topRight" activeCell="D1" sqref="D1"/>
      <selection pane="bottomLeft" activeCell="A4" sqref="A4"/>
      <selection pane="bottomRight" activeCell="AP41" sqref="AP41"/>
    </sheetView>
  </sheetViews>
  <sheetFormatPr defaultRowHeight="15" x14ac:dyDescent="0.25"/>
  <cols>
    <col min="1" max="1" width="32.140625" customWidth="1"/>
    <col min="2" max="2" width="4.42578125" customWidth="1"/>
    <col min="3" max="3" width="4.42578125" style="41" customWidth="1"/>
    <col min="4" max="5" width="4.42578125" customWidth="1"/>
    <col min="6" max="6" width="6.28515625" style="2" customWidth="1"/>
    <col min="7" max="7" width="6.5703125" style="42" customWidth="1"/>
    <col min="8" max="8" width="7.85546875" customWidth="1"/>
    <col min="9" max="9" width="6.85546875" style="31" customWidth="1"/>
    <col min="10" max="10" width="8.28515625" style="31" customWidth="1"/>
    <col min="11" max="11" width="7.5703125" style="31" customWidth="1"/>
    <col min="12" max="12" width="7.85546875" style="31" customWidth="1"/>
    <col min="13" max="13" width="12.5703125" style="253" customWidth="1"/>
    <col min="14" max="14" width="9.140625" style="22" customWidth="1"/>
    <col min="15" max="15" width="7.140625" style="21" customWidth="1"/>
    <col min="16" max="17" width="7.140625" style="199" customWidth="1"/>
    <col min="18" max="19" width="7.140625" style="17" customWidth="1"/>
    <col min="20" max="21" width="7.7109375" style="17" customWidth="1"/>
    <col min="22" max="22" width="6.28515625" style="22" customWidth="1"/>
    <col min="23" max="23" width="5.5703125" style="3" customWidth="1"/>
    <col min="24" max="24" width="5.5703125" style="201" customWidth="1"/>
    <col min="25" max="31" width="5.5703125" customWidth="1"/>
    <col min="32" max="41" width="5.5703125" style="207" customWidth="1"/>
    <col min="42" max="42" width="7.140625" style="1" customWidth="1"/>
    <col min="43" max="43" width="7.140625" style="3" customWidth="1"/>
    <col min="44" max="44" width="7.140625" style="146" customWidth="1"/>
    <col min="45" max="51" width="7.140625" customWidth="1"/>
    <col min="52" max="52" width="8" customWidth="1"/>
    <col min="53" max="53" width="7.140625" customWidth="1"/>
    <col min="54" max="54" width="7.140625" style="146" customWidth="1"/>
    <col min="55" max="61" width="7.140625" customWidth="1"/>
    <col min="62" max="81" width="7.28515625" customWidth="1"/>
  </cols>
  <sheetData>
    <row r="1" spans="1:81" ht="33" customHeight="1" x14ac:dyDescent="0.35">
      <c r="A1" s="355"/>
      <c r="B1" s="1"/>
      <c r="C1" s="3"/>
      <c r="D1" s="2"/>
      <c r="G1" s="390" t="s">
        <v>206</v>
      </c>
      <c r="H1" s="391"/>
      <c r="I1" s="391"/>
      <c r="J1" s="391"/>
      <c r="K1" s="391"/>
      <c r="L1" s="391"/>
      <c r="M1" s="392"/>
      <c r="V1" s="393" t="s">
        <v>471</v>
      </c>
      <c r="W1" s="389"/>
      <c r="X1" s="389"/>
      <c r="Y1" s="389"/>
      <c r="Z1" s="389"/>
      <c r="AA1" s="389"/>
      <c r="AB1" s="389"/>
      <c r="AC1" s="389"/>
      <c r="AD1" s="389"/>
      <c r="AE1" s="389"/>
      <c r="AF1" s="393" t="s">
        <v>465</v>
      </c>
      <c r="AG1" s="389"/>
      <c r="AH1" s="389"/>
      <c r="AI1" s="389"/>
      <c r="AJ1" s="389"/>
      <c r="AK1" s="389"/>
      <c r="AL1" s="389"/>
      <c r="AM1" s="389"/>
      <c r="AN1" s="389"/>
      <c r="AO1" s="389"/>
      <c r="AP1" s="394" t="s">
        <v>481</v>
      </c>
      <c r="AQ1" s="395"/>
      <c r="AR1" s="395"/>
      <c r="AS1" s="395"/>
      <c r="AT1" s="395"/>
      <c r="AU1" s="395"/>
      <c r="AV1" s="395"/>
      <c r="AW1" s="395"/>
      <c r="AX1" s="395"/>
      <c r="AY1" s="395"/>
      <c r="AZ1" s="387" t="s">
        <v>476</v>
      </c>
      <c r="BA1" s="388"/>
      <c r="BB1" s="388"/>
      <c r="BC1" s="388"/>
      <c r="BD1" s="388"/>
      <c r="BE1" s="388"/>
      <c r="BF1" s="388"/>
      <c r="BG1" s="388"/>
      <c r="BH1" s="388"/>
      <c r="BI1" s="388"/>
      <c r="BJ1" s="387" t="s">
        <v>477</v>
      </c>
      <c r="BK1" s="388"/>
      <c r="BL1" s="388"/>
      <c r="BM1" s="388"/>
      <c r="BN1" s="388"/>
      <c r="BO1" s="388"/>
      <c r="BP1" s="388"/>
      <c r="BQ1" s="388"/>
      <c r="BR1" s="388"/>
      <c r="BS1" s="388"/>
      <c r="BT1" s="387" t="s">
        <v>466</v>
      </c>
      <c r="BU1" s="388"/>
      <c r="BV1" s="388"/>
      <c r="BW1" s="388"/>
      <c r="BX1" s="388"/>
      <c r="BY1" s="388"/>
      <c r="BZ1" s="388"/>
      <c r="CA1" s="388"/>
      <c r="CB1" s="388"/>
      <c r="CC1" s="403"/>
    </row>
    <row r="2" spans="1:81" ht="108.75" customHeight="1" x14ac:dyDescent="0.35">
      <c r="A2" s="44" t="s">
        <v>177</v>
      </c>
      <c r="B2" s="393" t="s">
        <v>182</v>
      </c>
      <c r="C2" s="389"/>
      <c r="D2" s="396"/>
      <c r="E2" s="393" t="s">
        <v>183</v>
      </c>
      <c r="F2" s="396"/>
      <c r="G2" s="397" t="s">
        <v>274</v>
      </c>
      <c r="H2" s="397"/>
      <c r="I2" s="397" t="s">
        <v>275</v>
      </c>
      <c r="J2" s="397"/>
      <c r="K2" s="397" t="s">
        <v>318</v>
      </c>
      <c r="L2" s="397"/>
      <c r="M2" s="250"/>
      <c r="N2" s="401" t="s">
        <v>208</v>
      </c>
      <c r="O2" s="402"/>
      <c r="P2" s="50" t="s">
        <v>258</v>
      </c>
      <c r="Q2" s="71" t="s">
        <v>0</v>
      </c>
      <c r="R2" s="72" t="s">
        <v>259</v>
      </c>
      <c r="S2" s="72" t="s">
        <v>260</v>
      </c>
      <c r="T2" s="71" t="s">
        <v>0</v>
      </c>
      <c r="U2" s="71" t="s">
        <v>78</v>
      </c>
      <c r="V2" s="49"/>
      <c r="W2" s="389" t="s">
        <v>216</v>
      </c>
      <c r="X2" s="389"/>
      <c r="Y2" s="389"/>
      <c r="Z2" s="389"/>
      <c r="AA2" s="5" t="s">
        <v>217</v>
      </c>
      <c r="AB2" s="5" t="s">
        <v>218</v>
      </c>
      <c r="AC2" s="389" t="s">
        <v>219</v>
      </c>
      <c r="AD2" s="389"/>
      <c r="AE2" s="389"/>
      <c r="AF2" s="49"/>
      <c r="AG2" s="389" t="s">
        <v>216</v>
      </c>
      <c r="AH2" s="389"/>
      <c r="AI2" s="389"/>
      <c r="AJ2" s="389"/>
      <c r="AK2" s="5" t="s">
        <v>217</v>
      </c>
      <c r="AL2" s="5" t="s">
        <v>218</v>
      </c>
      <c r="AM2" s="389" t="s">
        <v>219</v>
      </c>
      <c r="AN2" s="389"/>
      <c r="AO2" s="389"/>
      <c r="AP2" s="49"/>
      <c r="AQ2" s="389" t="s">
        <v>216</v>
      </c>
      <c r="AR2" s="389"/>
      <c r="AS2" s="389"/>
      <c r="AT2" s="389"/>
      <c r="AU2" s="5" t="s">
        <v>217</v>
      </c>
      <c r="AV2" s="5" t="s">
        <v>218</v>
      </c>
      <c r="AW2" s="389" t="s">
        <v>219</v>
      </c>
      <c r="AX2" s="389"/>
      <c r="AY2" s="389"/>
      <c r="AZ2" s="49"/>
      <c r="BA2" s="389" t="s">
        <v>216</v>
      </c>
      <c r="BB2" s="389"/>
      <c r="BC2" s="389"/>
      <c r="BD2" s="389"/>
      <c r="BE2" s="5" t="s">
        <v>217</v>
      </c>
      <c r="BF2" s="5" t="s">
        <v>218</v>
      </c>
      <c r="BG2" s="389" t="s">
        <v>219</v>
      </c>
      <c r="BH2" s="389"/>
      <c r="BI2" s="389"/>
      <c r="BJ2" s="49"/>
      <c r="BK2" s="389" t="s">
        <v>216</v>
      </c>
      <c r="BL2" s="389"/>
      <c r="BM2" s="389"/>
      <c r="BN2" s="389"/>
      <c r="BO2" s="5" t="s">
        <v>217</v>
      </c>
      <c r="BP2" s="5" t="s">
        <v>218</v>
      </c>
      <c r="BQ2" s="389" t="s">
        <v>219</v>
      </c>
      <c r="BR2" s="389"/>
      <c r="BS2" s="389"/>
      <c r="BT2" s="49"/>
      <c r="BU2" s="389" t="s">
        <v>216</v>
      </c>
      <c r="BV2" s="389"/>
      <c r="BW2" s="389"/>
      <c r="BX2" s="389"/>
      <c r="BY2" s="5" t="s">
        <v>217</v>
      </c>
      <c r="BZ2" s="5" t="s">
        <v>218</v>
      </c>
      <c r="CA2" s="389" t="s">
        <v>219</v>
      </c>
      <c r="CB2" s="389"/>
      <c r="CC2" s="396"/>
    </row>
    <row r="3" spans="1:81" ht="110.25" customHeight="1" x14ac:dyDescent="0.3">
      <c r="A3" s="4" t="s">
        <v>178</v>
      </c>
      <c r="B3" s="11" t="s">
        <v>55</v>
      </c>
      <c r="C3" s="12" t="s">
        <v>1</v>
      </c>
      <c r="D3" s="51" t="s">
        <v>54</v>
      </c>
      <c r="E3" s="12" t="s">
        <v>184</v>
      </c>
      <c r="F3" s="51" t="s">
        <v>185</v>
      </c>
      <c r="G3" s="52" t="s">
        <v>203</v>
      </c>
      <c r="H3" s="12" t="s">
        <v>204</v>
      </c>
      <c r="I3" s="52" t="s">
        <v>203</v>
      </c>
      <c r="J3" s="12" t="s">
        <v>204</v>
      </c>
      <c r="K3" s="52" t="s">
        <v>205</v>
      </c>
      <c r="L3" s="52" t="s">
        <v>56</v>
      </c>
      <c r="M3" s="254" t="s">
        <v>479</v>
      </c>
      <c r="N3" s="53" t="s">
        <v>209</v>
      </c>
      <c r="O3" s="40" t="s">
        <v>210</v>
      </c>
      <c r="P3" s="398" t="s">
        <v>215</v>
      </c>
      <c r="Q3" s="399"/>
      <c r="R3" s="399"/>
      <c r="S3" s="399"/>
      <c r="T3" s="399"/>
      <c r="U3" s="400"/>
      <c r="V3" s="70" t="s">
        <v>61</v>
      </c>
      <c r="W3" s="37" t="s">
        <v>71</v>
      </c>
      <c r="X3" s="76" t="s">
        <v>62</v>
      </c>
      <c r="Y3" s="37" t="s">
        <v>63</v>
      </c>
      <c r="Z3" s="37" t="s">
        <v>64</v>
      </c>
      <c r="AA3" s="37" t="s">
        <v>65</v>
      </c>
      <c r="AB3" s="37" t="s">
        <v>66</v>
      </c>
      <c r="AC3" s="37" t="s">
        <v>67</v>
      </c>
      <c r="AD3" s="37" t="s">
        <v>68</v>
      </c>
      <c r="AE3" s="76" t="s">
        <v>69</v>
      </c>
      <c r="AF3" s="212" t="s">
        <v>61</v>
      </c>
      <c r="AG3" s="120" t="s">
        <v>71</v>
      </c>
      <c r="AH3" s="76" t="s">
        <v>62</v>
      </c>
      <c r="AI3" s="120" t="s">
        <v>63</v>
      </c>
      <c r="AJ3" s="120" t="s">
        <v>64</v>
      </c>
      <c r="AK3" s="120" t="s">
        <v>65</v>
      </c>
      <c r="AL3" s="120" t="s">
        <v>66</v>
      </c>
      <c r="AM3" s="120" t="s">
        <v>67</v>
      </c>
      <c r="AN3" s="120" t="s">
        <v>68</v>
      </c>
      <c r="AO3" s="76" t="s">
        <v>69</v>
      </c>
      <c r="AP3" s="70" t="s">
        <v>61</v>
      </c>
      <c r="AQ3" s="37" t="s">
        <v>71</v>
      </c>
      <c r="AR3" s="76" t="s">
        <v>62</v>
      </c>
      <c r="AS3" s="37" t="s">
        <v>63</v>
      </c>
      <c r="AT3" s="37" t="s">
        <v>64</v>
      </c>
      <c r="AU3" s="37" t="s">
        <v>65</v>
      </c>
      <c r="AV3" s="37" t="s">
        <v>66</v>
      </c>
      <c r="AW3" s="37" t="s">
        <v>67</v>
      </c>
      <c r="AX3" s="37" t="s">
        <v>68</v>
      </c>
      <c r="AY3" s="76" t="s">
        <v>69</v>
      </c>
      <c r="AZ3" s="70" t="s">
        <v>61</v>
      </c>
      <c r="BA3" s="37" t="s">
        <v>71</v>
      </c>
      <c r="BB3" s="76" t="s">
        <v>62</v>
      </c>
      <c r="BC3" s="37" t="s">
        <v>63</v>
      </c>
      <c r="BD3" s="37" t="s">
        <v>64</v>
      </c>
      <c r="BE3" s="37" t="s">
        <v>65</v>
      </c>
      <c r="BF3" s="37" t="s">
        <v>66</v>
      </c>
      <c r="BG3" s="37" t="s">
        <v>67</v>
      </c>
      <c r="BH3" s="37" t="s">
        <v>68</v>
      </c>
      <c r="BI3" s="76" t="s">
        <v>69</v>
      </c>
      <c r="BJ3" s="98" t="s">
        <v>61</v>
      </c>
      <c r="BK3" s="99" t="s">
        <v>71</v>
      </c>
      <c r="BL3" s="100" t="s">
        <v>62</v>
      </c>
      <c r="BM3" s="99" t="s">
        <v>63</v>
      </c>
      <c r="BN3" s="99" t="s">
        <v>64</v>
      </c>
      <c r="BO3" s="99" t="s">
        <v>65</v>
      </c>
      <c r="BP3" s="99" t="s">
        <v>66</v>
      </c>
      <c r="BQ3" s="99" t="s">
        <v>67</v>
      </c>
      <c r="BR3" s="99" t="s">
        <v>68</v>
      </c>
      <c r="BS3" s="353" t="s">
        <v>69</v>
      </c>
      <c r="BT3" s="98" t="s">
        <v>61</v>
      </c>
      <c r="BU3" s="99" t="s">
        <v>71</v>
      </c>
      <c r="BV3" s="100" t="s">
        <v>62</v>
      </c>
      <c r="BW3" s="99" t="s">
        <v>63</v>
      </c>
      <c r="BX3" s="99" t="s">
        <v>64</v>
      </c>
      <c r="BY3" s="99" t="s">
        <v>65</v>
      </c>
      <c r="BZ3" s="99" t="s">
        <v>66</v>
      </c>
      <c r="CA3" s="99" t="s">
        <v>67</v>
      </c>
      <c r="CB3" s="99" t="s">
        <v>68</v>
      </c>
      <c r="CC3" s="353" t="s">
        <v>69</v>
      </c>
    </row>
    <row r="4" spans="1:81" s="39" customFormat="1" ht="15" customHeight="1" x14ac:dyDescent="0.25">
      <c r="A4" s="217" t="s">
        <v>120</v>
      </c>
      <c r="B4" s="54">
        <v>10</v>
      </c>
      <c r="C4" s="55">
        <v>1</v>
      </c>
      <c r="D4" s="55"/>
      <c r="E4" s="55"/>
      <c r="F4" s="55">
        <v>1</v>
      </c>
      <c r="G4" s="56">
        <v>0.375</v>
      </c>
      <c r="H4" s="55">
        <v>0.26300000000000001</v>
      </c>
      <c r="I4" s="57"/>
      <c r="J4" s="57"/>
      <c r="K4" s="57"/>
      <c r="L4" s="57"/>
      <c r="M4" s="255" t="s">
        <v>270</v>
      </c>
      <c r="N4" s="63">
        <v>0.52600000000000002</v>
      </c>
      <c r="O4" s="214"/>
      <c r="P4" s="224">
        <v>0</v>
      </c>
      <c r="Q4" s="224">
        <v>0</v>
      </c>
      <c r="R4" s="32">
        <f>P4/N4</f>
        <v>0</v>
      </c>
      <c r="S4" s="32">
        <f>IF(P4&lt;0.01*N4,0.01,IF(P4&gt;100*N4,100,R4))</f>
        <v>0.01</v>
      </c>
      <c r="T4" s="205">
        <f>IF(Q4&gt;0,((((1/N4)^2)*((Q4^2)+(P4^2))-((1/N4)^2)*(P4^2))^0.5),0)</f>
        <v>0</v>
      </c>
      <c r="U4" s="26">
        <f>IF(T4=0,S4,T4)</f>
        <v>0.01</v>
      </c>
      <c r="V4" s="78">
        <v>1</v>
      </c>
      <c r="W4" s="61">
        <v>1</v>
      </c>
      <c r="X4" s="75"/>
      <c r="Y4" s="61">
        <v>0.5</v>
      </c>
      <c r="Z4" s="61">
        <v>1</v>
      </c>
      <c r="AA4" s="37">
        <v>0.5</v>
      </c>
      <c r="AB4" s="37">
        <v>1</v>
      </c>
      <c r="AC4" s="61"/>
      <c r="AD4" s="61"/>
      <c r="AE4" s="75"/>
      <c r="AF4" s="54">
        <f>IF(V4&gt;0,SUM($B4:$C4),"na")</f>
        <v>11</v>
      </c>
      <c r="AG4" s="178">
        <f t="shared" ref="AG4:AO4" si="0">IF(W4&gt;0,SUM($B4:$C4),"na")</f>
        <v>11</v>
      </c>
      <c r="AH4" s="352" t="str">
        <f t="shared" si="0"/>
        <v>na</v>
      </c>
      <c r="AI4" s="178">
        <f t="shared" si="0"/>
        <v>11</v>
      </c>
      <c r="AJ4" s="178">
        <f t="shared" si="0"/>
        <v>11</v>
      </c>
      <c r="AK4" s="178">
        <f t="shared" si="0"/>
        <v>11</v>
      </c>
      <c r="AL4" s="178">
        <f t="shared" si="0"/>
        <v>11</v>
      </c>
      <c r="AM4" s="178" t="str">
        <f t="shared" si="0"/>
        <v>na</v>
      </c>
      <c r="AN4" s="178" t="str">
        <f t="shared" si="0"/>
        <v>na</v>
      </c>
      <c r="AO4" s="75" t="str">
        <f t="shared" si="0"/>
        <v>na</v>
      </c>
      <c r="AP4" s="356">
        <f>IF(V4&gt;0,(V4/V$33)*LN($S4+1),"na")</f>
        <v>9.950330853168092E-3</v>
      </c>
      <c r="AQ4" s="332">
        <f t="shared" ref="AQ4:AY4" si="1">IF(W4&gt;0,(W4/W$33)*LN($S4+1),"na")</f>
        <v>1.0181733896265024E-2</v>
      </c>
      <c r="AR4" s="372" t="str">
        <f t="shared" si="1"/>
        <v>na</v>
      </c>
      <c r="AS4" s="332">
        <f t="shared" si="1"/>
        <v>7.462748139876069E-3</v>
      </c>
      <c r="AT4" s="332">
        <f t="shared" si="1"/>
        <v>1.8091510642123804E-2</v>
      </c>
      <c r="AU4" s="332">
        <f t="shared" si="1"/>
        <v>6.5095622403903413E-3</v>
      </c>
      <c r="AV4" s="332">
        <f t="shared" si="1"/>
        <v>9.950330853168092E-3</v>
      </c>
      <c r="AW4" s="332" t="str">
        <f t="shared" si="1"/>
        <v>na</v>
      </c>
      <c r="AX4" s="332" t="str">
        <f t="shared" si="1"/>
        <v>na</v>
      </c>
      <c r="AY4" s="372" t="str">
        <f t="shared" si="1"/>
        <v>na</v>
      </c>
      <c r="AZ4" s="358">
        <f>IF(V4&gt;0,((V4/V$33)^2)*LN((($U4+1)^2)),"na")</f>
        <v>1.9900661706336174E-2</v>
      </c>
      <c r="BA4" s="344">
        <f t="shared" ref="BA4:BI4" si="2">IF(W4&gt;0,((W4/W$33)^2)*LN((($U4+1)^2)),"na")</f>
        <v>2.0837036810960972E-2</v>
      </c>
      <c r="BB4" s="347" t="str">
        <f t="shared" si="2"/>
        <v>na</v>
      </c>
      <c r="BC4" s="344">
        <f t="shared" si="2"/>
        <v>1.1194122209814097E-2</v>
      </c>
      <c r="BD4" s="344">
        <f t="shared" si="2"/>
        <v>6.5787311425904701E-2</v>
      </c>
      <c r="BE4" s="344">
        <f t="shared" si="2"/>
        <v>8.5171842397630607E-3</v>
      </c>
      <c r="BF4" s="344">
        <f t="shared" si="2"/>
        <v>1.9900661706336174E-2</v>
      </c>
      <c r="BG4" s="344" t="str">
        <f t="shared" si="2"/>
        <v>na</v>
      </c>
      <c r="BH4" s="344" t="str">
        <f t="shared" si="2"/>
        <v>na</v>
      </c>
      <c r="BI4" s="364" t="str">
        <f t="shared" si="2"/>
        <v>na</v>
      </c>
      <c r="BJ4" s="85">
        <f>IF(V4&gt;0,(AF4-1)*AZ4,"na")</f>
        <v>0.19900661706336173</v>
      </c>
      <c r="BK4" s="85">
        <f t="shared" ref="BK4:BS4" si="3">IF(W4&gt;0,(AG4-1)*BA4,"na")</f>
        <v>0.20837036810960971</v>
      </c>
      <c r="BL4" s="86" t="str">
        <f t="shared" si="3"/>
        <v>na</v>
      </c>
      <c r="BM4" s="85">
        <f t="shared" si="3"/>
        <v>0.11194122209814097</v>
      </c>
      <c r="BN4" s="85">
        <f t="shared" si="3"/>
        <v>0.65787311425904704</v>
      </c>
      <c r="BO4" s="85">
        <f t="shared" si="3"/>
        <v>8.5171842397630607E-2</v>
      </c>
      <c r="BP4" s="85">
        <f t="shared" si="3"/>
        <v>0.19900661706336173</v>
      </c>
      <c r="BQ4" s="85" t="str">
        <f t="shared" si="3"/>
        <v>na</v>
      </c>
      <c r="BR4" s="85" t="str">
        <f t="shared" si="3"/>
        <v>na</v>
      </c>
      <c r="BS4" s="86" t="str">
        <f t="shared" si="3"/>
        <v>na</v>
      </c>
      <c r="BT4" s="93">
        <f>IF(V4&gt;0,AF4*(AP4-AP$33)^2,"na")</f>
        <v>0.7174168301879843</v>
      </c>
      <c r="BU4" s="344">
        <f t="shared" ref="BU4:CC4" si="4">IF(W4&gt;0,AG4*(AQ4-AQ$33)^2,"na")</f>
        <v>0.50845082322064517</v>
      </c>
      <c r="BV4" s="347" t="str">
        <f t="shared" si="4"/>
        <v>na</v>
      </c>
      <c r="BW4" s="344">
        <f t="shared" si="4"/>
        <v>0.64183278561662693</v>
      </c>
      <c r="BX4" s="344">
        <f t="shared" si="4"/>
        <v>0.66196058971965377</v>
      </c>
      <c r="BY4" s="344">
        <f t="shared" si="4"/>
        <v>0.67751055005856409</v>
      </c>
      <c r="BZ4" s="344">
        <f t="shared" si="4"/>
        <v>0.46871680062095766</v>
      </c>
      <c r="CA4" s="344" t="str">
        <f t="shared" si="4"/>
        <v>na</v>
      </c>
      <c r="CB4" s="344" t="str">
        <f t="shared" si="4"/>
        <v>na</v>
      </c>
      <c r="CC4" s="354" t="str">
        <f t="shared" si="4"/>
        <v>na</v>
      </c>
    </row>
    <row r="5" spans="1:81" s="39" customFormat="1" ht="15" customHeight="1" x14ac:dyDescent="0.25">
      <c r="A5" s="222" t="s">
        <v>53</v>
      </c>
      <c r="B5" s="54"/>
      <c r="C5" s="55"/>
      <c r="D5" s="55">
        <v>10</v>
      </c>
      <c r="E5" s="55"/>
      <c r="F5" s="55">
        <v>1</v>
      </c>
      <c r="G5" s="62">
        <v>4.7999999999999996E-3</v>
      </c>
      <c r="H5" s="57">
        <v>7.9000000000000008E-3</v>
      </c>
      <c r="I5" s="57" t="s">
        <v>207</v>
      </c>
      <c r="J5" s="57"/>
      <c r="K5" s="57"/>
      <c r="L5" s="57"/>
      <c r="M5" s="255" t="s">
        <v>270</v>
      </c>
      <c r="N5" s="63"/>
      <c r="O5" s="214">
        <v>1.6E-2</v>
      </c>
      <c r="P5" s="224">
        <v>1.15E-2</v>
      </c>
      <c r="Q5" s="224">
        <v>1.17E-2</v>
      </c>
      <c r="R5" s="73">
        <f>P5/O5</f>
        <v>0.71875</v>
      </c>
      <c r="S5" s="73">
        <f>IF(P5&lt;0.01*O5,0.01,IF(P5&gt;100*O5,100,R5))</f>
        <v>0.71875</v>
      </c>
      <c r="T5" s="205">
        <f>IF(Q5&gt;0,((((1/O5)^2)*((Q5^2)+(P5^2))-((1/O5)^2)*(P5^2))^0.5),0)</f>
        <v>0.73124999999999996</v>
      </c>
      <c r="U5" s="26">
        <f t="shared" ref="U5:U31" si="5">IF(T5=0,S5,T5)</f>
        <v>0.73124999999999996</v>
      </c>
      <c r="V5" s="78">
        <v>1</v>
      </c>
      <c r="W5" s="60">
        <v>1</v>
      </c>
      <c r="X5" s="75"/>
      <c r="Y5" s="60">
        <v>1</v>
      </c>
      <c r="Z5" s="60">
        <v>0.6</v>
      </c>
      <c r="AA5" s="36">
        <v>1</v>
      </c>
      <c r="AB5" s="36">
        <v>1</v>
      </c>
      <c r="AC5" s="60"/>
      <c r="AD5" s="60"/>
      <c r="AE5" s="75"/>
      <c r="AF5" s="54">
        <f>IF(V5&gt;0,$D5,"na")</f>
        <v>10</v>
      </c>
      <c r="AG5" s="144">
        <f t="shared" ref="AG5:AO6" si="6">IF(W5&gt;0,$D5,"na")</f>
        <v>10</v>
      </c>
      <c r="AH5" s="75" t="str">
        <f t="shared" si="6"/>
        <v>na</v>
      </c>
      <c r="AI5" s="144">
        <f t="shared" si="6"/>
        <v>10</v>
      </c>
      <c r="AJ5" s="144">
        <f t="shared" si="6"/>
        <v>10</v>
      </c>
      <c r="AK5" s="144">
        <f t="shared" si="6"/>
        <v>10</v>
      </c>
      <c r="AL5" s="144">
        <f t="shared" si="6"/>
        <v>10</v>
      </c>
      <c r="AM5" s="144" t="str">
        <f t="shared" si="6"/>
        <v>na</v>
      </c>
      <c r="AN5" s="144" t="str">
        <f t="shared" si="6"/>
        <v>na</v>
      </c>
      <c r="AO5" s="75" t="str">
        <f t="shared" si="6"/>
        <v>na</v>
      </c>
      <c r="AP5" s="81">
        <f t="shared" ref="AP5:AP31" si="7">IF(V5&gt;0,(V5/V$33)*LN($S5+1),"na")</f>
        <v>0.54159728243274441</v>
      </c>
      <c r="AQ5" s="82">
        <f t="shared" ref="AQ5:AQ31" si="8">IF(W5&gt;0,(W5/W$33)*LN($S5+1),"na")</f>
        <v>0.55419256807071526</v>
      </c>
      <c r="AR5" s="83" t="str">
        <f t="shared" ref="AR5:AR31" si="9">IF(X5&gt;0,(X5/X$33)*LN($S5+1),"na")</f>
        <v>na</v>
      </c>
      <c r="AS5" s="82">
        <f t="shared" ref="AS5:AS31" si="10">IF(Y5&gt;0,(Y5/Y$33)*LN($S5+1),"na")</f>
        <v>0.81239592364911661</v>
      </c>
      <c r="AT5" s="82">
        <f t="shared" ref="AT5:AT31" si="11">IF(Z5&gt;0,(Z5/Z$33)*LN($S5+1),"na")</f>
        <v>0.59083339901753928</v>
      </c>
      <c r="AU5" s="82">
        <f t="shared" ref="AU5:AU31" si="12">IF(AA5&gt;0,(AA5/AA$33)*LN($S5+1),"na")</f>
        <v>0.70863195832321701</v>
      </c>
      <c r="AV5" s="82">
        <f t="shared" ref="AV5:AV31" si="13">IF(AB5&gt;0,(AB5/AB$33)*LN($S5+1),"na")</f>
        <v>0.54159728243274441</v>
      </c>
      <c r="AW5" s="82" t="str">
        <f t="shared" ref="AW5:AW31" si="14">IF(AC5&gt;0,(AC5/AC$33)*LN($S5+1),"na")</f>
        <v>na</v>
      </c>
      <c r="AX5" s="82" t="str">
        <f t="shared" ref="AX5:AX31" si="15">IF(AD5&gt;0,(AD5/AD$33)*LN($S5+1),"na")</f>
        <v>na</v>
      </c>
      <c r="AY5" s="83" t="str">
        <f t="shared" ref="AY5:AY31" si="16">IF(AE5&gt;0,(AE5/AE$33)*LN($S5+1),"na")</f>
        <v>na</v>
      </c>
      <c r="AZ5" s="93">
        <f t="shared" ref="AZ5:AZ31" si="17">IF(V5&gt;0,((V5/V$33)^2)*LN((($U5+1)^2)),"na")</f>
        <v>1.0976873819070232</v>
      </c>
      <c r="BA5" s="85">
        <f t="shared" ref="BA5:BA31" si="18">IF(W5&gt;0,((W5/W$33)^2)*LN((($U5+1)^2)),"na")</f>
        <v>1.1493362744034599</v>
      </c>
      <c r="BB5" s="86" t="str">
        <f t="shared" ref="BB5:BB31" si="19">IF(X5&gt;0,((X5/X$33)^2)*LN((($U5+1)^2)),"na")</f>
        <v>na</v>
      </c>
      <c r="BC5" s="85">
        <f t="shared" ref="BC5:BC31" si="20">IF(Y5&gt;0,((Y5/Y$33)^2)*LN((($U5+1)^2)),"na")</f>
        <v>2.4697966092908024</v>
      </c>
      <c r="BD5" s="85">
        <f t="shared" ref="BD5:BD31" si="21">IF(Z5&gt;0,((Z5/Z$33)^2)*LN((($U5+1)^2)),"na")</f>
        <v>1.3063387024348043</v>
      </c>
      <c r="BE5" s="85">
        <f t="shared" ref="BE5:BE31" si="22">IF(AA5&gt;0,((AA5/AA$33)^2)*LN((($U5+1)^2)),"na")</f>
        <v>1.8791748349530668</v>
      </c>
      <c r="BF5" s="85">
        <f t="shared" ref="BF5:BF31" si="23">IF(AB5&gt;0,((AB5/AB$33)^2)*LN((($U5+1)^2)),"na")</f>
        <v>1.0976873819070232</v>
      </c>
      <c r="BG5" s="85" t="str">
        <f t="shared" ref="BG5:BG31" si="24">IF(AC5&gt;0,((AC5/AC$33)^2)*LN((($U5+1)^2)),"na")</f>
        <v>na</v>
      </c>
      <c r="BH5" s="85" t="str">
        <f t="shared" ref="BH5:BH31" si="25">IF(AD5&gt;0,((AD5/AD$33)^2)*LN((($U5+1)^2)),"na")</f>
        <v>na</v>
      </c>
      <c r="BI5" s="354" t="str">
        <f t="shared" ref="BI5:BI31" si="26">IF(AE5&gt;0,((AE5/AE$33)^2)*LN((($U5+1)^2)),"na")</f>
        <v>na</v>
      </c>
      <c r="BJ5" s="85">
        <f t="shared" ref="BJ5:BJ31" si="27">IF(V5&gt;0,(AF5-1)*AZ5,"na")</f>
        <v>9.8791864371632094</v>
      </c>
      <c r="BK5" s="85">
        <f t="shared" ref="BK5:BK31" si="28">IF(W5&gt;0,(AG5-1)*BA5,"na")</f>
        <v>10.344026469631139</v>
      </c>
      <c r="BL5" s="86" t="str">
        <f t="shared" ref="BL5:BL31" si="29">IF(X5&gt;0,(AH5-1)*BB5,"na")</f>
        <v>na</v>
      </c>
      <c r="BM5" s="85">
        <f t="shared" ref="BM5:BM31" si="30">IF(Y5&gt;0,(AI5-1)*BC5,"na")</f>
        <v>22.228169483617222</v>
      </c>
      <c r="BN5" s="85">
        <f t="shared" ref="BN5:BN31" si="31">IF(Z5&gt;0,(AJ5-1)*BD5,"na")</f>
        <v>11.757048321913238</v>
      </c>
      <c r="BO5" s="85">
        <f t="shared" ref="BO5:BO31" si="32">IF(AA5&gt;0,(AK5-1)*BE5,"na")</f>
        <v>16.912573514577602</v>
      </c>
      <c r="BP5" s="85">
        <f t="shared" ref="BP5:BP31" si="33">IF(AB5&gt;0,(AL5-1)*BF5,"na")</f>
        <v>9.8791864371632094</v>
      </c>
      <c r="BQ5" s="85" t="str">
        <f t="shared" ref="BQ5:BQ31" si="34">IF(AC5&gt;0,(AM5-1)*BG5,"na")</f>
        <v>na</v>
      </c>
      <c r="BR5" s="85" t="str">
        <f t="shared" ref="BR5:BR31" si="35">IF(AD5&gt;0,(AN5-1)*BH5,"na")</f>
        <v>na</v>
      </c>
      <c r="BS5" s="86" t="str">
        <f t="shared" ref="BS5:BS31" si="36">IF(AE5&gt;0,(AO5-1)*BI5,"na")</f>
        <v>na</v>
      </c>
      <c r="BT5" s="93">
        <f t="shared" ref="BT5:BT31" si="37">IF(V5&gt;0,AF5*(AP5-AP$33)^2,"na")</f>
        <v>0.7632259833770848</v>
      </c>
      <c r="BU5" s="85">
        <f t="shared" ref="BU5:BU31" si="38">IF(W5&gt;0,AG5*(AQ5-AQ$33)^2,"na")</f>
        <v>1.082514924623869</v>
      </c>
      <c r="BV5" s="86" t="str">
        <f t="shared" ref="BV5:BV31" si="39">IF(X5&gt;0,AH5*(AR5-AR$33)^2,"na")</f>
        <v>na</v>
      </c>
      <c r="BW5" s="85">
        <f t="shared" ref="BW5:BW31" si="40">IF(Y5&gt;0,AI5*(AS5-AS$33)^2,"na")</f>
        <v>3.1739586183980686</v>
      </c>
      <c r="BX5" s="85">
        <f t="shared" ref="BX5:BX31" si="41">IF(Z5&gt;0,AJ5*(AT5-AT$33)^2,"na")</f>
        <v>1.0720998732346945</v>
      </c>
      <c r="BY5" s="85">
        <f t="shared" ref="BY5:BY31" si="42">IF(AA5&gt;0,AK5*(AU5-AU$33)^2,"na")</f>
        <v>2.0606634057391378</v>
      </c>
      <c r="BZ5" s="85">
        <f t="shared" ref="BZ5:BZ31" si="43">IF(AB5&gt;0,AL5*(AV5-AV$33)^2,"na")</f>
        <v>1.0577036138411242</v>
      </c>
      <c r="CA5" s="85" t="str">
        <f t="shared" ref="CA5:CA31" si="44">IF(AC5&gt;0,AM5*(AW5-AW$33)^2,"na")</f>
        <v>na</v>
      </c>
      <c r="CB5" s="85" t="str">
        <f t="shared" ref="CB5:CB31" si="45">IF(AD5&gt;0,AN5*(AX5-AX$33)^2,"na")</f>
        <v>na</v>
      </c>
      <c r="CC5" s="354" t="str">
        <f t="shared" ref="CC5:CC31" si="46">IF(AE5&gt;0,AO5*(AY5-AY$33)^2,"na")</f>
        <v>na</v>
      </c>
    </row>
    <row r="6" spans="1:81" x14ac:dyDescent="0.25">
      <c r="A6" s="217" t="s">
        <v>3</v>
      </c>
      <c r="B6" s="54"/>
      <c r="C6" s="55"/>
      <c r="D6" s="55">
        <v>10</v>
      </c>
      <c r="E6" s="55"/>
      <c r="F6" s="55">
        <v>1</v>
      </c>
      <c r="G6" s="56"/>
      <c r="H6" s="55"/>
      <c r="I6" s="57"/>
      <c r="J6" s="57">
        <v>18.042449999999999</v>
      </c>
      <c r="K6" s="57">
        <v>0.13725000000000001</v>
      </c>
      <c r="L6" s="57">
        <v>0.2893</v>
      </c>
      <c r="M6" s="255" t="s">
        <v>271</v>
      </c>
      <c r="N6" s="63"/>
      <c r="O6" s="214">
        <v>18.042449999999999</v>
      </c>
      <c r="P6" s="224">
        <v>0.77405000000000002</v>
      </c>
      <c r="Q6" s="224">
        <v>3.3298000000000001</v>
      </c>
      <c r="R6" s="73">
        <f>P6/O6</f>
        <v>4.2901601500904815E-2</v>
      </c>
      <c r="S6" s="73">
        <f>IF(P6&lt;0.01*O6,0.01,IF(P6&gt;100*O6,100,R6))</f>
        <v>4.2901601500904815E-2</v>
      </c>
      <c r="T6" s="205">
        <f>IF(Q6&gt;0,((((1/O6)^2)*((Q6^2)+(P6^2))-((1/O6)^2)*(P6^2))^0.5),0)</f>
        <v>0.18455364986462483</v>
      </c>
      <c r="U6" s="26">
        <f t="shared" si="5"/>
        <v>0.18455364986462483</v>
      </c>
      <c r="V6" s="78">
        <v>1</v>
      </c>
      <c r="W6" s="61">
        <v>1</v>
      </c>
      <c r="X6" s="75"/>
      <c r="Y6" s="61">
        <v>1</v>
      </c>
      <c r="Z6" s="61">
        <v>1</v>
      </c>
      <c r="AA6" s="37">
        <v>0.5</v>
      </c>
      <c r="AB6" s="37">
        <v>1</v>
      </c>
      <c r="AC6" s="61"/>
      <c r="AD6" s="61"/>
      <c r="AE6" s="75"/>
      <c r="AF6" s="54">
        <f>IF(V6&gt;0,$D6,"na")</f>
        <v>10</v>
      </c>
      <c r="AG6" s="144">
        <f t="shared" si="6"/>
        <v>10</v>
      </c>
      <c r="AH6" s="75" t="str">
        <f t="shared" si="6"/>
        <v>na</v>
      </c>
      <c r="AI6" s="144">
        <f t="shared" si="6"/>
        <v>10</v>
      </c>
      <c r="AJ6" s="144">
        <f t="shared" si="6"/>
        <v>10</v>
      </c>
      <c r="AK6" s="144">
        <f t="shared" si="6"/>
        <v>10</v>
      </c>
      <c r="AL6" s="144">
        <f t="shared" si="6"/>
        <v>10</v>
      </c>
      <c r="AM6" s="144" t="str">
        <f t="shared" si="6"/>
        <v>na</v>
      </c>
      <c r="AN6" s="144" t="str">
        <f t="shared" si="6"/>
        <v>na</v>
      </c>
      <c r="AO6" s="75" t="str">
        <f t="shared" si="6"/>
        <v>na</v>
      </c>
      <c r="AP6" s="81">
        <f t="shared" si="7"/>
        <v>4.2006829766542325E-2</v>
      </c>
      <c r="AQ6" s="82">
        <f t="shared" si="8"/>
        <v>4.2983732784368893E-2</v>
      </c>
      <c r="AR6" s="83" t="str">
        <f t="shared" si="9"/>
        <v>na</v>
      </c>
      <c r="AS6" s="82">
        <f t="shared" si="10"/>
        <v>6.3010244649813488E-2</v>
      </c>
      <c r="AT6" s="82">
        <f t="shared" si="11"/>
        <v>7.6376054120986039E-2</v>
      </c>
      <c r="AU6" s="82">
        <f t="shared" si="12"/>
        <v>2.7481103585588439E-2</v>
      </c>
      <c r="AV6" s="82">
        <f t="shared" si="13"/>
        <v>4.2006829766542325E-2</v>
      </c>
      <c r="AW6" s="82" t="str">
        <f t="shared" si="14"/>
        <v>na</v>
      </c>
      <c r="AX6" s="82" t="str">
        <f t="shared" si="15"/>
        <v>na</v>
      </c>
      <c r="AY6" s="83" t="str">
        <f t="shared" si="16"/>
        <v>na</v>
      </c>
      <c r="AZ6" s="93">
        <f t="shared" si="17"/>
        <v>0.3387320736988732</v>
      </c>
      <c r="BA6" s="85">
        <f t="shared" si="18"/>
        <v>0.35467025131477481</v>
      </c>
      <c r="BB6" s="86" t="str">
        <f t="shared" si="19"/>
        <v>na</v>
      </c>
      <c r="BC6" s="85">
        <f t="shared" si="20"/>
        <v>0.76214716582246467</v>
      </c>
      <c r="BD6" s="85">
        <f t="shared" si="21"/>
        <v>1.1197754502442088</v>
      </c>
      <c r="BE6" s="85">
        <f t="shared" si="22"/>
        <v>0.14497223872167692</v>
      </c>
      <c r="BF6" s="85">
        <f t="shared" si="23"/>
        <v>0.3387320736988732</v>
      </c>
      <c r="BG6" s="85" t="str">
        <f t="shared" si="24"/>
        <v>na</v>
      </c>
      <c r="BH6" s="85" t="str">
        <f t="shared" si="25"/>
        <v>na</v>
      </c>
      <c r="BI6" s="354" t="str">
        <f t="shared" si="26"/>
        <v>na</v>
      </c>
      <c r="BJ6" s="85">
        <f t="shared" si="27"/>
        <v>3.0485886632898587</v>
      </c>
      <c r="BK6" s="85">
        <f t="shared" si="28"/>
        <v>3.1920322618329733</v>
      </c>
      <c r="BL6" s="86" t="str">
        <f t="shared" si="29"/>
        <v>na</v>
      </c>
      <c r="BM6" s="85">
        <f t="shared" si="30"/>
        <v>6.8593244924021821</v>
      </c>
      <c r="BN6" s="85">
        <f t="shared" si="31"/>
        <v>10.077979052197879</v>
      </c>
      <c r="BO6" s="85">
        <f t="shared" si="32"/>
        <v>1.3047501484950923</v>
      </c>
      <c r="BP6" s="85">
        <f t="shared" si="33"/>
        <v>3.0485886632898587</v>
      </c>
      <c r="BQ6" s="85" t="str">
        <f t="shared" si="34"/>
        <v>na</v>
      </c>
      <c r="BR6" s="85" t="str">
        <f t="shared" si="35"/>
        <v>na</v>
      </c>
      <c r="BS6" s="86" t="str">
        <f t="shared" si="36"/>
        <v>na</v>
      </c>
      <c r="BT6" s="93">
        <f t="shared" si="37"/>
        <v>0.49874057241057534</v>
      </c>
      <c r="BU6" s="85">
        <f t="shared" si="38"/>
        <v>0.33194249050420116</v>
      </c>
      <c r="BV6" s="86" t="str">
        <f t="shared" si="39"/>
        <v>na</v>
      </c>
      <c r="BW6" s="85">
        <f t="shared" si="40"/>
        <v>0.3459849645256638</v>
      </c>
      <c r="BX6" s="85">
        <f t="shared" si="41"/>
        <v>0.34979466258551534</v>
      </c>
      <c r="BY6" s="85">
        <f t="shared" si="42"/>
        <v>0.51622361510063053</v>
      </c>
      <c r="BZ6" s="85">
        <f t="shared" si="43"/>
        <v>0.30403814649341582</v>
      </c>
      <c r="CA6" s="85" t="str">
        <f t="shared" si="44"/>
        <v>na</v>
      </c>
      <c r="CB6" s="85" t="str">
        <f t="shared" si="45"/>
        <v>na</v>
      </c>
      <c r="CC6" s="354" t="str">
        <f t="shared" si="46"/>
        <v>na</v>
      </c>
    </row>
    <row r="7" spans="1:81" x14ac:dyDescent="0.25">
      <c r="A7" s="222" t="s">
        <v>52</v>
      </c>
      <c r="B7" s="54">
        <v>10</v>
      </c>
      <c r="C7" s="55">
        <v>1</v>
      </c>
      <c r="D7" s="55"/>
      <c r="E7" s="55"/>
      <c r="F7" s="55">
        <v>1</v>
      </c>
      <c r="G7" s="56"/>
      <c r="H7" s="55">
        <v>32.924999999999997</v>
      </c>
      <c r="I7" s="57"/>
      <c r="J7" s="57"/>
      <c r="K7" s="57"/>
      <c r="L7" s="57"/>
      <c r="M7" s="255" t="s">
        <v>278</v>
      </c>
      <c r="N7" s="63">
        <v>1224.3599999999999</v>
      </c>
      <c r="O7" s="214"/>
      <c r="P7" s="224">
        <v>612.18200000000002</v>
      </c>
      <c r="Q7" s="224">
        <v>518.33500000000004</v>
      </c>
      <c r="R7" s="32">
        <f t="shared" ref="R7:R30" si="47">P7/N7</f>
        <v>0.50000163350648508</v>
      </c>
      <c r="S7" s="32">
        <f>IF(P7&lt;0.01*N7,0.01,IF(P7&gt;100*N7,100,R7))</f>
        <v>0.50000163350648508</v>
      </c>
      <c r="T7" s="205">
        <f t="shared" ref="T7:T9" si="48">IF(Q7&gt;0,((((1/N7)^2)*((Q7^2)+(P7^2))-((1/N7)^2)*(P7^2))^0.5),0)</f>
        <v>0.4233517919566141</v>
      </c>
      <c r="U7" s="26">
        <f t="shared" si="5"/>
        <v>0.4233517919566141</v>
      </c>
      <c r="V7" s="78">
        <v>1</v>
      </c>
      <c r="W7" s="60"/>
      <c r="X7" s="75"/>
      <c r="Y7" s="60"/>
      <c r="Z7" s="60">
        <v>0.1</v>
      </c>
      <c r="AA7" s="36">
        <v>1</v>
      </c>
      <c r="AB7" s="36"/>
      <c r="AC7" s="60">
        <v>1</v>
      </c>
      <c r="AD7" s="60"/>
      <c r="AE7" s="75"/>
      <c r="AF7" s="54">
        <f t="shared" ref="AF7:AF30" si="49">IF(V7&gt;0,SUM($B7:$C7),"na")</f>
        <v>11</v>
      </c>
      <c r="AG7" s="144" t="str">
        <f t="shared" ref="AG7:AG9" si="50">IF(W7&gt;0,SUM($B7:$C7),"na")</f>
        <v>na</v>
      </c>
      <c r="AH7" s="75" t="str">
        <f t="shared" ref="AH7:AH9" si="51">IF(X7&gt;0,SUM($B7:$C7),"na")</f>
        <v>na</v>
      </c>
      <c r="AI7" s="144" t="str">
        <f t="shared" ref="AI7:AI9" si="52">IF(Y7&gt;0,SUM($B7:$C7),"na")</f>
        <v>na</v>
      </c>
      <c r="AJ7" s="144">
        <f t="shared" ref="AJ7:AJ9" si="53">IF(Z7&gt;0,SUM($B7:$C7),"na")</f>
        <v>11</v>
      </c>
      <c r="AK7" s="144">
        <f t="shared" ref="AK7:AK9" si="54">IF(AA7&gt;0,SUM($B7:$C7),"na")</f>
        <v>11</v>
      </c>
      <c r="AL7" s="144" t="str">
        <f t="shared" ref="AL7:AL9" si="55">IF(AB7&gt;0,SUM($B7:$C7),"na")</f>
        <v>na</v>
      </c>
      <c r="AM7" s="144">
        <f t="shared" ref="AM7:AM9" si="56">IF(AC7&gt;0,SUM($B7:$C7),"na")</f>
        <v>11</v>
      </c>
      <c r="AN7" s="144" t="str">
        <f t="shared" ref="AN7:AN9" si="57">IF(AD7&gt;0,SUM($B7:$C7),"na")</f>
        <v>na</v>
      </c>
      <c r="AO7" s="75" t="str">
        <f t="shared" ref="AO7:AO9" si="58">IF(AE7&gt;0,SUM($B7:$C7),"na")</f>
        <v>na</v>
      </c>
      <c r="AP7" s="81">
        <f t="shared" si="7"/>
        <v>0.40546619711189485</v>
      </c>
      <c r="AQ7" s="82" t="str">
        <f t="shared" si="8"/>
        <v>na</v>
      </c>
      <c r="AR7" s="83" t="str">
        <f t="shared" si="9"/>
        <v>na</v>
      </c>
      <c r="AS7" s="82" t="str">
        <f t="shared" si="10"/>
        <v>na</v>
      </c>
      <c r="AT7" s="82">
        <f t="shared" si="11"/>
        <v>7.3721126747617244E-2</v>
      </c>
      <c r="AU7" s="82">
        <f t="shared" si="12"/>
        <v>0.53051651958565693</v>
      </c>
      <c r="AV7" s="82" t="str">
        <f t="shared" si="13"/>
        <v>na</v>
      </c>
      <c r="AW7" s="82">
        <f t="shared" si="14"/>
        <v>0.4505179967909943</v>
      </c>
      <c r="AX7" s="82" t="str">
        <f t="shared" si="15"/>
        <v>na</v>
      </c>
      <c r="AY7" s="83" t="str">
        <f t="shared" si="16"/>
        <v>na</v>
      </c>
      <c r="AZ7" s="93">
        <f t="shared" si="17"/>
        <v>0.70602901415223429</v>
      </c>
      <c r="BA7" s="85" t="str">
        <f t="shared" si="18"/>
        <v>na</v>
      </c>
      <c r="BB7" s="86" t="str">
        <f t="shared" si="19"/>
        <v>na</v>
      </c>
      <c r="BC7" s="85" t="str">
        <f t="shared" si="20"/>
        <v>na</v>
      </c>
      <c r="BD7" s="85">
        <f t="shared" si="21"/>
        <v>2.3339802120735019E-2</v>
      </c>
      <c r="BE7" s="85">
        <f t="shared" si="22"/>
        <v>1.2086792451204293</v>
      </c>
      <c r="BF7" s="85" t="str">
        <f t="shared" si="23"/>
        <v>na</v>
      </c>
      <c r="BG7" s="85">
        <f t="shared" si="24"/>
        <v>0.87164075821263498</v>
      </c>
      <c r="BH7" s="85" t="str">
        <f t="shared" si="25"/>
        <v>na</v>
      </c>
      <c r="BI7" s="354" t="str">
        <f t="shared" si="26"/>
        <v>na</v>
      </c>
      <c r="BJ7" s="85">
        <f t="shared" si="27"/>
        <v>7.0602901415223425</v>
      </c>
      <c r="BK7" s="85" t="str">
        <f t="shared" si="28"/>
        <v>na</v>
      </c>
      <c r="BL7" s="86" t="str">
        <f t="shared" si="29"/>
        <v>na</v>
      </c>
      <c r="BM7" s="85" t="str">
        <f t="shared" si="30"/>
        <v>na</v>
      </c>
      <c r="BN7" s="85">
        <f t="shared" si="31"/>
        <v>0.2333980212073502</v>
      </c>
      <c r="BO7" s="85">
        <f t="shared" si="32"/>
        <v>12.086792451204293</v>
      </c>
      <c r="BP7" s="85" t="str">
        <f t="shared" si="33"/>
        <v>na</v>
      </c>
      <c r="BQ7" s="85">
        <f t="shared" si="34"/>
        <v>8.7164075821263491</v>
      </c>
      <c r="BR7" s="85" t="str">
        <f t="shared" si="35"/>
        <v>na</v>
      </c>
      <c r="BS7" s="86" t="str">
        <f t="shared" si="36"/>
        <v>na</v>
      </c>
      <c r="BT7" s="93">
        <f t="shared" si="37"/>
        <v>0.21601403886943216</v>
      </c>
      <c r="BU7" s="85" t="str">
        <f t="shared" si="38"/>
        <v>na</v>
      </c>
      <c r="BV7" s="86" t="str">
        <f t="shared" si="39"/>
        <v>na</v>
      </c>
      <c r="BW7" s="85" t="str">
        <f t="shared" si="40"/>
        <v>na</v>
      </c>
      <c r="BX7" s="85">
        <f t="shared" si="41"/>
        <v>0.39577566950736343</v>
      </c>
      <c r="BY7" s="85">
        <f t="shared" si="42"/>
        <v>0.83690327063945746</v>
      </c>
      <c r="BZ7" s="85" t="str">
        <f t="shared" si="43"/>
        <v>na</v>
      </c>
      <c r="CA7" s="85">
        <f t="shared" si="44"/>
        <v>8.7131757801709897E-2</v>
      </c>
      <c r="CB7" s="85" t="str">
        <f t="shared" si="45"/>
        <v>na</v>
      </c>
      <c r="CC7" s="354" t="str">
        <f t="shared" si="46"/>
        <v>na</v>
      </c>
    </row>
    <row r="8" spans="1:81" x14ac:dyDescent="0.25">
      <c r="A8" s="222" t="s">
        <v>121</v>
      </c>
      <c r="B8" s="54">
        <v>10</v>
      </c>
      <c r="C8" s="55">
        <v>1</v>
      </c>
      <c r="D8" s="55"/>
      <c r="E8" s="55">
        <v>1</v>
      </c>
      <c r="F8" s="55"/>
      <c r="G8" s="56">
        <v>0.25</v>
      </c>
      <c r="H8" s="55">
        <v>0.05</v>
      </c>
      <c r="I8" s="57"/>
      <c r="J8" s="57"/>
      <c r="K8" s="57"/>
      <c r="L8" s="57"/>
      <c r="M8" s="255" t="s">
        <v>280</v>
      </c>
      <c r="N8" s="63">
        <v>0.125</v>
      </c>
      <c r="O8" s="214"/>
      <c r="P8" s="224">
        <v>0</v>
      </c>
      <c r="Q8" s="224">
        <v>0</v>
      </c>
      <c r="R8" s="32">
        <f t="shared" si="47"/>
        <v>0</v>
      </c>
      <c r="S8" s="32">
        <f>IF(P8&lt;0.01*N8,0.01,IF(P8&gt;100*N8,100,R8))</f>
        <v>0.01</v>
      </c>
      <c r="T8" s="205">
        <f t="shared" si="48"/>
        <v>0</v>
      </c>
      <c r="U8" s="26">
        <f t="shared" si="5"/>
        <v>0.01</v>
      </c>
      <c r="V8" s="78">
        <v>1</v>
      </c>
      <c r="W8" s="60">
        <v>1</v>
      </c>
      <c r="X8" s="75"/>
      <c r="Y8" s="60">
        <v>0.75</v>
      </c>
      <c r="Z8" s="60">
        <v>0.3</v>
      </c>
      <c r="AA8" s="36">
        <v>1</v>
      </c>
      <c r="AB8" s="36">
        <v>1</v>
      </c>
      <c r="AC8" s="60"/>
      <c r="AD8" s="60"/>
      <c r="AE8" s="75"/>
      <c r="AF8" s="54">
        <f t="shared" si="49"/>
        <v>11</v>
      </c>
      <c r="AG8" s="144">
        <f t="shared" si="50"/>
        <v>11</v>
      </c>
      <c r="AH8" s="75" t="str">
        <f t="shared" si="51"/>
        <v>na</v>
      </c>
      <c r="AI8" s="144">
        <f t="shared" si="52"/>
        <v>11</v>
      </c>
      <c r="AJ8" s="144">
        <f t="shared" si="53"/>
        <v>11</v>
      </c>
      <c r="AK8" s="144">
        <f t="shared" si="54"/>
        <v>11</v>
      </c>
      <c r="AL8" s="144">
        <f t="shared" si="55"/>
        <v>11</v>
      </c>
      <c r="AM8" s="144" t="str">
        <f t="shared" si="56"/>
        <v>na</v>
      </c>
      <c r="AN8" s="144" t="str">
        <f t="shared" si="57"/>
        <v>na</v>
      </c>
      <c r="AO8" s="75" t="str">
        <f t="shared" si="58"/>
        <v>na</v>
      </c>
      <c r="AP8" s="81">
        <f t="shared" si="7"/>
        <v>9.950330853168092E-3</v>
      </c>
      <c r="AQ8" s="82">
        <f t="shared" si="8"/>
        <v>1.0181733896265024E-2</v>
      </c>
      <c r="AR8" s="83" t="str">
        <f t="shared" si="9"/>
        <v>na</v>
      </c>
      <c r="AS8" s="82">
        <f t="shared" si="10"/>
        <v>1.1194122209814104E-2</v>
      </c>
      <c r="AT8" s="82">
        <f t="shared" si="11"/>
        <v>5.4274531926371411E-3</v>
      </c>
      <c r="AU8" s="82">
        <f t="shared" si="12"/>
        <v>1.3019124480780683E-2</v>
      </c>
      <c r="AV8" s="82">
        <f t="shared" si="13"/>
        <v>9.950330853168092E-3</v>
      </c>
      <c r="AW8" s="82" t="str">
        <f t="shared" si="14"/>
        <v>na</v>
      </c>
      <c r="AX8" s="82" t="str">
        <f t="shared" si="15"/>
        <v>na</v>
      </c>
      <c r="AY8" s="83" t="str">
        <f t="shared" si="16"/>
        <v>na</v>
      </c>
      <c r="AZ8" s="93">
        <f t="shared" si="17"/>
        <v>1.9900661706336174E-2</v>
      </c>
      <c r="BA8" s="85">
        <f t="shared" si="18"/>
        <v>2.0837036810960972E-2</v>
      </c>
      <c r="BB8" s="86" t="str">
        <f t="shared" si="19"/>
        <v>na</v>
      </c>
      <c r="BC8" s="85">
        <f t="shared" si="20"/>
        <v>2.5186774972081719E-2</v>
      </c>
      <c r="BD8" s="85">
        <f t="shared" si="21"/>
        <v>5.9208580283314225E-3</v>
      </c>
      <c r="BE8" s="85">
        <f t="shared" si="22"/>
        <v>3.4068736959052243E-2</v>
      </c>
      <c r="BF8" s="85">
        <f t="shared" si="23"/>
        <v>1.9900661706336174E-2</v>
      </c>
      <c r="BG8" s="85" t="str">
        <f t="shared" si="24"/>
        <v>na</v>
      </c>
      <c r="BH8" s="85" t="str">
        <f t="shared" si="25"/>
        <v>na</v>
      </c>
      <c r="BI8" s="354" t="str">
        <f t="shared" si="26"/>
        <v>na</v>
      </c>
      <c r="BJ8" s="85">
        <f t="shared" si="27"/>
        <v>0.19900661706336173</v>
      </c>
      <c r="BK8" s="85">
        <f t="shared" si="28"/>
        <v>0.20837036810960971</v>
      </c>
      <c r="BL8" s="86" t="str">
        <f t="shared" si="29"/>
        <v>na</v>
      </c>
      <c r="BM8" s="85">
        <f t="shared" si="30"/>
        <v>0.25186774972081721</v>
      </c>
      <c r="BN8" s="85">
        <f t="shared" si="31"/>
        <v>5.9208580283314223E-2</v>
      </c>
      <c r="BO8" s="85">
        <f t="shared" si="32"/>
        <v>0.34068736959052243</v>
      </c>
      <c r="BP8" s="85">
        <f t="shared" si="33"/>
        <v>0.19900661706336173</v>
      </c>
      <c r="BQ8" s="85" t="str">
        <f t="shared" si="34"/>
        <v>na</v>
      </c>
      <c r="BR8" s="85" t="str">
        <f t="shared" si="35"/>
        <v>na</v>
      </c>
      <c r="BS8" s="86" t="str">
        <f t="shared" si="36"/>
        <v>na</v>
      </c>
      <c r="BT8" s="93">
        <f t="shared" si="37"/>
        <v>0.7174168301879843</v>
      </c>
      <c r="BU8" s="85">
        <f t="shared" si="38"/>
        <v>0.50845082322064517</v>
      </c>
      <c r="BV8" s="86" t="str">
        <f t="shared" si="39"/>
        <v>na</v>
      </c>
      <c r="BW8" s="85">
        <f t="shared" si="40"/>
        <v>0.62215669997170031</v>
      </c>
      <c r="BX8" s="85">
        <f t="shared" si="41"/>
        <v>0.73207109388251901</v>
      </c>
      <c r="BY8" s="85">
        <f t="shared" si="42"/>
        <v>0.64243513570312905</v>
      </c>
      <c r="BZ8" s="85">
        <f t="shared" si="43"/>
        <v>0.46871680062095766</v>
      </c>
      <c r="CA8" s="85" t="str">
        <f t="shared" si="44"/>
        <v>na</v>
      </c>
      <c r="CB8" s="85" t="str">
        <f t="shared" si="45"/>
        <v>na</v>
      </c>
      <c r="CC8" s="354" t="str">
        <f t="shared" si="46"/>
        <v>na</v>
      </c>
    </row>
    <row r="9" spans="1:81" x14ac:dyDescent="0.25">
      <c r="A9" s="222" t="s">
        <v>6</v>
      </c>
      <c r="B9" s="54">
        <v>10</v>
      </c>
      <c r="C9" s="55">
        <v>1</v>
      </c>
      <c r="D9" s="55"/>
      <c r="E9" s="55">
        <v>1</v>
      </c>
      <c r="F9" s="55"/>
      <c r="G9" s="56">
        <v>0.5</v>
      </c>
      <c r="H9" s="55">
        <v>0.113</v>
      </c>
      <c r="I9" s="57"/>
      <c r="J9" s="57"/>
      <c r="K9" s="57"/>
      <c r="L9" s="57"/>
      <c r="M9" s="255" t="s">
        <v>280</v>
      </c>
      <c r="N9" s="63">
        <v>0.25</v>
      </c>
      <c r="O9" s="214"/>
      <c r="P9" s="224">
        <v>0</v>
      </c>
      <c r="Q9" s="224">
        <v>0</v>
      </c>
      <c r="R9" s="32">
        <f t="shared" si="47"/>
        <v>0</v>
      </c>
      <c r="S9" s="32">
        <f>IF(P9&lt;0.01*N9,0.01,IF(P9&gt;100*N9,100,R9))</f>
        <v>0.01</v>
      </c>
      <c r="T9" s="205">
        <f t="shared" si="48"/>
        <v>0</v>
      </c>
      <c r="U9" s="26">
        <f t="shared" si="5"/>
        <v>0.01</v>
      </c>
      <c r="V9" s="78">
        <v>1</v>
      </c>
      <c r="W9" s="60">
        <v>1</v>
      </c>
      <c r="X9" s="75"/>
      <c r="Y9" s="60">
        <v>1</v>
      </c>
      <c r="Z9" s="60">
        <v>1</v>
      </c>
      <c r="AA9" s="36">
        <v>0.1</v>
      </c>
      <c r="AB9" s="36"/>
      <c r="AC9" s="60"/>
      <c r="AD9" s="60"/>
      <c r="AE9" s="75"/>
      <c r="AF9" s="54">
        <f t="shared" si="49"/>
        <v>11</v>
      </c>
      <c r="AG9" s="144">
        <f t="shared" si="50"/>
        <v>11</v>
      </c>
      <c r="AH9" s="75" t="str">
        <f t="shared" si="51"/>
        <v>na</v>
      </c>
      <c r="AI9" s="144">
        <f t="shared" si="52"/>
        <v>11</v>
      </c>
      <c r="AJ9" s="144">
        <f t="shared" si="53"/>
        <v>11</v>
      </c>
      <c r="AK9" s="144">
        <f t="shared" si="54"/>
        <v>11</v>
      </c>
      <c r="AL9" s="144" t="str">
        <f t="shared" si="55"/>
        <v>na</v>
      </c>
      <c r="AM9" s="144" t="str">
        <f t="shared" si="56"/>
        <v>na</v>
      </c>
      <c r="AN9" s="144" t="str">
        <f t="shared" si="57"/>
        <v>na</v>
      </c>
      <c r="AO9" s="75" t="str">
        <f t="shared" si="58"/>
        <v>na</v>
      </c>
      <c r="AP9" s="81">
        <f t="shared" si="7"/>
        <v>9.950330853168092E-3</v>
      </c>
      <c r="AQ9" s="82">
        <f t="shared" si="8"/>
        <v>1.0181733896265024E-2</v>
      </c>
      <c r="AR9" s="83" t="str">
        <f t="shared" si="9"/>
        <v>na</v>
      </c>
      <c r="AS9" s="82">
        <f t="shared" si="10"/>
        <v>1.4925496279752138E-2</v>
      </c>
      <c r="AT9" s="82">
        <f t="shared" si="11"/>
        <v>1.8091510642123804E-2</v>
      </c>
      <c r="AU9" s="82">
        <f t="shared" si="12"/>
        <v>1.3019124480780683E-3</v>
      </c>
      <c r="AV9" s="82" t="str">
        <f t="shared" si="13"/>
        <v>na</v>
      </c>
      <c r="AW9" s="82" t="str">
        <f t="shared" si="14"/>
        <v>na</v>
      </c>
      <c r="AX9" s="82" t="str">
        <f t="shared" si="15"/>
        <v>na</v>
      </c>
      <c r="AY9" s="83" t="str">
        <f t="shared" si="16"/>
        <v>na</v>
      </c>
      <c r="AZ9" s="93">
        <f t="shared" si="17"/>
        <v>1.9900661706336174E-2</v>
      </c>
      <c r="BA9" s="85">
        <f t="shared" si="18"/>
        <v>2.0837036810960972E-2</v>
      </c>
      <c r="BB9" s="86" t="str">
        <f t="shared" si="19"/>
        <v>na</v>
      </c>
      <c r="BC9" s="85">
        <f t="shared" si="20"/>
        <v>4.477648883925639E-2</v>
      </c>
      <c r="BD9" s="85">
        <f t="shared" si="21"/>
        <v>6.5787311425904701E-2</v>
      </c>
      <c r="BE9" s="85">
        <f t="shared" si="22"/>
        <v>3.4068736959052241E-4</v>
      </c>
      <c r="BF9" s="85" t="str">
        <f t="shared" si="23"/>
        <v>na</v>
      </c>
      <c r="BG9" s="85" t="str">
        <f t="shared" si="24"/>
        <v>na</v>
      </c>
      <c r="BH9" s="85" t="str">
        <f t="shared" si="25"/>
        <v>na</v>
      </c>
      <c r="BI9" s="354" t="str">
        <f t="shared" si="26"/>
        <v>na</v>
      </c>
      <c r="BJ9" s="85">
        <f t="shared" si="27"/>
        <v>0.19900661706336173</v>
      </c>
      <c r="BK9" s="85">
        <f t="shared" si="28"/>
        <v>0.20837036810960971</v>
      </c>
      <c r="BL9" s="86" t="str">
        <f t="shared" si="29"/>
        <v>na</v>
      </c>
      <c r="BM9" s="85">
        <f t="shared" si="30"/>
        <v>0.4477648883925639</v>
      </c>
      <c r="BN9" s="85">
        <f t="shared" si="31"/>
        <v>0.65787311425904704</v>
      </c>
      <c r="BO9" s="85">
        <f t="shared" si="32"/>
        <v>3.406873695905224E-3</v>
      </c>
      <c r="BP9" s="85" t="str">
        <f t="shared" si="33"/>
        <v>na</v>
      </c>
      <c r="BQ9" s="85" t="str">
        <f t="shared" si="34"/>
        <v>na</v>
      </c>
      <c r="BR9" s="85" t="str">
        <f t="shared" si="35"/>
        <v>na</v>
      </c>
      <c r="BS9" s="86" t="str">
        <f t="shared" si="36"/>
        <v>na</v>
      </c>
      <c r="BT9" s="93">
        <f t="shared" si="37"/>
        <v>0.7174168301879843</v>
      </c>
      <c r="BU9" s="85">
        <f t="shared" si="38"/>
        <v>0.50845082322064517</v>
      </c>
      <c r="BV9" s="86" t="str">
        <f t="shared" si="39"/>
        <v>na</v>
      </c>
      <c r="BW9" s="85">
        <f t="shared" si="40"/>
        <v>0.60278692368066944</v>
      </c>
      <c r="BX9" s="85">
        <f t="shared" si="41"/>
        <v>0.66196058971965377</v>
      </c>
      <c r="BY9" s="85">
        <f t="shared" si="42"/>
        <v>0.70624209204780641</v>
      </c>
      <c r="BZ9" s="85" t="str">
        <f t="shared" si="43"/>
        <v>na</v>
      </c>
      <c r="CA9" s="85" t="str">
        <f t="shared" si="44"/>
        <v>na</v>
      </c>
      <c r="CB9" s="85" t="str">
        <f t="shared" si="45"/>
        <v>na</v>
      </c>
      <c r="CC9" s="354" t="str">
        <f t="shared" si="46"/>
        <v>na</v>
      </c>
    </row>
    <row r="10" spans="1:81" x14ac:dyDescent="0.25">
      <c r="A10" s="217" t="s">
        <v>11</v>
      </c>
      <c r="B10" s="54"/>
      <c r="C10" s="55"/>
      <c r="D10" s="55">
        <v>10</v>
      </c>
      <c r="E10" s="55"/>
      <c r="F10" s="55">
        <v>1</v>
      </c>
      <c r="G10" s="56"/>
      <c r="H10" s="55"/>
      <c r="I10" s="57"/>
      <c r="J10" s="57">
        <v>1.95E-2</v>
      </c>
      <c r="K10" s="57">
        <v>2.8E-3</v>
      </c>
      <c r="L10" s="57">
        <v>2.9000000000000002E-3</v>
      </c>
      <c r="M10" s="255" t="s">
        <v>278</v>
      </c>
      <c r="N10" s="63"/>
      <c r="O10" s="214">
        <v>0.38180000000000003</v>
      </c>
      <c r="P10" s="224">
        <v>0.19090000000000001</v>
      </c>
      <c r="Q10" s="224">
        <v>1.47305</v>
      </c>
      <c r="R10" s="73">
        <f>P10/O10</f>
        <v>0.5</v>
      </c>
      <c r="S10" s="73">
        <f>IF(P10&lt;0.01*O10,0.01,IF(P10&gt;100*O10,100,R10))</f>
        <v>0.5</v>
      </c>
      <c r="T10" s="205">
        <f>IF(Q10&gt;0,((((1/O10)^2)*((Q10^2)+(P10^2))-((1/O10)^2)*(P10^2))^0.5),0)</f>
        <v>3.8581718177056046</v>
      </c>
      <c r="U10" s="26">
        <f t="shared" si="5"/>
        <v>3.8581718177056046</v>
      </c>
      <c r="V10" s="78">
        <v>1</v>
      </c>
      <c r="W10" s="61">
        <v>1</v>
      </c>
      <c r="X10" s="75">
        <v>1</v>
      </c>
      <c r="Y10" s="61">
        <v>1</v>
      </c>
      <c r="Z10" s="61">
        <v>1</v>
      </c>
      <c r="AA10" s="37">
        <v>0.1</v>
      </c>
      <c r="AB10" s="37"/>
      <c r="AC10" s="61"/>
      <c r="AD10" s="61"/>
      <c r="AE10" s="75"/>
      <c r="AF10" s="54">
        <f>IF(V10&gt;0,$D10,"na")</f>
        <v>10</v>
      </c>
      <c r="AG10" s="144">
        <f t="shared" ref="AG10:AO10" si="59">IF(W10&gt;0,$D10,"na")</f>
        <v>10</v>
      </c>
      <c r="AH10" s="75">
        <f t="shared" si="59"/>
        <v>10</v>
      </c>
      <c r="AI10" s="144">
        <f t="shared" si="59"/>
        <v>10</v>
      </c>
      <c r="AJ10" s="144">
        <f t="shared" si="59"/>
        <v>10</v>
      </c>
      <c r="AK10" s="144">
        <f t="shared" si="59"/>
        <v>10</v>
      </c>
      <c r="AL10" s="144" t="str">
        <f t="shared" si="59"/>
        <v>na</v>
      </c>
      <c r="AM10" s="144" t="str">
        <f t="shared" si="59"/>
        <v>na</v>
      </c>
      <c r="AN10" s="144" t="str">
        <f t="shared" si="59"/>
        <v>na</v>
      </c>
      <c r="AO10" s="75" t="str">
        <f t="shared" si="59"/>
        <v>na</v>
      </c>
      <c r="AP10" s="81">
        <f t="shared" si="7"/>
        <v>0.40546510810816438</v>
      </c>
      <c r="AQ10" s="82">
        <f t="shared" si="8"/>
        <v>0.41489452922695891</v>
      </c>
      <c r="AR10" s="83">
        <f t="shared" si="9"/>
        <v>0.4633886949807593</v>
      </c>
      <c r="AS10" s="82">
        <f t="shared" si="10"/>
        <v>0.60819766216224658</v>
      </c>
      <c r="AT10" s="82">
        <f t="shared" si="11"/>
        <v>0.73720928746938974</v>
      </c>
      <c r="AU10" s="82">
        <f t="shared" si="12"/>
        <v>5.3051509472096282E-2</v>
      </c>
      <c r="AV10" s="82" t="str">
        <f t="shared" si="13"/>
        <v>na</v>
      </c>
      <c r="AW10" s="82" t="str">
        <f t="shared" si="14"/>
        <v>na</v>
      </c>
      <c r="AX10" s="82" t="str">
        <f t="shared" si="15"/>
        <v>na</v>
      </c>
      <c r="AY10" s="83" t="str">
        <f t="shared" si="16"/>
        <v>na</v>
      </c>
      <c r="AZ10" s="93">
        <f t="shared" si="17"/>
        <v>3.1613243958932893</v>
      </c>
      <c r="BA10" s="85">
        <f t="shared" si="18"/>
        <v>3.3100724880743151</v>
      </c>
      <c r="BB10" s="86">
        <f t="shared" si="19"/>
        <v>4.1290767619830717</v>
      </c>
      <c r="BC10" s="85">
        <f t="shared" si="20"/>
        <v>7.1129798907599007</v>
      </c>
      <c r="BD10" s="85">
        <f t="shared" si="21"/>
        <v>10.450659159977814</v>
      </c>
      <c r="BE10" s="85">
        <f t="shared" si="22"/>
        <v>5.4119973936159041E-2</v>
      </c>
      <c r="BF10" s="85" t="str">
        <f t="shared" si="23"/>
        <v>na</v>
      </c>
      <c r="BG10" s="85" t="str">
        <f t="shared" si="24"/>
        <v>na</v>
      </c>
      <c r="BH10" s="85" t="str">
        <f t="shared" si="25"/>
        <v>na</v>
      </c>
      <c r="BI10" s="354" t="str">
        <f t="shared" si="26"/>
        <v>na</v>
      </c>
      <c r="BJ10" s="85">
        <f t="shared" si="27"/>
        <v>28.451919563039603</v>
      </c>
      <c r="BK10" s="85">
        <f t="shared" si="28"/>
        <v>29.790652392668836</v>
      </c>
      <c r="BL10" s="86">
        <f t="shared" si="29"/>
        <v>37.161690857847645</v>
      </c>
      <c r="BM10" s="85">
        <f t="shared" si="30"/>
        <v>64.016819016839108</v>
      </c>
      <c r="BN10" s="85">
        <f t="shared" si="31"/>
        <v>94.05593243980033</v>
      </c>
      <c r="BO10" s="85">
        <f t="shared" si="32"/>
        <v>0.48707976542543135</v>
      </c>
      <c r="BP10" s="85" t="str">
        <f t="shared" si="33"/>
        <v>na</v>
      </c>
      <c r="BQ10" s="85" t="str">
        <f t="shared" si="34"/>
        <v>na</v>
      </c>
      <c r="BR10" s="85" t="str">
        <f t="shared" si="35"/>
        <v>na</v>
      </c>
      <c r="BS10" s="86" t="str">
        <f t="shared" si="36"/>
        <v>na</v>
      </c>
      <c r="BT10" s="93">
        <f t="shared" si="37"/>
        <v>0.19637334684717303</v>
      </c>
      <c r="BU10" s="85">
        <f t="shared" si="38"/>
        <v>0.3599288414588786</v>
      </c>
      <c r="BV10" s="86">
        <f t="shared" si="39"/>
        <v>0.2190168501841164</v>
      </c>
      <c r="BW10" s="85">
        <f t="shared" si="40"/>
        <v>1.2901078009388516</v>
      </c>
      <c r="BX10" s="85">
        <f t="shared" si="41"/>
        <v>2.2449141567950619</v>
      </c>
      <c r="BY10" s="85">
        <f t="shared" si="42"/>
        <v>0.40656730950531467</v>
      </c>
      <c r="BZ10" s="85" t="str">
        <f t="shared" si="43"/>
        <v>na</v>
      </c>
      <c r="CA10" s="85" t="str">
        <f t="shared" si="44"/>
        <v>na</v>
      </c>
      <c r="CB10" s="85" t="str">
        <f t="shared" si="45"/>
        <v>na</v>
      </c>
      <c r="CC10" s="354" t="str">
        <f t="shared" si="46"/>
        <v>na</v>
      </c>
    </row>
    <row r="11" spans="1:81" x14ac:dyDescent="0.25">
      <c r="A11" s="222" t="s">
        <v>122</v>
      </c>
      <c r="B11" s="54">
        <v>10</v>
      </c>
      <c r="C11" s="55">
        <v>1</v>
      </c>
      <c r="D11" s="55"/>
      <c r="E11" s="55"/>
      <c r="F11" s="55">
        <v>1</v>
      </c>
      <c r="G11" s="56"/>
      <c r="H11" s="55">
        <v>9.5250000000000004</v>
      </c>
      <c r="I11" s="57"/>
      <c r="J11" s="57"/>
      <c r="K11" s="57">
        <v>2.7000000000000001E-3</v>
      </c>
      <c r="L11" s="57">
        <v>6.0499999999999998E-3</v>
      </c>
      <c r="M11" s="255" t="s">
        <v>278</v>
      </c>
      <c r="N11" s="63">
        <v>92.364000000000004</v>
      </c>
      <c r="O11" s="214"/>
      <c r="P11" s="224">
        <v>48.182000000000002</v>
      </c>
      <c r="Q11" s="224">
        <v>59.735999999999997</v>
      </c>
      <c r="R11" s="32">
        <f t="shared" si="47"/>
        <v>0.52165345805725172</v>
      </c>
      <c r="S11" s="32">
        <f t="shared" ref="S11:S16" si="60">IF(P11&lt;0.01*N11,0.01,IF(P11&gt;100*N11,100,R11))</f>
        <v>0.52165345805725172</v>
      </c>
      <c r="T11" s="205">
        <f t="shared" ref="T11:T16" si="61">IF(Q11&gt;0,((((1/N11)^2)*((Q11^2)+(P11^2))-((1/N11)^2)*(P11^2))^0.5),0)</f>
        <v>0.64674548525399489</v>
      </c>
      <c r="U11" s="26">
        <f t="shared" si="5"/>
        <v>0.64674548525399489</v>
      </c>
      <c r="V11" s="78">
        <v>1</v>
      </c>
      <c r="W11" s="60">
        <v>1</v>
      </c>
      <c r="X11" s="75"/>
      <c r="Y11" s="60">
        <v>1</v>
      </c>
      <c r="Z11" s="60">
        <v>1</v>
      </c>
      <c r="AA11" s="36">
        <v>0.1</v>
      </c>
      <c r="AB11" s="36"/>
      <c r="AC11" s="60"/>
      <c r="AD11" s="60">
        <v>1</v>
      </c>
      <c r="AE11" s="75"/>
      <c r="AF11" s="54">
        <f t="shared" si="49"/>
        <v>11</v>
      </c>
      <c r="AG11" s="144">
        <f t="shared" ref="AG11:AG16" si="62">IF(W11&gt;0,SUM($B11:$C11),"na")</f>
        <v>11</v>
      </c>
      <c r="AH11" s="75" t="str">
        <f t="shared" ref="AH11:AH16" si="63">IF(X11&gt;0,SUM($B11:$C11),"na")</f>
        <v>na</v>
      </c>
      <c r="AI11" s="144">
        <f t="shared" ref="AI11:AI16" si="64">IF(Y11&gt;0,SUM($B11:$C11),"na")</f>
        <v>11</v>
      </c>
      <c r="AJ11" s="144">
        <f t="shared" ref="AJ11:AJ16" si="65">IF(Z11&gt;0,SUM($B11:$C11),"na")</f>
        <v>11</v>
      </c>
      <c r="AK11" s="144">
        <f t="shared" ref="AK11:AK16" si="66">IF(AA11&gt;0,SUM($B11:$C11),"na")</f>
        <v>11</v>
      </c>
      <c r="AL11" s="144" t="str">
        <f t="shared" ref="AL11:AL16" si="67">IF(AB11&gt;0,SUM($B11:$C11),"na")</f>
        <v>na</v>
      </c>
      <c r="AM11" s="144" t="str">
        <f t="shared" ref="AM11:AM16" si="68">IF(AC11&gt;0,SUM($B11:$C11),"na")</f>
        <v>na</v>
      </c>
      <c r="AN11" s="144">
        <f t="shared" ref="AN11:AN16" si="69">IF(AD11&gt;0,SUM($B11:$C11),"na")</f>
        <v>11</v>
      </c>
      <c r="AO11" s="75" t="str">
        <f t="shared" ref="AO11:AO16" si="70">IF(AE11&gt;0,SUM($B11:$C11),"na")</f>
        <v>na</v>
      </c>
      <c r="AP11" s="81">
        <f t="shared" si="7"/>
        <v>0.41979754498446753</v>
      </c>
      <c r="AQ11" s="82">
        <f t="shared" si="8"/>
        <v>0.4295602785887575</v>
      </c>
      <c r="AR11" s="83" t="str">
        <f t="shared" si="9"/>
        <v>na</v>
      </c>
      <c r="AS11" s="82">
        <f t="shared" si="10"/>
        <v>0.62969631747670129</v>
      </c>
      <c r="AT11" s="82">
        <f t="shared" si="11"/>
        <v>0.76326826360812272</v>
      </c>
      <c r="AU11" s="82">
        <f t="shared" si="12"/>
        <v>5.4926781586752765E-2</v>
      </c>
      <c r="AV11" s="82" t="str">
        <f t="shared" si="13"/>
        <v>na</v>
      </c>
      <c r="AW11" s="82" t="str">
        <f t="shared" si="14"/>
        <v>na</v>
      </c>
      <c r="AX11" s="82">
        <f t="shared" si="15"/>
        <v>0.45208966382942656</v>
      </c>
      <c r="AY11" s="83" t="str">
        <f t="shared" si="16"/>
        <v>na</v>
      </c>
      <c r="AZ11" s="93">
        <f t="shared" si="17"/>
        <v>0.9976018138501328</v>
      </c>
      <c r="BA11" s="85">
        <f t="shared" si="18"/>
        <v>1.0445414340799661</v>
      </c>
      <c r="BB11" s="86" t="str">
        <f t="shared" si="19"/>
        <v>na</v>
      </c>
      <c r="BC11" s="85">
        <f t="shared" si="20"/>
        <v>2.244604081162799</v>
      </c>
      <c r="BD11" s="85">
        <f t="shared" si="21"/>
        <v>3.2978572358682072</v>
      </c>
      <c r="BE11" s="85">
        <f t="shared" si="22"/>
        <v>1.7078343568401266E-2</v>
      </c>
      <c r="BF11" s="85" t="str">
        <f t="shared" si="23"/>
        <v>na</v>
      </c>
      <c r="BG11" s="85" t="str">
        <f t="shared" si="24"/>
        <v>na</v>
      </c>
      <c r="BH11" s="85">
        <f t="shared" si="25"/>
        <v>1.1569819852936452</v>
      </c>
      <c r="BI11" s="354" t="str">
        <f t="shared" si="26"/>
        <v>na</v>
      </c>
      <c r="BJ11" s="85">
        <f t="shared" si="27"/>
        <v>9.9760181385013276</v>
      </c>
      <c r="BK11" s="85">
        <f t="shared" si="28"/>
        <v>10.445414340799662</v>
      </c>
      <c r="BL11" s="86" t="str">
        <f t="shared" si="29"/>
        <v>na</v>
      </c>
      <c r="BM11" s="85">
        <f t="shared" si="30"/>
        <v>22.446040811627988</v>
      </c>
      <c r="BN11" s="85">
        <f t="shared" si="31"/>
        <v>32.978572358682072</v>
      </c>
      <c r="BO11" s="85">
        <f t="shared" si="32"/>
        <v>0.17078343568401266</v>
      </c>
      <c r="BP11" s="85" t="str">
        <f t="shared" si="33"/>
        <v>na</v>
      </c>
      <c r="BQ11" s="85" t="str">
        <f t="shared" si="34"/>
        <v>na</v>
      </c>
      <c r="BR11" s="85">
        <f t="shared" si="35"/>
        <v>11.569819852936451</v>
      </c>
      <c r="BS11" s="86" t="str">
        <f t="shared" si="36"/>
        <v>na</v>
      </c>
      <c r="BT11" s="93">
        <f t="shared" si="37"/>
        <v>0.26245621666019187</v>
      </c>
      <c r="BU11" s="85">
        <f t="shared" si="38"/>
        <v>0.45949946779267792</v>
      </c>
      <c r="BV11" s="86" t="str">
        <f t="shared" si="39"/>
        <v>na</v>
      </c>
      <c r="BW11" s="85">
        <f t="shared" si="40"/>
        <v>1.5940845436318476</v>
      </c>
      <c r="BX11" s="85">
        <f t="shared" si="41"/>
        <v>2.7485066990323195</v>
      </c>
      <c r="BY11" s="85">
        <f t="shared" si="42"/>
        <v>0.43894406680840797</v>
      </c>
      <c r="BZ11" s="85" t="str">
        <f t="shared" si="43"/>
        <v>na</v>
      </c>
      <c r="CA11" s="85" t="str">
        <f t="shared" si="44"/>
        <v>na</v>
      </c>
      <c r="CB11" s="85">
        <f t="shared" si="45"/>
        <v>0.30237029254511566</v>
      </c>
      <c r="CC11" s="354" t="str">
        <f t="shared" si="46"/>
        <v>na</v>
      </c>
    </row>
    <row r="12" spans="1:81" x14ac:dyDescent="0.25">
      <c r="A12" s="223" t="s">
        <v>51</v>
      </c>
      <c r="B12" s="54">
        <v>10</v>
      </c>
      <c r="C12" s="37">
        <v>1</v>
      </c>
      <c r="D12" s="37"/>
      <c r="E12" s="37"/>
      <c r="F12" s="37">
        <v>1</v>
      </c>
      <c r="G12" s="64"/>
      <c r="H12" s="37">
        <v>108.675</v>
      </c>
      <c r="I12" s="65"/>
      <c r="J12" s="65"/>
      <c r="K12" s="65"/>
      <c r="L12" s="65"/>
      <c r="M12" s="256" t="s">
        <v>270</v>
      </c>
      <c r="N12" s="208">
        <v>217.35</v>
      </c>
      <c r="O12" s="215"/>
      <c r="P12" s="225">
        <v>165.45500000000001</v>
      </c>
      <c r="Q12" s="225">
        <v>144.93600000000001</v>
      </c>
      <c r="R12" s="32">
        <f t="shared" si="47"/>
        <v>0.76123763515067866</v>
      </c>
      <c r="S12" s="32">
        <f t="shared" si="60"/>
        <v>0.76123763515067866</v>
      </c>
      <c r="T12" s="205">
        <f t="shared" si="61"/>
        <v>0.66683229813664613</v>
      </c>
      <c r="U12" s="26">
        <f t="shared" si="5"/>
        <v>0.66683229813664613</v>
      </c>
      <c r="V12" s="78">
        <v>1</v>
      </c>
      <c r="W12" s="37">
        <v>1</v>
      </c>
      <c r="X12" s="76">
        <v>0.5</v>
      </c>
      <c r="Y12" s="37">
        <v>0.25</v>
      </c>
      <c r="Z12" s="37">
        <v>0.1</v>
      </c>
      <c r="AA12" s="37">
        <v>1</v>
      </c>
      <c r="AB12" s="37">
        <v>1</v>
      </c>
      <c r="AC12" s="37"/>
      <c r="AD12" s="37"/>
      <c r="AE12" s="76">
        <v>0.5</v>
      </c>
      <c r="AF12" s="54">
        <f t="shared" si="49"/>
        <v>11</v>
      </c>
      <c r="AG12" s="144">
        <f t="shared" si="62"/>
        <v>11</v>
      </c>
      <c r="AH12" s="75">
        <f t="shared" si="63"/>
        <v>11</v>
      </c>
      <c r="AI12" s="144">
        <f t="shared" si="64"/>
        <v>11</v>
      </c>
      <c r="AJ12" s="144">
        <f t="shared" si="65"/>
        <v>11</v>
      </c>
      <c r="AK12" s="144">
        <f t="shared" si="66"/>
        <v>11</v>
      </c>
      <c r="AL12" s="144">
        <f t="shared" si="67"/>
        <v>11</v>
      </c>
      <c r="AM12" s="144" t="str">
        <f t="shared" si="68"/>
        <v>na</v>
      </c>
      <c r="AN12" s="144" t="str">
        <f t="shared" si="69"/>
        <v>na</v>
      </c>
      <c r="AO12" s="75">
        <f t="shared" si="70"/>
        <v>11</v>
      </c>
      <c r="AP12" s="81">
        <f t="shared" si="7"/>
        <v>0.56601676370968823</v>
      </c>
      <c r="AQ12" s="82">
        <f t="shared" si="8"/>
        <v>0.57917994426107633</v>
      </c>
      <c r="AR12" s="83">
        <f t="shared" si="9"/>
        <v>0.32343815069125043</v>
      </c>
      <c r="AS12" s="82">
        <f t="shared" si="10"/>
        <v>0.21225628639113309</v>
      </c>
      <c r="AT12" s="82">
        <f t="shared" si="11"/>
        <v>0.10291213885630696</v>
      </c>
      <c r="AU12" s="82">
        <f t="shared" si="12"/>
        <v>0.74058268148931183</v>
      </c>
      <c r="AV12" s="82">
        <f t="shared" si="13"/>
        <v>0.56601676370968823</v>
      </c>
      <c r="AW12" s="82" t="str">
        <f t="shared" si="14"/>
        <v>na</v>
      </c>
      <c r="AX12" s="82" t="str">
        <f t="shared" si="15"/>
        <v>na</v>
      </c>
      <c r="AY12" s="83">
        <f t="shared" si="16"/>
        <v>0.37734450913979212</v>
      </c>
      <c r="AZ12" s="93">
        <f t="shared" si="17"/>
        <v>1.0218499954204487</v>
      </c>
      <c r="BA12" s="85">
        <f t="shared" si="18"/>
        <v>1.0699305522628388</v>
      </c>
      <c r="BB12" s="86">
        <f t="shared" si="19"/>
        <v>0.33366530462708527</v>
      </c>
      <c r="BC12" s="85">
        <f t="shared" si="20"/>
        <v>0.14369765560600062</v>
      </c>
      <c r="BD12" s="85">
        <f t="shared" si="21"/>
        <v>3.3780165137866074E-2</v>
      </c>
      <c r="BE12" s="85">
        <f t="shared" si="22"/>
        <v>1.7493457865526072</v>
      </c>
      <c r="BF12" s="85">
        <f t="shared" si="23"/>
        <v>1.0218499954204487</v>
      </c>
      <c r="BG12" s="85" t="str">
        <f t="shared" si="24"/>
        <v>na</v>
      </c>
      <c r="BH12" s="85" t="str">
        <f t="shared" si="25"/>
        <v>na</v>
      </c>
      <c r="BI12" s="354">
        <f t="shared" si="26"/>
        <v>0.45415555352019943</v>
      </c>
      <c r="BJ12" s="85">
        <f t="shared" si="27"/>
        <v>10.218499954204487</v>
      </c>
      <c r="BK12" s="85">
        <f t="shared" si="28"/>
        <v>10.699305522628389</v>
      </c>
      <c r="BL12" s="86">
        <f t="shared" si="29"/>
        <v>3.3366530462708526</v>
      </c>
      <c r="BM12" s="85">
        <f t="shared" si="30"/>
        <v>1.4369765560600061</v>
      </c>
      <c r="BN12" s="85">
        <f t="shared" si="31"/>
        <v>0.33780165137866075</v>
      </c>
      <c r="BO12" s="85">
        <f t="shared" si="32"/>
        <v>17.493457865526072</v>
      </c>
      <c r="BP12" s="85">
        <f t="shared" si="33"/>
        <v>10.218499954204487</v>
      </c>
      <c r="BQ12" s="85" t="str">
        <f t="shared" si="34"/>
        <v>na</v>
      </c>
      <c r="BR12" s="85" t="str">
        <f t="shared" si="35"/>
        <v>na</v>
      </c>
      <c r="BS12" s="86">
        <f t="shared" si="36"/>
        <v>4.5415555352019945</v>
      </c>
      <c r="BT12" s="93">
        <f t="shared" si="37"/>
        <v>0.99452570056986378</v>
      </c>
      <c r="BU12" s="85">
        <f t="shared" si="38"/>
        <v>1.3785018702640586</v>
      </c>
      <c r="BV12" s="86">
        <f t="shared" si="39"/>
        <v>7.1134676099388029E-4</v>
      </c>
      <c r="BW12" s="85">
        <f t="shared" si="40"/>
        <v>1.4864814664171822E-2</v>
      </c>
      <c r="BX12" s="85">
        <f t="shared" si="41"/>
        <v>0.28333414192299033</v>
      </c>
      <c r="BY12" s="85">
        <f t="shared" si="42"/>
        <v>2.5970444596268716</v>
      </c>
      <c r="BZ12" s="85">
        <f t="shared" si="43"/>
        <v>1.3447527887594488</v>
      </c>
      <c r="CA12" s="85" t="str">
        <f t="shared" si="44"/>
        <v>na</v>
      </c>
      <c r="CB12" s="85" t="str">
        <f t="shared" si="45"/>
        <v>na</v>
      </c>
      <c r="CC12" s="354">
        <f t="shared" si="46"/>
        <v>7.3310721477446911E-2</v>
      </c>
    </row>
    <row r="13" spans="1:81" x14ac:dyDescent="0.25">
      <c r="A13" s="217" t="s">
        <v>50</v>
      </c>
      <c r="B13" s="54">
        <v>10</v>
      </c>
      <c r="C13" s="55">
        <v>1</v>
      </c>
      <c r="D13" s="55"/>
      <c r="E13" s="55"/>
      <c r="F13" s="55">
        <v>1</v>
      </c>
      <c r="G13" s="56"/>
      <c r="H13" s="55">
        <v>2.113</v>
      </c>
      <c r="I13" s="57"/>
      <c r="J13" s="57"/>
      <c r="K13" s="57"/>
      <c r="L13" s="57"/>
      <c r="M13" s="255" t="s">
        <v>278</v>
      </c>
      <c r="N13" s="63">
        <v>129.45400000000001</v>
      </c>
      <c r="O13" s="214"/>
      <c r="P13" s="224">
        <v>64.727000000000004</v>
      </c>
      <c r="Q13" s="224">
        <v>71.281000000000006</v>
      </c>
      <c r="R13" s="32">
        <f t="shared" si="47"/>
        <v>0.5</v>
      </c>
      <c r="S13" s="32">
        <f t="shared" si="60"/>
        <v>0.5</v>
      </c>
      <c r="T13" s="205">
        <f t="shared" si="61"/>
        <v>0.5506280223090827</v>
      </c>
      <c r="U13" s="26">
        <f t="shared" si="5"/>
        <v>0.5506280223090827</v>
      </c>
      <c r="V13" s="78">
        <v>1</v>
      </c>
      <c r="W13" s="61">
        <v>1</v>
      </c>
      <c r="X13" s="75"/>
      <c r="Y13" s="61">
        <v>0.75</v>
      </c>
      <c r="Z13" s="61">
        <v>1</v>
      </c>
      <c r="AA13" s="37">
        <v>0.1</v>
      </c>
      <c r="AB13" s="37">
        <v>1</v>
      </c>
      <c r="AC13" s="61"/>
      <c r="AD13" s="61"/>
      <c r="AE13" s="75"/>
      <c r="AF13" s="54">
        <f t="shared" si="49"/>
        <v>11</v>
      </c>
      <c r="AG13" s="144">
        <f t="shared" si="62"/>
        <v>11</v>
      </c>
      <c r="AH13" s="75" t="str">
        <f t="shared" si="63"/>
        <v>na</v>
      </c>
      <c r="AI13" s="144">
        <f t="shared" si="64"/>
        <v>11</v>
      </c>
      <c r="AJ13" s="144">
        <f t="shared" si="65"/>
        <v>11</v>
      </c>
      <c r="AK13" s="144">
        <f t="shared" si="66"/>
        <v>11</v>
      </c>
      <c r="AL13" s="144">
        <f t="shared" si="67"/>
        <v>11</v>
      </c>
      <c r="AM13" s="144" t="str">
        <f t="shared" si="68"/>
        <v>na</v>
      </c>
      <c r="AN13" s="144" t="str">
        <f t="shared" si="69"/>
        <v>na</v>
      </c>
      <c r="AO13" s="75" t="str">
        <f t="shared" si="70"/>
        <v>na</v>
      </c>
      <c r="AP13" s="81">
        <f t="shared" si="7"/>
        <v>0.40546510810816438</v>
      </c>
      <c r="AQ13" s="82">
        <f t="shared" si="8"/>
        <v>0.41489452922695891</v>
      </c>
      <c r="AR13" s="83" t="str">
        <f t="shared" si="9"/>
        <v>na</v>
      </c>
      <c r="AS13" s="82">
        <f t="shared" si="10"/>
        <v>0.45614824662168496</v>
      </c>
      <c r="AT13" s="82">
        <f t="shared" si="11"/>
        <v>0.73720928746938974</v>
      </c>
      <c r="AU13" s="82">
        <f t="shared" si="12"/>
        <v>5.3051509472096282E-2</v>
      </c>
      <c r="AV13" s="82">
        <f t="shared" si="13"/>
        <v>0.40546510810816438</v>
      </c>
      <c r="AW13" s="82" t="str">
        <f t="shared" si="14"/>
        <v>na</v>
      </c>
      <c r="AX13" s="82" t="str">
        <f t="shared" si="15"/>
        <v>na</v>
      </c>
      <c r="AY13" s="83" t="str">
        <f t="shared" si="16"/>
        <v>na</v>
      </c>
      <c r="AZ13" s="93">
        <f t="shared" si="17"/>
        <v>0.87732004910586547</v>
      </c>
      <c r="BA13" s="85">
        <f t="shared" si="18"/>
        <v>0.91860011631636329</v>
      </c>
      <c r="BB13" s="86" t="str">
        <f t="shared" si="19"/>
        <v>na</v>
      </c>
      <c r="BC13" s="85">
        <f t="shared" si="20"/>
        <v>1.1103581871496111</v>
      </c>
      <c r="BD13" s="85">
        <f t="shared" si="21"/>
        <v>2.9002315672921171</v>
      </c>
      <c r="BE13" s="85">
        <f t="shared" si="22"/>
        <v>1.5019192036400531E-2</v>
      </c>
      <c r="BF13" s="85">
        <f t="shared" si="23"/>
        <v>0.87732004910586547</v>
      </c>
      <c r="BG13" s="85" t="str">
        <f t="shared" si="24"/>
        <v>na</v>
      </c>
      <c r="BH13" s="85" t="str">
        <f t="shared" si="25"/>
        <v>na</v>
      </c>
      <c r="BI13" s="354" t="str">
        <f t="shared" si="26"/>
        <v>na</v>
      </c>
      <c r="BJ13" s="85">
        <f t="shared" si="27"/>
        <v>8.7732004910586543</v>
      </c>
      <c r="BK13" s="85">
        <f t="shared" si="28"/>
        <v>9.1860011631636329</v>
      </c>
      <c r="BL13" s="86" t="str">
        <f t="shared" si="29"/>
        <v>na</v>
      </c>
      <c r="BM13" s="85">
        <f t="shared" si="30"/>
        <v>11.103581871496111</v>
      </c>
      <c r="BN13" s="85">
        <f t="shared" si="31"/>
        <v>29.002315672921171</v>
      </c>
      <c r="BO13" s="85">
        <f t="shared" si="32"/>
        <v>0.1501919203640053</v>
      </c>
      <c r="BP13" s="85">
        <f t="shared" si="33"/>
        <v>8.7732004910586543</v>
      </c>
      <c r="BQ13" s="85" t="str">
        <f t="shared" si="34"/>
        <v>na</v>
      </c>
      <c r="BR13" s="85" t="str">
        <f t="shared" si="35"/>
        <v>na</v>
      </c>
      <c r="BS13" s="86" t="str">
        <f t="shared" si="36"/>
        <v>na</v>
      </c>
      <c r="BT13" s="93">
        <f t="shared" si="37"/>
        <v>0.21601068153189035</v>
      </c>
      <c r="BU13" s="85">
        <f t="shared" si="38"/>
        <v>0.39592172560476646</v>
      </c>
      <c r="BV13" s="86" t="str">
        <f t="shared" si="39"/>
        <v>na</v>
      </c>
      <c r="BW13" s="85">
        <f t="shared" si="40"/>
        <v>0.4719370897311238</v>
      </c>
      <c r="BX13" s="85">
        <f t="shared" si="41"/>
        <v>2.4694055724745683</v>
      </c>
      <c r="BY13" s="85">
        <f t="shared" si="42"/>
        <v>0.44722404045584613</v>
      </c>
      <c r="BZ13" s="85">
        <f t="shared" si="43"/>
        <v>0.39331105690677759</v>
      </c>
      <c r="CA13" s="85" t="str">
        <f t="shared" si="44"/>
        <v>na</v>
      </c>
      <c r="CB13" s="85" t="str">
        <f t="shared" si="45"/>
        <v>na</v>
      </c>
      <c r="CC13" s="354" t="str">
        <f t="shared" si="46"/>
        <v>na</v>
      </c>
    </row>
    <row r="14" spans="1:81" x14ac:dyDescent="0.25">
      <c r="A14" s="222" t="s">
        <v>13</v>
      </c>
      <c r="B14" s="54">
        <v>10</v>
      </c>
      <c r="C14" s="55">
        <v>1</v>
      </c>
      <c r="D14" s="55"/>
      <c r="E14" s="55"/>
      <c r="F14" s="55">
        <v>1</v>
      </c>
      <c r="G14" s="56"/>
      <c r="H14" s="55">
        <v>38.325000000000003</v>
      </c>
      <c r="I14" s="57"/>
      <c r="J14" s="57"/>
      <c r="K14" s="57"/>
      <c r="L14" s="57"/>
      <c r="M14" s="255" t="s">
        <v>278</v>
      </c>
      <c r="N14" s="63">
        <v>1438.54</v>
      </c>
      <c r="O14" s="214"/>
      <c r="P14" s="224">
        <v>719.27300000000002</v>
      </c>
      <c r="Q14" s="224">
        <v>518.93299999999999</v>
      </c>
      <c r="R14" s="32">
        <f t="shared" si="47"/>
        <v>0.50000208544774571</v>
      </c>
      <c r="S14" s="32">
        <f t="shared" si="60"/>
        <v>0.50000208544774571</v>
      </c>
      <c r="T14" s="205">
        <f t="shared" si="61"/>
        <v>0.36073588499450837</v>
      </c>
      <c r="U14" s="26">
        <f t="shared" si="5"/>
        <v>0.36073588499450837</v>
      </c>
      <c r="V14" s="78">
        <v>1</v>
      </c>
      <c r="W14" s="60">
        <v>1</v>
      </c>
      <c r="X14" s="75"/>
      <c r="Y14" s="60">
        <v>0.25</v>
      </c>
      <c r="Z14" s="60">
        <v>0.3</v>
      </c>
      <c r="AA14" s="36">
        <v>1</v>
      </c>
      <c r="AB14" s="36"/>
      <c r="AC14" s="60"/>
      <c r="AD14" s="60"/>
      <c r="AE14" s="75"/>
      <c r="AF14" s="54">
        <f t="shared" si="49"/>
        <v>11</v>
      </c>
      <c r="AG14" s="144">
        <f t="shared" si="62"/>
        <v>11</v>
      </c>
      <c r="AH14" s="75" t="str">
        <f t="shared" si="63"/>
        <v>na</v>
      </c>
      <c r="AI14" s="144">
        <f t="shared" si="64"/>
        <v>11</v>
      </c>
      <c r="AJ14" s="144">
        <f t="shared" si="65"/>
        <v>11</v>
      </c>
      <c r="AK14" s="144">
        <f t="shared" si="66"/>
        <v>11</v>
      </c>
      <c r="AL14" s="144" t="str">
        <f t="shared" si="67"/>
        <v>na</v>
      </c>
      <c r="AM14" s="144" t="str">
        <f t="shared" si="68"/>
        <v>na</v>
      </c>
      <c r="AN14" s="144" t="str">
        <f t="shared" si="69"/>
        <v>na</v>
      </c>
      <c r="AO14" s="75" t="str">
        <f t="shared" si="70"/>
        <v>na</v>
      </c>
      <c r="AP14" s="81">
        <f t="shared" si="7"/>
        <v>0.40546649840569499</v>
      </c>
      <c r="AQ14" s="82">
        <f t="shared" si="8"/>
        <v>0.41489595185699024</v>
      </c>
      <c r="AR14" s="83" t="str">
        <f t="shared" si="9"/>
        <v>na</v>
      </c>
      <c r="AS14" s="82">
        <f t="shared" si="10"/>
        <v>0.15204993690213561</v>
      </c>
      <c r="AT14" s="82">
        <f t="shared" si="11"/>
        <v>0.22116354458492452</v>
      </c>
      <c r="AU14" s="82">
        <f t="shared" si="12"/>
        <v>0.53051691380184396</v>
      </c>
      <c r="AV14" s="82" t="str">
        <f t="shared" si="13"/>
        <v>na</v>
      </c>
      <c r="AW14" s="82" t="str">
        <f t="shared" si="14"/>
        <v>na</v>
      </c>
      <c r="AX14" s="82" t="str">
        <f t="shared" si="15"/>
        <v>na</v>
      </c>
      <c r="AY14" s="83" t="str">
        <f t="shared" si="16"/>
        <v>na</v>
      </c>
      <c r="AZ14" s="93">
        <f t="shared" si="17"/>
        <v>0.61605129063649344</v>
      </c>
      <c r="BA14" s="85">
        <f t="shared" si="18"/>
        <v>0.64503801983355946</v>
      </c>
      <c r="BB14" s="86" t="str">
        <f t="shared" si="19"/>
        <v>na</v>
      </c>
      <c r="BC14" s="85">
        <f t="shared" si="20"/>
        <v>8.6632212745756887E-2</v>
      </c>
      <c r="BD14" s="85">
        <f t="shared" si="21"/>
        <v>0.18328798729680792</v>
      </c>
      <c r="BE14" s="85">
        <f t="shared" si="22"/>
        <v>1.0546427894554349</v>
      </c>
      <c r="BF14" s="85" t="str">
        <f t="shared" si="23"/>
        <v>na</v>
      </c>
      <c r="BG14" s="85" t="str">
        <f t="shared" si="24"/>
        <v>na</v>
      </c>
      <c r="BH14" s="85" t="str">
        <f t="shared" si="25"/>
        <v>na</v>
      </c>
      <c r="BI14" s="354" t="str">
        <f t="shared" si="26"/>
        <v>na</v>
      </c>
      <c r="BJ14" s="85">
        <f t="shared" si="27"/>
        <v>6.160512906364934</v>
      </c>
      <c r="BK14" s="85">
        <f t="shared" si="28"/>
        <v>6.4503801983355942</v>
      </c>
      <c r="BL14" s="86" t="str">
        <f t="shared" si="29"/>
        <v>na</v>
      </c>
      <c r="BM14" s="85">
        <f t="shared" si="30"/>
        <v>0.86632212745756887</v>
      </c>
      <c r="BN14" s="85">
        <f t="shared" si="31"/>
        <v>1.8328798729680793</v>
      </c>
      <c r="BO14" s="85">
        <f t="shared" si="32"/>
        <v>10.546427894554348</v>
      </c>
      <c r="BP14" s="85" t="str">
        <f t="shared" si="33"/>
        <v>na</v>
      </c>
      <c r="BQ14" s="85" t="str">
        <f t="shared" si="34"/>
        <v>na</v>
      </c>
      <c r="BR14" s="85" t="str">
        <f t="shared" si="35"/>
        <v>na</v>
      </c>
      <c r="BS14" s="86" t="str">
        <f t="shared" si="36"/>
        <v>na</v>
      </c>
      <c r="BT14" s="93">
        <f t="shared" si="37"/>
        <v>0.21601496774596021</v>
      </c>
      <c r="BU14" s="85">
        <f t="shared" si="38"/>
        <v>0.3959276633916452</v>
      </c>
      <c r="BV14" s="86" t="str">
        <f t="shared" si="39"/>
        <v>na</v>
      </c>
      <c r="BW14" s="85">
        <f t="shared" si="40"/>
        <v>0.10342862948854617</v>
      </c>
      <c r="BX14" s="85">
        <f t="shared" si="41"/>
        <v>1.9626850892941358E-2</v>
      </c>
      <c r="BY14" s="85">
        <f t="shared" si="42"/>
        <v>0.83690566284633228</v>
      </c>
      <c r="BZ14" s="85" t="str">
        <f t="shared" si="43"/>
        <v>na</v>
      </c>
      <c r="CA14" s="85" t="str">
        <f t="shared" si="44"/>
        <v>na</v>
      </c>
      <c r="CB14" s="85" t="str">
        <f t="shared" si="45"/>
        <v>na</v>
      </c>
      <c r="CC14" s="354" t="str">
        <f t="shared" si="46"/>
        <v>na</v>
      </c>
    </row>
    <row r="15" spans="1:81" x14ac:dyDescent="0.25">
      <c r="A15" s="223" t="s">
        <v>49</v>
      </c>
      <c r="B15" s="54">
        <v>10</v>
      </c>
      <c r="C15" s="37">
        <v>1</v>
      </c>
      <c r="D15" s="37"/>
      <c r="E15" s="37"/>
      <c r="F15" s="37">
        <v>1</v>
      </c>
      <c r="G15" s="64"/>
      <c r="H15" s="37">
        <v>1.5</v>
      </c>
      <c r="I15" s="65"/>
      <c r="J15" s="65"/>
      <c r="K15" s="65"/>
      <c r="L15" s="65"/>
      <c r="M15" s="256" t="s">
        <v>270</v>
      </c>
      <c r="N15" s="208">
        <v>3</v>
      </c>
      <c r="O15" s="215"/>
      <c r="P15" s="225">
        <v>0</v>
      </c>
      <c r="Q15" s="225">
        <v>0</v>
      </c>
      <c r="R15" s="32">
        <f t="shared" si="47"/>
        <v>0</v>
      </c>
      <c r="S15" s="32">
        <f t="shared" si="60"/>
        <v>0.01</v>
      </c>
      <c r="T15" s="205">
        <f t="shared" si="61"/>
        <v>0</v>
      </c>
      <c r="U15" s="26">
        <f t="shared" si="5"/>
        <v>0.01</v>
      </c>
      <c r="V15" s="78">
        <v>1</v>
      </c>
      <c r="W15" s="37">
        <v>1</v>
      </c>
      <c r="X15" s="76"/>
      <c r="Y15" s="37">
        <v>0.75</v>
      </c>
      <c r="Z15" s="37">
        <v>0.5</v>
      </c>
      <c r="AA15" s="37">
        <v>1</v>
      </c>
      <c r="AB15" s="37">
        <v>1</v>
      </c>
      <c r="AC15" s="37"/>
      <c r="AD15" s="37"/>
      <c r="AE15" s="76"/>
      <c r="AF15" s="54">
        <f t="shared" si="49"/>
        <v>11</v>
      </c>
      <c r="AG15" s="144">
        <f t="shared" si="62"/>
        <v>11</v>
      </c>
      <c r="AH15" s="75" t="str">
        <f t="shared" si="63"/>
        <v>na</v>
      </c>
      <c r="AI15" s="144">
        <f t="shared" si="64"/>
        <v>11</v>
      </c>
      <c r="AJ15" s="144">
        <f t="shared" si="65"/>
        <v>11</v>
      </c>
      <c r="AK15" s="144">
        <f t="shared" si="66"/>
        <v>11</v>
      </c>
      <c r="AL15" s="144">
        <f t="shared" si="67"/>
        <v>11</v>
      </c>
      <c r="AM15" s="144" t="str">
        <f t="shared" si="68"/>
        <v>na</v>
      </c>
      <c r="AN15" s="144" t="str">
        <f t="shared" si="69"/>
        <v>na</v>
      </c>
      <c r="AO15" s="75" t="str">
        <f t="shared" si="70"/>
        <v>na</v>
      </c>
      <c r="AP15" s="81">
        <f t="shared" si="7"/>
        <v>9.950330853168092E-3</v>
      </c>
      <c r="AQ15" s="82">
        <f t="shared" si="8"/>
        <v>1.0181733896265024E-2</v>
      </c>
      <c r="AR15" s="83" t="str">
        <f t="shared" si="9"/>
        <v>na</v>
      </c>
      <c r="AS15" s="82">
        <f t="shared" si="10"/>
        <v>1.1194122209814104E-2</v>
      </c>
      <c r="AT15" s="82">
        <f t="shared" si="11"/>
        <v>9.0457553210619018E-3</v>
      </c>
      <c r="AU15" s="82">
        <f t="shared" si="12"/>
        <v>1.3019124480780683E-2</v>
      </c>
      <c r="AV15" s="82">
        <f t="shared" si="13"/>
        <v>9.950330853168092E-3</v>
      </c>
      <c r="AW15" s="82" t="str">
        <f t="shared" si="14"/>
        <v>na</v>
      </c>
      <c r="AX15" s="82" t="str">
        <f t="shared" si="15"/>
        <v>na</v>
      </c>
      <c r="AY15" s="83" t="str">
        <f t="shared" si="16"/>
        <v>na</v>
      </c>
      <c r="AZ15" s="93">
        <f t="shared" si="17"/>
        <v>1.9900661706336174E-2</v>
      </c>
      <c r="BA15" s="85">
        <f t="shared" si="18"/>
        <v>2.0837036810960972E-2</v>
      </c>
      <c r="BB15" s="86" t="str">
        <f t="shared" si="19"/>
        <v>na</v>
      </c>
      <c r="BC15" s="85">
        <f t="shared" si="20"/>
        <v>2.5186774972081719E-2</v>
      </c>
      <c r="BD15" s="85">
        <f t="shared" si="21"/>
        <v>1.6446827856476175E-2</v>
      </c>
      <c r="BE15" s="85">
        <f t="shared" si="22"/>
        <v>3.4068736959052243E-2</v>
      </c>
      <c r="BF15" s="85">
        <f t="shared" si="23"/>
        <v>1.9900661706336174E-2</v>
      </c>
      <c r="BG15" s="85" t="str">
        <f t="shared" si="24"/>
        <v>na</v>
      </c>
      <c r="BH15" s="85" t="str">
        <f t="shared" si="25"/>
        <v>na</v>
      </c>
      <c r="BI15" s="354" t="str">
        <f t="shared" si="26"/>
        <v>na</v>
      </c>
      <c r="BJ15" s="85">
        <f t="shared" si="27"/>
        <v>0.19900661706336173</v>
      </c>
      <c r="BK15" s="85">
        <f t="shared" si="28"/>
        <v>0.20837036810960971</v>
      </c>
      <c r="BL15" s="86" t="str">
        <f t="shared" si="29"/>
        <v>na</v>
      </c>
      <c r="BM15" s="85">
        <f t="shared" si="30"/>
        <v>0.25186774972081721</v>
      </c>
      <c r="BN15" s="85">
        <f t="shared" si="31"/>
        <v>0.16446827856476176</v>
      </c>
      <c r="BO15" s="85">
        <f t="shared" si="32"/>
        <v>0.34068736959052243</v>
      </c>
      <c r="BP15" s="85">
        <f t="shared" si="33"/>
        <v>0.19900661706336173</v>
      </c>
      <c r="BQ15" s="85" t="str">
        <f t="shared" si="34"/>
        <v>na</v>
      </c>
      <c r="BR15" s="85" t="str">
        <f t="shared" si="35"/>
        <v>na</v>
      </c>
      <c r="BS15" s="86" t="str">
        <f t="shared" si="36"/>
        <v>na</v>
      </c>
      <c r="BT15" s="93">
        <f t="shared" si="37"/>
        <v>0.7174168301879843</v>
      </c>
      <c r="BU15" s="85">
        <f t="shared" si="38"/>
        <v>0.50845082322064517</v>
      </c>
      <c r="BV15" s="86" t="str">
        <f t="shared" si="39"/>
        <v>na</v>
      </c>
      <c r="BW15" s="85">
        <f t="shared" si="40"/>
        <v>0.62215669997170031</v>
      </c>
      <c r="BX15" s="85">
        <f t="shared" si="41"/>
        <v>0.71167948823151206</v>
      </c>
      <c r="BY15" s="85">
        <f t="shared" si="42"/>
        <v>0.64243513570312905</v>
      </c>
      <c r="BZ15" s="85">
        <f t="shared" si="43"/>
        <v>0.46871680062095766</v>
      </c>
      <c r="CA15" s="85" t="str">
        <f t="shared" si="44"/>
        <v>na</v>
      </c>
      <c r="CB15" s="85" t="str">
        <f t="shared" si="45"/>
        <v>na</v>
      </c>
      <c r="CC15" s="354" t="str">
        <f t="shared" si="46"/>
        <v>na</v>
      </c>
    </row>
    <row r="16" spans="1:81" s="20" customFormat="1" x14ac:dyDescent="0.25">
      <c r="A16" s="222" t="s">
        <v>123</v>
      </c>
      <c r="B16" s="54">
        <v>10</v>
      </c>
      <c r="C16" s="55">
        <v>1</v>
      </c>
      <c r="D16" s="55"/>
      <c r="E16" s="55"/>
      <c r="F16" s="55">
        <v>1</v>
      </c>
      <c r="G16" s="56"/>
      <c r="H16" s="55">
        <v>12.113</v>
      </c>
      <c r="I16" s="57"/>
      <c r="J16" s="57"/>
      <c r="K16" s="57"/>
      <c r="L16" s="57"/>
      <c r="M16" s="255" t="s">
        <v>278</v>
      </c>
      <c r="N16" s="63">
        <v>129.09</v>
      </c>
      <c r="O16" s="214"/>
      <c r="P16" s="224">
        <v>64.545000000000002</v>
      </c>
      <c r="Q16" s="224">
        <v>126.25700000000001</v>
      </c>
      <c r="R16" s="32">
        <f t="shared" si="47"/>
        <v>0.5</v>
      </c>
      <c r="S16" s="32">
        <f t="shared" si="60"/>
        <v>0.5</v>
      </c>
      <c r="T16" s="205">
        <f t="shared" si="61"/>
        <v>0.97805407080331563</v>
      </c>
      <c r="U16" s="26">
        <f t="shared" si="5"/>
        <v>0.97805407080331563</v>
      </c>
      <c r="V16" s="78">
        <v>1</v>
      </c>
      <c r="W16" s="60"/>
      <c r="X16" s="75"/>
      <c r="Y16" s="60"/>
      <c r="Z16" s="60">
        <v>0.1</v>
      </c>
      <c r="AA16" s="36">
        <v>1</v>
      </c>
      <c r="AB16" s="36"/>
      <c r="AC16" s="60">
        <v>1</v>
      </c>
      <c r="AD16" s="60"/>
      <c r="AE16" s="75"/>
      <c r="AF16" s="54">
        <f t="shared" si="49"/>
        <v>11</v>
      </c>
      <c r="AG16" s="144" t="str">
        <f t="shared" si="62"/>
        <v>na</v>
      </c>
      <c r="AH16" s="75" t="str">
        <f t="shared" si="63"/>
        <v>na</v>
      </c>
      <c r="AI16" s="144" t="str">
        <f t="shared" si="64"/>
        <v>na</v>
      </c>
      <c r="AJ16" s="144">
        <f t="shared" si="65"/>
        <v>11</v>
      </c>
      <c r="AK16" s="144">
        <f t="shared" si="66"/>
        <v>11</v>
      </c>
      <c r="AL16" s="144" t="str">
        <f t="shared" si="67"/>
        <v>na</v>
      </c>
      <c r="AM16" s="144">
        <f t="shared" si="68"/>
        <v>11</v>
      </c>
      <c r="AN16" s="144" t="str">
        <f t="shared" si="69"/>
        <v>na</v>
      </c>
      <c r="AO16" s="75" t="str">
        <f t="shared" si="70"/>
        <v>na</v>
      </c>
      <c r="AP16" s="81">
        <f t="shared" si="7"/>
        <v>0.40546510810816438</v>
      </c>
      <c r="AQ16" s="82" t="str">
        <f t="shared" si="8"/>
        <v>na</v>
      </c>
      <c r="AR16" s="83" t="str">
        <f t="shared" si="9"/>
        <v>na</v>
      </c>
      <c r="AS16" s="82" t="str">
        <f t="shared" si="10"/>
        <v>na</v>
      </c>
      <c r="AT16" s="82">
        <f t="shared" si="11"/>
        <v>7.3720928746938988E-2</v>
      </c>
      <c r="AU16" s="82">
        <f t="shared" si="12"/>
        <v>0.53051509472096281</v>
      </c>
      <c r="AV16" s="82" t="str">
        <f t="shared" si="13"/>
        <v>na</v>
      </c>
      <c r="AW16" s="82">
        <f t="shared" si="14"/>
        <v>0.45051678678684931</v>
      </c>
      <c r="AX16" s="82" t="str">
        <f t="shared" si="15"/>
        <v>na</v>
      </c>
      <c r="AY16" s="83" t="str">
        <f t="shared" si="16"/>
        <v>na</v>
      </c>
      <c r="AZ16" s="93">
        <f t="shared" si="17"/>
        <v>1.36422713785128</v>
      </c>
      <c r="BA16" s="85" t="str">
        <f t="shared" si="18"/>
        <v>na</v>
      </c>
      <c r="BB16" s="86" t="str">
        <f t="shared" si="19"/>
        <v>na</v>
      </c>
      <c r="BC16" s="85" t="str">
        <f t="shared" si="20"/>
        <v>na</v>
      </c>
      <c r="BD16" s="85">
        <f t="shared" si="21"/>
        <v>4.5098417780207609E-2</v>
      </c>
      <c r="BE16" s="85">
        <f t="shared" si="22"/>
        <v>2.3354748800668266</v>
      </c>
      <c r="BF16" s="85" t="str">
        <f t="shared" si="23"/>
        <v>na</v>
      </c>
      <c r="BG16" s="85">
        <f t="shared" si="24"/>
        <v>1.6842310343842966</v>
      </c>
      <c r="BH16" s="85" t="str">
        <f t="shared" si="25"/>
        <v>na</v>
      </c>
      <c r="BI16" s="354" t="str">
        <f t="shared" si="26"/>
        <v>na</v>
      </c>
      <c r="BJ16" s="85">
        <f t="shared" si="27"/>
        <v>13.642271378512801</v>
      </c>
      <c r="BK16" s="85" t="str">
        <f t="shared" si="28"/>
        <v>na</v>
      </c>
      <c r="BL16" s="86" t="str">
        <f t="shared" si="29"/>
        <v>na</v>
      </c>
      <c r="BM16" s="85" t="str">
        <f t="shared" si="30"/>
        <v>na</v>
      </c>
      <c r="BN16" s="85">
        <f t="shared" si="31"/>
        <v>0.45098417780207611</v>
      </c>
      <c r="BO16" s="85">
        <f t="shared" si="32"/>
        <v>23.354748800668265</v>
      </c>
      <c r="BP16" s="85" t="str">
        <f t="shared" si="33"/>
        <v>na</v>
      </c>
      <c r="BQ16" s="85">
        <f t="shared" si="34"/>
        <v>16.842310343842964</v>
      </c>
      <c r="BR16" s="85" t="str">
        <f t="shared" si="35"/>
        <v>na</v>
      </c>
      <c r="BS16" s="86" t="str">
        <f t="shared" si="36"/>
        <v>na</v>
      </c>
      <c r="BT16" s="93">
        <f t="shared" si="37"/>
        <v>0.21601068153189035</v>
      </c>
      <c r="BU16" s="85" t="str">
        <f t="shared" si="38"/>
        <v>na</v>
      </c>
      <c r="BV16" s="86" t="str">
        <f t="shared" si="39"/>
        <v>na</v>
      </c>
      <c r="BW16" s="85" t="str">
        <f t="shared" si="40"/>
        <v>na</v>
      </c>
      <c r="BX16" s="85">
        <f t="shared" si="41"/>
        <v>0.39577649576938073</v>
      </c>
      <c r="BY16" s="85">
        <f t="shared" si="42"/>
        <v>0.83689462421653138</v>
      </c>
      <c r="BZ16" s="85" t="str">
        <f t="shared" si="43"/>
        <v>na</v>
      </c>
      <c r="CA16" s="85">
        <f t="shared" si="44"/>
        <v>8.7129388619396494E-2</v>
      </c>
      <c r="CB16" s="85" t="str">
        <f t="shared" si="45"/>
        <v>na</v>
      </c>
      <c r="CC16" s="354" t="str">
        <f t="shared" si="46"/>
        <v>na</v>
      </c>
    </row>
    <row r="17" spans="1:81" x14ac:dyDescent="0.25">
      <c r="A17" s="217" t="s">
        <v>181</v>
      </c>
      <c r="B17" s="54"/>
      <c r="C17" s="55"/>
      <c r="D17" s="55">
        <v>10</v>
      </c>
      <c r="E17" s="55"/>
      <c r="F17" s="55">
        <v>1</v>
      </c>
      <c r="G17" s="56"/>
      <c r="H17" s="55"/>
      <c r="I17" s="57">
        <v>0.22</v>
      </c>
      <c r="J17" s="57"/>
      <c r="K17" s="57">
        <v>6.4052845150395429E-2</v>
      </c>
      <c r="L17" s="57">
        <v>0.15806728038034767</v>
      </c>
      <c r="M17" s="255" t="s">
        <v>279</v>
      </c>
      <c r="N17" s="63"/>
      <c r="O17" s="214">
        <v>0.22210000000000002</v>
      </c>
      <c r="P17" s="224">
        <v>2.5999999999999998E-4</v>
      </c>
      <c r="Q17" s="224">
        <v>9.4499999999999998E-4</v>
      </c>
      <c r="R17" s="73">
        <f>P17/O17</f>
        <v>1.1706438541197657E-3</v>
      </c>
      <c r="S17" s="73">
        <f>IF(P17&lt;0.01*O17,0.01,IF(P17&gt;100*O17,100,R17))</f>
        <v>0.01</v>
      </c>
      <c r="T17" s="205">
        <f>IF(Q17&gt;0,((((1/O17)^2)*((Q17^2)+(P17^2))-((1/O17)^2)*(P17^2))^0.5),0)</f>
        <v>4.2548401620891487E-3</v>
      </c>
      <c r="U17" s="26">
        <f t="shared" si="5"/>
        <v>4.2548401620891487E-3</v>
      </c>
      <c r="V17" s="78">
        <v>1</v>
      </c>
      <c r="W17" s="61">
        <v>1</v>
      </c>
      <c r="X17" s="75">
        <v>1</v>
      </c>
      <c r="Y17" s="61">
        <v>0.5</v>
      </c>
      <c r="Z17" s="61">
        <v>1</v>
      </c>
      <c r="AA17" s="37">
        <v>1</v>
      </c>
      <c r="AB17" s="37">
        <v>1</v>
      </c>
      <c r="AC17" s="61"/>
      <c r="AD17" s="61"/>
      <c r="AE17" s="75"/>
      <c r="AF17" s="54">
        <f>IF(V17&gt;0,$D17,"na")</f>
        <v>10</v>
      </c>
      <c r="AG17" s="144">
        <f t="shared" ref="AG17:AO17" si="71">IF(W17&gt;0,$D17,"na")</f>
        <v>10</v>
      </c>
      <c r="AH17" s="75">
        <f t="shared" si="71"/>
        <v>10</v>
      </c>
      <c r="AI17" s="144">
        <f t="shared" si="71"/>
        <v>10</v>
      </c>
      <c r="AJ17" s="144">
        <f t="shared" si="71"/>
        <v>10</v>
      </c>
      <c r="AK17" s="144">
        <f t="shared" si="71"/>
        <v>10</v>
      </c>
      <c r="AL17" s="144">
        <f t="shared" si="71"/>
        <v>10</v>
      </c>
      <c r="AM17" s="144" t="str">
        <f t="shared" si="71"/>
        <v>na</v>
      </c>
      <c r="AN17" s="144" t="str">
        <f t="shared" si="71"/>
        <v>na</v>
      </c>
      <c r="AO17" s="75" t="str">
        <f t="shared" si="71"/>
        <v>na</v>
      </c>
      <c r="AP17" s="81">
        <f t="shared" si="7"/>
        <v>9.950330853168092E-3</v>
      </c>
      <c r="AQ17" s="82">
        <f t="shared" si="8"/>
        <v>1.0181733896265024E-2</v>
      </c>
      <c r="AR17" s="83">
        <f t="shared" si="9"/>
        <v>1.1371806689334962E-2</v>
      </c>
      <c r="AS17" s="82">
        <f t="shared" si="10"/>
        <v>7.462748139876069E-3</v>
      </c>
      <c r="AT17" s="82">
        <f t="shared" si="11"/>
        <v>1.8091510642123804E-2</v>
      </c>
      <c r="AU17" s="82">
        <f t="shared" si="12"/>
        <v>1.3019124480780683E-2</v>
      </c>
      <c r="AV17" s="82">
        <f t="shared" si="13"/>
        <v>9.950330853168092E-3</v>
      </c>
      <c r="AW17" s="82" t="str">
        <f t="shared" si="14"/>
        <v>na</v>
      </c>
      <c r="AX17" s="82" t="str">
        <f t="shared" si="15"/>
        <v>na</v>
      </c>
      <c r="AY17" s="83" t="str">
        <f t="shared" si="16"/>
        <v>na</v>
      </c>
      <c r="AZ17" s="93">
        <f t="shared" si="17"/>
        <v>8.4916278481914874E-3</v>
      </c>
      <c r="BA17" s="85">
        <f t="shared" si="18"/>
        <v>8.891179834558529E-3</v>
      </c>
      <c r="BB17" s="86">
        <f t="shared" si="19"/>
        <v>1.1091105760903166E-2</v>
      </c>
      <c r="BC17" s="85">
        <f t="shared" si="20"/>
        <v>4.7765406646077119E-3</v>
      </c>
      <c r="BD17" s="85">
        <f t="shared" si="21"/>
        <v>2.8071497018814832E-2</v>
      </c>
      <c r="BE17" s="85">
        <f t="shared" si="22"/>
        <v>1.4537156592239777E-2</v>
      </c>
      <c r="BF17" s="85">
        <f t="shared" si="23"/>
        <v>8.4916278481914874E-3</v>
      </c>
      <c r="BG17" s="85" t="str">
        <f t="shared" si="24"/>
        <v>na</v>
      </c>
      <c r="BH17" s="85" t="str">
        <f t="shared" si="25"/>
        <v>na</v>
      </c>
      <c r="BI17" s="354" t="str">
        <f t="shared" si="26"/>
        <v>na</v>
      </c>
      <c r="BJ17" s="85">
        <f t="shared" si="27"/>
        <v>7.642465063372339E-2</v>
      </c>
      <c r="BK17" s="85">
        <f t="shared" si="28"/>
        <v>8.0020618511026764E-2</v>
      </c>
      <c r="BL17" s="86">
        <f t="shared" si="29"/>
        <v>9.9819951848128488E-2</v>
      </c>
      <c r="BM17" s="85">
        <f t="shared" si="30"/>
        <v>4.2988865981469407E-2</v>
      </c>
      <c r="BN17" s="85">
        <f t="shared" si="31"/>
        <v>0.2526434731693335</v>
      </c>
      <c r="BO17" s="85">
        <f t="shared" si="32"/>
        <v>0.130834409330158</v>
      </c>
      <c r="BP17" s="85">
        <f t="shared" si="33"/>
        <v>7.642465063372339E-2</v>
      </c>
      <c r="BQ17" s="85" t="str">
        <f t="shared" si="34"/>
        <v>na</v>
      </c>
      <c r="BR17" s="85" t="str">
        <f t="shared" si="35"/>
        <v>na</v>
      </c>
      <c r="BS17" s="86" t="str">
        <f t="shared" si="36"/>
        <v>na</v>
      </c>
      <c r="BT17" s="93">
        <f t="shared" si="37"/>
        <v>0.65219711835271299</v>
      </c>
      <c r="BU17" s="85">
        <f t="shared" si="38"/>
        <v>0.46222802110967742</v>
      </c>
      <c r="BV17" s="86">
        <f t="shared" si="39"/>
        <v>0.92431023914701538</v>
      </c>
      <c r="BW17" s="85">
        <f t="shared" si="40"/>
        <v>0.58348435056057002</v>
      </c>
      <c r="BX17" s="85">
        <f t="shared" si="41"/>
        <v>0.60178235429059435</v>
      </c>
      <c r="BY17" s="85">
        <f t="shared" si="42"/>
        <v>0.58403194154829918</v>
      </c>
      <c r="BZ17" s="85">
        <f t="shared" si="43"/>
        <v>0.42610618238268883</v>
      </c>
      <c r="CA17" s="85" t="str">
        <f t="shared" si="44"/>
        <v>na</v>
      </c>
      <c r="CB17" s="85" t="str">
        <f t="shared" si="45"/>
        <v>na</v>
      </c>
      <c r="CC17" s="354" t="str">
        <f t="shared" si="46"/>
        <v>na</v>
      </c>
    </row>
    <row r="18" spans="1:81" x14ac:dyDescent="0.25">
      <c r="A18" s="222" t="s">
        <v>48</v>
      </c>
      <c r="B18" s="54">
        <v>10</v>
      </c>
      <c r="C18" s="55">
        <v>1</v>
      </c>
      <c r="D18" s="55"/>
      <c r="E18" s="55">
        <v>1</v>
      </c>
      <c r="F18" s="55"/>
      <c r="G18" s="56">
        <v>0.125</v>
      </c>
      <c r="H18" s="55">
        <v>6.25E-2</v>
      </c>
      <c r="I18" s="57"/>
      <c r="J18" s="57">
        <v>1.0499999999999999E-2</v>
      </c>
      <c r="K18" s="57"/>
      <c r="L18" s="57"/>
      <c r="M18" s="256" t="s">
        <v>270</v>
      </c>
      <c r="N18" s="63">
        <v>0.25</v>
      </c>
      <c r="O18" s="214"/>
      <c r="P18" s="224">
        <v>9.0999999999999998E-2</v>
      </c>
      <c r="Q18" s="224">
        <v>0.30199999999999999</v>
      </c>
      <c r="R18" s="32">
        <f t="shared" si="47"/>
        <v>0.36399999999999999</v>
      </c>
      <c r="S18" s="32">
        <f>IF(P18&lt;0.01*N18,0.01,IF(P18&gt;100*N18,100,R18))</f>
        <v>0.36399999999999999</v>
      </c>
      <c r="T18" s="205">
        <f>IF(Q18&gt;0,((((1/N18)^2)*((Q18^2)+(P18^2))-((1/N18)^2)*(P18^2))^0.5),0)</f>
        <v>1.208</v>
      </c>
      <c r="U18" s="26">
        <f t="shared" si="5"/>
        <v>1.208</v>
      </c>
      <c r="V18" s="78">
        <v>1</v>
      </c>
      <c r="W18" s="60">
        <v>0.5</v>
      </c>
      <c r="X18" s="75"/>
      <c r="Y18" s="60">
        <v>1</v>
      </c>
      <c r="Z18" s="60">
        <v>1</v>
      </c>
      <c r="AA18" s="36">
        <v>1</v>
      </c>
      <c r="AB18" s="36">
        <v>1</v>
      </c>
      <c r="AC18" s="60"/>
      <c r="AD18" s="60"/>
      <c r="AE18" s="75"/>
      <c r="AF18" s="54">
        <f t="shared" si="49"/>
        <v>11</v>
      </c>
      <c r="AG18" s="144">
        <f t="shared" ref="AG18" si="72">IF(W18&gt;0,SUM($B18:$C18),"na")</f>
        <v>11</v>
      </c>
      <c r="AH18" s="75" t="str">
        <f t="shared" ref="AH18" si="73">IF(X18&gt;0,SUM($B18:$C18),"na")</f>
        <v>na</v>
      </c>
      <c r="AI18" s="144">
        <f t="shared" ref="AI18" si="74">IF(Y18&gt;0,SUM($B18:$C18),"na")</f>
        <v>11</v>
      </c>
      <c r="AJ18" s="144">
        <f t="shared" ref="AJ18" si="75">IF(Z18&gt;0,SUM($B18:$C18),"na")</f>
        <v>11</v>
      </c>
      <c r="AK18" s="144">
        <f t="shared" ref="AK18" si="76">IF(AA18&gt;0,SUM($B18:$C18),"na")</f>
        <v>11</v>
      </c>
      <c r="AL18" s="144">
        <f t="shared" ref="AL18" si="77">IF(AB18&gt;0,SUM($B18:$C18),"na")</f>
        <v>11</v>
      </c>
      <c r="AM18" s="144" t="str">
        <f t="shared" ref="AM18" si="78">IF(AC18&gt;0,SUM($B18:$C18),"na")</f>
        <v>na</v>
      </c>
      <c r="AN18" s="144" t="str">
        <f t="shared" ref="AN18" si="79">IF(AD18&gt;0,SUM($B18:$C18),"na")</f>
        <v>na</v>
      </c>
      <c r="AO18" s="75" t="str">
        <f t="shared" ref="AO18" si="80">IF(AE18&gt;0,SUM($B18:$C18),"na")</f>
        <v>na</v>
      </c>
      <c r="AP18" s="81">
        <f t="shared" si="7"/>
        <v>0.31042155942127025</v>
      </c>
      <c r="AQ18" s="82">
        <f t="shared" si="8"/>
        <v>0.15882033272716153</v>
      </c>
      <c r="AR18" s="83" t="str">
        <f t="shared" si="9"/>
        <v>na</v>
      </c>
      <c r="AS18" s="82">
        <f t="shared" si="10"/>
        <v>0.46563233913190538</v>
      </c>
      <c r="AT18" s="82">
        <f t="shared" si="11"/>
        <v>0.56440283531140045</v>
      </c>
      <c r="AU18" s="82">
        <f t="shared" si="12"/>
        <v>0.40615904971007327</v>
      </c>
      <c r="AV18" s="82">
        <f t="shared" si="13"/>
        <v>0.31042155942127025</v>
      </c>
      <c r="AW18" s="82" t="str">
        <f t="shared" si="14"/>
        <v>na</v>
      </c>
      <c r="AX18" s="82" t="str">
        <f t="shared" si="15"/>
        <v>na</v>
      </c>
      <c r="AY18" s="83" t="str">
        <f t="shared" si="16"/>
        <v>na</v>
      </c>
      <c r="AZ18" s="93">
        <f t="shared" si="17"/>
        <v>1.5841742568296979</v>
      </c>
      <c r="BA18" s="85">
        <f t="shared" si="18"/>
        <v>0.41467838848327415</v>
      </c>
      <c r="BB18" s="86" t="str">
        <f t="shared" si="19"/>
        <v>na</v>
      </c>
      <c r="BC18" s="85">
        <f t="shared" si="20"/>
        <v>3.5643920778668203</v>
      </c>
      <c r="BD18" s="85">
        <f t="shared" si="21"/>
        <v>5.2369396919990008</v>
      </c>
      <c r="BE18" s="85">
        <f t="shared" si="22"/>
        <v>2.7120111305670442</v>
      </c>
      <c r="BF18" s="85">
        <f t="shared" si="23"/>
        <v>1.5841742568296979</v>
      </c>
      <c r="BG18" s="85" t="str">
        <f t="shared" si="24"/>
        <v>na</v>
      </c>
      <c r="BH18" s="85" t="str">
        <f t="shared" si="25"/>
        <v>na</v>
      </c>
      <c r="BI18" s="354" t="str">
        <f t="shared" si="26"/>
        <v>na</v>
      </c>
      <c r="BJ18" s="85">
        <f t="shared" si="27"/>
        <v>15.841742568296979</v>
      </c>
      <c r="BK18" s="85">
        <f t="shared" si="28"/>
        <v>4.1467838848327414</v>
      </c>
      <c r="BL18" s="86" t="str">
        <f t="shared" si="29"/>
        <v>na</v>
      </c>
      <c r="BM18" s="85">
        <f t="shared" si="30"/>
        <v>35.643920778668203</v>
      </c>
      <c r="BN18" s="85">
        <f t="shared" si="31"/>
        <v>52.36939691999001</v>
      </c>
      <c r="BO18" s="85">
        <f t="shared" si="32"/>
        <v>27.120111305670441</v>
      </c>
      <c r="BP18" s="85">
        <f t="shared" si="33"/>
        <v>15.841742568296979</v>
      </c>
      <c r="BQ18" s="85" t="str">
        <f t="shared" si="34"/>
        <v>na</v>
      </c>
      <c r="BR18" s="85" t="str">
        <f t="shared" si="35"/>
        <v>na</v>
      </c>
      <c r="BS18" s="86" t="str">
        <f t="shared" si="36"/>
        <v>na</v>
      </c>
      <c r="BT18" s="93">
        <f t="shared" si="37"/>
        <v>2.2363917334566157E-2</v>
      </c>
      <c r="BU18" s="85">
        <f t="shared" si="38"/>
        <v>4.843472906645914E-2</v>
      </c>
      <c r="BV18" s="86" t="str">
        <f t="shared" si="39"/>
        <v>na</v>
      </c>
      <c r="BW18" s="85">
        <f t="shared" si="40"/>
        <v>0.51614446905411693</v>
      </c>
      <c r="BX18" s="85">
        <f t="shared" si="41"/>
        <v>0.99660304458033133</v>
      </c>
      <c r="BY18" s="85">
        <f t="shared" si="42"/>
        <v>0.25238275789675391</v>
      </c>
      <c r="BZ18" s="85">
        <f t="shared" si="43"/>
        <v>9.7294943809931533E-2</v>
      </c>
      <c r="CA18" s="85" t="str">
        <f t="shared" si="44"/>
        <v>na</v>
      </c>
      <c r="CB18" s="85" t="str">
        <f t="shared" si="45"/>
        <v>na</v>
      </c>
      <c r="CC18" s="354" t="str">
        <f t="shared" si="46"/>
        <v>na</v>
      </c>
    </row>
    <row r="19" spans="1:81" x14ac:dyDescent="0.25">
      <c r="A19" s="217" t="s">
        <v>57</v>
      </c>
      <c r="B19" s="54"/>
      <c r="C19" s="55"/>
      <c r="D19" s="55">
        <v>10</v>
      </c>
      <c r="E19" s="55"/>
      <c r="F19" s="55">
        <v>1</v>
      </c>
      <c r="G19" s="56"/>
      <c r="H19" s="55"/>
      <c r="I19" s="57">
        <v>0.44400000000000001</v>
      </c>
      <c r="J19" s="57">
        <v>2.4000000000000002E-3</v>
      </c>
      <c r="K19" s="57"/>
      <c r="L19" s="57"/>
      <c r="M19" s="256" t="s">
        <v>270</v>
      </c>
      <c r="N19" s="63"/>
      <c r="O19" s="214">
        <v>4.8000000000000004E-3</v>
      </c>
      <c r="P19" s="224">
        <v>0</v>
      </c>
      <c r="Q19" s="224">
        <v>0</v>
      </c>
      <c r="R19" s="73">
        <f>P19/O19</f>
        <v>0</v>
      </c>
      <c r="S19" s="73">
        <f>IF(P19&lt;0.01*O19,0.01,IF(P19&gt;100*O19,100,R19))</f>
        <v>0.01</v>
      </c>
      <c r="T19" s="205">
        <f>IF(Q19&gt;0,((((1/O19)^2)*((Q19^2)+(P19^2))-((1/O19)^2)*(P19^2))^0.5),0)</f>
        <v>0</v>
      </c>
      <c r="U19" s="26">
        <f t="shared" si="5"/>
        <v>0.01</v>
      </c>
      <c r="V19" s="78">
        <v>1</v>
      </c>
      <c r="W19" s="61">
        <v>1</v>
      </c>
      <c r="X19" s="75"/>
      <c r="Y19" s="61">
        <v>0.5</v>
      </c>
      <c r="Z19" s="61">
        <v>0.3</v>
      </c>
      <c r="AA19" s="37">
        <v>1</v>
      </c>
      <c r="AB19" s="37">
        <v>1</v>
      </c>
      <c r="AC19" s="61"/>
      <c r="AD19" s="61"/>
      <c r="AE19" s="75"/>
      <c r="AF19" s="54">
        <f>IF(V19&gt;0,$D19,"na")</f>
        <v>10</v>
      </c>
      <c r="AG19" s="144">
        <f t="shared" ref="AG19:AO19" si="81">IF(W19&gt;0,$D19,"na")</f>
        <v>10</v>
      </c>
      <c r="AH19" s="75" t="str">
        <f t="shared" si="81"/>
        <v>na</v>
      </c>
      <c r="AI19" s="144">
        <f t="shared" si="81"/>
        <v>10</v>
      </c>
      <c r="AJ19" s="144">
        <f t="shared" si="81"/>
        <v>10</v>
      </c>
      <c r="AK19" s="144">
        <f t="shared" si="81"/>
        <v>10</v>
      </c>
      <c r="AL19" s="144">
        <f t="shared" si="81"/>
        <v>10</v>
      </c>
      <c r="AM19" s="144" t="str">
        <f t="shared" si="81"/>
        <v>na</v>
      </c>
      <c r="AN19" s="144" t="str">
        <f t="shared" si="81"/>
        <v>na</v>
      </c>
      <c r="AO19" s="75" t="str">
        <f t="shared" si="81"/>
        <v>na</v>
      </c>
      <c r="AP19" s="81">
        <f t="shared" si="7"/>
        <v>9.950330853168092E-3</v>
      </c>
      <c r="AQ19" s="82">
        <f t="shared" si="8"/>
        <v>1.0181733896265024E-2</v>
      </c>
      <c r="AR19" s="83" t="str">
        <f t="shared" si="9"/>
        <v>na</v>
      </c>
      <c r="AS19" s="82">
        <f t="shared" si="10"/>
        <v>7.462748139876069E-3</v>
      </c>
      <c r="AT19" s="82">
        <f t="shared" si="11"/>
        <v>5.4274531926371411E-3</v>
      </c>
      <c r="AU19" s="82">
        <f t="shared" si="12"/>
        <v>1.3019124480780683E-2</v>
      </c>
      <c r="AV19" s="82">
        <f t="shared" si="13"/>
        <v>9.950330853168092E-3</v>
      </c>
      <c r="AW19" s="82" t="str">
        <f t="shared" si="14"/>
        <v>na</v>
      </c>
      <c r="AX19" s="82" t="str">
        <f t="shared" si="15"/>
        <v>na</v>
      </c>
      <c r="AY19" s="83" t="str">
        <f t="shared" si="16"/>
        <v>na</v>
      </c>
      <c r="AZ19" s="93">
        <f t="shared" si="17"/>
        <v>1.9900661706336174E-2</v>
      </c>
      <c r="BA19" s="85">
        <f t="shared" si="18"/>
        <v>2.0837036810960972E-2</v>
      </c>
      <c r="BB19" s="86" t="str">
        <f t="shared" si="19"/>
        <v>na</v>
      </c>
      <c r="BC19" s="85">
        <f t="shared" si="20"/>
        <v>1.1194122209814097E-2</v>
      </c>
      <c r="BD19" s="85">
        <f t="shared" si="21"/>
        <v>5.9208580283314225E-3</v>
      </c>
      <c r="BE19" s="85">
        <f t="shared" si="22"/>
        <v>3.4068736959052243E-2</v>
      </c>
      <c r="BF19" s="85">
        <f t="shared" si="23"/>
        <v>1.9900661706336174E-2</v>
      </c>
      <c r="BG19" s="85" t="str">
        <f t="shared" si="24"/>
        <v>na</v>
      </c>
      <c r="BH19" s="85" t="str">
        <f t="shared" si="25"/>
        <v>na</v>
      </c>
      <c r="BI19" s="354" t="str">
        <f t="shared" si="26"/>
        <v>na</v>
      </c>
      <c r="BJ19" s="85">
        <f t="shared" si="27"/>
        <v>0.17910595535702556</v>
      </c>
      <c r="BK19" s="85">
        <f t="shared" si="28"/>
        <v>0.18753333129864874</v>
      </c>
      <c r="BL19" s="86" t="str">
        <f t="shared" si="29"/>
        <v>na</v>
      </c>
      <c r="BM19" s="85">
        <f t="shared" si="30"/>
        <v>0.10074709988832688</v>
      </c>
      <c r="BN19" s="85">
        <f t="shared" si="31"/>
        <v>5.3287722254982801E-2</v>
      </c>
      <c r="BO19" s="85">
        <f t="shared" si="32"/>
        <v>0.30661863263147016</v>
      </c>
      <c r="BP19" s="85">
        <f t="shared" si="33"/>
        <v>0.17910595535702556</v>
      </c>
      <c r="BQ19" s="85" t="str">
        <f t="shared" si="34"/>
        <v>na</v>
      </c>
      <c r="BR19" s="85" t="str">
        <f t="shared" si="35"/>
        <v>na</v>
      </c>
      <c r="BS19" s="86" t="str">
        <f t="shared" si="36"/>
        <v>na</v>
      </c>
      <c r="BT19" s="93">
        <f t="shared" si="37"/>
        <v>0.65219711835271299</v>
      </c>
      <c r="BU19" s="85">
        <f t="shared" si="38"/>
        <v>0.46222802110967742</v>
      </c>
      <c r="BV19" s="86" t="str">
        <f t="shared" si="39"/>
        <v>na</v>
      </c>
      <c r="BW19" s="85">
        <f t="shared" si="40"/>
        <v>0.58348435056057002</v>
      </c>
      <c r="BX19" s="85">
        <f t="shared" si="41"/>
        <v>0.66551917625683554</v>
      </c>
      <c r="BY19" s="85">
        <f t="shared" si="42"/>
        <v>0.58403194154829918</v>
      </c>
      <c r="BZ19" s="85">
        <f t="shared" si="43"/>
        <v>0.42610618238268883</v>
      </c>
      <c r="CA19" s="85" t="str">
        <f t="shared" si="44"/>
        <v>na</v>
      </c>
      <c r="CB19" s="85" t="str">
        <f t="shared" si="45"/>
        <v>na</v>
      </c>
      <c r="CC19" s="354" t="str">
        <f t="shared" si="46"/>
        <v>na</v>
      </c>
    </row>
    <row r="20" spans="1:81" x14ac:dyDescent="0.25">
      <c r="A20" s="222" t="s">
        <v>47</v>
      </c>
      <c r="B20" s="54">
        <v>10</v>
      </c>
      <c r="C20" s="55">
        <v>1</v>
      </c>
      <c r="D20" s="55"/>
      <c r="E20" s="55">
        <v>1</v>
      </c>
      <c r="F20" s="55"/>
      <c r="G20" s="56">
        <v>0.5</v>
      </c>
      <c r="H20" s="55">
        <v>0.73799999999999999</v>
      </c>
      <c r="I20" s="57"/>
      <c r="J20" s="57"/>
      <c r="K20" s="57"/>
      <c r="L20" s="57"/>
      <c r="M20" s="255" t="s">
        <v>280</v>
      </c>
      <c r="N20" s="63">
        <v>0.25</v>
      </c>
      <c r="O20" s="214"/>
      <c r="P20" s="224">
        <v>9.0999999999999998E-2</v>
      </c>
      <c r="Q20" s="224">
        <v>0.30199999999999999</v>
      </c>
      <c r="R20" s="32">
        <f t="shared" si="47"/>
        <v>0.36399999999999999</v>
      </c>
      <c r="S20" s="32">
        <f>IF(P20&lt;0.01*N20,0.01,IF(P20&gt;100*N20,100,R20))</f>
        <v>0.36399999999999999</v>
      </c>
      <c r="T20" s="205">
        <f>IF(Q20&gt;0,((((1/N20)^2)*((Q20^2)+(P20^2))-((1/N20)^2)*(P20^2))^0.5),0)</f>
        <v>1.208</v>
      </c>
      <c r="U20" s="26">
        <f t="shared" si="5"/>
        <v>1.208</v>
      </c>
      <c r="V20" s="78">
        <v>1</v>
      </c>
      <c r="W20" s="60">
        <v>1</v>
      </c>
      <c r="X20" s="75"/>
      <c r="Y20" s="60">
        <v>0.5</v>
      </c>
      <c r="Z20" s="60">
        <v>0.8</v>
      </c>
      <c r="AA20" s="36">
        <v>0.5</v>
      </c>
      <c r="AB20" s="36">
        <v>1</v>
      </c>
      <c r="AC20" s="60"/>
      <c r="AD20" s="60"/>
      <c r="AE20" s="75"/>
      <c r="AF20" s="54">
        <f t="shared" si="49"/>
        <v>11</v>
      </c>
      <c r="AG20" s="144">
        <f t="shared" ref="AG20" si="82">IF(W20&gt;0,SUM($B20:$C20),"na")</f>
        <v>11</v>
      </c>
      <c r="AH20" s="75" t="str">
        <f t="shared" ref="AH20" si="83">IF(X20&gt;0,SUM($B20:$C20),"na")</f>
        <v>na</v>
      </c>
      <c r="AI20" s="144">
        <f t="shared" ref="AI20" si="84">IF(Y20&gt;0,SUM($B20:$C20),"na")</f>
        <v>11</v>
      </c>
      <c r="AJ20" s="144">
        <f t="shared" ref="AJ20" si="85">IF(Z20&gt;0,SUM($B20:$C20),"na")</f>
        <v>11</v>
      </c>
      <c r="AK20" s="144">
        <f t="shared" ref="AK20" si="86">IF(AA20&gt;0,SUM($B20:$C20),"na")</f>
        <v>11</v>
      </c>
      <c r="AL20" s="144">
        <f t="shared" ref="AL20" si="87">IF(AB20&gt;0,SUM($B20:$C20),"na")</f>
        <v>11</v>
      </c>
      <c r="AM20" s="144" t="str">
        <f t="shared" ref="AM20" si="88">IF(AC20&gt;0,SUM($B20:$C20),"na")</f>
        <v>na</v>
      </c>
      <c r="AN20" s="144" t="str">
        <f t="shared" ref="AN20" si="89">IF(AD20&gt;0,SUM($B20:$C20),"na")</f>
        <v>na</v>
      </c>
      <c r="AO20" s="75" t="str">
        <f t="shared" ref="AO20" si="90">IF(AE20&gt;0,SUM($B20:$C20),"na")</f>
        <v>na</v>
      </c>
      <c r="AP20" s="81">
        <f t="shared" si="7"/>
        <v>0.31042155942127025</v>
      </c>
      <c r="AQ20" s="82">
        <f t="shared" si="8"/>
        <v>0.31764066545432307</v>
      </c>
      <c r="AR20" s="83" t="str">
        <f t="shared" si="9"/>
        <v>na</v>
      </c>
      <c r="AS20" s="82">
        <f t="shared" si="10"/>
        <v>0.23281616956595269</v>
      </c>
      <c r="AT20" s="82">
        <f t="shared" si="11"/>
        <v>0.4515222682491204</v>
      </c>
      <c r="AU20" s="82">
        <f t="shared" si="12"/>
        <v>0.20307952485503664</v>
      </c>
      <c r="AV20" s="82">
        <f t="shared" si="13"/>
        <v>0.31042155942127025</v>
      </c>
      <c r="AW20" s="82" t="str">
        <f t="shared" si="14"/>
        <v>na</v>
      </c>
      <c r="AX20" s="82" t="str">
        <f t="shared" si="15"/>
        <v>na</v>
      </c>
      <c r="AY20" s="83" t="str">
        <f t="shared" si="16"/>
        <v>na</v>
      </c>
      <c r="AZ20" s="93">
        <f t="shared" si="17"/>
        <v>1.5841742568296979</v>
      </c>
      <c r="BA20" s="85">
        <f t="shared" si="18"/>
        <v>1.6587135539330966</v>
      </c>
      <c r="BB20" s="86" t="str">
        <f t="shared" si="19"/>
        <v>na</v>
      </c>
      <c r="BC20" s="85">
        <f t="shared" si="20"/>
        <v>0.89109801946670508</v>
      </c>
      <c r="BD20" s="85">
        <f t="shared" si="21"/>
        <v>3.3516414028793609</v>
      </c>
      <c r="BE20" s="85">
        <f t="shared" si="22"/>
        <v>0.67800278264176106</v>
      </c>
      <c r="BF20" s="85">
        <f t="shared" si="23"/>
        <v>1.5841742568296979</v>
      </c>
      <c r="BG20" s="85" t="str">
        <f t="shared" si="24"/>
        <v>na</v>
      </c>
      <c r="BH20" s="85" t="str">
        <f t="shared" si="25"/>
        <v>na</v>
      </c>
      <c r="BI20" s="354" t="str">
        <f t="shared" si="26"/>
        <v>na</v>
      </c>
      <c r="BJ20" s="85">
        <f t="shared" si="27"/>
        <v>15.841742568296979</v>
      </c>
      <c r="BK20" s="85">
        <f t="shared" si="28"/>
        <v>16.587135539330966</v>
      </c>
      <c r="BL20" s="86" t="str">
        <f t="shared" si="29"/>
        <v>na</v>
      </c>
      <c r="BM20" s="85">
        <f t="shared" si="30"/>
        <v>8.9109801946670508</v>
      </c>
      <c r="BN20" s="85">
        <f t="shared" si="31"/>
        <v>33.516414028793605</v>
      </c>
      <c r="BO20" s="85">
        <f t="shared" si="32"/>
        <v>6.7800278264176104</v>
      </c>
      <c r="BP20" s="85">
        <f t="shared" si="33"/>
        <v>15.841742568296979</v>
      </c>
      <c r="BQ20" s="85" t="str">
        <f t="shared" si="34"/>
        <v>na</v>
      </c>
      <c r="BR20" s="85" t="str">
        <f t="shared" si="35"/>
        <v>na</v>
      </c>
      <c r="BS20" s="86" t="str">
        <f t="shared" si="36"/>
        <v>na</v>
      </c>
      <c r="BT20" s="93">
        <f t="shared" si="37"/>
        <v>2.2363917334566157E-2</v>
      </c>
      <c r="BU20" s="85">
        <f t="shared" si="38"/>
        <v>9.404559170389705E-2</v>
      </c>
      <c r="BV20" s="86" t="str">
        <f t="shared" si="39"/>
        <v>na</v>
      </c>
      <c r="BW20" s="85">
        <f t="shared" si="40"/>
        <v>2.887120086155381E-3</v>
      </c>
      <c r="BX20" s="85">
        <f t="shared" si="41"/>
        <v>0.38927315955270053</v>
      </c>
      <c r="BY20" s="85">
        <f t="shared" si="42"/>
        <v>2.9296251992731323E-2</v>
      </c>
      <c r="BZ20" s="85">
        <f t="shared" si="43"/>
        <v>9.7294943809931533E-2</v>
      </c>
      <c r="CA20" s="85" t="str">
        <f t="shared" si="44"/>
        <v>na</v>
      </c>
      <c r="CB20" s="85" t="str">
        <f t="shared" si="45"/>
        <v>na</v>
      </c>
      <c r="CC20" s="354" t="str">
        <f t="shared" si="46"/>
        <v>na</v>
      </c>
    </row>
    <row r="21" spans="1:81" x14ac:dyDescent="0.25">
      <c r="A21" s="217" t="s">
        <v>180</v>
      </c>
      <c r="B21" s="54"/>
      <c r="C21" s="55"/>
      <c r="D21" s="55">
        <v>10</v>
      </c>
      <c r="E21" s="55"/>
      <c r="F21" s="55">
        <v>1</v>
      </c>
      <c r="G21" s="56"/>
      <c r="H21" s="55"/>
      <c r="I21" s="57">
        <v>0.11</v>
      </c>
      <c r="J21" s="57">
        <v>1.6999999999999999E-4</v>
      </c>
      <c r="K21" s="57">
        <v>1.8E-3</v>
      </c>
      <c r="L21" s="57">
        <v>2.4499999999999999E-3</v>
      </c>
      <c r="M21" s="255" t="s">
        <v>279</v>
      </c>
      <c r="N21" s="63"/>
      <c r="O21" s="214">
        <v>4.2500000000000003E-3</v>
      </c>
      <c r="P21" s="224">
        <v>0</v>
      </c>
      <c r="Q21" s="224">
        <v>0</v>
      </c>
      <c r="R21" s="73">
        <f>P21/O21</f>
        <v>0</v>
      </c>
      <c r="S21" s="73">
        <f>IF(P21&lt;0.01*O21,0.01,IF(P21&gt;100*O21,100,R21))</f>
        <v>0.01</v>
      </c>
      <c r="T21" s="205">
        <f>IF(Q21&gt;0,((((1/O21)^2)*((Q21^2)+(P21^2))-((1/O21)^2)*(P21^2))^0.5),0)</f>
        <v>0</v>
      </c>
      <c r="U21" s="26">
        <f t="shared" si="5"/>
        <v>0.01</v>
      </c>
      <c r="V21" s="78">
        <v>1</v>
      </c>
      <c r="W21" s="61">
        <v>1</v>
      </c>
      <c r="X21" s="75"/>
      <c r="Y21" s="61">
        <v>1</v>
      </c>
      <c r="Z21" s="61">
        <v>0.3</v>
      </c>
      <c r="AA21" s="37">
        <v>1</v>
      </c>
      <c r="AB21" s="37"/>
      <c r="AC21" s="61"/>
      <c r="AD21" s="61">
        <v>1</v>
      </c>
      <c r="AE21" s="75"/>
      <c r="AF21" s="54">
        <f>IF(V21&gt;0,$D21,"na")</f>
        <v>10</v>
      </c>
      <c r="AG21" s="144">
        <f t="shared" ref="AG21:AO21" si="91">IF(W21&gt;0,$D21,"na")</f>
        <v>10</v>
      </c>
      <c r="AH21" s="75" t="str">
        <f t="shared" si="91"/>
        <v>na</v>
      </c>
      <c r="AI21" s="144">
        <f t="shared" si="91"/>
        <v>10</v>
      </c>
      <c r="AJ21" s="144">
        <f t="shared" si="91"/>
        <v>10</v>
      </c>
      <c r="AK21" s="144">
        <f t="shared" si="91"/>
        <v>10</v>
      </c>
      <c r="AL21" s="144" t="str">
        <f t="shared" si="91"/>
        <v>na</v>
      </c>
      <c r="AM21" s="144" t="str">
        <f t="shared" si="91"/>
        <v>na</v>
      </c>
      <c r="AN21" s="144">
        <f t="shared" si="91"/>
        <v>10</v>
      </c>
      <c r="AO21" s="75" t="str">
        <f t="shared" si="91"/>
        <v>na</v>
      </c>
      <c r="AP21" s="81">
        <f t="shared" si="7"/>
        <v>9.950330853168092E-3</v>
      </c>
      <c r="AQ21" s="82">
        <f t="shared" si="8"/>
        <v>1.0181733896265024E-2</v>
      </c>
      <c r="AR21" s="83" t="str">
        <f t="shared" si="9"/>
        <v>na</v>
      </c>
      <c r="AS21" s="82">
        <f t="shared" si="10"/>
        <v>1.4925496279752138E-2</v>
      </c>
      <c r="AT21" s="82">
        <f t="shared" si="11"/>
        <v>5.4274531926371411E-3</v>
      </c>
      <c r="AU21" s="82">
        <f t="shared" si="12"/>
        <v>1.3019124480780683E-2</v>
      </c>
      <c r="AV21" s="82" t="str">
        <f t="shared" si="13"/>
        <v>na</v>
      </c>
      <c r="AW21" s="82" t="str">
        <f t="shared" si="14"/>
        <v>na</v>
      </c>
      <c r="AX21" s="82">
        <f t="shared" si="15"/>
        <v>1.0715740918796407E-2</v>
      </c>
      <c r="AY21" s="83" t="str">
        <f t="shared" si="16"/>
        <v>na</v>
      </c>
      <c r="AZ21" s="93">
        <f t="shared" si="17"/>
        <v>1.9900661706336174E-2</v>
      </c>
      <c r="BA21" s="85">
        <f t="shared" si="18"/>
        <v>2.0837036810960972E-2</v>
      </c>
      <c r="BB21" s="86" t="str">
        <f t="shared" si="19"/>
        <v>na</v>
      </c>
      <c r="BC21" s="85">
        <f t="shared" si="20"/>
        <v>4.477648883925639E-2</v>
      </c>
      <c r="BD21" s="85">
        <f t="shared" si="21"/>
        <v>5.9208580283314225E-3</v>
      </c>
      <c r="BE21" s="85">
        <f t="shared" si="22"/>
        <v>3.4068736959052243E-2</v>
      </c>
      <c r="BF21" s="85" t="str">
        <f t="shared" si="23"/>
        <v>na</v>
      </c>
      <c r="BG21" s="85" t="str">
        <f t="shared" si="24"/>
        <v>na</v>
      </c>
      <c r="BH21" s="85">
        <f t="shared" si="25"/>
        <v>2.3080057363561477E-2</v>
      </c>
      <c r="BI21" s="354" t="str">
        <f t="shared" si="26"/>
        <v>na</v>
      </c>
      <c r="BJ21" s="85">
        <f t="shared" si="27"/>
        <v>0.17910595535702556</v>
      </c>
      <c r="BK21" s="85">
        <f t="shared" si="28"/>
        <v>0.18753333129864874</v>
      </c>
      <c r="BL21" s="86" t="str">
        <f t="shared" si="29"/>
        <v>na</v>
      </c>
      <c r="BM21" s="85">
        <f t="shared" si="30"/>
        <v>0.40298839955330751</v>
      </c>
      <c r="BN21" s="85">
        <f t="shared" si="31"/>
        <v>5.3287722254982801E-2</v>
      </c>
      <c r="BO21" s="85">
        <f t="shared" si="32"/>
        <v>0.30661863263147016</v>
      </c>
      <c r="BP21" s="85" t="str">
        <f t="shared" si="33"/>
        <v>na</v>
      </c>
      <c r="BQ21" s="85" t="str">
        <f t="shared" si="34"/>
        <v>na</v>
      </c>
      <c r="BR21" s="85">
        <f t="shared" si="35"/>
        <v>0.20772051627205329</v>
      </c>
      <c r="BS21" s="86" t="str">
        <f t="shared" si="36"/>
        <v>na</v>
      </c>
      <c r="BT21" s="93">
        <f t="shared" si="37"/>
        <v>0.65219711835271299</v>
      </c>
      <c r="BU21" s="85">
        <f t="shared" si="38"/>
        <v>0.46222802110967742</v>
      </c>
      <c r="BV21" s="86" t="str">
        <f t="shared" si="39"/>
        <v>na</v>
      </c>
      <c r="BW21" s="85">
        <f t="shared" si="40"/>
        <v>0.54798811243697221</v>
      </c>
      <c r="BX21" s="85">
        <f t="shared" si="41"/>
        <v>0.66551917625683554</v>
      </c>
      <c r="BY21" s="85">
        <f t="shared" si="42"/>
        <v>0.58403194154829918</v>
      </c>
      <c r="BZ21" s="85" t="str">
        <f t="shared" si="43"/>
        <v>na</v>
      </c>
      <c r="CA21" s="85" t="str">
        <f t="shared" si="44"/>
        <v>na</v>
      </c>
      <c r="CB21" s="85">
        <f t="shared" si="45"/>
        <v>0.75943366458916362</v>
      </c>
      <c r="CC21" s="354" t="str">
        <f t="shared" si="46"/>
        <v>na</v>
      </c>
    </row>
    <row r="22" spans="1:81" s="20" customFormat="1" x14ac:dyDescent="0.25">
      <c r="A22" s="222" t="s">
        <v>46</v>
      </c>
      <c r="B22" s="58">
        <v>10</v>
      </c>
      <c r="C22" s="67">
        <v>1</v>
      </c>
      <c r="D22" s="67"/>
      <c r="E22" s="67"/>
      <c r="F22" s="67">
        <v>1</v>
      </c>
      <c r="G22" s="63"/>
      <c r="H22" s="67">
        <v>4.1379999999999999</v>
      </c>
      <c r="I22" s="68"/>
      <c r="J22" s="68"/>
      <c r="K22" s="68"/>
      <c r="L22" s="68"/>
      <c r="M22" s="255" t="s">
        <v>278</v>
      </c>
      <c r="N22" s="63">
        <v>322.92</v>
      </c>
      <c r="O22" s="214"/>
      <c r="P22" s="224">
        <v>161.45500000000001</v>
      </c>
      <c r="Q22" s="224">
        <v>166.50899999999999</v>
      </c>
      <c r="R22" s="32">
        <f t="shared" si="47"/>
        <v>0.49998451628886414</v>
      </c>
      <c r="S22" s="32">
        <f t="shared" ref="S22:S30" si="92">IF(P22&lt;0.01*N22,0.01,IF(P22&gt;100*N22,100,R22))</f>
        <v>0.49998451628886414</v>
      </c>
      <c r="T22" s="205">
        <f t="shared" ref="T22:T30" si="93">IF(Q22&gt;0,((((1/N22)^2)*((Q22^2)+(P22^2))-((1/N22)^2)*(P22^2))^0.5),0)</f>
        <v>0.51563545150501666</v>
      </c>
      <c r="U22" s="26">
        <f t="shared" si="5"/>
        <v>0.51563545150501666</v>
      </c>
      <c r="V22" s="78">
        <v>1</v>
      </c>
      <c r="W22" s="60"/>
      <c r="X22" s="75"/>
      <c r="Y22" s="60"/>
      <c r="Z22" s="60">
        <v>0.1</v>
      </c>
      <c r="AA22" s="36">
        <v>1</v>
      </c>
      <c r="AB22" s="36"/>
      <c r="AC22" s="60">
        <v>1</v>
      </c>
      <c r="AD22" s="60"/>
      <c r="AE22" s="75"/>
      <c r="AF22" s="54">
        <f t="shared" si="49"/>
        <v>11</v>
      </c>
      <c r="AG22" s="144" t="str">
        <f t="shared" ref="AG22:AG30" si="94">IF(W22&gt;0,SUM($B22:$C22),"na")</f>
        <v>na</v>
      </c>
      <c r="AH22" s="75" t="str">
        <f t="shared" ref="AH22:AH30" si="95">IF(X22&gt;0,SUM($B22:$C22),"na")</f>
        <v>na</v>
      </c>
      <c r="AI22" s="144" t="str">
        <f t="shared" ref="AI22:AI30" si="96">IF(Y22&gt;0,SUM($B22:$C22),"na")</f>
        <v>na</v>
      </c>
      <c r="AJ22" s="144">
        <f t="shared" ref="AJ22:AJ30" si="97">IF(Z22&gt;0,SUM($B22:$C22),"na")</f>
        <v>11</v>
      </c>
      <c r="AK22" s="144">
        <f t="shared" ref="AK22:AK30" si="98">IF(AA22&gt;0,SUM($B22:$C22),"na")</f>
        <v>11</v>
      </c>
      <c r="AL22" s="144" t="str">
        <f t="shared" ref="AL22:AL30" si="99">IF(AB22&gt;0,SUM($B22:$C22),"na")</f>
        <v>na</v>
      </c>
      <c r="AM22" s="144">
        <f t="shared" ref="AM22:AM30" si="100">IF(AC22&gt;0,SUM($B22:$C22),"na")</f>
        <v>11</v>
      </c>
      <c r="AN22" s="144" t="str">
        <f t="shared" ref="AN22:AN30" si="101">IF(AD22&gt;0,SUM($B22:$C22),"na")</f>
        <v>na</v>
      </c>
      <c r="AO22" s="75" t="str">
        <f t="shared" ref="AO22:AO30" si="102">IF(AE22&gt;0,SUM($B22:$C22),"na")</f>
        <v>na</v>
      </c>
      <c r="AP22" s="81">
        <f t="shared" si="7"/>
        <v>0.40545478558079667</v>
      </c>
      <c r="AQ22" s="82" t="str">
        <f t="shared" si="8"/>
        <v>na</v>
      </c>
      <c r="AR22" s="83" t="str">
        <f t="shared" si="9"/>
        <v>na</v>
      </c>
      <c r="AS22" s="82" t="str">
        <f t="shared" si="10"/>
        <v>na</v>
      </c>
      <c r="AT22" s="82">
        <f t="shared" si="11"/>
        <v>7.3719051923781212E-2</v>
      </c>
      <c r="AU22" s="82">
        <f t="shared" si="12"/>
        <v>0.53050158861038821</v>
      </c>
      <c r="AV22" s="82" t="str">
        <f t="shared" si="13"/>
        <v>na</v>
      </c>
      <c r="AW22" s="82">
        <f t="shared" si="14"/>
        <v>0.45050531731199633</v>
      </c>
      <c r="AX22" s="82" t="str">
        <f t="shared" si="15"/>
        <v>na</v>
      </c>
      <c r="AY22" s="83" t="str">
        <f t="shared" si="16"/>
        <v>na</v>
      </c>
      <c r="AZ22" s="93">
        <f t="shared" si="17"/>
        <v>0.83166958191659246</v>
      </c>
      <c r="BA22" s="85" t="str">
        <f t="shared" si="18"/>
        <v>na</v>
      </c>
      <c r="BB22" s="86" t="str">
        <f t="shared" si="19"/>
        <v>na</v>
      </c>
      <c r="BC22" s="85" t="str">
        <f t="shared" si="20"/>
        <v>na</v>
      </c>
      <c r="BD22" s="85">
        <f t="shared" si="21"/>
        <v>2.7493209319556778E-2</v>
      </c>
      <c r="BE22" s="85">
        <f t="shared" si="22"/>
        <v>1.423768347066575</v>
      </c>
      <c r="BF22" s="85" t="str">
        <f t="shared" si="23"/>
        <v>na</v>
      </c>
      <c r="BG22" s="85">
        <f t="shared" si="24"/>
        <v>1.0267525702673983</v>
      </c>
      <c r="BH22" s="85" t="str">
        <f t="shared" si="25"/>
        <v>na</v>
      </c>
      <c r="BI22" s="354" t="str">
        <f t="shared" si="26"/>
        <v>na</v>
      </c>
      <c r="BJ22" s="85">
        <f t="shared" si="27"/>
        <v>8.3166958191659255</v>
      </c>
      <c r="BK22" s="85" t="str">
        <f t="shared" si="28"/>
        <v>na</v>
      </c>
      <c r="BL22" s="86" t="str">
        <f t="shared" si="29"/>
        <v>na</v>
      </c>
      <c r="BM22" s="85" t="str">
        <f t="shared" si="30"/>
        <v>na</v>
      </c>
      <c r="BN22" s="85">
        <f t="shared" si="31"/>
        <v>0.27493209319556777</v>
      </c>
      <c r="BO22" s="85">
        <f t="shared" si="32"/>
        <v>14.23768347066575</v>
      </c>
      <c r="BP22" s="85" t="str">
        <f t="shared" si="33"/>
        <v>na</v>
      </c>
      <c r="BQ22" s="85">
        <f t="shared" si="34"/>
        <v>10.267525702673982</v>
      </c>
      <c r="BR22" s="85" t="str">
        <f t="shared" si="35"/>
        <v>na</v>
      </c>
      <c r="BS22" s="86" t="str">
        <f t="shared" si="36"/>
        <v>na</v>
      </c>
      <c r="BT22" s="93">
        <f t="shared" si="37"/>
        <v>0.21597885905359451</v>
      </c>
      <c r="BU22" s="85" t="str">
        <f t="shared" si="38"/>
        <v>na</v>
      </c>
      <c r="BV22" s="86" t="str">
        <f t="shared" si="39"/>
        <v>na</v>
      </c>
      <c r="BW22" s="85" t="str">
        <f t="shared" si="40"/>
        <v>na</v>
      </c>
      <c r="BX22" s="85">
        <f t="shared" si="41"/>
        <v>0.39578432784441908</v>
      </c>
      <c r="BY22" s="85">
        <f t="shared" si="42"/>
        <v>0.83681266809544541</v>
      </c>
      <c r="BZ22" s="85" t="str">
        <f t="shared" si="43"/>
        <v>na</v>
      </c>
      <c r="CA22" s="85">
        <f t="shared" si="44"/>
        <v>8.7106933042332149E-2</v>
      </c>
      <c r="CB22" s="85" t="str">
        <f t="shared" si="45"/>
        <v>na</v>
      </c>
      <c r="CC22" s="354" t="str">
        <f t="shared" si="46"/>
        <v>na</v>
      </c>
    </row>
    <row r="23" spans="1:81" x14ac:dyDescent="0.25">
      <c r="A23" s="217" t="s">
        <v>45</v>
      </c>
      <c r="B23" s="54">
        <v>10</v>
      </c>
      <c r="C23" s="67">
        <v>1</v>
      </c>
      <c r="D23" s="67"/>
      <c r="E23" s="55">
        <v>1</v>
      </c>
      <c r="F23" s="67"/>
      <c r="G23" s="56"/>
      <c r="H23" s="55"/>
      <c r="I23" s="57">
        <v>0.55600000000000005</v>
      </c>
      <c r="J23" s="57"/>
      <c r="K23" s="57"/>
      <c r="L23" s="57"/>
      <c r="M23" s="255" t="s">
        <v>280</v>
      </c>
      <c r="N23" s="63">
        <v>0.27800000000000002</v>
      </c>
      <c r="O23" s="214"/>
      <c r="P23" s="224">
        <v>0</v>
      </c>
      <c r="Q23" s="224">
        <v>0</v>
      </c>
      <c r="R23" s="32">
        <f t="shared" si="47"/>
        <v>0</v>
      </c>
      <c r="S23" s="32">
        <f t="shared" si="92"/>
        <v>0.01</v>
      </c>
      <c r="T23" s="205">
        <f t="shared" si="93"/>
        <v>0</v>
      </c>
      <c r="U23" s="26">
        <f t="shared" si="5"/>
        <v>0.01</v>
      </c>
      <c r="V23" s="78">
        <v>1</v>
      </c>
      <c r="W23" s="61">
        <v>1</v>
      </c>
      <c r="X23" s="75"/>
      <c r="Y23" s="61">
        <v>0.5</v>
      </c>
      <c r="Z23" s="61">
        <v>0.1</v>
      </c>
      <c r="AA23" s="61">
        <v>1</v>
      </c>
      <c r="AB23" s="61">
        <v>1</v>
      </c>
      <c r="AC23" s="61">
        <v>0.5</v>
      </c>
      <c r="AD23" s="61">
        <v>0.5</v>
      </c>
      <c r="AE23" s="75"/>
      <c r="AF23" s="54">
        <f t="shared" si="49"/>
        <v>11</v>
      </c>
      <c r="AG23" s="144">
        <f t="shared" si="94"/>
        <v>11</v>
      </c>
      <c r="AH23" s="75" t="str">
        <f t="shared" si="95"/>
        <v>na</v>
      </c>
      <c r="AI23" s="144">
        <f t="shared" si="96"/>
        <v>11</v>
      </c>
      <c r="AJ23" s="144">
        <f t="shared" si="97"/>
        <v>11</v>
      </c>
      <c r="AK23" s="144">
        <f t="shared" si="98"/>
        <v>11</v>
      </c>
      <c r="AL23" s="144">
        <f t="shared" si="99"/>
        <v>11</v>
      </c>
      <c r="AM23" s="144">
        <f t="shared" si="100"/>
        <v>11</v>
      </c>
      <c r="AN23" s="144">
        <f t="shared" si="101"/>
        <v>11</v>
      </c>
      <c r="AO23" s="75" t="str">
        <f t="shared" si="102"/>
        <v>na</v>
      </c>
      <c r="AP23" s="81">
        <f t="shared" si="7"/>
        <v>9.950330853168092E-3</v>
      </c>
      <c r="AQ23" s="82">
        <f t="shared" si="8"/>
        <v>1.0181733896265024E-2</v>
      </c>
      <c r="AR23" s="83" t="str">
        <f t="shared" si="9"/>
        <v>na</v>
      </c>
      <c r="AS23" s="82">
        <f t="shared" si="10"/>
        <v>7.462748139876069E-3</v>
      </c>
      <c r="AT23" s="82">
        <f t="shared" si="11"/>
        <v>1.8091510642123804E-3</v>
      </c>
      <c r="AU23" s="82">
        <f t="shared" si="12"/>
        <v>1.3019124480780683E-2</v>
      </c>
      <c r="AV23" s="82">
        <f t="shared" si="13"/>
        <v>9.950330853168092E-3</v>
      </c>
      <c r="AW23" s="82">
        <f t="shared" si="14"/>
        <v>5.5279615850933848E-3</v>
      </c>
      <c r="AX23" s="82">
        <f t="shared" si="15"/>
        <v>5.3578704593982033E-3</v>
      </c>
      <c r="AY23" s="83" t="str">
        <f t="shared" si="16"/>
        <v>na</v>
      </c>
      <c r="AZ23" s="93">
        <f t="shared" si="17"/>
        <v>1.9900661706336174E-2</v>
      </c>
      <c r="BA23" s="85">
        <f t="shared" si="18"/>
        <v>2.0837036810960972E-2</v>
      </c>
      <c r="BB23" s="86" t="str">
        <f t="shared" si="19"/>
        <v>na</v>
      </c>
      <c r="BC23" s="85">
        <f t="shared" si="20"/>
        <v>1.1194122209814097E-2</v>
      </c>
      <c r="BD23" s="85">
        <f t="shared" si="21"/>
        <v>6.5787311425904711E-4</v>
      </c>
      <c r="BE23" s="85">
        <f t="shared" si="22"/>
        <v>3.4068736959052243E-2</v>
      </c>
      <c r="BF23" s="85">
        <f t="shared" si="23"/>
        <v>1.9900661706336174E-2</v>
      </c>
      <c r="BG23" s="85">
        <f t="shared" si="24"/>
        <v>6.1421795389926467E-3</v>
      </c>
      <c r="BH23" s="85">
        <f t="shared" si="25"/>
        <v>5.7700143408903693E-3</v>
      </c>
      <c r="BI23" s="354" t="str">
        <f t="shared" si="26"/>
        <v>na</v>
      </c>
      <c r="BJ23" s="85">
        <f t="shared" si="27"/>
        <v>0.19900661706336173</v>
      </c>
      <c r="BK23" s="85">
        <f t="shared" si="28"/>
        <v>0.20837036810960971</v>
      </c>
      <c r="BL23" s="86" t="str">
        <f t="shared" si="29"/>
        <v>na</v>
      </c>
      <c r="BM23" s="85">
        <f t="shared" si="30"/>
        <v>0.11194122209814097</v>
      </c>
      <c r="BN23" s="85">
        <f t="shared" si="31"/>
        <v>6.5787311425904715E-3</v>
      </c>
      <c r="BO23" s="85">
        <f t="shared" si="32"/>
        <v>0.34068736959052243</v>
      </c>
      <c r="BP23" s="85">
        <f t="shared" si="33"/>
        <v>0.19900661706336173</v>
      </c>
      <c r="BQ23" s="85">
        <f t="shared" si="34"/>
        <v>6.1421795389926467E-2</v>
      </c>
      <c r="BR23" s="85">
        <f t="shared" si="35"/>
        <v>5.7700143408903691E-2</v>
      </c>
      <c r="BS23" s="86" t="str">
        <f t="shared" si="36"/>
        <v>na</v>
      </c>
      <c r="BT23" s="93">
        <f t="shared" si="37"/>
        <v>0.7174168301879843</v>
      </c>
      <c r="BU23" s="85">
        <f t="shared" si="38"/>
        <v>0.50845082322064517</v>
      </c>
      <c r="BV23" s="86" t="str">
        <f t="shared" si="39"/>
        <v>na</v>
      </c>
      <c r="BW23" s="85">
        <f t="shared" si="40"/>
        <v>0.64183278561662693</v>
      </c>
      <c r="BX23" s="85">
        <f t="shared" si="41"/>
        <v>0.75275072595996262</v>
      </c>
      <c r="BY23" s="85">
        <f t="shared" si="42"/>
        <v>0.64243513570312905</v>
      </c>
      <c r="BZ23" s="85">
        <f t="shared" si="43"/>
        <v>0.46871680062095766</v>
      </c>
      <c r="CA23" s="85">
        <f t="shared" si="44"/>
        <v>1.3940149257111294</v>
      </c>
      <c r="CB23" s="85">
        <f t="shared" si="45"/>
        <v>0.86817608085304765</v>
      </c>
      <c r="CC23" s="354" t="str">
        <f t="shared" si="46"/>
        <v>na</v>
      </c>
    </row>
    <row r="24" spans="1:81" x14ac:dyDescent="0.25">
      <c r="A24" s="222" t="s">
        <v>44</v>
      </c>
      <c r="B24" s="54">
        <v>10</v>
      </c>
      <c r="C24" s="55">
        <v>1</v>
      </c>
      <c r="D24" s="55"/>
      <c r="E24" s="55">
        <v>1</v>
      </c>
      <c r="F24" s="55"/>
      <c r="G24" s="56"/>
      <c r="H24" s="55"/>
      <c r="I24" s="57"/>
      <c r="J24" s="57"/>
      <c r="K24" s="57"/>
      <c r="L24" s="57"/>
      <c r="M24" s="255" t="s">
        <v>285</v>
      </c>
      <c r="N24" s="63">
        <v>5.8999999999999997E-2</v>
      </c>
      <c r="O24" s="214"/>
      <c r="P24" s="224">
        <v>0</v>
      </c>
      <c r="Q24" s="224">
        <v>0</v>
      </c>
      <c r="R24" s="32">
        <f t="shared" si="47"/>
        <v>0</v>
      </c>
      <c r="S24" s="32">
        <f t="shared" si="92"/>
        <v>0.01</v>
      </c>
      <c r="T24" s="205">
        <f t="shared" si="93"/>
        <v>0</v>
      </c>
      <c r="U24" s="26">
        <f t="shared" si="5"/>
        <v>0.01</v>
      </c>
      <c r="V24" s="78">
        <v>1</v>
      </c>
      <c r="W24" s="60">
        <v>1</v>
      </c>
      <c r="X24" s="75"/>
      <c r="Y24" s="60"/>
      <c r="Z24" s="60">
        <v>0.1</v>
      </c>
      <c r="AA24" s="36">
        <v>1</v>
      </c>
      <c r="AB24" s="36">
        <v>1</v>
      </c>
      <c r="AC24" s="60"/>
      <c r="AD24" s="60"/>
      <c r="AE24" s="75"/>
      <c r="AF24" s="54">
        <f t="shared" si="49"/>
        <v>11</v>
      </c>
      <c r="AG24" s="144">
        <f t="shared" si="94"/>
        <v>11</v>
      </c>
      <c r="AH24" s="75" t="str">
        <f t="shared" si="95"/>
        <v>na</v>
      </c>
      <c r="AI24" s="144" t="str">
        <f t="shared" si="96"/>
        <v>na</v>
      </c>
      <c r="AJ24" s="144">
        <f t="shared" si="97"/>
        <v>11</v>
      </c>
      <c r="AK24" s="144">
        <f t="shared" si="98"/>
        <v>11</v>
      </c>
      <c r="AL24" s="144">
        <f t="shared" si="99"/>
        <v>11</v>
      </c>
      <c r="AM24" s="144" t="str">
        <f t="shared" si="100"/>
        <v>na</v>
      </c>
      <c r="AN24" s="144" t="str">
        <f t="shared" si="101"/>
        <v>na</v>
      </c>
      <c r="AO24" s="75" t="str">
        <f t="shared" si="102"/>
        <v>na</v>
      </c>
      <c r="AP24" s="81">
        <f t="shared" si="7"/>
        <v>9.950330853168092E-3</v>
      </c>
      <c r="AQ24" s="82">
        <f t="shared" si="8"/>
        <v>1.0181733896265024E-2</v>
      </c>
      <c r="AR24" s="83" t="str">
        <f t="shared" si="9"/>
        <v>na</v>
      </c>
      <c r="AS24" s="82" t="str">
        <f t="shared" si="10"/>
        <v>na</v>
      </c>
      <c r="AT24" s="82">
        <f t="shared" si="11"/>
        <v>1.8091510642123804E-3</v>
      </c>
      <c r="AU24" s="82">
        <f t="shared" si="12"/>
        <v>1.3019124480780683E-2</v>
      </c>
      <c r="AV24" s="82">
        <f t="shared" si="13"/>
        <v>9.950330853168092E-3</v>
      </c>
      <c r="AW24" s="82" t="str">
        <f t="shared" si="14"/>
        <v>na</v>
      </c>
      <c r="AX24" s="82" t="str">
        <f t="shared" si="15"/>
        <v>na</v>
      </c>
      <c r="AY24" s="83" t="str">
        <f t="shared" si="16"/>
        <v>na</v>
      </c>
      <c r="AZ24" s="93">
        <f t="shared" si="17"/>
        <v>1.9900661706336174E-2</v>
      </c>
      <c r="BA24" s="85">
        <f t="shared" si="18"/>
        <v>2.0837036810960972E-2</v>
      </c>
      <c r="BB24" s="86" t="str">
        <f t="shared" si="19"/>
        <v>na</v>
      </c>
      <c r="BC24" s="85" t="str">
        <f t="shared" si="20"/>
        <v>na</v>
      </c>
      <c r="BD24" s="85">
        <f t="shared" si="21"/>
        <v>6.5787311425904711E-4</v>
      </c>
      <c r="BE24" s="85">
        <f t="shared" si="22"/>
        <v>3.4068736959052243E-2</v>
      </c>
      <c r="BF24" s="85">
        <f t="shared" si="23"/>
        <v>1.9900661706336174E-2</v>
      </c>
      <c r="BG24" s="85" t="str">
        <f t="shared" si="24"/>
        <v>na</v>
      </c>
      <c r="BH24" s="85" t="str">
        <f t="shared" si="25"/>
        <v>na</v>
      </c>
      <c r="BI24" s="354" t="str">
        <f t="shared" si="26"/>
        <v>na</v>
      </c>
      <c r="BJ24" s="85">
        <f t="shared" si="27"/>
        <v>0.19900661706336173</v>
      </c>
      <c r="BK24" s="85">
        <f t="shared" si="28"/>
        <v>0.20837036810960971</v>
      </c>
      <c r="BL24" s="86" t="str">
        <f t="shared" si="29"/>
        <v>na</v>
      </c>
      <c r="BM24" s="85" t="str">
        <f t="shared" si="30"/>
        <v>na</v>
      </c>
      <c r="BN24" s="85">
        <f t="shared" si="31"/>
        <v>6.5787311425904715E-3</v>
      </c>
      <c r="BO24" s="85">
        <f t="shared" si="32"/>
        <v>0.34068736959052243</v>
      </c>
      <c r="BP24" s="85">
        <f t="shared" si="33"/>
        <v>0.19900661706336173</v>
      </c>
      <c r="BQ24" s="85" t="str">
        <f t="shared" si="34"/>
        <v>na</v>
      </c>
      <c r="BR24" s="85" t="str">
        <f t="shared" si="35"/>
        <v>na</v>
      </c>
      <c r="BS24" s="86" t="str">
        <f t="shared" si="36"/>
        <v>na</v>
      </c>
      <c r="BT24" s="93">
        <f t="shared" si="37"/>
        <v>0.7174168301879843</v>
      </c>
      <c r="BU24" s="85">
        <f t="shared" si="38"/>
        <v>0.50845082322064517</v>
      </c>
      <c r="BV24" s="86" t="str">
        <f t="shared" si="39"/>
        <v>na</v>
      </c>
      <c r="BW24" s="85" t="str">
        <f t="shared" si="40"/>
        <v>na</v>
      </c>
      <c r="BX24" s="85">
        <f t="shared" si="41"/>
        <v>0.75275072595996262</v>
      </c>
      <c r="BY24" s="85">
        <f t="shared" si="42"/>
        <v>0.64243513570312905</v>
      </c>
      <c r="BZ24" s="85">
        <f t="shared" si="43"/>
        <v>0.46871680062095766</v>
      </c>
      <c r="CA24" s="85" t="str">
        <f t="shared" si="44"/>
        <v>na</v>
      </c>
      <c r="CB24" s="85" t="str">
        <f t="shared" si="45"/>
        <v>na</v>
      </c>
      <c r="CC24" s="354" t="str">
        <f t="shared" si="46"/>
        <v>na</v>
      </c>
    </row>
    <row r="25" spans="1:81" x14ac:dyDescent="0.25">
      <c r="A25" s="222" t="s">
        <v>43</v>
      </c>
      <c r="B25" s="54">
        <v>10</v>
      </c>
      <c r="C25" s="55">
        <v>1</v>
      </c>
      <c r="D25" s="55"/>
      <c r="E25" s="55"/>
      <c r="F25" s="55">
        <v>1</v>
      </c>
      <c r="G25" s="56"/>
      <c r="H25" s="57">
        <v>6.7629999999999999</v>
      </c>
      <c r="I25" s="57"/>
      <c r="J25" s="57"/>
      <c r="K25" s="57"/>
      <c r="L25" s="57"/>
      <c r="M25" s="256" t="s">
        <v>270</v>
      </c>
      <c r="N25" s="63">
        <v>13.526</v>
      </c>
      <c r="O25" s="214"/>
      <c r="P25" s="224">
        <v>2</v>
      </c>
      <c r="Q25" s="224">
        <v>6.633</v>
      </c>
      <c r="R25" s="32">
        <f t="shared" si="47"/>
        <v>0.1478633742422002</v>
      </c>
      <c r="S25" s="32">
        <f t="shared" si="92"/>
        <v>0.1478633742422002</v>
      </c>
      <c r="T25" s="205">
        <f t="shared" si="93"/>
        <v>0.49038888067425701</v>
      </c>
      <c r="U25" s="26">
        <f t="shared" si="5"/>
        <v>0.49038888067425701</v>
      </c>
      <c r="V25" s="78">
        <v>1</v>
      </c>
      <c r="W25" s="60">
        <v>1</v>
      </c>
      <c r="X25" s="75"/>
      <c r="Y25" s="60">
        <v>0.25</v>
      </c>
      <c r="Z25" s="60">
        <v>0.1</v>
      </c>
      <c r="AA25" s="36">
        <v>1</v>
      </c>
      <c r="AB25" s="36"/>
      <c r="AC25" s="60"/>
      <c r="AD25" s="60">
        <v>1</v>
      </c>
      <c r="AE25" s="75"/>
      <c r="AF25" s="54">
        <f t="shared" si="49"/>
        <v>11</v>
      </c>
      <c r="AG25" s="144">
        <f t="shared" si="94"/>
        <v>11</v>
      </c>
      <c r="AH25" s="75" t="str">
        <f t="shared" si="95"/>
        <v>na</v>
      </c>
      <c r="AI25" s="144">
        <f t="shared" si="96"/>
        <v>11</v>
      </c>
      <c r="AJ25" s="144">
        <f t="shared" si="97"/>
        <v>11</v>
      </c>
      <c r="AK25" s="144">
        <f t="shared" si="98"/>
        <v>11</v>
      </c>
      <c r="AL25" s="144" t="str">
        <f t="shared" si="99"/>
        <v>na</v>
      </c>
      <c r="AM25" s="144" t="str">
        <f t="shared" si="100"/>
        <v>na</v>
      </c>
      <c r="AN25" s="144">
        <f t="shared" si="101"/>
        <v>11</v>
      </c>
      <c r="AO25" s="75" t="str">
        <f t="shared" si="102"/>
        <v>na</v>
      </c>
      <c r="AP25" s="81">
        <f t="shared" si="7"/>
        <v>0.13790227883074038</v>
      </c>
      <c r="AQ25" s="82">
        <f t="shared" si="8"/>
        <v>0.14110930857099016</v>
      </c>
      <c r="AR25" s="83" t="str">
        <f t="shared" si="9"/>
        <v>na</v>
      </c>
      <c r="AS25" s="82">
        <f t="shared" si="10"/>
        <v>5.1713354561527647E-2</v>
      </c>
      <c r="AT25" s="82">
        <f t="shared" si="11"/>
        <v>2.5073141605589162E-2</v>
      </c>
      <c r="AU25" s="82">
        <f t="shared" si="12"/>
        <v>0.18043288818975378</v>
      </c>
      <c r="AV25" s="82" t="str">
        <f t="shared" si="13"/>
        <v>na</v>
      </c>
      <c r="AW25" s="82" t="str">
        <f t="shared" si="14"/>
        <v>na</v>
      </c>
      <c r="AX25" s="82">
        <f t="shared" si="15"/>
        <v>0.14851014643310503</v>
      </c>
      <c r="AY25" s="83" t="str">
        <f t="shared" si="16"/>
        <v>na</v>
      </c>
      <c r="AZ25" s="93">
        <f t="shared" si="17"/>
        <v>0.79807415929107661</v>
      </c>
      <c r="BA25" s="85">
        <f t="shared" si="18"/>
        <v>0.83562551237832583</v>
      </c>
      <c r="BB25" s="86" t="str">
        <f t="shared" si="19"/>
        <v>na</v>
      </c>
      <c r="BC25" s="85">
        <f t="shared" si="20"/>
        <v>0.11222917865030765</v>
      </c>
      <c r="BD25" s="85">
        <f t="shared" si="21"/>
        <v>2.6382616836068649E-2</v>
      </c>
      <c r="BE25" s="85">
        <f t="shared" si="22"/>
        <v>1.3662550023674649</v>
      </c>
      <c r="BF25" s="85" t="str">
        <f t="shared" si="23"/>
        <v>na</v>
      </c>
      <c r="BG25" s="85" t="str">
        <f t="shared" si="24"/>
        <v>na</v>
      </c>
      <c r="BH25" s="85">
        <f t="shared" si="25"/>
        <v>0.92557713148550891</v>
      </c>
      <c r="BI25" s="354" t="str">
        <f t="shared" si="26"/>
        <v>na</v>
      </c>
      <c r="BJ25" s="85">
        <f t="shared" si="27"/>
        <v>7.9807415929107659</v>
      </c>
      <c r="BK25" s="85">
        <f t="shared" si="28"/>
        <v>8.3562551237832583</v>
      </c>
      <c r="BL25" s="86" t="str">
        <f t="shared" si="29"/>
        <v>na</v>
      </c>
      <c r="BM25" s="85">
        <f t="shared" si="30"/>
        <v>1.1222917865030766</v>
      </c>
      <c r="BN25" s="85">
        <f t="shared" si="31"/>
        <v>0.26382616836068651</v>
      </c>
      <c r="BO25" s="85">
        <f t="shared" si="32"/>
        <v>13.662550023674649</v>
      </c>
      <c r="BP25" s="85" t="str">
        <f t="shared" si="33"/>
        <v>na</v>
      </c>
      <c r="BQ25" s="85" t="str">
        <f t="shared" si="34"/>
        <v>na</v>
      </c>
      <c r="BR25" s="85">
        <f t="shared" si="35"/>
        <v>9.2557713148550889</v>
      </c>
      <c r="BS25" s="86" t="str">
        <f t="shared" si="36"/>
        <v>na</v>
      </c>
      <c r="BT25" s="93">
        <f t="shared" si="37"/>
        <v>0.17862120511207269</v>
      </c>
      <c r="BU25" s="85">
        <f t="shared" si="38"/>
        <v>7.7740445920119527E-2</v>
      </c>
      <c r="BV25" s="86" t="str">
        <f t="shared" si="39"/>
        <v>na</v>
      </c>
      <c r="BW25" s="85">
        <f t="shared" si="40"/>
        <v>0.42821582004084435</v>
      </c>
      <c r="BX25" s="85">
        <f t="shared" si="41"/>
        <v>0.6248177709950351</v>
      </c>
      <c r="BY25" s="85">
        <f t="shared" si="42"/>
        <v>6.0649836845622182E-2</v>
      </c>
      <c r="BZ25" s="85" t="str">
        <f t="shared" si="43"/>
        <v>na</v>
      </c>
      <c r="CA25" s="85" t="str">
        <f t="shared" si="44"/>
        <v>na</v>
      </c>
      <c r="CB25" s="85">
        <f t="shared" si="45"/>
        <v>0.20882823603716696</v>
      </c>
      <c r="CC25" s="354" t="str">
        <f t="shared" si="46"/>
        <v>na</v>
      </c>
    </row>
    <row r="26" spans="1:81" x14ac:dyDescent="0.25">
      <c r="A26" s="217" t="s">
        <v>42</v>
      </c>
      <c r="B26" s="54">
        <v>10</v>
      </c>
      <c r="C26" s="55">
        <v>1</v>
      </c>
      <c r="D26" s="55"/>
      <c r="E26" s="55"/>
      <c r="F26" s="55">
        <v>1</v>
      </c>
      <c r="G26" s="56"/>
      <c r="H26" s="55"/>
      <c r="I26" s="57"/>
      <c r="J26" s="57">
        <v>6.9999999999999993E-2</v>
      </c>
      <c r="K26" s="57">
        <v>0.26989999999999997</v>
      </c>
      <c r="L26" s="57">
        <v>0.44374999999999998</v>
      </c>
      <c r="M26" s="255" t="s">
        <v>278</v>
      </c>
      <c r="N26" s="63">
        <v>32</v>
      </c>
      <c r="O26" s="214"/>
      <c r="P26" s="224">
        <v>16</v>
      </c>
      <c r="Q26" s="224">
        <v>35.597999999999999</v>
      </c>
      <c r="R26" s="32">
        <f t="shared" si="47"/>
        <v>0.5</v>
      </c>
      <c r="S26" s="32">
        <f t="shared" si="92"/>
        <v>0.5</v>
      </c>
      <c r="T26" s="205">
        <f t="shared" si="93"/>
        <v>1.1124375</v>
      </c>
      <c r="U26" s="26">
        <f t="shared" si="5"/>
        <v>1.1124375</v>
      </c>
      <c r="V26" s="78">
        <v>1</v>
      </c>
      <c r="W26" s="61"/>
      <c r="X26" s="75"/>
      <c r="Y26" s="61">
        <v>0.5</v>
      </c>
      <c r="Z26" s="61">
        <v>1</v>
      </c>
      <c r="AA26" s="37">
        <v>1</v>
      </c>
      <c r="AB26" s="37">
        <v>1</v>
      </c>
      <c r="AC26" s="61"/>
      <c r="AD26" s="61">
        <v>1</v>
      </c>
      <c r="AE26" s="75"/>
      <c r="AF26" s="54">
        <f t="shared" si="49"/>
        <v>11</v>
      </c>
      <c r="AG26" s="144" t="str">
        <f t="shared" si="94"/>
        <v>na</v>
      </c>
      <c r="AH26" s="75" t="str">
        <f t="shared" si="95"/>
        <v>na</v>
      </c>
      <c r="AI26" s="144">
        <f t="shared" si="96"/>
        <v>11</v>
      </c>
      <c r="AJ26" s="144">
        <f t="shared" si="97"/>
        <v>11</v>
      </c>
      <c r="AK26" s="144">
        <f t="shared" si="98"/>
        <v>11</v>
      </c>
      <c r="AL26" s="144">
        <f t="shared" si="99"/>
        <v>11</v>
      </c>
      <c r="AM26" s="144" t="str">
        <f t="shared" si="100"/>
        <v>na</v>
      </c>
      <c r="AN26" s="144">
        <f t="shared" si="101"/>
        <v>11</v>
      </c>
      <c r="AO26" s="75" t="str">
        <f t="shared" si="102"/>
        <v>na</v>
      </c>
      <c r="AP26" s="81">
        <f t="shared" si="7"/>
        <v>0.40546510810816438</v>
      </c>
      <c r="AQ26" s="82" t="str">
        <f t="shared" si="8"/>
        <v>na</v>
      </c>
      <c r="AR26" s="83" t="str">
        <f t="shared" si="9"/>
        <v>na</v>
      </c>
      <c r="AS26" s="82">
        <f t="shared" si="10"/>
        <v>0.30409883108112329</v>
      </c>
      <c r="AT26" s="82">
        <f t="shared" si="11"/>
        <v>0.73720928746938974</v>
      </c>
      <c r="AU26" s="82">
        <f t="shared" si="12"/>
        <v>0.53051509472096281</v>
      </c>
      <c r="AV26" s="82">
        <f t="shared" si="13"/>
        <v>0.40546510810816438</v>
      </c>
      <c r="AW26" s="82" t="str">
        <f t="shared" si="14"/>
        <v>na</v>
      </c>
      <c r="AX26" s="82">
        <f t="shared" si="15"/>
        <v>0.43665473180879238</v>
      </c>
      <c r="AY26" s="83" t="str">
        <f t="shared" si="16"/>
        <v>na</v>
      </c>
      <c r="AZ26" s="93">
        <f t="shared" si="17"/>
        <v>1.4956849880254137</v>
      </c>
      <c r="BA26" s="85" t="str">
        <f t="shared" si="18"/>
        <v>na</v>
      </c>
      <c r="BB26" s="86" t="str">
        <f t="shared" si="19"/>
        <v>na</v>
      </c>
      <c r="BC26" s="85">
        <f t="shared" si="20"/>
        <v>0.84132280576429519</v>
      </c>
      <c r="BD26" s="85">
        <f t="shared" si="21"/>
        <v>4.9444131835550857</v>
      </c>
      <c r="BE26" s="85">
        <f t="shared" si="22"/>
        <v>2.5605228199229728</v>
      </c>
      <c r="BF26" s="85">
        <f t="shared" si="23"/>
        <v>1.4956849880254137</v>
      </c>
      <c r="BG26" s="85" t="str">
        <f t="shared" si="24"/>
        <v>na</v>
      </c>
      <c r="BH26" s="85">
        <f t="shared" si="25"/>
        <v>1.7346405778282903</v>
      </c>
      <c r="BI26" s="354" t="str">
        <f t="shared" si="26"/>
        <v>na</v>
      </c>
      <c r="BJ26" s="85">
        <f t="shared" si="27"/>
        <v>14.956849880254136</v>
      </c>
      <c r="BK26" s="85" t="str">
        <f t="shared" si="28"/>
        <v>na</v>
      </c>
      <c r="BL26" s="86" t="str">
        <f t="shared" si="29"/>
        <v>na</v>
      </c>
      <c r="BM26" s="85">
        <f t="shared" si="30"/>
        <v>8.4132280576429519</v>
      </c>
      <c r="BN26" s="85">
        <f t="shared" si="31"/>
        <v>49.444131835550856</v>
      </c>
      <c r="BO26" s="85">
        <f t="shared" si="32"/>
        <v>25.605228199229728</v>
      </c>
      <c r="BP26" s="85">
        <f t="shared" si="33"/>
        <v>14.956849880254136</v>
      </c>
      <c r="BQ26" s="85" t="str">
        <f t="shared" si="34"/>
        <v>na</v>
      </c>
      <c r="BR26" s="85">
        <f t="shared" si="35"/>
        <v>17.346405778282904</v>
      </c>
      <c r="BS26" s="86" t="str">
        <f t="shared" si="36"/>
        <v>na</v>
      </c>
      <c r="BT26" s="93">
        <f t="shared" si="37"/>
        <v>0.21601068153189035</v>
      </c>
      <c r="BU26" s="85" t="str">
        <f t="shared" si="38"/>
        <v>na</v>
      </c>
      <c r="BV26" s="86" t="str">
        <f t="shared" si="39"/>
        <v>na</v>
      </c>
      <c r="BW26" s="85">
        <f t="shared" si="40"/>
        <v>3.337414328649102E-2</v>
      </c>
      <c r="BX26" s="85">
        <f t="shared" si="41"/>
        <v>2.4694055724745683</v>
      </c>
      <c r="BY26" s="85">
        <f t="shared" si="42"/>
        <v>0.83689462421653138</v>
      </c>
      <c r="BZ26" s="85">
        <f t="shared" si="43"/>
        <v>0.39331105690677759</v>
      </c>
      <c r="CA26" s="85" t="str">
        <f t="shared" si="44"/>
        <v>na</v>
      </c>
      <c r="CB26" s="85">
        <f t="shared" si="45"/>
        <v>0.24869190890554882</v>
      </c>
      <c r="CC26" s="354" t="str">
        <f t="shared" si="46"/>
        <v>na</v>
      </c>
    </row>
    <row r="27" spans="1:81" x14ac:dyDescent="0.25">
      <c r="A27" s="222" t="s">
        <v>124</v>
      </c>
      <c r="B27" s="54">
        <v>10</v>
      </c>
      <c r="C27" s="55">
        <v>1</v>
      </c>
      <c r="D27" s="55"/>
      <c r="E27" s="55"/>
      <c r="F27" s="55">
        <v>1</v>
      </c>
      <c r="G27" s="56"/>
      <c r="H27" s="55">
        <v>6.5380000000000003</v>
      </c>
      <c r="I27" s="57"/>
      <c r="J27" s="57"/>
      <c r="K27" s="57"/>
      <c r="L27" s="57"/>
      <c r="M27" s="256" t="s">
        <v>270</v>
      </c>
      <c r="N27" s="63">
        <v>13.076000000000001</v>
      </c>
      <c r="O27" s="214"/>
      <c r="P27" s="224">
        <v>8</v>
      </c>
      <c r="Q27" s="224">
        <v>26.533333299999999</v>
      </c>
      <c r="R27" s="32">
        <f t="shared" si="47"/>
        <v>0.61180789232181088</v>
      </c>
      <c r="S27" s="32">
        <f t="shared" si="92"/>
        <v>0.61180789232181088</v>
      </c>
      <c r="T27" s="205">
        <f t="shared" si="93"/>
        <v>2.0291628403181399</v>
      </c>
      <c r="U27" s="26">
        <f t="shared" si="5"/>
        <v>2.0291628403181399</v>
      </c>
      <c r="V27" s="78">
        <v>1</v>
      </c>
      <c r="W27" s="60">
        <v>1</v>
      </c>
      <c r="X27" s="75"/>
      <c r="Y27" s="60">
        <v>0.5</v>
      </c>
      <c r="Z27" s="60">
        <v>0.3</v>
      </c>
      <c r="AA27" s="36">
        <v>0.5</v>
      </c>
      <c r="AB27" s="36"/>
      <c r="AC27" s="60"/>
      <c r="AD27" s="60">
        <v>1</v>
      </c>
      <c r="AE27" s="75"/>
      <c r="AF27" s="54">
        <f t="shared" si="49"/>
        <v>11</v>
      </c>
      <c r="AG27" s="144">
        <f t="shared" si="94"/>
        <v>11</v>
      </c>
      <c r="AH27" s="75" t="str">
        <f t="shared" si="95"/>
        <v>na</v>
      </c>
      <c r="AI27" s="144">
        <f t="shared" si="96"/>
        <v>11</v>
      </c>
      <c r="AJ27" s="144">
        <f t="shared" si="97"/>
        <v>11</v>
      </c>
      <c r="AK27" s="144">
        <f t="shared" si="98"/>
        <v>11</v>
      </c>
      <c r="AL27" s="144" t="str">
        <f t="shared" si="99"/>
        <v>na</v>
      </c>
      <c r="AM27" s="144" t="str">
        <f t="shared" si="100"/>
        <v>na</v>
      </c>
      <c r="AN27" s="144">
        <f t="shared" si="101"/>
        <v>11</v>
      </c>
      <c r="AO27" s="75" t="str">
        <f t="shared" si="102"/>
        <v>na</v>
      </c>
      <c r="AP27" s="81">
        <f t="shared" si="7"/>
        <v>0.4773564634850751</v>
      </c>
      <c r="AQ27" s="82">
        <f t="shared" si="8"/>
        <v>0.48845777658937917</v>
      </c>
      <c r="AR27" s="83" t="str">
        <f t="shared" si="9"/>
        <v>na</v>
      </c>
      <c r="AS27" s="82">
        <f t="shared" si="10"/>
        <v>0.35801734761380632</v>
      </c>
      <c r="AT27" s="82">
        <f t="shared" si="11"/>
        <v>0.26037625281004095</v>
      </c>
      <c r="AU27" s="82">
        <f t="shared" si="12"/>
        <v>0.31228927517715199</v>
      </c>
      <c r="AV27" s="82" t="str">
        <f t="shared" si="13"/>
        <v>na</v>
      </c>
      <c r="AW27" s="82" t="str">
        <f t="shared" si="14"/>
        <v>na</v>
      </c>
      <c r="AX27" s="82">
        <f t="shared" si="15"/>
        <v>0.51407619144546546</v>
      </c>
      <c r="AY27" s="83" t="str">
        <f t="shared" si="16"/>
        <v>na</v>
      </c>
      <c r="AZ27" s="93">
        <f t="shared" si="17"/>
        <v>2.2165725820440563</v>
      </c>
      <c r="BA27" s="85">
        <f t="shared" si="18"/>
        <v>2.3208677765480226</v>
      </c>
      <c r="BB27" s="86" t="str">
        <f t="shared" si="19"/>
        <v>na</v>
      </c>
      <c r="BC27" s="85">
        <f t="shared" si="20"/>
        <v>1.2468220773997816</v>
      </c>
      <c r="BD27" s="85">
        <f t="shared" si="21"/>
        <v>0.65947614011228106</v>
      </c>
      <c r="BE27" s="85">
        <f t="shared" si="22"/>
        <v>0.94865976522105677</v>
      </c>
      <c r="BF27" s="85" t="str">
        <f t="shared" si="23"/>
        <v>na</v>
      </c>
      <c r="BG27" s="85" t="str">
        <f t="shared" si="24"/>
        <v>na</v>
      </c>
      <c r="BH27" s="85">
        <f t="shared" si="25"/>
        <v>2.5706995626073077</v>
      </c>
      <c r="BI27" s="354" t="str">
        <f t="shared" si="26"/>
        <v>na</v>
      </c>
      <c r="BJ27" s="85">
        <f t="shared" si="27"/>
        <v>22.165725820440564</v>
      </c>
      <c r="BK27" s="85">
        <f t="shared" si="28"/>
        <v>23.208677765480225</v>
      </c>
      <c r="BL27" s="86" t="str">
        <f t="shared" si="29"/>
        <v>na</v>
      </c>
      <c r="BM27" s="85">
        <f t="shared" si="30"/>
        <v>12.468220773997816</v>
      </c>
      <c r="BN27" s="85">
        <f t="shared" si="31"/>
        <v>6.5947614011228106</v>
      </c>
      <c r="BO27" s="85">
        <f t="shared" si="32"/>
        <v>9.4865976522105679</v>
      </c>
      <c r="BP27" s="85" t="str">
        <f t="shared" si="33"/>
        <v>na</v>
      </c>
      <c r="BQ27" s="85" t="str">
        <f t="shared" si="34"/>
        <v>na</v>
      </c>
      <c r="BR27" s="85">
        <f t="shared" si="35"/>
        <v>25.706995626073077</v>
      </c>
      <c r="BS27" s="86" t="str">
        <f t="shared" si="36"/>
        <v>na</v>
      </c>
      <c r="BT27" s="93">
        <f t="shared" si="37"/>
        <v>0.49449888146113252</v>
      </c>
      <c r="BU27" s="85">
        <f t="shared" si="38"/>
        <v>0.76248662728387739</v>
      </c>
      <c r="BV27" s="86" t="str">
        <f t="shared" si="39"/>
        <v>na</v>
      </c>
      <c r="BW27" s="85">
        <f t="shared" si="40"/>
        <v>0.13069194047584812</v>
      </c>
      <c r="BX27" s="85">
        <f t="shared" si="41"/>
        <v>1.0084222652019748E-4</v>
      </c>
      <c r="BY27" s="85">
        <f t="shared" si="42"/>
        <v>3.6498683385559796E-2</v>
      </c>
      <c r="BZ27" s="85" t="str">
        <f t="shared" si="43"/>
        <v>na</v>
      </c>
      <c r="CA27" s="85" t="str">
        <f t="shared" si="44"/>
        <v>na</v>
      </c>
      <c r="CB27" s="85">
        <f t="shared" si="45"/>
        <v>0.5707320888708256</v>
      </c>
      <c r="CC27" s="354" t="str">
        <f t="shared" si="46"/>
        <v>na</v>
      </c>
    </row>
    <row r="28" spans="1:81" x14ac:dyDescent="0.25">
      <c r="A28" s="222" t="s">
        <v>40</v>
      </c>
      <c r="B28" s="54">
        <v>10</v>
      </c>
      <c r="C28" s="55">
        <v>1</v>
      </c>
      <c r="D28" s="55"/>
      <c r="E28" s="55"/>
      <c r="F28" s="55">
        <v>1</v>
      </c>
      <c r="G28" s="56"/>
      <c r="H28" s="55">
        <v>1.625</v>
      </c>
      <c r="I28" s="57"/>
      <c r="J28" s="57"/>
      <c r="K28" s="57"/>
      <c r="L28" s="57"/>
      <c r="M28" s="256" t="s">
        <v>270</v>
      </c>
      <c r="N28" s="63">
        <v>3.25</v>
      </c>
      <c r="O28" s="214"/>
      <c r="P28" s="224">
        <v>2</v>
      </c>
      <c r="Q28" s="224">
        <v>6.633</v>
      </c>
      <c r="R28" s="32">
        <f t="shared" si="47"/>
        <v>0.61538461538461542</v>
      </c>
      <c r="S28" s="32">
        <f t="shared" si="92"/>
        <v>0.61538461538461542</v>
      </c>
      <c r="T28" s="205">
        <f t="shared" si="93"/>
        <v>2.0409230769230771</v>
      </c>
      <c r="U28" s="26">
        <f t="shared" si="5"/>
        <v>2.0409230769230771</v>
      </c>
      <c r="V28" s="78">
        <v>1</v>
      </c>
      <c r="W28" s="60">
        <v>1</v>
      </c>
      <c r="X28" s="75"/>
      <c r="Y28" s="60">
        <v>0.25</v>
      </c>
      <c r="Z28" s="60">
        <v>0.8</v>
      </c>
      <c r="AA28" s="36">
        <v>0.5</v>
      </c>
      <c r="AB28" s="36"/>
      <c r="AC28" s="60"/>
      <c r="AD28" s="60"/>
      <c r="AE28" s="75"/>
      <c r="AF28" s="54">
        <f t="shared" si="49"/>
        <v>11</v>
      </c>
      <c r="AG28" s="144">
        <f t="shared" si="94"/>
        <v>11</v>
      </c>
      <c r="AH28" s="75" t="str">
        <f t="shared" si="95"/>
        <v>na</v>
      </c>
      <c r="AI28" s="144">
        <f t="shared" si="96"/>
        <v>11</v>
      </c>
      <c r="AJ28" s="144">
        <f t="shared" si="97"/>
        <v>11</v>
      </c>
      <c r="AK28" s="144">
        <f t="shared" si="98"/>
        <v>11</v>
      </c>
      <c r="AL28" s="144" t="str">
        <f t="shared" si="99"/>
        <v>na</v>
      </c>
      <c r="AM28" s="144" t="str">
        <f t="shared" si="100"/>
        <v>na</v>
      </c>
      <c r="AN28" s="144" t="str">
        <f t="shared" si="101"/>
        <v>na</v>
      </c>
      <c r="AO28" s="75" t="str">
        <f t="shared" si="102"/>
        <v>na</v>
      </c>
      <c r="AP28" s="81">
        <f t="shared" si="7"/>
        <v>0.47957308026188628</v>
      </c>
      <c r="AQ28" s="82">
        <f t="shared" si="8"/>
        <v>0.49072594259355806</v>
      </c>
      <c r="AR28" s="83" t="str">
        <f t="shared" si="9"/>
        <v>na</v>
      </c>
      <c r="AS28" s="82">
        <f t="shared" si="10"/>
        <v>0.17983990509820735</v>
      </c>
      <c r="AT28" s="82">
        <f t="shared" si="11"/>
        <v>0.69756084401728913</v>
      </c>
      <c r="AU28" s="82">
        <f t="shared" si="12"/>
        <v>0.31373939830216863</v>
      </c>
      <c r="AV28" s="82" t="str">
        <f t="shared" si="13"/>
        <v>na</v>
      </c>
      <c r="AW28" s="82" t="str">
        <f t="shared" si="14"/>
        <v>na</v>
      </c>
      <c r="AX28" s="82" t="str">
        <f t="shared" si="15"/>
        <v>na</v>
      </c>
      <c r="AY28" s="83" t="str">
        <f t="shared" si="16"/>
        <v>na</v>
      </c>
      <c r="AZ28" s="93">
        <f t="shared" si="17"/>
        <v>2.2243222261048015</v>
      </c>
      <c r="BA28" s="85">
        <f t="shared" si="18"/>
        <v>2.3289820604320695</v>
      </c>
      <c r="BB28" s="86" t="str">
        <f t="shared" si="19"/>
        <v>na</v>
      </c>
      <c r="BC28" s="85">
        <f t="shared" si="20"/>
        <v>0.31279531304598773</v>
      </c>
      <c r="BD28" s="85">
        <f t="shared" si="21"/>
        <v>4.7060040486184231</v>
      </c>
      <c r="BE28" s="85">
        <f t="shared" si="22"/>
        <v>0.95197649645502058</v>
      </c>
      <c r="BF28" s="85" t="str">
        <f t="shared" si="23"/>
        <v>na</v>
      </c>
      <c r="BG28" s="85" t="str">
        <f t="shared" si="24"/>
        <v>na</v>
      </c>
      <c r="BH28" s="85" t="str">
        <f t="shared" si="25"/>
        <v>na</v>
      </c>
      <c r="BI28" s="354" t="str">
        <f t="shared" si="26"/>
        <v>na</v>
      </c>
      <c r="BJ28" s="85">
        <f t="shared" si="27"/>
        <v>22.243222261048015</v>
      </c>
      <c r="BK28" s="85">
        <f t="shared" si="28"/>
        <v>23.289820604320695</v>
      </c>
      <c r="BL28" s="86" t="str">
        <f t="shared" si="29"/>
        <v>na</v>
      </c>
      <c r="BM28" s="85">
        <f t="shared" si="30"/>
        <v>3.1279531304598773</v>
      </c>
      <c r="BN28" s="85">
        <f t="shared" si="31"/>
        <v>47.060040486184235</v>
      </c>
      <c r="BO28" s="85">
        <f t="shared" si="32"/>
        <v>9.5197649645502054</v>
      </c>
      <c r="BP28" s="85" t="str">
        <f t="shared" si="33"/>
        <v>na</v>
      </c>
      <c r="BQ28" s="85" t="str">
        <f t="shared" si="34"/>
        <v>na</v>
      </c>
      <c r="BR28" s="85" t="str">
        <f t="shared" si="35"/>
        <v>na</v>
      </c>
      <c r="BS28" s="86" t="str">
        <f t="shared" si="36"/>
        <v>na</v>
      </c>
      <c r="BT28" s="93">
        <f t="shared" si="37"/>
        <v>0.50489243049832822</v>
      </c>
      <c r="BU28" s="85">
        <f t="shared" si="38"/>
        <v>0.77568085562426192</v>
      </c>
      <c r="BV28" s="86" t="str">
        <f t="shared" si="39"/>
        <v>na</v>
      </c>
      <c r="BW28" s="85">
        <f t="shared" si="40"/>
        <v>5.2640107207645406E-2</v>
      </c>
      <c r="BX28" s="85">
        <f t="shared" si="41"/>
        <v>2.0734134669697957</v>
      </c>
      <c r="BY28" s="85">
        <f t="shared" si="42"/>
        <v>3.8359494504250649E-2</v>
      </c>
      <c r="BZ28" s="85" t="str">
        <f t="shared" si="43"/>
        <v>na</v>
      </c>
      <c r="CA28" s="85" t="str">
        <f t="shared" si="44"/>
        <v>na</v>
      </c>
      <c r="CB28" s="85" t="str">
        <f t="shared" si="45"/>
        <v>na</v>
      </c>
      <c r="CC28" s="354" t="str">
        <f t="shared" si="46"/>
        <v>na</v>
      </c>
    </row>
    <row r="29" spans="1:81" x14ac:dyDescent="0.25">
      <c r="A29" s="222" t="s">
        <v>39</v>
      </c>
      <c r="B29" s="54">
        <v>10</v>
      </c>
      <c r="C29" s="55">
        <v>1</v>
      </c>
      <c r="D29" s="55"/>
      <c r="E29" s="55"/>
      <c r="F29" s="55">
        <v>1</v>
      </c>
      <c r="G29" s="56"/>
      <c r="H29" s="55">
        <v>44.088000000000001</v>
      </c>
      <c r="I29" s="57"/>
      <c r="J29" s="57"/>
      <c r="K29" s="57"/>
      <c r="L29" s="57"/>
      <c r="M29" s="255" t="s">
        <v>278</v>
      </c>
      <c r="N29" s="63">
        <v>593.82000000000005</v>
      </c>
      <c r="O29" s="214"/>
      <c r="P29" s="224">
        <v>296.90899999999999</v>
      </c>
      <c r="Q29" s="224">
        <v>201.84899999999999</v>
      </c>
      <c r="R29" s="32">
        <f t="shared" si="47"/>
        <v>0.49999831598800976</v>
      </c>
      <c r="S29" s="32">
        <f t="shared" si="92"/>
        <v>0.49999831598800976</v>
      </c>
      <c r="T29" s="205">
        <f t="shared" si="93"/>
        <v>0.3399161362028898</v>
      </c>
      <c r="U29" s="26">
        <f t="shared" si="5"/>
        <v>0.3399161362028898</v>
      </c>
      <c r="V29" s="78">
        <v>1</v>
      </c>
      <c r="W29" s="60"/>
      <c r="X29" s="75">
        <v>1</v>
      </c>
      <c r="Y29" s="60">
        <v>1</v>
      </c>
      <c r="Z29" s="60">
        <v>0.3</v>
      </c>
      <c r="AA29" s="36">
        <v>1</v>
      </c>
      <c r="AB29" s="36"/>
      <c r="AC29" s="60"/>
      <c r="AD29" s="60">
        <v>1</v>
      </c>
      <c r="AE29" s="75">
        <v>1</v>
      </c>
      <c r="AF29" s="54">
        <f t="shared" si="49"/>
        <v>11</v>
      </c>
      <c r="AG29" s="144" t="str">
        <f t="shared" si="94"/>
        <v>na</v>
      </c>
      <c r="AH29" s="75">
        <f t="shared" si="95"/>
        <v>11</v>
      </c>
      <c r="AI29" s="144">
        <f t="shared" si="96"/>
        <v>11</v>
      </c>
      <c r="AJ29" s="144">
        <f t="shared" si="97"/>
        <v>11</v>
      </c>
      <c r="AK29" s="144">
        <f t="shared" si="98"/>
        <v>11</v>
      </c>
      <c r="AL29" s="144" t="str">
        <f t="shared" si="99"/>
        <v>na</v>
      </c>
      <c r="AM29" s="144" t="str">
        <f t="shared" si="100"/>
        <v>na</v>
      </c>
      <c r="AN29" s="144">
        <f t="shared" si="101"/>
        <v>11</v>
      </c>
      <c r="AO29" s="75">
        <f t="shared" si="102"/>
        <v>11</v>
      </c>
      <c r="AP29" s="81">
        <f t="shared" si="7"/>
        <v>0.40546398543287399</v>
      </c>
      <c r="AQ29" s="82" t="str">
        <f t="shared" si="8"/>
        <v>na</v>
      </c>
      <c r="AR29" s="83">
        <f t="shared" si="9"/>
        <v>0.46338741192328453</v>
      </c>
      <c r="AS29" s="82">
        <f t="shared" si="10"/>
        <v>0.60819597814931092</v>
      </c>
      <c r="AT29" s="82">
        <f t="shared" si="11"/>
        <v>0.22116217387247669</v>
      </c>
      <c r="AU29" s="82">
        <f t="shared" si="12"/>
        <v>0.53051362580002215</v>
      </c>
      <c r="AV29" s="82" t="str">
        <f t="shared" si="13"/>
        <v>na</v>
      </c>
      <c r="AW29" s="82" t="str">
        <f t="shared" si="14"/>
        <v>na</v>
      </c>
      <c r="AX29" s="82">
        <f t="shared" si="15"/>
        <v>0.43665352277386427</v>
      </c>
      <c r="AY29" s="83">
        <f t="shared" si="16"/>
        <v>0.54061864724383191</v>
      </c>
      <c r="AZ29" s="93">
        <f t="shared" si="17"/>
        <v>0.58521405416217065</v>
      </c>
      <c r="BA29" s="85" t="str">
        <f t="shared" si="18"/>
        <v>na</v>
      </c>
      <c r="BB29" s="86">
        <f t="shared" si="19"/>
        <v>0.76436121359956977</v>
      </c>
      <c r="BC29" s="85">
        <f t="shared" si="20"/>
        <v>1.3167316218648839</v>
      </c>
      <c r="BD29" s="85">
        <f t="shared" si="21"/>
        <v>0.1741132723127119</v>
      </c>
      <c r="BE29" s="85">
        <f t="shared" si="22"/>
        <v>1.001851293700633</v>
      </c>
      <c r="BF29" s="85" t="str">
        <f t="shared" si="23"/>
        <v>na</v>
      </c>
      <c r="BG29" s="85" t="str">
        <f t="shared" si="24"/>
        <v>na</v>
      </c>
      <c r="BH29" s="85">
        <f t="shared" si="25"/>
        <v>0.67870979062594938</v>
      </c>
      <c r="BI29" s="354">
        <f t="shared" si="26"/>
        <v>1.0403805407327478</v>
      </c>
      <c r="BJ29" s="85">
        <f t="shared" si="27"/>
        <v>5.852140541621706</v>
      </c>
      <c r="BK29" s="85" t="str">
        <f t="shared" si="28"/>
        <v>na</v>
      </c>
      <c r="BL29" s="86">
        <f t="shared" si="29"/>
        <v>7.6436121359956974</v>
      </c>
      <c r="BM29" s="85">
        <f t="shared" si="30"/>
        <v>13.167316218648839</v>
      </c>
      <c r="BN29" s="85">
        <f t="shared" si="31"/>
        <v>1.741132723127119</v>
      </c>
      <c r="BO29" s="85">
        <f t="shared" si="32"/>
        <v>10.01851293700633</v>
      </c>
      <c r="BP29" s="85" t="str">
        <f t="shared" si="33"/>
        <v>na</v>
      </c>
      <c r="BQ29" s="85" t="str">
        <f t="shared" si="34"/>
        <v>na</v>
      </c>
      <c r="BR29" s="85">
        <f t="shared" si="35"/>
        <v>6.7870979062594934</v>
      </c>
      <c r="BS29" s="86">
        <f t="shared" si="36"/>
        <v>10.403805407327479</v>
      </c>
      <c r="BT29" s="93">
        <f t="shared" si="37"/>
        <v>0.21600722041412707</v>
      </c>
      <c r="BU29" s="85" t="str">
        <f t="shared" si="38"/>
        <v>na</v>
      </c>
      <c r="BV29" s="86">
        <f t="shared" si="39"/>
        <v>0.2409143578062668</v>
      </c>
      <c r="BW29" s="85">
        <f t="shared" si="40"/>
        <v>1.4191052740348913</v>
      </c>
      <c r="BX29" s="85">
        <f t="shared" si="41"/>
        <v>1.9628124704111585E-2</v>
      </c>
      <c r="BY29" s="85">
        <f t="shared" si="42"/>
        <v>0.83688571049642446</v>
      </c>
      <c r="BZ29" s="85" t="str">
        <f t="shared" si="43"/>
        <v>na</v>
      </c>
      <c r="CA29" s="85" t="str">
        <f t="shared" si="44"/>
        <v>na</v>
      </c>
      <c r="CB29" s="85">
        <f t="shared" si="45"/>
        <v>0.24868790951084074</v>
      </c>
      <c r="CC29" s="354">
        <f t="shared" si="46"/>
        <v>7.3310721477446911E-2</v>
      </c>
    </row>
    <row r="30" spans="1:81" x14ac:dyDescent="0.25">
      <c r="A30" s="222" t="s">
        <v>38</v>
      </c>
      <c r="B30" s="54">
        <v>10</v>
      </c>
      <c r="C30" s="55">
        <v>1</v>
      </c>
      <c r="D30" s="55"/>
      <c r="E30" s="55"/>
      <c r="F30" s="55">
        <v>1</v>
      </c>
      <c r="G30" s="56"/>
      <c r="H30" s="55">
        <v>20.7</v>
      </c>
      <c r="I30" s="57"/>
      <c r="J30" s="57"/>
      <c r="K30" s="57"/>
      <c r="L30" s="57"/>
      <c r="M30" s="255" t="s">
        <v>278</v>
      </c>
      <c r="N30" s="63">
        <v>694.54</v>
      </c>
      <c r="O30" s="214"/>
      <c r="P30" s="224">
        <v>347.27300000000002</v>
      </c>
      <c r="Q30" s="224">
        <v>524.33600000000001</v>
      </c>
      <c r="R30" s="32">
        <f t="shared" si="47"/>
        <v>0.50000431940564982</v>
      </c>
      <c r="S30" s="32">
        <f t="shared" si="92"/>
        <v>0.50000431940564982</v>
      </c>
      <c r="T30" s="205">
        <f t="shared" si="93"/>
        <v>0.75493996026146815</v>
      </c>
      <c r="U30" s="26">
        <f t="shared" si="5"/>
        <v>0.75493996026146815</v>
      </c>
      <c r="V30" s="78">
        <v>1</v>
      </c>
      <c r="W30" s="60"/>
      <c r="X30" s="75"/>
      <c r="Y30" s="60">
        <v>0.25</v>
      </c>
      <c r="Z30" s="60">
        <v>0.2</v>
      </c>
      <c r="AA30" s="36">
        <v>1</v>
      </c>
      <c r="AB30" s="36">
        <v>1</v>
      </c>
      <c r="AC30" s="60">
        <v>1</v>
      </c>
      <c r="AD30" s="60"/>
      <c r="AE30" s="75"/>
      <c r="AF30" s="54">
        <f t="shared" si="49"/>
        <v>11</v>
      </c>
      <c r="AG30" s="144" t="str">
        <f t="shared" si="94"/>
        <v>na</v>
      </c>
      <c r="AH30" s="75" t="str">
        <f t="shared" si="95"/>
        <v>na</v>
      </c>
      <c r="AI30" s="144">
        <f t="shared" si="96"/>
        <v>11</v>
      </c>
      <c r="AJ30" s="144">
        <f t="shared" si="97"/>
        <v>11</v>
      </c>
      <c r="AK30" s="144">
        <f t="shared" si="98"/>
        <v>11</v>
      </c>
      <c r="AL30" s="144">
        <f t="shared" si="99"/>
        <v>11</v>
      </c>
      <c r="AM30" s="144">
        <f t="shared" si="100"/>
        <v>11</v>
      </c>
      <c r="AN30" s="144" t="str">
        <f t="shared" si="101"/>
        <v>na</v>
      </c>
      <c r="AO30" s="75" t="str">
        <f t="shared" si="102"/>
        <v>na</v>
      </c>
      <c r="AP30" s="81">
        <f t="shared" si="7"/>
        <v>0.40546798770778486</v>
      </c>
      <c r="AQ30" s="82" t="str">
        <f t="shared" si="8"/>
        <v>na</v>
      </c>
      <c r="AR30" s="83" t="str">
        <f t="shared" si="9"/>
        <v>na</v>
      </c>
      <c r="AS30" s="82">
        <f t="shared" si="10"/>
        <v>0.15205049539041932</v>
      </c>
      <c r="AT30" s="82">
        <f t="shared" si="11"/>
        <v>0.14744290462101267</v>
      </c>
      <c r="AU30" s="82">
        <f t="shared" si="12"/>
        <v>0.53051886242140078</v>
      </c>
      <c r="AV30" s="82">
        <f t="shared" si="13"/>
        <v>0.40546798770778486</v>
      </c>
      <c r="AW30" s="82">
        <f t="shared" si="14"/>
        <v>0.4505199863419832</v>
      </c>
      <c r="AX30" s="82" t="str">
        <f t="shared" si="15"/>
        <v>na</v>
      </c>
      <c r="AY30" s="83" t="str">
        <f t="shared" si="16"/>
        <v>na</v>
      </c>
      <c r="AZ30" s="93">
        <f t="shared" si="17"/>
        <v>1.1248692913108089</v>
      </c>
      <c r="BA30" s="85" t="str">
        <f t="shared" si="18"/>
        <v>na</v>
      </c>
      <c r="BB30" s="86" t="str">
        <f t="shared" si="19"/>
        <v>na</v>
      </c>
      <c r="BC30" s="85">
        <f t="shared" si="20"/>
        <v>0.1581847440905825</v>
      </c>
      <c r="BD30" s="85">
        <f t="shared" si="21"/>
        <v>0.14874304678490036</v>
      </c>
      <c r="BE30" s="85">
        <f t="shared" si="22"/>
        <v>1.9257086304211601</v>
      </c>
      <c r="BF30" s="85">
        <f t="shared" si="23"/>
        <v>1.1248692913108089</v>
      </c>
      <c r="BG30" s="85">
        <f t="shared" si="24"/>
        <v>1.3887275201368012</v>
      </c>
      <c r="BH30" s="85" t="str">
        <f t="shared" si="25"/>
        <v>na</v>
      </c>
      <c r="BI30" s="354" t="str">
        <f t="shared" si="26"/>
        <v>na</v>
      </c>
      <c r="BJ30" s="85">
        <f t="shared" si="27"/>
        <v>11.248692913108089</v>
      </c>
      <c r="BK30" s="85" t="str">
        <f t="shared" si="28"/>
        <v>na</v>
      </c>
      <c r="BL30" s="86" t="str">
        <f t="shared" si="29"/>
        <v>na</v>
      </c>
      <c r="BM30" s="85">
        <f t="shared" si="30"/>
        <v>1.581847440905825</v>
      </c>
      <c r="BN30" s="85">
        <f t="shared" si="31"/>
        <v>1.4874304678490036</v>
      </c>
      <c r="BO30" s="85">
        <f t="shared" si="32"/>
        <v>19.257086304211601</v>
      </c>
      <c r="BP30" s="85">
        <f t="shared" si="33"/>
        <v>11.248692913108089</v>
      </c>
      <c r="BQ30" s="85">
        <f t="shared" si="34"/>
        <v>13.887275201368013</v>
      </c>
      <c r="BR30" s="85" t="str">
        <f t="shared" si="35"/>
        <v>na</v>
      </c>
      <c r="BS30" s="86" t="str">
        <f t="shared" si="36"/>
        <v>na</v>
      </c>
      <c r="BT30" s="93">
        <f t="shared" si="37"/>
        <v>0.216019559233047</v>
      </c>
      <c r="BU30" s="85" t="str">
        <f t="shared" si="38"/>
        <v>na</v>
      </c>
      <c r="BV30" s="86" t="str">
        <f t="shared" si="39"/>
        <v>na</v>
      </c>
      <c r="BW30" s="85">
        <f t="shared" si="40"/>
        <v>0.10342743808321468</v>
      </c>
      <c r="BX30" s="85">
        <f t="shared" si="41"/>
        <v>0.14791682562189523</v>
      </c>
      <c r="BY30" s="85">
        <f t="shared" si="42"/>
        <v>0.83691748762940932</v>
      </c>
      <c r="BZ30" s="85">
        <f t="shared" si="43"/>
        <v>0.39332303616235126</v>
      </c>
      <c r="CA30" s="85">
        <f t="shared" si="44"/>
        <v>8.7135653403027855E-2</v>
      </c>
      <c r="CB30" s="85" t="str">
        <f t="shared" si="45"/>
        <v>na</v>
      </c>
      <c r="CC30" s="354" t="str">
        <f t="shared" si="46"/>
        <v>na</v>
      </c>
    </row>
    <row r="31" spans="1:81" x14ac:dyDescent="0.25">
      <c r="A31" s="217" t="s">
        <v>179</v>
      </c>
      <c r="B31" s="54"/>
      <c r="C31" s="55"/>
      <c r="D31" s="55">
        <v>10</v>
      </c>
      <c r="E31" s="55"/>
      <c r="F31" s="55">
        <v>1</v>
      </c>
      <c r="G31" s="56"/>
      <c r="H31" s="55"/>
      <c r="I31" s="57">
        <v>0.33300000000000002</v>
      </c>
      <c r="J31" s="57">
        <v>5.3E-3</v>
      </c>
      <c r="K31" s="57">
        <v>3.5000000000000005E-3</v>
      </c>
      <c r="L31" s="57">
        <v>3.4000000000000002E-3</v>
      </c>
      <c r="M31" s="255" t="s">
        <v>278</v>
      </c>
      <c r="N31" s="63"/>
      <c r="O31" s="214">
        <v>0.57220000000000004</v>
      </c>
      <c r="P31" s="224">
        <v>0.28610000000000002</v>
      </c>
      <c r="Q31" s="224">
        <v>1.0642499999999999</v>
      </c>
      <c r="R31" s="73">
        <f>P31/O31</f>
        <v>0.5</v>
      </c>
      <c r="S31" s="73">
        <f>IF(P31&lt;0.01*O31,0.01,IF(P31&gt;100*O31,100,R31))</f>
        <v>0.5</v>
      </c>
      <c r="T31" s="205">
        <f>IF(Q31&gt;0,((((1/O31)^2)*((Q31^2)+(P31^2))-((1/O31)^2)*(P31^2))^0.5),0)</f>
        <v>1.8599265990912266</v>
      </c>
      <c r="U31" s="26">
        <f t="shared" si="5"/>
        <v>1.8599265990912266</v>
      </c>
      <c r="V31" s="78">
        <v>1</v>
      </c>
      <c r="W31" s="61">
        <v>1</v>
      </c>
      <c r="X31" s="75"/>
      <c r="Y31" s="61">
        <v>1</v>
      </c>
      <c r="Z31" s="61">
        <v>1</v>
      </c>
      <c r="AA31" s="37">
        <v>0.5</v>
      </c>
      <c r="AB31" s="37">
        <v>1</v>
      </c>
      <c r="AC31" s="61"/>
      <c r="AD31" s="61"/>
      <c r="AE31" s="75"/>
      <c r="AF31" s="54">
        <f>IF(V31&gt;0,$D31,"na")</f>
        <v>10</v>
      </c>
      <c r="AG31" s="144">
        <f t="shared" ref="AG31:AO31" si="103">IF(W31&gt;0,$D31,"na")</f>
        <v>10</v>
      </c>
      <c r="AH31" s="75" t="str">
        <f t="shared" si="103"/>
        <v>na</v>
      </c>
      <c r="AI31" s="144">
        <f t="shared" si="103"/>
        <v>10</v>
      </c>
      <c r="AJ31" s="144">
        <f t="shared" si="103"/>
        <v>10</v>
      </c>
      <c r="AK31" s="144">
        <f t="shared" si="103"/>
        <v>10</v>
      </c>
      <c r="AL31" s="144">
        <f t="shared" si="103"/>
        <v>10</v>
      </c>
      <c r="AM31" s="144" t="str">
        <f t="shared" si="103"/>
        <v>na</v>
      </c>
      <c r="AN31" s="144" t="str">
        <f t="shared" si="103"/>
        <v>na</v>
      </c>
      <c r="AO31" s="75" t="str">
        <f t="shared" si="103"/>
        <v>na</v>
      </c>
      <c r="AP31" s="81">
        <f t="shared" si="7"/>
        <v>0.40546510810816438</v>
      </c>
      <c r="AQ31" s="82">
        <f t="shared" si="8"/>
        <v>0.41489452922695891</v>
      </c>
      <c r="AR31" s="83" t="str">
        <f t="shared" si="9"/>
        <v>na</v>
      </c>
      <c r="AS31" s="82">
        <f t="shared" si="10"/>
        <v>0.60819766216224658</v>
      </c>
      <c r="AT31" s="82">
        <f t="shared" si="11"/>
        <v>0.73720928746938974</v>
      </c>
      <c r="AU31" s="82">
        <f t="shared" si="12"/>
        <v>0.2652575473604814</v>
      </c>
      <c r="AV31" s="82">
        <f t="shared" si="13"/>
        <v>0.40546510810816438</v>
      </c>
      <c r="AW31" s="82" t="str">
        <f t="shared" si="14"/>
        <v>na</v>
      </c>
      <c r="AX31" s="82" t="str">
        <f t="shared" si="15"/>
        <v>na</v>
      </c>
      <c r="AY31" s="83" t="str">
        <f t="shared" si="16"/>
        <v>na</v>
      </c>
      <c r="AZ31" s="93">
        <f t="shared" si="17"/>
        <v>2.1015919196980022</v>
      </c>
      <c r="BA31" s="85">
        <f t="shared" si="18"/>
        <v>2.2004769910953663</v>
      </c>
      <c r="BB31" s="86" t="str">
        <f t="shared" si="19"/>
        <v>na</v>
      </c>
      <c r="BC31" s="85">
        <f t="shared" si="20"/>
        <v>4.7285818193205049</v>
      </c>
      <c r="BD31" s="85">
        <f t="shared" si="21"/>
        <v>6.9474113047867831</v>
      </c>
      <c r="BE31" s="85">
        <f t="shared" si="22"/>
        <v>0.89944976910823771</v>
      </c>
      <c r="BF31" s="85">
        <f t="shared" si="23"/>
        <v>2.1015919196980022</v>
      </c>
      <c r="BG31" s="85" t="str">
        <f t="shared" si="24"/>
        <v>na</v>
      </c>
      <c r="BH31" s="85" t="str">
        <f t="shared" si="25"/>
        <v>na</v>
      </c>
      <c r="BI31" s="354" t="str">
        <f t="shared" si="26"/>
        <v>na</v>
      </c>
      <c r="BJ31" s="85">
        <f t="shared" si="27"/>
        <v>18.91432727728202</v>
      </c>
      <c r="BK31" s="85">
        <f t="shared" si="28"/>
        <v>19.804292919858298</v>
      </c>
      <c r="BL31" s="86" t="str">
        <f t="shared" si="29"/>
        <v>na</v>
      </c>
      <c r="BM31" s="85">
        <f t="shared" si="30"/>
        <v>42.557236373884543</v>
      </c>
      <c r="BN31" s="85">
        <f t="shared" si="31"/>
        <v>62.526701743081048</v>
      </c>
      <c r="BO31" s="85">
        <f t="shared" si="32"/>
        <v>8.0950479219741389</v>
      </c>
      <c r="BP31" s="85">
        <f t="shared" si="33"/>
        <v>18.91432727728202</v>
      </c>
      <c r="BQ31" s="85" t="str">
        <f t="shared" si="34"/>
        <v>na</v>
      </c>
      <c r="BR31" s="85" t="str">
        <f t="shared" si="35"/>
        <v>na</v>
      </c>
      <c r="BS31" s="86" t="str">
        <f t="shared" si="36"/>
        <v>na</v>
      </c>
      <c r="BT31" s="93">
        <f t="shared" si="37"/>
        <v>0.19637334684717303</v>
      </c>
      <c r="BU31" s="85">
        <f t="shared" si="38"/>
        <v>0.3599288414588786</v>
      </c>
      <c r="BV31" s="86" t="str">
        <f t="shared" si="39"/>
        <v>na</v>
      </c>
      <c r="BW31" s="85">
        <f t="shared" si="40"/>
        <v>1.2901078009388516</v>
      </c>
      <c r="BX31" s="85">
        <f t="shared" si="41"/>
        <v>2.2449141567950619</v>
      </c>
      <c r="BY31" s="85">
        <f t="shared" si="42"/>
        <v>1.1174381570577632E-3</v>
      </c>
      <c r="BZ31" s="85">
        <f t="shared" si="43"/>
        <v>0.35755550627888871</v>
      </c>
      <c r="CA31" s="85" t="str">
        <f t="shared" si="44"/>
        <v>na</v>
      </c>
      <c r="CB31" s="85" t="str">
        <f t="shared" si="45"/>
        <v>na</v>
      </c>
      <c r="CC31" s="354" t="str">
        <f t="shared" si="46"/>
        <v>na</v>
      </c>
    </row>
    <row r="32" spans="1:81" s="41" customFormat="1" x14ac:dyDescent="0.25">
      <c r="B32" s="61"/>
      <c r="C32" s="55"/>
      <c r="D32" s="55"/>
      <c r="E32" s="55"/>
      <c r="F32" s="55"/>
      <c r="G32" s="74"/>
      <c r="H32" s="55"/>
      <c r="I32" s="57"/>
      <c r="J32" s="57"/>
      <c r="K32" s="57"/>
      <c r="L32" s="57"/>
      <c r="M32" s="251"/>
      <c r="N32" s="60"/>
      <c r="O32" s="57"/>
      <c r="P32" s="58"/>
      <c r="Q32" s="60"/>
      <c r="R32" s="73"/>
      <c r="S32" s="73"/>
      <c r="T32" s="73"/>
      <c r="U32" s="73"/>
      <c r="V32" s="77"/>
      <c r="W32" s="61"/>
      <c r="X32" s="75"/>
      <c r="Y32" s="61"/>
      <c r="Z32" s="61"/>
      <c r="AA32" s="37"/>
      <c r="AB32" s="37"/>
      <c r="AC32" s="61"/>
      <c r="AD32" s="61"/>
      <c r="AE32" s="75"/>
      <c r="AF32" s="58"/>
      <c r="AG32" s="60"/>
      <c r="AH32" s="75"/>
      <c r="AI32" s="60"/>
      <c r="AJ32" s="60"/>
      <c r="AK32" s="60"/>
      <c r="AL32" s="60"/>
      <c r="AM32" s="60"/>
      <c r="AN32" s="60"/>
      <c r="AO32" s="75"/>
      <c r="AP32" s="1"/>
      <c r="AQ32" s="3"/>
      <c r="AR32" s="152"/>
      <c r="AS32" s="3"/>
      <c r="AT32" s="3"/>
      <c r="AU32" s="3"/>
      <c r="AV32" s="3"/>
      <c r="AW32" s="3"/>
      <c r="AX32" s="3"/>
      <c r="AY32" s="18"/>
      <c r="AZ32" s="202"/>
      <c r="BB32" s="201"/>
      <c r="BI32" s="16"/>
      <c r="BJ32" s="204"/>
      <c r="BK32" s="199"/>
      <c r="BL32" s="152"/>
      <c r="BM32" s="199"/>
      <c r="BN32" s="199"/>
      <c r="BO32" s="199"/>
      <c r="BP32" s="199"/>
      <c r="BQ32" s="199"/>
      <c r="BR32" s="199"/>
      <c r="BS32" s="79"/>
      <c r="BT32" s="198"/>
      <c r="CC32" s="203"/>
    </row>
    <row r="33" spans="1:81" s="41" customFormat="1" ht="18" x14ac:dyDescent="0.35">
      <c r="A33" s="60" t="s">
        <v>472</v>
      </c>
      <c r="B33" s="61"/>
      <c r="C33" s="55"/>
      <c r="D33" s="55"/>
      <c r="E33" s="55"/>
      <c r="F33" s="55"/>
      <c r="G33" s="74"/>
      <c r="H33" s="55"/>
      <c r="I33" s="57"/>
      <c r="J33" s="57"/>
      <c r="K33" s="57"/>
      <c r="L33" s="57"/>
      <c r="M33" s="251"/>
      <c r="N33" s="60"/>
      <c r="O33" s="214"/>
      <c r="P33" s="60"/>
      <c r="Q33" s="60"/>
      <c r="R33" s="73"/>
      <c r="S33" s="73"/>
      <c r="T33" s="73"/>
      <c r="U33" s="73"/>
      <c r="V33" s="54">
        <f>AVERAGE(V4:V31)</f>
        <v>1</v>
      </c>
      <c r="W33" s="61">
        <f>AVERAGE(W4:W31)</f>
        <v>0.97727272727272729</v>
      </c>
      <c r="X33" s="75">
        <f t="shared" ref="X33:AE33" si="104">AVERAGE(X4:X31)</f>
        <v>0.875</v>
      </c>
      <c r="Y33" s="61">
        <f t="shared" si="104"/>
        <v>0.66666666666666663</v>
      </c>
      <c r="Z33" s="61">
        <f t="shared" si="104"/>
        <v>0.55000000000000004</v>
      </c>
      <c r="AA33" s="61">
        <f t="shared" si="104"/>
        <v>0.76428571428571423</v>
      </c>
      <c r="AB33" s="61">
        <f t="shared" si="104"/>
        <v>1</v>
      </c>
      <c r="AC33" s="61">
        <f t="shared" si="104"/>
        <v>0.9</v>
      </c>
      <c r="AD33" s="61">
        <f t="shared" si="104"/>
        <v>0.9285714285714286</v>
      </c>
      <c r="AE33" s="75">
        <f t="shared" si="104"/>
        <v>0.75</v>
      </c>
      <c r="AF33" s="58">
        <f>SUM(AF4:AF31)-AF34</f>
        <v>273</v>
      </c>
      <c r="AG33" s="60">
        <f t="shared" ref="AG33:AO33" si="105">SUM(AG4:AG31)-AG34</f>
        <v>213</v>
      </c>
      <c r="AH33" s="75">
        <f t="shared" si="105"/>
        <v>38</v>
      </c>
      <c r="AI33" s="60">
        <f t="shared" si="105"/>
        <v>233</v>
      </c>
      <c r="AJ33" s="60">
        <f t="shared" si="105"/>
        <v>273</v>
      </c>
      <c r="AK33" s="60">
        <f t="shared" si="105"/>
        <v>273</v>
      </c>
      <c r="AL33" s="60">
        <f t="shared" si="105"/>
        <v>155</v>
      </c>
      <c r="AM33" s="60">
        <f t="shared" si="105"/>
        <v>50</v>
      </c>
      <c r="AN33" s="60">
        <f t="shared" si="105"/>
        <v>69</v>
      </c>
      <c r="AO33" s="75">
        <f t="shared" si="105"/>
        <v>20</v>
      </c>
      <c r="AP33" s="56">
        <f>(1/V34)*SUM(AP4:AP31)</f>
        <v>0.26533183338471655</v>
      </c>
      <c r="AQ33" s="74">
        <f t="shared" ref="AQ33:AY33" si="106">(1/W34)*SUM(AQ4:AQ31)</f>
        <v>0.22517662246566275</v>
      </c>
      <c r="AR33" s="345">
        <f t="shared" si="106"/>
        <v>0.31539651607115732</v>
      </c>
      <c r="AS33" s="74">
        <f t="shared" si="106"/>
        <v>0.24901695542274871</v>
      </c>
      <c r="AT33" s="74">
        <f t="shared" si="106"/>
        <v>0.26340403667587414</v>
      </c>
      <c r="AU33" s="74">
        <f t="shared" si="106"/>
        <v>0.25468665261567497</v>
      </c>
      <c r="AV33" s="74">
        <f t="shared" si="106"/>
        <v>0.21637372642224811</v>
      </c>
      <c r="AW33" s="74">
        <f t="shared" si="106"/>
        <v>0.36151760976338337</v>
      </c>
      <c r="AX33" s="74">
        <f t="shared" si="106"/>
        <v>0.28629398109554977</v>
      </c>
      <c r="AY33" s="386">
        <f t="shared" si="106"/>
        <v>0.45898157819181201</v>
      </c>
      <c r="AZ33" s="198"/>
      <c r="BB33" s="201"/>
      <c r="BI33" s="16"/>
      <c r="BJ33" s="78">
        <f>SQRT((SUM(BJ4:BJ31)+SUM(BT4:BT31))/AF33)</f>
        <v>0.9651901817271149</v>
      </c>
      <c r="BK33" s="205">
        <f t="shared" ref="BK33:BS33" si="107">SQRT((SUM(BK4:BK31)+SUM(BU4:BU31))/AG33)</f>
        <v>0.93989818336252928</v>
      </c>
      <c r="BL33" s="373">
        <f t="shared" si="107"/>
        <v>1.142788933704004</v>
      </c>
      <c r="BM33" s="205">
        <f t="shared" si="107"/>
        <v>1.0834078716203726</v>
      </c>
      <c r="BN33" s="205">
        <f t="shared" si="107"/>
        <v>1.302947580094894</v>
      </c>
      <c r="BO33" s="205">
        <f t="shared" si="107"/>
        <v>0.95106185246387542</v>
      </c>
      <c r="BP33" s="205">
        <f t="shared" si="107"/>
        <v>0.87106822037601472</v>
      </c>
      <c r="BQ33" s="205">
        <f t="shared" si="107"/>
        <v>1.0150611733681751</v>
      </c>
      <c r="BR33" s="205">
        <f t="shared" si="107"/>
        <v>1.0365664566836681</v>
      </c>
      <c r="BS33" s="375">
        <f t="shared" si="107"/>
        <v>0.86867664828416924</v>
      </c>
      <c r="BT33" s="198"/>
      <c r="CC33" s="203"/>
    </row>
    <row r="34" spans="1:81" s="3" customFormat="1" x14ac:dyDescent="0.25">
      <c r="A34" s="17" t="s">
        <v>60</v>
      </c>
      <c r="B34" s="3">
        <f>COUNTIF(B4:B31,"&gt;0")</f>
        <v>21</v>
      </c>
      <c r="C34" s="3">
        <f>COUNTIF(C4:C31,"&gt;0")</f>
        <v>21</v>
      </c>
      <c r="D34" s="3">
        <f>COUNTIF(D4:D31,"&gt;0")</f>
        <v>7</v>
      </c>
      <c r="G34" s="33"/>
      <c r="I34" s="33"/>
      <c r="J34" s="57"/>
      <c r="K34" s="57"/>
      <c r="L34" s="57"/>
      <c r="M34" s="251"/>
      <c r="N34" s="17"/>
      <c r="O34" s="214"/>
      <c r="P34" s="60"/>
      <c r="Q34" s="60"/>
      <c r="R34" s="17"/>
      <c r="S34" s="199"/>
      <c r="T34" s="17"/>
      <c r="U34" s="17"/>
      <c r="V34" s="1">
        <f t="shared" ref="V34" si="108">COUNTIF(V4:V31,"&gt;0")</f>
        <v>28</v>
      </c>
      <c r="W34" s="3">
        <f t="shared" ref="W34:AE34" si="109">COUNTIF(W4:W31,"&gt;0")</f>
        <v>22</v>
      </c>
      <c r="X34" s="152">
        <f t="shared" si="109"/>
        <v>4</v>
      </c>
      <c r="Y34" s="3">
        <f t="shared" si="109"/>
        <v>24</v>
      </c>
      <c r="Z34" s="3">
        <f t="shared" si="109"/>
        <v>28</v>
      </c>
      <c r="AA34" s="3">
        <f t="shared" si="109"/>
        <v>28</v>
      </c>
      <c r="AB34" s="3">
        <f t="shared" si="109"/>
        <v>16</v>
      </c>
      <c r="AC34" s="3">
        <f t="shared" si="109"/>
        <v>5</v>
      </c>
      <c r="AD34" s="3">
        <f t="shared" si="109"/>
        <v>7</v>
      </c>
      <c r="AE34" s="18">
        <f t="shared" si="109"/>
        <v>2</v>
      </c>
      <c r="AF34" s="202">
        <f>COUNTIF(AF4:AF31,"&gt;0")</f>
        <v>28</v>
      </c>
      <c r="AG34" s="198">
        <f t="shared" ref="AG34:AO34" si="110">COUNTIF(AG4:AG31,"&gt;0")</f>
        <v>22</v>
      </c>
      <c r="AH34" s="152">
        <f t="shared" si="110"/>
        <v>4</v>
      </c>
      <c r="AI34" s="198">
        <f t="shared" si="110"/>
        <v>24</v>
      </c>
      <c r="AJ34" s="198">
        <f t="shared" si="110"/>
        <v>28</v>
      </c>
      <c r="AK34" s="198">
        <f t="shared" si="110"/>
        <v>28</v>
      </c>
      <c r="AL34" s="198">
        <f t="shared" si="110"/>
        <v>16</v>
      </c>
      <c r="AM34" s="198">
        <f t="shared" si="110"/>
        <v>5</v>
      </c>
      <c r="AN34" s="198">
        <f t="shared" si="110"/>
        <v>7</v>
      </c>
      <c r="AO34" s="152">
        <f t="shared" si="110"/>
        <v>2</v>
      </c>
      <c r="AP34" s="1"/>
      <c r="AR34" s="152"/>
      <c r="AY34" s="18"/>
      <c r="AZ34" s="202"/>
      <c r="BB34" s="152"/>
      <c r="BI34" s="18"/>
      <c r="BJ34" s="202"/>
      <c r="BK34" s="198"/>
      <c r="BL34" s="152"/>
      <c r="BM34" s="198"/>
      <c r="BN34" s="198"/>
      <c r="BO34" s="198"/>
      <c r="BP34" s="198"/>
      <c r="BQ34" s="198"/>
      <c r="BR34" s="198"/>
      <c r="BS34" s="79"/>
      <c r="BT34" s="198"/>
      <c r="CC34" s="203"/>
    </row>
    <row r="35" spans="1:81" s="3" customFormat="1" ht="24" x14ac:dyDescent="0.45">
      <c r="A35" s="27" t="s">
        <v>483</v>
      </c>
      <c r="G35" s="33"/>
      <c r="I35" s="33"/>
      <c r="J35" s="57"/>
      <c r="K35" s="57"/>
      <c r="L35" s="57"/>
      <c r="M35" s="251"/>
      <c r="N35" s="17"/>
      <c r="O35" s="214"/>
      <c r="P35" s="60"/>
      <c r="Q35" s="60"/>
      <c r="R35" s="199"/>
      <c r="S35" s="199"/>
      <c r="T35" s="17"/>
      <c r="U35" s="17"/>
      <c r="V35" s="22"/>
      <c r="X35" s="152"/>
      <c r="AF35" s="198"/>
      <c r="AG35" s="198"/>
      <c r="AH35" s="198"/>
      <c r="AI35" s="198"/>
      <c r="AJ35" s="198"/>
      <c r="AK35" s="198"/>
      <c r="AL35" s="198"/>
      <c r="AM35" s="198"/>
      <c r="AN35" s="198"/>
      <c r="AO35" s="198"/>
      <c r="AP35" s="87">
        <f>EXP((1/V34)*(SUM(AP4:AP31)-V34))</f>
        <v>0.4796646012972432</v>
      </c>
      <c r="AQ35" s="88">
        <f t="shared" ref="AQ35:AY35" si="111">EXP((1/W34)*(SUM(AQ4:AQ31)-W34))</f>
        <v>0.46078515882307042</v>
      </c>
      <c r="AR35" s="94">
        <f t="shared" si="111"/>
        <v>0.50429014908519543</v>
      </c>
      <c r="AS35" s="88">
        <f t="shared" si="111"/>
        <v>0.47190242353009676</v>
      </c>
      <c r="AT35" s="88">
        <f t="shared" si="111"/>
        <v>0.47874079619783177</v>
      </c>
      <c r="AU35" s="88">
        <f t="shared" si="111"/>
        <v>0.47458556649261219</v>
      </c>
      <c r="AV35" s="88">
        <f t="shared" si="111"/>
        <v>0.45674671604611394</v>
      </c>
      <c r="AW35" s="88">
        <f t="shared" si="111"/>
        <v>0.52809325569519916</v>
      </c>
      <c r="AX35" s="88">
        <f t="shared" si="111"/>
        <v>0.48982552686626935</v>
      </c>
      <c r="AY35" s="384">
        <f t="shared" si="111"/>
        <v>0.58215507095080721</v>
      </c>
      <c r="AZ35" s="33"/>
      <c r="BA35" s="33"/>
      <c r="BB35" s="80"/>
      <c r="BC35" s="33"/>
      <c r="BD35" s="33"/>
      <c r="BE35" s="33"/>
      <c r="BF35" s="33"/>
      <c r="BG35" s="33"/>
      <c r="BH35" s="33"/>
      <c r="BI35" s="80"/>
      <c r="BJ35" s="81">
        <f>EXP((1/V34)*(BJ33-V34))</f>
        <v>0.38078174259470138</v>
      </c>
      <c r="BK35" s="82">
        <f t="shared" ref="BK35:BS35" si="112">EXP((1/W34)*(BK33-W34))</f>
        <v>0.38393678770302792</v>
      </c>
      <c r="BL35" s="83">
        <f t="shared" si="112"/>
        <v>0.48953331182262122</v>
      </c>
      <c r="BM35" s="82">
        <f t="shared" si="112"/>
        <v>0.38486678969865412</v>
      </c>
      <c r="BN35" s="82">
        <f t="shared" si="112"/>
        <v>0.38540283853853752</v>
      </c>
      <c r="BO35" s="82">
        <f t="shared" si="112"/>
        <v>0.3805896549952632</v>
      </c>
      <c r="BP35" s="82">
        <f t="shared" si="112"/>
        <v>0.38846265643516525</v>
      </c>
      <c r="BQ35" s="82">
        <f t="shared" si="112"/>
        <v>0.4506844889573135</v>
      </c>
      <c r="BR35" s="82">
        <f t="shared" si="112"/>
        <v>0.4265954760710266</v>
      </c>
      <c r="BS35" s="84">
        <f t="shared" si="112"/>
        <v>0.56798420096067481</v>
      </c>
      <c r="BT35" s="198"/>
      <c r="CC35" s="203"/>
    </row>
    <row r="36" spans="1:81" s="3" customFormat="1" ht="18" x14ac:dyDescent="0.35">
      <c r="A36" s="30" t="s">
        <v>473</v>
      </c>
      <c r="G36" s="33"/>
      <c r="I36" s="33"/>
      <c r="J36" s="57"/>
      <c r="K36" s="57"/>
      <c r="L36" s="57"/>
      <c r="M36" s="251"/>
      <c r="N36" s="17"/>
      <c r="O36" s="214"/>
      <c r="P36" s="60"/>
      <c r="Q36" s="60"/>
      <c r="R36" s="17"/>
      <c r="S36" s="17"/>
      <c r="T36" s="17"/>
      <c r="U36" s="17"/>
      <c r="V36" s="22"/>
      <c r="X36" s="152"/>
      <c r="AF36" s="198"/>
      <c r="AG36" s="198"/>
      <c r="AH36" s="198"/>
      <c r="AI36" s="198"/>
      <c r="AJ36" s="198"/>
      <c r="AK36" s="198"/>
      <c r="AL36" s="198"/>
      <c r="AM36" s="198"/>
      <c r="AN36" s="198"/>
      <c r="AO36" s="198"/>
      <c r="AP36" s="1"/>
      <c r="AR36" s="152"/>
      <c r="AY36" s="18"/>
      <c r="AZ36" s="202"/>
      <c r="BB36" s="199"/>
    </row>
    <row r="37" spans="1:81" s="3" customFormat="1" x14ac:dyDescent="0.25">
      <c r="A37" s="30" t="s">
        <v>198</v>
      </c>
      <c r="G37" s="33"/>
      <c r="I37" s="33"/>
      <c r="J37" s="57"/>
      <c r="K37" s="57"/>
      <c r="L37" s="57"/>
      <c r="M37" s="251"/>
      <c r="N37" s="17"/>
      <c r="O37" s="214"/>
      <c r="P37" s="60"/>
      <c r="Q37" s="60"/>
      <c r="R37" s="17"/>
      <c r="S37" s="17"/>
      <c r="T37" s="17"/>
      <c r="U37" s="17"/>
      <c r="V37" s="22"/>
      <c r="X37" s="152"/>
      <c r="AB37" s="41" t="s">
        <v>73</v>
      </c>
      <c r="AF37" s="198"/>
      <c r="AG37" s="198"/>
      <c r="AH37" s="198"/>
      <c r="AI37" s="198"/>
      <c r="AJ37" s="198"/>
      <c r="AK37" s="198"/>
      <c r="AL37" s="198"/>
      <c r="AM37" s="198"/>
      <c r="AN37" s="198"/>
      <c r="AO37" s="198"/>
      <c r="AP37" s="1">
        <f>SQRT(2*(((BJ35)^2)/V34))</f>
        <v>0.101768201423437</v>
      </c>
      <c r="AQ37" s="198">
        <f t="shared" ref="AQ37:AY37" si="113">SQRT(2*(((BK35)^2)/W34))</f>
        <v>0.11576129709320733</v>
      </c>
      <c r="AR37" s="152">
        <f t="shared" si="113"/>
        <v>0.34615232440648419</v>
      </c>
      <c r="AS37" s="198">
        <f t="shared" si="113"/>
        <v>0.11110147231733253</v>
      </c>
      <c r="AT37" s="198">
        <f t="shared" si="113"/>
        <v>0.10300324126438311</v>
      </c>
      <c r="AU37" s="198">
        <f t="shared" si="113"/>
        <v>0.10171686385305519</v>
      </c>
      <c r="AV37" s="198">
        <f t="shared" si="113"/>
        <v>0.1373422893015227</v>
      </c>
      <c r="AW37" s="198">
        <f t="shared" si="113"/>
        <v>0.28503789824282305</v>
      </c>
      <c r="AX37" s="198">
        <f t="shared" si="113"/>
        <v>0.22802487345792896</v>
      </c>
      <c r="AY37" s="152">
        <f t="shared" si="113"/>
        <v>0.56798420096067481</v>
      </c>
      <c r="AZ37" s="202"/>
      <c r="BB37" s="199"/>
    </row>
    <row r="38" spans="1:81" s="3" customFormat="1" x14ac:dyDescent="0.25">
      <c r="A38" s="30"/>
      <c r="G38" s="33"/>
      <c r="I38" s="33"/>
      <c r="J38" s="57"/>
      <c r="K38" s="57"/>
      <c r="L38" s="57"/>
      <c r="M38" s="251"/>
      <c r="N38" s="17"/>
      <c r="O38" s="214"/>
      <c r="P38" s="60"/>
      <c r="Q38" s="60"/>
      <c r="R38" s="17"/>
      <c r="S38" s="17"/>
      <c r="T38" s="17"/>
      <c r="U38" s="17"/>
      <c r="V38" s="22"/>
      <c r="X38" s="152"/>
      <c r="AB38" s="41" t="s">
        <v>74</v>
      </c>
      <c r="AF38" s="198"/>
      <c r="AG38" s="198"/>
      <c r="AH38" s="198"/>
      <c r="AI38" s="198"/>
      <c r="AJ38" s="198"/>
      <c r="AK38" s="198"/>
      <c r="AL38" s="198"/>
      <c r="AM38" s="198"/>
      <c r="AN38" s="198"/>
      <c r="AO38" s="198"/>
      <c r="AP38" s="204">
        <f>(0.736-AP35)/AP37</f>
        <v>2.5188162423761113</v>
      </c>
      <c r="AQ38" s="199">
        <f t="shared" ref="AQ38:AY38" si="114">(0.736-AQ35)/AQ37</f>
        <v>2.3774339791246057</v>
      </c>
      <c r="AR38" s="152">
        <f t="shared" si="114"/>
        <v>0.66938695648540369</v>
      </c>
      <c r="AS38" s="199">
        <f t="shared" si="114"/>
        <v>2.3770843982659118</v>
      </c>
      <c r="AT38" s="199">
        <f t="shared" si="114"/>
        <v>2.4975835774123776</v>
      </c>
      <c r="AU38" s="199">
        <f t="shared" si="114"/>
        <v>2.5700205807076295</v>
      </c>
      <c r="AV38" s="199">
        <f t="shared" si="114"/>
        <v>2.0332651026430066</v>
      </c>
      <c r="AW38" s="199">
        <f t="shared" si="114"/>
        <v>0.72940035548425775</v>
      </c>
      <c r="AX38" s="199">
        <f t="shared" si="114"/>
        <v>1.0795948240232236</v>
      </c>
      <c r="AY38" s="79">
        <f t="shared" si="114"/>
        <v>0.27086128238951573</v>
      </c>
      <c r="AZ38" s="198"/>
      <c r="BB38" s="199"/>
    </row>
    <row r="39" spans="1:81" s="3" customFormat="1" x14ac:dyDescent="0.25">
      <c r="A39" s="30"/>
      <c r="G39" s="33"/>
      <c r="I39" s="33"/>
      <c r="J39" s="57"/>
      <c r="K39" s="57"/>
      <c r="L39" s="57"/>
      <c r="M39" s="251"/>
      <c r="N39" s="17"/>
      <c r="O39" s="214"/>
      <c r="P39" s="60"/>
      <c r="Q39" s="60"/>
      <c r="R39" s="199"/>
      <c r="S39" s="199"/>
      <c r="T39" s="17"/>
      <c r="U39" s="17"/>
      <c r="V39" s="22"/>
      <c r="X39" s="152"/>
      <c r="AB39" s="198" t="s">
        <v>265</v>
      </c>
      <c r="AF39" s="198"/>
      <c r="AG39" s="198"/>
      <c r="AH39" s="198"/>
      <c r="AI39" s="198"/>
      <c r="AJ39" s="198"/>
      <c r="AK39" s="198"/>
      <c r="AL39" s="198"/>
      <c r="AM39" s="198"/>
      <c r="AN39" s="198"/>
      <c r="AO39" s="198"/>
      <c r="AP39" s="1">
        <f>TINV(0.05,V34+V34-2)</f>
        <v>2.0048792881880577</v>
      </c>
      <c r="AQ39" s="198">
        <f t="shared" ref="AQ39:AY39" si="115">TINV(0.05,W34+W34-2)</f>
        <v>2.0180817028184461</v>
      </c>
      <c r="AR39" s="152">
        <f t="shared" si="115"/>
        <v>2.4469118511449697</v>
      </c>
      <c r="AS39" s="198">
        <f t="shared" si="115"/>
        <v>2.0128955989194299</v>
      </c>
      <c r="AT39" s="198">
        <f t="shared" si="115"/>
        <v>2.0048792881880577</v>
      </c>
      <c r="AU39" s="198">
        <f t="shared" si="115"/>
        <v>2.0048792881880577</v>
      </c>
      <c r="AV39" s="198">
        <f t="shared" si="115"/>
        <v>2.0422724563012378</v>
      </c>
      <c r="AW39" s="198">
        <f t="shared" si="115"/>
        <v>2.3060041352041671</v>
      </c>
      <c r="AX39" s="198">
        <f t="shared" si="115"/>
        <v>2.1788128296672284</v>
      </c>
      <c r="AY39" s="152">
        <f t="shared" si="115"/>
        <v>4.3026527297494637</v>
      </c>
      <c r="AZ39" s="202"/>
      <c r="BB39" s="199"/>
    </row>
    <row r="40" spans="1:81" s="3" customFormat="1" x14ac:dyDescent="0.25">
      <c r="A40" s="30"/>
      <c r="G40" s="33"/>
      <c r="I40" s="33"/>
      <c r="J40" s="57"/>
      <c r="K40" s="57"/>
      <c r="L40" s="57"/>
      <c r="M40" s="251"/>
      <c r="N40" s="17"/>
      <c r="O40" s="214"/>
      <c r="P40" s="60"/>
      <c r="Q40" s="60"/>
      <c r="R40" s="17"/>
      <c r="S40" s="17"/>
      <c r="T40" s="17"/>
      <c r="U40" s="17"/>
      <c r="V40" s="22"/>
      <c r="X40" s="152"/>
      <c r="AB40" s="41" t="s">
        <v>76</v>
      </c>
      <c r="AF40" s="198"/>
      <c r="AG40" s="198"/>
      <c r="AH40" s="198"/>
      <c r="AI40" s="198"/>
      <c r="AJ40" s="198"/>
      <c r="AK40" s="198"/>
      <c r="AL40" s="198"/>
      <c r="AM40" s="198"/>
      <c r="AN40" s="198"/>
      <c r="AO40" s="198"/>
      <c r="AP40" s="1">
        <f>TDIST(ABS(AP38),V34+V34-2,1)</f>
        <v>7.3845532485196244E-3</v>
      </c>
      <c r="AQ40" s="198">
        <f t="shared" ref="AQ40:AY40" si="116">TDIST(ABS(AQ38),W34+W34-2,1)</f>
        <v>1.1031605233789116E-2</v>
      </c>
      <c r="AR40" s="152">
        <f t="shared" si="116"/>
        <v>0.26407580288289012</v>
      </c>
      <c r="AS40" s="198">
        <f t="shared" si="116"/>
        <v>1.0832658195516544E-2</v>
      </c>
      <c r="AT40" s="198">
        <f t="shared" si="116"/>
        <v>7.7917578252585003E-3</v>
      </c>
      <c r="AU40" s="198">
        <f t="shared" si="116"/>
        <v>6.4806897552633991E-3</v>
      </c>
      <c r="AV40" s="198">
        <f t="shared" si="116"/>
        <v>2.5477774785993165E-2</v>
      </c>
      <c r="AW40" s="198">
        <f t="shared" si="116"/>
        <v>0.24328036338767289</v>
      </c>
      <c r="AX40" s="198">
        <f t="shared" si="116"/>
        <v>0.15077208468387066</v>
      </c>
      <c r="AY40" s="152">
        <f t="shared" si="116"/>
        <v>0.40594563281981355</v>
      </c>
      <c r="AZ40" s="202"/>
      <c r="BB40" s="199"/>
    </row>
    <row r="41" spans="1:81" s="3" customFormat="1" x14ac:dyDescent="0.25">
      <c r="A41" s="30"/>
      <c r="G41" s="33"/>
      <c r="I41" s="33"/>
      <c r="J41" s="57"/>
      <c r="K41" s="57"/>
      <c r="L41" s="57"/>
      <c r="M41" s="251"/>
      <c r="N41" s="17"/>
      <c r="O41" s="215"/>
      <c r="P41" s="36"/>
      <c r="Q41" s="36"/>
      <c r="R41" s="17"/>
      <c r="S41" s="17"/>
      <c r="T41" s="17"/>
      <c r="U41" s="17"/>
      <c r="V41" s="22"/>
      <c r="X41" s="152"/>
      <c r="AB41" s="41" t="s">
        <v>77</v>
      </c>
      <c r="AF41" s="198"/>
      <c r="AG41" s="198"/>
      <c r="AH41" s="198"/>
      <c r="AI41" s="198"/>
      <c r="AJ41" s="198"/>
      <c r="AK41" s="198"/>
      <c r="AL41" s="198"/>
      <c r="AM41" s="198"/>
      <c r="AN41" s="198"/>
      <c r="AO41" s="198"/>
      <c r="AP41" s="242" t="str">
        <f>IF(V34&gt;4,IF(AP40&lt;0.001,"***",IF(AP40&lt;0.01,"**",IF(AP40&lt;0.05,"*","ns"))),"na")</f>
        <v>**</v>
      </c>
      <c r="AQ41" s="243" t="str">
        <f t="shared" ref="AQ41:AY41" si="117">IF(W34&gt;4,IF(AQ40&lt;0.001,"***",IF(AQ40&lt;0.01,"**",IF(AQ40&lt;0.05,"*","ns"))),"na")</f>
        <v>*</v>
      </c>
      <c r="AR41" s="245" t="str">
        <f t="shared" si="117"/>
        <v>na</v>
      </c>
      <c r="AS41" s="243" t="str">
        <f t="shared" si="117"/>
        <v>*</v>
      </c>
      <c r="AT41" s="243" t="str">
        <f t="shared" si="117"/>
        <v>**</v>
      </c>
      <c r="AU41" s="243" t="str">
        <f t="shared" si="117"/>
        <v>**</v>
      </c>
      <c r="AV41" s="243" t="str">
        <f t="shared" si="117"/>
        <v>*</v>
      </c>
      <c r="AW41" s="243" t="str">
        <f t="shared" si="117"/>
        <v>ns</v>
      </c>
      <c r="AX41" s="243" t="str">
        <f t="shared" si="117"/>
        <v>ns</v>
      </c>
      <c r="AY41" s="245" t="str">
        <f t="shared" si="117"/>
        <v>na</v>
      </c>
      <c r="AZ41" s="202"/>
      <c r="BB41" s="199"/>
    </row>
    <row r="42" spans="1:81" s="3" customFormat="1" x14ac:dyDescent="0.25">
      <c r="G42" s="33"/>
      <c r="I42" s="33"/>
      <c r="J42" s="57"/>
      <c r="K42" s="57"/>
      <c r="L42" s="57"/>
      <c r="M42" s="251"/>
      <c r="N42" s="17"/>
      <c r="O42" s="214"/>
      <c r="P42" s="60"/>
      <c r="Q42" s="60"/>
      <c r="R42" s="17"/>
      <c r="S42" s="17"/>
      <c r="T42" s="17"/>
      <c r="U42" s="17"/>
      <c r="V42" s="22"/>
      <c r="X42" s="152"/>
      <c r="AF42" s="198"/>
      <c r="AG42" s="198"/>
      <c r="AH42" s="198"/>
      <c r="AI42" s="198"/>
      <c r="AJ42" s="198"/>
      <c r="AK42" s="198"/>
      <c r="AL42" s="198"/>
      <c r="AM42" s="198"/>
      <c r="AN42" s="198"/>
      <c r="AO42" s="198"/>
      <c r="AP42" s="1"/>
      <c r="AR42" s="199"/>
      <c r="BB42" s="199"/>
    </row>
    <row r="43" spans="1:81" s="3" customFormat="1" x14ac:dyDescent="0.25">
      <c r="A43" s="17" t="s">
        <v>194</v>
      </c>
      <c r="G43" s="33"/>
      <c r="I43" s="33"/>
      <c r="J43" s="57"/>
      <c r="K43" s="57"/>
      <c r="L43" s="57"/>
      <c r="M43" s="251"/>
      <c r="N43" s="17"/>
      <c r="O43" s="214"/>
      <c r="P43" s="60"/>
      <c r="Q43" s="60"/>
      <c r="R43" s="17"/>
      <c r="S43" s="17"/>
      <c r="T43" s="17"/>
      <c r="U43" s="17"/>
      <c r="V43" s="22"/>
      <c r="W43" s="3" t="s">
        <v>9</v>
      </c>
      <c r="X43" s="152" t="s">
        <v>220</v>
      </c>
      <c r="AF43" s="198"/>
      <c r="AG43" s="198"/>
      <c r="AH43" s="198"/>
      <c r="AI43" s="198"/>
      <c r="AJ43" s="198"/>
      <c r="AK43" s="198"/>
      <c r="AL43" s="198"/>
      <c r="AM43" s="198"/>
      <c r="AN43" s="198"/>
      <c r="AO43" s="198"/>
      <c r="AP43" s="1"/>
      <c r="AR43" s="199"/>
      <c r="BB43" s="199"/>
    </row>
    <row r="44" spans="1:81" s="3" customFormat="1" x14ac:dyDescent="0.25">
      <c r="A44" s="17" t="s">
        <v>193</v>
      </c>
      <c r="G44" s="33"/>
      <c r="I44" s="33"/>
      <c r="J44" s="57"/>
      <c r="K44" s="57"/>
      <c r="L44" s="57"/>
      <c r="M44" s="251"/>
      <c r="N44" s="17"/>
      <c r="O44" s="215"/>
      <c r="P44" s="36"/>
      <c r="Q44" s="36"/>
      <c r="R44" s="17"/>
      <c r="S44" s="17"/>
      <c r="T44" s="17"/>
      <c r="U44" s="17"/>
      <c r="V44" s="22"/>
      <c r="W44" s="3" t="s">
        <v>62</v>
      </c>
      <c r="X44" s="152" t="s">
        <v>221</v>
      </c>
      <c r="AF44" s="198"/>
      <c r="AG44" s="198"/>
      <c r="AH44" s="198"/>
      <c r="AI44" s="198"/>
      <c r="AJ44" s="198"/>
      <c r="AK44" s="198"/>
      <c r="AL44" s="198"/>
      <c r="AM44" s="198"/>
      <c r="AN44" s="198"/>
      <c r="AO44" s="198"/>
      <c r="AP44" s="1"/>
      <c r="AR44" s="199"/>
      <c r="BB44" s="199"/>
    </row>
    <row r="45" spans="1:81" s="3" customFormat="1" x14ac:dyDescent="0.25">
      <c r="A45" s="17" t="s">
        <v>192</v>
      </c>
      <c r="G45" s="33"/>
      <c r="I45" s="33"/>
      <c r="J45" s="57"/>
      <c r="K45" s="57"/>
      <c r="L45" s="57"/>
      <c r="M45" s="251"/>
      <c r="N45" s="17"/>
      <c r="O45" s="214"/>
      <c r="P45" s="60"/>
      <c r="Q45" s="60"/>
      <c r="R45" s="17"/>
      <c r="S45" s="17"/>
      <c r="T45" s="17"/>
      <c r="U45" s="17"/>
      <c r="V45" s="22"/>
      <c r="W45" s="3" t="s">
        <v>63</v>
      </c>
      <c r="X45" s="152" t="s">
        <v>222</v>
      </c>
      <c r="AF45" s="198"/>
      <c r="AG45" s="198"/>
      <c r="AH45" s="198"/>
      <c r="AI45" s="198"/>
      <c r="AJ45" s="198"/>
      <c r="AK45" s="198"/>
      <c r="AL45" s="198"/>
      <c r="AM45" s="198"/>
      <c r="AN45" s="198"/>
      <c r="AO45" s="198"/>
      <c r="AP45" s="1"/>
      <c r="AR45" s="199"/>
      <c r="BB45" s="199"/>
    </row>
    <row r="46" spans="1:81" s="3" customFormat="1" x14ac:dyDescent="0.25">
      <c r="A46" s="17" t="s">
        <v>191</v>
      </c>
      <c r="G46" s="33"/>
      <c r="I46" s="33"/>
      <c r="J46" s="57"/>
      <c r="K46" s="57"/>
      <c r="L46" s="57"/>
      <c r="M46" s="251"/>
      <c r="N46" s="17"/>
      <c r="O46" s="214"/>
      <c r="P46" s="60"/>
      <c r="Q46" s="60"/>
      <c r="R46" s="199"/>
      <c r="S46" s="199"/>
      <c r="T46" s="17"/>
      <c r="U46" s="17"/>
      <c r="V46" s="22"/>
      <c r="W46" s="17" t="s">
        <v>64</v>
      </c>
      <c r="X46" s="152" t="s">
        <v>223</v>
      </c>
      <c r="AF46" s="198"/>
      <c r="AG46" s="198"/>
      <c r="AH46" s="198"/>
      <c r="AI46" s="198"/>
      <c r="AJ46" s="198"/>
      <c r="AK46" s="198"/>
      <c r="AL46" s="198"/>
      <c r="AM46" s="198"/>
      <c r="AN46" s="198"/>
      <c r="AO46" s="198"/>
      <c r="AP46" s="1"/>
      <c r="AR46" s="199"/>
      <c r="BB46" s="199"/>
    </row>
    <row r="47" spans="1:81" s="3" customFormat="1" x14ac:dyDescent="0.25">
      <c r="A47" s="3" t="s">
        <v>190</v>
      </c>
      <c r="G47" s="33"/>
      <c r="I47" s="33"/>
      <c r="J47" s="57"/>
      <c r="K47" s="57"/>
      <c r="L47" s="57"/>
      <c r="M47" s="251"/>
      <c r="N47" s="17"/>
      <c r="O47" s="214"/>
      <c r="P47" s="60"/>
      <c r="Q47" s="60"/>
      <c r="R47" s="17"/>
      <c r="S47" s="17"/>
      <c r="T47" s="17"/>
      <c r="U47" s="17"/>
      <c r="V47" s="22"/>
      <c r="W47" s="17" t="s">
        <v>65</v>
      </c>
      <c r="X47" s="152" t="s">
        <v>224</v>
      </c>
      <c r="AF47" s="198"/>
      <c r="AG47" s="198"/>
      <c r="AH47" s="198"/>
      <c r="AI47" s="198"/>
      <c r="AJ47" s="198"/>
      <c r="AK47" s="198"/>
      <c r="AL47" s="198"/>
      <c r="AM47" s="198"/>
      <c r="AN47" s="198"/>
      <c r="AO47" s="198"/>
      <c r="AP47" s="1"/>
      <c r="AR47" s="199"/>
      <c r="BB47" s="199"/>
    </row>
    <row r="48" spans="1:81" s="3" customFormat="1" x14ac:dyDescent="0.25">
      <c r="A48" s="41" t="s">
        <v>464</v>
      </c>
      <c r="G48" s="33"/>
      <c r="I48" s="33"/>
      <c r="J48" s="57"/>
      <c r="K48" s="57"/>
      <c r="L48" s="57"/>
      <c r="M48" s="251"/>
      <c r="N48" s="17"/>
      <c r="O48" s="214"/>
      <c r="P48" s="60"/>
      <c r="Q48" s="60"/>
      <c r="R48" s="199"/>
      <c r="S48" s="199"/>
      <c r="T48" s="17"/>
      <c r="U48" s="17"/>
      <c r="V48" s="22"/>
      <c r="W48" s="17" t="s">
        <v>66</v>
      </c>
      <c r="X48" s="152" t="s">
        <v>225</v>
      </c>
      <c r="AF48" s="198"/>
      <c r="AG48" s="198"/>
      <c r="AH48" s="198"/>
      <c r="AI48" s="198"/>
      <c r="AJ48" s="198"/>
      <c r="AK48" s="198"/>
      <c r="AL48" s="198"/>
      <c r="AM48" s="198"/>
      <c r="AN48" s="198"/>
      <c r="AO48" s="198"/>
      <c r="AP48" s="1"/>
      <c r="AR48" s="199"/>
      <c r="BB48" s="199"/>
    </row>
    <row r="49" spans="1:54" s="3" customFormat="1" x14ac:dyDescent="0.25">
      <c r="A49" s="41" t="s">
        <v>188</v>
      </c>
      <c r="G49" s="33"/>
      <c r="I49" s="33"/>
      <c r="J49" s="57"/>
      <c r="K49" s="57"/>
      <c r="L49" s="57"/>
      <c r="M49" s="251"/>
      <c r="N49" s="17"/>
      <c r="O49" s="214"/>
      <c r="P49" s="60"/>
      <c r="Q49" s="60"/>
      <c r="R49" s="17"/>
      <c r="S49" s="17"/>
      <c r="T49" s="17"/>
      <c r="U49" s="17"/>
      <c r="V49" s="22"/>
      <c r="W49" s="17" t="s">
        <v>67</v>
      </c>
      <c r="X49" s="152" t="s">
        <v>250</v>
      </c>
      <c r="AF49" s="198"/>
      <c r="AG49" s="198"/>
      <c r="AH49" s="198"/>
      <c r="AI49" s="198"/>
      <c r="AJ49" s="198"/>
      <c r="AK49" s="198"/>
      <c r="AL49" s="198"/>
      <c r="AM49" s="198"/>
      <c r="AN49" s="198"/>
      <c r="AO49" s="198"/>
      <c r="AP49" s="1"/>
      <c r="AR49" s="199"/>
      <c r="BB49" s="199"/>
    </row>
    <row r="50" spans="1:54" s="3" customFormat="1" x14ac:dyDescent="0.25">
      <c r="A50" s="41" t="s">
        <v>187</v>
      </c>
      <c r="G50" s="33"/>
      <c r="I50" s="33"/>
      <c r="J50" s="57"/>
      <c r="K50" s="57"/>
      <c r="L50" s="57"/>
      <c r="M50" s="251"/>
      <c r="N50" s="17"/>
      <c r="O50" s="214"/>
      <c r="P50" s="60"/>
      <c r="Q50" s="60"/>
      <c r="R50" s="199"/>
      <c r="S50" s="199"/>
      <c r="T50" s="17"/>
      <c r="U50" s="17"/>
      <c r="V50" s="22"/>
      <c r="W50" s="17" t="s">
        <v>68</v>
      </c>
      <c r="X50" s="152" t="s">
        <v>226</v>
      </c>
      <c r="AF50" s="198"/>
      <c r="AG50" s="198"/>
      <c r="AH50" s="198"/>
      <c r="AI50" s="198"/>
      <c r="AJ50" s="198"/>
      <c r="AK50" s="198"/>
      <c r="AL50" s="198"/>
      <c r="AM50" s="198"/>
      <c r="AN50" s="198"/>
      <c r="AO50" s="198"/>
      <c r="AP50" s="1"/>
      <c r="AR50" s="199"/>
      <c r="BB50" s="199"/>
    </row>
    <row r="51" spans="1:54" s="3" customFormat="1" x14ac:dyDescent="0.25">
      <c r="A51" s="41" t="s">
        <v>186</v>
      </c>
      <c r="G51" s="33"/>
      <c r="I51" s="33"/>
      <c r="J51" s="57"/>
      <c r="K51" s="57"/>
      <c r="L51" s="57"/>
      <c r="M51" s="251"/>
      <c r="N51" s="17"/>
      <c r="O51" s="214"/>
      <c r="P51" s="60"/>
      <c r="Q51" s="60"/>
      <c r="R51" s="17"/>
      <c r="S51" s="17"/>
      <c r="T51" s="17"/>
      <c r="U51" s="17"/>
      <c r="V51" s="22"/>
      <c r="W51" s="17" t="s">
        <v>69</v>
      </c>
      <c r="X51" s="152" t="s">
        <v>227</v>
      </c>
      <c r="AF51" s="198"/>
      <c r="AG51" s="198"/>
      <c r="AH51" s="198"/>
      <c r="AI51" s="198"/>
      <c r="AJ51" s="198"/>
      <c r="AK51" s="198"/>
      <c r="AL51" s="198"/>
      <c r="AM51" s="198"/>
      <c r="AN51" s="198"/>
      <c r="AO51" s="198"/>
      <c r="AP51" s="1"/>
      <c r="AR51" s="199"/>
      <c r="BB51" s="199"/>
    </row>
    <row r="52" spans="1:54" s="3" customFormat="1" x14ac:dyDescent="0.25">
      <c r="G52" s="33"/>
      <c r="I52" s="33"/>
      <c r="J52" s="57"/>
      <c r="K52" s="57"/>
      <c r="L52" s="57"/>
      <c r="M52" s="251"/>
      <c r="N52" s="17"/>
      <c r="O52" s="214"/>
      <c r="P52" s="60"/>
      <c r="Q52" s="60"/>
      <c r="R52" s="17"/>
      <c r="S52" s="17"/>
      <c r="T52" s="17"/>
      <c r="U52" s="17"/>
      <c r="V52" s="22"/>
      <c r="W52" s="17"/>
      <c r="X52" s="152"/>
      <c r="AF52" s="198"/>
      <c r="AG52" s="198"/>
      <c r="AH52" s="198"/>
      <c r="AI52" s="198"/>
      <c r="AJ52" s="198"/>
      <c r="AK52" s="198"/>
      <c r="AL52" s="198"/>
      <c r="AM52" s="198"/>
      <c r="AN52" s="198"/>
      <c r="AO52" s="198"/>
      <c r="AP52" s="1"/>
      <c r="AR52" s="199"/>
      <c r="BB52" s="199"/>
    </row>
    <row r="53" spans="1:54" s="3" customFormat="1" x14ac:dyDescent="0.25">
      <c r="A53" s="3" t="s">
        <v>195</v>
      </c>
      <c r="G53" s="33"/>
      <c r="I53" s="33"/>
      <c r="J53" s="57"/>
      <c r="K53" s="57"/>
      <c r="L53" s="57"/>
      <c r="M53" s="251"/>
      <c r="N53" s="17"/>
      <c r="O53" s="214"/>
      <c r="P53" s="60"/>
      <c r="Q53" s="60"/>
      <c r="R53" s="17"/>
      <c r="S53" s="17"/>
      <c r="T53" s="17"/>
      <c r="U53" s="17"/>
      <c r="V53" s="22"/>
      <c r="X53" s="152"/>
      <c r="AF53" s="198"/>
      <c r="AG53" s="198"/>
      <c r="AH53" s="198"/>
      <c r="AI53" s="198"/>
      <c r="AJ53" s="198"/>
      <c r="AK53" s="198"/>
      <c r="AL53" s="198"/>
      <c r="AM53" s="198"/>
      <c r="AN53" s="198"/>
      <c r="AO53" s="198"/>
      <c r="AP53" s="1"/>
      <c r="AR53" s="199"/>
      <c r="BB53" s="199"/>
    </row>
    <row r="54" spans="1:54" s="3" customFormat="1" x14ac:dyDescent="0.25">
      <c r="A54" s="3" t="s">
        <v>196</v>
      </c>
      <c r="G54" s="33"/>
      <c r="I54" s="33"/>
      <c r="J54" s="57"/>
      <c r="K54" s="57"/>
      <c r="L54" s="57"/>
      <c r="M54" s="251"/>
      <c r="N54" s="17"/>
      <c r="O54" s="214"/>
      <c r="P54" s="60"/>
      <c r="Q54" s="60"/>
      <c r="R54" s="17"/>
      <c r="S54" s="17"/>
      <c r="T54" s="17"/>
      <c r="U54" s="17"/>
      <c r="V54" s="22"/>
      <c r="X54" s="152"/>
      <c r="AF54" s="198"/>
      <c r="AG54" s="198"/>
      <c r="AH54" s="198"/>
      <c r="AI54" s="198"/>
      <c r="AJ54" s="198"/>
      <c r="AK54" s="198"/>
      <c r="AL54" s="198"/>
      <c r="AM54" s="198"/>
      <c r="AN54" s="198"/>
      <c r="AO54" s="198"/>
      <c r="AP54" s="1"/>
      <c r="AR54" s="199"/>
      <c r="BB54" s="199"/>
    </row>
    <row r="55" spans="1:54" s="3" customFormat="1" x14ac:dyDescent="0.25">
      <c r="G55" s="33"/>
      <c r="I55" s="33"/>
      <c r="J55" s="57"/>
      <c r="K55" s="57"/>
      <c r="L55" s="57"/>
      <c r="M55" s="251"/>
      <c r="N55" s="17"/>
      <c r="O55" s="214"/>
      <c r="P55" s="60"/>
      <c r="Q55" s="60"/>
      <c r="R55" s="17"/>
      <c r="S55" s="17"/>
      <c r="T55" s="17"/>
      <c r="U55" s="17"/>
      <c r="V55" s="22"/>
      <c r="X55" s="152"/>
      <c r="AF55" s="198"/>
      <c r="AG55" s="198"/>
      <c r="AH55" s="198"/>
      <c r="AI55" s="198"/>
      <c r="AJ55" s="198"/>
      <c r="AK55" s="198"/>
      <c r="AL55" s="198"/>
      <c r="AM55" s="198"/>
      <c r="AN55" s="198"/>
      <c r="AO55" s="198"/>
      <c r="AP55" s="1"/>
      <c r="AR55" s="199"/>
      <c r="BB55" s="199"/>
    </row>
    <row r="56" spans="1:54" s="3" customFormat="1" x14ac:dyDescent="0.25">
      <c r="A56" s="3" t="s">
        <v>199</v>
      </c>
      <c r="G56" s="33"/>
      <c r="I56" s="33"/>
      <c r="J56" s="57"/>
      <c r="K56" s="57"/>
      <c r="L56" s="57"/>
      <c r="M56" s="251"/>
      <c r="N56" s="17"/>
      <c r="O56" s="214"/>
      <c r="P56" s="60"/>
      <c r="Q56" s="60"/>
      <c r="R56" s="17"/>
      <c r="S56" s="17"/>
      <c r="T56" s="17"/>
      <c r="U56" s="17"/>
      <c r="V56" s="22"/>
      <c r="X56" s="152"/>
      <c r="AF56" s="198"/>
      <c r="AG56" s="198"/>
      <c r="AH56" s="198"/>
      <c r="AI56" s="198"/>
      <c r="AJ56" s="198"/>
      <c r="AK56" s="198"/>
      <c r="AL56" s="198"/>
      <c r="AM56" s="198"/>
      <c r="AN56" s="198"/>
      <c r="AO56" s="198"/>
      <c r="AP56" s="1"/>
      <c r="AR56" s="199"/>
      <c r="BB56" s="199"/>
    </row>
    <row r="57" spans="1:54" s="3" customFormat="1" x14ac:dyDescent="0.25">
      <c r="A57" s="3" t="s">
        <v>292</v>
      </c>
      <c r="G57" s="33"/>
      <c r="I57" s="33"/>
      <c r="J57" s="57"/>
      <c r="K57" s="57"/>
      <c r="L57" s="57"/>
      <c r="M57" s="251"/>
      <c r="N57" s="17"/>
      <c r="O57" s="214"/>
      <c r="P57" s="60"/>
      <c r="Q57" s="60"/>
      <c r="R57" s="17"/>
      <c r="S57" s="17"/>
      <c r="T57" s="17"/>
      <c r="U57" s="17"/>
      <c r="V57" s="22"/>
      <c r="X57" s="152"/>
      <c r="AF57" s="198"/>
      <c r="AG57" s="198"/>
      <c r="AH57" s="198"/>
      <c r="AI57" s="198"/>
      <c r="AJ57" s="198"/>
      <c r="AK57" s="198"/>
      <c r="AL57" s="198"/>
      <c r="AM57" s="198"/>
      <c r="AN57" s="198"/>
      <c r="AO57" s="198"/>
      <c r="AP57" s="1"/>
      <c r="AR57" s="199"/>
      <c r="BB57" s="199"/>
    </row>
    <row r="58" spans="1:54" s="3" customFormat="1" x14ac:dyDescent="0.25">
      <c r="G58" s="33"/>
      <c r="I58" s="33"/>
      <c r="J58" s="57"/>
      <c r="K58" s="57"/>
      <c r="L58" s="57"/>
      <c r="M58" s="251"/>
      <c r="N58" s="17"/>
      <c r="O58" s="214"/>
      <c r="P58" s="60"/>
      <c r="Q58" s="60"/>
      <c r="R58" s="17"/>
      <c r="S58" s="17"/>
      <c r="T58" s="17"/>
      <c r="U58" s="17"/>
      <c r="V58" s="22"/>
      <c r="X58" s="152"/>
      <c r="AF58" s="198"/>
      <c r="AG58" s="198"/>
      <c r="AH58" s="198"/>
      <c r="AI58" s="198"/>
      <c r="AJ58" s="198"/>
      <c r="AK58" s="198"/>
      <c r="AL58" s="198"/>
      <c r="AM58" s="198"/>
      <c r="AN58" s="198"/>
      <c r="AO58" s="198"/>
      <c r="AP58" s="1"/>
      <c r="AR58" s="199"/>
      <c r="BB58" s="199"/>
    </row>
    <row r="59" spans="1:54" s="3" customFormat="1" x14ac:dyDescent="0.25">
      <c r="G59" s="33"/>
      <c r="I59" s="33"/>
      <c r="J59" s="57"/>
      <c r="K59" s="57"/>
      <c r="L59" s="57"/>
      <c r="M59" s="251"/>
      <c r="N59" s="17"/>
      <c r="O59" s="214"/>
      <c r="P59" s="60"/>
      <c r="Q59" s="60"/>
      <c r="R59" s="17"/>
      <c r="S59" s="17"/>
      <c r="T59" s="17"/>
      <c r="U59" s="17"/>
      <c r="V59" s="22"/>
      <c r="X59" s="152"/>
      <c r="AF59" s="198"/>
      <c r="AG59" s="198"/>
      <c r="AH59" s="198"/>
      <c r="AI59" s="198"/>
      <c r="AJ59" s="198"/>
      <c r="AK59" s="198"/>
      <c r="AL59" s="198"/>
      <c r="AM59" s="198"/>
      <c r="AN59" s="198"/>
      <c r="AO59" s="198"/>
      <c r="AP59" s="1"/>
      <c r="AR59" s="199"/>
      <c r="BB59" s="199"/>
    </row>
    <row r="60" spans="1:54" s="3" customFormat="1" x14ac:dyDescent="0.25">
      <c r="G60" s="33"/>
      <c r="I60" s="33"/>
      <c r="J60" s="33"/>
      <c r="K60" s="33"/>
      <c r="L60" s="33"/>
      <c r="M60" s="252"/>
      <c r="N60" s="17"/>
      <c r="O60" s="214"/>
      <c r="P60" s="60"/>
      <c r="Q60" s="60"/>
      <c r="R60" s="199"/>
      <c r="S60" s="199"/>
      <c r="T60" s="17"/>
      <c r="U60" s="17"/>
      <c r="V60" s="22"/>
      <c r="X60" s="152"/>
      <c r="AF60" s="198"/>
      <c r="AG60" s="198"/>
      <c r="AH60" s="198"/>
      <c r="AI60" s="198"/>
      <c r="AJ60" s="198"/>
      <c r="AK60" s="198"/>
      <c r="AL60" s="198"/>
      <c r="AM60" s="198"/>
      <c r="AN60" s="198"/>
      <c r="AO60" s="198"/>
      <c r="AP60" s="1"/>
      <c r="AR60" s="199"/>
      <c r="BB60" s="199"/>
    </row>
    <row r="61" spans="1:54" s="3" customFormat="1" x14ac:dyDescent="0.25">
      <c r="G61" s="33"/>
      <c r="I61" s="33"/>
      <c r="J61" s="33"/>
      <c r="K61" s="33"/>
      <c r="L61" s="33"/>
      <c r="M61" s="252"/>
      <c r="N61" s="17"/>
      <c r="O61" s="57"/>
      <c r="P61" s="199"/>
      <c r="Q61" s="199"/>
      <c r="R61" s="17"/>
      <c r="S61" s="17"/>
      <c r="T61" s="17"/>
      <c r="U61" s="17"/>
      <c r="V61" s="22"/>
      <c r="X61" s="152"/>
      <c r="AF61" s="198"/>
      <c r="AG61" s="198"/>
      <c r="AH61" s="198"/>
      <c r="AI61" s="198"/>
      <c r="AJ61" s="198"/>
      <c r="AK61" s="198"/>
      <c r="AL61" s="198"/>
      <c r="AM61" s="198"/>
      <c r="AN61" s="198"/>
      <c r="AO61" s="198"/>
      <c r="AP61" s="1"/>
      <c r="AR61" s="199"/>
      <c r="BB61" s="199"/>
    </row>
    <row r="62" spans="1:54" s="3" customFormat="1" x14ac:dyDescent="0.25">
      <c r="G62" s="33"/>
      <c r="I62" s="33"/>
      <c r="J62" s="33"/>
      <c r="K62" s="33"/>
      <c r="L62" s="33"/>
      <c r="M62" s="252"/>
      <c r="N62" s="17"/>
      <c r="O62" s="17"/>
      <c r="P62" s="199"/>
      <c r="Q62" s="199"/>
      <c r="R62" s="17"/>
      <c r="S62" s="17"/>
      <c r="T62" s="17"/>
      <c r="U62" s="17"/>
      <c r="V62" s="22"/>
      <c r="X62" s="152"/>
      <c r="AF62" s="198"/>
      <c r="AG62" s="198"/>
      <c r="AH62" s="198"/>
      <c r="AI62" s="198"/>
      <c r="AJ62" s="198"/>
      <c r="AK62" s="198"/>
      <c r="AL62" s="198"/>
      <c r="AM62" s="198"/>
      <c r="AN62" s="198"/>
      <c r="AO62" s="198"/>
      <c r="AP62" s="1"/>
      <c r="AR62" s="199"/>
      <c r="BB62" s="199"/>
    </row>
    <row r="63" spans="1:54" s="3" customFormat="1" x14ac:dyDescent="0.25">
      <c r="G63" s="33"/>
      <c r="I63" s="33"/>
      <c r="J63" s="33"/>
      <c r="K63" s="33"/>
      <c r="L63" s="33"/>
      <c r="M63" s="252"/>
      <c r="N63" s="17"/>
      <c r="O63" s="17"/>
      <c r="P63" s="199"/>
      <c r="Q63" s="199"/>
      <c r="R63" s="17"/>
      <c r="S63" s="17"/>
      <c r="T63" s="17"/>
      <c r="U63" s="17"/>
      <c r="V63" s="22"/>
      <c r="X63" s="152"/>
      <c r="AF63" s="198"/>
      <c r="AG63" s="198"/>
      <c r="AH63" s="198"/>
      <c r="AI63" s="198"/>
      <c r="AJ63" s="198"/>
      <c r="AK63" s="198"/>
      <c r="AL63" s="198"/>
      <c r="AM63" s="198"/>
      <c r="AN63" s="198"/>
      <c r="AO63" s="198"/>
      <c r="AP63" s="1"/>
      <c r="AR63" s="199"/>
      <c r="BB63" s="199"/>
    </row>
    <row r="64" spans="1:54" s="3" customFormat="1" x14ac:dyDescent="0.25">
      <c r="G64" s="33"/>
      <c r="I64" s="33"/>
      <c r="J64" s="33"/>
      <c r="K64" s="33"/>
      <c r="L64" s="33"/>
      <c r="M64" s="252"/>
      <c r="N64" s="17"/>
      <c r="O64" s="17"/>
      <c r="P64" s="199"/>
      <c r="Q64" s="199"/>
      <c r="R64" s="17"/>
      <c r="S64" s="17"/>
      <c r="T64" s="17"/>
      <c r="U64" s="17"/>
      <c r="V64" s="22"/>
      <c r="X64" s="152"/>
      <c r="AF64" s="198"/>
      <c r="AG64" s="198"/>
      <c r="AH64" s="198"/>
      <c r="AI64" s="198"/>
      <c r="AJ64" s="198"/>
      <c r="AK64" s="198"/>
      <c r="AL64" s="198"/>
      <c r="AM64" s="198"/>
      <c r="AN64" s="198"/>
      <c r="AO64" s="198"/>
      <c r="AP64" s="1"/>
      <c r="AR64" s="199"/>
      <c r="BB64" s="199"/>
    </row>
    <row r="65" spans="7:54" s="3" customFormat="1" x14ac:dyDescent="0.25">
      <c r="G65" s="33"/>
      <c r="I65" s="33"/>
      <c r="J65" s="33"/>
      <c r="K65" s="33"/>
      <c r="L65" s="33"/>
      <c r="M65" s="252"/>
      <c r="N65" s="17"/>
      <c r="O65" s="17"/>
      <c r="P65" s="199"/>
      <c r="Q65" s="199"/>
      <c r="R65" s="17"/>
      <c r="S65" s="17"/>
      <c r="T65" s="17"/>
      <c r="U65" s="17"/>
      <c r="V65" s="22"/>
      <c r="X65" s="152"/>
      <c r="AF65" s="198"/>
      <c r="AG65" s="198"/>
      <c r="AH65" s="198"/>
      <c r="AI65" s="198"/>
      <c r="AJ65" s="198"/>
      <c r="AK65" s="198"/>
      <c r="AL65" s="198"/>
      <c r="AM65" s="198"/>
      <c r="AN65" s="198"/>
      <c r="AO65" s="198"/>
      <c r="AP65" s="1"/>
      <c r="AR65" s="199"/>
      <c r="BB65" s="199"/>
    </row>
    <row r="66" spans="7:54" s="3" customFormat="1" x14ac:dyDescent="0.25">
      <c r="G66" s="33"/>
      <c r="I66" s="33"/>
      <c r="J66" s="33"/>
      <c r="K66" s="33"/>
      <c r="L66" s="33"/>
      <c r="M66" s="252"/>
      <c r="N66" s="17"/>
      <c r="O66" s="17"/>
      <c r="P66" s="199"/>
      <c r="Q66" s="199"/>
      <c r="R66" s="17"/>
      <c r="S66" s="17"/>
      <c r="T66" s="17"/>
      <c r="U66" s="17"/>
      <c r="V66" s="22"/>
      <c r="X66" s="152"/>
      <c r="AF66" s="198"/>
      <c r="AG66" s="198"/>
      <c r="AH66" s="198"/>
      <c r="AI66" s="198"/>
      <c r="AJ66" s="198"/>
      <c r="AK66" s="198"/>
      <c r="AL66" s="198"/>
      <c r="AM66" s="198"/>
      <c r="AN66" s="198"/>
      <c r="AO66" s="198"/>
      <c r="AP66" s="1"/>
      <c r="AR66" s="199"/>
      <c r="BB66" s="199"/>
    </row>
    <row r="67" spans="7:54" s="3" customFormat="1" x14ac:dyDescent="0.25">
      <c r="G67" s="33"/>
      <c r="I67" s="33"/>
      <c r="J67" s="33"/>
      <c r="K67" s="33"/>
      <c r="L67" s="33"/>
      <c r="M67" s="252"/>
      <c r="N67" s="17"/>
      <c r="O67" s="17"/>
      <c r="P67" s="199"/>
      <c r="Q67" s="199"/>
      <c r="R67" s="17"/>
      <c r="S67" s="17"/>
      <c r="T67" s="17"/>
      <c r="U67" s="17"/>
      <c r="V67" s="22"/>
      <c r="X67" s="152"/>
      <c r="AF67" s="198"/>
      <c r="AG67" s="198"/>
      <c r="AH67" s="198"/>
      <c r="AI67" s="198"/>
      <c r="AJ67" s="198"/>
      <c r="AK67" s="198"/>
      <c r="AL67" s="198"/>
      <c r="AM67" s="198"/>
      <c r="AN67" s="198"/>
      <c r="AO67" s="198"/>
      <c r="AP67" s="1"/>
      <c r="AR67" s="199"/>
      <c r="BB67" s="199"/>
    </row>
    <row r="68" spans="7:54" s="3" customFormat="1" x14ac:dyDescent="0.25">
      <c r="G68" s="33"/>
      <c r="I68" s="33"/>
      <c r="J68" s="33"/>
      <c r="K68" s="33"/>
      <c r="L68" s="33"/>
      <c r="M68" s="252"/>
      <c r="N68" s="17"/>
      <c r="O68" s="17"/>
      <c r="P68" s="199"/>
      <c r="Q68" s="199"/>
      <c r="R68" s="17"/>
      <c r="S68" s="17"/>
      <c r="T68" s="17"/>
      <c r="U68" s="17"/>
      <c r="V68" s="22"/>
      <c r="X68" s="152"/>
      <c r="AF68" s="198"/>
      <c r="AG68" s="198"/>
      <c r="AH68" s="198"/>
      <c r="AI68" s="198"/>
      <c r="AJ68" s="198"/>
      <c r="AK68" s="198"/>
      <c r="AL68" s="198"/>
      <c r="AM68" s="198"/>
      <c r="AN68" s="198"/>
      <c r="AO68" s="198"/>
      <c r="AP68" s="1"/>
      <c r="AR68" s="199"/>
      <c r="BB68" s="199"/>
    </row>
    <row r="69" spans="7:54" s="3" customFormat="1" x14ac:dyDescent="0.25">
      <c r="G69" s="33"/>
      <c r="I69" s="33"/>
      <c r="J69" s="33"/>
      <c r="K69" s="33"/>
      <c r="L69" s="33"/>
      <c r="M69" s="252"/>
      <c r="N69" s="17"/>
      <c r="O69" s="17"/>
      <c r="P69" s="199"/>
      <c r="Q69" s="199"/>
      <c r="R69" s="17"/>
      <c r="S69" s="17"/>
      <c r="T69" s="17"/>
      <c r="U69" s="17"/>
      <c r="V69" s="22"/>
      <c r="X69" s="152"/>
      <c r="AF69" s="198"/>
      <c r="AG69" s="198"/>
      <c r="AH69" s="198"/>
      <c r="AI69" s="198"/>
      <c r="AJ69" s="198"/>
      <c r="AK69" s="198"/>
      <c r="AL69" s="198"/>
      <c r="AM69" s="198"/>
      <c r="AN69" s="198"/>
      <c r="AO69" s="198"/>
      <c r="AP69" s="1"/>
      <c r="AR69" s="199"/>
      <c r="BB69" s="199"/>
    </row>
    <row r="70" spans="7:54" s="3" customFormat="1" x14ac:dyDescent="0.25">
      <c r="G70" s="33"/>
      <c r="I70" s="33"/>
      <c r="J70" s="33"/>
      <c r="K70" s="33"/>
      <c r="L70" s="33"/>
      <c r="M70" s="252"/>
      <c r="N70" s="17"/>
      <c r="O70" s="17"/>
      <c r="P70" s="199"/>
      <c r="Q70" s="199"/>
      <c r="R70" s="17"/>
      <c r="S70" s="17"/>
      <c r="T70" s="17"/>
      <c r="U70" s="17"/>
      <c r="V70" s="22"/>
      <c r="X70" s="152"/>
      <c r="AF70" s="198"/>
      <c r="AG70" s="198"/>
      <c r="AH70" s="198"/>
      <c r="AI70" s="198"/>
      <c r="AJ70" s="198"/>
      <c r="AK70" s="198"/>
      <c r="AL70" s="198"/>
      <c r="AM70" s="198"/>
      <c r="AN70" s="198"/>
      <c r="AO70" s="198"/>
      <c r="AP70" s="1"/>
      <c r="AR70" s="199"/>
      <c r="BB70" s="199"/>
    </row>
    <row r="71" spans="7:54" s="3" customFormat="1" x14ac:dyDescent="0.25">
      <c r="G71" s="33"/>
      <c r="I71" s="33"/>
      <c r="J71" s="33"/>
      <c r="K71" s="33"/>
      <c r="L71" s="33"/>
      <c r="M71" s="252"/>
      <c r="N71" s="17"/>
      <c r="O71" s="17"/>
      <c r="P71" s="199"/>
      <c r="Q71" s="199"/>
      <c r="R71" s="17"/>
      <c r="S71" s="17"/>
      <c r="T71" s="17"/>
      <c r="U71" s="17"/>
      <c r="V71" s="22"/>
      <c r="X71" s="152"/>
      <c r="AF71" s="198"/>
      <c r="AG71" s="198"/>
      <c r="AH71" s="198"/>
      <c r="AI71" s="198"/>
      <c r="AJ71" s="198"/>
      <c r="AK71" s="198"/>
      <c r="AL71" s="198"/>
      <c r="AM71" s="198"/>
      <c r="AN71" s="198"/>
      <c r="AO71" s="198"/>
      <c r="AP71" s="1"/>
      <c r="AR71" s="199"/>
      <c r="BB71" s="199"/>
    </row>
    <row r="72" spans="7:54" s="3" customFormat="1" x14ac:dyDescent="0.25">
      <c r="G72" s="33"/>
      <c r="I72" s="33"/>
      <c r="J72" s="33"/>
      <c r="K72" s="33"/>
      <c r="L72" s="33"/>
      <c r="M72" s="252"/>
      <c r="N72" s="17"/>
      <c r="O72" s="17"/>
      <c r="P72" s="199"/>
      <c r="Q72" s="199"/>
      <c r="R72" s="17"/>
      <c r="S72" s="17"/>
      <c r="T72" s="17"/>
      <c r="U72" s="17"/>
      <c r="V72" s="22"/>
      <c r="X72" s="152"/>
      <c r="AF72" s="198"/>
      <c r="AG72" s="198"/>
      <c r="AH72" s="198"/>
      <c r="AI72" s="198"/>
      <c r="AJ72" s="198"/>
      <c r="AK72" s="198"/>
      <c r="AL72" s="198"/>
      <c r="AM72" s="198"/>
      <c r="AN72" s="198"/>
      <c r="AO72" s="198"/>
      <c r="AP72" s="1"/>
      <c r="AR72" s="199"/>
      <c r="BB72" s="199"/>
    </row>
    <row r="73" spans="7:54" s="3" customFormat="1" x14ac:dyDescent="0.25">
      <c r="G73" s="33"/>
      <c r="I73" s="33"/>
      <c r="J73" s="33"/>
      <c r="K73" s="33"/>
      <c r="L73" s="33"/>
      <c r="M73" s="252"/>
      <c r="N73" s="17"/>
      <c r="O73" s="17"/>
      <c r="P73" s="199"/>
      <c r="Q73" s="199"/>
      <c r="R73" s="17"/>
      <c r="S73" s="17"/>
      <c r="T73" s="17"/>
      <c r="U73" s="17"/>
      <c r="V73" s="22"/>
      <c r="X73" s="152"/>
      <c r="AF73" s="198"/>
      <c r="AG73" s="198"/>
      <c r="AH73" s="198"/>
      <c r="AI73" s="198"/>
      <c r="AJ73" s="198"/>
      <c r="AK73" s="198"/>
      <c r="AL73" s="198"/>
      <c r="AM73" s="198"/>
      <c r="AN73" s="198"/>
      <c r="AO73" s="198"/>
      <c r="AP73" s="1"/>
      <c r="AR73" s="199"/>
      <c r="BB73" s="199"/>
    </row>
    <row r="74" spans="7:54" s="3" customFormat="1" x14ac:dyDescent="0.25">
      <c r="G74" s="33"/>
      <c r="I74" s="33"/>
      <c r="J74" s="33"/>
      <c r="K74" s="33"/>
      <c r="L74" s="33"/>
      <c r="M74" s="252"/>
      <c r="N74" s="17"/>
      <c r="O74" s="17"/>
      <c r="P74" s="199"/>
      <c r="Q74" s="199"/>
      <c r="R74" s="17"/>
      <c r="S74" s="17"/>
      <c r="T74" s="17"/>
      <c r="U74" s="17"/>
      <c r="V74" s="22"/>
      <c r="X74" s="152"/>
      <c r="AF74" s="198"/>
      <c r="AG74" s="198"/>
      <c r="AH74" s="198"/>
      <c r="AI74" s="198"/>
      <c r="AJ74" s="198"/>
      <c r="AK74" s="198"/>
      <c r="AL74" s="198"/>
      <c r="AM74" s="198"/>
      <c r="AN74" s="198"/>
      <c r="AO74" s="198"/>
      <c r="AP74" s="1"/>
      <c r="AR74" s="199"/>
      <c r="BB74" s="199"/>
    </row>
    <row r="75" spans="7:54" s="3" customFormat="1" x14ac:dyDescent="0.25">
      <c r="G75" s="33"/>
      <c r="I75" s="33"/>
      <c r="J75" s="33"/>
      <c r="K75" s="33"/>
      <c r="L75" s="33"/>
      <c r="M75" s="252"/>
      <c r="N75" s="17"/>
      <c r="O75" s="17"/>
      <c r="P75" s="199"/>
      <c r="Q75" s="199"/>
      <c r="R75" s="17"/>
      <c r="S75" s="17"/>
      <c r="T75" s="17"/>
      <c r="U75" s="17"/>
      <c r="V75" s="22"/>
      <c r="X75" s="152"/>
      <c r="AF75" s="198"/>
      <c r="AG75" s="198"/>
      <c r="AH75" s="198"/>
      <c r="AI75" s="198"/>
      <c r="AJ75" s="198"/>
      <c r="AK75" s="198"/>
      <c r="AL75" s="198"/>
      <c r="AM75" s="198"/>
      <c r="AN75" s="198"/>
      <c r="AO75" s="198"/>
      <c r="AP75" s="1"/>
      <c r="AR75" s="199"/>
      <c r="BB75" s="199"/>
    </row>
    <row r="76" spans="7:54" s="3" customFormat="1" x14ac:dyDescent="0.25">
      <c r="G76" s="33"/>
      <c r="I76" s="33"/>
      <c r="J76" s="33"/>
      <c r="K76" s="33"/>
      <c r="L76" s="33"/>
      <c r="M76" s="252"/>
      <c r="N76" s="17"/>
      <c r="O76" s="17"/>
      <c r="P76" s="199"/>
      <c r="Q76" s="199"/>
      <c r="R76" s="17"/>
      <c r="S76" s="17"/>
      <c r="T76" s="17"/>
      <c r="U76" s="17"/>
      <c r="V76" s="22"/>
      <c r="X76" s="152"/>
      <c r="AF76" s="198"/>
      <c r="AG76" s="198"/>
      <c r="AH76" s="198"/>
      <c r="AI76" s="198"/>
      <c r="AJ76" s="198"/>
      <c r="AK76" s="198"/>
      <c r="AL76" s="198"/>
      <c r="AM76" s="198"/>
      <c r="AN76" s="198"/>
      <c r="AO76" s="198"/>
      <c r="AP76" s="1"/>
      <c r="AR76" s="199"/>
      <c r="BB76" s="199"/>
    </row>
    <row r="77" spans="7:54" s="3" customFormat="1" x14ac:dyDescent="0.25">
      <c r="G77" s="33"/>
      <c r="I77" s="33"/>
      <c r="J77" s="33"/>
      <c r="K77" s="33"/>
      <c r="L77" s="33"/>
      <c r="M77" s="252"/>
      <c r="N77" s="17"/>
      <c r="O77" s="17"/>
      <c r="P77" s="199"/>
      <c r="Q77" s="199"/>
      <c r="R77" s="17"/>
      <c r="S77" s="17"/>
      <c r="T77" s="17"/>
      <c r="U77" s="17"/>
      <c r="V77" s="22"/>
      <c r="X77" s="152"/>
      <c r="AF77" s="198"/>
      <c r="AG77" s="198"/>
      <c r="AH77" s="198"/>
      <c r="AI77" s="198"/>
      <c r="AJ77" s="198"/>
      <c r="AK77" s="198"/>
      <c r="AL77" s="198"/>
      <c r="AM77" s="198"/>
      <c r="AN77" s="198"/>
      <c r="AO77" s="198"/>
      <c r="AP77" s="1"/>
      <c r="AR77" s="199"/>
      <c r="BB77" s="199"/>
    </row>
    <row r="78" spans="7:54" s="3" customFormat="1" x14ac:dyDescent="0.25">
      <c r="G78" s="33"/>
      <c r="I78" s="33"/>
      <c r="J78" s="33"/>
      <c r="K78" s="33"/>
      <c r="L78" s="33"/>
      <c r="M78" s="252"/>
      <c r="N78" s="17"/>
      <c r="O78" s="17"/>
      <c r="P78" s="199"/>
      <c r="Q78" s="199"/>
      <c r="R78" s="17"/>
      <c r="S78" s="17"/>
      <c r="T78" s="17"/>
      <c r="U78" s="17"/>
      <c r="V78" s="22"/>
      <c r="X78" s="152"/>
      <c r="AF78" s="198"/>
      <c r="AG78" s="198"/>
      <c r="AH78" s="198"/>
      <c r="AI78" s="198"/>
      <c r="AJ78" s="198"/>
      <c r="AK78" s="198"/>
      <c r="AL78" s="198"/>
      <c r="AM78" s="198"/>
      <c r="AN78" s="198"/>
      <c r="AO78" s="198"/>
      <c r="AP78" s="1"/>
      <c r="AR78" s="199"/>
      <c r="BB78" s="199"/>
    </row>
    <row r="79" spans="7:54" s="3" customFormat="1" x14ac:dyDescent="0.25">
      <c r="G79" s="33"/>
      <c r="I79" s="33"/>
      <c r="J79" s="33"/>
      <c r="K79" s="33"/>
      <c r="L79" s="33"/>
      <c r="M79" s="252"/>
      <c r="N79" s="17"/>
      <c r="O79" s="17"/>
      <c r="P79" s="199"/>
      <c r="Q79" s="199"/>
      <c r="R79" s="17"/>
      <c r="S79" s="17"/>
      <c r="T79" s="17"/>
      <c r="U79" s="17"/>
      <c r="V79" s="22"/>
      <c r="X79" s="152"/>
      <c r="AF79" s="198"/>
      <c r="AG79" s="198"/>
      <c r="AH79" s="198"/>
      <c r="AI79" s="198"/>
      <c r="AJ79" s="198"/>
      <c r="AK79" s="198"/>
      <c r="AL79" s="198"/>
      <c r="AM79" s="198"/>
      <c r="AN79" s="198"/>
      <c r="AO79" s="198"/>
      <c r="AP79" s="1"/>
      <c r="AR79" s="199"/>
      <c r="BB79" s="199"/>
    </row>
    <row r="80" spans="7:54" s="3" customFormat="1" x14ac:dyDescent="0.25">
      <c r="G80" s="33"/>
      <c r="I80" s="33"/>
      <c r="J80" s="33"/>
      <c r="K80" s="33"/>
      <c r="L80" s="33"/>
      <c r="M80" s="252"/>
      <c r="N80" s="17"/>
      <c r="O80" s="17"/>
      <c r="P80" s="199"/>
      <c r="Q80" s="199"/>
      <c r="R80" s="17"/>
      <c r="S80" s="17"/>
      <c r="T80" s="17"/>
      <c r="U80" s="17"/>
      <c r="V80" s="22"/>
      <c r="X80" s="152"/>
      <c r="AF80" s="198"/>
      <c r="AG80" s="198"/>
      <c r="AH80" s="198"/>
      <c r="AI80" s="198"/>
      <c r="AJ80" s="198"/>
      <c r="AK80" s="198"/>
      <c r="AL80" s="198"/>
      <c r="AM80" s="198"/>
      <c r="AN80" s="198"/>
      <c r="AO80" s="198"/>
      <c r="AP80" s="1"/>
      <c r="AR80" s="199"/>
      <c r="BB80" s="199"/>
    </row>
    <row r="81" spans="7:54" s="3" customFormat="1" x14ac:dyDescent="0.25">
      <c r="G81" s="33"/>
      <c r="I81" s="33"/>
      <c r="J81" s="33"/>
      <c r="K81" s="33"/>
      <c r="L81" s="33"/>
      <c r="M81" s="252"/>
      <c r="N81" s="17"/>
      <c r="O81" s="17"/>
      <c r="P81" s="199"/>
      <c r="Q81" s="199"/>
      <c r="R81" s="17"/>
      <c r="S81" s="17"/>
      <c r="T81" s="17"/>
      <c r="U81" s="17"/>
      <c r="V81" s="22"/>
      <c r="X81" s="152"/>
      <c r="AF81" s="198"/>
      <c r="AG81" s="198"/>
      <c r="AH81" s="198"/>
      <c r="AI81" s="198"/>
      <c r="AJ81" s="198"/>
      <c r="AK81" s="198"/>
      <c r="AL81" s="198"/>
      <c r="AM81" s="198"/>
      <c r="AN81" s="198"/>
      <c r="AO81" s="198"/>
      <c r="AP81" s="1"/>
      <c r="AR81" s="199"/>
      <c r="BB81" s="199"/>
    </row>
    <row r="82" spans="7:54" s="3" customFormat="1" x14ac:dyDescent="0.25">
      <c r="G82" s="33"/>
      <c r="I82" s="33"/>
      <c r="J82" s="33"/>
      <c r="K82" s="33"/>
      <c r="L82" s="33"/>
      <c r="M82" s="252"/>
      <c r="N82" s="17"/>
      <c r="O82" s="17"/>
      <c r="P82" s="199"/>
      <c r="Q82" s="199"/>
      <c r="R82" s="17"/>
      <c r="S82" s="17"/>
      <c r="T82" s="17"/>
      <c r="U82" s="17"/>
      <c r="V82" s="22"/>
      <c r="X82" s="152"/>
      <c r="AF82" s="198"/>
      <c r="AG82" s="198"/>
      <c r="AH82" s="198"/>
      <c r="AI82" s="198"/>
      <c r="AJ82" s="198"/>
      <c r="AK82" s="198"/>
      <c r="AL82" s="198"/>
      <c r="AM82" s="198"/>
      <c r="AN82" s="198"/>
      <c r="AO82" s="198"/>
      <c r="AP82" s="1"/>
      <c r="AR82" s="199"/>
      <c r="BB82" s="199"/>
    </row>
    <row r="83" spans="7:54" s="3" customFormat="1" x14ac:dyDescent="0.25">
      <c r="G83" s="33"/>
      <c r="I83" s="33"/>
      <c r="J83" s="33"/>
      <c r="K83" s="33"/>
      <c r="L83" s="33"/>
      <c r="M83" s="252"/>
      <c r="N83" s="17"/>
      <c r="O83" s="17"/>
      <c r="P83" s="199"/>
      <c r="Q83" s="199"/>
      <c r="R83" s="17"/>
      <c r="S83" s="17"/>
      <c r="T83" s="17"/>
      <c r="U83" s="17"/>
      <c r="V83" s="22"/>
      <c r="X83" s="152"/>
      <c r="AF83" s="198"/>
      <c r="AG83" s="198"/>
      <c r="AH83" s="198"/>
      <c r="AI83" s="198"/>
      <c r="AJ83" s="198"/>
      <c r="AK83" s="198"/>
      <c r="AL83" s="198"/>
      <c r="AM83" s="198"/>
      <c r="AN83" s="198"/>
      <c r="AO83" s="198"/>
      <c r="AP83" s="1"/>
      <c r="AR83" s="199"/>
      <c r="BB83" s="199"/>
    </row>
    <row r="84" spans="7:54" s="3" customFormat="1" x14ac:dyDescent="0.25">
      <c r="G84" s="33"/>
      <c r="I84" s="33"/>
      <c r="J84" s="33"/>
      <c r="K84" s="33"/>
      <c r="L84" s="33"/>
      <c r="M84" s="252"/>
      <c r="N84" s="17"/>
      <c r="O84" s="17"/>
      <c r="P84" s="199"/>
      <c r="Q84" s="199"/>
      <c r="R84" s="17"/>
      <c r="S84" s="17"/>
      <c r="T84" s="17"/>
      <c r="U84" s="17"/>
      <c r="V84" s="22"/>
      <c r="X84" s="152"/>
      <c r="AF84" s="198"/>
      <c r="AG84" s="198"/>
      <c r="AH84" s="198"/>
      <c r="AI84" s="198"/>
      <c r="AJ84" s="198"/>
      <c r="AK84" s="198"/>
      <c r="AL84" s="198"/>
      <c r="AM84" s="198"/>
      <c r="AN84" s="198"/>
      <c r="AO84" s="198"/>
      <c r="AP84" s="1"/>
      <c r="AR84" s="199"/>
      <c r="BB84" s="199"/>
    </row>
    <row r="85" spans="7:54" s="3" customFormat="1" x14ac:dyDescent="0.25">
      <c r="G85" s="33"/>
      <c r="I85" s="33"/>
      <c r="J85" s="33"/>
      <c r="K85" s="33"/>
      <c r="L85" s="33"/>
      <c r="M85" s="252"/>
      <c r="N85" s="17"/>
      <c r="O85" s="17"/>
      <c r="P85" s="199"/>
      <c r="Q85" s="199"/>
      <c r="R85" s="17"/>
      <c r="S85" s="17"/>
      <c r="T85" s="17"/>
      <c r="U85" s="17"/>
      <c r="V85" s="22"/>
      <c r="X85" s="152"/>
      <c r="AF85" s="198"/>
      <c r="AG85" s="198"/>
      <c r="AH85" s="198"/>
      <c r="AI85" s="198"/>
      <c r="AJ85" s="198"/>
      <c r="AK85" s="198"/>
      <c r="AL85" s="198"/>
      <c r="AM85" s="198"/>
      <c r="AN85" s="198"/>
      <c r="AO85" s="198"/>
      <c r="AP85" s="1"/>
      <c r="AR85" s="199"/>
      <c r="BB85" s="199"/>
    </row>
    <row r="86" spans="7:54" s="3" customFormat="1" x14ac:dyDescent="0.25">
      <c r="G86" s="33"/>
      <c r="I86" s="33"/>
      <c r="J86" s="33"/>
      <c r="K86" s="33"/>
      <c r="L86" s="33"/>
      <c r="M86" s="252"/>
      <c r="N86" s="17"/>
      <c r="O86" s="17"/>
      <c r="P86" s="199"/>
      <c r="Q86" s="199"/>
      <c r="R86" s="17"/>
      <c r="S86" s="17"/>
      <c r="T86" s="17"/>
      <c r="U86" s="17"/>
      <c r="V86" s="22"/>
      <c r="X86" s="152"/>
      <c r="AF86" s="198"/>
      <c r="AG86" s="198"/>
      <c r="AH86" s="198"/>
      <c r="AI86" s="198"/>
      <c r="AJ86" s="198"/>
      <c r="AK86" s="198"/>
      <c r="AL86" s="198"/>
      <c r="AM86" s="198"/>
      <c r="AN86" s="198"/>
      <c r="AO86" s="198"/>
      <c r="AP86" s="1"/>
      <c r="AR86" s="199"/>
      <c r="BB86" s="199"/>
    </row>
    <row r="87" spans="7:54" s="3" customFormat="1" x14ac:dyDescent="0.25">
      <c r="G87" s="33"/>
      <c r="I87" s="33"/>
      <c r="J87" s="33"/>
      <c r="K87" s="33"/>
      <c r="L87" s="33"/>
      <c r="M87" s="252"/>
      <c r="N87" s="17"/>
      <c r="O87" s="17"/>
      <c r="P87" s="199"/>
      <c r="Q87" s="199"/>
      <c r="R87" s="17"/>
      <c r="S87" s="17"/>
      <c r="T87" s="17"/>
      <c r="U87" s="17"/>
      <c r="V87" s="22"/>
      <c r="X87" s="152"/>
      <c r="AF87" s="198"/>
      <c r="AG87" s="198"/>
      <c r="AH87" s="198"/>
      <c r="AI87" s="198"/>
      <c r="AJ87" s="198"/>
      <c r="AK87" s="198"/>
      <c r="AL87" s="198"/>
      <c r="AM87" s="198"/>
      <c r="AN87" s="198"/>
      <c r="AO87" s="198"/>
      <c r="AP87" s="1"/>
      <c r="AR87" s="199"/>
      <c r="BB87" s="199"/>
    </row>
    <row r="88" spans="7:54" s="3" customFormat="1" x14ac:dyDescent="0.25">
      <c r="G88" s="33"/>
      <c r="I88" s="33"/>
      <c r="J88" s="33"/>
      <c r="K88" s="33"/>
      <c r="L88" s="33"/>
      <c r="M88" s="252"/>
      <c r="N88" s="17"/>
      <c r="O88" s="17"/>
      <c r="P88" s="199"/>
      <c r="Q88" s="199"/>
      <c r="R88" s="17"/>
      <c r="S88" s="17"/>
      <c r="T88" s="17"/>
      <c r="U88" s="17"/>
      <c r="V88" s="22"/>
      <c r="X88" s="152"/>
      <c r="AF88" s="198"/>
      <c r="AG88" s="198"/>
      <c r="AH88" s="198"/>
      <c r="AI88" s="198"/>
      <c r="AJ88" s="198"/>
      <c r="AK88" s="198"/>
      <c r="AL88" s="198"/>
      <c r="AM88" s="198"/>
      <c r="AN88" s="198"/>
      <c r="AO88" s="198"/>
      <c r="AP88" s="1"/>
      <c r="AR88" s="199"/>
      <c r="BB88" s="199"/>
    </row>
    <row r="89" spans="7:54" s="3" customFormat="1" x14ac:dyDescent="0.25">
      <c r="G89" s="33"/>
      <c r="I89" s="33"/>
      <c r="J89" s="33"/>
      <c r="K89" s="33"/>
      <c r="L89" s="33"/>
      <c r="M89" s="252"/>
      <c r="N89" s="17"/>
      <c r="O89" s="17"/>
      <c r="P89" s="199"/>
      <c r="Q89" s="199"/>
      <c r="R89" s="17"/>
      <c r="S89" s="17"/>
      <c r="T89" s="17"/>
      <c r="U89" s="17"/>
      <c r="V89" s="22"/>
      <c r="X89" s="152"/>
      <c r="AF89" s="198"/>
      <c r="AG89" s="198"/>
      <c r="AH89" s="198"/>
      <c r="AI89" s="198"/>
      <c r="AJ89" s="198"/>
      <c r="AK89" s="198"/>
      <c r="AL89" s="198"/>
      <c r="AM89" s="198"/>
      <c r="AN89" s="198"/>
      <c r="AO89" s="198"/>
      <c r="AP89" s="1"/>
      <c r="AR89" s="199"/>
      <c r="BB89" s="199"/>
    </row>
    <row r="90" spans="7:54" s="3" customFormat="1" x14ac:dyDescent="0.25">
      <c r="G90" s="33"/>
      <c r="I90" s="33"/>
      <c r="J90" s="33"/>
      <c r="K90" s="33"/>
      <c r="L90" s="33"/>
      <c r="M90" s="252"/>
      <c r="N90" s="17"/>
      <c r="O90" s="17"/>
      <c r="P90" s="199"/>
      <c r="Q90" s="199"/>
      <c r="R90" s="17"/>
      <c r="S90" s="17"/>
      <c r="T90" s="17"/>
      <c r="U90" s="17"/>
      <c r="V90" s="22"/>
      <c r="X90" s="152"/>
      <c r="AF90" s="198"/>
      <c r="AG90" s="198"/>
      <c r="AH90" s="198"/>
      <c r="AI90" s="198"/>
      <c r="AJ90" s="198"/>
      <c r="AK90" s="198"/>
      <c r="AL90" s="198"/>
      <c r="AM90" s="198"/>
      <c r="AN90" s="198"/>
      <c r="AO90" s="198"/>
      <c r="AP90" s="1"/>
      <c r="AR90" s="199"/>
      <c r="BB90" s="199"/>
    </row>
    <row r="91" spans="7:54" s="3" customFormat="1" x14ac:dyDescent="0.25">
      <c r="G91" s="33"/>
      <c r="I91" s="33"/>
      <c r="J91" s="33"/>
      <c r="K91" s="33"/>
      <c r="L91" s="33"/>
      <c r="M91" s="252"/>
      <c r="N91" s="17"/>
      <c r="O91" s="17"/>
      <c r="P91" s="199"/>
      <c r="Q91" s="199"/>
      <c r="R91" s="17"/>
      <c r="S91" s="17"/>
      <c r="T91" s="17"/>
      <c r="U91" s="17"/>
      <c r="V91" s="22"/>
      <c r="X91" s="152"/>
      <c r="AF91" s="198"/>
      <c r="AG91" s="198"/>
      <c r="AH91" s="198"/>
      <c r="AI91" s="198"/>
      <c r="AJ91" s="198"/>
      <c r="AK91" s="198"/>
      <c r="AL91" s="198"/>
      <c r="AM91" s="198"/>
      <c r="AN91" s="198"/>
      <c r="AO91" s="198"/>
      <c r="AP91" s="1"/>
      <c r="AR91" s="199"/>
      <c r="BB91" s="199"/>
    </row>
    <row r="92" spans="7:54" s="3" customFormat="1" x14ac:dyDescent="0.25">
      <c r="G92" s="33"/>
      <c r="I92" s="33"/>
      <c r="J92" s="33"/>
      <c r="K92" s="33"/>
      <c r="L92" s="33"/>
      <c r="M92" s="252"/>
      <c r="N92" s="17"/>
      <c r="O92" s="17"/>
      <c r="P92" s="199"/>
      <c r="Q92" s="199"/>
      <c r="R92" s="17"/>
      <c r="S92" s="17"/>
      <c r="T92" s="17"/>
      <c r="U92" s="17"/>
      <c r="V92" s="22"/>
      <c r="X92" s="152"/>
      <c r="AF92" s="198"/>
      <c r="AG92" s="198"/>
      <c r="AH92" s="198"/>
      <c r="AI92" s="198"/>
      <c r="AJ92" s="198"/>
      <c r="AK92" s="198"/>
      <c r="AL92" s="198"/>
      <c r="AM92" s="198"/>
      <c r="AN92" s="198"/>
      <c r="AO92" s="198"/>
      <c r="AP92" s="1"/>
      <c r="AR92" s="199"/>
      <c r="BB92" s="199"/>
    </row>
    <row r="93" spans="7:54" s="3" customFormat="1" x14ac:dyDescent="0.25">
      <c r="G93" s="33"/>
      <c r="I93" s="33"/>
      <c r="J93" s="33"/>
      <c r="K93" s="33"/>
      <c r="L93" s="33"/>
      <c r="M93" s="252"/>
      <c r="N93" s="17"/>
      <c r="O93" s="17"/>
      <c r="P93" s="199"/>
      <c r="Q93" s="199"/>
      <c r="R93" s="17"/>
      <c r="S93" s="17"/>
      <c r="T93" s="17"/>
      <c r="U93" s="17"/>
      <c r="V93" s="22"/>
      <c r="X93" s="152"/>
      <c r="AF93" s="198"/>
      <c r="AG93" s="198"/>
      <c r="AH93" s="198"/>
      <c r="AI93" s="198"/>
      <c r="AJ93" s="198"/>
      <c r="AK93" s="198"/>
      <c r="AL93" s="198"/>
      <c r="AM93" s="198"/>
      <c r="AN93" s="198"/>
      <c r="AO93" s="198"/>
      <c r="AP93" s="1"/>
      <c r="AR93" s="199"/>
      <c r="BB93" s="199"/>
    </row>
    <row r="94" spans="7:54" s="3" customFormat="1" x14ac:dyDescent="0.25">
      <c r="G94" s="33"/>
      <c r="I94" s="33"/>
      <c r="J94" s="33"/>
      <c r="K94" s="33"/>
      <c r="L94" s="33"/>
      <c r="M94" s="252"/>
      <c r="N94" s="17"/>
      <c r="O94" s="17"/>
      <c r="P94" s="199"/>
      <c r="Q94" s="199"/>
      <c r="R94" s="17"/>
      <c r="S94" s="17"/>
      <c r="T94" s="17"/>
      <c r="U94" s="17"/>
      <c r="V94" s="22"/>
      <c r="X94" s="152"/>
      <c r="AF94" s="198"/>
      <c r="AG94" s="198"/>
      <c r="AH94" s="198"/>
      <c r="AI94" s="198"/>
      <c r="AJ94" s="198"/>
      <c r="AK94" s="198"/>
      <c r="AL94" s="198"/>
      <c r="AM94" s="198"/>
      <c r="AN94" s="198"/>
      <c r="AO94" s="198"/>
      <c r="AP94" s="1"/>
      <c r="AR94" s="199"/>
      <c r="BB94" s="199"/>
    </row>
    <row r="95" spans="7:54" s="3" customFormat="1" x14ac:dyDescent="0.25">
      <c r="G95" s="33"/>
      <c r="I95" s="33"/>
      <c r="J95" s="33"/>
      <c r="K95" s="33"/>
      <c r="L95" s="33"/>
      <c r="M95" s="252"/>
      <c r="N95" s="17"/>
      <c r="O95" s="17"/>
      <c r="P95" s="199"/>
      <c r="Q95" s="199"/>
      <c r="R95" s="17"/>
      <c r="S95" s="17"/>
      <c r="T95" s="17"/>
      <c r="U95" s="17"/>
      <c r="V95" s="22"/>
      <c r="X95" s="152"/>
      <c r="AF95" s="198"/>
      <c r="AG95" s="198"/>
      <c r="AH95" s="198"/>
      <c r="AI95" s="198"/>
      <c r="AJ95" s="198"/>
      <c r="AK95" s="198"/>
      <c r="AL95" s="198"/>
      <c r="AM95" s="198"/>
      <c r="AN95" s="198"/>
      <c r="AO95" s="198"/>
      <c r="AP95" s="1"/>
      <c r="AR95" s="199"/>
      <c r="BB95" s="199"/>
    </row>
    <row r="96" spans="7:54" s="3" customFormat="1" x14ac:dyDescent="0.25">
      <c r="G96" s="33"/>
      <c r="I96" s="33"/>
      <c r="J96" s="33"/>
      <c r="K96" s="33"/>
      <c r="L96" s="33"/>
      <c r="M96" s="252"/>
      <c r="N96" s="17"/>
      <c r="O96" s="17"/>
      <c r="P96" s="199"/>
      <c r="Q96" s="199"/>
      <c r="R96" s="17"/>
      <c r="S96" s="17"/>
      <c r="T96" s="17"/>
      <c r="U96" s="17"/>
      <c r="V96" s="22"/>
      <c r="X96" s="152"/>
      <c r="AF96" s="198"/>
      <c r="AG96" s="198"/>
      <c r="AH96" s="198"/>
      <c r="AI96" s="198"/>
      <c r="AJ96" s="198"/>
      <c r="AK96" s="198"/>
      <c r="AL96" s="198"/>
      <c r="AM96" s="198"/>
      <c r="AN96" s="198"/>
      <c r="AO96" s="198"/>
      <c r="AP96" s="1"/>
      <c r="AR96" s="199"/>
      <c r="BB96" s="199"/>
    </row>
    <row r="97" spans="7:54" s="3" customFormat="1" x14ac:dyDescent="0.25">
      <c r="G97" s="33"/>
      <c r="I97" s="33"/>
      <c r="J97" s="33"/>
      <c r="K97" s="33"/>
      <c r="L97" s="33"/>
      <c r="M97" s="252"/>
      <c r="N97" s="17"/>
      <c r="O97" s="17"/>
      <c r="P97" s="199"/>
      <c r="Q97" s="199"/>
      <c r="R97" s="17"/>
      <c r="S97" s="17"/>
      <c r="T97" s="17"/>
      <c r="U97" s="17"/>
      <c r="V97" s="22"/>
      <c r="X97" s="152"/>
      <c r="AF97" s="198"/>
      <c r="AG97" s="198"/>
      <c r="AH97" s="198"/>
      <c r="AI97" s="198"/>
      <c r="AJ97" s="198"/>
      <c r="AK97" s="198"/>
      <c r="AL97" s="198"/>
      <c r="AM97" s="198"/>
      <c r="AN97" s="198"/>
      <c r="AO97" s="198"/>
      <c r="AP97" s="1"/>
      <c r="AR97" s="199"/>
      <c r="BB97" s="199"/>
    </row>
    <row r="98" spans="7:54" s="3" customFormat="1" x14ac:dyDescent="0.25">
      <c r="G98" s="33"/>
      <c r="I98" s="33"/>
      <c r="J98" s="33"/>
      <c r="K98" s="33"/>
      <c r="L98" s="33"/>
      <c r="M98" s="252"/>
      <c r="N98" s="17"/>
      <c r="O98" s="17"/>
      <c r="P98" s="199"/>
      <c r="Q98" s="199"/>
      <c r="R98" s="17"/>
      <c r="S98" s="17"/>
      <c r="T98" s="17"/>
      <c r="U98" s="17"/>
      <c r="V98" s="22"/>
      <c r="X98" s="152"/>
      <c r="AF98" s="198"/>
      <c r="AG98" s="198"/>
      <c r="AH98" s="198"/>
      <c r="AI98" s="198"/>
      <c r="AJ98" s="198"/>
      <c r="AK98" s="198"/>
      <c r="AL98" s="198"/>
      <c r="AM98" s="198"/>
      <c r="AN98" s="198"/>
      <c r="AO98" s="198"/>
      <c r="AP98" s="1"/>
      <c r="AR98" s="199"/>
      <c r="BB98" s="199"/>
    </row>
    <row r="99" spans="7:54" s="3" customFormat="1" x14ac:dyDescent="0.25">
      <c r="G99" s="33"/>
      <c r="I99" s="33"/>
      <c r="J99" s="33"/>
      <c r="K99" s="33"/>
      <c r="L99" s="33"/>
      <c r="M99" s="252"/>
      <c r="N99" s="17"/>
      <c r="O99" s="17"/>
      <c r="P99" s="199"/>
      <c r="Q99" s="199"/>
      <c r="R99" s="17"/>
      <c r="S99" s="17"/>
      <c r="T99" s="17"/>
      <c r="U99" s="17"/>
      <c r="V99" s="22"/>
      <c r="X99" s="152"/>
      <c r="AF99" s="198"/>
      <c r="AG99" s="198"/>
      <c r="AH99" s="198"/>
      <c r="AI99" s="198"/>
      <c r="AJ99" s="198"/>
      <c r="AK99" s="198"/>
      <c r="AL99" s="198"/>
      <c r="AM99" s="198"/>
      <c r="AN99" s="198"/>
      <c r="AO99" s="198"/>
      <c r="AP99" s="1"/>
      <c r="AR99" s="199"/>
      <c r="BB99" s="199"/>
    </row>
    <row r="100" spans="7:54" s="3" customFormat="1" x14ac:dyDescent="0.25">
      <c r="G100" s="33"/>
      <c r="I100" s="33"/>
      <c r="J100" s="33"/>
      <c r="K100" s="33"/>
      <c r="L100" s="33"/>
      <c r="M100" s="252"/>
      <c r="N100" s="17"/>
      <c r="O100" s="17"/>
      <c r="P100" s="199"/>
      <c r="Q100" s="199"/>
      <c r="R100" s="17"/>
      <c r="S100" s="17"/>
      <c r="T100" s="17"/>
      <c r="U100" s="17"/>
      <c r="V100" s="22"/>
      <c r="X100" s="152"/>
      <c r="AF100" s="198"/>
      <c r="AG100" s="198"/>
      <c r="AH100" s="198"/>
      <c r="AI100" s="198"/>
      <c r="AJ100" s="198"/>
      <c r="AK100" s="198"/>
      <c r="AL100" s="198"/>
      <c r="AM100" s="198"/>
      <c r="AN100" s="198"/>
      <c r="AO100" s="198"/>
      <c r="AP100" s="1"/>
      <c r="AR100" s="199"/>
      <c r="BB100" s="199"/>
    </row>
    <row r="101" spans="7:54" s="3" customFormat="1" x14ac:dyDescent="0.25">
      <c r="G101" s="33"/>
      <c r="I101" s="33"/>
      <c r="J101" s="33"/>
      <c r="K101" s="33"/>
      <c r="L101" s="33"/>
      <c r="M101" s="252"/>
      <c r="N101" s="17"/>
      <c r="O101" s="17"/>
      <c r="P101" s="199"/>
      <c r="Q101" s="199"/>
      <c r="R101" s="17"/>
      <c r="S101" s="17"/>
      <c r="T101" s="17"/>
      <c r="U101" s="17"/>
      <c r="V101" s="22"/>
      <c r="X101" s="152"/>
      <c r="AF101" s="198"/>
      <c r="AG101" s="198"/>
      <c r="AH101" s="198"/>
      <c r="AI101" s="198"/>
      <c r="AJ101" s="198"/>
      <c r="AK101" s="198"/>
      <c r="AL101" s="198"/>
      <c r="AM101" s="198"/>
      <c r="AN101" s="198"/>
      <c r="AO101" s="198"/>
      <c r="AP101" s="1"/>
      <c r="AR101" s="199"/>
      <c r="BB101" s="199"/>
    </row>
    <row r="102" spans="7:54" s="3" customFormat="1" x14ac:dyDescent="0.25">
      <c r="G102" s="33"/>
      <c r="I102" s="33"/>
      <c r="J102" s="33"/>
      <c r="K102" s="33"/>
      <c r="L102" s="33"/>
      <c r="M102" s="252"/>
      <c r="N102" s="17"/>
      <c r="O102" s="17"/>
      <c r="P102" s="199"/>
      <c r="Q102" s="199"/>
      <c r="R102" s="17"/>
      <c r="S102" s="17"/>
      <c r="T102" s="17"/>
      <c r="U102" s="17"/>
      <c r="V102" s="22"/>
      <c r="X102" s="152"/>
      <c r="AF102" s="198"/>
      <c r="AG102" s="198"/>
      <c r="AH102" s="198"/>
      <c r="AI102" s="198"/>
      <c r="AJ102" s="198"/>
      <c r="AK102" s="198"/>
      <c r="AL102" s="198"/>
      <c r="AM102" s="198"/>
      <c r="AN102" s="198"/>
      <c r="AO102" s="198"/>
      <c r="AP102" s="1"/>
      <c r="AR102" s="199"/>
      <c r="BB102" s="199"/>
    </row>
    <row r="103" spans="7:54" s="3" customFormat="1" x14ac:dyDescent="0.25">
      <c r="G103" s="33"/>
      <c r="I103" s="33"/>
      <c r="J103" s="33"/>
      <c r="K103" s="33"/>
      <c r="L103" s="33"/>
      <c r="M103" s="252"/>
      <c r="N103" s="17"/>
      <c r="O103" s="17"/>
      <c r="P103" s="199"/>
      <c r="Q103" s="199"/>
      <c r="R103" s="17"/>
      <c r="S103" s="17"/>
      <c r="T103" s="17"/>
      <c r="U103" s="17"/>
      <c r="V103" s="22"/>
      <c r="X103" s="152"/>
      <c r="AF103" s="198"/>
      <c r="AG103" s="198"/>
      <c r="AH103" s="198"/>
      <c r="AI103" s="198"/>
      <c r="AJ103" s="198"/>
      <c r="AK103" s="198"/>
      <c r="AL103" s="198"/>
      <c r="AM103" s="198"/>
      <c r="AN103" s="198"/>
      <c r="AO103" s="198"/>
      <c r="AP103" s="1"/>
      <c r="AR103" s="199"/>
      <c r="BB103" s="199"/>
    </row>
    <row r="104" spans="7:54" s="3" customFormat="1" x14ac:dyDescent="0.25">
      <c r="G104" s="33"/>
      <c r="I104" s="33"/>
      <c r="J104" s="33"/>
      <c r="K104" s="33"/>
      <c r="L104" s="33"/>
      <c r="M104" s="252"/>
      <c r="N104" s="17"/>
      <c r="O104" s="17"/>
      <c r="P104" s="199"/>
      <c r="Q104" s="199"/>
      <c r="R104" s="17"/>
      <c r="S104" s="17"/>
      <c r="T104" s="17"/>
      <c r="U104" s="17"/>
      <c r="V104" s="22"/>
      <c r="X104" s="152"/>
      <c r="AF104" s="198"/>
      <c r="AG104" s="198"/>
      <c r="AH104" s="198"/>
      <c r="AI104" s="198"/>
      <c r="AJ104" s="198"/>
      <c r="AK104" s="198"/>
      <c r="AL104" s="198"/>
      <c r="AM104" s="198"/>
      <c r="AN104" s="198"/>
      <c r="AO104" s="198"/>
      <c r="AP104" s="1"/>
      <c r="AR104" s="199"/>
      <c r="BB104" s="199"/>
    </row>
    <row r="105" spans="7:54" s="3" customFormat="1" x14ac:dyDescent="0.25">
      <c r="G105" s="33"/>
      <c r="I105" s="33"/>
      <c r="J105" s="33"/>
      <c r="K105" s="33"/>
      <c r="L105" s="33"/>
      <c r="M105" s="252"/>
      <c r="N105" s="17"/>
      <c r="O105" s="17"/>
      <c r="P105" s="199"/>
      <c r="Q105" s="199"/>
      <c r="R105" s="17"/>
      <c r="S105" s="17"/>
      <c r="T105" s="17"/>
      <c r="U105" s="17"/>
      <c r="V105" s="22"/>
      <c r="X105" s="152"/>
      <c r="AF105" s="198"/>
      <c r="AG105" s="198"/>
      <c r="AH105" s="198"/>
      <c r="AI105" s="198"/>
      <c r="AJ105" s="198"/>
      <c r="AK105" s="198"/>
      <c r="AL105" s="198"/>
      <c r="AM105" s="198"/>
      <c r="AN105" s="198"/>
      <c r="AO105" s="198"/>
      <c r="AP105" s="1"/>
      <c r="AR105" s="199"/>
      <c r="BB105" s="199"/>
    </row>
    <row r="106" spans="7:54" s="3" customFormat="1" x14ac:dyDescent="0.25">
      <c r="G106" s="33"/>
      <c r="I106" s="33"/>
      <c r="J106" s="33"/>
      <c r="K106" s="33"/>
      <c r="L106" s="33"/>
      <c r="M106" s="252"/>
      <c r="N106" s="17"/>
      <c r="O106" s="17"/>
      <c r="P106" s="199"/>
      <c r="Q106" s="199"/>
      <c r="R106" s="17"/>
      <c r="S106" s="17"/>
      <c r="T106" s="17"/>
      <c r="U106" s="17"/>
      <c r="V106" s="22"/>
      <c r="X106" s="152"/>
      <c r="AF106" s="198"/>
      <c r="AG106" s="198"/>
      <c r="AH106" s="198"/>
      <c r="AI106" s="198"/>
      <c r="AJ106" s="198"/>
      <c r="AK106" s="198"/>
      <c r="AL106" s="198"/>
      <c r="AM106" s="198"/>
      <c r="AN106" s="198"/>
      <c r="AO106" s="198"/>
      <c r="AP106" s="1"/>
      <c r="AR106" s="199"/>
      <c r="BB106" s="199"/>
    </row>
    <row r="107" spans="7:54" s="3" customFormat="1" x14ac:dyDescent="0.25">
      <c r="G107" s="33"/>
      <c r="I107" s="33"/>
      <c r="J107" s="33"/>
      <c r="K107" s="33"/>
      <c r="L107" s="33"/>
      <c r="M107" s="252"/>
      <c r="N107" s="17"/>
      <c r="O107" s="17"/>
      <c r="P107" s="199"/>
      <c r="Q107" s="199"/>
      <c r="R107" s="17"/>
      <c r="S107" s="17"/>
      <c r="T107" s="17"/>
      <c r="U107" s="17"/>
      <c r="V107" s="22"/>
      <c r="X107" s="152"/>
      <c r="AF107" s="198"/>
      <c r="AG107" s="198"/>
      <c r="AH107" s="198"/>
      <c r="AI107" s="198"/>
      <c r="AJ107" s="198"/>
      <c r="AK107" s="198"/>
      <c r="AL107" s="198"/>
      <c r="AM107" s="198"/>
      <c r="AN107" s="198"/>
      <c r="AO107" s="198"/>
      <c r="AP107" s="1"/>
      <c r="AR107" s="199"/>
      <c r="BB107" s="199"/>
    </row>
    <row r="108" spans="7:54" s="3" customFormat="1" x14ac:dyDescent="0.25">
      <c r="G108" s="33"/>
      <c r="I108" s="33"/>
      <c r="J108" s="33"/>
      <c r="K108" s="33"/>
      <c r="L108" s="33"/>
      <c r="M108" s="252"/>
      <c r="N108" s="17"/>
      <c r="O108" s="17"/>
      <c r="P108" s="199"/>
      <c r="Q108" s="199"/>
      <c r="R108" s="17"/>
      <c r="S108" s="17"/>
      <c r="T108" s="17"/>
      <c r="U108" s="17"/>
      <c r="V108" s="22"/>
      <c r="X108" s="152"/>
      <c r="AF108" s="198"/>
      <c r="AG108" s="198"/>
      <c r="AH108" s="198"/>
      <c r="AI108" s="198"/>
      <c r="AJ108" s="198"/>
      <c r="AK108" s="198"/>
      <c r="AL108" s="198"/>
      <c r="AM108" s="198"/>
      <c r="AN108" s="198"/>
      <c r="AO108" s="198"/>
      <c r="AP108" s="1"/>
      <c r="AR108" s="199"/>
      <c r="BB108" s="199"/>
    </row>
    <row r="109" spans="7:54" s="3" customFormat="1" x14ac:dyDescent="0.25">
      <c r="G109" s="33"/>
      <c r="I109" s="33"/>
      <c r="J109" s="33"/>
      <c r="K109" s="33"/>
      <c r="L109" s="33"/>
      <c r="M109" s="252"/>
      <c r="N109" s="17"/>
      <c r="O109" s="17"/>
      <c r="P109" s="199"/>
      <c r="Q109" s="199"/>
      <c r="R109" s="17"/>
      <c r="S109" s="17"/>
      <c r="T109" s="17"/>
      <c r="U109" s="17"/>
      <c r="V109" s="22"/>
      <c r="X109" s="152"/>
      <c r="AF109" s="198"/>
      <c r="AG109" s="198"/>
      <c r="AH109" s="198"/>
      <c r="AI109" s="198"/>
      <c r="AJ109" s="198"/>
      <c r="AK109" s="198"/>
      <c r="AL109" s="198"/>
      <c r="AM109" s="198"/>
      <c r="AN109" s="198"/>
      <c r="AO109" s="198"/>
      <c r="AP109" s="1"/>
      <c r="AR109" s="199"/>
      <c r="BB109" s="199"/>
    </row>
    <row r="110" spans="7:54" s="3" customFormat="1" x14ac:dyDescent="0.25">
      <c r="G110" s="33"/>
      <c r="I110" s="33"/>
      <c r="J110" s="33"/>
      <c r="K110" s="33"/>
      <c r="L110" s="33"/>
      <c r="M110" s="252"/>
      <c r="N110" s="17"/>
      <c r="O110" s="17"/>
      <c r="P110" s="199"/>
      <c r="Q110" s="199"/>
      <c r="R110" s="17"/>
      <c r="S110" s="17"/>
      <c r="T110" s="17"/>
      <c r="U110" s="17"/>
      <c r="V110" s="22"/>
      <c r="X110" s="152"/>
      <c r="AF110" s="198"/>
      <c r="AG110" s="198"/>
      <c r="AH110" s="198"/>
      <c r="AI110" s="198"/>
      <c r="AJ110" s="198"/>
      <c r="AK110" s="198"/>
      <c r="AL110" s="198"/>
      <c r="AM110" s="198"/>
      <c r="AN110" s="198"/>
      <c r="AO110" s="198"/>
      <c r="AP110" s="1"/>
      <c r="AR110" s="199"/>
      <c r="BB110" s="199"/>
    </row>
    <row r="111" spans="7:54" s="3" customFormat="1" x14ac:dyDescent="0.25">
      <c r="G111" s="33"/>
      <c r="I111" s="33"/>
      <c r="J111" s="33"/>
      <c r="K111" s="33"/>
      <c r="L111" s="33"/>
      <c r="M111" s="252"/>
      <c r="N111" s="17"/>
      <c r="O111" s="17"/>
      <c r="P111" s="199"/>
      <c r="Q111" s="199"/>
      <c r="R111" s="17"/>
      <c r="S111" s="17"/>
      <c r="T111" s="17"/>
      <c r="U111" s="17"/>
      <c r="V111" s="22"/>
      <c r="X111" s="152"/>
      <c r="AF111" s="198"/>
      <c r="AG111" s="198"/>
      <c r="AH111" s="198"/>
      <c r="AI111" s="198"/>
      <c r="AJ111" s="198"/>
      <c r="AK111" s="198"/>
      <c r="AL111" s="198"/>
      <c r="AM111" s="198"/>
      <c r="AN111" s="198"/>
      <c r="AO111" s="198"/>
      <c r="AP111" s="1"/>
      <c r="AR111" s="199"/>
      <c r="BB111" s="199"/>
    </row>
    <row r="112" spans="7:54" s="3" customFormat="1" x14ac:dyDescent="0.25">
      <c r="G112" s="33"/>
      <c r="I112" s="33"/>
      <c r="J112" s="33"/>
      <c r="K112" s="33"/>
      <c r="L112" s="33"/>
      <c r="M112" s="252"/>
      <c r="N112" s="17"/>
      <c r="O112" s="17"/>
      <c r="P112" s="199"/>
      <c r="Q112" s="199"/>
      <c r="R112" s="17"/>
      <c r="S112" s="17"/>
      <c r="T112" s="17"/>
      <c r="U112" s="17"/>
      <c r="V112" s="22"/>
      <c r="X112" s="152"/>
      <c r="AF112" s="198"/>
      <c r="AG112" s="198"/>
      <c r="AH112" s="198"/>
      <c r="AI112" s="198"/>
      <c r="AJ112" s="198"/>
      <c r="AK112" s="198"/>
      <c r="AL112" s="198"/>
      <c r="AM112" s="198"/>
      <c r="AN112" s="198"/>
      <c r="AO112" s="198"/>
      <c r="AP112" s="1"/>
      <c r="AR112" s="199"/>
      <c r="BB112" s="199"/>
    </row>
    <row r="113" spans="7:54" s="3" customFormat="1" x14ac:dyDescent="0.25">
      <c r="G113" s="33"/>
      <c r="I113" s="33"/>
      <c r="J113" s="33"/>
      <c r="K113" s="33"/>
      <c r="L113" s="33"/>
      <c r="M113" s="252"/>
      <c r="N113" s="17"/>
      <c r="O113" s="17"/>
      <c r="P113" s="199"/>
      <c r="Q113" s="199"/>
      <c r="R113" s="17"/>
      <c r="S113" s="17"/>
      <c r="T113" s="17"/>
      <c r="U113" s="17"/>
      <c r="V113" s="22"/>
      <c r="X113" s="152"/>
      <c r="AF113" s="198"/>
      <c r="AG113" s="198"/>
      <c r="AH113" s="198"/>
      <c r="AI113" s="198"/>
      <c r="AJ113" s="198"/>
      <c r="AK113" s="198"/>
      <c r="AL113" s="198"/>
      <c r="AM113" s="198"/>
      <c r="AN113" s="198"/>
      <c r="AO113" s="198"/>
      <c r="AP113" s="1"/>
      <c r="AR113" s="199"/>
      <c r="BB113" s="199"/>
    </row>
    <row r="114" spans="7:54" s="3" customFormat="1" x14ac:dyDescent="0.25">
      <c r="G114" s="33"/>
      <c r="I114" s="33"/>
      <c r="J114" s="33"/>
      <c r="K114" s="33"/>
      <c r="L114" s="33"/>
      <c r="M114" s="252"/>
      <c r="N114" s="17"/>
      <c r="O114" s="17"/>
      <c r="P114" s="199"/>
      <c r="Q114" s="199"/>
      <c r="R114" s="17"/>
      <c r="S114" s="17"/>
      <c r="T114" s="17"/>
      <c r="U114" s="17"/>
      <c r="V114" s="22"/>
      <c r="X114" s="152"/>
      <c r="AF114" s="198"/>
      <c r="AG114" s="198"/>
      <c r="AH114" s="198"/>
      <c r="AI114" s="198"/>
      <c r="AJ114" s="198"/>
      <c r="AK114" s="198"/>
      <c r="AL114" s="198"/>
      <c r="AM114" s="198"/>
      <c r="AN114" s="198"/>
      <c r="AO114" s="198"/>
      <c r="AP114" s="1"/>
      <c r="AR114" s="199"/>
      <c r="BB114" s="199"/>
    </row>
    <row r="115" spans="7:54" s="3" customFormat="1" x14ac:dyDescent="0.25">
      <c r="G115" s="33"/>
      <c r="I115" s="33"/>
      <c r="J115" s="33"/>
      <c r="K115" s="33"/>
      <c r="L115" s="33"/>
      <c r="M115" s="252"/>
      <c r="N115" s="17"/>
      <c r="O115" s="17"/>
      <c r="P115" s="199"/>
      <c r="Q115" s="199"/>
      <c r="R115" s="17"/>
      <c r="S115" s="17"/>
      <c r="T115" s="17"/>
      <c r="U115" s="17"/>
      <c r="V115" s="22"/>
      <c r="X115" s="152"/>
      <c r="AF115" s="198"/>
      <c r="AG115" s="198"/>
      <c r="AH115" s="198"/>
      <c r="AI115" s="198"/>
      <c r="AJ115" s="198"/>
      <c r="AK115" s="198"/>
      <c r="AL115" s="198"/>
      <c r="AM115" s="198"/>
      <c r="AN115" s="198"/>
      <c r="AO115" s="198"/>
      <c r="AP115" s="1"/>
      <c r="AR115" s="199"/>
      <c r="BB115" s="199"/>
    </row>
    <row r="116" spans="7:54" s="3" customFormat="1" x14ac:dyDescent="0.25">
      <c r="G116" s="33"/>
      <c r="I116" s="33"/>
      <c r="J116" s="33"/>
      <c r="K116" s="33"/>
      <c r="L116" s="33"/>
      <c r="M116" s="252"/>
      <c r="N116" s="17"/>
      <c r="O116" s="17"/>
      <c r="P116" s="199"/>
      <c r="Q116" s="199"/>
      <c r="R116" s="17"/>
      <c r="S116" s="17"/>
      <c r="T116" s="17"/>
      <c r="U116" s="17"/>
      <c r="V116" s="22"/>
      <c r="X116" s="152"/>
      <c r="AF116" s="198"/>
      <c r="AG116" s="198"/>
      <c r="AH116" s="198"/>
      <c r="AI116" s="198"/>
      <c r="AJ116" s="198"/>
      <c r="AK116" s="198"/>
      <c r="AL116" s="198"/>
      <c r="AM116" s="198"/>
      <c r="AN116" s="198"/>
      <c r="AO116" s="198"/>
      <c r="AP116" s="1"/>
      <c r="AR116" s="199"/>
      <c r="BB116" s="199"/>
    </row>
    <row r="117" spans="7:54" s="3" customFormat="1" x14ac:dyDescent="0.25">
      <c r="G117" s="33"/>
      <c r="I117" s="33"/>
      <c r="J117" s="33"/>
      <c r="K117" s="33"/>
      <c r="L117" s="33"/>
      <c r="M117" s="252"/>
      <c r="N117" s="17"/>
      <c r="O117" s="17"/>
      <c r="P117" s="199"/>
      <c r="Q117" s="199"/>
      <c r="R117" s="17"/>
      <c r="S117" s="17"/>
      <c r="T117" s="17"/>
      <c r="U117" s="17"/>
      <c r="V117" s="22"/>
      <c r="X117" s="152"/>
      <c r="AF117" s="198"/>
      <c r="AG117" s="198"/>
      <c r="AH117" s="198"/>
      <c r="AI117" s="198"/>
      <c r="AJ117" s="198"/>
      <c r="AK117" s="198"/>
      <c r="AL117" s="198"/>
      <c r="AM117" s="198"/>
      <c r="AN117" s="198"/>
      <c r="AO117" s="198"/>
      <c r="AP117" s="1"/>
      <c r="AR117" s="199"/>
      <c r="BB117" s="199"/>
    </row>
    <row r="118" spans="7:54" s="3" customFormat="1" x14ac:dyDescent="0.25">
      <c r="G118" s="33"/>
      <c r="I118" s="33"/>
      <c r="J118" s="33"/>
      <c r="K118" s="33"/>
      <c r="L118" s="33"/>
      <c r="M118" s="252"/>
      <c r="N118" s="17"/>
      <c r="O118" s="17"/>
      <c r="P118" s="199"/>
      <c r="Q118" s="199"/>
      <c r="R118" s="17"/>
      <c r="S118" s="17"/>
      <c r="T118" s="17"/>
      <c r="U118" s="17"/>
      <c r="V118" s="22"/>
      <c r="X118" s="152"/>
      <c r="AF118" s="198"/>
      <c r="AG118" s="198"/>
      <c r="AH118" s="198"/>
      <c r="AI118" s="198"/>
      <c r="AJ118" s="198"/>
      <c r="AK118" s="198"/>
      <c r="AL118" s="198"/>
      <c r="AM118" s="198"/>
      <c r="AN118" s="198"/>
      <c r="AO118" s="198"/>
      <c r="AP118" s="1"/>
      <c r="AR118" s="199"/>
      <c r="BB118" s="199"/>
    </row>
    <row r="119" spans="7:54" s="3" customFormat="1" x14ac:dyDescent="0.25">
      <c r="G119" s="33"/>
      <c r="I119" s="33"/>
      <c r="J119" s="33"/>
      <c r="K119" s="33"/>
      <c r="L119" s="33"/>
      <c r="M119" s="252"/>
      <c r="N119" s="17"/>
      <c r="O119" s="17"/>
      <c r="P119" s="199"/>
      <c r="Q119" s="199"/>
      <c r="R119" s="17"/>
      <c r="S119" s="17"/>
      <c r="T119" s="17"/>
      <c r="U119" s="17"/>
      <c r="V119" s="22"/>
      <c r="X119" s="152"/>
      <c r="AF119" s="198"/>
      <c r="AG119" s="198"/>
      <c r="AH119" s="198"/>
      <c r="AI119" s="198"/>
      <c r="AJ119" s="198"/>
      <c r="AK119" s="198"/>
      <c r="AL119" s="198"/>
      <c r="AM119" s="198"/>
      <c r="AN119" s="198"/>
      <c r="AO119" s="198"/>
      <c r="AP119" s="1"/>
      <c r="AR119" s="199"/>
      <c r="BB119" s="199"/>
    </row>
    <row r="120" spans="7:54" s="3" customFormat="1" x14ac:dyDescent="0.25">
      <c r="G120" s="33"/>
      <c r="I120" s="33"/>
      <c r="J120" s="33"/>
      <c r="K120" s="33"/>
      <c r="L120" s="33"/>
      <c r="M120" s="252"/>
      <c r="N120" s="17"/>
      <c r="O120" s="17"/>
      <c r="P120" s="199"/>
      <c r="Q120" s="199"/>
      <c r="R120" s="17"/>
      <c r="S120" s="17"/>
      <c r="T120" s="17"/>
      <c r="U120" s="17"/>
      <c r="V120" s="22"/>
      <c r="X120" s="152"/>
      <c r="AF120" s="198"/>
      <c r="AG120" s="198"/>
      <c r="AH120" s="198"/>
      <c r="AI120" s="198"/>
      <c r="AJ120" s="198"/>
      <c r="AK120" s="198"/>
      <c r="AL120" s="198"/>
      <c r="AM120" s="198"/>
      <c r="AN120" s="198"/>
      <c r="AO120" s="198"/>
      <c r="AP120" s="1"/>
      <c r="AR120" s="199"/>
      <c r="BB120" s="199"/>
    </row>
    <row r="121" spans="7:54" s="3" customFormat="1" x14ac:dyDescent="0.25">
      <c r="G121" s="33"/>
      <c r="I121" s="33"/>
      <c r="J121" s="33"/>
      <c r="K121" s="33"/>
      <c r="L121" s="33"/>
      <c r="M121" s="252"/>
      <c r="N121" s="17"/>
      <c r="O121" s="17"/>
      <c r="P121" s="199"/>
      <c r="Q121" s="199"/>
      <c r="R121" s="17"/>
      <c r="S121" s="17"/>
      <c r="T121" s="17"/>
      <c r="U121" s="17"/>
      <c r="V121" s="22"/>
      <c r="X121" s="152"/>
      <c r="AF121" s="198"/>
      <c r="AG121" s="198"/>
      <c r="AH121" s="198"/>
      <c r="AI121" s="198"/>
      <c r="AJ121" s="198"/>
      <c r="AK121" s="198"/>
      <c r="AL121" s="198"/>
      <c r="AM121" s="198"/>
      <c r="AN121" s="198"/>
      <c r="AO121" s="198"/>
      <c r="AP121" s="1"/>
      <c r="AR121" s="199"/>
      <c r="BB121" s="199"/>
    </row>
    <row r="122" spans="7:54" s="3" customFormat="1" x14ac:dyDescent="0.25">
      <c r="G122" s="33"/>
      <c r="I122" s="33"/>
      <c r="J122" s="33"/>
      <c r="K122" s="33"/>
      <c r="L122" s="33"/>
      <c r="M122" s="252"/>
      <c r="N122" s="17"/>
      <c r="O122" s="17"/>
      <c r="P122" s="199"/>
      <c r="Q122" s="199"/>
      <c r="R122" s="17"/>
      <c r="S122" s="17"/>
      <c r="T122" s="17"/>
      <c r="U122" s="17"/>
      <c r="V122" s="22"/>
      <c r="X122" s="152"/>
      <c r="AF122" s="198"/>
      <c r="AG122" s="198"/>
      <c r="AH122" s="198"/>
      <c r="AI122" s="198"/>
      <c r="AJ122" s="198"/>
      <c r="AK122" s="198"/>
      <c r="AL122" s="198"/>
      <c r="AM122" s="198"/>
      <c r="AN122" s="198"/>
      <c r="AO122" s="198"/>
      <c r="AP122" s="1"/>
      <c r="AR122" s="199"/>
      <c r="BB122" s="199"/>
    </row>
    <row r="123" spans="7:54" s="3" customFormat="1" x14ac:dyDescent="0.25">
      <c r="G123" s="33"/>
      <c r="I123" s="33"/>
      <c r="J123" s="33"/>
      <c r="K123" s="33"/>
      <c r="L123" s="33"/>
      <c r="M123" s="252"/>
      <c r="N123" s="17"/>
      <c r="O123" s="17"/>
      <c r="P123" s="199"/>
      <c r="Q123" s="199"/>
      <c r="R123" s="17"/>
      <c r="S123" s="17"/>
      <c r="T123" s="17"/>
      <c r="U123" s="17"/>
      <c r="V123" s="22"/>
      <c r="X123" s="152"/>
      <c r="AF123" s="198"/>
      <c r="AG123" s="198"/>
      <c r="AH123" s="198"/>
      <c r="AI123" s="198"/>
      <c r="AJ123" s="198"/>
      <c r="AK123" s="198"/>
      <c r="AL123" s="198"/>
      <c r="AM123" s="198"/>
      <c r="AN123" s="198"/>
      <c r="AO123" s="198"/>
      <c r="AP123" s="1"/>
      <c r="AR123" s="199"/>
      <c r="BB123" s="199"/>
    </row>
    <row r="124" spans="7:54" s="3" customFormat="1" x14ac:dyDescent="0.25">
      <c r="G124" s="33"/>
      <c r="I124" s="33"/>
      <c r="J124" s="33"/>
      <c r="K124" s="33"/>
      <c r="L124" s="33"/>
      <c r="M124" s="252"/>
      <c r="N124" s="17"/>
      <c r="O124" s="17"/>
      <c r="P124" s="199"/>
      <c r="Q124" s="199"/>
      <c r="R124" s="17"/>
      <c r="S124" s="17"/>
      <c r="T124" s="17"/>
      <c r="U124" s="17"/>
      <c r="V124" s="22"/>
      <c r="X124" s="152"/>
      <c r="AF124" s="198"/>
      <c r="AG124" s="198"/>
      <c r="AH124" s="198"/>
      <c r="AI124" s="198"/>
      <c r="AJ124" s="198"/>
      <c r="AK124" s="198"/>
      <c r="AL124" s="198"/>
      <c r="AM124" s="198"/>
      <c r="AN124" s="198"/>
      <c r="AO124" s="198"/>
      <c r="AP124" s="1"/>
      <c r="AR124" s="199"/>
      <c r="BB124" s="199"/>
    </row>
    <row r="125" spans="7:54" s="3" customFormat="1" x14ac:dyDescent="0.25">
      <c r="G125" s="33"/>
      <c r="I125" s="33"/>
      <c r="J125" s="33"/>
      <c r="K125" s="33"/>
      <c r="L125" s="33"/>
      <c r="M125" s="252"/>
      <c r="N125" s="17"/>
      <c r="O125" s="17"/>
      <c r="P125" s="199"/>
      <c r="Q125" s="199"/>
      <c r="R125" s="17"/>
      <c r="S125" s="17"/>
      <c r="T125" s="17"/>
      <c r="U125" s="17"/>
      <c r="V125" s="22"/>
      <c r="X125" s="152"/>
      <c r="AF125" s="198"/>
      <c r="AG125" s="198"/>
      <c r="AH125" s="198"/>
      <c r="AI125" s="198"/>
      <c r="AJ125" s="198"/>
      <c r="AK125" s="198"/>
      <c r="AL125" s="198"/>
      <c r="AM125" s="198"/>
      <c r="AN125" s="198"/>
      <c r="AO125" s="198"/>
      <c r="AP125" s="1"/>
      <c r="AR125" s="199"/>
      <c r="BB125" s="199"/>
    </row>
    <row r="126" spans="7:54" s="3" customFormat="1" x14ac:dyDescent="0.25">
      <c r="G126" s="33"/>
      <c r="I126" s="33"/>
      <c r="J126" s="33"/>
      <c r="K126" s="33"/>
      <c r="L126" s="33"/>
      <c r="M126" s="252"/>
      <c r="N126" s="17"/>
      <c r="O126" s="17"/>
      <c r="P126" s="199"/>
      <c r="Q126" s="199"/>
      <c r="R126" s="17"/>
      <c r="S126" s="17"/>
      <c r="T126" s="17"/>
      <c r="U126" s="17"/>
      <c r="V126" s="22"/>
      <c r="X126" s="152"/>
      <c r="AF126" s="198"/>
      <c r="AG126" s="198"/>
      <c r="AH126" s="198"/>
      <c r="AI126" s="198"/>
      <c r="AJ126" s="198"/>
      <c r="AK126" s="198"/>
      <c r="AL126" s="198"/>
      <c r="AM126" s="198"/>
      <c r="AN126" s="198"/>
      <c r="AO126" s="198"/>
      <c r="AP126" s="1"/>
      <c r="AR126" s="199"/>
      <c r="BB126" s="199"/>
    </row>
    <row r="127" spans="7:54" s="3" customFormat="1" x14ac:dyDescent="0.25">
      <c r="G127" s="33"/>
      <c r="I127" s="33"/>
      <c r="J127" s="33"/>
      <c r="K127" s="33"/>
      <c r="L127" s="33"/>
      <c r="M127" s="252"/>
      <c r="N127" s="17"/>
      <c r="O127" s="17"/>
      <c r="P127" s="199"/>
      <c r="Q127" s="199"/>
      <c r="R127" s="17"/>
      <c r="S127" s="17"/>
      <c r="T127" s="17"/>
      <c r="U127" s="17"/>
      <c r="V127" s="22"/>
      <c r="X127" s="152"/>
      <c r="AF127" s="198"/>
      <c r="AG127" s="198"/>
      <c r="AH127" s="198"/>
      <c r="AI127" s="198"/>
      <c r="AJ127" s="198"/>
      <c r="AK127" s="198"/>
      <c r="AL127" s="198"/>
      <c r="AM127" s="198"/>
      <c r="AN127" s="198"/>
      <c r="AO127" s="198"/>
      <c r="AP127" s="1"/>
      <c r="AR127" s="199"/>
      <c r="BB127" s="199"/>
    </row>
    <row r="128" spans="7:54" s="3" customFormat="1" x14ac:dyDescent="0.25">
      <c r="G128" s="33"/>
      <c r="I128" s="33"/>
      <c r="J128" s="33"/>
      <c r="K128" s="33"/>
      <c r="L128" s="33"/>
      <c r="M128" s="252"/>
      <c r="N128" s="17"/>
      <c r="O128" s="17"/>
      <c r="P128" s="199"/>
      <c r="Q128" s="199"/>
      <c r="R128" s="17"/>
      <c r="S128" s="17"/>
      <c r="T128" s="17"/>
      <c r="U128" s="17"/>
      <c r="V128" s="22"/>
      <c r="X128" s="152"/>
      <c r="AF128" s="198"/>
      <c r="AG128" s="198"/>
      <c r="AH128" s="198"/>
      <c r="AI128" s="198"/>
      <c r="AJ128" s="198"/>
      <c r="AK128" s="198"/>
      <c r="AL128" s="198"/>
      <c r="AM128" s="198"/>
      <c r="AN128" s="198"/>
      <c r="AO128" s="198"/>
      <c r="AP128" s="1"/>
      <c r="AR128" s="199"/>
      <c r="BB128" s="199"/>
    </row>
    <row r="129" spans="7:54" s="3" customFormat="1" x14ac:dyDescent="0.25">
      <c r="G129" s="33"/>
      <c r="I129" s="33"/>
      <c r="J129" s="33"/>
      <c r="K129" s="33"/>
      <c r="L129" s="33"/>
      <c r="M129" s="252"/>
      <c r="N129" s="17"/>
      <c r="O129" s="17"/>
      <c r="P129" s="199"/>
      <c r="Q129" s="199"/>
      <c r="R129" s="17"/>
      <c r="S129" s="17"/>
      <c r="T129" s="17"/>
      <c r="U129" s="17"/>
      <c r="V129" s="22"/>
      <c r="X129" s="152"/>
      <c r="AF129" s="198"/>
      <c r="AG129" s="198"/>
      <c r="AH129" s="198"/>
      <c r="AI129" s="198"/>
      <c r="AJ129" s="198"/>
      <c r="AK129" s="198"/>
      <c r="AL129" s="198"/>
      <c r="AM129" s="198"/>
      <c r="AN129" s="198"/>
      <c r="AO129" s="198"/>
      <c r="AP129" s="1"/>
      <c r="AR129" s="199"/>
      <c r="BB129" s="199"/>
    </row>
    <row r="130" spans="7:54" s="3" customFormat="1" x14ac:dyDescent="0.25">
      <c r="G130" s="33"/>
      <c r="I130" s="33"/>
      <c r="J130" s="33"/>
      <c r="K130" s="33"/>
      <c r="L130" s="33"/>
      <c r="M130" s="252"/>
      <c r="N130" s="17"/>
      <c r="O130" s="17"/>
      <c r="P130" s="199"/>
      <c r="Q130" s="199"/>
      <c r="R130" s="17"/>
      <c r="S130" s="17"/>
      <c r="T130" s="17"/>
      <c r="U130" s="17"/>
      <c r="V130" s="22"/>
      <c r="X130" s="152"/>
      <c r="AF130" s="198"/>
      <c r="AG130" s="198"/>
      <c r="AH130" s="198"/>
      <c r="AI130" s="198"/>
      <c r="AJ130" s="198"/>
      <c r="AK130" s="198"/>
      <c r="AL130" s="198"/>
      <c r="AM130" s="198"/>
      <c r="AN130" s="198"/>
      <c r="AO130" s="198"/>
      <c r="AP130" s="1"/>
      <c r="AR130" s="199"/>
      <c r="BB130" s="199"/>
    </row>
    <row r="131" spans="7:54" s="3" customFormat="1" x14ac:dyDescent="0.25">
      <c r="G131" s="33"/>
      <c r="I131" s="33"/>
      <c r="J131" s="33"/>
      <c r="K131" s="33"/>
      <c r="L131" s="33"/>
      <c r="M131" s="252"/>
      <c r="N131" s="17"/>
      <c r="O131" s="17"/>
      <c r="P131" s="199"/>
      <c r="Q131" s="199"/>
      <c r="R131" s="17"/>
      <c r="S131" s="17"/>
      <c r="T131" s="17"/>
      <c r="U131" s="17"/>
      <c r="V131" s="22"/>
      <c r="X131" s="152"/>
      <c r="AF131" s="198"/>
      <c r="AG131" s="198"/>
      <c r="AH131" s="198"/>
      <c r="AI131" s="198"/>
      <c r="AJ131" s="198"/>
      <c r="AK131" s="198"/>
      <c r="AL131" s="198"/>
      <c r="AM131" s="198"/>
      <c r="AN131" s="198"/>
      <c r="AO131" s="198"/>
      <c r="AP131" s="1"/>
      <c r="AR131" s="199"/>
      <c r="BB131" s="199"/>
    </row>
    <row r="132" spans="7:54" s="3" customFormat="1" x14ac:dyDescent="0.25">
      <c r="G132" s="33"/>
      <c r="I132" s="33"/>
      <c r="J132" s="33"/>
      <c r="K132" s="33"/>
      <c r="L132" s="33"/>
      <c r="M132" s="252"/>
      <c r="N132" s="17"/>
      <c r="O132" s="17"/>
      <c r="P132" s="199"/>
      <c r="Q132" s="199"/>
      <c r="R132" s="17"/>
      <c r="S132" s="17"/>
      <c r="T132" s="17"/>
      <c r="U132" s="17"/>
      <c r="V132" s="22"/>
      <c r="X132" s="152"/>
      <c r="AF132" s="198"/>
      <c r="AG132" s="198"/>
      <c r="AH132" s="198"/>
      <c r="AI132" s="198"/>
      <c r="AJ132" s="198"/>
      <c r="AK132" s="198"/>
      <c r="AL132" s="198"/>
      <c r="AM132" s="198"/>
      <c r="AN132" s="198"/>
      <c r="AO132" s="198"/>
      <c r="AP132" s="1"/>
      <c r="AR132" s="199"/>
      <c r="BB132" s="199"/>
    </row>
    <row r="133" spans="7:54" s="3" customFormat="1" x14ac:dyDescent="0.25">
      <c r="G133" s="33"/>
      <c r="I133" s="33"/>
      <c r="J133" s="33"/>
      <c r="K133" s="33"/>
      <c r="L133" s="33"/>
      <c r="M133" s="252"/>
      <c r="N133" s="17"/>
      <c r="O133" s="17"/>
      <c r="P133" s="199"/>
      <c r="Q133" s="199"/>
      <c r="R133" s="17"/>
      <c r="S133" s="17"/>
      <c r="T133" s="17"/>
      <c r="U133" s="17"/>
      <c r="V133" s="22"/>
      <c r="X133" s="152"/>
      <c r="AF133" s="198"/>
      <c r="AG133" s="198"/>
      <c r="AH133" s="198"/>
      <c r="AI133" s="198"/>
      <c r="AJ133" s="198"/>
      <c r="AK133" s="198"/>
      <c r="AL133" s="198"/>
      <c r="AM133" s="198"/>
      <c r="AN133" s="198"/>
      <c r="AO133" s="198"/>
      <c r="AP133" s="1"/>
      <c r="AR133" s="199"/>
      <c r="BB133" s="199"/>
    </row>
    <row r="134" spans="7:54" s="3" customFormat="1" x14ac:dyDescent="0.25">
      <c r="G134" s="33"/>
      <c r="I134" s="33"/>
      <c r="J134" s="33"/>
      <c r="K134" s="33"/>
      <c r="L134" s="33"/>
      <c r="M134" s="252"/>
      <c r="N134" s="17"/>
      <c r="O134" s="17"/>
      <c r="P134" s="199"/>
      <c r="Q134" s="199"/>
      <c r="R134" s="17"/>
      <c r="S134" s="17"/>
      <c r="T134" s="17"/>
      <c r="U134" s="17"/>
      <c r="V134" s="22"/>
      <c r="X134" s="152"/>
      <c r="AF134" s="198"/>
      <c r="AG134" s="198"/>
      <c r="AH134" s="198"/>
      <c r="AI134" s="198"/>
      <c r="AJ134" s="198"/>
      <c r="AK134" s="198"/>
      <c r="AL134" s="198"/>
      <c r="AM134" s="198"/>
      <c r="AN134" s="198"/>
      <c r="AO134" s="198"/>
      <c r="AP134" s="1"/>
      <c r="AR134" s="199"/>
      <c r="BB134" s="199"/>
    </row>
    <row r="135" spans="7:54" s="3" customFormat="1" x14ac:dyDescent="0.25">
      <c r="G135" s="33"/>
      <c r="I135" s="33"/>
      <c r="J135" s="33"/>
      <c r="K135" s="33"/>
      <c r="L135" s="33"/>
      <c r="M135" s="252"/>
      <c r="N135" s="17"/>
      <c r="O135" s="17"/>
      <c r="P135" s="199"/>
      <c r="Q135" s="199"/>
      <c r="R135" s="17"/>
      <c r="S135" s="17"/>
      <c r="T135" s="17"/>
      <c r="U135" s="17"/>
      <c r="V135" s="22"/>
      <c r="X135" s="152"/>
      <c r="AF135" s="198"/>
      <c r="AG135" s="198"/>
      <c r="AH135" s="198"/>
      <c r="AI135" s="198"/>
      <c r="AJ135" s="198"/>
      <c r="AK135" s="198"/>
      <c r="AL135" s="198"/>
      <c r="AM135" s="198"/>
      <c r="AN135" s="198"/>
      <c r="AO135" s="198"/>
      <c r="AP135" s="1"/>
      <c r="AR135" s="199"/>
      <c r="BB135" s="199"/>
    </row>
    <row r="136" spans="7:54" s="3" customFormat="1" x14ac:dyDescent="0.25">
      <c r="G136" s="33"/>
      <c r="I136" s="33"/>
      <c r="J136" s="33"/>
      <c r="K136" s="33"/>
      <c r="L136" s="33"/>
      <c r="M136" s="252"/>
      <c r="N136" s="17"/>
      <c r="O136" s="17"/>
      <c r="P136" s="199"/>
      <c r="Q136" s="199"/>
      <c r="R136" s="17"/>
      <c r="S136" s="17"/>
      <c r="T136" s="17"/>
      <c r="U136" s="17"/>
      <c r="V136" s="22"/>
      <c r="X136" s="152"/>
      <c r="AF136" s="198"/>
      <c r="AG136" s="198"/>
      <c r="AH136" s="198"/>
      <c r="AI136" s="198"/>
      <c r="AJ136" s="198"/>
      <c r="AK136" s="198"/>
      <c r="AL136" s="198"/>
      <c r="AM136" s="198"/>
      <c r="AN136" s="198"/>
      <c r="AO136" s="198"/>
      <c r="AP136" s="1"/>
      <c r="AR136" s="199"/>
      <c r="BB136" s="199"/>
    </row>
    <row r="137" spans="7:54" s="3" customFormat="1" x14ac:dyDescent="0.25">
      <c r="G137" s="33"/>
      <c r="I137" s="33"/>
      <c r="J137" s="33"/>
      <c r="K137" s="33"/>
      <c r="L137" s="33"/>
      <c r="M137" s="252"/>
      <c r="N137" s="17"/>
      <c r="O137" s="17"/>
      <c r="P137" s="199"/>
      <c r="Q137" s="199"/>
      <c r="R137" s="17"/>
      <c r="S137" s="17"/>
      <c r="T137" s="17"/>
      <c r="U137" s="17"/>
      <c r="V137" s="22"/>
      <c r="X137" s="152"/>
      <c r="AF137" s="198"/>
      <c r="AG137" s="198"/>
      <c r="AH137" s="198"/>
      <c r="AI137" s="198"/>
      <c r="AJ137" s="198"/>
      <c r="AK137" s="198"/>
      <c r="AL137" s="198"/>
      <c r="AM137" s="198"/>
      <c r="AN137" s="198"/>
      <c r="AO137" s="198"/>
      <c r="AP137" s="1"/>
      <c r="AR137" s="199"/>
      <c r="BB137" s="199"/>
    </row>
    <row r="138" spans="7:54" s="3" customFormat="1" x14ac:dyDescent="0.25">
      <c r="G138" s="33"/>
      <c r="I138" s="33"/>
      <c r="J138" s="33"/>
      <c r="K138" s="33"/>
      <c r="L138" s="33"/>
      <c r="M138" s="252"/>
      <c r="N138" s="17"/>
      <c r="O138" s="17"/>
      <c r="P138" s="199"/>
      <c r="Q138" s="199"/>
      <c r="R138" s="17"/>
      <c r="S138" s="17"/>
      <c r="T138" s="17"/>
      <c r="U138" s="17"/>
      <c r="V138" s="22"/>
      <c r="X138" s="152"/>
      <c r="AF138" s="198"/>
      <c r="AG138" s="198"/>
      <c r="AH138" s="198"/>
      <c r="AI138" s="198"/>
      <c r="AJ138" s="198"/>
      <c r="AK138" s="198"/>
      <c r="AL138" s="198"/>
      <c r="AM138" s="198"/>
      <c r="AN138" s="198"/>
      <c r="AO138" s="198"/>
      <c r="AP138" s="1"/>
      <c r="AR138" s="199"/>
      <c r="BB138" s="199"/>
    </row>
    <row r="139" spans="7:54" s="3" customFormat="1" x14ac:dyDescent="0.25">
      <c r="G139" s="33"/>
      <c r="I139" s="33"/>
      <c r="J139" s="33"/>
      <c r="K139" s="33"/>
      <c r="L139" s="33"/>
      <c r="M139" s="252"/>
      <c r="N139" s="17"/>
      <c r="O139" s="17"/>
      <c r="P139" s="199"/>
      <c r="Q139" s="199"/>
      <c r="R139" s="17"/>
      <c r="S139" s="17"/>
      <c r="T139" s="17"/>
      <c r="U139" s="17"/>
      <c r="V139" s="22"/>
      <c r="X139" s="152"/>
      <c r="AF139" s="198"/>
      <c r="AG139" s="198"/>
      <c r="AH139" s="198"/>
      <c r="AI139" s="198"/>
      <c r="AJ139" s="198"/>
      <c r="AK139" s="198"/>
      <c r="AL139" s="198"/>
      <c r="AM139" s="198"/>
      <c r="AN139" s="198"/>
      <c r="AO139" s="198"/>
      <c r="AP139" s="1"/>
      <c r="AR139" s="199"/>
      <c r="BB139" s="199"/>
    </row>
    <row r="140" spans="7:54" s="3" customFormat="1" x14ac:dyDescent="0.25">
      <c r="G140" s="33"/>
      <c r="I140" s="33"/>
      <c r="J140" s="33"/>
      <c r="K140" s="33"/>
      <c r="L140" s="33"/>
      <c r="M140" s="252"/>
      <c r="N140" s="17"/>
      <c r="O140" s="17"/>
      <c r="P140" s="199"/>
      <c r="Q140" s="199"/>
      <c r="R140" s="17"/>
      <c r="S140" s="17"/>
      <c r="T140" s="17"/>
      <c r="U140" s="17"/>
      <c r="V140" s="22"/>
      <c r="X140" s="152"/>
      <c r="AF140" s="198"/>
      <c r="AG140" s="198"/>
      <c r="AH140" s="198"/>
      <c r="AI140" s="198"/>
      <c r="AJ140" s="198"/>
      <c r="AK140" s="198"/>
      <c r="AL140" s="198"/>
      <c r="AM140" s="198"/>
      <c r="AN140" s="198"/>
      <c r="AO140" s="198"/>
      <c r="AP140" s="1"/>
      <c r="AR140" s="199"/>
      <c r="BB140" s="199"/>
    </row>
    <row r="141" spans="7:54" s="3" customFormat="1" x14ac:dyDescent="0.25">
      <c r="G141" s="33"/>
      <c r="I141" s="33"/>
      <c r="J141" s="33"/>
      <c r="K141" s="33"/>
      <c r="L141" s="33"/>
      <c r="M141" s="252"/>
      <c r="N141" s="17"/>
      <c r="O141" s="17"/>
      <c r="P141" s="199"/>
      <c r="Q141" s="199"/>
      <c r="R141" s="17"/>
      <c r="S141" s="17"/>
      <c r="T141" s="17"/>
      <c r="U141" s="17"/>
      <c r="V141" s="22"/>
      <c r="X141" s="152"/>
      <c r="AF141" s="198"/>
      <c r="AG141" s="198"/>
      <c r="AH141" s="198"/>
      <c r="AI141" s="198"/>
      <c r="AJ141" s="198"/>
      <c r="AK141" s="198"/>
      <c r="AL141" s="198"/>
      <c r="AM141" s="198"/>
      <c r="AN141" s="198"/>
      <c r="AO141" s="198"/>
      <c r="AP141" s="1"/>
      <c r="AR141" s="199"/>
      <c r="BB141" s="199"/>
    </row>
    <row r="142" spans="7:54" s="3" customFormat="1" x14ac:dyDescent="0.25">
      <c r="G142" s="33"/>
      <c r="I142" s="33"/>
      <c r="J142" s="33"/>
      <c r="K142" s="33"/>
      <c r="L142" s="33"/>
      <c r="M142" s="252"/>
      <c r="N142" s="17"/>
      <c r="O142" s="17"/>
      <c r="P142" s="199"/>
      <c r="Q142" s="199"/>
      <c r="R142" s="17"/>
      <c r="S142" s="17"/>
      <c r="T142" s="17"/>
      <c r="U142" s="17"/>
      <c r="V142" s="22"/>
      <c r="X142" s="152"/>
      <c r="AF142" s="198"/>
      <c r="AG142" s="198"/>
      <c r="AH142" s="198"/>
      <c r="AI142" s="198"/>
      <c r="AJ142" s="198"/>
      <c r="AK142" s="198"/>
      <c r="AL142" s="198"/>
      <c r="AM142" s="198"/>
      <c r="AN142" s="198"/>
      <c r="AO142" s="198"/>
      <c r="AP142" s="1"/>
      <c r="AR142" s="199"/>
      <c r="BB142" s="199"/>
    </row>
    <row r="143" spans="7:54" s="3" customFormat="1" x14ac:dyDescent="0.25">
      <c r="G143" s="33"/>
      <c r="I143" s="33"/>
      <c r="J143" s="33"/>
      <c r="K143" s="33"/>
      <c r="L143" s="33"/>
      <c r="M143" s="252"/>
      <c r="N143" s="17"/>
      <c r="O143" s="17"/>
      <c r="P143" s="199"/>
      <c r="Q143" s="199"/>
      <c r="R143" s="17"/>
      <c r="S143" s="17"/>
      <c r="T143" s="17"/>
      <c r="U143" s="17"/>
      <c r="V143" s="22"/>
      <c r="X143" s="152"/>
      <c r="AF143" s="198"/>
      <c r="AG143" s="198"/>
      <c r="AH143" s="198"/>
      <c r="AI143" s="198"/>
      <c r="AJ143" s="198"/>
      <c r="AK143" s="198"/>
      <c r="AL143" s="198"/>
      <c r="AM143" s="198"/>
      <c r="AN143" s="198"/>
      <c r="AO143" s="198"/>
      <c r="AP143" s="1"/>
      <c r="AR143" s="199"/>
      <c r="BB143" s="199"/>
    </row>
    <row r="144" spans="7:54" s="3" customFormat="1" x14ac:dyDescent="0.25">
      <c r="G144" s="33"/>
      <c r="I144" s="33"/>
      <c r="J144" s="33"/>
      <c r="K144" s="33"/>
      <c r="L144" s="33"/>
      <c r="M144" s="252"/>
      <c r="N144" s="17"/>
      <c r="O144" s="17"/>
      <c r="P144" s="199"/>
      <c r="Q144" s="199"/>
      <c r="R144" s="17"/>
      <c r="S144" s="17"/>
      <c r="T144" s="17"/>
      <c r="U144" s="17"/>
      <c r="V144" s="22"/>
      <c r="X144" s="152"/>
      <c r="AF144" s="198"/>
      <c r="AG144" s="198"/>
      <c r="AH144" s="198"/>
      <c r="AI144" s="198"/>
      <c r="AJ144" s="198"/>
      <c r="AK144" s="198"/>
      <c r="AL144" s="198"/>
      <c r="AM144" s="198"/>
      <c r="AN144" s="198"/>
      <c r="AO144" s="198"/>
      <c r="AP144" s="1"/>
      <c r="AR144" s="199"/>
      <c r="BB144" s="199"/>
    </row>
    <row r="145" spans="1:54" s="3" customFormat="1" x14ac:dyDescent="0.25">
      <c r="G145" s="33"/>
      <c r="I145" s="33"/>
      <c r="J145" s="33"/>
      <c r="K145" s="33"/>
      <c r="L145" s="33"/>
      <c r="M145" s="252"/>
      <c r="N145" s="17"/>
      <c r="O145" s="17"/>
      <c r="P145" s="199"/>
      <c r="Q145" s="199"/>
      <c r="R145" s="17"/>
      <c r="S145" s="17"/>
      <c r="T145" s="17"/>
      <c r="U145" s="17"/>
      <c r="V145" s="22"/>
      <c r="X145" s="152"/>
      <c r="AF145" s="198"/>
      <c r="AG145" s="198"/>
      <c r="AH145" s="198"/>
      <c r="AI145" s="198"/>
      <c r="AJ145" s="198"/>
      <c r="AK145" s="198"/>
      <c r="AL145" s="198"/>
      <c r="AM145" s="198"/>
      <c r="AN145" s="198"/>
      <c r="AO145" s="198"/>
      <c r="AP145" s="1"/>
      <c r="AR145" s="199"/>
      <c r="BB145" s="199"/>
    </row>
    <row r="146" spans="1:54" s="3" customFormat="1" x14ac:dyDescent="0.25">
      <c r="G146" s="33"/>
      <c r="I146" s="33"/>
      <c r="J146" s="33"/>
      <c r="K146" s="33"/>
      <c r="L146" s="33"/>
      <c r="M146" s="252"/>
      <c r="N146" s="17"/>
      <c r="O146" s="17"/>
      <c r="P146" s="199"/>
      <c r="Q146" s="199"/>
      <c r="R146" s="17"/>
      <c r="S146" s="17"/>
      <c r="T146" s="17"/>
      <c r="U146" s="17"/>
      <c r="V146" s="22"/>
      <c r="X146" s="152"/>
      <c r="AF146" s="198"/>
      <c r="AG146" s="198"/>
      <c r="AH146" s="198"/>
      <c r="AI146" s="198"/>
      <c r="AJ146" s="198"/>
      <c r="AK146" s="198"/>
      <c r="AL146" s="198"/>
      <c r="AM146" s="198"/>
      <c r="AN146" s="198"/>
      <c r="AO146" s="198"/>
      <c r="AP146" s="1"/>
      <c r="AR146" s="199"/>
      <c r="BB146" s="199"/>
    </row>
    <row r="147" spans="1:54" s="3" customFormat="1" x14ac:dyDescent="0.25">
      <c r="G147" s="33"/>
      <c r="I147" s="33"/>
      <c r="J147" s="33"/>
      <c r="K147" s="33"/>
      <c r="L147" s="33"/>
      <c r="M147" s="252"/>
      <c r="N147" s="17"/>
      <c r="O147" s="17"/>
      <c r="P147" s="199"/>
      <c r="Q147" s="199"/>
      <c r="R147" s="17"/>
      <c r="S147" s="17"/>
      <c r="T147" s="17"/>
      <c r="U147" s="17"/>
      <c r="V147" s="22"/>
      <c r="X147" s="152"/>
      <c r="AF147" s="198"/>
      <c r="AG147" s="198"/>
      <c r="AH147" s="198"/>
      <c r="AI147" s="198"/>
      <c r="AJ147" s="198"/>
      <c r="AK147" s="198"/>
      <c r="AL147" s="198"/>
      <c r="AM147" s="198"/>
      <c r="AN147" s="198"/>
      <c r="AO147" s="198"/>
      <c r="AP147" s="1"/>
      <c r="AR147" s="199"/>
      <c r="BB147" s="199"/>
    </row>
    <row r="148" spans="1:54" s="3" customFormat="1" x14ac:dyDescent="0.25">
      <c r="G148" s="33"/>
      <c r="I148" s="33"/>
      <c r="J148" s="33"/>
      <c r="K148" s="33"/>
      <c r="L148" s="33"/>
      <c r="M148" s="252"/>
      <c r="N148" s="17"/>
      <c r="O148" s="17"/>
      <c r="P148" s="199"/>
      <c r="Q148" s="199"/>
      <c r="R148" s="17"/>
      <c r="S148" s="17"/>
      <c r="T148" s="17"/>
      <c r="U148" s="17"/>
      <c r="V148" s="22"/>
      <c r="X148" s="152"/>
      <c r="AF148" s="198"/>
      <c r="AG148" s="198"/>
      <c r="AH148" s="198"/>
      <c r="AI148" s="198"/>
      <c r="AJ148" s="198"/>
      <c r="AK148" s="198"/>
      <c r="AL148" s="198"/>
      <c r="AM148" s="198"/>
      <c r="AN148" s="198"/>
      <c r="AO148" s="198"/>
      <c r="AP148" s="1"/>
      <c r="AR148" s="199"/>
      <c r="BB148" s="199"/>
    </row>
    <row r="149" spans="1:54" s="3" customFormat="1" x14ac:dyDescent="0.25">
      <c r="G149" s="33"/>
      <c r="I149" s="33"/>
      <c r="J149" s="33"/>
      <c r="K149" s="33"/>
      <c r="L149" s="33"/>
      <c r="M149" s="252"/>
      <c r="N149" s="17"/>
      <c r="O149" s="17"/>
      <c r="P149" s="199"/>
      <c r="Q149" s="199"/>
      <c r="R149" s="17"/>
      <c r="S149" s="17"/>
      <c r="T149" s="17"/>
      <c r="U149" s="17"/>
      <c r="V149" s="22"/>
      <c r="X149" s="152"/>
      <c r="AF149" s="198"/>
      <c r="AG149" s="198"/>
      <c r="AH149" s="198"/>
      <c r="AI149" s="198"/>
      <c r="AJ149" s="198"/>
      <c r="AK149" s="198"/>
      <c r="AL149" s="198"/>
      <c r="AM149" s="198"/>
      <c r="AN149" s="198"/>
      <c r="AO149" s="198"/>
      <c r="AP149" s="1"/>
      <c r="AR149" s="199"/>
      <c r="BB149" s="199"/>
    </row>
    <row r="150" spans="1:54" s="3" customFormat="1" x14ac:dyDescent="0.25">
      <c r="G150" s="33"/>
      <c r="I150" s="33"/>
      <c r="J150" s="33"/>
      <c r="K150" s="33"/>
      <c r="L150" s="33"/>
      <c r="M150" s="252"/>
      <c r="N150" s="17"/>
      <c r="O150" s="17"/>
      <c r="P150" s="199"/>
      <c r="Q150" s="199"/>
      <c r="R150" s="17"/>
      <c r="S150" s="17"/>
      <c r="T150" s="17"/>
      <c r="U150" s="17"/>
      <c r="V150" s="22"/>
      <c r="X150" s="152"/>
      <c r="AF150" s="198"/>
      <c r="AG150" s="198"/>
      <c r="AH150" s="198"/>
      <c r="AI150" s="198"/>
      <c r="AJ150" s="198"/>
      <c r="AK150" s="198"/>
      <c r="AL150" s="198"/>
      <c r="AM150" s="198"/>
      <c r="AN150" s="198"/>
      <c r="AO150" s="198"/>
      <c r="AP150" s="1"/>
      <c r="AR150" s="199"/>
      <c r="BB150" s="199"/>
    </row>
    <row r="151" spans="1:54" s="3" customFormat="1" x14ac:dyDescent="0.25">
      <c r="G151" s="33"/>
      <c r="I151" s="33"/>
      <c r="J151" s="33"/>
      <c r="K151" s="33"/>
      <c r="L151" s="33"/>
      <c r="M151" s="252"/>
      <c r="N151" s="17"/>
      <c r="O151" s="17"/>
      <c r="P151" s="199"/>
      <c r="Q151" s="199"/>
      <c r="R151" s="17"/>
      <c r="S151" s="17"/>
      <c r="T151" s="17"/>
      <c r="U151" s="17"/>
      <c r="V151" s="22"/>
      <c r="X151" s="152"/>
      <c r="AF151" s="198"/>
      <c r="AG151" s="198"/>
      <c r="AH151" s="198"/>
      <c r="AI151" s="198"/>
      <c r="AJ151" s="198"/>
      <c r="AK151" s="198"/>
      <c r="AL151" s="198"/>
      <c r="AM151" s="198"/>
      <c r="AN151" s="198"/>
      <c r="AO151" s="198"/>
      <c r="AP151" s="1"/>
      <c r="AR151" s="199"/>
      <c r="BB151" s="199"/>
    </row>
    <row r="152" spans="1:54" s="3" customFormat="1" x14ac:dyDescent="0.25">
      <c r="G152" s="33"/>
      <c r="I152" s="33"/>
      <c r="J152" s="33"/>
      <c r="K152" s="33"/>
      <c r="L152" s="33"/>
      <c r="M152" s="252"/>
      <c r="N152" s="17"/>
      <c r="O152" s="17"/>
      <c r="P152" s="199"/>
      <c r="Q152" s="199"/>
      <c r="R152" s="17"/>
      <c r="S152" s="17"/>
      <c r="T152" s="17"/>
      <c r="U152" s="17"/>
      <c r="V152" s="22"/>
      <c r="X152" s="152"/>
      <c r="AF152" s="198"/>
      <c r="AG152" s="198"/>
      <c r="AH152" s="198"/>
      <c r="AI152" s="198"/>
      <c r="AJ152" s="198"/>
      <c r="AK152" s="198"/>
      <c r="AL152" s="198"/>
      <c r="AM152" s="198"/>
      <c r="AN152" s="198"/>
      <c r="AO152" s="198"/>
      <c r="AP152" s="1"/>
      <c r="AR152" s="199"/>
      <c r="BB152" s="199"/>
    </row>
    <row r="153" spans="1:54" s="3" customFormat="1" x14ac:dyDescent="0.25">
      <c r="G153" s="33"/>
      <c r="I153" s="33"/>
      <c r="J153" s="33"/>
      <c r="K153" s="33"/>
      <c r="L153" s="33"/>
      <c r="M153" s="252"/>
      <c r="N153" s="17"/>
      <c r="O153" s="17"/>
      <c r="P153" s="199"/>
      <c r="Q153" s="199"/>
      <c r="R153" s="17"/>
      <c r="S153" s="17"/>
      <c r="T153" s="17"/>
      <c r="U153" s="17"/>
      <c r="V153" s="22"/>
      <c r="X153" s="152"/>
      <c r="AF153" s="198"/>
      <c r="AG153" s="198"/>
      <c r="AH153" s="198"/>
      <c r="AI153" s="198"/>
      <c r="AJ153" s="198"/>
      <c r="AK153" s="198"/>
      <c r="AL153" s="198"/>
      <c r="AM153" s="198"/>
      <c r="AN153" s="198"/>
      <c r="AO153" s="198"/>
      <c r="AP153" s="1"/>
      <c r="AR153" s="199"/>
      <c r="BB153" s="199"/>
    </row>
    <row r="154" spans="1:54" s="3" customFormat="1" x14ac:dyDescent="0.25">
      <c r="G154" s="33"/>
      <c r="I154" s="33"/>
      <c r="J154" s="33"/>
      <c r="K154" s="33"/>
      <c r="L154" s="33"/>
      <c r="M154" s="252"/>
      <c r="N154" s="17"/>
      <c r="O154" s="17"/>
      <c r="P154" s="199"/>
      <c r="Q154" s="199"/>
      <c r="R154" s="17"/>
      <c r="S154" s="17"/>
      <c r="T154" s="17"/>
      <c r="U154" s="17"/>
      <c r="V154" s="22"/>
      <c r="X154" s="152"/>
      <c r="AF154" s="198"/>
      <c r="AG154" s="198"/>
      <c r="AH154" s="198"/>
      <c r="AI154" s="198"/>
      <c r="AJ154" s="198"/>
      <c r="AK154" s="198"/>
      <c r="AL154" s="198"/>
      <c r="AM154" s="198"/>
      <c r="AN154" s="198"/>
      <c r="AO154" s="198"/>
      <c r="AP154" s="1"/>
      <c r="AR154" s="199"/>
      <c r="BB154" s="199"/>
    </row>
    <row r="155" spans="1:54" s="3" customFormat="1" x14ac:dyDescent="0.25">
      <c r="G155" s="33"/>
      <c r="I155" s="33"/>
      <c r="J155" s="33"/>
      <c r="K155" s="33"/>
      <c r="L155" s="33"/>
      <c r="M155" s="252"/>
      <c r="N155" s="17"/>
      <c r="O155" s="17"/>
      <c r="P155" s="199"/>
      <c r="Q155" s="199"/>
      <c r="R155" s="17"/>
      <c r="S155" s="17"/>
      <c r="T155" s="17"/>
      <c r="U155" s="17"/>
      <c r="V155" s="22"/>
      <c r="X155" s="152"/>
      <c r="AF155" s="198"/>
      <c r="AG155" s="198"/>
      <c r="AH155" s="198"/>
      <c r="AI155" s="198"/>
      <c r="AJ155" s="198"/>
      <c r="AK155" s="198"/>
      <c r="AL155" s="198"/>
      <c r="AM155" s="198"/>
      <c r="AN155" s="198"/>
      <c r="AO155" s="198"/>
      <c r="AP155" s="1"/>
      <c r="AR155" s="199"/>
      <c r="BB155" s="199"/>
    </row>
    <row r="156" spans="1:54" x14ac:dyDescent="0.25">
      <c r="A156" s="3"/>
    </row>
    <row r="157" spans="1:54" x14ac:dyDescent="0.25">
      <c r="A157" s="3"/>
    </row>
    <row r="158" spans="1:54" x14ac:dyDescent="0.25">
      <c r="A158" s="3"/>
    </row>
    <row r="159" spans="1:54" x14ac:dyDescent="0.25">
      <c r="A159" s="3"/>
    </row>
  </sheetData>
  <mergeCells count="26">
    <mergeCell ref="BJ1:BS1"/>
    <mergeCell ref="BT1:CC1"/>
    <mergeCell ref="BK2:BN2"/>
    <mergeCell ref="BQ2:BS2"/>
    <mergeCell ref="BU2:BX2"/>
    <mergeCell ref="CA2:CC2"/>
    <mergeCell ref="B2:D2"/>
    <mergeCell ref="W2:Z2"/>
    <mergeCell ref="AC2:AE2"/>
    <mergeCell ref="K2:L2"/>
    <mergeCell ref="P3:U3"/>
    <mergeCell ref="E2:F2"/>
    <mergeCell ref="G2:H2"/>
    <mergeCell ref="I2:J2"/>
    <mergeCell ref="N2:O2"/>
    <mergeCell ref="AZ1:BI1"/>
    <mergeCell ref="BA2:BD2"/>
    <mergeCell ref="BG2:BI2"/>
    <mergeCell ref="G1:M1"/>
    <mergeCell ref="V1:AE1"/>
    <mergeCell ref="AP1:AY1"/>
    <mergeCell ref="AQ2:AT2"/>
    <mergeCell ref="AW2:AY2"/>
    <mergeCell ref="AF1:AO1"/>
    <mergeCell ref="AG2:AJ2"/>
    <mergeCell ref="AM2:AO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69"/>
  <sheetViews>
    <sheetView workbookViewId="0">
      <pane xSplit="4" ySplit="3" topLeftCell="AQ31" activePane="bottomRight" state="frozen"/>
      <selection pane="topRight" activeCell="D1" sqref="D1"/>
      <selection pane="bottomLeft" activeCell="A4" sqref="A4"/>
      <selection pane="bottomRight" activeCell="AS35" sqref="AS35"/>
    </sheetView>
  </sheetViews>
  <sheetFormatPr defaultRowHeight="15" x14ac:dyDescent="0.25"/>
  <cols>
    <col min="1" max="1" width="31" style="41" customWidth="1"/>
    <col min="2" max="4" width="4.7109375" style="41" customWidth="1"/>
    <col min="5" max="6" width="4.42578125" style="41" customWidth="1"/>
    <col min="7" max="7" width="6.7109375" style="41" customWidth="1"/>
    <col min="8" max="8" width="7.7109375" style="43" customWidth="1"/>
    <col min="9" max="9" width="7.7109375" style="41" customWidth="1"/>
    <col min="10" max="10" width="7.140625" style="42" customWidth="1"/>
    <col min="11" max="11" width="8.28515625" style="42" customWidth="1"/>
    <col min="12" max="13" width="7.5703125" style="42" customWidth="1"/>
    <col min="14" max="14" width="12.140625" style="42" customWidth="1"/>
    <col min="15" max="15" width="8.7109375" style="22" customWidth="1"/>
    <col min="16" max="16" width="7.140625" style="21" customWidth="1"/>
    <col min="17" max="18" width="7.140625" style="17" customWidth="1"/>
    <col min="19" max="19" width="8.140625" style="17" customWidth="1"/>
    <col min="20" max="21" width="7.140625" style="17" customWidth="1"/>
    <col min="22" max="22" width="7.140625" style="26" customWidth="1"/>
    <col min="23" max="23" width="5.5703125" style="22" customWidth="1"/>
    <col min="24" max="24" width="5.5703125" style="41" customWidth="1"/>
    <col min="25" max="25" width="5.5703125" style="146" customWidth="1"/>
    <col min="26" max="33" width="5.5703125" style="41" customWidth="1"/>
    <col min="34" max="44" width="5.5703125" style="207" customWidth="1"/>
    <col min="45" max="46" width="6" style="41" customWidth="1"/>
    <col min="47" max="47" width="6" style="146" customWidth="1"/>
    <col min="48" max="55" width="6" style="41" customWidth="1"/>
    <col min="56" max="56" width="7.85546875" style="13" customWidth="1"/>
    <col min="57" max="57" width="7.85546875" style="41" customWidth="1"/>
    <col min="58" max="58" width="7.85546875" style="146" customWidth="1"/>
    <col min="59" max="66" width="7.85546875" style="41" customWidth="1"/>
    <col min="67" max="67" width="8.5703125" style="13" customWidth="1"/>
    <col min="68" max="68" width="8.5703125" style="207" customWidth="1"/>
    <col min="69" max="69" width="8.85546875" style="146" customWidth="1"/>
    <col min="70" max="70" width="7.85546875" style="207" customWidth="1"/>
    <col min="71" max="71" width="8.85546875" style="207" customWidth="1"/>
    <col min="72" max="72" width="8.140625" style="207" customWidth="1"/>
    <col min="73" max="75" width="7.85546875" style="207" customWidth="1"/>
    <col min="76" max="76" width="7" style="207" customWidth="1"/>
    <col min="77" max="77" width="7.85546875" style="207" customWidth="1"/>
    <col min="78" max="88" width="7" style="41" customWidth="1"/>
    <col min="89" max="16384" width="9.140625" style="41"/>
  </cols>
  <sheetData>
    <row r="1" spans="1:88" ht="33" customHeight="1" x14ac:dyDescent="0.35">
      <c r="B1" s="1"/>
      <c r="C1" s="3"/>
      <c r="D1" s="2"/>
      <c r="E1" s="202"/>
      <c r="F1" s="198"/>
      <c r="G1" s="203"/>
      <c r="H1" s="390" t="s">
        <v>206</v>
      </c>
      <c r="I1" s="391"/>
      <c r="J1" s="391"/>
      <c r="K1" s="391"/>
      <c r="L1" s="391"/>
      <c r="M1" s="391"/>
      <c r="N1" s="392"/>
      <c r="W1" s="393" t="s">
        <v>471</v>
      </c>
      <c r="X1" s="389"/>
      <c r="Y1" s="389"/>
      <c r="Z1" s="389"/>
      <c r="AA1" s="389"/>
      <c r="AB1" s="389"/>
      <c r="AC1" s="389"/>
      <c r="AD1" s="389"/>
      <c r="AE1" s="389"/>
      <c r="AF1" s="389"/>
      <c r="AG1" s="396"/>
      <c r="AH1" s="393" t="s">
        <v>465</v>
      </c>
      <c r="AI1" s="389"/>
      <c r="AJ1" s="389"/>
      <c r="AK1" s="389"/>
      <c r="AL1" s="389"/>
      <c r="AM1" s="389"/>
      <c r="AN1" s="389"/>
      <c r="AO1" s="389"/>
      <c r="AP1" s="389"/>
      <c r="AQ1" s="389"/>
      <c r="AR1" s="396"/>
      <c r="AS1" s="387" t="s">
        <v>481</v>
      </c>
      <c r="AT1" s="388"/>
      <c r="AU1" s="388"/>
      <c r="AV1" s="388"/>
      <c r="AW1" s="388"/>
      <c r="AX1" s="388"/>
      <c r="AY1" s="388"/>
      <c r="AZ1" s="388"/>
      <c r="BA1" s="388"/>
      <c r="BB1" s="388"/>
      <c r="BC1" s="403"/>
      <c r="BD1" s="387" t="s">
        <v>474</v>
      </c>
      <c r="BE1" s="388"/>
      <c r="BF1" s="388"/>
      <c r="BG1" s="388"/>
      <c r="BH1" s="388"/>
      <c r="BI1" s="388"/>
      <c r="BJ1" s="388"/>
      <c r="BK1" s="388"/>
      <c r="BL1" s="388"/>
      <c r="BM1" s="388"/>
      <c r="BN1" s="403"/>
      <c r="BO1" s="387" t="s">
        <v>475</v>
      </c>
      <c r="BP1" s="388"/>
      <c r="BQ1" s="388"/>
      <c r="BR1" s="388"/>
      <c r="BS1" s="388"/>
      <c r="BT1" s="388"/>
      <c r="BU1" s="388"/>
      <c r="BV1" s="388"/>
      <c r="BW1" s="388"/>
      <c r="BX1" s="388"/>
      <c r="BY1" s="403"/>
      <c r="BZ1" s="387" t="s">
        <v>466</v>
      </c>
      <c r="CA1" s="388"/>
      <c r="CB1" s="388"/>
      <c r="CC1" s="388"/>
      <c r="CD1" s="388"/>
      <c r="CE1" s="388"/>
      <c r="CF1" s="388"/>
      <c r="CG1" s="388"/>
      <c r="CH1" s="388"/>
      <c r="CI1" s="388"/>
      <c r="CJ1" s="403"/>
    </row>
    <row r="2" spans="1:88" ht="90" customHeight="1" x14ac:dyDescent="0.35">
      <c r="A2" s="44" t="s">
        <v>294</v>
      </c>
      <c r="B2" s="393" t="s">
        <v>182</v>
      </c>
      <c r="C2" s="389"/>
      <c r="D2" s="396"/>
      <c r="E2" s="393" t="s">
        <v>183</v>
      </c>
      <c r="F2" s="389"/>
      <c r="G2" s="396"/>
      <c r="H2" s="393" t="s">
        <v>274</v>
      </c>
      <c r="I2" s="389"/>
      <c r="J2" s="397" t="s">
        <v>275</v>
      </c>
      <c r="K2" s="397"/>
      <c r="L2" s="397" t="s">
        <v>318</v>
      </c>
      <c r="M2" s="397"/>
      <c r="N2" s="219"/>
      <c r="O2" s="401" t="s">
        <v>208</v>
      </c>
      <c r="P2" s="402"/>
      <c r="Q2" s="50" t="s">
        <v>258</v>
      </c>
      <c r="R2" s="71" t="s">
        <v>0</v>
      </c>
      <c r="S2" s="72" t="s">
        <v>259</v>
      </c>
      <c r="T2" s="72" t="s">
        <v>260</v>
      </c>
      <c r="U2" s="71" t="s">
        <v>0</v>
      </c>
      <c r="V2" s="71" t="s">
        <v>78</v>
      </c>
      <c r="W2" s="49"/>
      <c r="X2" s="389" t="s">
        <v>216</v>
      </c>
      <c r="Y2" s="389"/>
      <c r="Z2" s="389"/>
      <c r="AA2" s="389"/>
      <c r="AB2" s="5" t="s">
        <v>217</v>
      </c>
      <c r="AC2" s="5" t="s">
        <v>218</v>
      </c>
      <c r="AD2" s="389" t="s">
        <v>219</v>
      </c>
      <c r="AE2" s="389"/>
      <c r="AF2" s="389"/>
      <c r="AG2" s="5" t="s">
        <v>297</v>
      </c>
      <c r="AH2" s="49"/>
      <c r="AI2" s="389" t="s">
        <v>216</v>
      </c>
      <c r="AJ2" s="389"/>
      <c r="AK2" s="389"/>
      <c r="AL2" s="389"/>
      <c r="AM2" s="5" t="s">
        <v>217</v>
      </c>
      <c r="AN2" s="5" t="s">
        <v>218</v>
      </c>
      <c r="AO2" s="389" t="s">
        <v>219</v>
      </c>
      <c r="AP2" s="389"/>
      <c r="AQ2" s="389"/>
      <c r="AR2" s="5" t="s">
        <v>297</v>
      </c>
      <c r="AS2" s="49"/>
      <c r="AT2" s="389" t="s">
        <v>216</v>
      </c>
      <c r="AU2" s="389"/>
      <c r="AV2" s="389"/>
      <c r="AW2" s="389"/>
      <c r="AX2" s="5" t="s">
        <v>217</v>
      </c>
      <c r="AY2" s="5" t="s">
        <v>218</v>
      </c>
      <c r="AZ2" s="389" t="s">
        <v>219</v>
      </c>
      <c r="BA2" s="389"/>
      <c r="BB2" s="389"/>
      <c r="BC2" s="5" t="s">
        <v>297</v>
      </c>
      <c r="BD2" s="97"/>
      <c r="BE2" s="389" t="s">
        <v>216</v>
      </c>
      <c r="BF2" s="389"/>
      <c r="BG2" s="389"/>
      <c r="BH2" s="389"/>
      <c r="BI2" s="5" t="s">
        <v>217</v>
      </c>
      <c r="BJ2" s="5" t="s">
        <v>218</v>
      </c>
      <c r="BK2" s="389" t="s">
        <v>219</v>
      </c>
      <c r="BL2" s="389"/>
      <c r="BM2" s="389"/>
      <c r="BN2" s="5" t="s">
        <v>297</v>
      </c>
      <c r="BO2" s="97"/>
      <c r="BP2" s="389" t="s">
        <v>216</v>
      </c>
      <c r="BQ2" s="389"/>
      <c r="BR2" s="389"/>
      <c r="BS2" s="389"/>
      <c r="BT2" s="5" t="s">
        <v>217</v>
      </c>
      <c r="BU2" s="5" t="s">
        <v>218</v>
      </c>
      <c r="BV2" s="389" t="s">
        <v>219</v>
      </c>
      <c r="BW2" s="389"/>
      <c r="BX2" s="389"/>
      <c r="BY2" s="5" t="s">
        <v>297</v>
      </c>
      <c r="BZ2" s="97"/>
      <c r="CA2" s="389" t="s">
        <v>216</v>
      </c>
      <c r="CB2" s="389"/>
      <c r="CC2" s="389"/>
      <c r="CD2" s="389"/>
      <c r="CE2" s="5" t="s">
        <v>217</v>
      </c>
      <c r="CF2" s="5" t="s">
        <v>218</v>
      </c>
      <c r="CG2" s="389" t="s">
        <v>219</v>
      </c>
      <c r="CH2" s="389"/>
      <c r="CI2" s="389"/>
      <c r="CJ2" s="5" t="s">
        <v>297</v>
      </c>
    </row>
    <row r="3" spans="1:88" ht="111" customHeight="1" x14ac:dyDescent="0.3">
      <c r="A3" s="4" t="s">
        <v>178</v>
      </c>
      <c r="B3" s="11" t="s">
        <v>55</v>
      </c>
      <c r="C3" s="12" t="s">
        <v>1</v>
      </c>
      <c r="D3" s="51" t="s">
        <v>54</v>
      </c>
      <c r="E3" s="11" t="s">
        <v>202</v>
      </c>
      <c r="F3" s="12" t="s">
        <v>184</v>
      </c>
      <c r="G3" s="51" t="s">
        <v>185</v>
      </c>
      <c r="H3" s="52" t="s">
        <v>203</v>
      </c>
      <c r="I3" s="12" t="s">
        <v>204</v>
      </c>
      <c r="J3" s="52" t="s">
        <v>203</v>
      </c>
      <c r="K3" s="12" t="s">
        <v>204</v>
      </c>
      <c r="L3" s="52" t="s">
        <v>205</v>
      </c>
      <c r="M3" s="52" t="s">
        <v>56</v>
      </c>
      <c r="N3" s="254" t="s">
        <v>479</v>
      </c>
      <c r="O3" s="53" t="s">
        <v>209</v>
      </c>
      <c r="P3" s="40" t="s">
        <v>210</v>
      </c>
      <c r="Q3" s="398" t="s">
        <v>215</v>
      </c>
      <c r="R3" s="399"/>
      <c r="S3" s="399"/>
      <c r="T3" s="399"/>
      <c r="U3" s="399"/>
      <c r="V3" s="400"/>
      <c r="W3" s="70" t="s">
        <v>61</v>
      </c>
      <c r="X3" s="37" t="s">
        <v>71</v>
      </c>
      <c r="Y3" s="76" t="s">
        <v>62</v>
      </c>
      <c r="Z3" s="37" t="s">
        <v>63</v>
      </c>
      <c r="AA3" s="37" t="s">
        <v>64</v>
      </c>
      <c r="AB3" s="37" t="s">
        <v>65</v>
      </c>
      <c r="AC3" s="37" t="s">
        <v>66</v>
      </c>
      <c r="AD3" s="37" t="s">
        <v>67</v>
      </c>
      <c r="AE3" s="37" t="s">
        <v>68</v>
      </c>
      <c r="AF3" s="76" t="s">
        <v>69</v>
      </c>
      <c r="AG3" s="36" t="s">
        <v>70</v>
      </c>
      <c r="AH3" s="212" t="s">
        <v>61</v>
      </c>
      <c r="AI3" s="120" t="s">
        <v>71</v>
      </c>
      <c r="AJ3" s="76" t="s">
        <v>62</v>
      </c>
      <c r="AK3" s="120" t="s">
        <v>63</v>
      </c>
      <c r="AL3" s="120" t="s">
        <v>64</v>
      </c>
      <c r="AM3" s="120" t="s">
        <v>65</v>
      </c>
      <c r="AN3" s="120" t="s">
        <v>66</v>
      </c>
      <c r="AO3" s="120" t="s">
        <v>67</v>
      </c>
      <c r="AP3" s="120" t="s">
        <v>68</v>
      </c>
      <c r="AQ3" s="76" t="s">
        <v>69</v>
      </c>
      <c r="AR3" s="36" t="s">
        <v>70</v>
      </c>
      <c r="AS3" s="70" t="s">
        <v>61</v>
      </c>
      <c r="AT3" s="37" t="s">
        <v>71</v>
      </c>
      <c r="AU3" s="76" t="s">
        <v>62</v>
      </c>
      <c r="AV3" s="37" t="s">
        <v>63</v>
      </c>
      <c r="AW3" s="37" t="s">
        <v>64</v>
      </c>
      <c r="AX3" s="37" t="s">
        <v>65</v>
      </c>
      <c r="AY3" s="37" t="s">
        <v>66</v>
      </c>
      <c r="AZ3" s="37" t="s">
        <v>67</v>
      </c>
      <c r="BA3" s="37" t="s">
        <v>68</v>
      </c>
      <c r="BB3" s="76" t="s">
        <v>69</v>
      </c>
      <c r="BC3" s="47" t="s">
        <v>70</v>
      </c>
      <c r="BD3" s="98" t="s">
        <v>61</v>
      </c>
      <c r="BE3" s="99" t="s">
        <v>71</v>
      </c>
      <c r="BF3" s="100" t="s">
        <v>62</v>
      </c>
      <c r="BG3" s="99" t="s">
        <v>63</v>
      </c>
      <c r="BH3" s="99" t="s">
        <v>64</v>
      </c>
      <c r="BI3" s="99" t="s">
        <v>65</v>
      </c>
      <c r="BJ3" s="99" t="s">
        <v>66</v>
      </c>
      <c r="BK3" s="99" t="s">
        <v>67</v>
      </c>
      <c r="BL3" s="99" t="s">
        <v>68</v>
      </c>
      <c r="BM3" s="100" t="s">
        <v>69</v>
      </c>
      <c r="BN3" s="101" t="s">
        <v>70</v>
      </c>
      <c r="BO3" s="98" t="s">
        <v>61</v>
      </c>
      <c r="BP3" s="99" t="s">
        <v>71</v>
      </c>
      <c r="BQ3" s="100" t="s">
        <v>62</v>
      </c>
      <c r="BR3" s="99" t="s">
        <v>63</v>
      </c>
      <c r="BS3" s="99" t="s">
        <v>64</v>
      </c>
      <c r="BT3" s="99" t="s">
        <v>65</v>
      </c>
      <c r="BU3" s="99" t="s">
        <v>66</v>
      </c>
      <c r="BV3" s="99" t="s">
        <v>67</v>
      </c>
      <c r="BW3" s="99" t="s">
        <v>68</v>
      </c>
      <c r="BX3" s="100" t="s">
        <v>69</v>
      </c>
      <c r="BY3" s="101" t="s">
        <v>70</v>
      </c>
      <c r="BZ3" s="98" t="s">
        <v>61</v>
      </c>
      <c r="CA3" s="99" t="s">
        <v>71</v>
      </c>
      <c r="CB3" s="100" t="s">
        <v>62</v>
      </c>
      <c r="CC3" s="99" t="s">
        <v>63</v>
      </c>
      <c r="CD3" s="99" t="s">
        <v>64</v>
      </c>
      <c r="CE3" s="99" t="s">
        <v>65</v>
      </c>
      <c r="CF3" s="99" t="s">
        <v>66</v>
      </c>
      <c r="CG3" s="99" t="s">
        <v>67</v>
      </c>
      <c r="CH3" s="99" t="s">
        <v>68</v>
      </c>
      <c r="CI3" s="100" t="s">
        <v>69</v>
      </c>
      <c r="CJ3" s="101" t="s">
        <v>70</v>
      </c>
    </row>
    <row r="4" spans="1:88" s="39" customFormat="1" ht="15" customHeight="1" x14ac:dyDescent="0.25">
      <c r="A4" s="217" t="s">
        <v>120</v>
      </c>
      <c r="B4" s="54">
        <v>17</v>
      </c>
      <c r="C4" s="55">
        <v>1</v>
      </c>
      <c r="D4" s="55"/>
      <c r="E4" s="54">
        <v>1</v>
      </c>
      <c r="F4" s="144"/>
      <c r="G4" s="69">
        <v>1</v>
      </c>
      <c r="H4" s="56">
        <v>0.375</v>
      </c>
      <c r="I4" s="55">
        <v>0.26300000000000001</v>
      </c>
      <c r="J4" s="57"/>
      <c r="K4" s="57"/>
      <c r="L4" s="57"/>
      <c r="M4" s="57"/>
      <c r="N4" s="255" t="s">
        <v>270</v>
      </c>
      <c r="O4" s="63">
        <v>0.52600000000000002</v>
      </c>
      <c r="P4" s="214"/>
      <c r="Q4" s="224">
        <v>0</v>
      </c>
      <c r="R4" s="224">
        <v>0</v>
      </c>
      <c r="S4" s="32">
        <f>Q4/O4</f>
        <v>0</v>
      </c>
      <c r="T4" s="32">
        <f>IF(Q4&lt;0.01*O4,0.01,IF(Q4&gt;100*O4,100,S4))</f>
        <v>0.01</v>
      </c>
      <c r="U4" s="205">
        <f>IF(R4&gt;0,((((1/O4)^2)*((R4^2)+(Q4^2))-((1/O4)^2)*(Q4^2))^0.5),0)</f>
        <v>0</v>
      </c>
      <c r="V4" s="26">
        <f t="shared" ref="V4:V33" si="0">IF(U4=0,T4,U4)</f>
        <v>0.01</v>
      </c>
      <c r="W4" s="78">
        <v>1</v>
      </c>
      <c r="X4" s="61">
        <v>1</v>
      </c>
      <c r="Y4" s="75"/>
      <c r="Z4" s="61">
        <v>0.5</v>
      </c>
      <c r="AA4" s="61">
        <v>1</v>
      </c>
      <c r="AB4" s="37">
        <v>0.5</v>
      </c>
      <c r="AC4" s="37">
        <v>1</v>
      </c>
      <c r="AD4" s="61"/>
      <c r="AE4" s="61"/>
      <c r="AF4" s="75"/>
      <c r="AG4" s="38">
        <v>1</v>
      </c>
      <c r="AH4" s="54">
        <f>IF(W4&gt;0,SUM($B4:$C4),"na")</f>
        <v>18</v>
      </c>
      <c r="AI4" s="197">
        <f t="shared" ref="AI4:AR4" si="1">IF(X4&gt;0,SUM($B4:$C4),"na")</f>
        <v>18</v>
      </c>
      <c r="AJ4" s="343" t="str">
        <f t="shared" si="1"/>
        <v>na</v>
      </c>
      <c r="AK4" s="197">
        <f t="shared" si="1"/>
        <v>18</v>
      </c>
      <c r="AL4" s="197">
        <f t="shared" si="1"/>
        <v>18</v>
      </c>
      <c r="AM4" s="197">
        <f t="shared" si="1"/>
        <v>18</v>
      </c>
      <c r="AN4" s="197">
        <f t="shared" si="1"/>
        <v>18</v>
      </c>
      <c r="AO4" s="197" t="str">
        <f t="shared" si="1"/>
        <v>na</v>
      </c>
      <c r="AP4" s="197" t="str">
        <f t="shared" si="1"/>
        <v>na</v>
      </c>
      <c r="AQ4" s="343" t="str">
        <f t="shared" si="1"/>
        <v>na</v>
      </c>
      <c r="AR4" s="197">
        <f t="shared" si="1"/>
        <v>18</v>
      </c>
      <c r="AS4" s="356">
        <f>IF(W4&gt;0,(W4/W$35)*LN($T4+1),"na")</f>
        <v>9.950330853168092E-3</v>
      </c>
      <c r="AT4" s="332">
        <f t="shared" ref="AT4:BC4" si="2">IF(X4&gt;0,(X4/X$35)*LN($T4+1),"na")</f>
        <v>1.0402618619221187E-2</v>
      </c>
      <c r="AU4" s="372" t="str">
        <f t="shared" si="2"/>
        <v>na</v>
      </c>
      <c r="AV4" s="332">
        <f t="shared" si="2"/>
        <v>7.1863500606213996E-3</v>
      </c>
      <c r="AW4" s="332">
        <f t="shared" si="2"/>
        <v>1.7155742850289812E-2</v>
      </c>
      <c r="AX4" s="332">
        <f t="shared" si="2"/>
        <v>6.3784172135692907E-3</v>
      </c>
      <c r="AY4" s="332">
        <f t="shared" si="2"/>
        <v>1.0572226531491098E-2</v>
      </c>
      <c r="AZ4" s="332" t="str">
        <f t="shared" si="2"/>
        <v>na</v>
      </c>
      <c r="BA4" s="332" t="str">
        <f t="shared" si="2"/>
        <v>na</v>
      </c>
      <c r="BB4" s="372" t="str">
        <f t="shared" si="2"/>
        <v>na</v>
      </c>
      <c r="BC4" s="332">
        <f t="shared" si="2"/>
        <v>9.950330853168092E-3</v>
      </c>
      <c r="BD4" s="358">
        <f>IF(W4&gt;0,((W4/W$35)^2)*LN((($V4+1)^2)),"na")</f>
        <v>1.9900661706336174E-2</v>
      </c>
      <c r="BE4" s="344">
        <f t="shared" ref="BE4:BN4" si="3">IF(X4&gt;0,((X4/X$35)^2)*LN((($V4+1)^2)),"na")</f>
        <v>2.1750929840189739E-2</v>
      </c>
      <c r="BF4" s="347" t="str">
        <f t="shared" si="3"/>
        <v>na</v>
      </c>
      <c r="BG4" s="344">
        <f t="shared" si="3"/>
        <v>1.0380283420897573E-2</v>
      </c>
      <c r="BH4" s="344">
        <f t="shared" si="3"/>
        <v>5.9157733966516558E-2</v>
      </c>
      <c r="BI4" s="344">
        <f t="shared" si="3"/>
        <v>8.1774579661144722E-3</v>
      </c>
      <c r="BJ4" s="344">
        <f t="shared" si="3"/>
        <v>2.2465981379418572E-2</v>
      </c>
      <c r="BK4" s="344" t="str">
        <f t="shared" si="3"/>
        <v>na</v>
      </c>
      <c r="BL4" s="344" t="str">
        <f t="shared" si="3"/>
        <v>na</v>
      </c>
      <c r="BM4" s="347" t="str">
        <f t="shared" si="3"/>
        <v>na</v>
      </c>
      <c r="BN4" s="359">
        <f t="shared" si="3"/>
        <v>1.9900661706336174E-2</v>
      </c>
      <c r="BO4" s="85">
        <f>IF(W4&gt;0,(AH4-1)*BD4,"na")</f>
        <v>0.33831124900771498</v>
      </c>
      <c r="BP4" s="85">
        <f t="shared" ref="BP4:BY4" si="4">IF(X4&gt;0,(AI4-1)*BE4,"na")</f>
        <v>0.36976580728322556</v>
      </c>
      <c r="BQ4" s="86" t="str">
        <f t="shared" si="4"/>
        <v>na</v>
      </c>
      <c r="BR4" s="85">
        <f t="shared" si="4"/>
        <v>0.17646481815525875</v>
      </c>
      <c r="BS4" s="85">
        <f t="shared" si="4"/>
        <v>1.0056814774307814</v>
      </c>
      <c r="BT4" s="85">
        <f t="shared" si="4"/>
        <v>0.13901678542394602</v>
      </c>
      <c r="BU4" s="85">
        <f t="shared" si="4"/>
        <v>0.38192168345011573</v>
      </c>
      <c r="BV4" s="85" t="str">
        <f t="shared" si="4"/>
        <v>na</v>
      </c>
      <c r="BW4" s="85" t="str">
        <f t="shared" si="4"/>
        <v>na</v>
      </c>
      <c r="BX4" s="86" t="str">
        <f t="shared" si="4"/>
        <v>na</v>
      </c>
      <c r="BY4" s="85">
        <f t="shared" si="4"/>
        <v>0.33831124900771498</v>
      </c>
      <c r="BZ4" s="93">
        <f>IF(W4&gt;0,AH4*(AS4-AS$35)^2,"na")</f>
        <v>1.3859541868123422</v>
      </c>
      <c r="CA4" s="344">
        <f t="shared" ref="CA4:CJ19" si="5">IF(X4&gt;0,AI4*(AT4-AT$35)^2,"na")</f>
        <v>0.99331235140019181</v>
      </c>
      <c r="CB4" s="347" t="str">
        <f t="shared" si="5"/>
        <v>na</v>
      </c>
      <c r="CC4" s="344">
        <f t="shared" si="5"/>
        <v>1.3070836802812655</v>
      </c>
      <c r="CD4" s="344">
        <f t="shared" si="5"/>
        <v>1.2796655752378268</v>
      </c>
      <c r="CE4" s="344">
        <f t="shared" si="5"/>
        <v>1.3241020283579508</v>
      </c>
      <c r="CF4" s="344">
        <f t="shared" si="5"/>
        <v>0.8581625098973108</v>
      </c>
      <c r="CG4" s="344" t="str">
        <f t="shared" si="5"/>
        <v>na</v>
      </c>
      <c r="CH4" s="344" t="str">
        <f t="shared" si="5"/>
        <v>na</v>
      </c>
      <c r="CI4" s="347" t="str">
        <f t="shared" si="5"/>
        <v>na</v>
      </c>
      <c r="CJ4" s="102">
        <f t="shared" si="5"/>
        <v>0.50292130900770438</v>
      </c>
    </row>
    <row r="5" spans="1:88" s="39" customFormat="1" ht="15" customHeight="1" x14ac:dyDescent="0.25">
      <c r="A5" s="222" t="s">
        <v>53</v>
      </c>
      <c r="B5" s="54"/>
      <c r="C5" s="55"/>
      <c r="D5" s="55">
        <v>16</v>
      </c>
      <c r="E5" s="54">
        <v>1</v>
      </c>
      <c r="F5" s="144"/>
      <c r="G5" s="69">
        <v>1</v>
      </c>
      <c r="H5" s="62">
        <v>4.7999999999999996E-3</v>
      </c>
      <c r="I5" s="57">
        <v>7.9000000000000008E-3</v>
      </c>
      <c r="J5" s="57" t="s">
        <v>207</v>
      </c>
      <c r="K5" s="57"/>
      <c r="L5" s="57"/>
      <c r="M5" s="57"/>
      <c r="N5" s="255" t="s">
        <v>270</v>
      </c>
      <c r="O5" s="63"/>
      <c r="P5" s="214">
        <v>1.6E-2</v>
      </c>
      <c r="Q5" s="224">
        <v>4.15E-3</v>
      </c>
      <c r="R5" s="224">
        <v>8.6999999999999994E-3</v>
      </c>
      <c r="S5" s="73">
        <f>Q5/P5</f>
        <v>0.25937500000000002</v>
      </c>
      <c r="T5" s="73">
        <f>IF(Q5&lt;0.01*P5,0.01,IF(Q5&gt;100*P5,100,S5))</f>
        <v>0.25937500000000002</v>
      </c>
      <c r="U5" s="205">
        <f>IF(R5&gt;0,((((1/P5)^2)*((R5^2)+(Q5^2))-((1/P5)^2)*(Q5^2))^0.5),0)</f>
        <v>0.54374999999999996</v>
      </c>
      <c r="V5" s="26">
        <f t="shared" si="0"/>
        <v>0.54374999999999996</v>
      </c>
      <c r="W5" s="78">
        <v>1</v>
      </c>
      <c r="X5" s="60">
        <v>1</v>
      </c>
      <c r="Y5" s="75"/>
      <c r="Z5" s="60">
        <v>1</v>
      </c>
      <c r="AA5" s="60">
        <v>0.6</v>
      </c>
      <c r="AB5" s="36">
        <v>1</v>
      </c>
      <c r="AC5" s="36">
        <v>1</v>
      </c>
      <c r="AD5" s="60"/>
      <c r="AE5" s="60"/>
      <c r="AF5" s="75"/>
      <c r="AG5" s="92">
        <v>1</v>
      </c>
      <c r="AH5" s="54">
        <f>IF(W5&gt;0,$D5,"na")</f>
        <v>16</v>
      </c>
      <c r="AI5" s="197">
        <f t="shared" ref="AI5:AR6" si="6">IF(X5&gt;0,$D5,"na")</f>
        <v>16</v>
      </c>
      <c r="AJ5" s="343" t="str">
        <f t="shared" si="6"/>
        <v>na</v>
      </c>
      <c r="AK5" s="197">
        <f t="shared" si="6"/>
        <v>16</v>
      </c>
      <c r="AL5" s="197">
        <f t="shared" si="6"/>
        <v>16</v>
      </c>
      <c r="AM5" s="197">
        <f t="shared" si="6"/>
        <v>16</v>
      </c>
      <c r="AN5" s="197">
        <f t="shared" si="6"/>
        <v>16</v>
      </c>
      <c r="AO5" s="197" t="str">
        <f t="shared" si="6"/>
        <v>na</v>
      </c>
      <c r="AP5" s="197" t="str">
        <f t="shared" si="6"/>
        <v>na</v>
      </c>
      <c r="AQ5" s="343" t="str">
        <f t="shared" si="6"/>
        <v>na</v>
      </c>
      <c r="AR5" s="197">
        <f t="shared" si="6"/>
        <v>16</v>
      </c>
      <c r="AS5" s="81">
        <f t="shared" ref="AS5:AS33" si="7">IF(W5&gt;0,(W5/W$35)*LN($T5+1),"na")</f>
        <v>0.23061556615291068</v>
      </c>
      <c r="AT5" s="82">
        <f t="shared" ref="AT5:AT33" si="8">IF(X5&gt;0,(X5/X$35)*LN($T5+1),"na")</f>
        <v>0.24109809188713388</v>
      </c>
      <c r="AU5" s="83" t="str">
        <f t="shared" ref="AU5:AU33" si="9">IF(Y5&gt;0,(Y5/Y$35)*LN($T5+1),"na")</f>
        <v>na</v>
      </c>
      <c r="AV5" s="82">
        <f t="shared" ref="AV5:AV33" si="10">IF(Z5&gt;0,(Z5/Z$35)*LN($T5+1),"na")</f>
        <v>0.3331113733319821</v>
      </c>
      <c r="AW5" s="82">
        <f t="shared" ref="AW5:AW33" si="11">IF(AA5&gt;0,(AA5/AA$35)*LN($T5+1),"na")</f>
        <v>0.23856782705473514</v>
      </c>
      <c r="AX5" s="82">
        <f t="shared" ref="AX5:AX33" si="12">IF(AB5&gt;0,(AB5/AB$35)*LN($T5+1),"na")</f>
        <v>0.2956609822473214</v>
      </c>
      <c r="AY5" s="82">
        <f t="shared" ref="AY5:AY33" si="13">IF(AC5&gt;0,(AC5/AC$35)*LN($T5+1),"na")</f>
        <v>0.24502903903746759</v>
      </c>
      <c r="AZ5" s="82" t="str">
        <f t="shared" ref="AZ5:AZ33" si="14">IF(AD5&gt;0,(AD5/AD$35)*LN($T5+1),"na")</f>
        <v>na</v>
      </c>
      <c r="BA5" s="82" t="str">
        <f t="shared" ref="BA5:BA33" si="15">IF(AE5&gt;0,(AE5/AE$35)*LN($T5+1),"na")</f>
        <v>na</v>
      </c>
      <c r="BB5" s="83" t="str">
        <f t="shared" ref="BB5:BB33" si="16">IF(AF5&gt;0,(AF5/AF$35)*LN($T5+1),"na")</f>
        <v>na</v>
      </c>
      <c r="BC5" s="82">
        <f t="shared" ref="BC5:BC33" si="17">IF(AG5&gt;0,(AG5/AG$35)*LN($T5+1),"na")</f>
        <v>0.23061556615291068</v>
      </c>
      <c r="BD5" s="93">
        <f t="shared" ref="BD5:BD33" si="18">IF(W5&gt;0,((W5/W$35)^2)*LN((($V5+1)^2)),"na")</f>
        <v>0.86842904278830046</v>
      </c>
      <c r="BE5" s="85">
        <f t="shared" ref="BE5:BE33" si="19">IF(X5&gt;0,((X5/X$35)^2)*LN((($V5+1)^2)),"na")</f>
        <v>0.94917141246903081</v>
      </c>
      <c r="BF5" s="86" t="str">
        <f t="shared" ref="BF5:BF33" si="20">IF(Y5&gt;0,((Y5/Y$35)^2)*LN((($V5+1)^2)),"na")</f>
        <v>na</v>
      </c>
      <c r="BG5" s="85">
        <f t="shared" ref="BG5:BG33" si="21">IF(Z5&gt;0,((Z5/Z$35)^2)*LN((($V5+1)^2)),"na")</f>
        <v>1.8119075090274417</v>
      </c>
      <c r="BH5" s="85">
        <f t="shared" ref="BH5:BH33" si="22">IF(AA5&gt;0,((AA5/AA$35)^2)*LN((($V5+1)^2)),"na")</f>
        <v>0.92935331570686119</v>
      </c>
      <c r="BI5" s="85">
        <f t="shared" ref="BI5:BI33" si="23">IF(AB5&gt;0,((AB5/AB$35)^2)*LN((($V5+1)^2)),"na")</f>
        <v>1.4273981636888571</v>
      </c>
      <c r="BJ5" s="85">
        <f t="shared" ref="BJ5:BJ33" si="24">IF(AC5&gt;0,((AC5/AC$35)^2)*LN((($V5+1)^2)),"na")</f>
        <v>0.98037497408522978</v>
      </c>
      <c r="BK5" s="85" t="str">
        <f t="shared" ref="BK5:BK33" si="25">IF(AD5&gt;0,((AD5/AD$35)^2)*LN((($V5+1)^2)),"na")</f>
        <v>na</v>
      </c>
      <c r="BL5" s="85" t="str">
        <f t="shared" ref="BL5:BL33" si="26">IF(AE5&gt;0,((AE5/AE$35)^2)*LN((($V5+1)^2)),"na")</f>
        <v>na</v>
      </c>
      <c r="BM5" s="86" t="str">
        <f t="shared" ref="BM5:BM33" si="27">IF(AF5&gt;0,((AF5/AF$35)^2)*LN((($V5+1)^2)),"na")</f>
        <v>na</v>
      </c>
      <c r="BN5" s="102">
        <f t="shared" ref="BN5:BN33" si="28">IF(AG5&gt;0,((AG5/AG$35)^2)*LN((($V5+1)^2)),"na")</f>
        <v>0.86842904278830046</v>
      </c>
      <c r="BO5" s="85">
        <f t="shared" ref="BO5:BO33" si="29">IF(W5&gt;0,(AH5-1)*BD5,"na")</f>
        <v>13.026435641824508</v>
      </c>
      <c r="BP5" s="85">
        <f t="shared" ref="BP5:BP33" si="30">IF(X5&gt;0,(AI5-1)*BE5,"na")</f>
        <v>14.237571187035462</v>
      </c>
      <c r="BQ5" s="86" t="str">
        <f t="shared" ref="BQ5:BQ33" si="31">IF(Y5&gt;0,(AJ5-1)*BF5,"na")</f>
        <v>na</v>
      </c>
      <c r="BR5" s="85">
        <f t="shared" ref="BR5:BR33" si="32">IF(Z5&gt;0,(AK5-1)*BG5,"na")</f>
        <v>27.178612635411625</v>
      </c>
      <c r="BS5" s="85">
        <f t="shared" ref="BS5:BS33" si="33">IF(AA5&gt;0,(AL5-1)*BH5,"na")</f>
        <v>13.940299735602919</v>
      </c>
      <c r="BT5" s="85">
        <f t="shared" ref="BT5:BT33" si="34">IF(AB5&gt;0,(AM5-1)*BI5,"na")</f>
        <v>21.410972455332857</v>
      </c>
      <c r="BU5" s="85">
        <f t="shared" ref="BU5:BU33" si="35">IF(AC5&gt;0,(AN5-1)*BJ5,"na")</f>
        <v>14.705624611278447</v>
      </c>
      <c r="BV5" s="85" t="str">
        <f t="shared" ref="BV5:BV33" si="36">IF(AD5&gt;0,(AO5-1)*BK5,"na")</f>
        <v>na</v>
      </c>
      <c r="BW5" s="85" t="str">
        <f t="shared" ref="BW5:BW33" si="37">IF(AE5&gt;0,(AP5-1)*BL5,"na")</f>
        <v>na</v>
      </c>
      <c r="BX5" s="86" t="str">
        <f t="shared" ref="BX5:BX33" si="38">IF(AF5&gt;0,(AQ5-1)*BM5,"na")</f>
        <v>na</v>
      </c>
      <c r="BY5" s="85">
        <f t="shared" ref="BY5:BY33" si="39">IF(AG5&gt;0,(AR5-1)*BN5,"na")</f>
        <v>13.026435641824508</v>
      </c>
      <c r="BZ5" s="93">
        <f t="shared" ref="BZ5:BZ33" si="40">IF(W5&gt;0,AH5*(AS5-AS$35)^2,"na")</f>
        <v>5.1654229413591032E-2</v>
      </c>
      <c r="CA5" s="85">
        <f t="shared" si="5"/>
        <v>2.8457234382800223E-4</v>
      </c>
      <c r="CB5" s="86" t="str">
        <f t="shared" si="5"/>
        <v>na</v>
      </c>
      <c r="CC5" s="85">
        <f t="shared" si="5"/>
        <v>5.0989086127877982E-2</v>
      </c>
      <c r="CD5" s="85">
        <f t="shared" si="5"/>
        <v>3.2717204355018362E-2</v>
      </c>
      <c r="CE5" s="85">
        <f t="shared" si="5"/>
        <v>5.2191034184802237E-3</v>
      </c>
      <c r="CF5" s="85">
        <f t="shared" si="5"/>
        <v>4.1520833610107647E-3</v>
      </c>
      <c r="CG5" s="85" t="str">
        <f t="shared" si="5"/>
        <v>na</v>
      </c>
      <c r="CH5" s="85" t="str">
        <f t="shared" si="5"/>
        <v>na</v>
      </c>
      <c r="CI5" s="86" t="str">
        <f t="shared" si="5"/>
        <v>na</v>
      </c>
      <c r="CJ5" s="102">
        <f t="shared" si="5"/>
        <v>4.5817219100417021E-2</v>
      </c>
    </row>
    <row r="6" spans="1:88" x14ac:dyDescent="0.25">
      <c r="A6" s="217" t="s">
        <v>3</v>
      </c>
      <c r="B6" s="54"/>
      <c r="C6" s="55"/>
      <c r="D6" s="55">
        <v>16</v>
      </c>
      <c r="E6" s="54">
        <v>1</v>
      </c>
      <c r="F6" s="144"/>
      <c r="G6" s="69">
        <v>1</v>
      </c>
      <c r="H6" s="56"/>
      <c r="I6" s="55"/>
      <c r="J6" s="57"/>
      <c r="K6" s="57">
        <v>18.042449999999999</v>
      </c>
      <c r="L6" s="57">
        <v>0.13725000000000001</v>
      </c>
      <c r="M6" s="57">
        <v>0.2893</v>
      </c>
      <c r="N6" s="255" t="s">
        <v>270</v>
      </c>
      <c r="O6" s="63"/>
      <c r="P6" s="214">
        <v>36.084899999999998</v>
      </c>
      <c r="Q6" s="224">
        <v>5.4980500000000001</v>
      </c>
      <c r="R6" s="224">
        <v>24.807700000000001</v>
      </c>
      <c r="S6" s="73">
        <f>Q6/P6</f>
        <v>0.15236428533818858</v>
      </c>
      <c r="T6" s="73">
        <f>IF(Q6&lt;0.01*P6,0.01,IF(Q6&gt;100*P6,100,S6))</f>
        <v>0.15236428533818858</v>
      </c>
      <c r="U6" s="205">
        <f>IF(R6&gt;0,((((1/P6)^2)*((R6^2)+(Q6^2))-((1/P6)^2)*(Q6^2))^0.5),0)</f>
        <v>0.68748146731735438</v>
      </c>
      <c r="V6" s="26">
        <f t="shared" si="0"/>
        <v>0.68748146731735438</v>
      </c>
      <c r="W6" s="78">
        <v>1</v>
      </c>
      <c r="X6" s="61">
        <v>1</v>
      </c>
      <c r="Y6" s="75"/>
      <c r="Z6" s="61">
        <v>1</v>
      </c>
      <c r="AA6" s="61">
        <v>1</v>
      </c>
      <c r="AB6" s="37">
        <v>0.5</v>
      </c>
      <c r="AC6" s="37">
        <v>1</v>
      </c>
      <c r="AD6" s="61"/>
      <c r="AE6" s="61"/>
      <c r="AF6" s="75"/>
      <c r="AG6" s="61">
        <v>1</v>
      </c>
      <c r="AH6" s="54">
        <f>IF(W6&gt;0,$D6,"na")</f>
        <v>16</v>
      </c>
      <c r="AI6" s="197">
        <f t="shared" si="6"/>
        <v>16</v>
      </c>
      <c r="AJ6" s="343" t="str">
        <f t="shared" si="6"/>
        <v>na</v>
      </c>
      <c r="AK6" s="197">
        <f t="shared" si="6"/>
        <v>16</v>
      </c>
      <c r="AL6" s="197">
        <f t="shared" si="6"/>
        <v>16</v>
      </c>
      <c r="AM6" s="197">
        <f t="shared" si="6"/>
        <v>16</v>
      </c>
      <c r="AN6" s="197">
        <f t="shared" si="6"/>
        <v>16</v>
      </c>
      <c r="AO6" s="197" t="str">
        <f t="shared" si="6"/>
        <v>na</v>
      </c>
      <c r="AP6" s="197" t="str">
        <f t="shared" si="6"/>
        <v>na</v>
      </c>
      <c r="AQ6" s="343" t="str">
        <f t="shared" si="6"/>
        <v>na</v>
      </c>
      <c r="AR6" s="197">
        <f t="shared" si="6"/>
        <v>16</v>
      </c>
      <c r="AS6" s="81">
        <f t="shared" si="7"/>
        <v>0.14181573219834293</v>
      </c>
      <c r="AT6" s="82">
        <f t="shared" si="8"/>
        <v>0.14826190184372215</v>
      </c>
      <c r="AU6" s="83" t="str">
        <f t="shared" si="9"/>
        <v>na</v>
      </c>
      <c r="AV6" s="82">
        <f t="shared" si="10"/>
        <v>0.20484494650871757</v>
      </c>
      <c r="AW6" s="82">
        <f t="shared" si="11"/>
        <v>0.24450988310059124</v>
      </c>
      <c r="AX6" s="82">
        <f t="shared" si="12"/>
        <v>9.0907520639963421E-2</v>
      </c>
      <c r="AY6" s="82">
        <f t="shared" si="13"/>
        <v>0.15067921546073937</v>
      </c>
      <c r="AZ6" s="82" t="str">
        <f t="shared" si="14"/>
        <v>na</v>
      </c>
      <c r="BA6" s="82" t="str">
        <f t="shared" si="15"/>
        <v>na</v>
      </c>
      <c r="BB6" s="83" t="str">
        <f t="shared" si="16"/>
        <v>na</v>
      </c>
      <c r="BC6" s="82">
        <f t="shared" si="17"/>
        <v>0.14181573219834293</v>
      </c>
      <c r="BD6" s="93">
        <f t="shared" si="18"/>
        <v>1.0464743227475699</v>
      </c>
      <c r="BE6" s="85">
        <f t="shared" si="19"/>
        <v>1.1437704891187281</v>
      </c>
      <c r="BF6" s="86" t="str">
        <f t="shared" si="20"/>
        <v>na</v>
      </c>
      <c r="BG6" s="85">
        <f t="shared" si="21"/>
        <v>2.183384698078263</v>
      </c>
      <c r="BH6" s="85">
        <f t="shared" si="22"/>
        <v>3.110803575349494</v>
      </c>
      <c r="BI6" s="85">
        <f t="shared" si="23"/>
        <v>0.43001081638213762</v>
      </c>
      <c r="BJ6" s="85">
        <f t="shared" si="24"/>
        <v>1.1813714034142488</v>
      </c>
      <c r="BK6" s="85" t="str">
        <f t="shared" si="25"/>
        <v>na</v>
      </c>
      <c r="BL6" s="85" t="str">
        <f t="shared" si="26"/>
        <v>na</v>
      </c>
      <c r="BM6" s="86" t="str">
        <f t="shared" si="27"/>
        <v>na</v>
      </c>
      <c r="BN6" s="102">
        <f t="shared" si="28"/>
        <v>1.0464743227475699</v>
      </c>
      <c r="BO6" s="85">
        <f t="shared" si="29"/>
        <v>15.697114841213548</v>
      </c>
      <c r="BP6" s="85">
        <f t="shared" si="30"/>
        <v>17.156557336780921</v>
      </c>
      <c r="BQ6" s="86" t="str">
        <f t="shared" si="31"/>
        <v>na</v>
      </c>
      <c r="BR6" s="85">
        <f t="shared" si="32"/>
        <v>32.750770471173944</v>
      </c>
      <c r="BS6" s="85">
        <f t="shared" si="33"/>
        <v>46.662053630242411</v>
      </c>
      <c r="BT6" s="85">
        <f t="shared" si="34"/>
        <v>6.4501622457320646</v>
      </c>
      <c r="BU6" s="85">
        <f t="shared" si="35"/>
        <v>17.720571051213732</v>
      </c>
      <c r="BV6" s="85" t="str">
        <f t="shared" si="36"/>
        <v>na</v>
      </c>
      <c r="BW6" s="85" t="str">
        <f t="shared" si="37"/>
        <v>na</v>
      </c>
      <c r="BX6" s="86" t="str">
        <f t="shared" si="38"/>
        <v>na</v>
      </c>
      <c r="BY6" s="85">
        <f t="shared" si="39"/>
        <v>15.697114841213548</v>
      </c>
      <c r="BZ6" s="93">
        <f t="shared" si="40"/>
        <v>0.33927713045430646</v>
      </c>
      <c r="CA6" s="85">
        <f t="shared" si="5"/>
        <v>0.15071013491501456</v>
      </c>
      <c r="CB6" s="86" t="str">
        <f t="shared" si="5"/>
        <v>na</v>
      </c>
      <c r="CC6" s="85">
        <f t="shared" si="5"/>
        <v>8.2517202510022369E-2</v>
      </c>
      <c r="CD6" s="85">
        <f t="shared" si="5"/>
        <v>2.4683788680515843E-2</v>
      </c>
      <c r="CE6" s="85">
        <f t="shared" si="5"/>
        <v>0.55766615573875922</v>
      </c>
      <c r="CF6" s="85">
        <f t="shared" si="5"/>
        <v>9.7945609456961749E-2</v>
      </c>
      <c r="CG6" s="85" t="str">
        <f t="shared" si="5"/>
        <v>na</v>
      </c>
      <c r="CH6" s="85" t="str">
        <f t="shared" si="5"/>
        <v>na</v>
      </c>
      <c r="CI6" s="86" t="str">
        <f t="shared" si="5"/>
        <v>na</v>
      </c>
      <c r="CJ6" s="102">
        <f t="shared" si="5"/>
        <v>1.9923255940012E-2</v>
      </c>
    </row>
    <row r="7" spans="1:88" x14ac:dyDescent="0.25">
      <c r="A7" s="222" t="s">
        <v>52</v>
      </c>
      <c r="B7" s="54">
        <v>17</v>
      </c>
      <c r="C7" s="55">
        <v>1</v>
      </c>
      <c r="D7" s="55"/>
      <c r="E7" s="54"/>
      <c r="F7" s="144"/>
      <c r="G7" s="69">
        <v>1</v>
      </c>
      <c r="H7" s="56"/>
      <c r="I7" s="55">
        <v>32.924999999999997</v>
      </c>
      <c r="J7" s="57"/>
      <c r="K7" s="57"/>
      <c r="L7" s="57"/>
      <c r="M7" s="57"/>
      <c r="N7" s="255" t="s">
        <v>278</v>
      </c>
      <c r="O7" s="63">
        <v>962.88</v>
      </c>
      <c r="P7" s="214"/>
      <c r="Q7" s="224">
        <v>481.44400000000002</v>
      </c>
      <c r="R7" s="224">
        <v>494.06200000000001</v>
      </c>
      <c r="S7" s="32">
        <f>Q7/O7</f>
        <v>0.50000415420405453</v>
      </c>
      <c r="T7" s="32">
        <f>IF(Q7&lt;0.01*O7,0.01,IF(Q7&gt;100*O7,100,S7))</f>
        <v>0.50000415420405453</v>
      </c>
      <c r="U7" s="205">
        <f t="shared" ref="U7:U9" si="41">IF(R7&gt;0,((((1/O7)^2)*((R7^2)+(Q7^2))-((1/O7)^2)*(Q7^2))^0.5),0)</f>
        <v>0.51310859089398475</v>
      </c>
      <c r="V7" s="26">
        <f t="shared" si="0"/>
        <v>0.51310859089398475</v>
      </c>
      <c r="W7" s="78">
        <v>1</v>
      </c>
      <c r="X7" s="60"/>
      <c r="Y7" s="75"/>
      <c r="Z7" s="60"/>
      <c r="AA7" s="60">
        <v>0.1</v>
      </c>
      <c r="AB7" s="36">
        <v>1</v>
      </c>
      <c r="AC7" s="36"/>
      <c r="AD7" s="60">
        <v>1</v>
      </c>
      <c r="AE7" s="60"/>
      <c r="AF7" s="75"/>
      <c r="AG7" s="60"/>
      <c r="AH7" s="54">
        <f t="shared" ref="AH7:AH32" si="42">IF(W7&gt;0,SUM($B7:$C7),"na")</f>
        <v>18</v>
      </c>
      <c r="AI7" s="197" t="str">
        <f t="shared" ref="AI7:AI9" si="43">IF(X7&gt;0,SUM($B7:$C7),"na")</f>
        <v>na</v>
      </c>
      <c r="AJ7" s="343" t="str">
        <f t="shared" ref="AJ7:AJ9" si="44">IF(Y7&gt;0,SUM($B7:$C7),"na")</f>
        <v>na</v>
      </c>
      <c r="AK7" s="197" t="str">
        <f t="shared" ref="AK7:AK9" si="45">IF(Z7&gt;0,SUM($B7:$C7),"na")</f>
        <v>na</v>
      </c>
      <c r="AL7" s="197">
        <f t="shared" ref="AL7:AL9" si="46">IF(AA7&gt;0,SUM($B7:$C7),"na")</f>
        <v>18</v>
      </c>
      <c r="AM7" s="197">
        <f t="shared" ref="AM7:AM9" si="47">IF(AB7&gt;0,SUM($B7:$C7),"na")</f>
        <v>18</v>
      </c>
      <c r="AN7" s="197" t="str">
        <f t="shared" ref="AN7:AN9" si="48">IF(AC7&gt;0,SUM($B7:$C7),"na")</f>
        <v>na</v>
      </c>
      <c r="AO7" s="197">
        <f t="shared" ref="AO7:AO9" si="49">IF(AD7&gt;0,SUM($B7:$C7),"na")</f>
        <v>18</v>
      </c>
      <c r="AP7" s="197" t="str">
        <f t="shared" ref="AP7:AP9" si="50">IF(AE7&gt;0,SUM($B7:$C7),"na")</f>
        <v>na</v>
      </c>
      <c r="AQ7" s="343" t="str">
        <f t="shared" ref="AQ7:AQ9" si="51">IF(AF7&gt;0,SUM($B7:$C7),"na")</f>
        <v>na</v>
      </c>
      <c r="AR7" s="197" t="str">
        <f t="shared" ref="AR7:AR9" si="52">IF(AG7&gt;0,SUM($B7:$C7),"na")</f>
        <v>na</v>
      </c>
      <c r="AS7" s="81">
        <f t="shared" si="7"/>
        <v>0.40546787757369912</v>
      </c>
      <c r="AT7" s="82" t="str">
        <f t="shared" si="8"/>
        <v>na</v>
      </c>
      <c r="AU7" s="83" t="str">
        <f t="shared" si="9"/>
        <v>na</v>
      </c>
      <c r="AV7" s="82" t="str">
        <f t="shared" si="10"/>
        <v>na</v>
      </c>
      <c r="AW7" s="82">
        <f t="shared" si="11"/>
        <v>6.9908254754086047E-2</v>
      </c>
      <c r="AX7" s="82">
        <f t="shared" si="12"/>
        <v>0.51983061227397331</v>
      </c>
      <c r="AY7" s="82" t="str">
        <f t="shared" si="13"/>
        <v>na</v>
      </c>
      <c r="AZ7" s="82">
        <f t="shared" si="14"/>
        <v>0.44232859371676275</v>
      </c>
      <c r="BA7" s="82" t="str">
        <f t="shared" si="15"/>
        <v>na</v>
      </c>
      <c r="BB7" s="83" t="str">
        <f t="shared" si="16"/>
        <v>na</v>
      </c>
      <c r="BC7" s="82" t="str">
        <f t="shared" si="17"/>
        <v>na</v>
      </c>
      <c r="BD7" s="93">
        <f t="shared" si="18"/>
        <v>0.82833240827375099</v>
      </c>
      <c r="BE7" s="85" t="str">
        <f t="shared" si="19"/>
        <v>na</v>
      </c>
      <c r="BF7" s="86" t="str">
        <f t="shared" si="20"/>
        <v>na</v>
      </c>
      <c r="BG7" s="85" t="str">
        <f t="shared" si="21"/>
        <v>na</v>
      </c>
      <c r="BH7" s="85">
        <f t="shared" si="22"/>
        <v>2.4623436631205434E-2</v>
      </c>
      <c r="BI7" s="85">
        <f t="shared" si="23"/>
        <v>1.3614931102461394</v>
      </c>
      <c r="BJ7" s="85" t="str">
        <f t="shared" si="24"/>
        <v>na</v>
      </c>
      <c r="BK7" s="85">
        <f t="shared" si="25"/>
        <v>0.98578402306958812</v>
      </c>
      <c r="BL7" s="85" t="str">
        <f t="shared" si="26"/>
        <v>na</v>
      </c>
      <c r="BM7" s="86" t="str">
        <f t="shared" si="27"/>
        <v>na</v>
      </c>
      <c r="BN7" s="102" t="str">
        <f t="shared" si="28"/>
        <v>na</v>
      </c>
      <c r="BO7" s="85">
        <f t="shared" si="29"/>
        <v>14.081650940653766</v>
      </c>
      <c r="BP7" s="85" t="str">
        <f t="shared" si="30"/>
        <v>na</v>
      </c>
      <c r="BQ7" s="86" t="str">
        <f t="shared" si="31"/>
        <v>na</v>
      </c>
      <c r="BR7" s="85" t="str">
        <f t="shared" si="32"/>
        <v>na</v>
      </c>
      <c r="BS7" s="85">
        <f t="shared" si="33"/>
        <v>0.41859842273049236</v>
      </c>
      <c r="BT7" s="85">
        <f t="shared" si="34"/>
        <v>23.145382874184371</v>
      </c>
      <c r="BU7" s="85" t="str">
        <f t="shared" si="35"/>
        <v>na</v>
      </c>
      <c r="BV7" s="85">
        <f t="shared" si="36"/>
        <v>16.758328392183</v>
      </c>
      <c r="BW7" s="85" t="str">
        <f t="shared" si="37"/>
        <v>na</v>
      </c>
      <c r="BX7" s="86" t="str">
        <f t="shared" si="38"/>
        <v>na</v>
      </c>
      <c r="BY7" s="85" t="str">
        <f t="shared" si="39"/>
        <v>na</v>
      </c>
      <c r="BZ7" s="93">
        <f t="shared" si="40"/>
        <v>0.25077387922526023</v>
      </c>
      <c r="CA7" s="85" t="str">
        <f t="shared" si="5"/>
        <v>na</v>
      </c>
      <c r="CB7" s="86" t="str">
        <f t="shared" si="5"/>
        <v>na</v>
      </c>
      <c r="CC7" s="85" t="str">
        <f t="shared" si="5"/>
        <v>na</v>
      </c>
      <c r="CD7" s="85">
        <f t="shared" si="5"/>
        <v>0.82339851705042777</v>
      </c>
      <c r="CE7" s="85">
        <f t="shared" si="5"/>
        <v>1.0561608163151781</v>
      </c>
      <c r="CF7" s="85" t="str">
        <f t="shared" si="5"/>
        <v>na</v>
      </c>
      <c r="CG7" s="85">
        <f t="shared" si="5"/>
        <v>3.3561446017418083E-2</v>
      </c>
      <c r="CH7" s="85" t="str">
        <f t="shared" si="5"/>
        <v>na</v>
      </c>
      <c r="CI7" s="86" t="str">
        <f t="shared" si="5"/>
        <v>na</v>
      </c>
      <c r="CJ7" s="102" t="str">
        <f t="shared" si="5"/>
        <v>na</v>
      </c>
    </row>
    <row r="8" spans="1:88" x14ac:dyDescent="0.25">
      <c r="A8" s="222" t="s">
        <v>121</v>
      </c>
      <c r="B8" s="54">
        <v>17</v>
      </c>
      <c r="C8" s="55">
        <v>1</v>
      </c>
      <c r="D8" s="55"/>
      <c r="E8" s="54">
        <v>1</v>
      </c>
      <c r="F8" s="144">
        <v>1</v>
      </c>
      <c r="G8" s="69"/>
      <c r="H8" s="56">
        <v>0.25</v>
      </c>
      <c r="I8" s="55">
        <v>0.05</v>
      </c>
      <c r="J8" s="57"/>
      <c r="K8" s="57"/>
      <c r="L8" s="57"/>
      <c r="M8" s="57"/>
      <c r="N8" s="255" t="s">
        <v>280</v>
      </c>
      <c r="O8" s="63">
        <v>0.125</v>
      </c>
      <c r="P8" s="214"/>
      <c r="Q8" s="224">
        <v>0</v>
      </c>
      <c r="R8" s="224">
        <v>0</v>
      </c>
      <c r="S8" s="32">
        <f>Q8/O8</f>
        <v>0</v>
      </c>
      <c r="T8" s="32">
        <f>IF(Q8&lt;0.01*O8,0.01,IF(Q8&gt;100*O8,100,S8))</f>
        <v>0.01</v>
      </c>
      <c r="U8" s="205">
        <f t="shared" si="41"/>
        <v>0</v>
      </c>
      <c r="V8" s="26">
        <f t="shared" si="0"/>
        <v>0.01</v>
      </c>
      <c r="W8" s="78">
        <v>1</v>
      </c>
      <c r="X8" s="60">
        <v>1</v>
      </c>
      <c r="Y8" s="75"/>
      <c r="Z8" s="60">
        <v>0.75</v>
      </c>
      <c r="AA8" s="60">
        <v>0.3</v>
      </c>
      <c r="AB8" s="36">
        <v>1</v>
      </c>
      <c r="AC8" s="36">
        <v>1</v>
      </c>
      <c r="AD8" s="60"/>
      <c r="AE8" s="60"/>
      <c r="AF8" s="75"/>
      <c r="AG8" s="60">
        <v>1</v>
      </c>
      <c r="AH8" s="54">
        <f t="shared" si="42"/>
        <v>18</v>
      </c>
      <c r="AI8" s="197">
        <f t="shared" si="43"/>
        <v>18</v>
      </c>
      <c r="AJ8" s="343" t="str">
        <f t="shared" si="44"/>
        <v>na</v>
      </c>
      <c r="AK8" s="197">
        <f t="shared" si="45"/>
        <v>18</v>
      </c>
      <c r="AL8" s="197">
        <f t="shared" si="46"/>
        <v>18</v>
      </c>
      <c r="AM8" s="197">
        <f t="shared" si="47"/>
        <v>18</v>
      </c>
      <c r="AN8" s="197">
        <f t="shared" si="48"/>
        <v>18</v>
      </c>
      <c r="AO8" s="197" t="str">
        <f t="shared" si="49"/>
        <v>na</v>
      </c>
      <c r="AP8" s="197" t="str">
        <f t="shared" si="50"/>
        <v>na</v>
      </c>
      <c r="AQ8" s="343" t="str">
        <f t="shared" si="51"/>
        <v>na</v>
      </c>
      <c r="AR8" s="197">
        <f t="shared" si="52"/>
        <v>18</v>
      </c>
      <c r="AS8" s="81">
        <f t="shared" si="7"/>
        <v>9.950330853168092E-3</v>
      </c>
      <c r="AT8" s="82">
        <f t="shared" si="8"/>
        <v>1.0402618619221187E-2</v>
      </c>
      <c r="AU8" s="83" t="str">
        <f t="shared" si="9"/>
        <v>na</v>
      </c>
      <c r="AV8" s="82">
        <f t="shared" si="10"/>
        <v>1.0779525090932099E-2</v>
      </c>
      <c r="AW8" s="82">
        <f t="shared" si="11"/>
        <v>5.1467228550869434E-3</v>
      </c>
      <c r="AX8" s="82">
        <f t="shared" si="12"/>
        <v>1.2756834427138581E-2</v>
      </c>
      <c r="AY8" s="82">
        <f t="shared" si="13"/>
        <v>1.0572226531491098E-2</v>
      </c>
      <c r="AZ8" s="82" t="str">
        <f t="shared" si="14"/>
        <v>na</v>
      </c>
      <c r="BA8" s="82" t="str">
        <f t="shared" si="15"/>
        <v>na</v>
      </c>
      <c r="BB8" s="83" t="str">
        <f t="shared" si="16"/>
        <v>na</v>
      </c>
      <c r="BC8" s="82">
        <f t="shared" si="17"/>
        <v>9.950330853168092E-3</v>
      </c>
      <c r="BD8" s="93">
        <f t="shared" si="18"/>
        <v>1.9900661706336174E-2</v>
      </c>
      <c r="BE8" s="85">
        <f t="shared" si="19"/>
        <v>2.1750929840189739E-2</v>
      </c>
      <c r="BF8" s="86" t="str">
        <f t="shared" si="20"/>
        <v>na</v>
      </c>
      <c r="BG8" s="85">
        <f t="shared" si="21"/>
        <v>2.3355637697019534E-2</v>
      </c>
      <c r="BH8" s="85">
        <f t="shared" si="22"/>
        <v>5.32419605698649E-3</v>
      </c>
      <c r="BI8" s="85">
        <f t="shared" si="23"/>
        <v>3.2709831864457889E-2</v>
      </c>
      <c r="BJ8" s="85">
        <f t="shared" si="24"/>
        <v>2.2465981379418572E-2</v>
      </c>
      <c r="BK8" s="85" t="str">
        <f t="shared" si="25"/>
        <v>na</v>
      </c>
      <c r="BL8" s="85" t="str">
        <f t="shared" si="26"/>
        <v>na</v>
      </c>
      <c r="BM8" s="86" t="str">
        <f t="shared" si="27"/>
        <v>na</v>
      </c>
      <c r="BN8" s="102">
        <f t="shared" si="28"/>
        <v>1.9900661706336174E-2</v>
      </c>
      <c r="BO8" s="85">
        <f t="shared" si="29"/>
        <v>0.33831124900771498</v>
      </c>
      <c r="BP8" s="85">
        <f t="shared" si="30"/>
        <v>0.36976580728322556</v>
      </c>
      <c r="BQ8" s="86" t="str">
        <f t="shared" si="31"/>
        <v>na</v>
      </c>
      <c r="BR8" s="85">
        <f t="shared" si="32"/>
        <v>0.39704584084933209</v>
      </c>
      <c r="BS8" s="85">
        <f t="shared" si="33"/>
        <v>9.0511332968770328E-2</v>
      </c>
      <c r="BT8" s="85">
        <f t="shared" si="34"/>
        <v>0.55606714169578408</v>
      </c>
      <c r="BU8" s="85">
        <f t="shared" si="35"/>
        <v>0.38192168345011573</v>
      </c>
      <c r="BV8" s="85" t="str">
        <f t="shared" si="36"/>
        <v>na</v>
      </c>
      <c r="BW8" s="85" t="str">
        <f t="shared" si="37"/>
        <v>na</v>
      </c>
      <c r="BX8" s="86" t="str">
        <f t="shared" si="38"/>
        <v>na</v>
      </c>
      <c r="BY8" s="85">
        <f t="shared" si="39"/>
        <v>0.33831124900771498</v>
      </c>
      <c r="BZ8" s="93">
        <f t="shared" si="40"/>
        <v>1.3859541868123422</v>
      </c>
      <c r="CA8" s="85">
        <f t="shared" si="5"/>
        <v>0.99331235140019181</v>
      </c>
      <c r="CB8" s="86" t="str">
        <f t="shared" si="5"/>
        <v>na</v>
      </c>
      <c r="CC8" s="85">
        <f t="shared" si="5"/>
        <v>1.2724585700760667</v>
      </c>
      <c r="CD8" s="85">
        <f t="shared" si="5"/>
        <v>1.3975330038841427</v>
      </c>
      <c r="CE8" s="85">
        <f t="shared" si="5"/>
        <v>1.2625555927020866</v>
      </c>
      <c r="CF8" s="85">
        <f t="shared" si="5"/>
        <v>0.8581625098973108</v>
      </c>
      <c r="CG8" s="85" t="str">
        <f t="shared" si="5"/>
        <v>na</v>
      </c>
      <c r="CH8" s="85" t="str">
        <f t="shared" si="5"/>
        <v>na</v>
      </c>
      <c r="CI8" s="86" t="str">
        <f t="shared" si="5"/>
        <v>na</v>
      </c>
      <c r="CJ8" s="102">
        <f t="shared" si="5"/>
        <v>0.50292130900770438</v>
      </c>
    </row>
    <row r="9" spans="1:88" x14ac:dyDescent="0.25">
      <c r="A9" s="222" t="s">
        <v>6</v>
      </c>
      <c r="B9" s="54">
        <v>17</v>
      </c>
      <c r="C9" s="55">
        <v>1</v>
      </c>
      <c r="D9" s="55"/>
      <c r="E9" s="54"/>
      <c r="F9" s="144">
        <v>1</v>
      </c>
      <c r="G9" s="69"/>
      <c r="H9" s="56">
        <v>0.5</v>
      </c>
      <c r="I9" s="55">
        <v>0.113</v>
      </c>
      <c r="J9" s="57"/>
      <c r="K9" s="57"/>
      <c r="L9" s="57"/>
      <c r="M9" s="57"/>
      <c r="N9" s="255" t="s">
        <v>280</v>
      </c>
      <c r="O9" s="63">
        <v>0.25</v>
      </c>
      <c r="P9" s="214"/>
      <c r="Q9" s="224">
        <v>5.6000000000000001E-2</v>
      </c>
      <c r="R9" s="224">
        <v>0.23599999999999999</v>
      </c>
      <c r="S9" s="32">
        <f>Q9/O9</f>
        <v>0.224</v>
      </c>
      <c r="T9" s="32">
        <f>IF(Q9&lt;0.01*O9,0.01,IF(Q9&gt;100*O9,100,S9))</f>
        <v>0.224</v>
      </c>
      <c r="U9" s="205">
        <f t="shared" si="41"/>
        <v>0.94399999999999995</v>
      </c>
      <c r="V9" s="26">
        <f t="shared" si="0"/>
        <v>0.94399999999999995</v>
      </c>
      <c r="W9" s="78">
        <v>1</v>
      </c>
      <c r="X9" s="60">
        <v>1</v>
      </c>
      <c r="Y9" s="75"/>
      <c r="Z9" s="60">
        <v>1</v>
      </c>
      <c r="AA9" s="60">
        <v>1</v>
      </c>
      <c r="AB9" s="36">
        <v>0.1</v>
      </c>
      <c r="AC9" s="36"/>
      <c r="AD9" s="60"/>
      <c r="AE9" s="60"/>
      <c r="AF9" s="75"/>
      <c r="AG9" s="60"/>
      <c r="AH9" s="54">
        <f t="shared" si="42"/>
        <v>18</v>
      </c>
      <c r="AI9" s="197">
        <f t="shared" si="43"/>
        <v>18</v>
      </c>
      <c r="AJ9" s="343" t="str">
        <f t="shared" si="44"/>
        <v>na</v>
      </c>
      <c r="AK9" s="197">
        <f t="shared" si="45"/>
        <v>18</v>
      </c>
      <c r="AL9" s="197">
        <f t="shared" si="46"/>
        <v>18</v>
      </c>
      <c r="AM9" s="197">
        <f t="shared" si="47"/>
        <v>18</v>
      </c>
      <c r="AN9" s="197" t="str">
        <f t="shared" si="48"/>
        <v>na</v>
      </c>
      <c r="AO9" s="197" t="str">
        <f t="shared" si="49"/>
        <v>na</v>
      </c>
      <c r="AP9" s="197" t="str">
        <f t="shared" si="50"/>
        <v>na</v>
      </c>
      <c r="AQ9" s="343" t="str">
        <f t="shared" si="51"/>
        <v>na</v>
      </c>
      <c r="AR9" s="197" t="str">
        <f t="shared" si="52"/>
        <v>na</v>
      </c>
      <c r="AS9" s="81">
        <f t="shared" si="7"/>
        <v>0.20212418409013433</v>
      </c>
      <c r="AT9" s="82">
        <f t="shared" si="8"/>
        <v>0.21131164700332225</v>
      </c>
      <c r="AU9" s="83" t="str">
        <f t="shared" si="9"/>
        <v>na</v>
      </c>
      <c r="AV9" s="82">
        <f t="shared" si="10"/>
        <v>0.29195715479686069</v>
      </c>
      <c r="AW9" s="82">
        <f t="shared" si="11"/>
        <v>0.34848997256919712</v>
      </c>
      <c r="AX9" s="82">
        <f t="shared" si="12"/>
        <v>2.5913356934632609E-2</v>
      </c>
      <c r="AY9" s="82" t="str">
        <f t="shared" si="13"/>
        <v>na</v>
      </c>
      <c r="AZ9" s="82" t="str">
        <f t="shared" si="14"/>
        <v>na</v>
      </c>
      <c r="BA9" s="82" t="str">
        <f t="shared" si="15"/>
        <v>na</v>
      </c>
      <c r="BB9" s="83" t="str">
        <f t="shared" si="16"/>
        <v>na</v>
      </c>
      <c r="BC9" s="82" t="str">
        <f t="shared" si="17"/>
        <v>na</v>
      </c>
      <c r="BD9" s="93">
        <f t="shared" si="18"/>
        <v>1.3294954120764946</v>
      </c>
      <c r="BE9" s="85">
        <f t="shared" si="19"/>
        <v>1.4531055227034413</v>
      </c>
      <c r="BF9" s="86" t="str">
        <f t="shared" si="20"/>
        <v>na</v>
      </c>
      <c r="BG9" s="85">
        <f t="shared" si="21"/>
        <v>2.7738854893941678</v>
      </c>
      <c r="BH9" s="85">
        <f t="shared" si="22"/>
        <v>3.9521266708575933</v>
      </c>
      <c r="BI9" s="85">
        <f t="shared" si="23"/>
        <v>2.185232432735856E-2</v>
      </c>
      <c r="BJ9" s="85" t="str">
        <f t="shared" si="24"/>
        <v>na</v>
      </c>
      <c r="BK9" s="85" t="str">
        <f t="shared" si="25"/>
        <v>na</v>
      </c>
      <c r="BL9" s="85" t="str">
        <f t="shared" si="26"/>
        <v>na</v>
      </c>
      <c r="BM9" s="86" t="str">
        <f t="shared" si="27"/>
        <v>na</v>
      </c>
      <c r="BN9" s="102" t="str">
        <f t="shared" si="28"/>
        <v>na</v>
      </c>
      <c r="BO9" s="85">
        <f t="shared" si="29"/>
        <v>22.601422005300407</v>
      </c>
      <c r="BP9" s="85">
        <f t="shared" si="30"/>
        <v>24.702793885958503</v>
      </c>
      <c r="BQ9" s="86" t="str">
        <f t="shared" si="31"/>
        <v>na</v>
      </c>
      <c r="BR9" s="85">
        <f t="shared" si="32"/>
        <v>47.156053319700852</v>
      </c>
      <c r="BS9" s="85">
        <f t="shared" si="33"/>
        <v>67.186153404579088</v>
      </c>
      <c r="BT9" s="85">
        <f t="shared" si="34"/>
        <v>0.37148951356509552</v>
      </c>
      <c r="BU9" s="85" t="str">
        <f t="shared" si="35"/>
        <v>na</v>
      </c>
      <c r="BV9" s="85" t="str">
        <f t="shared" si="36"/>
        <v>na</v>
      </c>
      <c r="BW9" s="85" t="str">
        <f t="shared" si="37"/>
        <v>na</v>
      </c>
      <c r="BX9" s="86" t="str">
        <f t="shared" si="38"/>
        <v>na</v>
      </c>
      <c r="BY9" s="85" t="str">
        <f t="shared" si="39"/>
        <v>na</v>
      </c>
      <c r="BZ9" s="93">
        <f t="shared" si="40"/>
        <v>0.13100124852249423</v>
      </c>
      <c r="CA9" s="85">
        <f t="shared" si="5"/>
        <v>2.081260607924067E-2</v>
      </c>
      <c r="CB9" s="86" t="str">
        <f t="shared" si="5"/>
        <v>na</v>
      </c>
      <c r="CC9" s="85">
        <f t="shared" si="5"/>
        <v>4.2123472882468422E-3</v>
      </c>
      <c r="CD9" s="85">
        <f t="shared" si="5"/>
        <v>7.5355213073517002E-2</v>
      </c>
      <c r="CE9" s="85">
        <f t="shared" si="5"/>
        <v>1.1402322766627035</v>
      </c>
      <c r="CF9" s="85" t="str">
        <f t="shared" si="5"/>
        <v>na</v>
      </c>
      <c r="CG9" s="85" t="str">
        <f t="shared" si="5"/>
        <v>na</v>
      </c>
      <c r="CH9" s="85" t="str">
        <f t="shared" si="5"/>
        <v>na</v>
      </c>
      <c r="CI9" s="86" t="str">
        <f t="shared" si="5"/>
        <v>na</v>
      </c>
      <c r="CJ9" s="102" t="str">
        <f t="shared" si="5"/>
        <v>na</v>
      </c>
    </row>
    <row r="10" spans="1:88" x14ac:dyDescent="0.25">
      <c r="A10" s="217" t="s">
        <v>11</v>
      </c>
      <c r="B10" s="54"/>
      <c r="C10" s="55"/>
      <c r="D10" s="55">
        <v>16</v>
      </c>
      <c r="E10" s="54">
        <v>1</v>
      </c>
      <c r="F10" s="144"/>
      <c r="G10" s="69">
        <v>1</v>
      </c>
      <c r="H10" s="56"/>
      <c r="I10" s="55"/>
      <c r="J10" s="57"/>
      <c r="K10" s="57">
        <v>1.95E-2</v>
      </c>
      <c r="L10" s="57">
        <v>2.8E-3</v>
      </c>
      <c r="M10" s="57">
        <v>2.9000000000000002E-3</v>
      </c>
      <c r="N10" s="255" t="s">
        <v>278</v>
      </c>
      <c r="O10" s="63"/>
      <c r="P10" s="214">
        <v>0.1246</v>
      </c>
      <c r="Q10" s="224">
        <v>6.2300000000000001E-2</v>
      </c>
      <c r="R10" s="224">
        <v>0.55715000000000003</v>
      </c>
      <c r="S10" s="73">
        <f>Q10/P10</f>
        <v>0.5</v>
      </c>
      <c r="T10" s="73">
        <f>IF(Q10&lt;0.01*P10,0.01,IF(Q10&gt;100*P10,100,S10))</f>
        <v>0.5</v>
      </c>
      <c r="U10" s="205">
        <f>IF(R10&gt;0,((((1/P10)^2)*((R10^2)+(Q10^2))-((1/P10)^2)*(Q10^2))^0.5),0)</f>
        <v>4.4715088282504016</v>
      </c>
      <c r="V10" s="26">
        <f t="shared" si="0"/>
        <v>4.4715088282504016</v>
      </c>
      <c r="W10" s="78">
        <v>1</v>
      </c>
      <c r="X10" s="61">
        <v>1</v>
      </c>
      <c r="Y10" s="75">
        <v>1</v>
      </c>
      <c r="Z10" s="61">
        <v>1</v>
      </c>
      <c r="AA10" s="61">
        <v>1</v>
      </c>
      <c r="AB10" s="37">
        <v>0.1</v>
      </c>
      <c r="AC10" s="37"/>
      <c r="AD10" s="61"/>
      <c r="AE10" s="61"/>
      <c r="AF10" s="75"/>
      <c r="AG10" s="61">
        <v>1</v>
      </c>
      <c r="AH10" s="54">
        <f>IF(W10&gt;0,$D10,"na")</f>
        <v>16</v>
      </c>
      <c r="AI10" s="197">
        <f t="shared" ref="AI10:AR10" si="53">IF(X10&gt;0,$D10,"na")</f>
        <v>16</v>
      </c>
      <c r="AJ10" s="343">
        <f t="shared" si="53"/>
        <v>16</v>
      </c>
      <c r="AK10" s="197">
        <f t="shared" si="53"/>
        <v>16</v>
      </c>
      <c r="AL10" s="197">
        <f t="shared" si="53"/>
        <v>16</v>
      </c>
      <c r="AM10" s="197">
        <f t="shared" si="53"/>
        <v>16</v>
      </c>
      <c r="AN10" s="197" t="str">
        <f t="shared" si="53"/>
        <v>na</v>
      </c>
      <c r="AO10" s="197" t="str">
        <f t="shared" si="53"/>
        <v>na</v>
      </c>
      <c r="AP10" s="197" t="str">
        <f t="shared" si="53"/>
        <v>na</v>
      </c>
      <c r="AQ10" s="343" t="str">
        <f t="shared" si="53"/>
        <v>na</v>
      </c>
      <c r="AR10" s="197">
        <f t="shared" si="53"/>
        <v>16</v>
      </c>
      <c r="AS10" s="81">
        <f t="shared" si="7"/>
        <v>0.40546510810816438</v>
      </c>
      <c r="AT10" s="82">
        <f t="shared" si="8"/>
        <v>0.42389534029489911</v>
      </c>
      <c r="AU10" s="83">
        <f t="shared" si="9"/>
        <v>0.4633886949807593</v>
      </c>
      <c r="AV10" s="82">
        <f t="shared" si="10"/>
        <v>0.58567182282290409</v>
      </c>
      <c r="AW10" s="82">
        <f t="shared" si="11"/>
        <v>0.69907777260028336</v>
      </c>
      <c r="AX10" s="82">
        <f t="shared" si="12"/>
        <v>5.1982706167713388E-2</v>
      </c>
      <c r="AY10" s="82" t="str">
        <f t="shared" si="13"/>
        <v>na</v>
      </c>
      <c r="AZ10" s="82" t="str">
        <f t="shared" si="14"/>
        <v>na</v>
      </c>
      <c r="BA10" s="82" t="str">
        <f t="shared" si="15"/>
        <v>na</v>
      </c>
      <c r="BB10" s="83" t="str">
        <f t="shared" si="16"/>
        <v>na</v>
      </c>
      <c r="BC10" s="82">
        <f t="shared" si="17"/>
        <v>0.40546510810816438</v>
      </c>
      <c r="BD10" s="93">
        <f t="shared" si="18"/>
        <v>3.3991088307446904</v>
      </c>
      <c r="BE10" s="85">
        <f t="shared" si="19"/>
        <v>3.7151416765783907</v>
      </c>
      <c r="BF10" s="86">
        <f t="shared" si="20"/>
        <v>4.4396523503604115</v>
      </c>
      <c r="BG10" s="85">
        <f t="shared" si="21"/>
        <v>7.0919678073562054</v>
      </c>
      <c r="BH10" s="85">
        <f t="shared" si="22"/>
        <v>10.104366322071016</v>
      </c>
      <c r="BI10" s="85">
        <f t="shared" si="23"/>
        <v>5.5869638901129046E-2</v>
      </c>
      <c r="BJ10" s="85" t="str">
        <f t="shared" si="24"/>
        <v>na</v>
      </c>
      <c r="BK10" s="85" t="str">
        <f t="shared" si="25"/>
        <v>na</v>
      </c>
      <c r="BL10" s="85" t="str">
        <f t="shared" si="26"/>
        <v>na</v>
      </c>
      <c r="BM10" s="86" t="str">
        <f t="shared" si="27"/>
        <v>na</v>
      </c>
      <c r="BN10" s="102">
        <f t="shared" si="28"/>
        <v>3.3991088307446904</v>
      </c>
      <c r="BO10" s="85">
        <f t="shared" si="29"/>
        <v>50.986632461170359</v>
      </c>
      <c r="BP10" s="85">
        <f t="shared" si="30"/>
        <v>55.72712514867586</v>
      </c>
      <c r="BQ10" s="86">
        <f t="shared" si="31"/>
        <v>66.59478525540618</v>
      </c>
      <c r="BR10" s="85">
        <f t="shared" si="32"/>
        <v>106.37951711034307</v>
      </c>
      <c r="BS10" s="85">
        <f t="shared" si="33"/>
        <v>151.56549483106522</v>
      </c>
      <c r="BT10" s="85">
        <f t="shared" si="34"/>
        <v>0.83804458351693567</v>
      </c>
      <c r="BU10" s="85" t="str">
        <f t="shared" si="35"/>
        <v>na</v>
      </c>
      <c r="BV10" s="85" t="str">
        <f t="shared" si="36"/>
        <v>na</v>
      </c>
      <c r="BW10" s="85" t="str">
        <f t="shared" si="37"/>
        <v>na</v>
      </c>
      <c r="BX10" s="86" t="str">
        <f t="shared" si="38"/>
        <v>na</v>
      </c>
      <c r="BY10" s="85">
        <f t="shared" si="39"/>
        <v>50.986632461170359</v>
      </c>
      <c r="BZ10" s="93">
        <f t="shared" si="40"/>
        <v>0.22289965452825475</v>
      </c>
      <c r="CA10" s="85">
        <f t="shared" si="5"/>
        <v>0.51025266445624684</v>
      </c>
      <c r="CB10" s="86">
        <f t="shared" si="5"/>
        <v>0.40736861740629793</v>
      </c>
      <c r="CC10" s="85">
        <f t="shared" si="5"/>
        <v>1.5278181903490584</v>
      </c>
      <c r="CD10" s="85">
        <f t="shared" si="5"/>
        <v>2.7594552203571516</v>
      </c>
      <c r="CE10" s="85">
        <f t="shared" si="5"/>
        <v>0.81445163498310058</v>
      </c>
      <c r="CF10" s="85" t="str">
        <f t="shared" si="5"/>
        <v>na</v>
      </c>
      <c r="CG10" s="85" t="str">
        <f t="shared" si="5"/>
        <v>na</v>
      </c>
      <c r="CH10" s="85" t="str">
        <f t="shared" si="5"/>
        <v>na</v>
      </c>
      <c r="CI10" s="86" t="str">
        <f t="shared" si="5"/>
        <v>na</v>
      </c>
      <c r="CJ10" s="102">
        <f t="shared" si="5"/>
        <v>0.83438677264599437</v>
      </c>
    </row>
    <row r="11" spans="1:88" x14ac:dyDescent="0.25">
      <c r="A11" s="222" t="s">
        <v>122</v>
      </c>
      <c r="B11" s="54">
        <v>17</v>
      </c>
      <c r="C11" s="55">
        <v>1</v>
      </c>
      <c r="D11" s="55"/>
      <c r="E11" s="54"/>
      <c r="F11" s="144"/>
      <c r="G11" s="69">
        <v>1</v>
      </c>
      <c r="H11" s="56"/>
      <c r="I11" s="55">
        <v>9.5250000000000004</v>
      </c>
      <c r="J11" s="57"/>
      <c r="K11" s="57">
        <v>0</v>
      </c>
      <c r="L11" s="57">
        <v>2.7000000000000001E-3</v>
      </c>
      <c r="M11" s="57">
        <v>6.0499999999999998E-3</v>
      </c>
      <c r="N11" s="255" t="s">
        <v>278</v>
      </c>
      <c r="O11" s="63">
        <v>88.221999999999994</v>
      </c>
      <c r="P11" s="214"/>
      <c r="Q11" s="224">
        <v>44.110999999999997</v>
      </c>
      <c r="R11" s="224">
        <v>54.115000000000002</v>
      </c>
      <c r="S11" s="32">
        <f t="shared" ref="S11:S16" si="54">Q11/O11</f>
        <v>0.5</v>
      </c>
      <c r="T11" s="32">
        <f t="shared" ref="T11:T16" si="55">IF(Q11&lt;0.01*O11,0.01,IF(Q11&gt;100*O11,100,S11))</f>
        <v>0.5</v>
      </c>
      <c r="U11" s="205">
        <f t="shared" ref="U11:U16" si="56">IF(R11&gt;0,((((1/O11)^2)*((R11^2)+(Q11^2))-((1/O11)^2)*(Q11^2))^0.5),0)</f>
        <v>0.61339575162657856</v>
      </c>
      <c r="V11" s="26">
        <f t="shared" si="0"/>
        <v>0.61339575162657856</v>
      </c>
      <c r="W11" s="78">
        <v>1</v>
      </c>
      <c r="X11" s="60">
        <v>1</v>
      </c>
      <c r="Y11" s="75"/>
      <c r="Z11" s="60">
        <v>1</v>
      </c>
      <c r="AA11" s="60">
        <v>1</v>
      </c>
      <c r="AB11" s="36">
        <v>0.1</v>
      </c>
      <c r="AC11" s="36"/>
      <c r="AD11" s="60"/>
      <c r="AE11" s="60">
        <v>1</v>
      </c>
      <c r="AF11" s="75"/>
      <c r="AG11" s="60"/>
      <c r="AH11" s="54">
        <f t="shared" si="42"/>
        <v>18</v>
      </c>
      <c r="AI11" s="197">
        <f t="shared" ref="AI11:AI16" si="57">IF(X11&gt;0,SUM($B11:$C11),"na")</f>
        <v>18</v>
      </c>
      <c r="AJ11" s="343" t="str">
        <f t="shared" ref="AJ11:AJ16" si="58">IF(Y11&gt;0,SUM($B11:$C11),"na")</f>
        <v>na</v>
      </c>
      <c r="AK11" s="197">
        <f t="shared" ref="AK11:AK16" si="59">IF(Z11&gt;0,SUM($B11:$C11),"na")</f>
        <v>18</v>
      </c>
      <c r="AL11" s="197">
        <f t="shared" ref="AL11:AL16" si="60">IF(AA11&gt;0,SUM($B11:$C11),"na")</f>
        <v>18</v>
      </c>
      <c r="AM11" s="197">
        <f t="shared" ref="AM11:AM16" si="61">IF(AB11&gt;0,SUM($B11:$C11),"na")</f>
        <v>18</v>
      </c>
      <c r="AN11" s="197" t="str">
        <f t="shared" ref="AN11:AN16" si="62">IF(AC11&gt;0,SUM($B11:$C11),"na")</f>
        <v>na</v>
      </c>
      <c r="AO11" s="197" t="str">
        <f t="shared" ref="AO11:AO16" si="63">IF(AD11&gt;0,SUM($B11:$C11),"na")</f>
        <v>na</v>
      </c>
      <c r="AP11" s="197">
        <f t="shared" ref="AP11:AP16" si="64">IF(AE11&gt;0,SUM($B11:$C11),"na")</f>
        <v>18</v>
      </c>
      <c r="AQ11" s="343" t="str">
        <f t="shared" ref="AQ11:AQ16" si="65">IF(AF11&gt;0,SUM($B11:$C11),"na")</f>
        <v>na</v>
      </c>
      <c r="AR11" s="197" t="str">
        <f t="shared" ref="AR11:AR16" si="66">IF(AG11&gt;0,SUM($B11:$C11),"na")</f>
        <v>na</v>
      </c>
      <c r="AS11" s="81">
        <f t="shared" si="7"/>
        <v>0.40546510810816438</v>
      </c>
      <c r="AT11" s="82">
        <f t="shared" si="8"/>
        <v>0.42389534029489911</v>
      </c>
      <c r="AU11" s="83" t="str">
        <f t="shared" si="9"/>
        <v>na</v>
      </c>
      <c r="AV11" s="82">
        <f t="shared" si="10"/>
        <v>0.58567182282290409</v>
      </c>
      <c r="AW11" s="82">
        <f t="shared" si="11"/>
        <v>0.69907777260028336</v>
      </c>
      <c r="AX11" s="82">
        <f t="shared" si="12"/>
        <v>5.1982706167713388E-2</v>
      </c>
      <c r="AY11" s="82" t="str">
        <f t="shared" si="13"/>
        <v>na</v>
      </c>
      <c r="AZ11" s="82" t="str">
        <f t="shared" si="14"/>
        <v>na</v>
      </c>
      <c r="BA11" s="82">
        <f t="shared" si="15"/>
        <v>0.43665473180879238</v>
      </c>
      <c r="BB11" s="83" t="str">
        <f t="shared" si="16"/>
        <v>na</v>
      </c>
      <c r="BC11" s="82" t="str">
        <f t="shared" si="17"/>
        <v>na</v>
      </c>
      <c r="BD11" s="93">
        <f t="shared" si="18"/>
        <v>0.95668224067353669</v>
      </c>
      <c r="BE11" s="85">
        <f t="shared" si="19"/>
        <v>1.0456299696617786</v>
      </c>
      <c r="BF11" s="86" t="str">
        <f t="shared" si="20"/>
        <v>na</v>
      </c>
      <c r="BG11" s="85">
        <f t="shared" si="21"/>
        <v>1.9960407243682432</v>
      </c>
      <c r="BH11" s="85">
        <f t="shared" si="22"/>
        <v>2.8438829984350074</v>
      </c>
      <c r="BI11" s="85">
        <f t="shared" si="23"/>
        <v>1.5724560168861552E-2</v>
      </c>
      <c r="BJ11" s="85" t="str">
        <f t="shared" si="24"/>
        <v>na</v>
      </c>
      <c r="BK11" s="85" t="str">
        <f t="shared" si="25"/>
        <v>na</v>
      </c>
      <c r="BL11" s="85">
        <f t="shared" si="26"/>
        <v>1.1095249655148709</v>
      </c>
      <c r="BM11" s="86" t="str">
        <f t="shared" si="27"/>
        <v>na</v>
      </c>
      <c r="BN11" s="102" t="str">
        <f t="shared" si="28"/>
        <v>na</v>
      </c>
      <c r="BO11" s="85">
        <f t="shared" si="29"/>
        <v>16.263598091450124</v>
      </c>
      <c r="BP11" s="85">
        <f t="shared" si="30"/>
        <v>17.775709484250235</v>
      </c>
      <c r="BQ11" s="86" t="str">
        <f t="shared" si="31"/>
        <v>na</v>
      </c>
      <c r="BR11" s="85">
        <f t="shared" si="32"/>
        <v>33.932692314260137</v>
      </c>
      <c r="BS11" s="85">
        <f t="shared" si="33"/>
        <v>48.346010973395124</v>
      </c>
      <c r="BT11" s="85">
        <f t="shared" si="34"/>
        <v>0.26731752287064636</v>
      </c>
      <c r="BU11" s="85" t="str">
        <f t="shared" si="35"/>
        <v>na</v>
      </c>
      <c r="BV11" s="85" t="str">
        <f t="shared" si="36"/>
        <v>na</v>
      </c>
      <c r="BW11" s="85">
        <f t="shared" si="37"/>
        <v>18.861924413752806</v>
      </c>
      <c r="BX11" s="86" t="str">
        <f t="shared" si="38"/>
        <v>na</v>
      </c>
      <c r="BY11" s="85" t="str">
        <f t="shared" si="39"/>
        <v>na</v>
      </c>
      <c r="BZ11" s="93">
        <f t="shared" si="40"/>
        <v>0.25076211134428661</v>
      </c>
      <c r="CA11" s="85">
        <f t="shared" si="5"/>
        <v>0.5740342475132777</v>
      </c>
      <c r="CB11" s="86" t="str">
        <f t="shared" si="5"/>
        <v>na</v>
      </c>
      <c r="CC11" s="85">
        <f t="shared" si="5"/>
        <v>1.7187954641426908</v>
      </c>
      <c r="CD11" s="85">
        <f t="shared" si="5"/>
        <v>3.1043871229017954</v>
      </c>
      <c r="CE11" s="85">
        <f t="shared" si="5"/>
        <v>0.91625808935598818</v>
      </c>
      <c r="CF11" s="85" t="str">
        <f t="shared" si="5"/>
        <v>na</v>
      </c>
      <c r="CG11" s="85" t="str">
        <f t="shared" si="5"/>
        <v>na</v>
      </c>
      <c r="CH11" s="85">
        <f t="shared" si="5"/>
        <v>0.12189584586967042</v>
      </c>
      <c r="CI11" s="86" t="str">
        <f t="shared" si="5"/>
        <v>na</v>
      </c>
      <c r="CJ11" s="102" t="str">
        <f t="shared" si="5"/>
        <v>na</v>
      </c>
    </row>
    <row r="12" spans="1:88" x14ac:dyDescent="0.25">
      <c r="A12" s="223" t="s">
        <v>51</v>
      </c>
      <c r="B12" s="46">
        <v>17</v>
      </c>
      <c r="C12" s="37">
        <v>1</v>
      </c>
      <c r="D12" s="37"/>
      <c r="E12" s="46">
        <v>1</v>
      </c>
      <c r="F12" s="120"/>
      <c r="G12" s="95">
        <v>1</v>
      </c>
      <c r="H12" s="64"/>
      <c r="I12" s="37">
        <v>108.675</v>
      </c>
      <c r="J12" s="65"/>
      <c r="K12" s="65"/>
      <c r="L12" s="65"/>
      <c r="M12" s="65"/>
      <c r="N12" s="255" t="s">
        <v>270</v>
      </c>
      <c r="O12" s="208">
        <v>217.35</v>
      </c>
      <c r="P12" s="215"/>
      <c r="Q12" s="225">
        <v>135.667</v>
      </c>
      <c r="R12" s="225">
        <v>139.517</v>
      </c>
      <c r="S12" s="32">
        <f t="shared" si="54"/>
        <v>0.62418679549114331</v>
      </c>
      <c r="T12" s="32">
        <f t="shared" si="55"/>
        <v>0.62418679549114331</v>
      </c>
      <c r="U12" s="205">
        <f t="shared" si="56"/>
        <v>0.64190016103059577</v>
      </c>
      <c r="V12" s="26">
        <f t="shared" si="0"/>
        <v>0.64190016103059577</v>
      </c>
      <c r="W12" s="78">
        <v>1</v>
      </c>
      <c r="X12" s="37">
        <v>1</v>
      </c>
      <c r="Y12" s="76">
        <v>0.5</v>
      </c>
      <c r="Z12" s="37">
        <v>0.25</v>
      </c>
      <c r="AA12" s="37">
        <v>0.1</v>
      </c>
      <c r="AB12" s="37">
        <v>1</v>
      </c>
      <c r="AC12" s="37">
        <v>1</v>
      </c>
      <c r="AD12" s="37"/>
      <c r="AE12" s="37"/>
      <c r="AF12" s="76">
        <v>0.5</v>
      </c>
      <c r="AG12" s="36">
        <v>1</v>
      </c>
      <c r="AH12" s="54">
        <f t="shared" si="42"/>
        <v>18</v>
      </c>
      <c r="AI12" s="197">
        <f t="shared" si="57"/>
        <v>18</v>
      </c>
      <c r="AJ12" s="343">
        <f t="shared" si="58"/>
        <v>18</v>
      </c>
      <c r="AK12" s="197">
        <f t="shared" si="59"/>
        <v>18</v>
      </c>
      <c r="AL12" s="197">
        <f t="shared" si="60"/>
        <v>18</v>
      </c>
      <c r="AM12" s="197">
        <f t="shared" si="61"/>
        <v>18</v>
      </c>
      <c r="AN12" s="197">
        <f t="shared" si="62"/>
        <v>18</v>
      </c>
      <c r="AO12" s="197" t="str">
        <f t="shared" si="63"/>
        <v>na</v>
      </c>
      <c r="AP12" s="197" t="str">
        <f t="shared" si="64"/>
        <v>na</v>
      </c>
      <c r="AQ12" s="343">
        <f t="shared" si="65"/>
        <v>18</v>
      </c>
      <c r="AR12" s="197">
        <f t="shared" si="66"/>
        <v>18</v>
      </c>
      <c r="AS12" s="81">
        <f t="shared" si="7"/>
        <v>0.48500725697913222</v>
      </c>
      <c r="AT12" s="82">
        <f t="shared" si="8"/>
        <v>0.50705304138727458</v>
      </c>
      <c r="AU12" s="83">
        <f t="shared" si="9"/>
        <v>0.27714700398807551</v>
      </c>
      <c r="AV12" s="82">
        <f t="shared" si="10"/>
        <v>0.17514150946468662</v>
      </c>
      <c r="AW12" s="82">
        <f t="shared" si="11"/>
        <v>8.3621940858471064E-2</v>
      </c>
      <c r="AX12" s="82">
        <f t="shared" si="12"/>
        <v>0.62180417561427215</v>
      </c>
      <c r="AY12" s="82">
        <f t="shared" si="13"/>
        <v>0.51532021054032795</v>
      </c>
      <c r="AZ12" s="82" t="str">
        <f t="shared" si="14"/>
        <v>na</v>
      </c>
      <c r="BA12" s="82" t="str">
        <f t="shared" si="15"/>
        <v>na</v>
      </c>
      <c r="BB12" s="83">
        <f t="shared" si="16"/>
        <v>0.32333817131942144</v>
      </c>
      <c r="BC12" s="82">
        <f t="shared" si="17"/>
        <v>0.48500725697913222</v>
      </c>
      <c r="BD12" s="93">
        <f t="shared" si="18"/>
        <v>0.99170841182320701</v>
      </c>
      <c r="BE12" s="85">
        <f t="shared" si="19"/>
        <v>1.0839127063109018</v>
      </c>
      <c r="BF12" s="86">
        <f t="shared" si="20"/>
        <v>0.32382315488104718</v>
      </c>
      <c r="BG12" s="85">
        <f t="shared" si="21"/>
        <v>0.12932000123311882</v>
      </c>
      <c r="BH12" s="85">
        <f t="shared" si="22"/>
        <v>2.9480036023282009E-2</v>
      </c>
      <c r="BI12" s="85">
        <f t="shared" si="23"/>
        <v>1.6300269753833123</v>
      </c>
      <c r="BJ12" s="85">
        <f t="shared" si="24"/>
        <v>1.1195458242847922</v>
      </c>
      <c r="BK12" s="85" t="str">
        <f t="shared" si="25"/>
        <v>na</v>
      </c>
      <c r="BL12" s="85" t="str">
        <f t="shared" si="26"/>
        <v>na</v>
      </c>
      <c r="BM12" s="86">
        <f t="shared" si="27"/>
        <v>0.44075929414364756</v>
      </c>
      <c r="BN12" s="102">
        <f t="shared" si="28"/>
        <v>0.99170841182320701</v>
      </c>
      <c r="BO12" s="85">
        <f t="shared" si="29"/>
        <v>16.859043000994518</v>
      </c>
      <c r="BP12" s="85">
        <f t="shared" si="30"/>
        <v>18.426516007285329</v>
      </c>
      <c r="BQ12" s="86">
        <f t="shared" si="31"/>
        <v>5.5049936329778024</v>
      </c>
      <c r="BR12" s="85">
        <f t="shared" si="32"/>
        <v>2.1984400209630199</v>
      </c>
      <c r="BS12" s="85">
        <f t="shared" si="33"/>
        <v>0.50116061239579413</v>
      </c>
      <c r="BT12" s="85">
        <f t="shared" si="34"/>
        <v>27.71045858151631</v>
      </c>
      <c r="BU12" s="85">
        <f t="shared" si="35"/>
        <v>19.032279012841467</v>
      </c>
      <c r="BV12" s="85" t="str">
        <f t="shared" si="36"/>
        <v>na</v>
      </c>
      <c r="BW12" s="85" t="str">
        <f t="shared" si="37"/>
        <v>na</v>
      </c>
      <c r="BX12" s="86">
        <f t="shared" si="38"/>
        <v>7.492908000442009</v>
      </c>
      <c r="BY12" s="85">
        <f t="shared" si="39"/>
        <v>16.859043000994518</v>
      </c>
      <c r="BZ12" s="93">
        <f t="shared" si="40"/>
        <v>0.70263001665109792</v>
      </c>
      <c r="CA12" s="85">
        <f t="shared" si="5"/>
        <v>1.2331185789592813</v>
      </c>
      <c r="CB12" s="86">
        <f t="shared" si="5"/>
        <v>1.281098131007025E-2</v>
      </c>
      <c r="CC12" s="85">
        <f t="shared" si="5"/>
        <v>0.18550611763818237</v>
      </c>
      <c r="CD12" s="85">
        <f t="shared" si="5"/>
        <v>0.72119303318667038</v>
      </c>
      <c r="CE12" s="85">
        <f t="shared" si="5"/>
        <v>2.1325755061476204</v>
      </c>
      <c r="CF12" s="85">
        <f t="shared" si="5"/>
        <v>1.4764527536624545</v>
      </c>
      <c r="CG12" s="85" t="str">
        <f t="shared" si="5"/>
        <v>na</v>
      </c>
      <c r="CH12" s="85" t="str">
        <f t="shared" si="5"/>
        <v>na</v>
      </c>
      <c r="CI12" s="86">
        <f t="shared" si="5"/>
        <v>0.21246119599550101</v>
      </c>
      <c r="CJ12" s="102">
        <f t="shared" si="5"/>
        <v>1.7064886459439368</v>
      </c>
    </row>
    <row r="13" spans="1:88" x14ac:dyDescent="0.25">
      <c r="A13" s="217" t="s">
        <v>50</v>
      </c>
      <c r="B13" s="54">
        <v>17</v>
      </c>
      <c r="C13" s="55">
        <v>1</v>
      </c>
      <c r="D13" s="55"/>
      <c r="E13" s="54">
        <v>1</v>
      </c>
      <c r="F13" s="144"/>
      <c r="G13" s="69">
        <v>1</v>
      </c>
      <c r="H13" s="56"/>
      <c r="I13" s="55">
        <v>2.113</v>
      </c>
      <c r="J13" s="57"/>
      <c r="K13" s="57"/>
      <c r="L13" s="57"/>
      <c r="M13" s="57"/>
      <c r="N13" s="255" t="s">
        <v>278</v>
      </c>
      <c r="O13" s="63">
        <v>133.334</v>
      </c>
      <c r="P13" s="214"/>
      <c r="Q13" s="224">
        <v>66.667000000000002</v>
      </c>
      <c r="R13" s="224">
        <v>67.387</v>
      </c>
      <c r="S13" s="32">
        <f t="shared" si="54"/>
        <v>0.5</v>
      </c>
      <c r="T13" s="32">
        <f t="shared" si="55"/>
        <v>0.5</v>
      </c>
      <c r="U13" s="205">
        <f t="shared" si="56"/>
        <v>0.50539997300013495</v>
      </c>
      <c r="V13" s="26">
        <f t="shared" si="0"/>
        <v>0.50539997300013495</v>
      </c>
      <c r="W13" s="78">
        <v>1</v>
      </c>
      <c r="X13" s="61">
        <v>1</v>
      </c>
      <c r="Y13" s="75"/>
      <c r="Z13" s="61">
        <v>0.75</v>
      </c>
      <c r="AA13" s="61">
        <v>1</v>
      </c>
      <c r="AB13" s="37">
        <v>0.1</v>
      </c>
      <c r="AC13" s="37">
        <v>1</v>
      </c>
      <c r="AD13" s="61"/>
      <c r="AE13" s="61"/>
      <c r="AF13" s="75"/>
      <c r="AG13" s="61">
        <v>1</v>
      </c>
      <c r="AH13" s="54">
        <f t="shared" si="42"/>
        <v>18</v>
      </c>
      <c r="AI13" s="197">
        <f t="shared" si="57"/>
        <v>18</v>
      </c>
      <c r="AJ13" s="343" t="str">
        <f t="shared" si="58"/>
        <v>na</v>
      </c>
      <c r="AK13" s="197">
        <f t="shared" si="59"/>
        <v>18</v>
      </c>
      <c r="AL13" s="197">
        <f t="shared" si="60"/>
        <v>18</v>
      </c>
      <c r="AM13" s="197">
        <f t="shared" si="61"/>
        <v>18</v>
      </c>
      <c r="AN13" s="197">
        <f t="shared" si="62"/>
        <v>18</v>
      </c>
      <c r="AO13" s="197" t="str">
        <f t="shared" si="63"/>
        <v>na</v>
      </c>
      <c r="AP13" s="197" t="str">
        <f t="shared" si="64"/>
        <v>na</v>
      </c>
      <c r="AQ13" s="343" t="str">
        <f t="shared" si="65"/>
        <v>na</v>
      </c>
      <c r="AR13" s="197">
        <f t="shared" si="66"/>
        <v>18</v>
      </c>
      <c r="AS13" s="81">
        <f t="shared" si="7"/>
        <v>0.40546510810816438</v>
      </c>
      <c r="AT13" s="82">
        <f t="shared" si="8"/>
        <v>0.42389534029489911</v>
      </c>
      <c r="AU13" s="83" t="str">
        <f t="shared" si="9"/>
        <v>na</v>
      </c>
      <c r="AV13" s="82">
        <f t="shared" si="10"/>
        <v>0.43925386711717807</v>
      </c>
      <c r="AW13" s="82">
        <f t="shared" si="11"/>
        <v>0.69907777260028336</v>
      </c>
      <c r="AX13" s="82">
        <f t="shared" si="12"/>
        <v>5.1982706167713388E-2</v>
      </c>
      <c r="AY13" s="82">
        <f t="shared" si="13"/>
        <v>0.43080667736492467</v>
      </c>
      <c r="AZ13" s="82" t="str">
        <f t="shared" si="14"/>
        <v>na</v>
      </c>
      <c r="BA13" s="82" t="str">
        <f t="shared" si="15"/>
        <v>na</v>
      </c>
      <c r="BB13" s="83" t="str">
        <f t="shared" si="16"/>
        <v>na</v>
      </c>
      <c r="BC13" s="82">
        <f t="shared" si="17"/>
        <v>0.40546510810816438</v>
      </c>
      <c r="BD13" s="93">
        <f t="shared" si="18"/>
        <v>0.81811725136590296</v>
      </c>
      <c r="BE13" s="85">
        <f t="shared" si="19"/>
        <v>0.89418187184413767</v>
      </c>
      <c r="BF13" s="86" t="str">
        <f t="shared" si="20"/>
        <v>na</v>
      </c>
      <c r="BG13" s="85">
        <f t="shared" si="21"/>
        <v>0.96015149639470543</v>
      </c>
      <c r="BH13" s="85">
        <f t="shared" si="22"/>
        <v>2.4319775605407337</v>
      </c>
      <c r="BI13" s="85">
        <f t="shared" si="23"/>
        <v>1.3447029115152911E-2</v>
      </c>
      <c r="BJ13" s="85">
        <f t="shared" si="24"/>
        <v>0.92357767829978887</v>
      </c>
      <c r="BK13" s="85" t="str">
        <f t="shared" si="25"/>
        <v>na</v>
      </c>
      <c r="BL13" s="85" t="str">
        <f t="shared" si="26"/>
        <v>na</v>
      </c>
      <c r="BM13" s="86" t="str">
        <f t="shared" si="27"/>
        <v>na</v>
      </c>
      <c r="BN13" s="102">
        <f t="shared" si="28"/>
        <v>0.81811725136590296</v>
      </c>
      <c r="BO13" s="85">
        <f t="shared" si="29"/>
        <v>13.907993273220351</v>
      </c>
      <c r="BP13" s="85">
        <f t="shared" si="30"/>
        <v>15.201091821350341</v>
      </c>
      <c r="BQ13" s="86" t="str">
        <f t="shared" si="31"/>
        <v>na</v>
      </c>
      <c r="BR13" s="85">
        <f t="shared" si="32"/>
        <v>16.322575438709993</v>
      </c>
      <c r="BS13" s="85">
        <f t="shared" si="33"/>
        <v>41.343618529192469</v>
      </c>
      <c r="BT13" s="85">
        <f t="shared" si="34"/>
        <v>0.22859949495759949</v>
      </c>
      <c r="BU13" s="85">
        <f t="shared" si="35"/>
        <v>15.700820531096412</v>
      </c>
      <c r="BV13" s="85" t="str">
        <f t="shared" si="36"/>
        <v>na</v>
      </c>
      <c r="BW13" s="85" t="str">
        <f t="shared" si="37"/>
        <v>na</v>
      </c>
      <c r="BX13" s="86" t="str">
        <f t="shared" si="38"/>
        <v>na</v>
      </c>
      <c r="BY13" s="85">
        <f t="shared" si="39"/>
        <v>13.907993273220351</v>
      </c>
      <c r="BZ13" s="93">
        <f t="shared" si="40"/>
        <v>0.25076211134428661</v>
      </c>
      <c r="CA13" s="85">
        <f t="shared" si="5"/>
        <v>0.5740342475132777</v>
      </c>
      <c r="CB13" s="86" t="str">
        <f t="shared" si="5"/>
        <v>na</v>
      </c>
      <c r="CC13" s="85">
        <f t="shared" si="5"/>
        <v>0.47586490909911899</v>
      </c>
      <c r="CD13" s="85">
        <f t="shared" si="5"/>
        <v>3.1043871229017954</v>
      </c>
      <c r="CE13" s="85">
        <f t="shared" si="5"/>
        <v>0.91625808935598818</v>
      </c>
      <c r="CF13" s="85">
        <f t="shared" si="5"/>
        <v>0.73364906738749081</v>
      </c>
      <c r="CG13" s="85" t="str">
        <f t="shared" si="5"/>
        <v>na</v>
      </c>
      <c r="CH13" s="85" t="str">
        <f t="shared" si="5"/>
        <v>na</v>
      </c>
      <c r="CI13" s="86" t="str">
        <f t="shared" si="5"/>
        <v>na</v>
      </c>
      <c r="CJ13" s="102">
        <f t="shared" si="5"/>
        <v>0.93868511922674369</v>
      </c>
    </row>
    <row r="14" spans="1:88" x14ac:dyDescent="0.25">
      <c r="A14" s="222" t="s">
        <v>13</v>
      </c>
      <c r="B14" s="54">
        <v>17</v>
      </c>
      <c r="C14" s="55">
        <v>1</v>
      </c>
      <c r="D14" s="55"/>
      <c r="E14" s="54"/>
      <c r="F14" s="144"/>
      <c r="G14" s="69">
        <v>1</v>
      </c>
      <c r="H14" s="56"/>
      <c r="I14" s="55">
        <v>38.325000000000003</v>
      </c>
      <c r="J14" s="57"/>
      <c r="K14" s="57"/>
      <c r="L14" s="57"/>
      <c r="M14" s="57"/>
      <c r="N14" s="255" t="s">
        <v>278</v>
      </c>
      <c r="O14" s="63">
        <v>1069.3399999999999</v>
      </c>
      <c r="P14" s="214"/>
      <c r="Q14" s="224">
        <v>534.66700000000003</v>
      </c>
      <c r="R14" s="224">
        <v>478.52</v>
      </c>
      <c r="S14" s="32">
        <f t="shared" si="54"/>
        <v>0.49999719453120622</v>
      </c>
      <c r="T14" s="32">
        <f t="shared" si="55"/>
        <v>0.49999719453120622</v>
      </c>
      <c r="U14" s="205">
        <f t="shared" si="56"/>
        <v>0.44749097574204655</v>
      </c>
      <c r="V14" s="26">
        <f t="shared" si="0"/>
        <v>0.44749097574204655</v>
      </c>
      <c r="W14" s="78">
        <v>1</v>
      </c>
      <c r="X14" s="60">
        <v>1</v>
      </c>
      <c r="Y14" s="75"/>
      <c r="Z14" s="60">
        <v>0.25</v>
      </c>
      <c r="AA14" s="60">
        <v>0.3</v>
      </c>
      <c r="AB14" s="36">
        <v>1</v>
      </c>
      <c r="AC14" s="36">
        <v>0</v>
      </c>
      <c r="AD14" s="60"/>
      <c r="AE14" s="60"/>
      <c r="AF14" s="75"/>
      <c r="AG14" s="60"/>
      <c r="AH14" s="54">
        <f t="shared" si="42"/>
        <v>18</v>
      </c>
      <c r="AI14" s="197">
        <f t="shared" si="57"/>
        <v>18</v>
      </c>
      <c r="AJ14" s="343" t="str">
        <f t="shared" si="58"/>
        <v>na</v>
      </c>
      <c r="AK14" s="197">
        <f t="shared" si="59"/>
        <v>18</v>
      </c>
      <c r="AL14" s="197">
        <f t="shared" si="60"/>
        <v>18</v>
      </c>
      <c r="AM14" s="197">
        <f t="shared" si="61"/>
        <v>18</v>
      </c>
      <c r="AN14" s="197" t="str">
        <f t="shared" si="62"/>
        <v>na</v>
      </c>
      <c r="AO14" s="197" t="str">
        <f t="shared" si="63"/>
        <v>na</v>
      </c>
      <c r="AP14" s="197" t="str">
        <f t="shared" si="64"/>
        <v>na</v>
      </c>
      <c r="AQ14" s="343" t="str">
        <f t="shared" si="65"/>
        <v>na</v>
      </c>
      <c r="AR14" s="197" t="str">
        <f t="shared" si="66"/>
        <v>na</v>
      </c>
      <c r="AS14" s="81">
        <f t="shared" si="7"/>
        <v>0.40546323779388621</v>
      </c>
      <c r="AT14" s="82">
        <f t="shared" si="8"/>
        <v>0.42389338496633555</v>
      </c>
      <c r="AU14" s="83" t="str">
        <f t="shared" si="9"/>
        <v>na</v>
      </c>
      <c r="AV14" s="82">
        <f t="shared" si="10"/>
        <v>0.14641728031445891</v>
      </c>
      <c r="AW14" s="82">
        <f t="shared" si="11"/>
        <v>0.209722364376148</v>
      </c>
      <c r="AX14" s="82">
        <f t="shared" si="12"/>
        <v>0.51982466383831571</v>
      </c>
      <c r="AY14" s="82" t="str">
        <f t="shared" si="13"/>
        <v>na</v>
      </c>
      <c r="AZ14" s="82" t="str">
        <f t="shared" si="14"/>
        <v>na</v>
      </c>
      <c r="BA14" s="82" t="str">
        <f t="shared" si="15"/>
        <v>na</v>
      </c>
      <c r="BB14" s="83" t="str">
        <f t="shared" si="16"/>
        <v>na</v>
      </c>
      <c r="BC14" s="82" t="str">
        <f t="shared" si="17"/>
        <v>na</v>
      </c>
      <c r="BD14" s="93">
        <f t="shared" si="18"/>
        <v>0.73966339214096399</v>
      </c>
      <c r="BE14" s="85">
        <f t="shared" si="19"/>
        <v>0.80843374884828489</v>
      </c>
      <c r="BF14" s="86" t="str">
        <f t="shared" si="20"/>
        <v>na</v>
      </c>
      <c r="BG14" s="85">
        <f t="shared" si="21"/>
        <v>9.645301949986336E-2</v>
      </c>
      <c r="BH14" s="85">
        <f t="shared" si="22"/>
        <v>0.19788854129811756</v>
      </c>
      <c r="BI14" s="85">
        <f t="shared" si="23"/>
        <v>1.2157517951034913</v>
      </c>
      <c r="BJ14" s="85" t="str">
        <f t="shared" si="24"/>
        <v>na</v>
      </c>
      <c r="BK14" s="85" t="str">
        <f t="shared" si="25"/>
        <v>na</v>
      </c>
      <c r="BL14" s="85" t="str">
        <f t="shared" si="26"/>
        <v>na</v>
      </c>
      <c r="BM14" s="86" t="str">
        <f t="shared" si="27"/>
        <v>na</v>
      </c>
      <c r="BN14" s="102" t="str">
        <f t="shared" si="28"/>
        <v>na</v>
      </c>
      <c r="BO14" s="85">
        <f t="shared" si="29"/>
        <v>12.574277666396387</v>
      </c>
      <c r="BP14" s="85">
        <f t="shared" si="30"/>
        <v>13.743373730420844</v>
      </c>
      <c r="BQ14" s="86" t="str">
        <f t="shared" si="31"/>
        <v>na</v>
      </c>
      <c r="BR14" s="85">
        <f t="shared" si="32"/>
        <v>1.6397013314976772</v>
      </c>
      <c r="BS14" s="85">
        <f t="shared" si="33"/>
        <v>3.3641052020679987</v>
      </c>
      <c r="BT14" s="85">
        <f t="shared" si="34"/>
        <v>20.66778051675935</v>
      </c>
      <c r="BU14" s="85" t="str">
        <f t="shared" si="35"/>
        <v>na</v>
      </c>
      <c r="BV14" s="85" t="str">
        <f t="shared" si="36"/>
        <v>na</v>
      </c>
      <c r="BW14" s="85" t="str">
        <f t="shared" si="37"/>
        <v>na</v>
      </c>
      <c r="BX14" s="86" t="str">
        <f t="shared" si="38"/>
        <v>na</v>
      </c>
      <c r="BY14" s="85" t="str">
        <f t="shared" si="39"/>
        <v>na</v>
      </c>
      <c r="BZ14" s="93">
        <f t="shared" si="40"/>
        <v>0.25075416425018532</v>
      </c>
      <c r="CA14" s="85">
        <f t="shared" si="5"/>
        <v>0.5740216770143034</v>
      </c>
      <c r="CB14" s="86" t="str">
        <f t="shared" si="5"/>
        <v>na</v>
      </c>
      <c r="CC14" s="85">
        <f t="shared" si="5"/>
        <v>0.30533448305215549</v>
      </c>
      <c r="CD14" s="85">
        <f t="shared" si="5"/>
        <v>9.8741787856221855E-2</v>
      </c>
      <c r="CE14" s="85">
        <f t="shared" si="5"/>
        <v>1.0561089448268073</v>
      </c>
      <c r="CF14" s="85" t="str">
        <f t="shared" si="5"/>
        <v>na</v>
      </c>
      <c r="CG14" s="85" t="str">
        <f t="shared" si="5"/>
        <v>na</v>
      </c>
      <c r="CH14" s="85" t="str">
        <f t="shared" si="5"/>
        <v>na</v>
      </c>
      <c r="CI14" s="86" t="str">
        <f t="shared" si="5"/>
        <v>na</v>
      </c>
      <c r="CJ14" s="102" t="str">
        <f t="shared" si="5"/>
        <v>na</v>
      </c>
    </row>
    <row r="15" spans="1:88" x14ac:dyDescent="0.25">
      <c r="A15" s="223" t="s">
        <v>49</v>
      </c>
      <c r="B15" s="46">
        <v>17</v>
      </c>
      <c r="C15" s="37">
        <v>1</v>
      </c>
      <c r="D15" s="37"/>
      <c r="E15" s="46">
        <v>1</v>
      </c>
      <c r="F15" s="120"/>
      <c r="G15" s="95">
        <v>1</v>
      </c>
      <c r="H15" s="64"/>
      <c r="I15" s="37">
        <v>1.5</v>
      </c>
      <c r="J15" s="65"/>
      <c r="K15" s="65"/>
      <c r="L15" s="65"/>
      <c r="M15" s="65"/>
      <c r="N15" s="255" t="s">
        <v>270</v>
      </c>
      <c r="O15" s="208">
        <v>3</v>
      </c>
      <c r="P15" s="215"/>
      <c r="Q15" s="225">
        <v>0</v>
      </c>
      <c r="R15" s="225">
        <v>0</v>
      </c>
      <c r="S15" s="32">
        <f t="shared" si="54"/>
        <v>0</v>
      </c>
      <c r="T15" s="32">
        <f t="shared" si="55"/>
        <v>0.01</v>
      </c>
      <c r="U15" s="205">
        <f t="shared" si="56"/>
        <v>0</v>
      </c>
      <c r="V15" s="26">
        <f t="shared" si="0"/>
        <v>0.01</v>
      </c>
      <c r="W15" s="78">
        <v>1</v>
      </c>
      <c r="X15" s="37">
        <v>1</v>
      </c>
      <c r="Y15" s="76"/>
      <c r="Z15" s="37">
        <v>0.75</v>
      </c>
      <c r="AA15" s="37">
        <v>0.5</v>
      </c>
      <c r="AB15" s="37">
        <v>1</v>
      </c>
      <c r="AC15" s="37">
        <v>1</v>
      </c>
      <c r="AD15" s="37"/>
      <c r="AE15" s="37"/>
      <c r="AF15" s="76"/>
      <c r="AG15" s="36">
        <v>1</v>
      </c>
      <c r="AH15" s="54">
        <f t="shared" si="42"/>
        <v>18</v>
      </c>
      <c r="AI15" s="197">
        <f t="shared" si="57"/>
        <v>18</v>
      </c>
      <c r="AJ15" s="343" t="str">
        <f t="shared" si="58"/>
        <v>na</v>
      </c>
      <c r="AK15" s="197">
        <f t="shared" si="59"/>
        <v>18</v>
      </c>
      <c r="AL15" s="197">
        <f t="shared" si="60"/>
        <v>18</v>
      </c>
      <c r="AM15" s="197">
        <f t="shared" si="61"/>
        <v>18</v>
      </c>
      <c r="AN15" s="197">
        <f t="shared" si="62"/>
        <v>18</v>
      </c>
      <c r="AO15" s="197" t="str">
        <f t="shared" si="63"/>
        <v>na</v>
      </c>
      <c r="AP15" s="197" t="str">
        <f t="shared" si="64"/>
        <v>na</v>
      </c>
      <c r="AQ15" s="343" t="str">
        <f t="shared" si="65"/>
        <v>na</v>
      </c>
      <c r="AR15" s="197">
        <f t="shared" si="66"/>
        <v>18</v>
      </c>
      <c r="AS15" s="81">
        <f t="shared" si="7"/>
        <v>9.950330853168092E-3</v>
      </c>
      <c r="AT15" s="82">
        <f t="shared" si="8"/>
        <v>1.0402618619221187E-2</v>
      </c>
      <c r="AU15" s="83" t="str">
        <f t="shared" si="9"/>
        <v>na</v>
      </c>
      <c r="AV15" s="82">
        <f t="shared" si="10"/>
        <v>1.0779525090932099E-2</v>
      </c>
      <c r="AW15" s="82">
        <f t="shared" si="11"/>
        <v>8.5778714251449062E-3</v>
      </c>
      <c r="AX15" s="82">
        <f t="shared" si="12"/>
        <v>1.2756834427138581E-2</v>
      </c>
      <c r="AY15" s="82">
        <f t="shared" si="13"/>
        <v>1.0572226531491098E-2</v>
      </c>
      <c r="AZ15" s="82" t="str">
        <f t="shared" si="14"/>
        <v>na</v>
      </c>
      <c r="BA15" s="82" t="str">
        <f t="shared" si="15"/>
        <v>na</v>
      </c>
      <c r="BB15" s="83" t="str">
        <f t="shared" si="16"/>
        <v>na</v>
      </c>
      <c r="BC15" s="82">
        <f t="shared" si="17"/>
        <v>9.950330853168092E-3</v>
      </c>
      <c r="BD15" s="93">
        <f t="shared" si="18"/>
        <v>1.9900661706336174E-2</v>
      </c>
      <c r="BE15" s="85">
        <f t="shared" si="19"/>
        <v>2.1750929840189739E-2</v>
      </c>
      <c r="BF15" s="86" t="str">
        <f t="shared" si="20"/>
        <v>na</v>
      </c>
      <c r="BG15" s="85">
        <f t="shared" si="21"/>
        <v>2.3355637697019534E-2</v>
      </c>
      <c r="BH15" s="85">
        <f t="shared" si="22"/>
        <v>1.478943349162914E-2</v>
      </c>
      <c r="BI15" s="85">
        <f t="shared" si="23"/>
        <v>3.2709831864457889E-2</v>
      </c>
      <c r="BJ15" s="85">
        <f t="shared" si="24"/>
        <v>2.2465981379418572E-2</v>
      </c>
      <c r="BK15" s="85" t="str">
        <f t="shared" si="25"/>
        <v>na</v>
      </c>
      <c r="BL15" s="85" t="str">
        <f t="shared" si="26"/>
        <v>na</v>
      </c>
      <c r="BM15" s="86" t="str">
        <f t="shared" si="27"/>
        <v>na</v>
      </c>
      <c r="BN15" s="102">
        <f t="shared" si="28"/>
        <v>1.9900661706336174E-2</v>
      </c>
      <c r="BO15" s="85">
        <f t="shared" si="29"/>
        <v>0.33831124900771498</v>
      </c>
      <c r="BP15" s="85">
        <f t="shared" si="30"/>
        <v>0.36976580728322556</v>
      </c>
      <c r="BQ15" s="86" t="str">
        <f t="shared" si="31"/>
        <v>na</v>
      </c>
      <c r="BR15" s="85">
        <f t="shared" si="32"/>
        <v>0.39704584084933209</v>
      </c>
      <c r="BS15" s="85">
        <f t="shared" si="33"/>
        <v>0.25142036935769535</v>
      </c>
      <c r="BT15" s="85">
        <f t="shared" si="34"/>
        <v>0.55606714169578408</v>
      </c>
      <c r="BU15" s="85">
        <f t="shared" si="35"/>
        <v>0.38192168345011573</v>
      </c>
      <c r="BV15" s="85" t="str">
        <f t="shared" si="36"/>
        <v>na</v>
      </c>
      <c r="BW15" s="85" t="str">
        <f t="shared" si="37"/>
        <v>na</v>
      </c>
      <c r="BX15" s="86" t="str">
        <f t="shared" si="38"/>
        <v>na</v>
      </c>
      <c r="BY15" s="85">
        <f t="shared" si="39"/>
        <v>0.33831124900771498</v>
      </c>
      <c r="BZ15" s="93">
        <f t="shared" si="40"/>
        <v>1.3859541868123422</v>
      </c>
      <c r="CA15" s="85">
        <f t="shared" si="5"/>
        <v>0.99331235140019181</v>
      </c>
      <c r="CB15" s="86" t="str">
        <f t="shared" si="5"/>
        <v>na</v>
      </c>
      <c r="CC15" s="85">
        <f t="shared" si="5"/>
        <v>1.2724585700760667</v>
      </c>
      <c r="CD15" s="85">
        <f t="shared" si="5"/>
        <v>1.363326820576539</v>
      </c>
      <c r="CE15" s="85">
        <f t="shared" si="5"/>
        <v>1.2625555927020866</v>
      </c>
      <c r="CF15" s="85">
        <f t="shared" si="5"/>
        <v>0.8581625098973108</v>
      </c>
      <c r="CG15" s="85" t="str">
        <f t="shared" si="5"/>
        <v>na</v>
      </c>
      <c r="CH15" s="85" t="str">
        <f t="shared" si="5"/>
        <v>na</v>
      </c>
      <c r="CI15" s="86" t="str">
        <f t="shared" si="5"/>
        <v>na</v>
      </c>
      <c r="CJ15" s="102">
        <f t="shared" si="5"/>
        <v>0.50292130900770438</v>
      </c>
    </row>
    <row r="16" spans="1:88" s="20" customFormat="1" x14ac:dyDescent="0.25">
      <c r="A16" s="222" t="s">
        <v>123</v>
      </c>
      <c r="B16" s="54">
        <v>17</v>
      </c>
      <c r="C16" s="55">
        <v>1</v>
      </c>
      <c r="D16" s="55"/>
      <c r="E16" s="54"/>
      <c r="F16" s="144"/>
      <c r="G16" s="69">
        <v>1</v>
      </c>
      <c r="H16" s="56"/>
      <c r="I16" s="55">
        <v>12.113</v>
      </c>
      <c r="J16" s="57"/>
      <c r="K16" s="57"/>
      <c r="L16" s="57"/>
      <c r="M16" s="57"/>
      <c r="N16" s="255" t="s">
        <v>278</v>
      </c>
      <c r="O16" s="63">
        <v>172.666</v>
      </c>
      <c r="P16" s="214"/>
      <c r="Q16" s="224">
        <v>86.332999999999998</v>
      </c>
      <c r="R16" s="224">
        <v>174.19300000000001</v>
      </c>
      <c r="S16" s="32">
        <f t="shared" si="54"/>
        <v>0.5</v>
      </c>
      <c r="T16" s="32">
        <f t="shared" si="55"/>
        <v>0.5</v>
      </c>
      <c r="U16" s="205">
        <f t="shared" si="56"/>
        <v>1.0088436634890483</v>
      </c>
      <c r="V16" s="26">
        <f t="shared" si="0"/>
        <v>1.0088436634890483</v>
      </c>
      <c r="W16" s="78">
        <v>1</v>
      </c>
      <c r="X16" s="60"/>
      <c r="Y16" s="75"/>
      <c r="Z16" s="60"/>
      <c r="AA16" s="60">
        <v>0.1</v>
      </c>
      <c r="AB16" s="36">
        <v>1</v>
      </c>
      <c r="AC16" s="36"/>
      <c r="AD16" s="60">
        <v>1</v>
      </c>
      <c r="AE16" s="60"/>
      <c r="AF16" s="75"/>
      <c r="AG16" s="60"/>
      <c r="AH16" s="54">
        <f t="shared" si="42"/>
        <v>18</v>
      </c>
      <c r="AI16" s="197" t="str">
        <f t="shared" si="57"/>
        <v>na</v>
      </c>
      <c r="AJ16" s="343" t="str">
        <f t="shared" si="58"/>
        <v>na</v>
      </c>
      <c r="AK16" s="197" t="str">
        <f t="shared" si="59"/>
        <v>na</v>
      </c>
      <c r="AL16" s="197">
        <f t="shared" si="60"/>
        <v>18</v>
      </c>
      <c r="AM16" s="197">
        <f t="shared" si="61"/>
        <v>18</v>
      </c>
      <c r="AN16" s="197" t="str">
        <f t="shared" si="62"/>
        <v>na</v>
      </c>
      <c r="AO16" s="197">
        <f t="shared" si="63"/>
        <v>18</v>
      </c>
      <c r="AP16" s="197" t="str">
        <f t="shared" si="64"/>
        <v>na</v>
      </c>
      <c r="AQ16" s="343" t="str">
        <f t="shared" si="65"/>
        <v>na</v>
      </c>
      <c r="AR16" s="197" t="str">
        <f t="shared" si="66"/>
        <v>na</v>
      </c>
      <c r="AS16" s="81">
        <f t="shared" si="7"/>
        <v>0.40546510810816438</v>
      </c>
      <c r="AT16" s="82" t="str">
        <f t="shared" si="8"/>
        <v>na</v>
      </c>
      <c r="AU16" s="83" t="str">
        <f t="shared" si="9"/>
        <v>na</v>
      </c>
      <c r="AV16" s="82" t="str">
        <f t="shared" si="10"/>
        <v>na</v>
      </c>
      <c r="AW16" s="82">
        <f t="shared" si="11"/>
        <v>6.9907777260028336E-2</v>
      </c>
      <c r="AX16" s="82">
        <f t="shared" si="12"/>
        <v>0.51982706167713388</v>
      </c>
      <c r="AY16" s="82" t="str">
        <f t="shared" si="13"/>
        <v>na</v>
      </c>
      <c r="AZ16" s="82">
        <f t="shared" si="14"/>
        <v>0.44232557248163396</v>
      </c>
      <c r="BA16" s="82" t="str">
        <f t="shared" si="15"/>
        <v>na</v>
      </c>
      <c r="BB16" s="83" t="str">
        <f t="shared" si="16"/>
        <v>na</v>
      </c>
      <c r="BC16" s="82" t="str">
        <f t="shared" si="17"/>
        <v>na</v>
      </c>
      <c r="BD16" s="93">
        <f t="shared" si="18"/>
        <v>1.3951185294613435</v>
      </c>
      <c r="BE16" s="85" t="str">
        <f t="shared" si="19"/>
        <v>na</v>
      </c>
      <c r="BF16" s="86" t="str">
        <f t="shared" si="20"/>
        <v>na</v>
      </c>
      <c r="BG16" s="85" t="str">
        <f t="shared" si="21"/>
        <v>na</v>
      </c>
      <c r="BH16" s="85">
        <f t="shared" si="22"/>
        <v>4.1472013360919831E-2</v>
      </c>
      <c r="BI16" s="85">
        <f t="shared" si="23"/>
        <v>2.2930942298838657</v>
      </c>
      <c r="BJ16" s="85" t="str">
        <f t="shared" si="24"/>
        <v>na</v>
      </c>
      <c r="BK16" s="85">
        <f t="shared" si="25"/>
        <v>1.6603063491110208</v>
      </c>
      <c r="BL16" s="85" t="str">
        <f t="shared" si="26"/>
        <v>na</v>
      </c>
      <c r="BM16" s="86" t="str">
        <f t="shared" si="27"/>
        <v>na</v>
      </c>
      <c r="BN16" s="102" t="str">
        <f t="shared" si="28"/>
        <v>na</v>
      </c>
      <c r="BO16" s="85">
        <f t="shared" si="29"/>
        <v>23.717015000842839</v>
      </c>
      <c r="BP16" s="85" t="str">
        <f t="shared" si="30"/>
        <v>na</v>
      </c>
      <c r="BQ16" s="86" t="str">
        <f t="shared" si="31"/>
        <v>na</v>
      </c>
      <c r="BR16" s="85" t="str">
        <f t="shared" si="32"/>
        <v>na</v>
      </c>
      <c r="BS16" s="85">
        <f t="shared" si="33"/>
        <v>0.70502422713563717</v>
      </c>
      <c r="BT16" s="85">
        <f t="shared" si="34"/>
        <v>38.982601908025714</v>
      </c>
      <c r="BU16" s="85" t="str">
        <f t="shared" si="35"/>
        <v>na</v>
      </c>
      <c r="BV16" s="85">
        <f t="shared" si="36"/>
        <v>28.225207934887354</v>
      </c>
      <c r="BW16" s="85" t="str">
        <f t="shared" si="37"/>
        <v>na</v>
      </c>
      <c r="BX16" s="86" t="str">
        <f t="shared" si="38"/>
        <v>na</v>
      </c>
      <c r="BY16" s="85" t="str">
        <f t="shared" si="39"/>
        <v>na</v>
      </c>
      <c r="BZ16" s="93">
        <f t="shared" si="40"/>
        <v>0.25076211134428661</v>
      </c>
      <c r="CA16" s="85" t="str">
        <f t="shared" si="5"/>
        <v>na</v>
      </c>
      <c r="CB16" s="86" t="str">
        <f t="shared" si="5"/>
        <v>na</v>
      </c>
      <c r="CC16" s="85" t="str">
        <f t="shared" si="5"/>
        <v>na</v>
      </c>
      <c r="CD16" s="85">
        <f t="shared" si="5"/>
        <v>0.82340219359423017</v>
      </c>
      <c r="CE16" s="85">
        <f t="shared" si="5"/>
        <v>1.0561298542833346</v>
      </c>
      <c r="CF16" s="85" t="str">
        <f t="shared" si="5"/>
        <v>na</v>
      </c>
      <c r="CG16" s="85">
        <f t="shared" si="5"/>
        <v>3.355674971654643E-2</v>
      </c>
      <c r="CH16" s="85" t="str">
        <f t="shared" si="5"/>
        <v>na</v>
      </c>
      <c r="CI16" s="86" t="str">
        <f t="shared" si="5"/>
        <v>na</v>
      </c>
      <c r="CJ16" s="102" t="str">
        <f t="shared" si="5"/>
        <v>na</v>
      </c>
    </row>
    <row r="17" spans="1:88" x14ac:dyDescent="0.25">
      <c r="A17" s="257" t="s">
        <v>281</v>
      </c>
      <c r="B17" s="58"/>
      <c r="C17" s="67"/>
      <c r="D17" s="67">
        <v>16</v>
      </c>
      <c r="E17" s="58"/>
      <c r="F17" s="60"/>
      <c r="G17" s="59">
        <v>1</v>
      </c>
      <c r="H17" s="63"/>
      <c r="I17" s="67"/>
      <c r="J17" s="68"/>
      <c r="K17" s="68"/>
      <c r="L17" s="68">
        <v>2.9499999999999999E-3</v>
      </c>
      <c r="M17" s="68">
        <v>3.8500000000000001E-3</v>
      </c>
      <c r="N17" s="255" t="s">
        <v>278</v>
      </c>
      <c r="O17" s="339"/>
      <c r="P17" s="114">
        <v>0.16799999999999998</v>
      </c>
      <c r="Q17" s="224">
        <v>8.3999999999999991E-2</v>
      </c>
      <c r="R17" s="224">
        <v>0.56920000000000004</v>
      </c>
      <c r="S17" s="73">
        <f>Q17/P17</f>
        <v>0.5</v>
      </c>
      <c r="T17" s="73">
        <f>IF(Q17&lt;0.01*P17,0.01,IF(Q17&gt;100*P17,100,S17))</f>
        <v>0.5</v>
      </c>
      <c r="U17" s="205">
        <f t="shared" ref="U17:U19" si="67">IF(R17&gt;0,((((1/P17)^2)*((R17^2)+(Q17^2))-((1/P17)^2)*(Q17^2))^0.5),0)</f>
        <v>3.3880952380952394</v>
      </c>
      <c r="V17" s="26">
        <f t="shared" si="0"/>
        <v>3.3880952380952394</v>
      </c>
      <c r="W17" s="78">
        <v>1</v>
      </c>
      <c r="X17" s="60"/>
      <c r="Y17" s="75"/>
      <c r="Z17" s="60">
        <v>1</v>
      </c>
      <c r="AA17" s="60">
        <v>1</v>
      </c>
      <c r="AB17" s="60">
        <v>1</v>
      </c>
      <c r="AC17" s="60"/>
      <c r="AD17" s="60">
        <v>1</v>
      </c>
      <c r="AE17" s="60"/>
      <c r="AF17" s="75"/>
      <c r="AG17" s="60"/>
      <c r="AH17" s="54">
        <f t="shared" ref="AH17:AH19" si="68">IF(W17&gt;0,$D17,"na")</f>
        <v>16</v>
      </c>
      <c r="AI17" s="197" t="str">
        <f t="shared" ref="AI17:AI19" si="69">IF(X17&gt;0,$D17,"na")</f>
        <v>na</v>
      </c>
      <c r="AJ17" s="343" t="str">
        <f t="shared" ref="AJ17:AJ19" si="70">IF(Y17&gt;0,$D17,"na")</f>
        <v>na</v>
      </c>
      <c r="AK17" s="197">
        <f t="shared" ref="AK17:AK19" si="71">IF(Z17&gt;0,$D17,"na")</f>
        <v>16</v>
      </c>
      <c r="AL17" s="197">
        <f t="shared" ref="AL17:AL19" si="72">IF(AA17&gt;0,$D17,"na")</f>
        <v>16</v>
      </c>
      <c r="AM17" s="197">
        <f t="shared" ref="AM17:AM19" si="73">IF(AB17&gt;0,$D17,"na")</f>
        <v>16</v>
      </c>
      <c r="AN17" s="197" t="str">
        <f t="shared" ref="AN17:AN19" si="74">IF(AC17&gt;0,$D17,"na")</f>
        <v>na</v>
      </c>
      <c r="AO17" s="197">
        <f t="shared" ref="AO17:AO19" si="75">IF(AD17&gt;0,$D17,"na")</f>
        <v>16</v>
      </c>
      <c r="AP17" s="197" t="str">
        <f t="shared" ref="AP17:AP19" si="76">IF(AE17&gt;0,$D17,"na")</f>
        <v>na</v>
      </c>
      <c r="AQ17" s="343" t="str">
        <f t="shared" ref="AQ17:AQ19" si="77">IF(AF17&gt;0,$D17,"na")</f>
        <v>na</v>
      </c>
      <c r="AR17" s="197" t="str">
        <f t="shared" ref="AR17:AR19" si="78">IF(AG17&gt;0,$D17,"na")</f>
        <v>na</v>
      </c>
      <c r="AS17" s="81">
        <f t="shared" si="7"/>
        <v>0.40546510810816438</v>
      </c>
      <c r="AT17" s="82" t="str">
        <f t="shared" si="8"/>
        <v>na</v>
      </c>
      <c r="AU17" s="83" t="str">
        <f t="shared" si="9"/>
        <v>na</v>
      </c>
      <c r="AV17" s="82">
        <f t="shared" si="10"/>
        <v>0.58567182282290409</v>
      </c>
      <c r="AW17" s="82">
        <f t="shared" si="11"/>
        <v>0.69907777260028336</v>
      </c>
      <c r="AX17" s="82">
        <f t="shared" si="12"/>
        <v>0.51982706167713388</v>
      </c>
      <c r="AY17" s="82" t="str">
        <f t="shared" si="13"/>
        <v>na</v>
      </c>
      <c r="AZ17" s="82">
        <f t="shared" si="14"/>
        <v>0.44232557248163396</v>
      </c>
      <c r="BA17" s="82" t="str">
        <f t="shared" si="15"/>
        <v>na</v>
      </c>
      <c r="BB17" s="83" t="str">
        <f t="shared" si="16"/>
        <v>na</v>
      </c>
      <c r="BC17" s="82" t="str">
        <f t="shared" si="17"/>
        <v>na</v>
      </c>
      <c r="BD17" s="93">
        <f t="shared" si="18"/>
        <v>2.9577904927848193</v>
      </c>
      <c r="BE17" s="85" t="str">
        <f t="shared" si="19"/>
        <v>na</v>
      </c>
      <c r="BF17" s="86" t="str">
        <f t="shared" si="20"/>
        <v>na</v>
      </c>
      <c r="BG17" s="85">
        <f t="shared" si="21"/>
        <v>6.1711925096374625</v>
      </c>
      <c r="BH17" s="85">
        <f t="shared" si="22"/>
        <v>8.7924806563163465</v>
      </c>
      <c r="BI17" s="85">
        <f t="shared" si="23"/>
        <v>4.8615885811716302</v>
      </c>
      <c r="BJ17" s="85" t="str">
        <f t="shared" si="24"/>
        <v>na</v>
      </c>
      <c r="BK17" s="85">
        <f t="shared" si="25"/>
        <v>3.520015131909207</v>
      </c>
      <c r="BL17" s="85" t="str">
        <f t="shared" si="26"/>
        <v>na</v>
      </c>
      <c r="BM17" s="86" t="str">
        <f t="shared" si="27"/>
        <v>na</v>
      </c>
      <c r="BN17" s="102" t="str">
        <f t="shared" si="28"/>
        <v>na</v>
      </c>
      <c r="BO17" s="85">
        <f t="shared" si="29"/>
        <v>44.366857391772292</v>
      </c>
      <c r="BP17" s="85" t="str">
        <f t="shared" si="30"/>
        <v>na</v>
      </c>
      <c r="BQ17" s="86" t="str">
        <f t="shared" si="31"/>
        <v>na</v>
      </c>
      <c r="BR17" s="85">
        <f t="shared" si="32"/>
        <v>92.567887644561935</v>
      </c>
      <c r="BS17" s="85">
        <f t="shared" si="33"/>
        <v>131.8872098447452</v>
      </c>
      <c r="BT17" s="85">
        <f t="shared" si="34"/>
        <v>72.923828717574452</v>
      </c>
      <c r="BU17" s="85" t="str">
        <f t="shared" si="35"/>
        <v>na</v>
      </c>
      <c r="BV17" s="85">
        <f t="shared" si="36"/>
        <v>52.800226978638108</v>
      </c>
      <c r="BW17" s="85" t="str">
        <f t="shared" si="37"/>
        <v>na</v>
      </c>
      <c r="BX17" s="86" t="str">
        <f t="shared" si="38"/>
        <v>na</v>
      </c>
      <c r="BY17" s="85" t="str">
        <f t="shared" si="39"/>
        <v>na</v>
      </c>
      <c r="BZ17" s="93">
        <f t="shared" si="40"/>
        <v>0.22289965452825475</v>
      </c>
      <c r="CA17" s="85" t="str">
        <f t="shared" si="5"/>
        <v>na</v>
      </c>
      <c r="CB17" s="86" t="str">
        <f t="shared" si="5"/>
        <v>na</v>
      </c>
      <c r="CC17" s="85">
        <f t="shared" si="5"/>
        <v>1.5278181903490584</v>
      </c>
      <c r="CD17" s="85">
        <f t="shared" si="5"/>
        <v>2.7594552203571516</v>
      </c>
      <c r="CE17" s="85">
        <f t="shared" si="5"/>
        <v>0.93878209269629742</v>
      </c>
      <c r="CF17" s="85" t="str">
        <f t="shared" si="5"/>
        <v>na</v>
      </c>
      <c r="CG17" s="85">
        <f t="shared" si="5"/>
        <v>2.9828221970263497E-2</v>
      </c>
      <c r="CH17" s="85" t="str">
        <f t="shared" si="5"/>
        <v>na</v>
      </c>
      <c r="CI17" s="86" t="str">
        <f t="shared" si="5"/>
        <v>na</v>
      </c>
      <c r="CJ17" s="102" t="str">
        <f t="shared" si="5"/>
        <v>na</v>
      </c>
    </row>
    <row r="18" spans="1:88" x14ac:dyDescent="0.25">
      <c r="A18" s="217" t="s">
        <v>181</v>
      </c>
      <c r="B18" s="54"/>
      <c r="C18" s="55"/>
      <c r="D18" s="55">
        <v>16</v>
      </c>
      <c r="E18" s="54">
        <v>1</v>
      </c>
      <c r="F18" s="144"/>
      <c r="G18" s="69">
        <v>1</v>
      </c>
      <c r="H18" s="56"/>
      <c r="I18" s="55"/>
      <c r="J18" s="57">
        <v>0.22</v>
      </c>
      <c r="K18" s="57">
        <v>0</v>
      </c>
      <c r="L18" s="57">
        <v>6.4052845150395429E-2</v>
      </c>
      <c r="M18" s="57">
        <v>0.15806728038034767</v>
      </c>
      <c r="N18" s="256" t="s">
        <v>296</v>
      </c>
      <c r="O18" s="63"/>
      <c r="P18" s="114">
        <v>0.22210000000000002</v>
      </c>
      <c r="Q18" s="224">
        <v>8.4999999999999993E-5</v>
      </c>
      <c r="R18" s="224">
        <v>5.4500000000000002E-4</v>
      </c>
      <c r="S18" s="73">
        <f>Q18/P18</f>
        <v>3.8271049076992337E-4</v>
      </c>
      <c r="T18" s="73">
        <f>IF(Q18&lt;0.01*P18,0.01,IF(Q18&gt;100*P18,100,S18))</f>
        <v>0.01</v>
      </c>
      <c r="U18" s="205">
        <f t="shared" si="67"/>
        <v>2.4538496172895091E-3</v>
      </c>
      <c r="V18" s="26">
        <f t="shared" si="0"/>
        <v>2.4538496172895091E-3</v>
      </c>
      <c r="W18" s="78">
        <v>1</v>
      </c>
      <c r="X18" s="144">
        <v>1</v>
      </c>
      <c r="Y18" s="75">
        <v>1</v>
      </c>
      <c r="Z18" s="144">
        <v>0.5</v>
      </c>
      <c r="AA18" s="144">
        <v>1</v>
      </c>
      <c r="AB18" s="120">
        <v>1</v>
      </c>
      <c r="AC18" s="120">
        <v>1</v>
      </c>
      <c r="AD18" s="144"/>
      <c r="AE18" s="144"/>
      <c r="AF18" s="75"/>
      <c r="AG18" s="144">
        <v>1</v>
      </c>
      <c r="AH18" s="54">
        <f t="shared" si="68"/>
        <v>16</v>
      </c>
      <c r="AI18" s="197">
        <f t="shared" si="69"/>
        <v>16</v>
      </c>
      <c r="AJ18" s="343">
        <f t="shared" si="70"/>
        <v>16</v>
      </c>
      <c r="AK18" s="197">
        <f t="shared" si="71"/>
        <v>16</v>
      </c>
      <c r="AL18" s="197">
        <f t="shared" si="72"/>
        <v>16</v>
      </c>
      <c r="AM18" s="197">
        <f t="shared" si="73"/>
        <v>16</v>
      </c>
      <c r="AN18" s="197">
        <f t="shared" si="74"/>
        <v>16</v>
      </c>
      <c r="AO18" s="197" t="str">
        <f t="shared" si="75"/>
        <v>na</v>
      </c>
      <c r="AP18" s="197" t="str">
        <f t="shared" si="76"/>
        <v>na</v>
      </c>
      <c r="AQ18" s="343" t="str">
        <f t="shared" si="77"/>
        <v>na</v>
      </c>
      <c r="AR18" s="197">
        <f t="shared" si="78"/>
        <v>16</v>
      </c>
      <c r="AS18" s="81">
        <f t="shared" si="7"/>
        <v>9.950330853168092E-3</v>
      </c>
      <c r="AT18" s="82">
        <f t="shared" si="8"/>
        <v>1.0402618619221187E-2</v>
      </c>
      <c r="AU18" s="83">
        <f t="shared" si="9"/>
        <v>1.1371806689334962E-2</v>
      </c>
      <c r="AV18" s="82">
        <f t="shared" si="10"/>
        <v>7.1863500606213996E-3</v>
      </c>
      <c r="AW18" s="82">
        <f t="shared" si="11"/>
        <v>1.7155742850289812E-2</v>
      </c>
      <c r="AX18" s="82">
        <f t="shared" si="12"/>
        <v>1.2756834427138581E-2</v>
      </c>
      <c r="AY18" s="82">
        <f t="shared" si="13"/>
        <v>1.0572226531491098E-2</v>
      </c>
      <c r="AZ18" s="82" t="str">
        <f t="shared" si="14"/>
        <v>na</v>
      </c>
      <c r="BA18" s="82" t="str">
        <f t="shared" si="15"/>
        <v>na</v>
      </c>
      <c r="BB18" s="83" t="str">
        <f t="shared" si="16"/>
        <v>na</v>
      </c>
      <c r="BC18" s="82">
        <f t="shared" si="17"/>
        <v>9.950330853168092E-3</v>
      </c>
      <c r="BD18" s="93">
        <f t="shared" si="18"/>
        <v>4.9016876889122719E-3</v>
      </c>
      <c r="BE18" s="85">
        <f t="shared" si="19"/>
        <v>5.3574231145342797E-3</v>
      </c>
      <c r="BF18" s="86">
        <f t="shared" si="20"/>
        <v>6.4022043283752115E-3</v>
      </c>
      <c r="BG18" s="85">
        <f t="shared" si="21"/>
        <v>2.5567445044017713E-3</v>
      </c>
      <c r="BH18" s="85">
        <f t="shared" si="22"/>
        <v>1.4571009776790341E-2</v>
      </c>
      <c r="BI18" s="85">
        <f t="shared" si="23"/>
        <v>8.0566858792114945E-3</v>
      </c>
      <c r="BJ18" s="85">
        <f t="shared" si="24"/>
        <v>5.5335458675611193E-3</v>
      </c>
      <c r="BK18" s="85" t="str">
        <f t="shared" si="25"/>
        <v>na</v>
      </c>
      <c r="BL18" s="85" t="str">
        <f t="shared" si="26"/>
        <v>na</v>
      </c>
      <c r="BM18" s="86" t="str">
        <f t="shared" si="27"/>
        <v>na</v>
      </c>
      <c r="BN18" s="102">
        <f t="shared" si="28"/>
        <v>4.9016876889122719E-3</v>
      </c>
      <c r="BO18" s="85">
        <f t="shared" si="29"/>
        <v>7.3525315333684074E-2</v>
      </c>
      <c r="BP18" s="85">
        <f t="shared" si="30"/>
        <v>8.036134671801419E-2</v>
      </c>
      <c r="BQ18" s="86">
        <f t="shared" si="31"/>
        <v>9.6033064925628173E-2</v>
      </c>
      <c r="BR18" s="85">
        <f t="shared" si="32"/>
        <v>3.8351167566026571E-2</v>
      </c>
      <c r="BS18" s="85">
        <f t="shared" si="33"/>
        <v>0.21856514665185511</v>
      </c>
      <c r="BT18" s="85">
        <f t="shared" si="34"/>
        <v>0.12085028818817242</v>
      </c>
      <c r="BU18" s="85">
        <f t="shared" si="35"/>
        <v>8.3003188013416787E-2</v>
      </c>
      <c r="BV18" s="85" t="str">
        <f t="shared" si="36"/>
        <v>na</v>
      </c>
      <c r="BW18" s="85" t="str">
        <f t="shared" si="37"/>
        <v>na</v>
      </c>
      <c r="BX18" s="86" t="str">
        <f t="shared" si="38"/>
        <v>na</v>
      </c>
      <c r="BY18" s="85">
        <f t="shared" si="39"/>
        <v>7.3525315333684074E-2</v>
      </c>
      <c r="BZ18" s="93">
        <f t="shared" si="40"/>
        <v>1.2319592771665264</v>
      </c>
      <c r="CA18" s="85">
        <f t="shared" si="5"/>
        <v>0.88294431235572601</v>
      </c>
      <c r="CB18" s="86">
        <f t="shared" si="5"/>
        <v>1.368462926429159</v>
      </c>
      <c r="CC18" s="85">
        <f t="shared" si="5"/>
        <v>1.1618521602500138</v>
      </c>
      <c r="CD18" s="85">
        <f t="shared" si="5"/>
        <v>1.1374805113225126</v>
      </c>
      <c r="CE18" s="85">
        <f t="shared" si="5"/>
        <v>1.1222716379574103</v>
      </c>
      <c r="CF18" s="85">
        <f t="shared" si="5"/>
        <v>0.76281111990872075</v>
      </c>
      <c r="CG18" s="85" t="str">
        <f t="shared" si="5"/>
        <v>na</v>
      </c>
      <c r="CH18" s="85" t="str">
        <f t="shared" si="5"/>
        <v>na</v>
      </c>
      <c r="CI18" s="86" t="str">
        <f t="shared" si="5"/>
        <v>na</v>
      </c>
      <c r="CJ18" s="102">
        <f t="shared" si="5"/>
        <v>0.44704116356240386</v>
      </c>
    </row>
    <row r="19" spans="1:88" x14ac:dyDescent="0.25">
      <c r="A19" s="257" t="s">
        <v>58</v>
      </c>
      <c r="B19" s="58"/>
      <c r="C19" s="67"/>
      <c r="D19" s="67">
        <v>16</v>
      </c>
      <c r="E19" s="58"/>
      <c r="F19" s="60"/>
      <c r="G19" s="59">
        <v>1</v>
      </c>
      <c r="H19" s="63"/>
      <c r="I19" s="67"/>
      <c r="J19" s="68"/>
      <c r="K19" s="68"/>
      <c r="L19" s="68">
        <v>1.95E-2</v>
      </c>
      <c r="M19" s="68">
        <v>1.4099999999999998E-2</v>
      </c>
      <c r="N19" s="255" t="s">
        <v>278</v>
      </c>
      <c r="O19" s="206"/>
      <c r="P19" s="114">
        <v>0.1203</v>
      </c>
      <c r="Q19" s="224">
        <v>6.0150000000000002E-2</v>
      </c>
      <c r="R19" s="224">
        <v>0.17749999999999999</v>
      </c>
      <c r="S19" s="73">
        <f>Q19/P19</f>
        <v>0.5</v>
      </c>
      <c r="T19" s="73">
        <f>IF(Q19&lt;0.01*P19,0.01,IF(Q19&gt;100*P19,100,S19))</f>
        <v>0.5</v>
      </c>
      <c r="U19" s="205">
        <f t="shared" si="67"/>
        <v>1.4754779717373234</v>
      </c>
      <c r="V19" s="26">
        <f t="shared" si="0"/>
        <v>1.4754779717373234</v>
      </c>
      <c r="W19" s="78">
        <v>1</v>
      </c>
      <c r="X19" s="60">
        <v>0.5</v>
      </c>
      <c r="Y19" s="75"/>
      <c r="Z19" s="60">
        <v>1</v>
      </c>
      <c r="AA19" s="60">
        <v>1</v>
      </c>
      <c r="AB19" s="60">
        <v>1</v>
      </c>
      <c r="AC19" s="60"/>
      <c r="AD19" s="60"/>
      <c r="AE19" s="60"/>
      <c r="AF19" s="75"/>
      <c r="AG19" s="60"/>
      <c r="AH19" s="54">
        <f t="shared" si="68"/>
        <v>16</v>
      </c>
      <c r="AI19" s="197">
        <f t="shared" si="69"/>
        <v>16</v>
      </c>
      <c r="AJ19" s="343" t="str">
        <f t="shared" si="70"/>
        <v>na</v>
      </c>
      <c r="AK19" s="197">
        <f t="shared" si="71"/>
        <v>16</v>
      </c>
      <c r="AL19" s="197">
        <f t="shared" si="72"/>
        <v>16</v>
      </c>
      <c r="AM19" s="197">
        <f t="shared" si="73"/>
        <v>16</v>
      </c>
      <c r="AN19" s="197" t="str">
        <f t="shared" si="74"/>
        <v>na</v>
      </c>
      <c r="AO19" s="197" t="str">
        <f t="shared" si="75"/>
        <v>na</v>
      </c>
      <c r="AP19" s="197" t="str">
        <f t="shared" si="76"/>
        <v>na</v>
      </c>
      <c r="AQ19" s="343" t="str">
        <f t="shared" si="77"/>
        <v>na</v>
      </c>
      <c r="AR19" s="197" t="str">
        <f t="shared" si="78"/>
        <v>na</v>
      </c>
      <c r="AS19" s="81">
        <f t="shared" si="7"/>
        <v>0.40546510810816438</v>
      </c>
      <c r="AT19" s="82">
        <f t="shared" si="8"/>
        <v>0.21194767014744956</v>
      </c>
      <c r="AU19" s="83" t="str">
        <f t="shared" si="9"/>
        <v>na</v>
      </c>
      <c r="AV19" s="82">
        <f t="shared" si="10"/>
        <v>0.58567182282290409</v>
      </c>
      <c r="AW19" s="82">
        <f t="shared" si="11"/>
        <v>0.69907777260028336</v>
      </c>
      <c r="AX19" s="82">
        <f t="shared" si="12"/>
        <v>0.51982706167713388</v>
      </c>
      <c r="AY19" s="82" t="str">
        <f t="shared" si="13"/>
        <v>na</v>
      </c>
      <c r="AZ19" s="82" t="str">
        <f t="shared" si="14"/>
        <v>na</v>
      </c>
      <c r="BA19" s="82" t="str">
        <f t="shared" si="15"/>
        <v>na</v>
      </c>
      <c r="BB19" s="83" t="str">
        <f t="shared" si="16"/>
        <v>na</v>
      </c>
      <c r="BC19" s="82" t="str">
        <f t="shared" si="17"/>
        <v>na</v>
      </c>
      <c r="BD19" s="93">
        <f t="shared" si="18"/>
        <v>1.8128669945385507</v>
      </c>
      <c r="BE19" s="85">
        <f t="shared" si="19"/>
        <v>0.49535466947876716</v>
      </c>
      <c r="BF19" s="86" t="str">
        <f t="shared" si="20"/>
        <v>na</v>
      </c>
      <c r="BG19" s="85">
        <f t="shared" si="21"/>
        <v>3.7824015071236428</v>
      </c>
      <c r="BH19" s="85">
        <f t="shared" si="22"/>
        <v>5.3890219813868923</v>
      </c>
      <c r="BI19" s="85">
        <f t="shared" si="23"/>
        <v>2.9797287878674408</v>
      </c>
      <c r="BJ19" s="85" t="str">
        <f t="shared" si="24"/>
        <v>na</v>
      </c>
      <c r="BK19" s="85" t="str">
        <f t="shared" si="25"/>
        <v>na</v>
      </c>
      <c r="BL19" s="85" t="str">
        <f t="shared" si="26"/>
        <v>na</v>
      </c>
      <c r="BM19" s="86" t="str">
        <f t="shared" si="27"/>
        <v>na</v>
      </c>
      <c r="BN19" s="102" t="str">
        <f t="shared" si="28"/>
        <v>na</v>
      </c>
      <c r="BO19" s="85">
        <f t="shared" si="29"/>
        <v>27.193004918078259</v>
      </c>
      <c r="BP19" s="85">
        <f t="shared" si="30"/>
        <v>7.4303200421815072</v>
      </c>
      <c r="BQ19" s="86" t="str">
        <f t="shared" si="31"/>
        <v>na</v>
      </c>
      <c r="BR19" s="85">
        <f t="shared" si="32"/>
        <v>56.73602260685464</v>
      </c>
      <c r="BS19" s="85">
        <f t="shared" si="33"/>
        <v>80.835329720803387</v>
      </c>
      <c r="BT19" s="85">
        <f t="shared" si="34"/>
        <v>44.695931818011609</v>
      </c>
      <c r="BU19" s="85" t="str">
        <f t="shared" si="35"/>
        <v>na</v>
      </c>
      <c r="BV19" s="85" t="str">
        <f t="shared" si="36"/>
        <v>na</v>
      </c>
      <c r="BW19" s="85" t="str">
        <f t="shared" si="37"/>
        <v>na</v>
      </c>
      <c r="BX19" s="86" t="str">
        <f t="shared" si="38"/>
        <v>na</v>
      </c>
      <c r="BY19" s="85" t="str">
        <f t="shared" si="39"/>
        <v>na</v>
      </c>
      <c r="BZ19" s="93">
        <f t="shared" si="40"/>
        <v>0.22289965452825475</v>
      </c>
      <c r="CA19" s="85">
        <f t="shared" si="5"/>
        <v>1.7814496932979953E-2</v>
      </c>
      <c r="CB19" s="86" t="str">
        <f t="shared" si="5"/>
        <v>na</v>
      </c>
      <c r="CC19" s="85">
        <f t="shared" si="5"/>
        <v>1.5278181903490584</v>
      </c>
      <c r="CD19" s="85">
        <f t="shared" si="5"/>
        <v>2.7594552203571516</v>
      </c>
      <c r="CE19" s="85">
        <f t="shared" si="5"/>
        <v>0.93878209269629742</v>
      </c>
      <c r="CF19" s="85" t="str">
        <f t="shared" si="5"/>
        <v>na</v>
      </c>
      <c r="CG19" s="85" t="str">
        <f t="shared" si="5"/>
        <v>na</v>
      </c>
      <c r="CH19" s="85" t="str">
        <f t="shared" si="5"/>
        <v>na</v>
      </c>
      <c r="CI19" s="86" t="str">
        <f t="shared" si="5"/>
        <v>na</v>
      </c>
      <c r="CJ19" s="102" t="str">
        <f t="shared" si="5"/>
        <v>na</v>
      </c>
    </row>
    <row r="20" spans="1:88" x14ac:dyDescent="0.25">
      <c r="A20" s="222" t="s">
        <v>48</v>
      </c>
      <c r="B20" s="54">
        <v>17</v>
      </c>
      <c r="C20" s="55">
        <v>1</v>
      </c>
      <c r="D20" s="55"/>
      <c r="E20" s="54"/>
      <c r="F20" s="144">
        <v>1</v>
      </c>
      <c r="G20" s="69"/>
      <c r="H20" s="56">
        <v>0.125</v>
      </c>
      <c r="I20" s="55">
        <v>6.25E-2</v>
      </c>
      <c r="J20" s="57"/>
      <c r="K20" s="57">
        <v>1.0499999999999999E-2</v>
      </c>
      <c r="L20" s="57"/>
      <c r="M20" s="57"/>
      <c r="N20" s="255" t="s">
        <v>271</v>
      </c>
      <c r="O20" s="63">
        <v>0.125</v>
      </c>
      <c r="P20" s="214"/>
      <c r="Q20" s="224">
        <v>5.6000000000000001E-2</v>
      </c>
      <c r="R20" s="224">
        <v>0.23599999999999999</v>
      </c>
      <c r="S20" s="32">
        <f>Q20/O20</f>
        <v>0.44800000000000001</v>
      </c>
      <c r="T20" s="32">
        <f>IF(Q20&lt;0.01*O20,0.01,IF(Q20&gt;100*O20,100,S20))</f>
        <v>0.44800000000000001</v>
      </c>
      <c r="U20" s="205">
        <f>IF(R20&gt;0,((((1/O20)^2)*((R20^2)+(Q20^2))-((1/O20)^2)*(Q20^2))^0.5),0)</f>
        <v>1.8879999999999999</v>
      </c>
      <c r="V20" s="26">
        <f t="shared" si="0"/>
        <v>1.8879999999999999</v>
      </c>
      <c r="W20" s="78">
        <v>1</v>
      </c>
      <c r="X20" s="60">
        <v>0.5</v>
      </c>
      <c r="Y20" s="75"/>
      <c r="Z20" s="60">
        <v>1</v>
      </c>
      <c r="AA20" s="60">
        <v>1</v>
      </c>
      <c r="AB20" s="36">
        <v>1</v>
      </c>
      <c r="AC20" s="36">
        <v>1</v>
      </c>
      <c r="AD20" s="60"/>
      <c r="AE20" s="60"/>
      <c r="AF20" s="75"/>
      <c r="AG20" s="60"/>
      <c r="AH20" s="54">
        <f t="shared" si="42"/>
        <v>18</v>
      </c>
      <c r="AI20" s="197">
        <f t="shared" ref="AI20" si="79">IF(X20&gt;0,SUM($B20:$C20),"na")</f>
        <v>18</v>
      </c>
      <c r="AJ20" s="343" t="str">
        <f t="shared" ref="AJ20" si="80">IF(Y20&gt;0,SUM($B20:$C20),"na")</f>
        <v>na</v>
      </c>
      <c r="AK20" s="197">
        <f t="shared" ref="AK20" si="81">IF(Z20&gt;0,SUM($B20:$C20),"na")</f>
        <v>18</v>
      </c>
      <c r="AL20" s="197">
        <f t="shared" ref="AL20" si="82">IF(AA20&gt;0,SUM($B20:$C20),"na")</f>
        <v>18</v>
      </c>
      <c r="AM20" s="197">
        <f t="shared" ref="AM20" si="83">IF(AB20&gt;0,SUM($B20:$C20),"na")</f>
        <v>18</v>
      </c>
      <c r="AN20" s="197">
        <f t="shared" ref="AN20" si="84">IF(AC20&gt;0,SUM($B20:$C20),"na")</f>
        <v>18</v>
      </c>
      <c r="AO20" s="197" t="str">
        <f t="shared" ref="AO20" si="85">IF(AD20&gt;0,SUM($B20:$C20),"na")</f>
        <v>na</v>
      </c>
      <c r="AP20" s="197" t="str">
        <f t="shared" ref="AP20" si="86">IF(AE20&gt;0,SUM($B20:$C20),"na")</f>
        <v>na</v>
      </c>
      <c r="AQ20" s="343" t="str">
        <f t="shared" ref="AQ20" si="87">IF(AF20&gt;0,SUM($B20:$C20),"na")</f>
        <v>na</v>
      </c>
      <c r="AR20" s="197" t="str">
        <f t="shared" ref="AR20" si="88">IF(AG20&gt;0,SUM($B20:$C20),"na")</f>
        <v>na</v>
      </c>
      <c r="AS20" s="81">
        <f t="shared" si="7"/>
        <v>0.37018329396352462</v>
      </c>
      <c r="AT20" s="82">
        <f t="shared" si="8"/>
        <v>0.1935049036627515</v>
      </c>
      <c r="AU20" s="83" t="str">
        <f t="shared" si="9"/>
        <v>na</v>
      </c>
      <c r="AV20" s="82">
        <f t="shared" si="10"/>
        <v>0.53470920239175779</v>
      </c>
      <c r="AW20" s="82">
        <f t="shared" si="11"/>
        <v>0.63824705855780106</v>
      </c>
      <c r="AX20" s="82">
        <f t="shared" si="12"/>
        <v>0.47459396661990338</v>
      </c>
      <c r="AY20" s="82">
        <f t="shared" si="13"/>
        <v>0.3933197498362449</v>
      </c>
      <c r="AZ20" s="82" t="str">
        <f t="shared" si="14"/>
        <v>na</v>
      </c>
      <c r="BA20" s="82" t="str">
        <f t="shared" si="15"/>
        <v>na</v>
      </c>
      <c r="BB20" s="83" t="str">
        <f t="shared" si="16"/>
        <v>na</v>
      </c>
      <c r="BC20" s="82" t="str">
        <f t="shared" si="17"/>
        <v>na</v>
      </c>
      <c r="BD20" s="93">
        <f t="shared" si="18"/>
        <v>2.1211284420611594</v>
      </c>
      <c r="BE20" s="85">
        <f t="shared" si="19"/>
        <v>0.57958519930286834</v>
      </c>
      <c r="BF20" s="86" t="str">
        <f t="shared" si="20"/>
        <v>na</v>
      </c>
      <c r="BG20" s="85">
        <f t="shared" si="21"/>
        <v>4.4255642803498265</v>
      </c>
      <c r="BH20" s="85">
        <f t="shared" si="22"/>
        <v>6.305375868196073</v>
      </c>
      <c r="BI20" s="85">
        <f t="shared" si="23"/>
        <v>3.4864044083845491</v>
      </c>
      <c r="BJ20" s="85">
        <f t="shared" si="24"/>
        <v>2.3945551552956057</v>
      </c>
      <c r="BK20" s="85" t="str">
        <f t="shared" si="25"/>
        <v>na</v>
      </c>
      <c r="BL20" s="85" t="str">
        <f t="shared" si="26"/>
        <v>na</v>
      </c>
      <c r="BM20" s="86" t="str">
        <f t="shared" si="27"/>
        <v>na</v>
      </c>
      <c r="BN20" s="102" t="str">
        <f t="shared" si="28"/>
        <v>na</v>
      </c>
      <c r="BO20" s="85">
        <f t="shared" si="29"/>
        <v>36.059183515039706</v>
      </c>
      <c r="BP20" s="85">
        <f t="shared" si="30"/>
        <v>9.8529483881487625</v>
      </c>
      <c r="BQ20" s="86" t="str">
        <f t="shared" si="31"/>
        <v>na</v>
      </c>
      <c r="BR20" s="85">
        <f t="shared" si="32"/>
        <v>75.234592765947056</v>
      </c>
      <c r="BS20" s="85">
        <f t="shared" si="33"/>
        <v>107.19138975933325</v>
      </c>
      <c r="BT20" s="85">
        <f t="shared" si="34"/>
        <v>59.268874942537337</v>
      </c>
      <c r="BU20" s="85">
        <f t="shared" si="35"/>
        <v>40.707437640025297</v>
      </c>
      <c r="BV20" s="85" t="str">
        <f t="shared" si="36"/>
        <v>na</v>
      </c>
      <c r="BW20" s="85" t="str">
        <f t="shared" si="37"/>
        <v>na</v>
      </c>
      <c r="BX20" s="86" t="str">
        <f t="shared" si="38"/>
        <v>na</v>
      </c>
      <c r="BY20" s="85" t="str">
        <f t="shared" si="39"/>
        <v>na</v>
      </c>
      <c r="BZ20" s="93">
        <f t="shared" si="40"/>
        <v>0.12325258218656975</v>
      </c>
      <c r="CA20" s="85">
        <f t="shared" ref="CA20:CA33" si="89">IF(X20&gt;0,AI20*(AT20-AT$35)^2,"na")</f>
        <v>4.8317914077255768E-2</v>
      </c>
      <c r="CB20" s="86" t="str">
        <f t="shared" ref="CB20:CB33" si="90">IF(Y20&gt;0,AJ20*(AU20-AU$35)^2,"na")</f>
        <v>na</v>
      </c>
      <c r="CC20" s="85">
        <f t="shared" ref="CC20:CC33" si="91">IF(Z20&gt;0,AK20*(AV20-AV$35)^2,"na")</f>
        <v>1.1986139995541085</v>
      </c>
      <c r="CD20" s="85">
        <f t="shared" ref="CD20:CD33" si="92">IF(AA20&gt;0,AL20*(AW20-AW$35)^2,"na")</f>
        <v>2.2615475055629042</v>
      </c>
      <c r="CE20" s="85">
        <f t="shared" ref="CE20:CE33" si="93">IF(AB20&gt;0,AM20*(AX20-AX$35)^2,"na")</f>
        <v>0.69851820748544169</v>
      </c>
      <c r="CF20" s="85">
        <f t="shared" ref="CF20:CF33" si="94">IF(AC20&gt;0,AN20*(AY20-AY$35)^2,"na")</f>
        <v>0.4864917473279306</v>
      </c>
      <c r="CG20" s="85" t="str">
        <f t="shared" ref="CG20:CG33" si="95">IF(AD20&gt;0,AO20*(AZ20-AZ$35)^2,"na")</f>
        <v>na</v>
      </c>
      <c r="CH20" s="85" t="str">
        <f t="shared" ref="CH20:CH33" si="96">IF(AE20&gt;0,AP20*(BA20-BA$35)^2,"na")</f>
        <v>na</v>
      </c>
      <c r="CI20" s="86" t="str">
        <f t="shared" ref="CI20:CI33" si="97">IF(AF20&gt;0,AQ20*(BB20-BB$35)^2,"na")</f>
        <v>na</v>
      </c>
      <c r="CJ20" s="102" t="str">
        <f t="shared" ref="CJ20:CJ33" si="98">IF(AG20&gt;0,AR20*(BC20-BC$35)^2,"na")</f>
        <v>na</v>
      </c>
    </row>
    <row r="21" spans="1:88" x14ac:dyDescent="0.25">
      <c r="A21" s="217" t="s">
        <v>282</v>
      </c>
      <c r="B21" s="54"/>
      <c r="C21" s="55"/>
      <c r="D21" s="55">
        <v>16</v>
      </c>
      <c r="E21" s="54">
        <v>1</v>
      </c>
      <c r="F21" s="144"/>
      <c r="G21" s="69">
        <v>1</v>
      </c>
      <c r="H21" s="56"/>
      <c r="I21" s="55"/>
      <c r="J21" s="57">
        <v>0.44400000000000001</v>
      </c>
      <c r="K21" s="57">
        <v>2.4000000000000002E-3</v>
      </c>
      <c r="L21" s="57"/>
      <c r="M21" s="57"/>
      <c r="N21" s="255" t="s">
        <v>270</v>
      </c>
      <c r="O21" s="63"/>
      <c r="P21" s="214">
        <v>4.8000000000000004E-3</v>
      </c>
      <c r="Q21" s="224">
        <v>0</v>
      </c>
      <c r="R21" s="224">
        <v>0</v>
      </c>
      <c r="S21" s="73">
        <f>Q21/P21</f>
        <v>0</v>
      </c>
      <c r="T21" s="73">
        <f>IF(Q21&lt;0.01*P21,0.01,IF(Q21&gt;100*P21,100,S21))</f>
        <v>0.01</v>
      </c>
      <c r="U21" s="205">
        <f>IF(R21&gt;0,((((1/P21)^2)*((R21^2)+(Q21^2))-((1/P21)^2)*(Q21^2))^0.5),0)</f>
        <v>0</v>
      </c>
      <c r="V21" s="26">
        <f t="shared" si="0"/>
        <v>0.01</v>
      </c>
      <c r="W21" s="78">
        <v>1</v>
      </c>
      <c r="X21" s="61">
        <v>1</v>
      </c>
      <c r="Y21" s="75"/>
      <c r="Z21" s="61">
        <v>0.5</v>
      </c>
      <c r="AA21" s="61">
        <v>0.3</v>
      </c>
      <c r="AB21" s="37">
        <v>1</v>
      </c>
      <c r="AC21" s="37">
        <v>1</v>
      </c>
      <c r="AD21" s="61"/>
      <c r="AE21" s="61"/>
      <c r="AF21" s="75"/>
      <c r="AG21" s="61">
        <v>1</v>
      </c>
      <c r="AH21" s="54">
        <f>IF(W21&gt;0,$D21,"na")</f>
        <v>16</v>
      </c>
      <c r="AI21" s="197">
        <f t="shared" ref="AI21:AR21" si="99">IF(X21&gt;0,$D21,"na")</f>
        <v>16</v>
      </c>
      <c r="AJ21" s="343" t="str">
        <f t="shared" si="99"/>
        <v>na</v>
      </c>
      <c r="AK21" s="197">
        <f t="shared" si="99"/>
        <v>16</v>
      </c>
      <c r="AL21" s="197">
        <f t="shared" si="99"/>
        <v>16</v>
      </c>
      <c r="AM21" s="197">
        <f t="shared" si="99"/>
        <v>16</v>
      </c>
      <c r="AN21" s="197">
        <f t="shared" si="99"/>
        <v>16</v>
      </c>
      <c r="AO21" s="197" t="str">
        <f t="shared" si="99"/>
        <v>na</v>
      </c>
      <c r="AP21" s="197" t="str">
        <f t="shared" si="99"/>
        <v>na</v>
      </c>
      <c r="AQ21" s="343" t="str">
        <f t="shared" si="99"/>
        <v>na</v>
      </c>
      <c r="AR21" s="197">
        <f t="shared" si="99"/>
        <v>16</v>
      </c>
      <c r="AS21" s="81">
        <f t="shared" si="7"/>
        <v>9.950330853168092E-3</v>
      </c>
      <c r="AT21" s="82">
        <f t="shared" si="8"/>
        <v>1.0402618619221187E-2</v>
      </c>
      <c r="AU21" s="83" t="str">
        <f t="shared" si="9"/>
        <v>na</v>
      </c>
      <c r="AV21" s="82">
        <f t="shared" si="10"/>
        <v>7.1863500606213996E-3</v>
      </c>
      <c r="AW21" s="82">
        <f t="shared" si="11"/>
        <v>5.1467228550869434E-3</v>
      </c>
      <c r="AX21" s="82">
        <f t="shared" si="12"/>
        <v>1.2756834427138581E-2</v>
      </c>
      <c r="AY21" s="82">
        <f t="shared" si="13"/>
        <v>1.0572226531491098E-2</v>
      </c>
      <c r="AZ21" s="82" t="str">
        <f t="shared" si="14"/>
        <v>na</v>
      </c>
      <c r="BA21" s="82" t="str">
        <f t="shared" si="15"/>
        <v>na</v>
      </c>
      <c r="BB21" s="83" t="str">
        <f t="shared" si="16"/>
        <v>na</v>
      </c>
      <c r="BC21" s="82">
        <f t="shared" si="17"/>
        <v>9.950330853168092E-3</v>
      </c>
      <c r="BD21" s="93">
        <f t="shared" si="18"/>
        <v>1.9900661706336174E-2</v>
      </c>
      <c r="BE21" s="85">
        <f t="shared" si="19"/>
        <v>2.1750929840189739E-2</v>
      </c>
      <c r="BF21" s="86" t="str">
        <f t="shared" si="20"/>
        <v>na</v>
      </c>
      <c r="BG21" s="85">
        <f t="shared" si="21"/>
        <v>1.0380283420897573E-2</v>
      </c>
      <c r="BH21" s="85">
        <f t="shared" si="22"/>
        <v>5.32419605698649E-3</v>
      </c>
      <c r="BI21" s="85">
        <f t="shared" si="23"/>
        <v>3.2709831864457889E-2</v>
      </c>
      <c r="BJ21" s="85">
        <f t="shared" si="24"/>
        <v>2.2465981379418572E-2</v>
      </c>
      <c r="BK21" s="85" t="str">
        <f t="shared" si="25"/>
        <v>na</v>
      </c>
      <c r="BL21" s="85" t="str">
        <f t="shared" si="26"/>
        <v>na</v>
      </c>
      <c r="BM21" s="86" t="str">
        <f t="shared" si="27"/>
        <v>na</v>
      </c>
      <c r="BN21" s="102">
        <f t="shared" si="28"/>
        <v>1.9900661706336174E-2</v>
      </c>
      <c r="BO21" s="85">
        <f t="shared" si="29"/>
        <v>0.29850992559504258</v>
      </c>
      <c r="BP21" s="85">
        <f t="shared" si="30"/>
        <v>0.3262639476028461</v>
      </c>
      <c r="BQ21" s="86" t="str">
        <f t="shared" si="31"/>
        <v>na</v>
      </c>
      <c r="BR21" s="85">
        <f t="shared" si="32"/>
        <v>0.15570425131346358</v>
      </c>
      <c r="BS21" s="85">
        <f t="shared" si="33"/>
        <v>7.9862940854797351E-2</v>
      </c>
      <c r="BT21" s="85">
        <f t="shared" si="34"/>
        <v>0.49064747796686836</v>
      </c>
      <c r="BU21" s="85">
        <f t="shared" si="35"/>
        <v>0.33698972069127858</v>
      </c>
      <c r="BV21" s="85" t="str">
        <f t="shared" si="36"/>
        <v>na</v>
      </c>
      <c r="BW21" s="85" t="str">
        <f t="shared" si="37"/>
        <v>na</v>
      </c>
      <c r="BX21" s="86" t="str">
        <f t="shared" si="38"/>
        <v>na</v>
      </c>
      <c r="BY21" s="85">
        <f t="shared" si="39"/>
        <v>0.29850992559504258</v>
      </c>
      <c r="BZ21" s="93">
        <f t="shared" si="40"/>
        <v>1.2319592771665264</v>
      </c>
      <c r="CA21" s="85">
        <f t="shared" si="89"/>
        <v>0.88294431235572601</v>
      </c>
      <c r="CB21" s="86" t="str">
        <f t="shared" si="90"/>
        <v>na</v>
      </c>
      <c r="CC21" s="85">
        <f t="shared" si="91"/>
        <v>1.1618521602500138</v>
      </c>
      <c r="CD21" s="85">
        <f t="shared" si="92"/>
        <v>1.2422515590081269</v>
      </c>
      <c r="CE21" s="85">
        <f t="shared" si="93"/>
        <v>1.1222716379574103</v>
      </c>
      <c r="CF21" s="85">
        <f t="shared" si="94"/>
        <v>0.76281111990872075</v>
      </c>
      <c r="CG21" s="85" t="str">
        <f t="shared" si="95"/>
        <v>na</v>
      </c>
      <c r="CH21" s="85" t="str">
        <f t="shared" si="96"/>
        <v>na</v>
      </c>
      <c r="CI21" s="86" t="str">
        <f t="shared" si="97"/>
        <v>na</v>
      </c>
      <c r="CJ21" s="102">
        <f t="shared" si="98"/>
        <v>0.44704116356240386</v>
      </c>
    </row>
    <row r="22" spans="1:88" s="20" customFormat="1" x14ac:dyDescent="0.25">
      <c r="A22" s="222" t="s">
        <v>47</v>
      </c>
      <c r="B22" s="54">
        <v>17</v>
      </c>
      <c r="C22" s="197">
        <v>1</v>
      </c>
      <c r="D22" s="197"/>
      <c r="E22" s="54"/>
      <c r="F22" s="144">
        <v>1</v>
      </c>
      <c r="G22" s="69"/>
      <c r="H22" s="56">
        <v>0.5</v>
      </c>
      <c r="I22" s="197">
        <v>0.73799999999999999</v>
      </c>
      <c r="J22" s="57"/>
      <c r="K22" s="57"/>
      <c r="L22" s="57"/>
      <c r="M22" s="57"/>
      <c r="N22" s="255" t="s">
        <v>280</v>
      </c>
      <c r="O22" s="63">
        <v>0.25</v>
      </c>
      <c r="P22" s="214"/>
      <c r="Q22" s="224">
        <v>5.6000000000000001E-2</v>
      </c>
      <c r="R22" s="224">
        <v>0.23599999999999999</v>
      </c>
      <c r="S22" s="32">
        <f>Q22/O22</f>
        <v>0.224</v>
      </c>
      <c r="T22" s="32">
        <f>IF(Q22&lt;0.01*O22,0.01,IF(Q22&gt;100*O22,100,S22))</f>
        <v>0.224</v>
      </c>
      <c r="U22" s="205">
        <f>IF(R22&gt;0,((((1/O22)^2)*((R22^2)+(Q22^2))-((1/O22)^2)*(Q22^2))^0.5),0)</f>
        <v>0.94399999999999995</v>
      </c>
      <c r="V22" s="26">
        <f t="shared" si="0"/>
        <v>0.94399999999999995</v>
      </c>
      <c r="W22" s="78">
        <v>1</v>
      </c>
      <c r="X22" s="60">
        <v>1</v>
      </c>
      <c r="Y22" s="75"/>
      <c r="Z22" s="60">
        <v>0.5</v>
      </c>
      <c r="AA22" s="60">
        <v>0.8</v>
      </c>
      <c r="AB22" s="36">
        <v>0.5</v>
      </c>
      <c r="AC22" s="36">
        <v>1</v>
      </c>
      <c r="AD22" s="60"/>
      <c r="AE22" s="60"/>
      <c r="AF22" s="75"/>
      <c r="AG22" s="60"/>
      <c r="AH22" s="54">
        <f t="shared" si="42"/>
        <v>18</v>
      </c>
      <c r="AI22" s="197">
        <f t="shared" ref="AI22" si="100">IF(X22&gt;0,SUM($B22:$C22),"na")</f>
        <v>18</v>
      </c>
      <c r="AJ22" s="343" t="str">
        <f t="shared" ref="AJ22" si="101">IF(Y22&gt;0,SUM($B22:$C22),"na")</f>
        <v>na</v>
      </c>
      <c r="AK22" s="197">
        <f t="shared" ref="AK22" si="102">IF(Z22&gt;0,SUM($B22:$C22),"na")</f>
        <v>18</v>
      </c>
      <c r="AL22" s="197">
        <f t="shared" ref="AL22" si="103">IF(AA22&gt;0,SUM($B22:$C22),"na")</f>
        <v>18</v>
      </c>
      <c r="AM22" s="197">
        <f t="shared" ref="AM22" si="104">IF(AB22&gt;0,SUM($B22:$C22),"na")</f>
        <v>18</v>
      </c>
      <c r="AN22" s="197">
        <f t="shared" ref="AN22" si="105">IF(AC22&gt;0,SUM($B22:$C22),"na")</f>
        <v>18</v>
      </c>
      <c r="AO22" s="197" t="str">
        <f t="shared" ref="AO22" si="106">IF(AD22&gt;0,SUM($B22:$C22),"na")</f>
        <v>na</v>
      </c>
      <c r="AP22" s="197" t="str">
        <f t="shared" ref="AP22" si="107">IF(AE22&gt;0,SUM($B22:$C22),"na")</f>
        <v>na</v>
      </c>
      <c r="AQ22" s="343" t="str">
        <f t="shared" ref="AQ22" si="108">IF(AF22&gt;0,SUM($B22:$C22),"na")</f>
        <v>na</v>
      </c>
      <c r="AR22" s="197" t="str">
        <f t="shared" ref="AR22" si="109">IF(AG22&gt;0,SUM($B22:$C22),"na")</f>
        <v>na</v>
      </c>
      <c r="AS22" s="81">
        <f t="shared" si="7"/>
        <v>0.20212418409013433</v>
      </c>
      <c r="AT22" s="82">
        <f t="shared" si="8"/>
        <v>0.21131164700332225</v>
      </c>
      <c r="AU22" s="83" t="str">
        <f t="shared" si="9"/>
        <v>na</v>
      </c>
      <c r="AV22" s="82">
        <f t="shared" si="10"/>
        <v>0.14597857739843034</v>
      </c>
      <c r="AW22" s="82">
        <f t="shared" si="11"/>
        <v>0.27879197805535766</v>
      </c>
      <c r="AX22" s="82">
        <f t="shared" si="12"/>
        <v>0.12956678467316304</v>
      </c>
      <c r="AY22" s="82">
        <f t="shared" si="13"/>
        <v>0.21475694559576772</v>
      </c>
      <c r="AZ22" s="82" t="str">
        <f t="shared" si="14"/>
        <v>na</v>
      </c>
      <c r="BA22" s="82" t="str">
        <f t="shared" si="15"/>
        <v>na</v>
      </c>
      <c r="BB22" s="83" t="str">
        <f t="shared" si="16"/>
        <v>na</v>
      </c>
      <c r="BC22" s="82" t="str">
        <f t="shared" si="17"/>
        <v>na</v>
      </c>
      <c r="BD22" s="93">
        <f t="shared" si="18"/>
        <v>1.3294954120764946</v>
      </c>
      <c r="BE22" s="85">
        <f t="shared" si="19"/>
        <v>1.4531055227034413</v>
      </c>
      <c r="BF22" s="86" t="str">
        <f t="shared" si="20"/>
        <v>na</v>
      </c>
      <c r="BG22" s="85">
        <f t="shared" si="21"/>
        <v>0.69347137234854195</v>
      </c>
      <c r="BH22" s="85">
        <f t="shared" si="22"/>
        <v>2.5293610693488593</v>
      </c>
      <c r="BI22" s="85">
        <f t="shared" si="23"/>
        <v>0.54630810818396403</v>
      </c>
      <c r="BJ22" s="85">
        <f t="shared" si="24"/>
        <v>1.5008756800394802</v>
      </c>
      <c r="BK22" s="85" t="str">
        <f t="shared" si="25"/>
        <v>na</v>
      </c>
      <c r="BL22" s="85" t="str">
        <f t="shared" si="26"/>
        <v>na</v>
      </c>
      <c r="BM22" s="86" t="str">
        <f t="shared" si="27"/>
        <v>na</v>
      </c>
      <c r="BN22" s="102" t="str">
        <f t="shared" si="28"/>
        <v>na</v>
      </c>
      <c r="BO22" s="85">
        <f t="shared" si="29"/>
        <v>22.601422005300407</v>
      </c>
      <c r="BP22" s="85">
        <f t="shared" si="30"/>
        <v>24.702793885958503</v>
      </c>
      <c r="BQ22" s="86" t="str">
        <f t="shared" si="31"/>
        <v>na</v>
      </c>
      <c r="BR22" s="85">
        <f t="shared" si="32"/>
        <v>11.789013329925213</v>
      </c>
      <c r="BS22" s="85">
        <f t="shared" si="33"/>
        <v>42.999138178930608</v>
      </c>
      <c r="BT22" s="85">
        <f t="shared" si="34"/>
        <v>9.2872378391273891</v>
      </c>
      <c r="BU22" s="85">
        <f t="shared" si="35"/>
        <v>25.514886560671165</v>
      </c>
      <c r="BV22" s="85" t="str">
        <f t="shared" si="36"/>
        <v>na</v>
      </c>
      <c r="BW22" s="85" t="str">
        <f t="shared" si="37"/>
        <v>na</v>
      </c>
      <c r="BX22" s="86" t="str">
        <f t="shared" si="38"/>
        <v>na</v>
      </c>
      <c r="BY22" s="85" t="str">
        <f t="shared" si="39"/>
        <v>na</v>
      </c>
      <c r="BZ22" s="93">
        <f t="shared" si="40"/>
        <v>0.13100124852249423</v>
      </c>
      <c r="CA22" s="85">
        <f t="shared" si="89"/>
        <v>2.081260607924067E-2</v>
      </c>
      <c r="CB22" s="86" t="str">
        <f t="shared" si="90"/>
        <v>na</v>
      </c>
      <c r="CC22" s="85">
        <f t="shared" si="91"/>
        <v>0.30739490189022017</v>
      </c>
      <c r="CD22" s="85">
        <f t="shared" si="92"/>
        <v>4.4920713871984076E-4</v>
      </c>
      <c r="CE22" s="85">
        <f t="shared" si="93"/>
        <v>0.39444974591640847</v>
      </c>
      <c r="CF22" s="85">
        <f t="shared" si="94"/>
        <v>3.6105935500319844E-3</v>
      </c>
      <c r="CG22" s="85" t="str">
        <f t="shared" si="95"/>
        <v>na</v>
      </c>
      <c r="CH22" s="85" t="str">
        <f t="shared" si="96"/>
        <v>na</v>
      </c>
      <c r="CI22" s="86" t="str">
        <f t="shared" si="97"/>
        <v>na</v>
      </c>
      <c r="CJ22" s="102" t="str">
        <f t="shared" si="98"/>
        <v>na</v>
      </c>
    </row>
    <row r="23" spans="1:88" x14ac:dyDescent="0.25">
      <c r="A23" s="217" t="s">
        <v>180</v>
      </c>
      <c r="B23" s="54"/>
      <c r="C23" s="197"/>
      <c r="D23" s="197">
        <v>16</v>
      </c>
      <c r="E23" s="54">
        <v>1</v>
      </c>
      <c r="F23" s="144"/>
      <c r="G23" s="69">
        <v>1</v>
      </c>
      <c r="H23" s="56"/>
      <c r="I23" s="55"/>
      <c r="J23" s="57">
        <v>0.11</v>
      </c>
      <c r="K23" s="57">
        <v>1.6999999999999999E-4</v>
      </c>
      <c r="L23" s="57">
        <v>1.8E-3</v>
      </c>
      <c r="M23" s="57">
        <v>2.4499999999999999E-3</v>
      </c>
      <c r="N23" s="256" t="s">
        <v>296</v>
      </c>
      <c r="O23" s="63"/>
      <c r="P23" s="214">
        <v>4.2500000000000003E-3</v>
      </c>
      <c r="Q23" s="224">
        <v>0</v>
      </c>
      <c r="R23" s="224">
        <v>0</v>
      </c>
      <c r="S23" s="73">
        <f>Q23/P23</f>
        <v>0</v>
      </c>
      <c r="T23" s="73">
        <f>IF(Q23&lt;0.01*P23,0.01,IF(Q23&gt;100*P23,100,S23))</f>
        <v>0.01</v>
      </c>
      <c r="U23" s="205">
        <f>IF(R23&gt;0,((((1/P23)^2)*((R23^2)+(Q23^2))-((1/P23)^2)*(Q23^2))^0.5),0)</f>
        <v>0</v>
      </c>
      <c r="V23" s="26">
        <f t="shared" si="0"/>
        <v>0.01</v>
      </c>
      <c r="W23" s="78">
        <v>1</v>
      </c>
      <c r="X23" s="61">
        <v>1</v>
      </c>
      <c r="Y23" s="75"/>
      <c r="Z23" s="61">
        <v>1</v>
      </c>
      <c r="AA23" s="61">
        <v>0.3</v>
      </c>
      <c r="AB23" s="120">
        <v>1</v>
      </c>
      <c r="AC23" s="120"/>
      <c r="AD23" s="61"/>
      <c r="AE23" s="61">
        <v>1</v>
      </c>
      <c r="AF23" s="75"/>
      <c r="AG23" s="61">
        <v>1</v>
      </c>
      <c r="AH23" s="54">
        <f>IF(W23&gt;0,$D23,"na")</f>
        <v>16</v>
      </c>
      <c r="AI23" s="197">
        <f t="shared" ref="AI23:AR23" si="110">IF(X23&gt;0,$D23,"na")</f>
        <v>16</v>
      </c>
      <c r="AJ23" s="343" t="str">
        <f t="shared" si="110"/>
        <v>na</v>
      </c>
      <c r="AK23" s="197">
        <f t="shared" si="110"/>
        <v>16</v>
      </c>
      <c r="AL23" s="197">
        <f t="shared" si="110"/>
        <v>16</v>
      </c>
      <c r="AM23" s="197">
        <f t="shared" si="110"/>
        <v>16</v>
      </c>
      <c r="AN23" s="197" t="str">
        <f t="shared" si="110"/>
        <v>na</v>
      </c>
      <c r="AO23" s="197" t="str">
        <f t="shared" si="110"/>
        <v>na</v>
      </c>
      <c r="AP23" s="197">
        <f t="shared" si="110"/>
        <v>16</v>
      </c>
      <c r="AQ23" s="343" t="str">
        <f t="shared" si="110"/>
        <v>na</v>
      </c>
      <c r="AR23" s="197">
        <f t="shared" si="110"/>
        <v>16</v>
      </c>
      <c r="AS23" s="81">
        <f t="shared" si="7"/>
        <v>9.950330853168092E-3</v>
      </c>
      <c r="AT23" s="82">
        <f t="shared" si="8"/>
        <v>1.0402618619221187E-2</v>
      </c>
      <c r="AU23" s="83" t="str">
        <f t="shared" si="9"/>
        <v>na</v>
      </c>
      <c r="AV23" s="82">
        <f t="shared" si="10"/>
        <v>1.4372700121242799E-2</v>
      </c>
      <c r="AW23" s="82">
        <f t="shared" si="11"/>
        <v>5.1467228550869434E-3</v>
      </c>
      <c r="AX23" s="82">
        <f t="shared" si="12"/>
        <v>1.2756834427138581E-2</v>
      </c>
      <c r="AY23" s="82" t="str">
        <f t="shared" si="13"/>
        <v>na</v>
      </c>
      <c r="AZ23" s="82" t="str">
        <f t="shared" si="14"/>
        <v>na</v>
      </c>
      <c r="BA23" s="82">
        <f t="shared" si="15"/>
        <v>1.0715740918796407E-2</v>
      </c>
      <c r="BB23" s="83" t="str">
        <f t="shared" si="16"/>
        <v>na</v>
      </c>
      <c r="BC23" s="82">
        <f t="shared" si="17"/>
        <v>9.950330853168092E-3</v>
      </c>
      <c r="BD23" s="93">
        <f t="shared" si="18"/>
        <v>1.9900661706336174E-2</v>
      </c>
      <c r="BE23" s="85">
        <f t="shared" si="19"/>
        <v>2.1750929840189739E-2</v>
      </c>
      <c r="BF23" s="86" t="str">
        <f t="shared" si="20"/>
        <v>na</v>
      </c>
      <c r="BG23" s="85">
        <f t="shared" si="21"/>
        <v>4.152113368359029E-2</v>
      </c>
      <c r="BH23" s="85">
        <f t="shared" si="22"/>
        <v>5.32419605698649E-3</v>
      </c>
      <c r="BI23" s="85">
        <f t="shared" si="23"/>
        <v>3.2709831864457889E-2</v>
      </c>
      <c r="BJ23" s="85" t="str">
        <f t="shared" si="24"/>
        <v>na</v>
      </c>
      <c r="BK23" s="85" t="str">
        <f t="shared" si="25"/>
        <v>na</v>
      </c>
      <c r="BL23" s="85">
        <f t="shared" si="26"/>
        <v>2.3080057363561477E-2</v>
      </c>
      <c r="BM23" s="86" t="str">
        <f t="shared" si="27"/>
        <v>na</v>
      </c>
      <c r="BN23" s="102">
        <f t="shared" si="28"/>
        <v>1.9900661706336174E-2</v>
      </c>
      <c r="BO23" s="85">
        <f t="shared" si="29"/>
        <v>0.29850992559504258</v>
      </c>
      <c r="BP23" s="85">
        <f t="shared" si="30"/>
        <v>0.3262639476028461</v>
      </c>
      <c r="BQ23" s="86" t="str">
        <f t="shared" si="31"/>
        <v>na</v>
      </c>
      <c r="BR23" s="85">
        <f t="shared" si="32"/>
        <v>0.62281700525385431</v>
      </c>
      <c r="BS23" s="85">
        <f t="shared" si="33"/>
        <v>7.9862940854797351E-2</v>
      </c>
      <c r="BT23" s="85">
        <f t="shared" si="34"/>
        <v>0.49064747796686836</v>
      </c>
      <c r="BU23" s="85" t="str">
        <f t="shared" si="35"/>
        <v>na</v>
      </c>
      <c r="BV23" s="85" t="str">
        <f t="shared" si="36"/>
        <v>na</v>
      </c>
      <c r="BW23" s="85">
        <f t="shared" si="37"/>
        <v>0.34620086045342213</v>
      </c>
      <c r="BX23" s="86" t="str">
        <f t="shared" si="38"/>
        <v>na</v>
      </c>
      <c r="BY23" s="85">
        <f t="shared" si="39"/>
        <v>0.29850992559504258</v>
      </c>
      <c r="BZ23" s="93">
        <f t="shared" si="40"/>
        <v>1.2319592771665264</v>
      </c>
      <c r="CA23" s="85">
        <f t="shared" si="89"/>
        <v>0.88294431235572601</v>
      </c>
      <c r="CB23" s="86" t="str">
        <f t="shared" si="90"/>
        <v>na</v>
      </c>
      <c r="CC23" s="85">
        <f t="shared" si="91"/>
        <v>1.1007095577916548</v>
      </c>
      <c r="CD23" s="85">
        <f t="shared" si="92"/>
        <v>1.2422515590081269</v>
      </c>
      <c r="CE23" s="85">
        <f t="shared" si="93"/>
        <v>1.1222716379574103</v>
      </c>
      <c r="CF23" s="85" t="str">
        <f t="shared" si="94"/>
        <v>na</v>
      </c>
      <c r="CG23" s="85" t="str">
        <f t="shared" si="95"/>
        <v>na</v>
      </c>
      <c r="CH23" s="85">
        <f t="shared" si="96"/>
        <v>1.8894908553197518</v>
      </c>
      <c r="CI23" s="86" t="str">
        <f t="shared" si="97"/>
        <v>na</v>
      </c>
      <c r="CJ23" s="102">
        <f t="shared" si="98"/>
        <v>0.44704116356240386</v>
      </c>
    </row>
    <row r="24" spans="1:88" x14ac:dyDescent="0.25">
      <c r="A24" s="222" t="s">
        <v>46</v>
      </c>
      <c r="B24" s="58">
        <v>17</v>
      </c>
      <c r="C24" s="67">
        <v>1</v>
      </c>
      <c r="D24" s="67"/>
      <c r="E24" s="58"/>
      <c r="F24" s="60"/>
      <c r="G24" s="59">
        <v>1</v>
      </c>
      <c r="H24" s="63"/>
      <c r="I24" s="67">
        <v>4.1379999999999999</v>
      </c>
      <c r="J24" s="68"/>
      <c r="K24" s="68"/>
      <c r="L24" s="68"/>
      <c r="M24" s="68"/>
      <c r="N24" s="255" t="s">
        <v>278</v>
      </c>
      <c r="O24" s="63">
        <v>226.88</v>
      </c>
      <c r="P24" s="214"/>
      <c r="Q24" s="224">
        <v>113.444</v>
      </c>
      <c r="R24" s="224">
        <v>152.59200000000001</v>
      </c>
      <c r="S24" s="32">
        <f t="shared" ref="S24:S32" si="111">Q24/O24</f>
        <v>0.50001763046544434</v>
      </c>
      <c r="T24" s="32">
        <f t="shared" ref="T24:T32" si="112">IF(Q24&lt;0.01*O24,0.01,IF(Q24&gt;100*O24,100,S24))</f>
        <v>0.50001763046544434</v>
      </c>
      <c r="U24" s="205">
        <f t="shared" ref="U24:U32" si="113">IF(R24&gt;0,((((1/O24)^2)*((R24^2)+(Q24^2))-((1/O24)^2)*(Q24^2))^0.5),0)</f>
        <v>0.67256699576868839</v>
      </c>
      <c r="V24" s="26">
        <f t="shared" si="0"/>
        <v>0.67256699576868839</v>
      </c>
      <c r="W24" s="78">
        <v>1</v>
      </c>
      <c r="X24" s="60"/>
      <c r="Y24" s="75"/>
      <c r="Z24" s="60"/>
      <c r="AA24" s="60">
        <v>0.1</v>
      </c>
      <c r="AB24" s="36">
        <v>1</v>
      </c>
      <c r="AC24" s="36"/>
      <c r="AD24" s="60">
        <v>1</v>
      </c>
      <c r="AE24" s="60"/>
      <c r="AF24" s="75"/>
      <c r="AG24" s="60"/>
      <c r="AH24" s="54">
        <f t="shared" si="42"/>
        <v>18</v>
      </c>
      <c r="AI24" s="197" t="str">
        <f t="shared" ref="AI24:AI32" si="114">IF(X24&gt;0,SUM($B24:$C24),"na")</f>
        <v>na</v>
      </c>
      <c r="AJ24" s="343" t="str">
        <f t="shared" ref="AJ24:AJ32" si="115">IF(Y24&gt;0,SUM($B24:$C24),"na")</f>
        <v>na</v>
      </c>
      <c r="AK24" s="197" t="str">
        <f t="shared" ref="AK24:AK32" si="116">IF(Z24&gt;0,SUM($B24:$C24),"na")</f>
        <v>na</v>
      </c>
      <c r="AL24" s="197">
        <f t="shared" ref="AL24:AL32" si="117">IF(AA24&gt;0,SUM($B24:$C24),"na")</f>
        <v>18</v>
      </c>
      <c r="AM24" s="197">
        <f t="shared" ref="AM24:AM32" si="118">IF(AB24&gt;0,SUM($B24:$C24),"na")</f>
        <v>18</v>
      </c>
      <c r="AN24" s="197" t="str">
        <f t="shared" ref="AN24:AN32" si="119">IF(AC24&gt;0,SUM($B24:$C24),"na")</f>
        <v>na</v>
      </c>
      <c r="AO24" s="197">
        <f t="shared" ref="AO24:AO32" si="120">IF(AD24&gt;0,SUM($B24:$C24),"na")</f>
        <v>18</v>
      </c>
      <c r="AP24" s="197" t="str">
        <f t="shared" ref="AP24:AP32" si="121">IF(AE24&gt;0,SUM($B24:$C24),"na")</f>
        <v>na</v>
      </c>
      <c r="AQ24" s="343" t="str">
        <f t="shared" ref="AQ24:AQ32" si="122">IF(AF24&gt;0,SUM($B24:$C24),"na")</f>
        <v>na</v>
      </c>
      <c r="AR24" s="197" t="str">
        <f t="shared" ref="AR24:AR32" si="123">IF(AG24&gt;0,SUM($B24:$C24),"na")</f>
        <v>na</v>
      </c>
      <c r="AS24" s="81">
        <f t="shared" si="7"/>
        <v>0.40547686168272051</v>
      </c>
      <c r="AT24" s="82" t="str">
        <f t="shared" si="8"/>
        <v>na</v>
      </c>
      <c r="AU24" s="83" t="str">
        <f t="shared" si="9"/>
        <v>na</v>
      </c>
      <c r="AV24" s="82" t="str">
        <f t="shared" si="10"/>
        <v>na</v>
      </c>
      <c r="AW24" s="82">
        <f t="shared" si="11"/>
        <v>6.9909803738400084E-2</v>
      </c>
      <c r="AX24" s="82">
        <f t="shared" si="12"/>
        <v>0.51984213036246218</v>
      </c>
      <c r="AY24" s="82" t="str">
        <f t="shared" si="13"/>
        <v>na</v>
      </c>
      <c r="AZ24" s="82">
        <f t="shared" si="14"/>
        <v>0.44233839456296786</v>
      </c>
      <c r="BA24" s="82" t="str">
        <f t="shared" si="15"/>
        <v>na</v>
      </c>
      <c r="BB24" s="83" t="str">
        <f t="shared" si="16"/>
        <v>na</v>
      </c>
      <c r="BC24" s="82" t="str">
        <f t="shared" si="17"/>
        <v>na</v>
      </c>
      <c r="BD24" s="93">
        <f t="shared" si="18"/>
        <v>1.0287191389575521</v>
      </c>
      <c r="BE24" s="85" t="str">
        <f t="shared" si="19"/>
        <v>na</v>
      </c>
      <c r="BF24" s="86" t="str">
        <f t="shared" si="20"/>
        <v>na</v>
      </c>
      <c r="BG24" s="85" t="str">
        <f t="shared" si="21"/>
        <v>na</v>
      </c>
      <c r="BH24" s="85">
        <f t="shared" si="22"/>
        <v>3.0580235997549103E-2</v>
      </c>
      <c r="BI24" s="85">
        <f t="shared" si="23"/>
        <v>1.690859860219514</v>
      </c>
      <c r="BJ24" s="85" t="str">
        <f t="shared" si="24"/>
        <v>na</v>
      </c>
      <c r="BK24" s="85">
        <f t="shared" si="25"/>
        <v>1.2242607934701448</v>
      </c>
      <c r="BL24" s="85" t="str">
        <f t="shared" si="26"/>
        <v>na</v>
      </c>
      <c r="BM24" s="86" t="str">
        <f t="shared" si="27"/>
        <v>na</v>
      </c>
      <c r="BN24" s="102" t="str">
        <f t="shared" si="28"/>
        <v>na</v>
      </c>
      <c r="BO24" s="85">
        <f t="shared" si="29"/>
        <v>17.488225362278385</v>
      </c>
      <c r="BP24" s="85" t="str">
        <f t="shared" si="30"/>
        <v>na</v>
      </c>
      <c r="BQ24" s="86" t="str">
        <f t="shared" si="31"/>
        <v>na</v>
      </c>
      <c r="BR24" s="85" t="str">
        <f t="shared" si="32"/>
        <v>na</v>
      </c>
      <c r="BS24" s="85">
        <f t="shared" si="33"/>
        <v>0.51986401195833476</v>
      </c>
      <c r="BT24" s="85">
        <f t="shared" si="34"/>
        <v>28.744617623731738</v>
      </c>
      <c r="BU24" s="85" t="str">
        <f t="shared" si="35"/>
        <v>na</v>
      </c>
      <c r="BV24" s="85">
        <f t="shared" si="36"/>
        <v>20.812433488992461</v>
      </c>
      <c r="BW24" s="85" t="str">
        <f t="shared" si="37"/>
        <v>na</v>
      </c>
      <c r="BX24" s="86" t="str">
        <f t="shared" si="38"/>
        <v>na</v>
      </c>
      <c r="BY24" s="85" t="str">
        <f t="shared" si="39"/>
        <v>na</v>
      </c>
      <c r="BZ24" s="93">
        <f t="shared" si="40"/>
        <v>0.25081205597390072</v>
      </c>
      <c r="CA24" s="85" t="str">
        <f t="shared" si="89"/>
        <v>na</v>
      </c>
      <c r="CB24" s="86" t="str">
        <f t="shared" si="90"/>
        <v>na</v>
      </c>
      <c r="CC24" s="85" t="str">
        <f t="shared" si="91"/>
        <v>na</v>
      </c>
      <c r="CD24" s="85">
        <f t="shared" si="92"/>
        <v>0.8233865904481833</v>
      </c>
      <c r="CE24" s="85">
        <f t="shared" si="93"/>
        <v>1.0562612598550118</v>
      </c>
      <c r="CF24" s="85" t="str">
        <f t="shared" si="94"/>
        <v>na</v>
      </c>
      <c r="CG24" s="85">
        <f t="shared" si="95"/>
        <v>3.3576683016419799E-2</v>
      </c>
      <c r="CH24" s="85" t="str">
        <f t="shared" si="96"/>
        <v>na</v>
      </c>
      <c r="CI24" s="86" t="str">
        <f t="shared" si="97"/>
        <v>na</v>
      </c>
      <c r="CJ24" s="102" t="str">
        <f t="shared" si="98"/>
        <v>na</v>
      </c>
    </row>
    <row r="25" spans="1:88" x14ac:dyDescent="0.25">
      <c r="A25" s="217" t="s">
        <v>45</v>
      </c>
      <c r="B25" s="54">
        <v>17</v>
      </c>
      <c r="C25" s="67">
        <v>1</v>
      </c>
      <c r="D25" s="67"/>
      <c r="E25" s="54">
        <v>1</v>
      </c>
      <c r="F25" s="144">
        <v>1</v>
      </c>
      <c r="G25" s="59"/>
      <c r="H25" s="56"/>
      <c r="I25" s="197"/>
      <c r="J25" s="57">
        <v>0.55600000000000005</v>
      </c>
      <c r="K25" s="57" t="s">
        <v>295</v>
      </c>
      <c r="L25" s="57"/>
      <c r="M25" s="57"/>
      <c r="N25" s="255" t="s">
        <v>280</v>
      </c>
      <c r="O25" s="63">
        <v>0.27800000000000002</v>
      </c>
      <c r="P25" s="214"/>
      <c r="Q25" s="224">
        <v>0.111</v>
      </c>
      <c r="R25" s="224">
        <v>0.32300000000000001</v>
      </c>
      <c r="S25" s="32">
        <f t="shared" si="111"/>
        <v>0.39928057553956831</v>
      </c>
      <c r="T25" s="32">
        <f t="shared" si="112"/>
        <v>0.39928057553956831</v>
      </c>
      <c r="U25" s="205">
        <f t="shared" si="113"/>
        <v>1.1618705035971222</v>
      </c>
      <c r="V25" s="26">
        <f t="shared" si="0"/>
        <v>1.1618705035971222</v>
      </c>
      <c r="W25" s="78">
        <v>1</v>
      </c>
      <c r="X25" s="144">
        <v>1</v>
      </c>
      <c r="Y25" s="75"/>
      <c r="Z25" s="144">
        <v>0.5</v>
      </c>
      <c r="AA25" s="144">
        <v>0.1</v>
      </c>
      <c r="AB25" s="144">
        <v>1</v>
      </c>
      <c r="AC25" s="144">
        <v>1</v>
      </c>
      <c r="AD25" s="144">
        <v>0.5</v>
      </c>
      <c r="AE25" s="144">
        <v>0.5</v>
      </c>
      <c r="AF25" s="75"/>
      <c r="AG25" s="144">
        <v>1</v>
      </c>
      <c r="AH25" s="54">
        <f t="shared" si="42"/>
        <v>18</v>
      </c>
      <c r="AI25" s="197">
        <f t="shared" si="114"/>
        <v>18</v>
      </c>
      <c r="AJ25" s="343" t="str">
        <f t="shared" si="115"/>
        <v>na</v>
      </c>
      <c r="AK25" s="197">
        <f t="shared" si="116"/>
        <v>18</v>
      </c>
      <c r="AL25" s="197">
        <f t="shared" si="117"/>
        <v>18</v>
      </c>
      <c r="AM25" s="197">
        <f t="shared" si="118"/>
        <v>18</v>
      </c>
      <c r="AN25" s="197">
        <f t="shared" si="119"/>
        <v>18</v>
      </c>
      <c r="AO25" s="197">
        <f t="shared" si="120"/>
        <v>18</v>
      </c>
      <c r="AP25" s="197">
        <f t="shared" si="121"/>
        <v>18</v>
      </c>
      <c r="AQ25" s="343" t="str">
        <f t="shared" si="122"/>
        <v>na</v>
      </c>
      <c r="AR25" s="197">
        <f t="shared" si="123"/>
        <v>18</v>
      </c>
      <c r="AS25" s="81">
        <f t="shared" si="7"/>
        <v>0.33595822992780922</v>
      </c>
      <c r="AT25" s="82">
        <f t="shared" si="8"/>
        <v>0.35122905856089143</v>
      </c>
      <c r="AU25" s="83" t="str">
        <f t="shared" si="9"/>
        <v>na</v>
      </c>
      <c r="AV25" s="82">
        <f t="shared" si="10"/>
        <v>0.24263649939230666</v>
      </c>
      <c r="AW25" s="82">
        <f t="shared" si="11"/>
        <v>5.7923832746173999E-2</v>
      </c>
      <c r="AX25" s="82">
        <f t="shared" si="12"/>
        <v>0.43071567939462724</v>
      </c>
      <c r="AY25" s="82">
        <f t="shared" si="13"/>
        <v>0.35695561929829728</v>
      </c>
      <c r="AZ25" s="82">
        <f t="shared" si="14"/>
        <v>0.18324994359698688</v>
      </c>
      <c r="BA25" s="82">
        <f t="shared" si="15"/>
        <v>0.18090058534574341</v>
      </c>
      <c r="BB25" s="83" t="str">
        <f t="shared" si="16"/>
        <v>na</v>
      </c>
      <c r="BC25" s="82">
        <f t="shared" si="17"/>
        <v>0.33595822992780922</v>
      </c>
      <c r="BD25" s="93">
        <f t="shared" si="18"/>
        <v>1.5419476416891409</v>
      </c>
      <c r="BE25" s="85">
        <f t="shared" si="19"/>
        <v>1.6853105422594121</v>
      </c>
      <c r="BF25" s="86" t="str">
        <f t="shared" si="20"/>
        <v>na</v>
      </c>
      <c r="BG25" s="85">
        <f t="shared" si="21"/>
        <v>0.80428750446131114</v>
      </c>
      <c r="BH25" s="85">
        <f t="shared" si="22"/>
        <v>4.5836731322507152E-2</v>
      </c>
      <c r="BI25" s="85">
        <f t="shared" si="23"/>
        <v>2.5344307062609159</v>
      </c>
      <c r="BJ25" s="85">
        <f t="shared" si="24"/>
        <v>1.7407143298756318</v>
      </c>
      <c r="BK25" s="85">
        <f t="shared" si="25"/>
        <v>0.45876128182486847</v>
      </c>
      <c r="BL25" s="85">
        <f t="shared" si="26"/>
        <v>0.44707357658442543</v>
      </c>
      <c r="BM25" s="86" t="str">
        <f t="shared" si="27"/>
        <v>na</v>
      </c>
      <c r="BN25" s="102">
        <f t="shared" si="28"/>
        <v>1.5419476416891409</v>
      </c>
      <c r="BO25" s="85">
        <f t="shared" si="29"/>
        <v>26.213109908715396</v>
      </c>
      <c r="BP25" s="85">
        <f t="shared" si="30"/>
        <v>28.650279218410006</v>
      </c>
      <c r="BQ25" s="86" t="str">
        <f t="shared" si="31"/>
        <v>na</v>
      </c>
      <c r="BR25" s="85">
        <f t="shared" si="32"/>
        <v>13.672887575842289</v>
      </c>
      <c r="BS25" s="85">
        <f t="shared" si="33"/>
        <v>0.77922443248262163</v>
      </c>
      <c r="BT25" s="85">
        <f t="shared" si="34"/>
        <v>43.085322006435568</v>
      </c>
      <c r="BU25" s="85">
        <f t="shared" si="35"/>
        <v>29.592143607885742</v>
      </c>
      <c r="BV25" s="85">
        <f t="shared" si="36"/>
        <v>7.7989417910227639</v>
      </c>
      <c r="BW25" s="85">
        <f t="shared" si="37"/>
        <v>7.6002508019352319</v>
      </c>
      <c r="BX25" s="86" t="str">
        <f t="shared" si="38"/>
        <v>na</v>
      </c>
      <c r="BY25" s="85">
        <f t="shared" si="39"/>
        <v>26.213109908715396</v>
      </c>
      <c r="BZ25" s="93">
        <f t="shared" si="40"/>
        <v>4.2381971876432847E-2</v>
      </c>
      <c r="CA25" s="85">
        <f t="shared" si="89"/>
        <v>0.20191861738695813</v>
      </c>
      <c r="CB25" s="86" t="str">
        <f t="shared" si="90"/>
        <v>na</v>
      </c>
      <c r="CC25" s="85">
        <f t="shared" si="91"/>
        <v>2.0836120171179594E-2</v>
      </c>
      <c r="CD25" s="85">
        <f t="shared" si="92"/>
        <v>0.91825971131529127</v>
      </c>
      <c r="CE25" s="85">
        <f t="shared" si="93"/>
        <v>0.42199862226633883</v>
      </c>
      <c r="CF25" s="85">
        <f t="shared" si="94"/>
        <v>0.29507673903019749</v>
      </c>
      <c r="CG25" s="85">
        <f t="shared" si="95"/>
        <v>0.83901897414583937</v>
      </c>
      <c r="CH25" s="85">
        <f t="shared" si="96"/>
        <v>0.54160340307418564</v>
      </c>
      <c r="CI25" s="86" t="str">
        <f t="shared" si="97"/>
        <v>na</v>
      </c>
      <c r="CJ25" s="102">
        <f t="shared" si="98"/>
        <v>0.45422872255556823</v>
      </c>
    </row>
    <row r="26" spans="1:88" x14ac:dyDescent="0.25">
      <c r="A26" s="222" t="s">
        <v>44</v>
      </c>
      <c r="B26" s="54">
        <v>17</v>
      </c>
      <c r="C26" s="55">
        <v>1</v>
      </c>
      <c r="D26" s="55"/>
      <c r="E26" s="54">
        <v>1</v>
      </c>
      <c r="F26" s="144">
        <v>1</v>
      </c>
      <c r="G26" s="69"/>
      <c r="H26" s="56"/>
      <c r="I26" s="55"/>
      <c r="J26" s="57"/>
      <c r="K26" s="57"/>
      <c r="L26" s="57"/>
      <c r="M26" s="57"/>
      <c r="N26" s="255" t="s">
        <v>285</v>
      </c>
      <c r="O26" s="63">
        <v>5.8999999999999997E-2</v>
      </c>
      <c r="P26" s="214"/>
      <c r="Q26" s="224">
        <v>0</v>
      </c>
      <c r="R26" s="224">
        <v>0</v>
      </c>
      <c r="S26" s="32">
        <f t="shared" si="111"/>
        <v>0</v>
      </c>
      <c r="T26" s="32">
        <f t="shared" si="112"/>
        <v>0.01</v>
      </c>
      <c r="U26" s="205">
        <f t="shared" si="113"/>
        <v>0</v>
      </c>
      <c r="V26" s="26">
        <f t="shared" si="0"/>
        <v>0.01</v>
      </c>
      <c r="W26" s="78">
        <v>1</v>
      </c>
      <c r="X26" s="60">
        <v>1</v>
      </c>
      <c r="Y26" s="75"/>
      <c r="Z26" s="60"/>
      <c r="AA26" s="60">
        <v>0.1</v>
      </c>
      <c r="AB26" s="36">
        <v>1</v>
      </c>
      <c r="AC26" s="36">
        <v>1</v>
      </c>
      <c r="AD26" s="60"/>
      <c r="AE26" s="60"/>
      <c r="AF26" s="75"/>
      <c r="AG26" s="60">
        <v>1</v>
      </c>
      <c r="AH26" s="54">
        <f t="shared" si="42"/>
        <v>18</v>
      </c>
      <c r="AI26" s="197">
        <f t="shared" si="114"/>
        <v>18</v>
      </c>
      <c r="AJ26" s="343" t="str">
        <f t="shared" si="115"/>
        <v>na</v>
      </c>
      <c r="AK26" s="197" t="str">
        <f t="shared" si="116"/>
        <v>na</v>
      </c>
      <c r="AL26" s="197">
        <f t="shared" si="117"/>
        <v>18</v>
      </c>
      <c r="AM26" s="197">
        <f t="shared" si="118"/>
        <v>18</v>
      </c>
      <c r="AN26" s="197">
        <f t="shared" si="119"/>
        <v>18</v>
      </c>
      <c r="AO26" s="197" t="str">
        <f t="shared" si="120"/>
        <v>na</v>
      </c>
      <c r="AP26" s="197" t="str">
        <f t="shared" si="121"/>
        <v>na</v>
      </c>
      <c r="AQ26" s="343" t="str">
        <f t="shared" si="122"/>
        <v>na</v>
      </c>
      <c r="AR26" s="197">
        <f t="shared" si="123"/>
        <v>18</v>
      </c>
      <c r="AS26" s="81">
        <f t="shared" si="7"/>
        <v>9.950330853168092E-3</v>
      </c>
      <c r="AT26" s="82">
        <f t="shared" si="8"/>
        <v>1.0402618619221187E-2</v>
      </c>
      <c r="AU26" s="83" t="str">
        <f t="shared" si="9"/>
        <v>na</v>
      </c>
      <c r="AV26" s="82" t="str">
        <f t="shared" si="10"/>
        <v>na</v>
      </c>
      <c r="AW26" s="82">
        <f t="shared" si="11"/>
        <v>1.7155742850289812E-3</v>
      </c>
      <c r="AX26" s="82">
        <f t="shared" si="12"/>
        <v>1.2756834427138581E-2</v>
      </c>
      <c r="AY26" s="82">
        <f t="shared" si="13"/>
        <v>1.0572226531491098E-2</v>
      </c>
      <c r="AZ26" s="82" t="str">
        <f t="shared" si="14"/>
        <v>na</v>
      </c>
      <c r="BA26" s="82" t="str">
        <f t="shared" si="15"/>
        <v>na</v>
      </c>
      <c r="BB26" s="83" t="str">
        <f t="shared" si="16"/>
        <v>na</v>
      </c>
      <c r="BC26" s="82">
        <f t="shared" si="17"/>
        <v>9.950330853168092E-3</v>
      </c>
      <c r="BD26" s="93">
        <f t="shared" si="18"/>
        <v>1.9900661706336174E-2</v>
      </c>
      <c r="BE26" s="85">
        <f t="shared" si="19"/>
        <v>2.1750929840189739E-2</v>
      </c>
      <c r="BF26" s="86" t="str">
        <f t="shared" si="20"/>
        <v>na</v>
      </c>
      <c r="BG26" s="85" t="str">
        <f t="shared" si="21"/>
        <v>na</v>
      </c>
      <c r="BH26" s="85">
        <f t="shared" si="22"/>
        <v>5.9157733966516549E-4</v>
      </c>
      <c r="BI26" s="85">
        <f t="shared" si="23"/>
        <v>3.2709831864457889E-2</v>
      </c>
      <c r="BJ26" s="85">
        <f t="shared" si="24"/>
        <v>2.2465981379418572E-2</v>
      </c>
      <c r="BK26" s="85" t="str">
        <f t="shared" si="25"/>
        <v>na</v>
      </c>
      <c r="BL26" s="85" t="str">
        <f t="shared" si="26"/>
        <v>na</v>
      </c>
      <c r="BM26" s="86" t="str">
        <f t="shared" si="27"/>
        <v>na</v>
      </c>
      <c r="BN26" s="102">
        <f t="shared" si="28"/>
        <v>1.9900661706336174E-2</v>
      </c>
      <c r="BO26" s="85">
        <f t="shared" si="29"/>
        <v>0.33831124900771498</v>
      </c>
      <c r="BP26" s="85">
        <f t="shared" si="30"/>
        <v>0.36976580728322556</v>
      </c>
      <c r="BQ26" s="86" t="str">
        <f t="shared" si="31"/>
        <v>na</v>
      </c>
      <c r="BR26" s="85" t="str">
        <f t="shared" si="32"/>
        <v>na</v>
      </c>
      <c r="BS26" s="85">
        <f t="shared" si="33"/>
        <v>1.0056814774307813E-2</v>
      </c>
      <c r="BT26" s="85">
        <f t="shared" si="34"/>
        <v>0.55606714169578408</v>
      </c>
      <c r="BU26" s="85">
        <f t="shared" si="35"/>
        <v>0.38192168345011573</v>
      </c>
      <c r="BV26" s="85" t="str">
        <f t="shared" si="36"/>
        <v>na</v>
      </c>
      <c r="BW26" s="85" t="str">
        <f t="shared" si="37"/>
        <v>na</v>
      </c>
      <c r="BX26" s="86" t="str">
        <f t="shared" si="38"/>
        <v>na</v>
      </c>
      <c r="BY26" s="85">
        <f t="shared" si="39"/>
        <v>0.33831124900771498</v>
      </c>
      <c r="BZ26" s="93">
        <f t="shared" si="40"/>
        <v>1.3859541868123422</v>
      </c>
      <c r="CA26" s="85">
        <f t="shared" si="89"/>
        <v>0.99331235140019181</v>
      </c>
      <c r="CB26" s="86" t="str">
        <f t="shared" si="90"/>
        <v>na</v>
      </c>
      <c r="CC26" s="85" t="str">
        <f t="shared" si="91"/>
        <v>na</v>
      </c>
      <c r="CD26" s="85">
        <f t="shared" si="92"/>
        <v>1.4321630072900988</v>
      </c>
      <c r="CE26" s="85">
        <f t="shared" si="93"/>
        <v>1.2625555927020866</v>
      </c>
      <c r="CF26" s="85">
        <f t="shared" si="94"/>
        <v>0.8581625098973108</v>
      </c>
      <c r="CG26" s="85" t="str">
        <f t="shared" si="95"/>
        <v>na</v>
      </c>
      <c r="CH26" s="85" t="str">
        <f t="shared" si="96"/>
        <v>na</v>
      </c>
      <c r="CI26" s="86" t="str">
        <f t="shared" si="97"/>
        <v>na</v>
      </c>
      <c r="CJ26" s="102">
        <f t="shared" si="98"/>
        <v>0.50292130900770438</v>
      </c>
    </row>
    <row r="27" spans="1:88" x14ac:dyDescent="0.25">
      <c r="A27" s="222" t="s">
        <v>43</v>
      </c>
      <c r="B27" s="54">
        <v>17</v>
      </c>
      <c r="C27" s="55">
        <v>1</v>
      </c>
      <c r="D27" s="55"/>
      <c r="E27" s="54"/>
      <c r="F27" s="144"/>
      <c r="G27" s="69">
        <v>1</v>
      </c>
      <c r="H27" s="56"/>
      <c r="I27" s="57">
        <v>6.7629999999999999</v>
      </c>
      <c r="J27" s="57"/>
      <c r="K27" s="57"/>
      <c r="L27" s="57"/>
      <c r="M27" s="57"/>
      <c r="N27" s="255" t="s">
        <v>270</v>
      </c>
      <c r="O27" s="63">
        <v>13.526</v>
      </c>
      <c r="P27" s="214"/>
      <c r="Q27" s="224">
        <v>6.1109999999999998</v>
      </c>
      <c r="R27" s="224">
        <v>21.082000000000001</v>
      </c>
      <c r="S27" s="32">
        <f t="shared" si="111"/>
        <v>0.45179653999704272</v>
      </c>
      <c r="T27" s="32">
        <f t="shared" si="112"/>
        <v>0.45179653999704272</v>
      </c>
      <c r="U27" s="205">
        <f t="shared" si="113"/>
        <v>1.5586278278870325</v>
      </c>
      <c r="V27" s="26">
        <f t="shared" si="0"/>
        <v>1.5586278278870325</v>
      </c>
      <c r="W27" s="78">
        <v>1</v>
      </c>
      <c r="X27" s="60">
        <v>1</v>
      </c>
      <c r="Y27" s="75"/>
      <c r="Z27" s="60">
        <v>0.25</v>
      </c>
      <c r="AA27" s="60">
        <v>0.1</v>
      </c>
      <c r="AB27" s="36">
        <v>1</v>
      </c>
      <c r="AC27" s="36"/>
      <c r="AD27" s="60"/>
      <c r="AE27" s="60">
        <v>1</v>
      </c>
      <c r="AF27" s="75"/>
      <c r="AG27" s="60"/>
      <c r="AH27" s="54">
        <f t="shared" si="42"/>
        <v>18</v>
      </c>
      <c r="AI27" s="197">
        <f t="shared" si="114"/>
        <v>18</v>
      </c>
      <c r="AJ27" s="343" t="str">
        <f t="shared" si="115"/>
        <v>na</v>
      </c>
      <c r="AK27" s="197">
        <f t="shared" si="116"/>
        <v>18</v>
      </c>
      <c r="AL27" s="197">
        <f t="shared" si="117"/>
        <v>18</v>
      </c>
      <c r="AM27" s="197">
        <f t="shared" si="118"/>
        <v>18</v>
      </c>
      <c r="AN27" s="197" t="str">
        <f t="shared" si="119"/>
        <v>na</v>
      </c>
      <c r="AO27" s="197" t="str">
        <f t="shared" si="120"/>
        <v>na</v>
      </c>
      <c r="AP27" s="197">
        <f t="shared" si="121"/>
        <v>18</v>
      </c>
      <c r="AQ27" s="343" t="str">
        <f t="shared" si="122"/>
        <v>na</v>
      </c>
      <c r="AR27" s="197" t="str">
        <f t="shared" si="123"/>
        <v>na</v>
      </c>
      <c r="AS27" s="81">
        <f t="shared" si="7"/>
        <v>0.37280178261534497</v>
      </c>
      <c r="AT27" s="82">
        <f t="shared" si="8"/>
        <v>0.38974731818876973</v>
      </c>
      <c r="AU27" s="83" t="str">
        <f t="shared" si="9"/>
        <v>na</v>
      </c>
      <c r="AV27" s="82">
        <f t="shared" si="10"/>
        <v>0.13462286594443013</v>
      </c>
      <c r="AW27" s="82">
        <f t="shared" si="11"/>
        <v>6.427616941643878E-2</v>
      </c>
      <c r="AX27" s="82">
        <f t="shared" si="12"/>
        <v>0.47795100335300639</v>
      </c>
      <c r="AY27" s="82" t="str">
        <f t="shared" si="13"/>
        <v>na</v>
      </c>
      <c r="AZ27" s="82" t="str">
        <f t="shared" si="14"/>
        <v>na</v>
      </c>
      <c r="BA27" s="82">
        <f t="shared" si="15"/>
        <v>0.40147884281652535</v>
      </c>
      <c r="BB27" s="83" t="str">
        <f t="shared" si="16"/>
        <v>na</v>
      </c>
      <c r="BC27" s="82" t="str">
        <f t="shared" si="17"/>
        <v>na</v>
      </c>
      <c r="BD27" s="93">
        <f t="shared" si="18"/>
        <v>1.8789422201159094</v>
      </c>
      <c r="BE27" s="85">
        <f t="shared" si="19"/>
        <v>2.0536372612423883</v>
      </c>
      <c r="BF27" s="86" t="str">
        <f t="shared" si="20"/>
        <v>na</v>
      </c>
      <c r="BG27" s="85">
        <f t="shared" si="21"/>
        <v>0.24501638518486782</v>
      </c>
      <c r="BH27" s="85">
        <f t="shared" si="22"/>
        <v>5.5854406067654842E-2</v>
      </c>
      <c r="BI27" s="85">
        <f t="shared" si="23"/>
        <v>3.0883336951280569</v>
      </c>
      <c r="BJ27" s="85" t="str">
        <f t="shared" si="24"/>
        <v>na</v>
      </c>
      <c r="BK27" s="85" t="str">
        <f t="shared" si="25"/>
        <v>na</v>
      </c>
      <c r="BL27" s="85">
        <f t="shared" si="26"/>
        <v>2.1791282552823561</v>
      </c>
      <c r="BM27" s="86" t="str">
        <f t="shared" si="27"/>
        <v>na</v>
      </c>
      <c r="BN27" s="102" t="str">
        <f t="shared" si="28"/>
        <v>na</v>
      </c>
      <c r="BO27" s="85">
        <f t="shared" si="29"/>
        <v>31.94201774197046</v>
      </c>
      <c r="BP27" s="85">
        <f t="shared" si="30"/>
        <v>34.911833441120599</v>
      </c>
      <c r="BQ27" s="86" t="str">
        <f t="shared" si="31"/>
        <v>na</v>
      </c>
      <c r="BR27" s="85">
        <f t="shared" si="32"/>
        <v>4.1652785481427532</v>
      </c>
      <c r="BS27" s="85">
        <f t="shared" si="33"/>
        <v>0.94952490315013227</v>
      </c>
      <c r="BT27" s="85">
        <f t="shared" si="34"/>
        <v>52.501672817176967</v>
      </c>
      <c r="BU27" s="85" t="str">
        <f t="shared" si="35"/>
        <v>na</v>
      </c>
      <c r="BV27" s="85" t="str">
        <f t="shared" si="36"/>
        <v>na</v>
      </c>
      <c r="BW27" s="85">
        <f t="shared" si="37"/>
        <v>37.045180339800055</v>
      </c>
      <c r="BX27" s="86" t="str">
        <f t="shared" si="38"/>
        <v>na</v>
      </c>
      <c r="BY27" s="85" t="str">
        <f t="shared" si="39"/>
        <v>na</v>
      </c>
      <c r="BZ27" s="93">
        <f t="shared" si="40"/>
        <v>0.13117636446374481</v>
      </c>
      <c r="CA27" s="85">
        <f t="shared" si="89"/>
        <v>0.37549037020987486</v>
      </c>
      <c r="CB27" s="86" t="str">
        <f t="shared" si="90"/>
        <v>na</v>
      </c>
      <c r="CC27" s="85">
        <f t="shared" si="91"/>
        <v>0.36313912171338991</v>
      </c>
      <c r="CD27" s="85">
        <f t="shared" si="92"/>
        <v>0.86733460024951858</v>
      </c>
      <c r="CE27" s="85">
        <f t="shared" si="93"/>
        <v>0.72252842024691588</v>
      </c>
      <c r="CF27" s="85" t="str">
        <f t="shared" si="94"/>
        <v>na</v>
      </c>
      <c r="CG27" s="85" t="str">
        <f t="shared" si="95"/>
        <v>na</v>
      </c>
      <c r="CH27" s="85">
        <f t="shared" si="96"/>
        <v>3.995888978750025E-2</v>
      </c>
      <c r="CI27" s="86" t="str">
        <f t="shared" si="97"/>
        <v>na</v>
      </c>
      <c r="CJ27" s="102" t="str">
        <f t="shared" si="98"/>
        <v>na</v>
      </c>
    </row>
    <row r="28" spans="1:88" x14ac:dyDescent="0.25">
      <c r="A28" s="217" t="s">
        <v>42</v>
      </c>
      <c r="B28" s="54">
        <v>17</v>
      </c>
      <c r="C28" s="55">
        <v>1</v>
      </c>
      <c r="D28" s="55"/>
      <c r="E28" s="54"/>
      <c r="F28" s="144"/>
      <c r="G28" s="69">
        <v>1</v>
      </c>
      <c r="H28" s="56"/>
      <c r="I28" s="55"/>
      <c r="J28" s="57"/>
      <c r="K28" s="57">
        <v>6.9999999999999993E-2</v>
      </c>
      <c r="L28" s="57">
        <v>0.26989999999999997</v>
      </c>
      <c r="M28" s="57">
        <v>0.44374999999999998</v>
      </c>
      <c r="N28" s="255" t="s">
        <v>278</v>
      </c>
      <c r="O28" s="63">
        <v>29.334</v>
      </c>
      <c r="P28" s="214"/>
      <c r="Q28" s="224">
        <v>14.667</v>
      </c>
      <c r="R28" s="224">
        <v>33.746000000000002</v>
      </c>
      <c r="S28" s="32">
        <f t="shared" si="111"/>
        <v>0.5</v>
      </c>
      <c r="T28" s="32">
        <f t="shared" si="112"/>
        <v>0.5</v>
      </c>
      <c r="U28" s="205">
        <f t="shared" si="113"/>
        <v>1.1504056725983502</v>
      </c>
      <c r="V28" s="26">
        <f t="shared" si="0"/>
        <v>1.1504056725983502</v>
      </c>
      <c r="W28" s="78">
        <v>1</v>
      </c>
      <c r="X28" s="144"/>
      <c r="Y28" s="75"/>
      <c r="Z28" s="144">
        <v>0.5</v>
      </c>
      <c r="AA28" s="144">
        <v>1</v>
      </c>
      <c r="AB28" s="120">
        <v>1</v>
      </c>
      <c r="AC28" s="120">
        <v>1</v>
      </c>
      <c r="AD28" s="144"/>
      <c r="AE28" s="144">
        <v>1</v>
      </c>
      <c r="AF28" s="75"/>
      <c r="AG28" s="144"/>
      <c r="AH28" s="54">
        <f t="shared" si="42"/>
        <v>18</v>
      </c>
      <c r="AI28" s="197" t="str">
        <f t="shared" si="114"/>
        <v>na</v>
      </c>
      <c r="AJ28" s="343" t="str">
        <f t="shared" si="115"/>
        <v>na</v>
      </c>
      <c r="AK28" s="197">
        <f t="shared" si="116"/>
        <v>18</v>
      </c>
      <c r="AL28" s="197">
        <f t="shared" si="117"/>
        <v>18</v>
      </c>
      <c r="AM28" s="197">
        <f t="shared" si="118"/>
        <v>18</v>
      </c>
      <c r="AN28" s="197">
        <f t="shared" si="119"/>
        <v>18</v>
      </c>
      <c r="AO28" s="197" t="str">
        <f t="shared" si="120"/>
        <v>na</v>
      </c>
      <c r="AP28" s="197">
        <f t="shared" si="121"/>
        <v>18</v>
      </c>
      <c r="AQ28" s="343" t="str">
        <f t="shared" si="122"/>
        <v>na</v>
      </c>
      <c r="AR28" s="197" t="str">
        <f t="shared" si="123"/>
        <v>na</v>
      </c>
      <c r="AS28" s="81">
        <f t="shared" si="7"/>
        <v>0.40546510810816438</v>
      </c>
      <c r="AT28" s="82" t="str">
        <f t="shared" si="8"/>
        <v>na</v>
      </c>
      <c r="AU28" s="83" t="str">
        <f t="shared" si="9"/>
        <v>na</v>
      </c>
      <c r="AV28" s="82">
        <f t="shared" si="10"/>
        <v>0.29283591141145204</v>
      </c>
      <c r="AW28" s="82">
        <f t="shared" si="11"/>
        <v>0.69907777260028336</v>
      </c>
      <c r="AX28" s="82">
        <f t="shared" si="12"/>
        <v>0.51982706167713388</v>
      </c>
      <c r="AY28" s="82">
        <f t="shared" si="13"/>
        <v>0.43080667736492467</v>
      </c>
      <c r="AZ28" s="82" t="str">
        <f t="shared" si="14"/>
        <v>na</v>
      </c>
      <c r="BA28" s="82">
        <f t="shared" si="15"/>
        <v>0.43665473180879238</v>
      </c>
      <c r="BB28" s="83" t="str">
        <f t="shared" si="16"/>
        <v>na</v>
      </c>
      <c r="BC28" s="82" t="str">
        <f t="shared" si="17"/>
        <v>na</v>
      </c>
      <c r="BD28" s="93">
        <f t="shared" si="18"/>
        <v>1.5313130185405488</v>
      </c>
      <c r="BE28" s="85" t="str">
        <f t="shared" si="19"/>
        <v>na</v>
      </c>
      <c r="BF28" s="86" t="str">
        <f t="shared" si="20"/>
        <v>na</v>
      </c>
      <c r="BG28" s="85">
        <f t="shared" si="21"/>
        <v>0.79874043251034799</v>
      </c>
      <c r="BH28" s="85">
        <f t="shared" si="22"/>
        <v>4.5520601026770171</v>
      </c>
      <c r="BI28" s="85">
        <f t="shared" si="23"/>
        <v>2.5169510495406788</v>
      </c>
      <c r="BJ28" s="85">
        <f t="shared" si="24"/>
        <v>1.7287088373367914</v>
      </c>
      <c r="BK28" s="85" t="str">
        <f t="shared" si="25"/>
        <v>na</v>
      </c>
      <c r="BL28" s="85">
        <f t="shared" si="26"/>
        <v>1.7759606605559026</v>
      </c>
      <c r="BM28" s="86" t="str">
        <f t="shared" si="27"/>
        <v>na</v>
      </c>
      <c r="BN28" s="102" t="str">
        <f t="shared" si="28"/>
        <v>na</v>
      </c>
      <c r="BO28" s="85">
        <f t="shared" si="29"/>
        <v>26.032321315189328</v>
      </c>
      <c r="BP28" s="85" t="str">
        <f t="shared" si="30"/>
        <v>na</v>
      </c>
      <c r="BQ28" s="86" t="str">
        <f t="shared" si="31"/>
        <v>na</v>
      </c>
      <c r="BR28" s="85">
        <f t="shared" si="32"/>
        <v>13.578587352675916</v>
      </c>
      <c r="BS28" s="85">
        <f t="shared" si="33"/>
        <v>77.385021745509292</v>
      </c>
      <c r="BT28" s="85">
        <f t="shared" si="34"/>
        <v>42.788167842191541</v>
      </c>
      <c r="BU28" s="85">
        <f t="shared" si="35"/>
        <v>29.388050234725455</v>
      </c>
      <c r="BV28" s="85" t="str">
        <f t="shared" si="36"/>
        <v>na</v>
      </c>
      <c r="BW28" s="85">
        <f t="shared" si="37"/>
        <v>30.191331229450345</v>
      </c>
      <c r="BX28" s="86" t="str">
        <f t="shared" si="38"/>
        <v>na</v>
      </c>
      <c r="BY28" s="85" t="str">
        <f t="shared" si="39"/>
        <v>na</v>
      </c>
      <c r="BZ28" s="93">
        <f t="shared" si="40"/>
        <v>0.25076211134428661</v>
      </c>
      <c r="CA28" s="85" t="str">
        <f t="shared" si="89"/>
        <v>na</v>
      </c>
      <c r="CB28" s="86" t="str">
        <f t="shared" si="90"/>
        <v>na</v>
      </c>
      <c r="CC28" s="85">
        <f t="shared" si="91"/>
        <v>4.7101931651292728E-3</v>
      </c>
      <c r="CD28" s="85">
        <f t="shared" si="92"/>
        <v>3.1043871229017954</v>
      </c>
      <c r="CE28" s="85">
        <f t="shared" si="93"/>
        <v>1.0561298542833346</v>
      </c>
      <c r="CF28" s="85">
        <f t="shared" si="94"/>
        <v>0.73364906738749081</v>
      </c>
      <c r="CG28" s="85" t="str">
        <f t="shared" si="95"/>
        <v>na</v>
      </c>
      <c r="CH28" s="85">
        <f t="shared" si="96"/>
        <v>0.12189584586967042</v>
      </c>
      <c r="CI28" s="86" t="str">
        <f t="shared" si="97"/>
        <v>na</v>
      </c>
      <c r="CJ28" s="102" t="str">
        <f t="shared" si="98"/>
        <v>na</v>
      </c>
    </row>
    <row r="29" spans="1:88" x14ac:dyDescent="0.25">
      <c r="A29" s="222" t="s">
        <v>124</v>
      </c>
      <c r="B29" s="54">
        <v>17</v>
      </c>
      <c r="C29" s="55">
        <v>1</v>
      </c>
      <c r="D29" s="55"/>
      <c r="E29" s="54"/>
      <c r="F29" s="144"/>
      <c r="G29" s="69">
        <v>1</v>
      </c>
      <c r="H29" s="56"/>
      <c r="I29" s="55">
        <v>6.5380000000000003</v>
      </c>
      <c r="J29" s="57"/>
      <c r="K29" s="57"/>
      <c r="L29" s="57"/>
      <c r="M29" s="57"/>
      <c r="N29" s="255" t="s">
        <v>270</v>
      </c>
      <c r="O29" s="63">
        <v>13.076000000000001</v>
      </c>
      <c r="P29" s="214"/>
      <c r="Q29" s="224">
        <v>9.2780000000000005</v>
      </c>
      <c r="R29" s="224">
        <v>25.111000000000001</v>
      </c>
      <c r="S29" s="32">
        <f t="shared" si="111"/>
        <v>0.70954420312022026</v>
      </c>
      <c r="T29" s="32">
        <f t="shared" si="112"/>
        <v>0.70954420312022026</v>
      </c>
      <c r="U29" s="205">
        <f t="shared" si="113"/>
        <v>1.9203884980116241</v>
      </c>
      <c r="V29" s="26">
        <f t="shared" si="0"/>
        <v>1.9203884980116241</v>
      </c>
      <c r="W29" s="78">
        <v>1</v>
      </c>
      <c r="X29" s="60">
        <v>1</v>
      </c>
      <c r="Y29" s="75"/>
      <c r="Z29" s="60">
        <v>0.5</v>
      </c>
      <c r="AA29" s="60">
        <v>0.3</v>
      </c>
      <c r="AB29" s="36">
        <v>0.5</v>
      </c>
      <c r="AC29" s="36"/>
      <c r="AD29" s="60"/>
      <c r="AE29" s="60">
        <v>1</v>
      </c>
      <c r="AF29" s="75"/>
      <c r="AG29" s="60"/>
      <c r="AH29" s="54">
        <f t="shared" si="42"/>
        <v>18</v>
      </c>
      <c r="AI29" s="197">
        <f t="shared" si="114"/>
        <v>18</v>
      </c>
      <c r="AJ29" s="343" t="str">
        <f t="shared" si="115"/>
        <v>na</v>
      </c>
      <c r="AK29" s="197">
        <f t="shared" si="116"/>
        <v>18</v>
      </c>
      <c r="AL29" s="197">
        <f t="shared" si="117"/>
        <v>18</v>
      </c>
      <c r="AM29" s="197">
        <f t="shared" si="118"/>
        <v>18</v>
      </c>
      <c r="AN29" s="197" t="str">
        <f t="shared" si="119"/>
        <v>na</v>
      </c>
      <c r="AO29" s="197" t="str">
        <f t="shared" si="120"/>
        <v>na</v>
      </c>
      <c r="AP29" s="197">
        <f t="shared" si="121"/>
        <v>18</v>
      </c>
      <c r="AQ29" s="343" t="str">
        <f t="shared" si="122"/>
        <v>na</v>
      </c>
      <c r="AR29" s="197" t="str">
        <f t="shared" si="123"/>
        <v>na</v>
      </c>
      <c r="AS29" s="81">
        <f t="shared" si="7"/>
        <v>0.53622678710145566</v>
      </c>
      <c r="AT29" s="82">
        <f t="shared" si="8"/>
        <v>0.56060073196970361</v>
      </c>
      <c r="AU29" s="83" t="str">
        <f t="shared" si="9"/>
        <v>na</v>
      </c>
      <c r="AV29" s="82">
        <f t="shared" si="10"/>
        <v>0.38727490179549573</v>
      </c>
      <c r="AW29" s="82">
        <f t="shared" si="11"/>
        <v>0.27735868298351152</v>
      </c>
      <c r="AX29" s="82">
        <f t="shared" si="12"/>
        <v>0.34373511993683059</v>
      </c>
      <c r="AY29" s="82" t="str">
        <f t="shared" si="13"/>
        <v>na</v>
      </c>
      <c r="AZ29" s="82" t="str">
        <f t="shared" si="14"/>
        <v>na</v>
      </c>
      <c r="BA29" s="82">
        <f t="shared" si="15"/>
        <v>0.57747500149387532</v>
      </c>
      <c r="BB29" s="83" t="str">
        <f t="shared" si="16"/>
        <v>na</v>
      </c>
      <c r="BC29" s="82" t="str">
        <f t="shared" si="17"/>
        <v>na</v>
      </c>
      <c r="BD29" s="93">
        <f t="shared" si="18"/>
        <v>2.1434333093888855</v>
      </c>
      <c r="BE29" s="85">
        <f t="shared" si="19"/>
        <v>2.3427194641874385</v>
      </c>
      <c r="BF29" s="86" t="str">
        <f t="shared" si="20"/>
        <v>na</v>
      </c>
      <c r="BG29" s="85">
        <f t="shared" si="21"/>
        <v>1.1180253990330915</v>
      </c>
      <c r="BH29" s="85">
        <f t="shared" si="22"/>
        <v>0.573451242107609</v>
      </c>
      <c r="BI29" s="85">
        <f t="shared" si="23"/>
        <v>0.88076648150430881</v>
      </c>
      <c r="BJ29" s="85" t="str">
        <f t="shared" si="24"/>
        <v>na</v>
      </c>
      <c r="BK29" s="85" t="str">
        <f t="shared" si="25"/>
        <v>na</v>
      </c>
      <c r="BL29" s="85">
        <f t="shared" si="26"/>
        <v>2.4858753173977606</v>
      </c>
      <c r="BM29" s="86" t="str">
        <f t="shared" si="27"/>
        <v>na</v>
      </c>
      <c r="BN29" s="102" t="str">
        <f t="shared" si="28"/>
        <v>na</v>
      </c>
      <c r="BO29" s="85">
        <f t="shared" si="29"/>
        <v>36.438366259611051</v>
      </c>
      <c r="BP29" s="85">
        <f t="shared" si="30"/>
        <v>39.826230891186455</v>
      </c>
      <c r="BQ29" s="86" t="str">
        <f t="shared" si="31"/>
        <v>na</v>
      </c>
      <c r="BR29" s="85">
        <f t="shared" si="32"/>
        <v>19.006431783562554</v>
      </c>
      <c r="BS29" s="85">
        <f t="shared" si="33"/>
        <v>9.7486711158293531</v>
      </c>
      <c r="BT29" s="85">
        <f t="shared" si="34"/>
        <v>14.973030185573251</v>
      </c>
      <c r="BU29" s="85" t="str">
        <f t="shared" si="35"/>
        <v>na</v>
      </c>
      <c r="BV29" s="85" t="str">
        <f t="shared" si="36"/>
        <v>na</v>
      </c>
      <c r="BW29" s="85">
        <f t="shared" si="37"/>
        <v>42.259880395761932</v>
      </c>
      <c r="BX29" s="86" t="str">
        <f t="shared" si="38"/>
        <v>na</v>
      </c>
      <c r="BY29" s="85" t="str">
        <f t="shared" si="39"/>
        <v>na</v>
      </c>
      <c r="BZ29" s="93">
        <f t="shared" si="40"/>
        <v>1.1141569883397331</v>
      </c>
      <c r="CA29" s="85">
        <f t="shared" si="89"/>
        <v>1.7892870172666315</v>
      </c>
      <c r="CB29" s="86" t="str">
        <f t="shared" si="90"/>
        <v>na</v>
      </c>
      <c r="CC29" s="85">
        <f t="shared" si="91"/>
        <v>0.22024394491841162</v>
      </c>
      <c r="CD29" s="85">
        <f t="shared" si="92"/>
        <v>7.4395089635204625E-4</v>
      </c>
      <c r="CE29" s="85">
        <f t="shared" si="93"/>
        <v>7.8729036391770271E-2</v>
      </c>
      <c r="CF29" s="85" t="str">
        <f t="shared" si="94"/>
        <v>na</v>
      </c>
      <c r="CG29" s="85" t="str">
        <f t="shared" si="95"/>
        <v>na</v>
      </c>
      <c r="CH29" s="85">
        <f t="shared" si="96"/>
        <v>0.89602441480232009</v>
      </c>
      <c r="CI29" s="86" t="str">
        <f t="shared" si="97"/>
        <v>na</v>
      </c>
      <c r="CJ29" s="102" t="str">
        <f t="shared" si="98"/>
        <v>na</v>
      </c>
    </row>
    <row r="30" spans="1:88" x14ac:dyDescent="0.25">
      <c r="A30" s="222" t="s">
        <v>40</v>
      </c>
      <c r="B30" s="54">
        <v>17</v>
      </c>
      <c r="C30" s="55">
        <v>1</v>
      </c>
      <c r="D30" s="55"/>
      <c r="E30" s="54"/>
      <c r="F30" s="144"/>
      <c r="G30" s="69">
        <v>1</v>
      </c>
      <c r="H30" s="56"/>
      <c r="I30" s="55">
        <v>1.625</v>
      </c>
      <c r="J30" s="57"/>
      <c r="K30" s="57"/>
      <c r="L30" s="57"/>
      <c r="M30" s="57"/>
      <c r="N30" s="255" t="s">
        <v>278</v>
      </c>
      <c r="O30" s="63">
        <v>17.111999999999998</v>
      </c>
      <c r="P30" s="214"/>
      <c r="Q30" s="224">
        <v>8.5559999999999992</v>
      </c>
      <c r="R30" s="224">
        <v>22.812000000000001</v>
      </c>
      <c r="S30" s="32">
        <f t="shared" si="111"/>
        <v>0.5</v>
      </c>
      <c r="T30" s="32">
        <f t="shared" si="112"/>
        <v>0.5</v>
      </c>
      <c r="U30" s="205">
        <f t="shared" si="113"/>
        <v>1.3330995792426368</v>
      </c>
      <c r="V30" s="26">
        <f t="shared" si="0"/>
        <v>1.3330995792426368</v>
      </c>
      <c r="W30" s="78">
        <v>1</v>
      </c>
      <c r="X30" s="60">
        <v>1</v>
      </c>
      <c r="Y30" s="75"/>
      <c r="Z30" s="60">
        <v>0.25</v>
      </c>
      <c r="AA30" s="60">
        <v>0.8</v>
      </c>
      <c r="AB30" s="36">
        <v>0.5</v>
      </c>
      <c r="AC30" s="36"/>
      <c r="AD30" s="60"/>
      <c r="AE30" s="60"/>
      <c r="AF30" s="75"/>
      <c r="AG30" s="60"/>
      <c r="AH30" s="54">
        <f t="shared" si="42"/>
        <v>18</v>
      </c>
      <c r="AI30" s="197">
        <f t="shared" si="114"/>
        <v>18</v>
      </c>
      <c r="AJ30" s="343" t="str">
        <f t="shared" si="115"/>
        <v>na</v>
      </c>
      <c r="AK30" s="197">
        <f t="shared" si="116"/>
        <v>18</v>
      </c>
      <c r="AL30" s="197">
        <f t="shared" si="117"/>
        <v>18</v>
      </c>
      <c r="AM30" s="197">
        <f t="shared" si="118"/>
        <v>18</v>
      </c>
      <c r="AN30" s="197" t="str">
        <f t="shared" si="119"/>
        <v>na</v>
      </c>
      <c r="AO30" s="197" t="str">
        <f t="shared" si="120"/>
        <v>na</v>
      </c>
      <c r="AP30" s="197" t="str">
        <f t="shared" si="121"/>
        <v>na</v>
      </c>
      <c r="AQ30" s="343" t="str">
        <f t="shared" si="122"/>
        <v>na</v>
      </c>
      <c r="AR30" s="197" t="str">
        <f t="shared" si="123"/>
        <v>na</v>
      </c>
      <c r="AS30" s="81">
        <f t="shared" si="7"/>
        <v>0.40546510810816438</v>
      </c>
      <c r="AT30" s="82">
        <f t="shared" si="8"/>
        <v>0.42389534029489911</v>
      </c>
      <c r="AU30" s="83" t="str">
        <f t="shared" si="9"/>
        <v>na</v>
      </c>
      <c r="AV30" s="82">
        <f t="shared" si="10"/>
        <v>0.14641795570572602</v>
      </c>
      <c r="AW30" s="82">
        <f t="shared" si="11"/>
        <v>0.55926221808022669</v>
      </c>
      <c r="AX30" s="82">
        <f t="shared" si="12"/>
        <v>0.25991353083856694</v>
      </c>
      <c r="AY30" s="82" t="str">
        <f t="shared" si="13"/>
        <v>na</v>
      </c>
      <c r="AZ30" s="82" t="str">
        <f t="shared" si="14"/>
        <v>na</v>
      </c>
      <c r="BA30" s="82" t="str">
        <f t="shared" si="15"/>
        <v>na</v>
      </c>
      <c r="BB30" s="83" t="str">
        <f t="shared" si="16"/>
        <v>na</v>
      </c>
      <c r="BC30" s="82" t="str">
        <f t="shared" si="17"/>
        <v>na</v>
      </c>
      <c r="BD30" s="93">
        <f t="shared" si="18"/>
        <v>1.694395350088471</v>
      </c>
      <c r="BE30" s="85">
        <f t="shared" si="19"/>
        <v>1.8519321078446302</v>
      </c>
      <c r="BF30" s="86" t="str">
        <f t="shared" si="20"/>
        <v>na</v>
      </c>
      <c r="BG30" s="85">
        <f t="shared" si="21"/>
        <v>0.22095124549764783</v>
      </c>
      <c r="BH30" s="85">
        <f t="shared" si="22"/>
        <v>3.2235821166962579</v>
      </c>
      <c r="BI30" s="85">
        <f t="shared" si="23"/>
        <v>0.69625055477008191</v>
      </c>
      <c r="BJ30" s="85" t="str">
        <f t="shared" si="24"/>
        <v>na</v>
      </c>
      <c r="BK30" s="85" t="str">
        <f t="shared" si="25"/>
        <v>na</v>
      </c>
      <c r="BL30" s="85" t="str">
        <f t="shared" si="26"/>
        <v>na</v>
      </c>
      <c r="BM30" s="86" t="str">
        <f t="shared" si="27"/>
        <v>na</v>
      </c>
      <c r="BN30" s="102" t="str">
        <f t="shared" si="28"/>
        <v>na</v>
      </c>
      <c r="BO30" s="85">
        <f t="shared" si="29"/>
        <v>28.804720951504006</v>
      </c>
      <c r="BP30" s="85">
        <f t="shared" si="30"/>
        <v>31.482845833358713</v>
      </c>
      <c r="BQ30" s="86" t="str">
        <f t="shared" si="31"/>
        <v>na</v>
      </c>
      <c r="BR30" s="85">
        <f t="shared" si="32"/>
        <v>3.7561711734600132</v>
      </c>
      <c r="BS30" s="85">
        <f t="shared" si="33"/>
        <v>54.800895983836384</v>
      </c>
      <c r="BT30" s="85">
        <f t="shared" si="34"/>
        <v>11.836259431091392</v>
      </c>
      <c r="BU30" s="85" t="str">
        <f t="shared" si="35"/>
        <v>na</v>
      </c>
      <c r="BV30" s="85" t="str">
        <f t="shared" si="36"/>
        <v>na</v>
      </c>
      <c r="BW30" s="85" t="str">
        <f t="shared" si="37"/>
        <v>na</v>
      </c>
      <c r="BX30" s="86" t="str">
        <f t="shared" si="38"/>
        <v>na</v>
      </c>
      <c r="BY30" s="85" t="str">
        <f t="shared" si="39"/>
        <v>na</v>
      </c>
      <c r="BZ30" s="93">
        <f t="shared" si="40"/>
        <v>0.25076211134428661</v>
      </c>
      <c r="CA30" s="85">
        <f t="shared" si="89"/>
        <v>0.5740342475132777</v>
      </c>
      <c r="CB30" s="86" t="str">
        <f t="shared" si="90"/>
        <v>na</v>
      </c>
      <c r="CC30" s="85">
        <f t="shared" si="91"/>
        <v>0.30533131634072169</v>
      </c>
      <c r="CD30" s="85">
        <f t="shared" si="92"/>
        <v>1.3659530580533608</v>
      </c>
      <c r="CE30" s="85">
        <f t="shared" si="93"/>
        <v>5.6306916258086854E-3</v>
      </c>
      <c r="CF30" s="85" t="str">
        <f t="shared" si="94"/>
        <v>na</v>
      </c>
      <c r="CG30" s="85" t="str">
        <f t="shared" si="95"/>
        <v>na</v>
      </c>
      <c r="CH30" s="85" t="str">
        <f t="shared" si="96"/>
        <v>na</v>
      </c>
      <c r="CI30" s="86" t="str">
        <f t="shared" si="97"/>
        <v>na</v>
      </c>
      <c r="CJ30" s="102" t="str">
        <f t="shared" si="98"/>
        <v>na</v>
      </c>
    </row>
    <row r="31" spans="1:88" x14ac:dyDescent="0.25">
      <c r="A31" s="222" t="s">
        <v>39</v>
      </c>
      <c r="B31" s="54">
        <v>17</v>
      </c>
      <c r="C31" s="55">
        <v>1</v>
      </c>
      <c r="D31" s="55"/>
      <c r="E31" s="54"/>
      <c r="F31" s="144"/>
      <c r="G31" s="69">
        <v>1</v>
      </c>
      <c r="H31" s="56"/>
      <c r="I31" s="55">
        <v>44.088000000000001</v>
      </c>
      <c r="J31" s="57"/>
      <c r="K31" s="57"/>
      <c r="L31" s="57"/>
      <c r="M31" s="57"/>
      <c r="N31" s="255" t="s">
        <v>278</v>
      </c>
      <c r="O31" s="63">
        <v>540.66</v>
      </c>
      <c r="P31" s="214"/>
      <c r="Q31" s="224">
        <v>270.33300000000003</v>
      </c>
      <c r="R31" s="224">
        <v>237.15</v>
      </c>
      <c r="S31" s="154">
        <f t="shared" si="111"/>
        <v>0.50000554877372105</v>
      </c>
      <c r="T31" s="154">
        <f t="shared" si="112"/>
        <v>0.50000554877372105</v>
      </c>
      <c r="U31" s="205">
        <f t="shared" si="113"/>
        <v>0.43863056264565536</v>
      </c>
      <c r="V31" s="26">
        <f t="shared" si="0"/>
        <v>0.43863056264565536</v>
      </c>
      <c r="W31" s="78">
        <v>1</v>
      </c>
      <c r="X31" s="60"/>
      <c r="Y31" s="75">
        <v>1</v>
      </c>
      <c r="Z31" s="60">
        <v>1</v>
      </c>
      <c r="AA31" s="60">
        <v>0.3</v>
      </c>
      <c r="AB31" s="36">
        <v>1</v>
      </c>
      <c r="AC31" s="36"/>
      <c r="AD31" s="60"/>
      <c r="AE31" s="60">
        <v>1</v>
      </c>
      <c r="AF31" s="75">
        <v>1</v>
      </c>
      <c r="AG31" s="60"/>
      <c r="AH31" s="54">
        <f t="shared" si="42"/>
        <v>18</v>
      </c>
      <c r="AI31" s="197" t="str">
        <f t="shared" si="114"/>
        <v>na</v>
      </c>
      <c r="AJ31" s="343">
        <f t="shared" si="115"/>
        <v>18</v>
      </c>
      <c r="AK31" s="197">
        <f t="shared" si="116"/>
        <v>18</v>
      </c>
      <c r="AL31" s="197">
        <f t="shared" si="117"/>
        <v>18</v>
      </c>
      <c r="AM31" s="197">
        <f t="shared" si="118"/>
        <v>18</v>
      </c>
      <c r="AN31" s="197" t="str">
        <f t="shared" si="119"/>
        <v>na</v>
      </c>
      <c r="AO31" s="197" t="str">
        <f t="shared" si="120"/>
        <v>na</v>
      </c>
      <c r="AP31" s="197">
        <f t="shared" si="121"/>
        <v>18</v>
      </c>
      <c r="AQ31" s="343">
        <f t="shared" si="122"/>
        <v>18</v>
      </c>
      <c r="AR31" s="197" t="str">
        <f t="shared" si="123"/>
        <v>na</v>
      </c>
      <c r="AS31" s="81">
        <f t="shared" si="7"/>
        <v>0.40546880728380308</v>
      </c>
      <c r="AT31" s="82" t="str">
        <f t="shared" si="8"/>
        <v>na</v>
      </c>
      <c r="AU31" s="83">
        <f t="shared" si="9"/>
        <v>0.46339292261006065</v>
      </c>
      <c r="AV31" s="82">
        <f t="shared" si="10"/>
        <v>0.58567716607660447</v>
      </c>
      <c r="AW31" s="82">
        <f t="shared" si="11"/>
        <v>0.20972524514679466</v>
      </c>
      <c r="AX31" s="82">
        <f t="shared" si="12"/>
        <v>0.51983180421000397</v>
      </c>
      <c r="AY31" s="82" t="str">
        <f t="shared" si="13"/>
        <v>na</v>
      </c>
      <c r="AZ31" s="82" t="str">
        <f t="shared" si="14"/>
        <v>na</v>
      </c>
      <c r="BA31" s="82">
        <f t="shared" si="15"/>
        <v>0.43665871553640329</v>
      </c>
      <c r="BB31" s="83">
        <f t="shared" si="16"/>
        <v>0.54062507637840407</v>
      </c>
      <c r="BC31" s="82" t="str">
        <f t="shared" si="17"/>
        <v>na</v>
      </c>
      <c r="BD31" s="93">
        <f t="shared" si="18"/>
        <v>0.72738332587903798</v>
      </c>
      <c r="BE31" s="85" t="str">
        <f t="shared" si="19"/>
        <v>na</v>
      </c>
      <c r="BF31" s="86">
        <f t="shared" si="20"/>
        <v>0.95005169094404951</v>
      </c>
      <c r="BG31" s="85">
        <f t="shared" si="21"/>
        <v>1.5176269391797212</v>
      </c>
      <c r="BH31" s="85">
        <f t="shared" si="22"/>
        <v>0.19460314901638942</v>
      </c>
      <c r="BI31" s="85">
        <f t="shared" si="23"/>
        <v>1.1955675967768542</v>
      </c>
      <c r="BJ31" s="85" t="str">
        <f t="shared" si="24"/>
        <v>na</v>
      </c>
      <c r="BK31" s="85" t="str">
        <f t="shared" si="25"/>
        <v>na</v>
      </c>
      <c r="BL31" s="85">
        <f t="shared" si="26"/>
        <v>0.84359249628574817</v>
      </c>
      <c r="BM31" s="86">
        <f t="shared" si="27"/>
        <v>1.2931259126738452</v>
      </c>
      <c r="BN31" s="102" t="str">
        <f t="shared" si="28"/>
        <v>na</v>
      </c>
      <c r="BO31" s="85">
        <f t="shared" si="29"/>
        <v>12.365516539943645</v>
      </c>
      <c r="BP31" s="85" t="str">
        <f t="shared" si="30"/>
        <v>na</v>
      </c>
      <c r="BQ31" s="86">
        <f t="shared" si="31"/>
        <v>16.150878746048843</v>
      </c>
      <c r="BR31" s="85">
        <f t="shared" si="32"/>
        <v>25.799657966055261</v>
      </c>
      <c r="BS31" s="85">
        <f t="shared" si="33"/>
        <v>3.30825353327862</v>
      </c>
      <c r="BT31" s="85">
        <f t="shared" si="34"/>
        <v>20.324649145206521</v>
      </c>
      <c r="BU31" s="85" t="str">
        <f t="shared" si="35"/>
        <v>na</v>
      </c>
      <c r="BV31" s="85" t="str">
        <f t="shared" si="36"/>
        <v>na</v>
      </c>
      <c r="BW31" s="85">
        <f t="shared" si="37"/>
        <v>14.341072436857718</v>
      </c>
      <c r="BX31" s="86">
        <f t="shared" si="38"/>
        <v>21.983140515455368</v>
      </c>
      <c r="BY31" s="85" t="str">
        <f t="shared" si="39"/>
        <v>na</v>
      </c>
      <c r="BZ31" s="93">
        <f t="shared" si="40"/>
        <v>0.25077782976703428</v>
      </c>
      <c r="CA31" s="85" t="str">
        <f t="shared" si="89"/>
        <v>na</v>
      </c>
      <c r="CB31" s="86">
        <f t="shared" si="90"/>
        <v>0.4583139796289854</v>
      </c>
      <c r="CC31" s="85">
        <f t="shared" si="91"/>
        <v>1.7188549053877542</v>
      </c>
      <c r="CD31" s="85">
        <f t="shared" si="92"/>
        <v>9.8734106870132371E-2</v>
      </c>
      <c r="CE31" s="85">
        <f t="shared" si="93"/>
        <v>1.0561712103768752</v>
      </c>
      <c r="CF31" s="85" t="str">
        <f t="shared" si="94"/>
        <v>na</v>
      </c>
      <c r="CG31" s="85" t="str">
        <f t="shared" si="95"/>
        <v>na</v>
      </c>
      <c r="CH31" s="85">
        <f t="shared" si="96"/>
        <v>0.12190764801201964</v>
      </c>
      <c r="CI31" s="86">
        <f t="shared" si="97"/>
        <v>0.21246119599550101</v>
      </c>
      <c r="CJ31" s="102" t="str">
        <f t="shared" si="98"/>
        <v>na</v>
      </c>
    </row>
    <row r="32" spans="1:88" s="20" customFormat="1" x14ac:dyDescent="0.25">
      <c r="A32" s="222" t="s">
        <v>38</v>
      </c>
      <c r="B32" s="54">
        <v>17</v>
      </c>
      <c r="C32" s="197">
        <v>1</v>
      </c>
      <c r="D32" s="197"/>
      <c r="E32" s="54"/>
      <c r="F32" s="144"/>
      <c r="G32" s="69">
        <v>1</v>
      </c>
      <c r="H32" s="56"/>
      <c r="I32" s="197">
        <v>20.7</v>
      </c>
      <c r="J32" s="57"/>
      <c r="K32" s="57"/>
      <c r="L32" s="57"/>
      <c r="M32" s="57"/>
      <c r="N32" s="255" t="s">
        <v>278</v>
      </c>
      <c r="O32" s="63">
        <v>493.56</v>
      </c>
      <c r="P32" s="214"/>
      <c r="Q32" s="224">
        <v>246.77799999999999</v>
      </c>
      <c r="R32" s="224">
        <v>430.495</v>
      </c>
      <c r="S32" s="154">
        <f t="shared" si="111"/>
        <v>0.49999594780776396</v>
      </c>
      <c r="T32" s="154">
        <f t="shared" si="112"/>
        <v>0.49999594780776396</v>
      </c>
      <c r="U32" s="205">
        <f t="shared" si="113"/>
        <v>0.87222424831834033</v>
      </c>
      <c r="V32" s="26">
        <f t="shared" si="0"/>
        <v>0.87222424831834033</v>
      </c>
      <c r="W32" s="78">
        <v>1</v>
      </c>
      <c r="X32" s="60"/>
      <c r="Y32" s="75"/>
      <c r="Z32" s="60">
        <v>0.25</v>
      </c>
      <c r="AA32" s="60">
        <v>0.2</v>
      </c>
      <c r="AB32" s="36">
        <v>1</v>
      </c>
      <c r="AC32" s="36">
        <v>1</v>
      </c>
      <c r="AD32" s="60">
        <v>1</v>
      </c>
      <c r="AE32" s="60"/>
      <c r="AF32" s="75"/>
      <c r="AG32" s="60"/>
      <c r="AH32" s="54">
        <f t="shared" si="42"/>
        <v>18</v>
      </c>
      <c r="AI32" s="197" t="str">
        <f t="shared" si="114"/>
        <v>na</v>
      </c>
      <c r="AJ32" s="343" t="str">
        <f t="shared" si="115"/>
        <v>na</v>
      </c>
      <c r="AK32" s="197">
        <f t="shared" si="116"/>
        <v>18</v>
      </c>
      <c r="AL32" s="197">
        <f t="shared" si="117"/>
        <v>18</v>
      </c>
      <c r="AM32" s="197">
        <f t="shared" si="118"/>
        <v>18</v>
      </c>
      <c r="AN32" s="197">
        <f t="shared" si="119"/>
        <v>18</v>
      </c>
      <c r="AO32" s="197">
        <f t="shared" si="120"/>
        <v>18</v>
      </c>
      <c r="AP32" s="197" t="str">
        <f t="shared" si="121"/>
        <v>na</v>
      </c>
      <c r="AQ32" s="343" t="str">
        <f t="shared" si="122"/>
        <v>na</v>
      </c>
      <c r="AR32" s="197" t="str">
        <f t="shared" si="123"/>
        <v>na</v>
      </c>
      <c r="AS32" s="81">
        <f t="shared" si="7"/>
        <v>0.4054624066430248</v>
      </c>
      <c r="AT32" s="82" t="str">
        <f t="shared" si="8"/>
        <v>na</v>
      </c>
      <c r="AU32" s="83" t="str">
        <f t="shared" si="9"/>
        <v>na</v>
      </c>
      <c r="AV32" s="82">
        <f t="shared" si="10"/>
        <v>0.14641698017664784</v>
      </c>
      <c r="AW32" s="82">
        <f t="shared" si="11"/>
        <v>0.13981462298035335</v>
      </c>
      <c r="AX32" s="82">
        <f t="shared" si="12"/>
        <v>0.51982359826028823</v>
      </c>
      <c r="AY32" s="82">
        <f t="shared" si="13"/>
        <v>0.43080380705821386</v>
      </c>
      <c r="AZ32" s="82">
        <f t="shared" si="14"/>
        <v>0.44232262542875439</v>
      </c>
      <c r="BA32" s="82" t="str">
        <f t="shared" si="15"/>
        <v>na</v>
      </c>
      <c r="BB32" s="83" t="str">
        <f t="shared" si="16"/>
        <v>na</v>
      </c>
      <c r="BC32" s="82" t="str">
        <f t="shared" si="17"/>
        <v>na</v>
      </c>
      <c r="BD32" s="93">
        <f t="shared" si="18"/>
        <v>1.2542543232988066</v>
      </c>
      <c r="BE32" s="85" t="str">
        <f t="shared" si="19"/>
        <v>na</v>
      </c>
      <c r="BF32" s="86" t="str">
        <f t="shared" si="20"/>
        <v>na</v>
      </c>
      <c r="BG32" s="85">
        <f t="shared" si="21"/>
        <v>0.16355631222029191</v>
      </c>
      <c r="BH32" s="85">
        <f t="shared" si="22"/>
        <v>0.14913844510092822</v>
      </c>
      <c r="BI32" s="85">
        <f t="shared" si="23"/>
        <v>2.0615620041071776</v>
      </c>
      <c r="BJ32" s="85">
        <f t="shared" si="24"/>
        <v>1.4159355446615434</v>
      </c>
      <c r="BK32" s="85">
        <f t="shared" si="25"/>
        <v>1.4926663021076709</v>
      </c>
      <c r="BL32" s="85" t="str">
        <f t="shared" si="26"/>
        <v>na</v>
      </c>
      <c r="BM32" s="86" t="str">
        <f t="shared" si="27"/>
        <v>na</v>
      </c>
      <c r="BN32" s="102" t="str">
        <f t="shared" si="28"/>
        <v>na</v>
      </c>
      <c r="BO32" s="85">
        <f t="shared" si="29"/>
        <v>21.322323496079711</v>
      </c>
      <c r="BP32" s="85" t="str">
        <f t="shared" si="30"/>
        <v>na</v>
      </c>
      <c r="BQ32" s="86" t="str">
        <f t="shared" si="31"/>
        <v>na</v>
      </c>
      <c r="BR32" s="85">
        <f t="shared" si="32"/>
        <v>2.7804573077449626</v>
      </c>
      <c r="BS32" s="85">
        <f t="shared" si="33"/>
        <v>2.5353535667157798</v>
      </c>
      <c r="BT32" s="85">
        <f t="shared" si="34"/>
        <v>35.046554069822022</v>
      </c>
      <c r="BU32" s="85">
        <f t="shared" si="35"/>
        <v>24.070904259246237</v>
      </c>
      <c r="BV32" s="85">
        <f t="shared" si="36"/>
        <v>25.375327135830407</v>
      </c>
      <c r="BW32" s="85" t="str">
        <f t="shared" si="37"/>
        <v>na</v>
      </c>
      <c r="BX32" s="86" t="str">
        <f t="shared" si="38"/>
        <v>na</v>
      </c>
      <c r="BY32" s="85" t="str">
        <f t="shared" si="39"/>
        <v>na</v>
      </c>
      <c r="BZ32" s="93">
        <f t="shared" si="40"/>
        <v>0.2507506326733831</v>
      </c>
      <c r="CA32" s="85" t="str">
        <f t="shared" si="89"/>
        <v>na</v>
      </c>
      <c r="CB32" s="86" t="str">
        <f t="shared" si="90"/>
        <v>na</v>
      </c>
      <c r="CC32" s="85">
        <f t="shared" si="91"/>
        <v>0.30533589031553576</v>
      </c>
      <c r="CD32" s="85">
        <f t="shared" si="92"/>
        <v>0.3731077774092727</v>
      </c>
      <c r="CE32" s="85">
        <f t="shared" si="93"/>
        <v>1.0560996529186168</v>
      </c>
      <c r="CF32" s="85">
        <f t="shared" si="94"/>
        <v>0.73362820636207382</v>
      </c>
      <c r="CG32" s="85">
        <f t="shared" si="95"/>
        <v>3.355216904344565E-2</v>
      </c>
      <c r="CH32" s="85" t="str">
        <f t="shared" si="96"/>
        <v>na</v>
      </c>
      <c r="CI32" s="86" t="str">
        <f t="shared" si="97"/>
        <v>na</v>
      </c>
      <c r="CJ32" s="102" t="str">
        <f t="shared" si="98"/>
        <v>na</v>
      </c>
    </row>
    <row r="33" spans="1:88" s="20" customFormat="1" x14ac:dyDescent="0.25">
      <c r="A33" s="217" t="s">
        <v>179</v>
      </c>
      <c r="B33" s="54"/>
      <c r="C33" s="197"/>
      <c r="D33" s="197">
        <v>16</v>
      </c>
      <c r="E33" s="54">
        <v>1</v>
      </c>
      <c r="F33" s="144"/>
      <c r="G33" s="69">
        <v>1</v>
      </c>
      <c r="H33" s="56"/>
      <c r="I33" s="197"/>
      <c r="J33" s="57">
        <v>0.33300000000000002</v>
      </c>
      <c r="K33" s="57">
        <v>5.3E-3</v>
      </c>
      <c r="L33" s="57">
        <v>3.5000000000000005E-3</v>
      </c>
      <c r="M33" s="57">
        <v>3.4000000000000002E-3</v>
      </c>
      <c r="N33" s="255" t="s">
        <v>278</v>
      </c>
      <c r="O33" s="63"/>
      <c r="P33" s="137">
        <v>0.20179999999999998</v>
      </c>
      <c r="Q33" s="246">
        <v>0.10089999999999999</v>
      </c>
      <c r="R33" s="224">
        <v>0.61499999999999999</v>
      </c>
      <c r="S33" s="73">
        <f>Q33/P33</f>
        <v>0.5</v>
      </c>
      <c r="T33" s="73">
        <f>IF(Q33&lt;0.01*P33,0.01,IF(Q33&gt;100*P33,100,S33))</f>
        <v>0.5</v>
      </c>
      <c r="U33" s="205">
        <f>IF(R33&gt;0,((((1/P33)^2)*((R33^2)+(Q33^2))-((1/P33)^2)*(Q33^2))^0.5),0)</f>
        <v>3.0475718533201186</v>
      </c>
      <c r="V33" s="26">
        <f t="shared" si="0"/>
        <v>3.0475718533201186</v>
      </c>
      <c r="W33" s="78">
        <v>1</v>
      </c>
      <c r="X33" s="144">
        <v>1</v>
      </c>
      <c r="Y33" s="75"/>
      <c r="Z33" s="144">
        <v>1</v>
      </c>
      <c r="AA33" s="144">
        <v>1</v>
      </c>
      <c r="AB33" s="120">
        <v>0.5</v>
      </c>
      <c r="AC33" s="120">
        <v>1</v>
      </c>
      <c r="AD33" s="144"/>
      <c r="AE33" s="144"/>
      <c r="AF33" s="75"/>
      <c r="AG33" s="144">
        <v>1</v>
      </c>
      <c r="AH33" s="54">
        <f>IF(W33&gt;0,$D33,"na")</f>
        <v>16</v>
      </c>
      <c r="AI33" s="197">
        <f t="shared" ref="AI33:AR33" si="124">IF(X33&gt;0,$D33,"na")</f>
        <v>16</v>
      </c>
      <c r="AJ33" s="343" t="str">
        <f t="shared" si="124"/>
        <v>na</v>
      </c>
      <c r="AK33" s="197">
        <f t="shared" si="124"/>
        <v>16</v>
      </c>
      <c r="AL33" s="197">
        <f t="shared" si="124"/>
        <v>16</v>
      </c>
      <c r="AM33" s="197">
        <f t="shared" si="124"/>
        <v>16</v>
      </c>
      <c r="AN33" s="197">
        <f t="shared" si="124"/>
        <v>16</v>
      </c>
      <c r="AO33" s="197" t="str">
        <f t="shared" si="124"/>
        <v>na</v>
      </c>
      <c r="AP33" s="197" t="str">
        <f t="shared" si="124"/>
        <v>na</v>
      </c>
      <c r="AQ33" s="343" t="str">
        <f t="shared" si="124"/>
        <v>na</v>
      </c>
      <c r="AR33" s="197">
        <f t="shared" si="124"/>
        <v>16</v>
      </c>
      <c r="AS33" s="81">
        <f t="shared" si="7"/>
        <v>0.40546510810816438</v>
      </c>
      <c r="AT33" s="82">
        <f t="shared" si="8"/>
        <v>0.42389534029489911</v>
      </c>
      <c r="AU33" s="83" t="str">
        <f t="shared" si="9"/>
        <v>na</v>
      </c>
      <c r="AV33" s="82">
        <f t="shared" si="10"/>
        <v>0.58567182282290409</v>
      </c>
      <c r="AW33" s="82">
        <f t="shared" si="11"/>
        <v>0.69907777260028336</v>
      </c>
      <c r="AX33" s="82">
        <f t="shared" si="12"/>
        <v>0.25991353083856694</v>
      </c>
      <c r="AY33" s="82">
        <f t="shared" si="13"/>
        <v>0.43080667736492467</v>
      </c>
      <c r="AZ33" s="82" t="str">
        <f t="shared" si="14"/>
        <v>na</v>
      </c>
      <c r="BA33" s="82" t="str">
        <f t="shared" si="15"/>
        <v>na</v>
      </c>
      <c r="BB33" s="83" t="str">
        <f t="shared" si="16"/>
        <v>na</v>
      </c>
      <c r="BC33" s="82">
        <f t="shared" si="17"/>
        <v>0.40546510810816438</v>
      </c>
      <c r="BD33" s="93">
        <f t="shared" si="18"/>
        <v>2.7962343178618942</v>
      </c>
      <c r="BE33" s="85">
        <f t="shared" si="19"/>
        <v>3.0562147812994667</v>
      </c>
      <c r="BF33" s="86" t="str">
        <f t="shared" si="20"/>
        <v>na</v>
      </c>
      <c r="BG33" s="85">
        <f t="shared" si="21"/>
        <v>5.8341185150451862</v>
      </c>
      <c r="BH33" s="85">
        <f t="shared" si="22"/>
        <v>8.3122304335965929</v>
      </c>
      <c r="BI33" s="85">
        <f t="shared" si="23"/>
        <v>1.1490114718367417</v>
      </c>
      <c r="BJ33" s="85">
        <f t="shared" si="24"/>
        <v>3.1566863978987789</v>
      </c>
      <c r="BK33" s="85" t="str">
        <f t="shared" si="25"/>
        <v>na</v>
      </c>
      <c r="BL33" s="85" t="str">
        <f t="shared" si="26"/>
        <v>na</v>
      </c>
      <c r="BM33" s="86" t="str">
        <f t="shared" si="27"/>
        <v>na</v>
      </c>
      <c r="BN33" s="102">
        <f t="shared" si="28"/>
        <v>2.7962343178618942</v>
      </c>
      <c r="BO33" s="85">
        <f t="shared" si="29"/>
        <v>41.943514767928413</v>
      </c>
      <c r="BP33" s="85">
        <f t="shared" si="30"/>
        <v>45.843221719492</v>
      </c>
      <c r="BQ33" s="86" t="str">
        <f t="shared" si="31"/>
        <v>na</v>
      </c>
      <c r="BR33" s="85">
        <f t="shared" si="32"/>
        <v>87.511777725677788</v>
      </c>
      <c r="BS33" s="85">
        <f t="shared" si="33"/>
        <v>124.68345650394889</v>
      </c>
      <c r="BT33" s="85">
        <f t="shared" si="34"/>
        <v>17.235172077551127</v>
      </c>
      <c r="BU33" s="85">
        <f t="shared" si="35"/>
        <v>47.350295968481682</v>
      </c>
      <c r="BV33" s="85" t="str">
        <f t="shared" si="36"/>
        <v>na</v>
      </c>
      <c r="BW33" s="85" t="str">
        <f t="shared" si="37"/>
        <v>na</v>
      </c>
      <c r="BX33" s="86" t="str">
        <f t="shared" si="38"/>
        <v>na</v>
      </c>
      <c r="BY33" s="85">
        <f t="shared" si="39"/>
        <v>41.943514767928413</v>
      </c>
      <c r="BZ33" s="93">
        <f t="shared" si="40"/>
        <v>0.22289965452825475</v>
      </c>
      <c r="CA33" s="85">
        <f t="shared" si="89"/>
        <v>0.51025266445624684</v>
      </c>
      <c r="CB33" s="86" t="str">
        <f t="shared" si="90"/>
        <v>na</v>
      </c>
      <c r="CC33" s="85">
        <f t="shared" si="91"/>
        <v>1.5278181903490584</v>
      </c>
      <c r="CD33" s="85">
        <f t="shared" si="92"/>
        <v>2.7594552203571516</v>
      </c>
      <c r="CE33" s="85">
        <f t="shared" si="93"/>
        <v>5.0050592229410537E-3</v>
      </c>
      <c r="CF33" s="85">
        <f t="shared" si="94"/>
        <v>0.65213250434443626</v>
      </c>
      <c r="CG33" s="85" t="str">
        <f t="shared" si="95"/>
        <v>na</v>
      </c>
      <c r="CH33" s="85" t="str">
        <f t="shared" si="96"/>
        <v>na</v>
      </c>
      <c r="CI33" s="86" t="str">
        <f t="shared" si="97"/>
        <v>na</v>
      </c>
      <c r="CJ33" s="102">
        <f t="shared" si="98"/>
        <v>0.83438677264599437</v>
      </c>
    </row>
    <row r="34" spans="1:88" x14ac:dyDescent="0.25">
      <c r="W34" s="1"/>
      <c r="Y34" s="201"/>
      <c r="AB34" s="34"/>
      <c r="AC34" s="34"/>
      <c r="AF34" s="16"/>
      <c r="AG34" s="3"/>
      <c r="AH34" s="54"/>
      <c r="AI34" s="198"/>
      <c r="AJ34" s="152"/>
      <c r="AK34" s="198"/>
      <c r="AL34" s="198"/>
      <c r="AM34" s="198"/>
      <c r="AN34" s="198"/>
      <c r="AO34" s="198"/>
      <c r="AP34" s="198"/>
      <c r="AQ34" s="152"/>
      <c r="AR34" s="198"/>
      <c r="AS34" s="1"/>
      <c r="AU34" s="201"/>
      <c r="BB34" s="201"/>
      <c r="BC34" s="2"/>
      <c r="BD34" s="25"/>
      <c r="BF34" s="201"/>
      <c r="BM34" s="16"/>
      <c r="BN34" s="2"/>
      <c r="BO34" s="89"/>
      <c r="BP34" s="90"/>
      <c r="BQ34" s="374"/>
      <c r="BR34" s="90"/>
      <c r="BS34" s="90"/>
      <c r="BT34" s="90"/>
      <c r="BU34" s="90"/>
      <c r="BV34" s="90"/>
      <c r="BW34" s="90"/>
      <c r="BX34" s="374"/>
      <c r="BY34" s="91"/>
    </row>
    <row r="35" spans="1:88" ht="18" x14ac:dyDescent="0.35">
      <c r="A35" s="60" t="s">
        <v>472</v>
      </c>
      <c r="W35" s="54">
        <f>AVERAGE(W4:W33)</f>
        <v>1</v>
      </c>
      <c r="X35" s="61">
        <f t="shared" ref="X35:AG35" si="125">AVERAGE(X4:X33)</f>
        <v>0.95652173913043481</v>
      </c>
      <c r="Y35" s="75">
        <f t="shared" si="125"/>
        <v>0.875</v>
      </c>
      <c r="Z35" s="61">
        <f t="shared" si="125"/>
        <v>0.69230769230769229</v>
      </c>
      <c r="AA35" s="61">
        <f t="shared" si="125"/>
        <v>0.58000000000000007</v>
      </c>
      <c r="AB35" s="61">
        <f t="shared" si="125"/>
        <v>0.77999999999999992</v>
      </c>
      <c r="AC35" s="61">
        <f t="shared" si="125"/>
        <v>0.94117647058823528</v>
      </c>
      <c r="AD35" s="61">
        <f t="shared" si="125"/>
        <v>0.91666666666666663</v>
      </c>
      <c r="AE35" s="61">
        <f t="shared" si="125"/>
        <v>0.9285714285714286</v>
      </c>
      <c r="AF35" s="75">
        <f t="shared" si="125"/>
        <v>0.75</v>
      </c>
      <c r="AG35" s="61">
        <f t="shared" si="125"/>
        <v>1</v>
      </c>
      <c r="AH35" s="58">
        <f>SUM(AH4:AH33)-AH36</f>
        <v>492</v>
      </c>
      <c r="AI35" s="60">
        <f t="shared" ref="AI35:AR35" si="126">SUM(AI4:AI33)-AI36</f>
        <v>375</v>
      </c>
      <c r="AJ35" s="75">
        <f t="shared" si="126"/>
        <v>64</v>
      </c>
      <c r="AK35" s="60">
        <f t="shared" si="126"/>
        <v>424</v>
      </c>
      <c r="AL35" s="60">
        <f t="shared" si="126"/>
        <v>492</v>
      </c>
      <c r="AM35" s="60">
        <f t="shared" si="126"/>
        <v>492</v>
      </c>
      <c r="AN35" s="60">
        <f t="shared" si="126"/>
        <v>262</v>
      </c>
      <c r="AO35" s="60">
        <f t="shared" si="126"/>
        <v>100</v>
      </c>
      <c r="AP35" s="60">
        <f t="shared" si="126"/>
        <v>117</v>
      </c>
      <c r="AQ35" s="75">
        <f t="shared" si="126"/>
        <v>34</v>
      </c>
      <c r="AR35" s="60">
        <f t="shared" si="126"/>
        <v>224</v>
      </c>
      <c r="AS35" s="56">
        <f>(1/W36)*SUM(AS4:AS33)</f>
        <v>0.28743448323471926</v>
      </c>
      <c r="AT35" s="74">
        <f t="shared" ref="AT35:BC35" si="127">(1/X36)*SUM(AT4:AT33)</f>
        <v>0.24531540993172693</v>
      </c>
      <c r="AU35" s="345">
        <f t="shared" si="127"/>
        <v>0.30382510706705756</v>
      </c>
      <c r="AV35" s="74">
        <f t="shared" si="127"/>
        <v>0.2766594656317779</v>
      </c>
      <c r="AW35" s="74">
        <f t="shared" si="127"/>
        <v>0.28378757132854376</v>
      </c>
      <c r="AX35" s="74">
        <f t="shared" si="127"/>
        <v>0.27760014163413249</v>
      </c>
      <c r="AY35" s="74">
        <f t="shared" si="127"/>
        <v>0.22891987363192368</v>
      </c>
      <c r="AZ35" s="74">
        <f t="shared" si="127"/>
        <v>0.3991484503781233</v>
      </c>
      <c r="BA35" s="74">
        <f t="shared" si="127"/>
        <v>0.35436262138984692</v>
      </c>
      <c r="BB35" s="345">
        <f t="shared" si="127"/>
        <v>0.43198162384891275</v>
      </c>
      <c r="BC35" s="385">
        <f t="shared" si="127"/>
        <v>0.17710317325391892</v>
      </c>
      <c r="BD35" s="74"/>
      <c r="BE35" s="74"/>
      <c r="BF35" s="345"/>
      <c r="BG35" s="74"/>
      <c r="BH35" s="74"/>
      <c r="BI35" s="74"/>
      <c r="BJ35" s="74"/>
      <c r="BK35" s="74"/>
      <c r="BL35" s="74"/>
      <c r="BM35" s="345"/>
      <c r="BN35" s="74"/>
      <c r="BO35" s="78">
        <f>SQRT((SUM(BO4:BO33)+SUM(BZ4:BZ33))/AH35)</f>
        <v>1.0949951380473939</v>
      </c>
      <c r="BP35" s="205">
        <f t="shared" ref="BP35:BY35" si="128">SQRT((SUM(BP4:BP33)+SUM(CA4:CA33))/AI35)</f>
        <v>1.052844329738011</v>
      </c>
      <c r="BQ35" s="373">
        <f t="shared" si="128"/>
        <v>1.18975868879558</v>
      </c>
      <c r="BR35" s="205">
        <f t="shared" si="128"/>
        <v>1.2817661061858461</v>
      </c>
      <c r="BS35" s="205">
        <f t="shared" si="128"/>
        <v>1.4623642153796066</v>
      </c>
      <c r="BT35" s="205">
        <f t="shared" si="128"/>
        <v>1.1246067260249659</v>
      </c>
      <c r="BU35" s="205">
        <f t="shared" si="128"/>
        <v>1.0261946190043405</v>
      </c>
      <c r="BV35" s="205">
        <f t="shared" si="128"/>
        <v>1.2360160191739589</v>
      </c>
      <c r="BW35" s="205">
        <f t="shared" si="128"/>
        <v>1.1486841873328819</v>
      </c>
      <c r="BX35" s="373">
        <f t="shared" si="128"/>
        <v>0.93778479451324359</v>
      </c>
      <c r="BY35" s="371">
        <f t="shared" si="128"/>
        <v>0.91818036104705103</v>
      </c>
      <c r="BZ35" s="198"/>
    </row>
    <row r="36" spans="1:88" x14ac:dyDescent="0.25">
      <c r="A36" s="17" t="s">
        <v>60</v>
      </c>
      <c r="B36" s="3">
        <f>COUNTIF(B4:B33,"&gt;0")</f>
        <v>21</v>
      </c>
      <c r="C36" s="3">
        <f t="shared" ref="C36:D36" si="129">COUNTIF(C4:C33,"&gt;0")</f>
        <v>21</v>
      </c>
      <c r="D36" s="3">
        <f t="shared" si="129"/>
        <v>9</v>
      </c>
      <c r="P36" s="199"/>
      <c r="Q36" s="204"/>
      <c r="R36" s="199"/>
      <c r="S36" s="199"/>
      <c r="W36" s="1">
        <f>COUNTIF(W4:W33,"&gt;0")</f>
        <v>30</v>
      </c>
      <c r="X36" s="3">
        <f t="shared" ref="X36:AR36" si="130">COUNTIF(X4:X33,"&gt;0")</f>
        <v>23</v>
      </c>
      <c r="Y36" s="152">
        <f t="shared" si="130"/>
        <v>4</v>
      </c>
      <c r="Z36" s="3">
        <f t="shared" si="130"/>
        <v>26</v>
      </c>
      <c r="AA36" s="3">
        <f t="shared" si="130"/>
        <v>30</v>
      </c>
      <c r="AB36" s="3">
        <f t="shared" si="130"/>
        <v>30</v>
      </c>
      <c r="AC36" s="3">
        <f t="shared" si="130"/>
        <v>16</v>
      </c>
      <c r="AD36" s="3">
        <f t="shared" si="130"/>
        <v>6</v>
      </c>
      <c r="AE36" s="3">
        <f t="shared" si="130"/>
        <v>7</v>
      </c>
      <c r="AF36" s="18">
        <f t="shared" si="130"/>
        <v>2</v>
      </c>
      <c r="AG36" s="3">
        <f t="shared" si="130"/>
        <v>14</v>
      </c>
      <c r="AH36" s="202">
        <f>COUNTIF(AH4:AH33,"&gt;0")</f>
        <v>30</v>
      </c>
      <c r="AI36" s="198">
        <f t="shared" si="130"/>
        <v>23</v>
      </c>
      <c r="AJ36" s="152">
        <f t="shared" si="130"/>
        <v>4</v>
      </c>
      <c r="AK36" s="198">
        <f t="shared" si="130"/>
        <v>26</v>
      </c>
      <c r="AL36" s="198">
        <f t="shared" si="130"/>
        <v>30</v>
      </c>
      <c r="AM36" s="198">
        <f t="shared" si="130"/>
        <v>30</v>
      </c>
      <c r="AN36" s="198">
        <f t="shared" si="130"/>
        <v>16</v>
      </c>
      <c r="AO36" s="198">
        <f t="shared" si="130"/>
        <v>6</v>
      </c>
      <c r="AP36" s="198">
        <f t="shared" si="130"/>
        <v>7</v>
      </c>
      <c r="AQ36" s="152">
        <f t="shared" si="130"/>
        <v>2</v>
      </c>
      <c r="AR36" s="198">
        <f t="shared" si="130"/>
        <v>14</v>
      </c>
      <c r="AS36" s="202"/>
      <c r="AU36" s="201"/>
      <c r="BB36" s="201"/>
      <c r="BD36" s="25"/>
      <c r="BF36" s="201"/>
      <c r="BM36" s="16"/>
      <c r="BN36" s="198"/>
      <c r="BO36" s="25"/>
      <c r="BP36" s="105"/>
      <c r="BQ36" s="374"/>
      <c r="BR36" s="105"/>
      <c r="BS36" s="105"/>
      <c r="BT36" s="105"/>
      <c r="BU36" s="105"/>
      <c r="BV36" s="105"/>
      <c r="BW36" s="105"/>
      <c r="BX36" s="374"/>
      <c r="BY36" s="346"/>
    </row>
    <row r="37" spans="1:88" ht="24" x14ac:dyDescent="0.45">
      <c r="A37" s="27" t="s">
        <v>483</v>
      </c>
      <c r="P37" s="199"/>
      <c r="Q37" s="204"/>
      <c r="R37" s="199"/>
      <c r="S37" s="199"/>
      <c r="AH37" s="197"/>
      <c r="AS37" s="87">
        <f>EXP((1/W36)*(SUM(AS4:AS33)-W36))</f>
        <v>0.49038449261770839</v>
      </c>
      <c r="AT37" s="88">
        <f t="shared" ref="AT37:BC37" si="131">EXP((1/X36)*(SUM(AT4:AT33)-X36))</f>
        <v>0.47015888412803214</v>
      </c>
      <c r="AU37" s="94">
        <f t="shared" si="131"/>
        <v>0.4984884332628739</v>
      </c>
      <c r="AV37" s="88">
        <f t="shared" si="131"/>
        <v>0.48512895617404633</v>
      </c>
      <c r="AW37" s="88">
        <f t="shared" si="131"/>
        <v>0.48859936066098636</v>
      </c>
      <c r="AX37" s="88">
        <f t="shared" si="131"/>
        <v>0.4855855200468393</v>
      </c>
      <c r="AY37" s="88">
        <f t="shared" si="131"/>
        <v>0.4625132256825788</v>
      </c>
      <c r="AZ37" s="88">
        <f t="shared" si="131"/>
        <v>0.54834449467810553</v>
      </c>
      <c r="BA37" s="88">
        <f t="shared" si="131"/>
        <v>0.52432823997453737</v>
      </c>
      <c r="BB37" s="94">
        <f t="shared" si="131"/>
        <v>0.56664720849183403</v>
      </c>
      <c r="BC37" s="106">
        <f t="shared" si="131"/>
        <v>0.43915764649056671</v>
      </c>
      <c r="BD37" s="103"/>
      <c r="BE37" s="103"/>
      <c r="BF37" s="83"/>
      <c r="BG37" s="103"/>
      <c r="BH37" s="103"/>
      <c r="BI37" s="103"/>
      <c r="BJ37" s="103"/>
      <c r="BK37" s="103"/>
      <c r="BL37" s="103"/>
      <c r="BM37" s="83"/>
      <c r="BN37" s="103"/>
      <c r="BO37" s="126">
        <f>EXP((1/W36)*(BO35-W36))</f>
        <v>0.38155504152267344</v>
      </c>
      <c r="BP37" s="103">
        <f t="shared" ref="BP37:BY37" si="132">EXP((1/X36)*(BP35-X36))</f>
        <v>0.38511081321476393</v>
      </c>
      <c r="BQ37" s="83">
        <f t="shared" si="132"/>
        <v>0.49531550887176429</v>
      </c>
      <c r="BR37" s="103">
        <f t="shared" si="132"/>
        <v>0.38646989566186135</v>
      </c>
      <c r="BS37" s="103">
        <f t="shared" si="132"/>
        <v>0.38625615093197069</v>
      </c>
      <c r="BT37" s="103">
        <f t="shared" si="132"/>
        <v>0.38193184247600193</v>
      </c>
      <c r="BU37" s="103">
        <f t="shared" si="132"/>
        <v>0.39224727428648704</v>
      </c>
      <c r="BV37" s="103">
        <f t="shared" si="132"/>
        <v>0.45203424889101496</v>
      </c>
      <c r="BW37" s="103">
        <f t="shared" si="132"/>
        <v>0.43348319084714232</v>
      </c>
      <c r="BX37" s="83">
        <f t="shared" si="132"/>
        <v>0.58795339011144365</v>
      </c>
      <c r="BY37" s="104">
        <f t="shared" si="132"/>
        <v>0.39281532500018035</v>
      </c>
    </row>
    <row r="38" spans="1:88" ht="18" x14ac:dyDescent="0.35">
      <c r="A38" s="30" t="s">
        <v>473</v>
      </c>
      <c r="P38" s="199"/>
      <c r="Q38" s="204"/>
      <c r="R38" s="199"/>
      <c r="S38" s="199"/>
      <c r="AH38" s="197"/>
      <c r="AS38" s="43"/>
      <c r="AU38" s="201"/>
      <c r="BB38" s="201"/>
      <c r="BD38" s="341"/>
      <c r="BE38" s="342"/>
      <c r="BF38" s="342"/>
      <c r="BG38" s="342"/>
      <c r="BH38" s="342"/>
      <c r="BI38" s="342"/>
      <c r="BJ38" s="342"/>
      <c r="BK38" s="342"/>
      <c r="BL38" s="342"/>
      <c r="BM38" s="342"/>
      <c r="BN38" s="342"/>
      <c r="BO38" s="341"/>
      <c r="BP38" s="342"/>
      <c r="BQ38" s="342"/>
      <c r="BR38" s="342"/>
      <c r="BS38" s="342"/>
      <c r="BT38" s="342"/>
      <c r="BU38" s="342"/>
      <c r="BV38" s="342"/>
      <c r="BW38" s="342"/>
      <c r="BX38" s="342"/>
      <c r="BY38" s="342"/>
    </row>
    <row r="39" spans="1:88" x14ac:dyDescent="0.25">
      <c r="A39" s="30" t="s">
        <v>198</v>
      </c>
      <c r="P39" s="199"/>
      <c r="Q39" s="204"/>
      <c r="R39" s="199"/>
      <c r="S39" s="199"/>
      <c r="AC39" s="41" t="s">
        <v>73</v>
      </c>
      <c r="AD39" s="3"/>
      <c r="AE39" s="3"/>
      <c r="AF39" s="3"/>
      <c r="AG39" s="3"/>
      <c r="AH39" s="197"/>
      <c r="AI39" s="198"/>
      <c r="AJ39" s="198"/>
      <c r="AK39" s="198"/>
      <c r="AL39" s="198"/>
      <c r="AM39" s="198"/>
      <c r="AN39" s="198"/>
      <c r="AO39" s="198"/>
      <c r="AP39" s="198"/>
      <c r="AQ39" s="198"/>
      <c r="AR39" s="198"/>
      <c r="AS39" s="1">
        <f>SQRT(2*(((BO37)^2)/W36))</f>
        <v>9.8517088098586253E-2</v>
      </c>
      <c r="AT39" s="198">
        <f t="shared" ref="AT39:BC39" si="133">SQRT(2*(((BP37)^2)/X36))</f>
        <v>0.113562983273576</v>
      </c>
      <c r="AU39" s="152">
        <f t="shared" si="133"/>
        <v>0.35024095515009007</v>
      </c>
      <c r="AV39" s="198">
        <f t="shared" si="133"/>
        <v>0.10718746347938916</v>
      </c>
      <c r="AW39" s="198">
        <f t="shared" si="133"/>
        <v>9.9730909328646727E-2</v>
      </c>
      <c r="AX39" s="198">
        <f t="shared" si="133"/>
        <v>9.8614377686391322E-2</v>
      </c>
      <c r="AY39" s="198">
        <f t="shared" si="133"/>
        <v>0.13868035377495735</v>
      </c>
      <c r="AZ39" s="198">
        <f t="shared" si="133"/>
        <v>0.26098209528015781</v>
      </c>
      <c r="BA39" s="198">
        <f t="shared" si="133"/>
        <v>0.23170651186793545</v>
      </c>
      <c r="BB39" s="152">
        <f t="shared" si="133"/>
        <v>0.58795339011144365</v>
      </c>
      <c r="BC39" s="198">
        <f t="shared" si="133"/>
        <v>0.14847023730364148</v>
      </c>
      <c r="BD39" s="25"/>
      <c r="BO39" s="25"/>
    </row>
    <row r="40" spans="1:88" x14ac:dyDescent="0.25">
      <c r="P40" s="199"/>
      <c r="Q40" s="204"/>
      <c r="R40" s="199"/>
      <c r="S40" s="199"/>
      <c r="AC40" s="41" t="s">
        <v>74</v>
      </c>
      <c r="AD40" s="3"/>
      <c r="AE40" s="3"/>
      <c r="AF40" s="3"/>
      <c r="AG40" s="3"/>
      <c r="AH40" s="197"/>
      <c r="AI40" s="198"/>
      <c r="AJ40" s="198"/>
      <c r="AK40" s="198"/>
      <c r="AL40" s="198"/>
      <c r="AM40" s="198"/>
      <c r="AN40" s="198"/>
      <c r="AO40" s="198"/>
      <c r="AP40" s="198"/>
      <c r="AQ40" s="198"/>
      <c r="AR40" s="198"/>
      <c r="AS40" s="202">
        <f>(0.736-AS37)/AS39</f>
        <v>2.4931259350307191</v>
      </c>
      <c r="AT40" s="198">
        <f t="shared" ref="AT40:BC40" si="134">(0.736-AT37)/AT39</f>
        <v>2.3409134579667574</v>
      </c>
      <c r="AU40" s="152">
        <f t="shared" si="134"/>
        <v>0.67813761710232989</v>
      </c>
      <c r="AV40" s="198">
        <f t="shared" si="134"/>
        <v>2.340488669873162</v>
      </c>
      <c r="AW40" s="198">
        <f t="shared" si="134"/>
        <v>2.4806816763672104</v>
      </c>
      <c r="AX40" s="198">
        <f t="shared" si="134"/>
        <v>2.5393303271609815</v>
      </c>
      <c r="AY40" s="198">
        <f t="shared" si="134"/>
        <v>1.9720657387507108</v>
      </c>
      <c r="AZ40" s="198">
        <f t="shared" si="134"/>
        <v>0.71903593662412324</v>
      </c>
      <c r="BA40" s="198">
        <f t="shared" si="134"/>
        <v>0.91353392841245684</v>
      </c>
      <c r="BB40" s="152">
        <f t="shared" si="134"/>
        <v>0.28803778387274198</v>
      </c>
      <c r="BC40" s="203">
        <f t="shared" si="134"/>
        <v>1.999339119411192</v>
      </c>
      <c r="BD40" s="105"/>
      <c r="BO40" s="25"/>
    </row>
    <row r="41" spans="1:88" x14ac:dyDescent="0.25">
      <c r="P41" s="199"/>
      <c r="Q41" s="204"/>
      <c r="R41" s="199"/>
      <c r="S41" s="199"/>
      <c r="AC41" s="198" t="s">
        <v>265</v>
      </c>
      <c r="AD41" s="3"/>
      <c r="AE41" s="3"/>
      <c r="AF41" s="3"/>
      <c r="AG41" s="3"/>
      <c r="AH41" s="197"/>
      <c r="AI41" s="198"/>
      <c r="AJ41" s="198"/>
      <c r="AK41" s="198"/>
      <c r="AL41" s="198"/>
      <c r="AM41" s="198"/>
      <c r="AN41" s="198"/>
      <c r="AO41" s="198"/>
      <c r="AP41" s="198"/>
      <c r="AQ41" s="198"/>
      <c r="AR41" s="198"/>
      <c r="AS41" s="1">
        <f t="shared" ref="AS41:BC41" si="135">TINV(0.05,W36+W36-2)</f>
        <v>2.0017174841452352</v>
      </c>
      <c r="AT41" s="3">
        <f t="shared" si="135"/>
        <v>2.0153675744437649</v>
      </c>
      <c r="AU41" s="152">
        <f t="shared" si="135"/>
        <v>2.4469118511449697</v>
      </c>
      <c r="AV41" s="3">
        <f t="shared" si="135"/>
        <v>2.0085591121007611</v>
      </c>
      <c r="AW41" s="3">
        <f t="shared" si="135"/>
        <v>2.0017174841452352</v>
      </c>
      <c r="AX41" s="3">
        <f t="shared" si="135"/>
        <v>2.0017174841452352</v>
      </c>
      <c r="AY41" s="3">
        <f t="shared" si="135"/>
        <v>2.0422724563012378</v>
      </c>
      <c r="AZ41" s="3">
        <f t="shared" si="135"/>
        <v>2.2281388519862744</v>
      </c>
      <c r="BA41" s="3">
        <f t="shared" si="135"/>
        <v>2.1788128296672284</v>
      </c>
      <c r="BB41" s="152">
        <f t="shared" si="135"/>
        <v>4.3026527297494637</v>
      </c>
      <c r="BC41" s="17">
        <f t="shared" si="135"/>
        <v>2.0555294386428731</v>
      </c>
      <c r="BD41" s="25"/>
      <c r="BO41" s="25"/>
    </row>
    <row r="42" spans="1:88" x14ac:dyDescent="0.25">
      <c r="A42" s="48" t="s">
        <v>288</v>
      </c>
      <c r="P42" s="199"/>
      <c r="Q42" s="204"/>
      <c r="R42" s="199"/>
      <c r="S42" s="199"/>
      <c r="AC42" s="41" t="s">
        <v>76</v>
      </c>
      <c r="AD42" s="3"/>
      <c r="AE42" s="3"/>
      <c r="AF42" s="3"/>
      <c r="AG42" s="3"/>
      <c r="AH42" s="198"/>
      <c r="AI42" s="198"/>
      <c r="AJ42" s="198"/>
      <c r="AK42" s="198"/>
      <c r="AL42" s="198"/>
      <c r="AM42" s="198"/>
      <c r="AN42" s="198"/>
      <c r="AO42" s="198"/>
      <c r="AP42" s="198"/>
      <c r="AQ42" s="198"/>
      <c r="AR42" s="198"/>
      <c r="AS42" s="202">
        <f>TDIST(ABS(AS40),W36+W36-2,2)</f>
        <v>1.5538122311416016E-2</v>
      </c>
      <c r="AT42" s="198">
        <f t="shared" ref="AT42:BC42" si="136">TDIST(ABS(AT40),X36+X36-2,2)</f>
        <v>2.3832450899683676E-2</v>
      </c>
      <c r="AU42" s="152">
        <f t="shared" si="136"/>
        <v>0.52296235807053248</v>
      </c>
      <c r="AV42" s="198">
        <f t="shared" si="136"/>
        <v>2.3289156798165504E-2</v>
      </c>
      <c r="AW42" s="198">
        <f t="shared" si="136"/>
        <v>1.6035799547729417E-2</v>
      </c>
      <c r="AX42" s="198">
        <f t="shared" si="136"/>
        <v>1.3809997404016948E-2</v>
      </c>
      <c r="AY42" s="198">
        <f t="shared" si="136"/>
        <v>5.7883286299167273E-2</v>
      </c>
      <c r="AZ42" s="198">
        <f t="shared" si="136"/>
        <v>0.48858039325918057</v>
      </c>
      <c r="BA42" s="198">
        <f t="shared" si="136"/>
        <v>0.37895091554858285</v>
      </c>
      <c r="BB42" s="152">
        <f t="shared" si="136"/>
        <v>0.80042396287403861</v>
      </c>
      <c r="BC42" s="203">
        <f t="shared" si="136"/>
        <v>5.6123896921001983E-2</v>
      </c>
      <c r="BD42" s="105"/>
      <c r="BO42" s="25"/>
    </row>
    <row r="43" spans="1:88" x14ac:dyDescent="0.25">
      <c r="A43" s="13"/>
      <c r="P43" s="199"/>
      <c r="Q43" s="204"/>
      <c r="R43" s="199"/>
      <c r="S43" s="199"/>
      <c r="AC43" s="41" t="s">
        <v>77</v>
      </c>
      <c r="AD43" s="3"/>
      <c r="AE43" s="3"/>
      <c r="AF43" s="3"/>
      <c r="AG43" s="3"/>
      <c r="AH43" s="198"/>
      <c r="AI43" s="198"/>
      <c r="AJ43" s="198"/>
      <c r="AK43" s="198"/>
      <c r="AL43" s="198"/>
      <c r="AM43" s="198"/>
      <c r="AN43" s="198"/>
      <c r="AO43" s="198"/>
      <c r="AP43" s="198"/>
      <c r="AQ43" s="198"/>
      <c r="AR43" s="198"/>
      <c r="AS43" s="242" t="str">
        <f t="shared" ref="AS43:BC43" si="137">IF(W36&gt;4,IF(AS42&lt;0.001,"***",IF(AS42&lt;0.01,"**",IF(AS42&lt;0.05,"*","ns"))),"na")</f>
        <v>*</v>
      </c>
      <c r="AT43" s="243" t="str">
        <f t="shared" si="137"/>
        <v>*</v>
      </c>
      <c r="AU43" s="245" t="str">
        <f t="shared" si="137"/>
        <v>na</v>
      </c>
      <c r="AV43" s="243" t="str">
        <f t="shared" si="137"/>
        <v>*</v>
      </c>
      <c r="AW43" s="243" t="str">
        <f t="shared" si="137"/>
        <v>*</v>
      </c>
      <c r="AX43" s="243" t="str">
        <f t="shared" si="137"/>
        <v>*</v>
      </c>
      <c r="AY43" s="243" t="str">
        <f t="shared" si="137"/>
        <v>ns</v>
      </c>
      <c r="AZ43" s="243" t="str">
        <f t="shared" si="137"/>
        <v>ns</v>
      </c>
      <c r="BA43" s="243" t="str">
        <f t="shared" si="137"/>
        <v>ns</v>
      </c>
      <c r="BB43" s="245" t="str">
        <f t="shared" si="137"/>
        <v>na</v>
      </c>
      <c r="BC43" s="244" t="str">
        <f t="shared" si="137"/>
        <v>ns</v>
      </c>
    </row>
    <row r="44" spans="1:88" x14ac:dyDescent="0.25">
      <c r="P44" s="199"/>
      <c r="Q44" s="204"/>
      <c r="R44" s="199"/>
      <c r="S44" s="199"/>
    </row>
    <row r="45" spans="1:88" x14ac:dyDescent="0.25">
      <c r="A45" s="20" t="s">
        <v>194</v>
      </c>
      <c r="P45" s="199"/>
      <c r="Q45" s="204"/>
      <c r="R45" s="199"/>
      <c r="S45" s="199"/>
      <c r="X45" s="3" t="s">
        <v>9</v>
      </c>
      <c r="Y45" s="199" t="s">
        <v>220</v>
      </c>
      <c r="AS45" s="42"/>
    </row>
    <row r="46" spans="1:88" x14ac:dyDescent="0.25">
      <c r="A46" s="20" t="s">
        <v>193</v>
      </c>
      <c r="P46" s="199"/>
      <c r="Q46" s="204"/>
      <c r="R46" s="199"/>
      <c r="S46" s="199"/>
      <c r="X46" s="3" t="s">
        <v>62</v>
      </c>
      <c r="Y46" s="199" t="s">
        <v>221</v>
      </c>
    </row>
    <row r="47" spans="1:88" x14ac:dyDescent="0.25">
      <c r="A47" s="20" t="s">
        <v>192</v>
      </c>
      <c r="P47" s="199"/>
      <c r="Q47" s="204"/>
      <c r="R47" s="199"/>
      <c r="S47" s="199"/>
      <c r="X47" s="3" t="s">
        <v>63</v>
      </c>
      <c r="Y47" s="199" t="s">
        <v>222</v>
      </c>
    </row>
    <row r="48" spans="1:88" x14ac:dyDescent="0.25">
      <c r="A48" s="20" t="s">
        <v>191</v>
      </c>
      <c r="P48" s="199"/>
      <c r="Q48" s="204"/>
      <c r="R48" s="199"/>
      <c r="S48" s="199"/>
      <c r="X48" s="17" t="s">
        <v>64</v>
      </c>
      <c r="Y48" s="199" t="s">
        <v>223</v>
      </c>
    </row>
    <row r="49" spans="1:77" x14ac:dyDescent="0.25">
      <c r="A49" s="41" t="s">
        <v>190</v>
      </c>
      <c r="P49" s="199"/>
      <c r="Q49" s="204"/>
      <c r="R49" s="199"/>
      <c r="S49" s="199"/>
      <c r="X49" s="17" t="s">
        <v>65</v>
      </c>
      <c r="Y49" s="199" t="s">
        <v>224</v>
      </c>
    </row>
    <row r="50" spans="1:77" x14ac:dyDescent="0.25">
      <c r="A50" s="41" t="s">
        <v>189</v>
      </c>
      <c r="P50" s="199"/>
      <c r="Q50" s="204"/>
      <c r="R50" s="199"/>
      <c r="S50" s="199"/>
      <c r="X50" s="17" t="s">
        <v>66</v>
      </c>
      <c r="Y50" s="199" t="s">
        <v>225</v>
      </c>
    </row>
    <row r="51" spans="1:77" x14ac:dyDescent="0.25">
      <c r="A51" s="41" t="s">
        <v>289</v>
      </c>
      <c r="P51" s="199"/>
      <c r="Q51" s="204"/>
      <c r="R51" s="199"/>
      <c r="S51" s="199"/>
      <c r="X51" s="17" t="s">
        <v>67</v>
      </c>
      <c r="Y51" s="199" t="s">
        <v>250</v>
      </c>
    </row>
    <row r="52" spans="1:77" x14ac:dyDescent="0.25">
      <c r="A52" s="41" t="s">
        <v>290</v>
      </c>
      <c r="P52" s="199"/>
      <c r="Q52" s="204"/>
      <c r="R52" s="199"/>
      <c r="S52" s="199"/>
      <c r="X52" s="17" t="s">
        <v>68</v>
      </c>
      <c r="Y52" s="199" t="s">
        <v>226</v>
      </c>
    </row>
    <row r="53" spans="1:77" x14ac:dyDescent="0.25">
      <c r="A53" s="41" t="s">
        <v>186</v>
      </c>
      <c r="P53" s="199"/>
      <c r="Q53" s="204"/>
      <c r="R53" s="199"/>
      <c r="S53" s="199"/>
      <c r="X53" s="17" t="s">
        <v>69</v>
      </c>
      <c r="Y53" s="199" t="s">
        <v>227</v>
      </c>
    </row>
    <row r="54" spans="1:77" x14ac:dyDescent="0.25">
      <c r="P54" s="199"/>
      <c r="Q54" s="204"/>
      <c r="R54" s="199"/>
      <c r="S54" s="199"/>
      <c r="X54" s="17" t="s">
        <v>70</v>
      </c>
      <c r="Y54" s="199" t="s">
        <v>298</v>
      </c>
    </row>
    <row r="55" spans="1:77" x14ac:dyDescent="0.25">
      <c r="A55" s="41" t="s">
        <v>291</v>
      </c>
      <c r="P55" s="199"/>
      <c r="Q55" s="204"/>
      <c r="R55" s="199"/>
      <c r="S55" s="199"/>
    </row>
    <row r="56" spans="1:77" s="134" customFormat="1" x14ac:dyDescent="0.25">
      <c r="A56" s="198" t="s">
        <v>196</v>
      </c>
      <c r="H56" s="43"/>
      <c r="J56" s="42"/>
      <c r="K56" s="42"/>
      <c r="L56" s="42"/>
      <c r="M56" s="42"/>
      <c r="N56" s="42"/>
      <c r="O56" s="22"/>
      <c r="P56" s="199"/>
      <c r="Q56" s="204"/>
      <c r="R56" s="199"/>
      <c r="S56" s="199"/>
      <c r="T56" s="17"/>
      <c r="U56" s="17"/>
      <c r="V56" s="26"/>
      <c r="W56" s="22"/>
      <c r="Y56" s="146"/>
      <c r="AH56" s="207"/>
      <c r="AI56" s="207"/>
      <c r="AJ56" s="207"/>
      <c r="AK56" s="207"/>
      <c r="AL56" s="207"/>
      <c r="AM56" s="207"/>
      <c r="AN56" s="207"/>
      <c r="AO56" s="207"/>
      <c r="AP56" s="207"/>
      <c r="AQ56" s="207"/>
      <c r="AR56" s="207"/>
      <c r="AU56" s="146"/>
      <c r="BD56" s="13"/>
      <c r="BF56" s="146"/>
      <c r="BO56" s="13"/>
      <c r="BP56" s="207"/>
      <c r="BQ56" s="146"/>
      <c r="BR56" s="207"/>
      <c r="BS56" s="207"/>
      <c r="BT56" s="207"/>
      <c r="BU56" s="207"/>
      <c r="BV56" s="207"/>
      <c r="BW56" s="207"/>
      <c r="BX56" s="207"/>
      <c r="BY56" s="207"/>
    </row>
    <row r="57" spans="1:77" x14ac:dyDescent="0.25">
      <c r="P57" s="199"/>
      <c r="Q57" s="204"/>
      <c r="R57" s="199"/>
      <c r="S57" s="199"/>
    </row>
    <row r="58" spans="1:77" x14ac:dyDescent="0.25">
      <c r="A58" s="198" t="s">
        <v>199</v>
      </c>
      <c r="P58" s="199"/>
      <c r="Q58" s="204"/>
      <c r="R58" s="199"/>
      <c r="S58" s="199"/>
    </row>
    <row r="59" spans="1:77" x14ac:dyDescent="0.25">
      <c r="A59" s="198" t="s">
        <v>292</v>
      </c>
      <c r="P59" s="199"/>
      <c r="Q59" s="204"/>
      <c r="R59" s="199"/>
      <c r="S59" s="199"/>
    </row>
    <row r="60" spans="1:77" x14ac:dyDescent="0.25">
      <c r="P60" s="199"/>
      <c r="Q60" s="204"/>
      <c r="R60" s="199"/>
      <c r="S60" s="199"/>
    </row>
    <row r="61" spans="1:77" s="207" customFormat="1" ht="37.5" x14ac:dyDescent="0.3">
      <c r="A61" s="109" t="s">
        <v>59</v>
      </c>
      <c r="H61" s="43"/>
      <c r="J61" s="42"/>
      <c r="K61" s="42"/>
      <c r="L61" s="42"/>
      <c r="M61" s="42"/>
      <c r="N61" s="42"/>
      <c r="O61" s="204"/>
      <c r="P61" s="199"/>
      <c r="Q61" s="204"/>
      <c r="R61" s="199"/>
      <c r="S61" s="199"/>
      <c r="T61" s="199"/>
      <c r="U61" s="199"/>
      <c r="V61" s="205"/>
      <c r="W61" s="204"/>
      <c r="Y61" s="146"/>
      <c r="AU61" s="146"/>
      <c r="BD61" s="13"/>
      <c r="BF61" s="146"/>
      <c r="BO61" s="13"/>
      <c r="BQ61" s="146"/>
    </row>
    <row r="62" spans="1:77" x14ac:dyDescent="0.25">
      <c r="A62" s="41" t="s">
        <v>293</v>
      </c>
      <c r="P62" s="199"/>
      <c r="Q62" s="204"/>
      <c r="R62" s="199"/>
      <c r="S62" s="199"/>
    </row>
    <row r="63" spans="1:77" x14ac:dyDescent="0.25">
      <c r="P63" s="199"/>
      <c r="Q63" s="204"/>
      <c r="R63" s="199"/>
      <c r="S63" s="199"/>
    </row>
    <row r="64" spans="1:77" x14ac:dyDescent="0.25">
      <c r="P64" s="199"/>
      <c r="Q64" s="204"/>
      <c r="R64" s="199"/>
      <c r="S64" s="199"/>
    </row>
    <row r="69" spans="45:45" ht="45.75" customHeight="1" x14ac:dyDescent="0.25">
      <c r="AS69" s="167"/>
    </row>
  </sheetData>
  <sortState ref="A4:BC33">
    <sortCondition ref="A4:A33"/>
  </sortState>
  <mergeCells count="26">
    <mergeCell ref="BZ1:CJ1"/>
    <mergeCell ref="CA2:CD2"/>
    <mergeCell ref="CG2:CI2"/>
    <mergeCell ref="BD1:BN1"/>
    <mergeCell ref="BE2:BH2"/>
    <mergeCell ref="BK2:BM2"/>
    <mergeCell ref="BP2:BS2"/>
    <mergeCell ref="BV2:BX2"/>
    <mergeCell ref="BO1:BY1"/>
    <mergeCell ref="Q3:V3"/>
    <mergeCell ref="X2:AA2"/>
    <mergeCell ref="AD2:AF2"/>
    <mergeCell ref="AS1:BC1"/>
    <mergeCell ref="AT2:AW2"/>
    <mergeCell ref="AZ2:BB2"/>
    <mergeCell ref="AI2:AL2"/>
    <mergeCell ref="AO2:AQ2"/>
    <mergeCell ref="AH1:AR1"/>
    <mergeCell ref="O2:P2"/>
    <mergeCell ref="W1:AG1"/>
    <mergeCell ref="H1:N1"/>
    <mergeCell ref="B2:D2"/>
    <mergeCell ref="E2:G2"/>
    <mergeCell ref="H2:I2"/>
    <mergeCell ref="J2:K2"/>
    <mergeCell ref="L2:M2"/>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98"/>
  <sheetViews>
    <sheetView workbookViewId="0">
      <pane xSplit="6" ySplit="3" topLeftCell="AP70" activePane="bottomRight" state="frozen"/>
      <selection pane="topRight" activeCell="G1" sqref="G1"/>
      <selection pane="bottomLeft" activeCell="A4" sqref="A4"/>
      <selection pane="bottomRight" activeCell="AR73" sqref="AR73:BB73"/>
    </sheetView>
  </sheetViews>
  <sheetFormatPr defaultRowHeight="15" x14ac:dyDescent="0.25"/>
  <cols>
    <col min="1" max="1" width="27.5703125" customWidth="1"/>
    <col min="2" max="3" width="5.28515625" customWidth="1"/>
    <col min="4" max="4" width="4.140625" customWidth="1"/>
    <col min="5" max="5" width="4.7109375" customWidth="1"/>
    <col min="6" max="6" width="5.85546875" customWidth="1"/>
    <col min="7" max="9" width="6.42578125" customWidth="1"/>
    <col min="10" max="10" width="8.42578125" customWidth="1"/>
    <col min="11" max="12" width="6.42578125" customWidth="1"/>
    <col min="13" max="13" width="12.28515625" style="207" customWidth="1"/>
    <col min="21" max="21" width="9.140625" style="41"/>
    <col min="23" max="23" width="7.28515625" customWidth="1"/>
    <col min="24" max="24" width="7.28515625" style="146" customWidth="1"/>
    <col min="25" max="32" width="7.28515625" customWidth="1"/>
    <col min="33" max="43" width="6.28515625" style="207" customWidth="1"/>
    <col min="46" max="46" width="9.140625" style="146"/>
  </cols>
  <sheetData>
    <row r="1" spans="1:87" ht="17.25" customHeight="1" x14ac:dyDescent="0.35">
      <c r="A1" s="146"/>
      <c r="B1" s="1"/>
      <c r="C1" s="2"/>
      <c r="D1" s="41"/>
      <c r="E1" s="41"/>
      <c r="F1" s="41"/>
      <c r="G1" s="390" t="s">
        <v>206</v>
      </c>
      <c r="H1" s="391"/>
      <c r="I1" s="391"/>
      <c r="J1" s="391"/>
      <c r="K1" s="391"/>
      <c r="L1" s="391"/>
      <c r="M1" s="392"/>
      <c r="N1" s="22"/>
      <c r="O1" s="21"/>
      <c r="P1" s="17"/>
      <c r="Q1" s="17"/>
      <c r="R1" s="17"/>
      <c r="S1" s="17"/>
      <c r="T1" s="17"/>
      <c r="U1" s="17"/>
      <c r="V1" s="393" t="s">
        <v>471</v>
      </c>
      <c r="W1" s="389"/>
      <c r="X1" s="389"/>
      <c r="Y1" s="389"/>
      <c r="Z1" s="389"/>
      <c r="AA1" s="389"/>
      <c r="AB1" s="389"/>
      <c r="AC1" s="389"/>
      <c r="AD1" s="389"/>
      <c r="AE1" s="389"/>
      <c r="AF1" s="396"/>
      <c r="AG1" s="393" t="s">
        <v>465</v>
      </c>
      <c r="AH1" s="389"/>
      <c r="AI1" s="389"/>
      <c r="AJ1" s="389"/>
      <c r="AK1" s="389"/>
      <c r="AL1" s="389"/>
      <c r="AM1" s="389"/>
      <c r="AN1" s="389"/>
      <c r="AO1" s="389"/>
      <c r="AP1" s="389"/>
      <c r="AQ1" s="396"/>
      <c r="AR1" s="387" t="s">
        <v>481</v>
      </c>
      <c r="AS1" s="388"/>
      <c r="AT1" s="388"/>
      <c r="AU1" s="388"/>
      <c r="AV1" s="388"/>
      <c r="AW1" s="388"/>
      <c r="AX1" s="388"/>
      <c r="AY1" s="388"/>
      <c r="AZ1" s="388"/>
      <c r="BA1" s="388"/>
      <c r="BB1" s="403"/>
      <c r="BC1" s="387" t="s">
        <v>474</v>
      </c>
      <c r="BD1" s="388"/>
      <c r="BE1" s="388"/>
      <c r="BF1" s="388"/>
      <c r="BG1" s="388"/>
      <c r="BH1" s="388"/>
      <c r="BI1" s="388"/>
      <c r="BJ1" s="388"/>
      <c r="BK1" s="388"/>
      <c r="BL1" s="388"/>
      <c r="BM1" s="403"/>
      <c r="BN1" s="387" t="s">
        <v>475</v>
      </c>
      <c r="BO1" s="388"/>
      <c r="BP1" s="388"/>
      <c r="BQ1" s="388"/>
      <c r="BR1" s="388"/>
      <c r="BS1" s="388"/>
      <c r="BT1" s="388"/>
      <c r="BU1" s="388"/>
      <c r="BV1" s="388"/>
      <c r="BW1" s="388"/>
      <c r="BX1" s="403"/>
      <c r="BY1" s="387" t="s">
        <v>466</v>
      </c>
      <c r="BZ1" s="388"/>
      <c r="CA1" s="388"/>
      <c r="CB1" s="388"/>
      <c r="CC1" s="388"/>
      <c r="CD1" s="388"/>
      <c r="CE1" s="388"/>
      <c r="CF1" s="388"/>
      <c r="CG1" s="388"/>
      <c r="CH1" s="388"/>
      <c r="CI1" s="403"/>
    </row>
    <row r="2" spans="1:87" ht="122.25" customHeight="1" x14ac:dyDescent="0.35">
      <c r="A2" s="44" t="s">
        <v>300</v>
      </c>
      <c r="B2" s="393" t="s">
        <v>182</v>
      </c>
      <c r="C2" s="396"/>
      <c r="D2" s="393" t="s">
        <v>183</v>
      </c>
      <c r="E2" s="397"/>
      <c r="F2" s="397"/>
      <c r="G2" s="393" t="s">
        <v>274</v>
      </c>
      <c r="H2" s="389"/>
      <c r="I2" s="397" t="s">
        <v>275</v>
      </c>
      <c r="J2" s="397"/>
      <c r="K2" s="397" t="s">
        <v>318</v>
      </c>
      <c r="L2" s="397"/>
      <c r="M2" s="219"/>
      <c r="N2" s="401" t="s">
        <v>208</v>
      </c>
      <c r="O2" s="402"/>
      <c r="P2" s="50" t="s">
        <v>258</v>
      </c>
      <c r="Q2" s="71" t="s">
        <v>0</v>
      </c>
      <c r="R2" s="72" t="s">
        <v>259</v>
      </c>
      <c r="S2" s="72" t="s">
        <v>260</v>
      </c>
      <c r="T2" s="71" t="s">
        <v>0</v>
      </c>
      <c r="U2" s="71" t="s">
        <v>78</v>
      </c>
      <c r="V2" s="49"/>
      <c r="W2" s="389" t="s">
        <v>216</v>
      </c>
      <c r="X2" s="389"/>
      <c r="Y2" s="389"/>
      <c r="Z2" s="389"/>
      <c r="AA2" s="5" t="s">
        <v>217</v>
      </c>
      <c r="AB2" s="5" t="s">
        <v>218</v>
      </c>
      <c r="AC2" s="389" t="s">
        <v>219</v>
      </c>
      <c r="AD2" s="389"/>
      <c r="AE2" s="389"/>
      <c r="AF2" s="5" t="s">
        <v>297</v>
      </c>
      <c r="AG2" s="49"/>
      <c r="AH2" s="389" t="s">
        <v>216</v>
      </c>
      <c r="AI2" s="389"/>
      <c r="AJ2" s="389"/>
      <c r="AK2" s="389"/>
      <c r="AL2" s="5" t="s">
        <v>217</v>
      </c>
      <c r="AM2" s="5" t="s">
        <v>218</v>
      </c>
      <c r="AN2" s="389" t="s">
        <v>219</v>
      </c>
      <c r="AO2" s="389"/>
      <c r="AP2" s="389"/>
      <c r="AQ2" s="5" t="s">
        <v>297</v>
      </c>
      <c r="AR2" s="49"/>
      <c r="AS2" s="389" t="s">
        <v>216</v>
      </c>
      <c r="AT2" s="389"/>
      <c r="AU2" s="389"/>
      <c r="AV2" s="389"/>
      <c r="AW2" s="5" t="s">
        <v>217</v>
      </c>
      <c r="AX2" s="5" t="s">
        <v>218</v>
      </c>
      <c r="AY2" s="389" t="s">
        <v>219</v>
      </c>
      <c r="AZ2" s="389"/>
      <c r="BA2" s="389"/>
      <c r="BB2" s="5" t="s">
        <v>297</v>
      </c>
      <c r="BC2" s="97"/>
      <c r="BD2" s="389" t="s">
        <v>216</v>
      </c>
      <c r="BE2" s="389"/>
      <c r="BF2" s="389"/>
      <c r="BG2" s="389"/>
      <c r="BH2" s="5" t="s">
        <v>217</v>
      </c>
      <c r="BI2" s="5" t="s">
        <v>218</v>
      </c>
      <c r="BJ2" s="389" t="s">
        <v>219</v>
      </c>
      <c r="BK2" s="389"/>
      <c r="BL2" s="389"/>
      <c r="BM2" s="5" t="s">
        <v>297</v>
      </c>
      <c r="BN2" s="97"/>
      <c r="BO2" s="389" t="s">
        <v>216</v>
      </c>
      <c r="BP2" s="389"/>
      <c r="BQ2" s="389"/>
      <c r="BR2" s="389"/>
      <c r="BS2" s="5" t="s">
        <v>217</v>
      </c>
      <c r="BT2" s="5" t="s">
        <v>218</v>
      </c>
      <c r="BU2" s="389" t="s">
        <v>219</v>
      </c>
      <c r="BV2" s="389"/>
      <c r="BW2" s="389"/>
      <c r="BX2" s="5" t="s">
        <v>297</v>
      </c>
      <c r="BY2" s="97"/>
      <c r="BZ2" s="389" t="s">
        <v>216</v>
      </c>
      <c r="CA2" s="389"/>
      <c r="CB2" s="389"/>
      <c r="CC2" s="389"/>
      <c r="CD2" s="5" t="s">
        <v>217</v>
      </c>
      <c r="CE2" s="5" t="s">
        <v>218</v>
      </c>
      <c r="CF2" s="389" t="s">
        <v>219</v>
      </c>
      <c r="CG2" s="389"/>
      <c r="CH2" s="389"/>
      <c r="CI2" s="5" t="s">
        <v>297</v>
      </c>
    </row>
    <row r="3" spans="1:87" ht="111" customHeight="1" x14ac:dyDescent="0.3">
      <c r="A3" s="4" t="s">
        <v>178</v>
      </c>
      <c r="B3" s="11" t="s">
        <v>55</v>
      </c>
      <c r="C3" s="51" t="s">
        <v>54</v>
      </c>
      <c r="D3" s="12" t="s">
        <v>202</v>
      </c>
      <c r="E3" s="12" t="s">
        <v>184</v>
      </c>
      <c r="F3" s="51" t="s">
        <v>185</v>
      </c>
      <c r="G3" s="52" t="s">
        <v>203</v>
      </c>
      <c r="H3" s="12" t="s">
        <v>204</v>
      </c>
      <c r="I3" s="52" t="s">
        <v>203</v>
      </c>
      <c r="J3" s="12" t="s">
        <v>204</v>
      </c>
      <c r="K3" s="52" t="s">
        <v>205</v>
      </c>
      <c r="L3" s="52" t="s">
        <v>56</v>
      </c>
      <c r="M3" s="254" t="s">
        <v>479</v>
      </c>
      <c r="N3" s="53" t="s">
        <v>209</v>
      </c>
      <c r="O3" s="40" t="s">
        <v>210</v>
      </c>
      <c r="P3" s="398" t="s">
        <v>215</v>
      </c>
      <c r="Q3" s="399"/>
      <c r="R3" s="399"/>
      <c r="S3" s="399"/>
      <c r="T3" s="399"/>
      <c r="U3" s="400"/>
      <c r="V3" s="212" t="s">
        <v>61</v>
      </c>
      <c r="W3" s="120" t="s">
        <v>71</v>
      </c>
      <c r="X3" s="76" t="s">
        <v>62</v>
      </c>
      <c r="Y3" s="120" t="s">
        <v>63</v>
      </c>
      <c r="Z3" s="120" t="s">
        <v>64</v>
      </c>
      <c r="AA3" s="120" t="s">
        <v>65</v>
      </c>
      <c r="AB3" s="120" t="s">
        <v>66</v>
      </c>
      <c r="AC3" s="120" t="s">
        <v>67</v>
      </c>
      <c r="AD3" s="120" t="s">
        <v>68</v>
      </c>
      <c r="AE3" s="76" t="s">
        <v>69</v>
      </c>
      <c r="AF3" s="36" t="s">
        <v>70</v>
      </c>
      <c r="AG3" s="212" t="s">
        <v>61</v>
      </c>
      <c r="AH3" s="120" t="s">
        <v>71</v>
      </c>
      <c r="AI3" s="76" t="s">
        <v>62</v>
      </c>
      <c r="AJ3" s="120" t="s">
        <v>63</v>
      </c>
      <c r="AK3" s="120" t="s">
        <v>64</v>
      </c>
      <c r="AL3" s="120" t="s">
        <v>65</v>
      </c>
      <c r="AM3" s="120" t="s">
        <v>66</v>
      </c>
      <c r="AN3" s="120" t="s">
        <v>67</v>
      </c>
      <c r="AO3" s="120" t="s">
        <v>68</v>
      </c>
      <c r="AP3" s="76" t="s">
        <v>69</v>
      </c>
      <c r="AQ3" s="36" t="s">
        <v>70</v>
      </c>
      <c r="AR3" s="212" t="s">
        <v>61</v>
      </c>
      <c r="AS3" s="120" t="s">
        <v>71</v>
      </c>
      <c r="AT3" s="76" t="s">
        <v>62</v>
      </c>
      <c r="AU3" s="120" t="s">
        <v>63</v>
      </c>
      <c r="AV3" s="120" t="s">
        <v>64</v>
      </c>
      <c r="AW3" s="120" t="s">
        <v>65</v>
      </c>
      <c r="AX3" s="120" t="s">
        <v>66</v>
      </c>
      <c r="AY3" s="120" t="s">
        <v>67</v>
      </c>
      <c r="AZ3" s="120" t="s">
        <v>68</v>
      </c>
      <c r="BA3" s="76" t="s">
        <v>69</v>
      </c>
      <c r="BB3" s="47" t="s">
        <v>70</v>
      </c>
      <c r="BC3" s="98" t="s">
        <v>61</v>
      </c>
      <c r="BD3" s="99" t="s">
        <v>71</v>
      </c>
      <c r="BE3" s="100" t="s">
        <v>62</v>
      </c>
      <c r="BF3" s="99" t="s">
        <v>63</v>
      </c>
      <c r="BG3" s="99" t="s">
        <v>64</v>
      </c>
      <c r="BH3" s="99" t="s">
        <v>65</v>
      </c>
      <c r="BI3" s="99" t="s">
        <v>66</v>
      </c>
      <c r="BJ3" s="99" t="s">
        <v>67</v>
      </c>
      <c r="BK3" s="99" t="s">
        <v>68</v>
      </c>
      <c r="BL3" s="100" t="s">
        <v>69</v>
      </c>
      <c r="BM3" s="101" t="s">
        <v>70</v>
      </c>
      <c r="BN3" s="98" t="s">
        <v>61</v>
      </c>
      <c r="BO3" s="99" t="s">
        <v>71</v>
      </c>
      <c r="BP3" s="100" t="s">
        <v>62</v>
      </c>
      <c r="BQ3" s="99" t="s">
        <v>63</v>
      </c>
      <c r="BR3" s="99" t="s">
        <v>64</v>
      </c>
      <c r="BS3" s="99" t="s">
        <v>65</v>
      </c>
      <c r="BT3" s="99" t="s">
        <v>66</v>
      </c>
      <c r="BU3" s="99" t="s">
        <v>67</v>
      </c>
      <c r="BV3" s="99" t="s">
        <v>68</v>
      </c>
      <c r="BW3" s="100" t="s">
        <v>69</v>
      </c>
      <c r="BX3" s="101" t="s">
        <v>70</v>
      </c>
      <c r="BY3" s="98" t="s">
        <v>61</v>
      </c>
      <c r="BZ3" s="99" t="s">
        <v>71</v>
      </c>
      <c r="CA3" s="100" t="s">
        <v>62</v>
      </c>
      <c r="CB3" s="99" t="s">
        <v>63</v>
      </c>
      <c r="CC3" s="99" t="s">
        <v>64</v>
      </c>
      <c r="CD3" s="99" t="s">
        <v>65</v>
      </c>
      <c r="CE3" s="99" t="s">
        <v>66</v>
      </c>
      <c r="CF3" s="99" t="s">
        <v>67</v>
      </c>
      <c r="CG3" s="99" t="s">
        <v>68</v>
      </c>
      <c r="CH3" s="100" t="s">
        <v>69</v>
      </c>
      <c r="CI3" s="101" t="s">
        <v>70</v>
      </c>
    </row>
    <row r="4" spans="1:87" x14ac:dyDescent="0.25">
      <c r="A4" s="217" t="s">
        <v>120</v>
      </c>
      <c r="B4" s="54">
        <v>7</v>
      </c>
      <c r="C4" s="69"/>
      <c r="D4" s="55">
        <v>1</v>
      </c>
      <c r="E4" s="55"/>
      <c r="F4" s="55">
        <v>1</v>
      </c>
      <c r="G4" s="56">
        <v>0.375</v>
      </c>
      <c r="H4" s="55">
        <v>0.26300000000000001</v>
      </c>
      <c r="I4" s="57"/>
      <c r="J4" s="57"/>
      <c r="K4" s="57"/>
      <c r="L4" s="57"/>
      <c r="M4" s="255" t="s">
        <v>270</v>
      </c>
      <c r="N4" s="58">
        <v>0.52600000000000002</v>
      </c>
      <c r="O4" s="59"/>
      <c r="P4" s="224">
        <v>0</v>
      </c>
      <c r="Q4" s="224">
        <v>0</v>
      </c>
      <c r="R4" s="32">
        <f>P4/N4</f>
        <v>0</v>
      </c>
      <c r="S4" s="32">
        <f>IF(P4&lt;0.01*N4,0.01,IF(P4&gt;100*N4,100,R4))</f>
        <v>0.01</v>
      </c>
      <c r="T4" s="205">
        <f>IF(Q4&gt;0,((((1/N4)^2)*((Q4^2)+(P4^2))-((1/N4)^2)*(P4^2))^0.5),0)</f>
        <v>0</v>
      </c>
      <c r="U4" s="26">
        <f>IF(T4=0,S4,T4)</f>
        <v>0.01</v>
      </c>
      <c r="V4" s="78">
        <v>1</v>
      </c>
      <c r="W4" s="61">
        <v>1</v>
      </c>
      <c r="X4" s="75"/>
      <c r="Y4" s="61">
        <v>0.5</v>
      </c>
      <c r="Z4" s="61">
        <v>1</v>
      </c>
      <c r="AA4" s="37">
        <v>0.5</v>
      </c>
      <c r="AB4" s="37">
        <v>1</v>
      </c>
      <c r="AC4" s="61"/>
      <c r="AD4" s="61"/>
      <c r="AE4" s="75"/>
      <c r="AF4" s="38">
        <v>1</v>
      </c>
      <c r="AG4" s="54">
        <f>IF(V4&gt;0,$B4,"na")</f>
        <v>7</v>
      </c>
      <c r="AH4" s="178">
        <f t="shared" ref="AH4:AQ4" si="0">IF(W4&gt;0,$B4,"na")</f>
        <v>7</v>
      </c>
      <c r="AI4" s="352" t="str">
        <f t="shared" si="0"/>
        <v>na</v>
      </c>
      <c r="AJ4" s="178">
        <f t="shared" si="0"/>
        <v>7</v>
      </c>
      <c r="AK4" s="178">
        <f t="shared" si="0"/>
        <v>7</v>
      </c>
      <c r="AL4" s="178">
        <f t="shared" si="0"/>
        <v>7</v>
      </c>
      <c r="AM4" s="178">
        <f t="shared" si="0"/>
        <v>7</v>
      </c>
      <c r="AN4" s="178" t="str">
        <f t="shared" si="0"/>
        <v>na</v>
      </c>
      <c r="AO4" s="178" t="str">
        <f t="shared" si="0"/>
        <v>na</v>
      </c>
      <c r="AP4" s="352" t="str">
        <f t="shared" si="0"/>
        <v>na</v>
      </c>
      <c r="AQ4" s="144">
        <f t="shared" si="0"/>
        <v>7</v>
      </c>
      <c r="AR4" s="356">
        <f>IF(V4&gt;0,(V4/V$35)*LN($S4+1),"na")</f>
        <v>9.950330853168092E-3</v>
      </c>
      <c r="AS4" s="332">
        <f t="shared" ref="AS4:BB4" si="1">IF(W4&gt;0,(W4/W$35)*LN($S4+1),"na")</f>
        <v>1.0402618619221187E-2</v>
      </c>
      <c r="AT4" s="372" t="str">
        <f t="shared" si="1"/>
        <v>na</v>
      </c>
      <c r="AU4" s="332">
        <f t="shared" si="1"/>
        <v>7.1863500606213996E-3</v>
      </c>
      <c r="AV4" s="332">
        <f t="shared" si="1"/>
        <v>1.7155742850289812E-2</v>
      </c>
      <c r="AW4" s="332">
        <f t="shared" si="1"/>
        <v>6.3784172135692907E-3</v>
      </c>
      <c r="AX4" s="332">
        <f t="shared" si="1"/>
        <v>1.0572226531491098E-2</v>
      </c>
      <c r="AY4" s="332" t="str">
        <f t="shared" si="1"/>
        <v>na</v>
      </c>
      <c r="AZ4" s="332" t="str">
        <f t="shared" si="1"/>
        <v>na</v>
      </c>
      <c r="BA4" s="372" t="str">
        <f t="shared" si="1"/>
        <v>na</v>
      </c>
      <c r="BB4" s="332">
        <f t="shared" si="1"/>
        <v>9.950330853168092E-3</v>
      </c>
      <c r="BC4" s="358">
        <f>IF(V4&gt;0,((V4/V$35)^2)*LN((($U4+1)^2)),"na")</f>
        <v>1.9900661706336174E-2</v>
      </c>
      <c r="BD4" s="344">
        <f t="shared" ref="BD4:BM4" si="2">IF(W4&gt;0,((W4/W$35)^2)*LN((($U4+1)^2)),"na")</f>
        <v>2.1750929840189739E-2</v>
      </c>
      <c r="BE4" s="347" t="str">
        <f t="shared" si="2"/>
        <v>na</v>
      </c>
      <c r="BF4" s="344">
        <f t="shared" si="2"/>
        <v>1.0380283420897573E-2</v>
      </c>
      <c r="BG4" s="344">
        <f t="shared" si="2"/>
        <v>5.9157733966516558E-2</v>
      </c>
      <c r="BH4" s="344">
        <f t="shared" si="2"/>
        <v>8.1774579661144722E-3</v>
      </c>
      <c r="BI4" s="344">
        <f t="shared" si="2"/>
        <v>2.2465981379418572E-2</v>
      </c>
      <c r="BJ4" s="344" t="str">
        <f t="shared" si="2"/>
        <v>na</v>
      </c>
      <c r="BK4" s="344" t="str">
        <f t="shared" si="2"/>
        <v>na</v>
      </c>
      <c r="BL4" s="347" t="str">
        <f t="shared" si="2"/>
        <v>na</v>
      </c>
      <c r="BM4" s="359">
        <f t="shared" si="2"/>
        <v>1.9900661706336174E-2</v>
      </c>
      <c r="BN4" s="344">
        <f>IF(V4&gt;0,(AG4-1)*BC4,"na")</f>
        <v>0.11940397023801705</v>
      </c>
      <c r="BO4" s="344">
        <f t="shared" ref="BO4:BX4" si="3">IF(W4&gt;0,(AH4-1)*BD4,"na")</f>
        <v>0.13050557904113844</v>
      </c>
      <c r="BP4" s="347" t="str">
        <f t="shared" si="3"/>
        <v>na</v>
      </c>
      <c r="BQ4" s="344">
        <f t="shared" si="3"/>
        <v>6.2281700525385439E-2</v>
      </c>
      <c r="BR4" s="344">
        <f t="shared" si="3"/>
        <v>0.35494640379909936</v>
      </c>
      <c r="BS4" s="344">
        <f t="shared" si="3"/>
        <v>4.9064747796686833E-2</v>
      </c>
      <c r="BT4" s="344">
        <f t="shared" si="3"/>
        <v>0.13479588827651143</v>
      </c>
      <c r="BU4" s="344" t="str">
        <f t="shared" si="3"/>
        <v>na</v>
      </c>
      <c r="BV4" s="344" t="str">
        <f t="shared" si="3"/>
        <v>na</v>
      </c>
      <c r="BW4" s="347" t="str">
        <f t="shared" si="3"/>
        <v>na</v>
      </c>
      <c r="BX4" s="359">
        <f t="shared" si="3"/>
        <v>0.11940397023801705</v>
      </c>
      <c r="BY4" s="85">
        <f>IF(V4&gt;0,AG4*(AR4-AR$35)^2,"na")</f>
        <v>0.4679771570109596</v>
      </c>
      <c r="BZ4" s="344">
        <f t="shared" ref="BZ4:CI19" si="4">IF(W4&gt;0,AH4*(AS4-AS$35)^2,"na")</f>
        <v>0.39548858894689709</v>
      </c>
      <c r="CA4" s="347" t="str">
        <f t="shared" si="4"/>
        <v>na</v>
      </c>
      <c r="CB4" s="344">
        <f t="shared" si="4"/>
        <v>0.29318154203881802</v>
      </c>
      <c r="CC4" s="344">
        <f t="shared" si="4"/>
        <v>0.52028768337911502</v>
      </c>
      <c r="CD4" s="344">
        <f t="shared" si="4"/>
        <v>0.44000001618143181</v>
      </c>
      <c r="CE4" s="344">
        <f t="shared" si="4"/>
        <v>7.344443336512721E-2</v>
      </c>
      <c r="CF4" s="344" t="str">
        <f t="shared" si="4"/>
        <v>na</v>
      </c>
      <c r="CG4" s="344" t="str">
        <f t="shared" si="4"/>
        <v>na</v>
      </c>
      <c r="CH4" s="347" t="str">
        <f t="shared" si="4"/>
        <v>na</v>
      </c>
      <c r="CI4" s="102">
        <f t="shared" si="4"/>
        <v>3.0579020974517559E-2</v>
      </c>
    </row>
    <row r="5" spans="1:87" x14ac:dyDescent="0.25">
      <c r="A5" s="222" t="s">
        <v>53</v>
      </c>
      <c r="B5" s="54"/>
      <c r="C5" s="69">
        <v>19</v>
      </c>
      <c r="D5" s="55">
        <v>1</v>
      </c>
      <c r="E5" s="55"/>
      <c r="F5" s="55">
        <v>1</v>
      </c>
      <c r="G5" s="62">
        <v>4.7999999999999996E-3</v>
      </c>
      <c r="H5" s="57">
        <v>7.9000000000000008E-3</v>
      </c>
      <c r="I5" s="57" t="s">
        <v>207</v>
      </c>
      <c r="J5" s="57"/>
      <c r="K5" s="57"/>
      <c r="L5" s="57"/>
      <c r="M5" s="255" t="s">
        <v>270</v>
      </c>
      <c r="N5" s="58"/>
      <c r="O5" s="59">
        <v>1.6E-2</v>
      </c>
      <c r="P5" s="224">
        <v>1.25E-3</v>
      </c>
      <c r="Q5" s="224">
        <v>2.65E-3</v>
      </c>
      <c r="R5" s="73">
        <f>P5/O5</f>
        <v>7.8125E-2</v>
      </c>
      <c r="S5" s="73">
        <f>IF(P5&lt;0.01*O5,0.01,IF(P5&gt;100*O5,100,R5))</f>
        <v>7.8125E-2</v>
      </c>
      <c r="T5" s="205">
        <f>IF(Q5&gt;0,((((1/O5)^2)*((Q5^2)+(P5^2))-((1/O5)^2)*(P5^2))^0.5),0)</f>
        <v>0.16562500000000002</v>
      </c>
      <c r="U5" s="26">
        <f t="shared" ref="U5:U33" si="5">IF(T5=0,S5,T5)</f>
        <v>0.16562500000000002</v>
      </c>
      <c r="V5" s="78">
        <v>1</v>
      </c>
      <c r="W5" s="60">
        <v>1</v>
      </c>
      <c r="X5" s="75"/>
      <c r="Y5" s="60">
        <v>1</v>
      </c>
      <c r="Z5" s="60">
        <v>0.6</v>
      </c>
      <c r="AA5" s="36">
        <v>1</v>
      </c>
      <c r="AB5" s="36">
        <v>1</v>
      </c>
      <c r="AC5" s="60"/>
      <c r="AD5" s="60"/>
      <c r="AE5" s="75"/>
      <c r="AF5" s="92">
        <v>1</v>
      </c>
      <c r="AG5" s="54">
        <f>IF(V5&gt;0,$C5,"na")</f>
        <v>19</v>
      </c>
      <c r="AH5" s="144">
        <f t="shared" ref="AH5:AQ5" si="6">IF(W5&gt;0,$C5,"na")</f>
        <v>19</v>
      </c>
      <c r="AI5" s="75" t="str">
        <f t="shared" si="6"/>
        <v>na</v>
      </c>
      <c r="AJ5" s="144">
        <f t="shared" si="6"/>
        <v>19</v>
      </c>
      <c r="AK5" s="144">
        <f t="shared" si="6"/>
        <v>19</v>
      </c>
      <c r="AL5" s="144">
        <f t="shared" si="6"/>
        <v>19</v>
      </c>
      <c r="AM5" s="144">
        <f t="shared" si="6"/>
        <v>19</v>
      </c>
      <c r="AN5" s="144" t="str">
        <f t="shared" si="6"/>
        <v>na</v>
      </c>
      <c r="AO5" s="144" t="str">
        <f t="shared" si="6"/>
        <v>na</v>
      </c>
      <c r="AP5" s="75" t="str">
        <f t="shared" si="6"/>
        <v>na</v>
      </c>
      <c r="AQ5" s="144">
        <f t="shared" si="6"/>
        <v>19</v>
      </c>
      <c r="AR5" s="81">
        <f t="shared" ref="AR5:AR33" si="7">IF(V5&gt;0,(V5/V$35)*LN($S5+1),"na")</f>
        <v>7.5223421237587532E-2</v>
      </c>
      <c r="AS5" s="82">
        <f t="shared" ref="AS5:AS33" si="8">IF(W5&gt;0,(W5/W$35)*LN($S5+1),"na")</f>
        <v>7.8642667657477877E-2</v>
      </c>
      <c r="AT5" s="83" t="str">
        <f t="shared" ref="AT5:AT33" si="9">IF(X5&gt;0,(X5/X$35)*LN($S5+1),"na")</f>
        <v>na</v>
      </c>
      <c r="AU5" s="82">
        <f t="shared" ref="AU5:AU33" si="10">IF(Y5&gt;0,(Y5/Y$35)*LN($S5+1),"na")</f>
        <v>0.10865605289873755</v>
      </c>
      <c r="AV5" s="82">
        <f t="shared" ref="AV5:AV33" si="11">IF(Z5&gt;0,(Z5/Z$35)*LN($S5+1),"na")</f>
        <v>7.7817332314745705E-2</v>
      </c>
      <c r="AW5" s="82">
        <f t="shared" ref="AW5:AW33" si="12">IF(AA5&gt;0,(AA5/AA$35)*LN($S5+1),"na")</f>
        <v>9.6440283637932736E-2</v>
      </c>
      <c r="AX5" s="82">
        <f t="shared" ref="AX5:AX33" si="13">IF(AB5&gt;0,(AB5/AB$35)*LN($S5+1),"na")</f>
        <v>7.9924885064936751E-2</v>
      </c>
      <c r="AY5" s="82" t="str">
        <f t="shared" ref="AY5:AY33" si="14">IF(AC5&gt;0,(AC5/AC$35)*LN($S5+1),"na")</f>
        <v>na</v>
      </c>
      <c r="AZ5" s="82" t="str">
        <f t="shared" ref="AZ5:AZ33" si="15">IF(AD5&gt;0,(AD5/AD$35)*LN($S5+1),"na")</f>
        <v>na</v>
      </c>
      <c r="BA5" s="83" t="str">
        <f t="shared" ref="BA5:BA33" si="16">IF(AE5&gt;0,(AE5/AE$35)*LN($S5+1),"na")</f>
        <v>na</v>
      </c>
      <c r="BB5" s="82">
        <f t="shared" ref="BB5:BB33" si="17">IF(AF5&gt;0,(AF5/AF$35)*LN($S5+1),"na")</f>
        <v>7.5223421237587532E-2</v>
      </c>
      <c r="BC5" s="93">
        <f t="shared" ref="BC5:BC33" si="18">IF(V5&gt;0,((V5/V$35)^2)*LN((($U5+1)^2)),"na")</f>
        <v>0.30651484770008641</v>
      </c>
      <c r="BD5" s="85">
        <f t="shared" ref="BD5:BD33" si="19">IF(W5&gt;0,((W5/W$35)^2)*LN((($U5+1)^2)),"na")</f>
        <v>0.33501312899451591</v>
      </c>
      <c r="BE5" s="86" t="str">
        <f t="shared" ref="BE5:BE33" si="20">IF(X5&gt;0,((X5/X$35)^2)*LN((($U5+1)^2)),"na")</f>
        <v>na</v>
      </c>
      <c r="BF5" s="85">
        <f t="shared" ref="BF5:BF33" si="21">IF(Y5&gt;0,((Y5/Y$35)^2)*LN((($U5+1)^2)),"na")</f>
        <v>0.63951863285573585</v>
      </c>
      <c r="BG5" s="85">
        <f t="shared" ref="BG5:BG33" si="22">IF(Z5&gt;0,((Z5/Z$35)^2)*LN((($U5+1)^2)),"na")</f>
        <v>0.32801826745550261</v>
      </c>
      <c r="BH5" s="85">
        <f t="shared" ref="BH5:BH33" si="23">IF(AA5&gt;0,((AA5/AA$35)^2)*LN((($U5+1)^2)),"na")</f>
        <v>0.50380481213031969</v>
      </c>
      <c r="BI5" s="85">
        <f t="shared" ref="BI5:BI33" si="24">IF(AB5&gt;0,((AB5/AB$35)^2)*LN((($U5+1)^2)),"na")</f>
        <v>0.34602652728642569</v>
      </c>
      <c r="BJ5" s="85" t="str">
        <f t="shared" ref="BJ5:BJ33" si="25">IF(AC5&gt;0,((AC5/AC$35)^2)*LN((($U5+1)^2)),"na")</f>
        <v>na</v>
      </c>
      <c r="BK5" s="85" t="str">
        <f t="shared" ref="BK5:BK33" si="26">IF(AD5&gt;0,((AD5/AD$35)^2)*LN((($U5+1)^2)),"na")</f>
        <v>na</v>
      </c>
      <c r="BL5" s="86" t="str">
        <f t="shared" ref="BL5:BL33" si="27">IF(AE5&gt;0,((AE5/AE$35)^2)*LN((($U5+1)^2)),"na")</f>
        <v>na</v>
      </c>
      <c r="BM5" s="102">
        <f t="shared" ref="BM5:BM33" si="28">IF(AF5&gt;0,((AF5/AF$35)^2)*LN((($U5+1)^2)),"na")</f>
        <v>0.30651484770008641</v>
      </c>
      <c r="BN5" s="85">
        <f t="shared" ref="BN5:BN33" si="29">IF(V5&gt;0,(AG5-1)*BC5,"na")</f>
        <v>5.5172672586015556</v>
      </c>
      <c r="BO5" s="85">
        <f t="shared" ref="BO5:BO33" si="30">IF(W5&gt;0,(AH5-1)*BD5,"na")</f>
        <v>6.0302363219012864</v>
      </c>
      <c r="BP5" s="86" t="str">
        <f t="shared" ref="BP5:BP33" si="31">IF(X5&gt;0,(AI5-1)*BE5,"na")</f>
        <v>na</v>
      </c>
      <c r="BQ5" s="85">
        <f t="shared" ref="BQ5:BQ33" si="32">IF(Y5&gt;0,(AJ5-1)*BF5,"na")</f>
        <v>11.511335391403245</v>
      </c>
      <c r="BR5" s="85">
        <f t="shared" ref="BR5:BR33" si="33">IF(Z5&gt;0,(AK5-1)*BG5,"na")</f>
        <v>5.9043288141990473</v>
      </c>
      <c r="BS5" s="85">
        <f t="shared" ref="BS5:BS33" si="34">IF(AA5&gt;0,(AL5-1)*BH5,"na")</f>
        <v>9.0684866183457551</v>
      </c>
      <c r="BT5" s="85">
        <f t="shared" ref="BT5:BT33" si="35">IF(AB5&gt;0,(AM5-1)*BI5,"na")</f>
        <v>6.2284774911556626</v>
      </c>
      <c r="BU5" s="85" t="str">
        <f t="shared" ref="BU5:BU33" si="36">IF(AC5&gt;0,(AN5-1)*BJ5,"na")</f>
        <v>na</v>
      </c>
      <c r="BV5" s="85" t="str">
        <f t="shared" ref="BV5:BV33" si="37">IF(AD5&gt;0,(AO5-1)*BK5,"na")</f>
        <v>na</v>
      </c>
      <c r="BW5" s="86" t="str">
        <f t="shared" ref="BW5:BW33" si="38">IF(AE5&gt;0,(AP5-1)*BL5,"na")</f>
        <v>na</v>
      </c>
      <c r="BX5" s="102">
        <f t="shared" ref="BX5:BX33" si="39">IF(AF5&gt;0,(AQ5-1)*BM5,"na")</f>
        <v>5.5172672586015556</v>
      </c>
      <c r="BY5" s="85">
        <f t="shared" ref="BY5:CI33" si="40">IF(V5&gt;0,AG5*(AR5-AR$35)^2,"na")</f>
        <v>0.70984536607679505</v>
      </c>
      <c r="BZ5" s="85">
        <f t="shared" si="4"/>
        <v>0.54557727025002511</v>
      </c>
      <c r="CA5" s="86" t="str">
        <f t="shared" si="4"/>
        <v>na</v>
      </c>
      <c r="CB5" s="85">
        <f t="shared" si="4"/>
        <v>0.20229123825100193</v>
      </c>
      <c r="CC5" s="85">
        <f t="shared" si="4"/>
        <v>0.85367702882018259</v>
      </c>
      <c r="CD5" s="85">
        <f t="shared" si="4"/>
        <v>0.49036861316906155</v>
      </c>
      <c r="CE5" s="85">
        <f t="shared" si="4"/>
        <v>2.0789063205216281E-2</v>
      </c>
      <c r="CF5" s="85" t="str">
        <f t="shared" si="4"/>
        <v>na</v>
      </c>
      <c r="CG5" s="85" t="str">
        <f t="shared" si="4"/>
        <v>na</v>
      </c>
      <c r="CH5" s="86" t="str">
        <f t="shared" si="4"/>
        <v>na</v>
      </c>
      <c r="CI5" s="102">
        <f t="shared" si="4"/>
        <v>1.280743607627876E-5</v>
      </c>
    </row>
    <row r="6" spans="1:87" x14ac:dyDescent="0.25">
      <c r="A6" s="217" t="s">
        <v>3</v>
      </c>
      <c r="B6" s="54"/>
      <c r="C6" s="69">
        <v>19</v>
      </c>
      <c r="D6" s="55">
        <v>1</v>
      </c>
      <c r="E6" s="55"/>
      <c r="F6" s="55">
        <v>1</v>
      </c>
      <c r="G6" s="56"/>
      <c r="H6" s="55"/>
      <c r="I6" s="57"/>
      <c r="J6" s="57">
        <v>18.042449999999999</v>
      </c>
      <c r="K6" s="57">
        <v>0.13725000000000001</v>
      </c>
      <c r="L6" s="57">
        <v>0.2893</v>
      </c>
      <c r="M6" s="255" t="s">
        <v>270</v>
      </c>
      <c r="N6" s="58"/>
      <c r="O6" s="59">
        <v>36.084899999999998</v>
      </c>
      <c r="P6" s="224">
        <v>8.2545000000000002</v>
      </c>
      <c r="Q6" s="224">
        <v>15.344950000000001</v>
      </c>
      <c r="R6" s="73">
        <f>P6/O6</f>
        <v>0.22875219274544201</v>
      </c>
      <c r="S6" s="73">
        <f>IF(P6&lt;0.01*O6,0.01,IF(P6&gt;100*O6,100,R6))</f>
        <v>0.22875219274544201</v>
      </c>
      <c r="T6" s="205">
        <f>IF(Q6&gt;0,((((1/O6)^2)*((Q6^2)+(P6^2))-((1/O6)^2)*(P6^2))^0.5),0)</f>
        <v>0.42524573990782855</v>
      </c>
      <c r="U6" s="26">
        <f t="shared" si="5"/>
        <v>0.42524573990782855</v>
      </c>
      <c r="V6" s="78">
        <v>1</v>
      </c>
      <c r="W6" s="61">
        <v>1</v>
      </c>
      <c r="X6" s="75"/>
      <c r="Y6" s="61">
        <v>1</v>
      </c>
      <c r="Z6" s="61">
        <v>1</v>
      </c>
      <c r="AA6" s="37">
        <v>0.5</v>
      </c>
      <c r="AB6" s="37">
        <v>1</v>
      </c>
      <c r="AC6" s="61"/>
      <c r="AD6" s="61"/>
      <c r="AE6" s="75"/>
      <c r="AF6" s="61">
        <v>1</v>
      </c>
      <c r="AG6" s="54">
        <f>IF(V6&gt;0,$C6,"na")</f>
        <v>19</v>
      </c>
      <c r="AH6" s="144">
        <f t="shared" ref="AH6" si="41">IF(W6&gt;0,$C6,"na")</f>
        <v>19</v>
      </c>
      <c r="AI6" s="75" t="str">
        <f t="shared" ref="AI6" si="42">IF(X6&gt;0,$C6,"na")</f>
        <v>na</v>
      </c>
      <c r="AJ6" s="144">
        <f t="shared" ref="AJ6" si="43">IF(Y6&gt;0,$C6,"na")</f>
        <v>19</v>
      </c>
      <c r="AK6" s="144">
        <f t="shared" ref="AK6" si="44">IF(Z6&gt;0,$C6,"na")</f>
        <v>19</v>
      </c>
      <c r="AL6" s="144">
        <f t="shared" ref="AL6" si="45">IF(AA6&gt;0,$C6,"na")</f>
        <v>19</v>
      </c>
      <c r="AM6" s="144">
        <f t="shared" ref="AM6" si="46">IF(AB6&gt;0,$C6,"na")</f>
        <v>19</v>
      </c>
      <c r="AN6" s="144" t="str">
        <f t="shared" ref="AN6" si="47">IF(AC6&gt;0,$C6,"na")</f>
        <v>na</v>
      </c>
      <c r="AO6" s="144" t="str">
        <f t="shared" ref="AO6" si="48">IF(AD6&gt;0,$C6,"na")</f>
        <v>na</v>
      </c>
      <c r="AP6" s="75" t="str">
        <f t="shared" ref="AP6" si="49">IF(AE6&gt;0,$C6,"na")</f>
        <v>na</v>
      </c>
      <c r="AQ6" s="144">
        <f t="shared" ref="AQ6" si="50">IF(AF6&gt;0,$C6,"na")</f>
        <v>19</v>
      </c>
      <c r="AR6" s="81">
        <f t="shared" si="7"/>
        <v>0.20599917701106865</v>
      </c>
      <c r="AS6" s="82">
        <f t="shared" si="8"/>
        <v>0.21536277596611722</v>
      </c>
      <c r="AT6" s="83" t="str">
        <f t="shared" si="9"/>
        <v>na</v>
      </c>
      <c r="AU6" s="82">
        <f t="shared" si="10"/>
        <v>0.29755436679376585</v>
      </c>
      <c r="AV6" s="82">
        <f t="shared" si="11"/>
        <v>0.35517099484667009</v>
      </c>
      <c r="AW6" s="82">
        <f t="shared" si="12"/>
        <v>0.13205075449427478</v>
      </c>
      <c r="AX6" s="82">
        <f t="shared" si="13"/>
        <v>0.21887412557426045</v>
      </c>
      <c r="AY6" s="82" t="str">
        <f t="shared" si="14"/>
        <v>na</v>
      </c>
      <c r="AZ6" s="82" t="str">
        <f t="shared" si="15"/>
        <v>na</v>
      </c>
      <c r="BA6" s="83" t="str">
        <f t="shared" si="16"/>
        <v>na</v>
      </c>
      <c r="BB6" s="82">
        <f t="shared" si="17"/>
        <v>0.20599917701106865</v>
      </c>
      <c r="BC6" s="93">
        <f t="shared" si="18"/>
        <v>0.70868849582221916</v>
      </c>
      <c r="BD6" s="85">
        <f t="shared" si="19"/>
        <v>0.77457895514453279</v>
      </c>
      <c r="BE6" s="86" t="str">
        <f t="shared" si="20"/>
        <v>na</v>
      </c>
      <c r="BF6" s="85">
        <f t="shared" si="21"/>
        <v>1.4786216764685807</v>
      </c>
      <c r="BG6" s="85">
        <f t="shared" si="22"/>
        <v>2.1066839947152767</v>
      </c>
      <c r="BH6" s="85">
        <f t="shared" si="23"/>
        <v>0.29120993418072783</v>
      </c>
      <c r="BI6" s="85">
        <f t="shared" si="24"/>
        <v>0.80004287223680204</v>
      </c>
      <c r="BJ6" s="85" t="str">
        <f t="shared" si="25"/>
        <v>na</v>
      </c>
      <c r="BK6" s="85" t="str">
        <f t="shared" si="26"/>
        <v>na</v>
      </c>
      <c r="BL6" s="86" t="str">
        <f t="shared" si="27"/>
        <v>na</v>
      </c>
      <c r="BM6" s="102">
        <f t="shared" si="28"/>
        <v>0.70868849582221916</v>
      </c>
      <c r="BN6" s="85">
        <f t="shared" si="29"/>
        <v>12.756392924799945</v>
      </c>
      <c r="BO6" s="85">
        <f t="shared" si="30"/>
        <v>13.942421192601589</v>
      </c>
      <c r="BP6" s="86" t="str">
        <f t="shared" si="31"/>
        <v>na</v>
      </c>
      <c r="BQ6" s="85">
        <f t="shared" si="32"/>
        <v>26.615190176434453</v>
      </c>
      <c r="BR6" s="85">
        <f t="shared" si="33"/>
        <v>37.920311904874978</v>
      </c>
      <c r="BS6" s="85">
        <f t="shared" si="34"/>
        <v>5.2417788152531006</v>
      </c>
      <c r="BT6" s="85">
        <f t="shared" si="35"/>
        <v>14.400771700262437</v>
      </c>
      <c r="BU6" s="85" t="str">
        <f t="shared" si="36"/>
        <v>na</v>
      </c>
      <c r="BV6" s="85" t="str">
        <f t="shared" si="37"/>
        <v>na</v>
      </c>
      <c r="BW6" s="86" t="str">
        <f t="shared" si="38"/>
        <v>na</v>
      </c>
      <c r="BX6" s="102">
        <f t="shared" si="39"/>
        <v>12.756392924799945</v>
      </c>
      <c r="BY6" s="85">
        <f t="shared" si="40"/>
        <v>7.4248026334291006E-2</v>
      </c>
      <c r="BZ6" s="85">
        <f t="shared" si="4"/>
        <v>2.0358407274278505E-2</v>
      </c>
      <c r="CA6" s="86" t="str">
        <f t="shared" si="4"/>
        <v>na</v>
      </c>
      <c r="CB6" s="85">
        <f t="shared" si="4"/>
        <v>0.13959241116809959</v>
      </c>
      <c r="CC6" s="85">
        <f t="shared" si="4"/>
        <v>8.1230782173174601E-2</v>
      </c>
      <c r="CD6" s="85">
        <f t="shared" si="4"/>
        <v>0.29706947565655434</v>
      </c>
      <c r="CE6" s="85">
        <f t="shared" si="4"/>
        <v>0.21296523773539588</v>
      </c>
      <c r="CF6" s="85" t="str">
        <f t="shared" si="4"/>
        <v>na</v>
      </c>
      <c r="CG6" s="85" t="str">
        <f t="shared" si="4"/>
        <v>na</v>
      </c>
      <c r="CH6" s="86" t="str">
        <f t="shared" si="4"/>
        <v>na</v>
      </c>
      <c r="CI6" s="102">
        <f t="shared" si="4"/>
        <v>0.32087642840856362</v>
      </c>
    </row>
    <row r="7" spans="1:87" x14ac:dyDescent="0.25">
      <c r="A7" s="222" t="s">
        <v>52</v>
      </c>
      <c r="B7" s="54">
        <v>7</v>
      </c>
      <c r="C7" s="69"/>
      <c r="D7" s="55"/>
      <c r="E7" s="55"/>
      <c r="F7" s="55">
        <v>1</v>
      </c>
      <c r="G7" s="56"/>
      <c r="H7" s="55">
        <v>32.924999999999997</v>
      </c>
      <c r="I7" s="57"/>
      <c r="J7" s="57"/>
      <c r="K7" s="57"/>
      <c r="L7" s="57"/>
      <c r="M7" s="255" t="s">
        <v>278</v>
      </c>
      <c r="N7" s="58">
        <v>962.88</v>
      </c>
      <c r="O7" s="59"/>
      <c r="P7" s="224">
        <v>425.42899999999997</v>
      </c>
      <c r="Q7" s="224">
        <v>441.16199999999998</v>
      </c>
      <c r="R7" s="32">
        <f t="shared" ref="R7:R9" si="51">P7/N7</f>
        <v>0.44182971917580588</v>
      </c>
      <c r="S7" s="32">
        <f t="shared" ref="S7:S9" si="52">IF(P7&lt;0.01*N7,0.01,IF(P7&gt;100*N7,100,R7))</f>
        <v>0.44182971917580588</v>
      </c>
      <c r="T7" s="205">
        <f t="shared" ref="T7:T9" si="53">IF(Q7&gt;0,((((1/N7)^2)*((Q7^2)+(P7^2))-((1/N7)^2)*(P7^2))^0.5),0)</f>
        <v>0.4581692422731804</v>
      </c>
      <c r="U7" s="26">
        <f t="shared" si="5"/>
        <v>0.4581692422731804</v>
      </c>
      <c r="V7" s="78">
        <v>1</v>
      </c>
      <c r="W7" s="60"/>
      <c r="X7" s="75"/>
      <c r="Y7" s="60"/>
      <c r="Z7" s="60">
        <v>0.1</v>
      </c>
      <c r="AA7" s="36">
        <v>1</v>
      </c>
      <c r="AB7" s="36"/>
      <c r="AC7" s="60">
        <v>1</v>
      </c>
      <c r="AD7" s="60"/>
      <c r="AE7" s="75"/>
      <c r="AF7" s="60"/>
      <c r="AG7" s="54">
        <f t="shared" ref="AG7:AG9" si="54">IF(V7&gt;0,$B7,"na")</f>
        <v>7</v>
      </c>
      <c r="AH7" s="144" t="str">
        <f t="shared" ref="AH7:AH9" si="55">IF(W7&gt;0,$B7,"na")</f>
        <v>na</v>
      </c>
      <c r="AI7" s="75" t="str">
        <f t="shared" ref="AI7:AI9" si="56">IF(X7&gt;0,$B7,"na")</f>
        <v>na</v>
      </c>
      <c r="AJ7" s="144" t="str">
        <f t="shared" ref="AJ7:AJ9" si="57">IF(Y7&gt;0,$B7,"na")</f>
        <v>na</v>
      </c>
      <c r="AK7" s="144">
        <f t="shared" ref="AK7:AK9" si="58">IF(Z7&gt;0,$B7,"na")</f>
        <v>7</v>
      </c>
      <c r="AL7" s="144">
        <f t="shared" ref="AL7:AL9" si="59">IF(AA7&gt;0,$B7,"na")</f>
        <v>7</v>
      </c>
      <c r="AM7" s="144" t="str">
        <f t="shared" ref="AM7:AM9" si="60">IF(AB7&gt;0,$B7,"na")</f>
        <v>na</v>
      </c>
      <c r="AN7" s="144">
        <f t="shared" ref="AN7:AN9" si="61">IF(AC7&gt;0,$B7,"na")</f>
        <v>7</v>
      </c>
      <c r="AO7" s="144" t="str">
        <f t="shared" ref="AO7:AO9" si="62">IF(AD7&gt;0,$B7,"na")</f>
        <v>na</v>
      </c>
      <c r="AP7" s="75" t="str">
        <f t="shared" ref="AP7:AP9" si="63">IF(AE7&gt;0,$B7,"na")</f>
        <v>na</v>
      </c>
      <c r="AQ7" s="144" t="str">
        <f t="shared" ref="AQ7:AQ9" si="64">IF(AF7&gt;0,$B7,"na")</f>
        <v>na</v>
      </c>
      <c r="AR7" s="81">
        <f t="shared" si="7"/>
        <v>0.36591294532674873</v>
      </c>
      <c r="AS7" s="82" t="str">
        <f t="shared" si="8"/>
        <v>na</v>
      </c>
      <c r="AT7" s="83" t="str">
        <f t="shared" si="9"/>
        <v>na</v>
      </c>
      <c r="AU7" s="82" t="str">
        <f t="shared" si="10"/>
        <v>na</v>
      </c>
      <c r="AV7" s="82">
        <f t="shared" si="11"/>
        <v>6.3088438849439432E-2</v>
      </c>
      <c r="AW7" s="82">
        <f t="shared" si="12"/>
        <v>0.46911916067531895</v>
      </c>
      <c r="AX7" s="82" t="str">
        <f t="shared" si="13"/>
        <v>na</v>
      </c>
      <c r="AY7" s="82">
        <f t="shared" si="14"/>
        <v>0.39917775853827137</v>
      </c>
      <c r="AZ7" s="82" t="str">
        <f t="shared" si="15"/>
        <v>na</v>
      </c>
      <c r="BA7" s="83" t="str">
        <f t="shared" si="16"/>
        <v>na</v>
      </c>
      <c r="BB7" s="82" t="str">
        <f t="shared" si="17"/>
        <v>na</v>
      </c>
      <c r="BC7" s="93">
        <f t="shared" si="18"/>
        <v>0.75436341045311972</v>
      </c>
      <c r="BD7" s="85" t="str">
        <f t="shared" si="19"/>
        <v>na</v>
      </c>
      <c r="BE7" s="86" t="str">
        <f t="shared" si="20"/>
        <v>na</v>
      </c>
      <c r="BF7" s="85" t="str">
        <f t="shared" si="21"/>
        <v>na</v>
      </c>
      <c r="BG7" s="85">
        <f t="shared" si="22"/>
        <v>2.2424596030116515E-2</v>
      </c>
      <c r="BH7" s="85">
        <f t="shared" si="23"/>
        <v>1.239913560902564</v>
      </c>
      <c r="BI7" s="85" t="str">
        <f t="shared" si="24"/>
        <v>na</v>
      </c>
      <c r="BJ7" s="85">
        <f t="shared" si="25"/>
        <v>0.89775480252272122</v>
      </c>
      <c r="BK7" s="85" t="str">
        <f t="shared" si="26"/>
        <v>na</v>
      </c>
      <c r="BL7" s="86" t="str">
        <f t="shared" si="27"/>
        <v>na</v>
      </c>
      <c r="BM7" s="102" t="str">
        <f t="shared" si="28"/>
        <v>na</v>
      </c>
      <c r="BN7" s="85">
        <f t="shared" si="29"/>
        <v>4.5261804627187185</v>
      </c>
      <c r="BO7" s="85" t="str">
        <f t="shared" si="30"/>
        <v>na</v>
      </c>
      <c r="BP7" s="86" t="str">
        <f t="shared" si="31"/>
        <v>na</v>
      </c>
      <c r="BQ7" s="85" t="str">
        <f t="shared" si="32"/>
        <v>na</v>
      </c>
      <c r="BR7" s="85">
        <f t="shared" si="33"/>
        <v>0.1345475761806991</v>
      </c>
      <c r="BS7" s="85">
        <f t="shared" si="34"/>
        <v>7.439481365415384</v>
      </c>
      <c r="BT7" s="85" t="str">
        <f t="shared" si="35"/>
        <v>na</v>
      </c>
      <c r="BU7" s="85">
        <f t="shared" si="36"/>
        <v>5.3865288151363275</v>
      </c>
      <c r="BV7" s="85" t="str">
        <f t="shared" si="37"/>
        <v>na</v>
      </c>
      <c r="BW7" s="86" t="str">
        <f t="shared" si="38"/>
        <v>na</v>
      </c>
      <c r="BX7" s="102" t="str">
        <f t="shared" si="39"/>
        <v>na</v>
      </c>
      <c r="BY7" s="85">
        <f t="shared" si="40"/>
        <v>6.6409287216826055E-2</v>
      </c>
      <c r="BZ7" s="85" t="str">
        <f t="shared" si="4"/>
        <v>na</v>
      </c>
      <c r="CA7" s="86" t="str">
        <f t="shared" si="4"/>
        <v>na</v>
      </c>
      <c r="CB7" s="85" t="str">
        <f t="shared" si="4"/>
        <v>na</v>
      </c>
      <c r="CC7" s="85">
        <f t="shared" si="4"/>
        <v>0.35973989825968239</v>
      </c>
      <c r="CD7" s="85">
        <f t="shared" si="4"/>
        <v>0.31468953814325773</v>
      </c>
      <c r="CE7" s="85" t="str">
        <f t="shared" si="4"/>
        <v>na</v>
      </c>
      <c r="CF7" s="85">
        <f t="shared" si="4"/>
        <v>0.1354410587632093</v>
      </c>
      <c r="CG7" s="85" t="str">
        <f t="shared" si="4"/>
        <v>na</v>
      </c>
      <c r="CH7" s="86" t="str">
        <f t="shared" si="4"/>
        <v>na</v>
      </c>
      <c r="CI7" s="102" t="str">
        <f t="shared" si="4"/>
        <v>na</v>
      </c>
    </row>
    <row r="8" spans="1:87" x14ac:dyDescent="0.25">
      <c r="A8" s="222" t="s">
        <v>121</v>
      </c>
      <c r="B8" s="54">
        <v>7</v>
      </c>
      <c r="C8" s="69"/>
      <c r="D8" s="55">
        <v>1</v>
      </c>
      <c r="E8" s="55">
        <v>1</v>
      </c>
      <c r="F8" s="55"/>
      <c r="G8" s="56">
        <v>0.25</v>
      </c>
      <c r="H8" s="55">
        <v>0.05</v>
      </c>
      <c r="I8" s="57"/>
      <c r="J8" s="57"/>
      <c r="K8" s="57"/>
      <c r="L8" s="57"/>
      <c r="M8" s="255" t="s">
        <v>280</v>
      </c>
      <c r="N8" s="58">
        <v>0.125</v>
      </c>
      <c r="O8" s="59"/>
      <c r="P8" s="224">
        <v>0</v>
      </c>
      <c r="Q8" s="224">
        <v>0</v>
      </c>
      <c r="R8" s="32">
        <f t="shared" si="51"/>
        <v>0</v>
      </c>
      <c r="S8" s="32">
        <f t="shared" si="52"/>
        <v>0.01</v>
      </c>
      <c r="T8" s="205">
        <f t="shared" si="53"/>
        <v>0</v>
      </c>
      <c r="U8" s="26">
        <f t="shared" si="5"/>
        <v>0.01</v>
      </c>
      <c r="V8" s="78">
        <v>1</v>
      </c>
      <c r="W8" s="60">
        <v>1</v>
      </c>
      <c r="X8" s="75"/>
      <c r="Y8" s="60">
        <v>0.75</v>
      </c>
      <c r="Z8" s="60">
        <v>0.3</v>
      </c>
      <c r="AA8" s="36">
        <v>1</v>
      </c>
      <c r="AB8" s="36">
        <v>1</v>
      </c>
      <c r="AC8" s="60"/>
      <c r="AD8" s="60"/>
      <c r="AE8" s="75"/>
      <c r="AF8" s="60">
        <v>1</v>
      </c>
      <c r="AG8" s="54">
        <f t="shared" si="54"/>
        <v>7</v>
      </c>
      <c r="AH8" s="144">
        <f t="shared" si="55"/>
        <v>7</v>
      </c>
      <c r="AI8" s="75" t="str">
        <f t="shared" si="56"/>
        <v>na</v>
      </c>
      <c r="AJ8" s="144">
        <f t="shared" si="57"/>
        <v>7</v>
      </c>
      <c r="AK8" s="144">
        <f t="shared" si="58"/>
        <v>7</v>
      </c>
      <c r="AL8" s="144">
        <f t="shared" si="59"/>
        <v>7</v>
      </c>
      <c r="AM8" s="144">
        <f t="shared" si="60"/>
        <v>7</v>
      </c>
      <c r="AN8" s="144" t="str">
        <f t="shared" si="61"/>
        <v>na</v>
      </c>
      <c r="AO8" s="144" t="str">
        <f t="shared" si="62"/>
        <v>na</v>
      </c>
      <c r="AP8" s="75" t="str">
        <f t="shared" si="63"/>
        <v>na</v>
      </c>
      <c r="AQ8" s="144">
        <f t="shared" si="64"/>
        <v>7</v>
      </c>
      <c r="AR8" s="81">
        <f t="shared" si="7"/>
        <v>9.950330853168092E-3</v>
      </c>
      <c r="AS8" s="82">
        <f t="shared" si="8"/>
        <v>1.0402618619221187E-2</v>
      </c>
      <c r="AT8" s="83" t="str">
        <f t="shared" si="9"/>
        <v>na</v>
      </c>
      <c r="AU8" s="82">
        <f t="shared" si="10"/>
        <v>1.0779525090932099E-2</v>
      </c>
      <c r="AV8" s="82">
        <f t="shared" si="11"/>
        <v>5.1467228550869434E-3</v>
      </c>
      <c r="AW8" s="82">
        <f t="shared" si="12"/>
        <v>1.2756834427138581E-2</v>
      </c>
      <c r="AX8" s="82">
        <f t="shared" si="13"/>
        <v>1.0572226531491098E-2</v>
      </c>
      <c r="AY8" s="82" t="str">
        <f t="shared" si="14"/>
        <v>na</v>
      </c>
      <c r="AZ8" s="82" t="str">
        <f t="shared" si="15"/>
        <v>na</v>
      </c>
      <c r="BA8" s="83" t="str">
        <f t="shared" si="16"/>
        <v>na</v>
      </c>
      <c r="BB8" s="82">
        <f t="shared" si="17"/>
        <v>9.950330853168092E-3</v>
      </c>
      <c r="BC8" s="93">
        <f t="shared" si="18"/>
        <v>1.9900661706336174E-2</v>
      </c>
      <c r="BD8" s="85">
        <f t="shared" si="19"/>
        <v>2.1750929840189739E-2</v>
      </c>
      <c r="BE8" s="86" t="str">
        <f t="shared" si="20"/>
        <v>na</v>
      </c>
      <c r="BF8" s="85">
        <f t="shared" si="21"/>
        <v>2.3355637697019534E-2</v>
      </c>
      <c r="BG8" s="85">
        <f t="shared" si="22"/>
        <v>5.32419605698649E-3</v>
      </c>
      <c r="BH8" s="85">
        <f t="shared" si="23"/>
        <v>3.2709831864457889E-2</v>
      </c>
      <c r="BI8" s="85">
        <f t="shared" si="24"/>
        <v>2.2465981379418572E-2</v>
      </c>
      <c r="BJ8" s="85" t="str">
        <f t="shared" si="25"/>
        <v>na</v>
      </c>
      <c r="BK8" s="85" t="str">
        <f t="shared" si="26"/>
        <v>na</v>
      </c>
      <c r="BL8" s="86" t="str">
        <f t="shared" si="27"/>
        <v>na</v>
      </c>
      <c r="BM8" s="102">
        <f t="shared" si="28"/>
        <v>1.9900661706336174E-2</v>
      </c>
      <c r="BN8" s="85">
        <f t="shared" si="29"/>
        <v>0.11940397023801705</v>
      </c>
      <c r="BO8" s="85">
        <f t="shared" si="30"/>
        <v>0.13050557904113844</v>
      </c>
      <c r="BP8" s="86" t="str">
        <f t="shared" si="31"/>
        <v>na</v>
      </c>
      <c r="BQ8" s="85">
        <f t="shared" si="32"/>
        <v>0.1401338261821172</v>
      </c>
      <c r="BR8" s="85">
        <f t="shared" si="33"/>
        <v>3.1945176341918943E-2</v>
      </c>
      <c r="BS8" s="85">
        <f t="shared" si="34"/>
        <v>0.19625899118674733</v>
      </c>
      <c r="BT8" s="85">
        <f t="shared" si="35"/>
        <v>0.13479588827651143</v>
      </c>
      <c r="BU8" s="85" t="str">
        <f t="shared" si="36"/>
        <v>na</v>
      </c>
      <c r="BV8" s="85" t="str">
        <f t="shared" si="37"/>
        <v>na</v>
      </c>
      <c r="BW8" s="86" t="str">
        <f t="shared" si="38"/>
        <v>na</v>
      </c>
      <c r="BX8" s="102">
        <f t="shared" si="39"/>
        <v>0.11940397023801705</v>
      </c>
      <c r="BY8" s="85">
        <f t="shared" si="40"/>
        <v>0.4679771570109596</v>
      </c>
      <c r="BZ8" s="85">
        <f t="shared" si="4"/>
        <v>0.39548858894689709</v>
      </c>
      <c r="CA8" s="86" t="str">
        <f t="shared" si="4"/>
        <v>na</v>
      </c>
      <c r="CB8" s="85">
        <f t="shared" si="4"/>
        <v>0.28297693379195149</v>
      </c>
      <c r="CC8" s="85">
        <f t="shared" si="4"/>
        <v>0.56713337296515609</v>
      </c>
      <c r="CD8" s="85">
        <f t="shared" si="4"/>
        <v>0.41789665165401141</v>
      </c>
      <c r="CE8" s="85">
        <f t="shared" si="4"/>
        <v>7.344443336512721E-2</v>
      </c>
      <c r="CF8" s="85" t="str">
        <f t="shared" si="4"/>
        <v>na</v>
      </c>
      <c r="CG8" s="85" t="str">
        <f t="shared" si="4"/>
        <v>na</v>
      </c>
      <c r="CH8" s="86" t="str">
        <f t="shared" si="4"/>
        <v>na</v>
      </c>
      <c r="CI8" s="102">
        <f t="shared" si="4"/>
        <v>3.0579020974517559E-2</v>
      </c>
    </row>
    <row r="9" spans="1:87" x14ac:dyDescent="0.25">
      <c r="A9" s="222" t="s">
        <v>6</v>
      </c>
      <c r="B9" s="54">
        <v>7</v>
      </c>
      <c r="C9" s="69"/>
      <c r="D9" s="55"/>
      <c r="E9" s="55">
        <v>1</v>
      </c>
      <c r="F9" s="55"/>
      <c r="G9" s="56">
        <v>0.5</v>
      </c>
      <c r="H9" s="55">
        <v>0.113</v>
      </c>
      <c r="I9" s="57"/>
      <c r="J9" s="57"/>
      <c r="K9" s="57"/>
      <c r="L9" s="57"/>
      <c r="M9" s="255" t="s">
        <v>280</v>
      </c>
      <c r="N9" s="58">
        <v>0.25</v>
      </c>
      <c r="O9" s="59"/>
      <c r="P9" s="224">
        <v>0.14299999999999999</v>
      </c>
      <c r="Q9" s="224">
        <v>0.378</v>
      </c>
      <c r="R9" s="32">
        <f t="shared" si="51"/>
        <v>0.57199999999999995</v>
      </c>
      <c r="S9" s="32">
        <f t="shared" si="52"/>
        <v>0.57199999999999995</v>
      </c>
      <c r="T9" s="205">
        <f t="shared" si="53"/>
        <v>1.512</v>
      </c>
      <c r="U9" s="26">
        <f t="shared" si="5"/>
        <v>1.512</v>
      </c>
      <c r="V9" s="78">
        <v>1</v>
      </c>
      <c r="W9" s="60">
        <v>1</v>
      </c>
      <c r="X9" s="75"/>
      <c r="Y9" s="60">
        <v>1</v>
      </c>
      <c r="Z9" s="60">
        <v>1</v>
      </c>
      <c r="AA9" s="36">
        <v>0.1</v>
      </c>
      <c r="AB9" s="36"/>
      <c r="AC9" s="60"/>
      <c r="AD9" s="60"/>
      <c r="AE9" s="75"/>
      <c r="AF9" s="60"/>
      <c r="AG9" s="54">
        <f t="shared" si="54"/>
        <v>7</v>
      </c>
      <c r="AH9" s="144">
        <f t="shared" si="55"/>
        <v>7</v>
      </c>
      <c r="AI9" s="75" t="str">
        <f t="shared" si="56"/>
        <v>na</v>
      </c>
      <c r="AJ9" s="144">
        <f t="shared" si="57"/>
        <v>7</v>
      </c>
      <c r="AK9" s="144">
        <f t="shared" si="58"/>
        <v>7</v>
      </c>
      <c r="AL9" s="144">
        <f t="shared" si="59"/>
        <v>7</v>
      </c>
      <c r="AM9" s="144" t="str">
        <f t="shared" si="60"/>
        <v>na</v>
      </c>
      <c r="AN9" s="144" t="str">
        <f t="shared" si="61"/>
        <v>na</v>
      </c>
      <c r="AO9" s="144" t="str">
        <f t="shared" si="62"/>
        <v>na</v>
      </c>
      <c r="AP9" s="75" t="str">
        <f t="shared" si="63"/>
        <v>na</v>
      </c>
      <c r="AQ9" s="144" t="str">
        <f t="shared" si="64"/>
        <v>na</v>
      </c>
      <c r="AR9" s="81">
        <f t="shared" si="7"/>
        <v>0.45234869400701483</v>
      </c>
      <c r="AS9" s="82">
        <f t="shared" si="8"/>
        <v>0.47290999828006092</v>
      </c>
      <c r="AT9" s="83" t="str">
        <f t="shared" si="9"/>
        <v>na</v>
      </c>
      <c r="AU9" s="82">
        <f t="shared" si="10"/>
        <v>0.65339255801013252</v>
      </c>
      <c r="AV9" s="82">
        <f t="shared" si="11"/>
        <v>0.77991154139140484</v>
      </c>
      <c r="AW9" s="82">
        <f t="shared" si="12"/>
        <v>5.7993422308591655E-2</v>
      </c>
      <c r="AX9" s="82" t="str">
        <f t="shared" si="13"/>
        <v>na</v>
      </c>
      <c r="AY9" s="82" t="str">
        <f t="shared" si="14"/>
        <v>na</v>
      </c>
      <c r="AZ9" s="82" t="str">
        <f t="shared" si="15"/>
        <v>na</v>
      </c>
      <c r="BA9" s="83" t="str">
        <f t="shared" si="16"/>
        <v>na</v>
      </c>
      <c r="BB9" s="82" t="str">
        <f t="shared" si="17"/>
        <v>na</v>
      </c>
      <c r="BC9" s="93">
        <f t="shared" si="18"/>
        <v>1.8421584972119045</v>
      </c>
      <c r="BD9" s="85">
        <f t="shared" si="19"/>
        <v>2.0134335641014407</v>
      </c>
      <c r="BE9" s="86" t="str">
        <f t="shared" si="20"/>
        <v>na</v>
      </c>
      <c r="BF9" s="85">
        <f t="shared" si="21"/>
        <v>3.8435158768989117</v>
      </c>
      <c r="BG9" s="85">
        <f t="shared" si="22"/>
        <v>5.4760954138284905</v>
      </c>
      <c r="BH9" s="85">
        <f t="shared" si="23"/>
        <v>3.0278739270412636E-2</v>
      </c>
      <c r="BI9" s="85" t="str">
        <f t="shared" si="24"/>
        <v>na</v>
      </c>
      <c r="BJ9" s="85" t="str">
        <f t="shared" si="25"/>
        <v>na</v>
      </c>
      <c r="BK9" s="85" t="str">
        <f t="shared" si="26"/>
        <v>na</v>
      </c>
      <c r="BL9" s="86" t="str">
        <f t="shared" si="27"/>
        <v>na</v>
      </c>
      <c r="BM9" s="102" t="str">
        <f t="shared" si="28"/>
        <v>na</v>
      </c>
      <c r="BN9" s="85">
        <f t="shared" si="29"/>
        <v>11.052950983271426</v>
      </c>
      <c r="BO9" s="85">
        <f t="shared" si="30"/>
        <v>12.080601384608645</v>
      </c>
      <c r="BP9" s="86" t="str">
        <f t="shared" si="31"/>
        <v>na</v>
      </c>
      <c r="BQ9" s="85">
        <f t="shared" si="32"/>
        <v>23.061095261393469</v>
      </c>
      <c r="BR9" s="85">
        <f t="shared" si="33"/>
        <v>32.856572482970947</v>
      </c>
      <c r="BS9" s="85">
        <f t="shared" si="34"/>
        <v>0.18167243562247581</v>
      </c>
      <c r="BT9" s="85" t="str">
        <f t="shared" si="35"/>
        <v>na</v>
      </c>
      <c r="BU9" s="85" t="str">
        <f t="shared" si="36"/>
        <v>na</v>
      </c>
      <c r="BV9" s="85" t="str">
        <f t="shared" si="37"/>
        <v>na</v>
      </c>
      <c r="BW9" s="86" t="str">
        <f t="shared" si="38"/>
        <v>na</v>
      </c>
      <c r="BX9" s="102" t="str">
        <f t="shared" si="39"/>
        <v>na</v>
      </c>
      <c r="BY9" s="85">
        <f t="shared" si="40"/>
        <v>0.23657279042230972</v>
      </c>
      <c r="BZ9" s="85">
        <f t="shared" si="4"/>
        <v>0.35378783851368534</v>
      </c>
      <c r="CA9" s="86" t="str">
        <f t="shared" si="4"/>
        <v>na</v>
      </c>
      <c r="CB9" s="85">
        <f t="shared" si="4"/>
        <v>1.3647812194019899</v>
      </c>
      <c r="CC9" s="85">
        <f t="shared" si="4"/>
        <v>1.681566926869954</v>
      </c>
      <c r="CD9" s="85">
        <f t="shared" si="4"/>
        <v>0.27748084148127811</v>
      </c>
      <c r="CE9" s="85" t="str">
        <f t="shared" si="4"/>
        <v>na</v>
      </c>
      <c r="CF9" s="85" t="str">
        <f t="shared" si="4"/>
        <v>na</v>
      </c>
      <c r="CG9" s="85" t="str">
        <f t="shared" si="4"/>
        <v>na</v>
      </c>
      <c r="CH9" s="86" t="str">
        <f t="shared" si="4"/>
        <v>na</v>
      </c>
      <c r="CI9" s="102" t="str">
        <f t="shared" si="4"/>
        <v>na</v>
      </c>
    </row>
    <row r="10" spans="1:87" x14ac:dyDescent="0.25">
      <c r="A10" s="217" t="s">
        <v>11</v>
      </c>
      <c r="B10" s="54"/>
      <c r="C10" s="69">
        <v>19</v>
      </c>
      <c r="D10" s="55">
        <v>1</v>
      </c>
      <c r="E10" s="55"/>
      <c r="F10" s="55">
        <v>1</v>
      </c>
      <c r="G10" s="56"/>
      <c r="H10" s="55"/>
      <c r="I10" s="57"/>
      <c r="J10" s="57">
        <v>1.95E-2</v>
      </c>
      <c r="K10" s="57">
        <v>2.8E-3</v>
      </c>
      <c r="L10" s="57">
        <v>2.9000000000000002E-3</v>
      </c>
      <c r="M10" s="255" t="s">
        <v>278</v>
      </c>
      <c r="N10" s="63"/>
      <c r="O10" s="59">
        <v>0.1246</v>
      </c>
      <c r="P10" s="224">
        <v>3.5499999999999998E-3</v>
      </c>
      <c r="Q10" s="224">
        <v>5.3499999999999997E-3</v>
      </c>
      <c r="R10" s="73">
        <f>P10/O10</f>
        <v>2.8491171749598712E-2</v>
      </c>
      <c r="S10" s="73">
        <f>IF(P10&lt;0.01*O10,0.01,IF(P10&gt;100*O10,100,R10))</f>
        <v>2.8491171749598712E-2</v>
      </c>
      <c r="T10" s="205">
        <f>IF(Q10&gt;0,((((1/O10)^2)*((Q10^2)+(P10^2))-((1/O10)^2)*(P10^2))^0.5),0)</f>
        <v>4.2937399678972706E-2</v>
      </c>
      <c r="U10" s="26">
        <f t="shared" si="5"/>
        <v>4.2937399678972706E-2</v>
      </c>
      <c r="V10" s="78">
        <v>1</v>
      </c>
      <c r="W10" s="61">
        <v>1</v>
      </c>
      <c r="X10" s="75">
        <v>1</v>
      </c>
      <c r="Y10" s="61">
        <v>1</v>
      </c>
      <c r="Z10" s="61">
        <v>1</v>
      </c>
      <c r="AA10" s="37">
        <v>0.1</v>
      </c>
      <c r="AB10" s="37"/>
      <c r="AC10" s="61"/>
      <c r="AD10" s="61"/>
      <c r="AE10" s="75"/>
      <c r="AF10" s="61">
        <v>1</v>
      </c>
      <c r="AG10" s="54">
        <f>IF(V10&gt;0,$C10,"na")</f>
        <v>19</v>
      </c>
      <c r="AH10" s="144">
        <f t="shared" ref="AH10" si="65">IF(W10&gt;0,$C10,"na")</f>
        <v>19</v>
      </c>
      <c r="AI10" s="75">
        <f t="shared" ref="AI10" si="66">IF(X10&gt;0,$C10,"na")</f>
        <v>19</v>
      </c>
      <c r="AJ10" s="144">
        <f t="shared" ref="AJ10" si="67">IF(Y10&gt;0,$C10,"na")</f>
        <v>19</v>
      </c>
      <c r="AK10" s="144">
        <f t="shared" ref="AK10" si="68">IF(Z10&gt;0,$C10,"na")</f>
        <v>19</v>
      </c>
      <c r="AL10" s="144">
        <f t="shared" ref="AL10" si="69">IF(AA10&gt;0,$C10,"na")</f>
        <v>19</v>
      </c>
      <c r="AM10" s="144" t="str">
        <f t="shared" ref="AM10" si="70">IF(AB10&gt;0,$C10,"na")</f>
        <v>na</v>
      </c>
      <c r="AN10" s="144" t="str">
        <f t="shared" ref="AN10" si="71">IF(AC10&gt;0,$C10,"na")</f>
        <v>na</v>
      </c>
      <c r="AO10" s="144" t="str">
        <f t="shared" ref="AO10" si="72">IF(AD10&gt;0,$C10,"na")</f>
        <v>na</v>
      </c>
      <c r="AP10" s="75" t="str">
        <f t="shared" ref="AP10" si="73">IF(AE10&gt;0,$C10,"na")</f>
        <v>na</v>
      </c>
      <c r="AQ10" s="144">
        <f t="shared" ref="AQ10" si="74">IF(AF10&gt;0,$C10,"na")</f>
        <v>19</v>
      </c>
      <c r="AR10" s="81">
        <f t="shared" si="7"/>
        <v>2.8092846456727438E-2</v>
      </c>
      <c r="AS10" s="82">
        <f t="shared" si="8"/>
        <v>2.9369794022942319E-2</v>
      </c>
      <c r="AT10" s="83">
        <f t="shared" si="9"/>
        <v>3.2106110236259928E-2</v>
      </c>
      <c r="AU10" s="82">
        <f t="shared" si="10"/>
        <v>4.0578555993050741E-2</v>
      </c>
      <c r="AV10" s="82">
        <f t="shared" si="11"/>
        <v>4.843594216677144E-2</v>
      </c>
      <c r="AW10" s="82">
        <f t="shared" si="12"/>
        <v>3.6016469816317234E-3</v>
      </c>
      <c r="AX10" s="82" t="str">
        <f t="shared" si="13"/>
        <v>na</v>
      </c>
      <c r="AY10" s="82" t="str">
        <f t="shared" si="14"/>
        <v>na</v>
      </c>
      <c r="AZ10" s="82" t="str">
        <f t="shared" si="15"/>
        <v>na</v>
      </c>
      <c r="BA10" s="83" t="str">
        <f t="shared" si="16"/>
        <v>na</v>
      </c>
      <c r="BB10" s="82">
        <f t="shared" si="17"/>
        <v>2.8092846456727438E-2</v>
      </c>
      <c r="BC10" s="93">
        <f t="shared" si="18"/>
        <v>8.408230946829312E-2</v>
      </c>
      <c r="BD10" s="85">
        <f t="shared" si="19"/>
        <v>9.1899879563485651E-2</v>
      </c>
      <c r="BE10" s="86">
        <f t="shared" si="20"/>
        <v>0.10982179195858692</v>
      </c>
      <c r="BF10" s="85">
        <f t="shared" si="21"/>
        <v>0.17543099135977205</v>
      </c>
      <c r="BG10" s="85">
        <f t="shared" si="22"/>
        <v>0.24994741221252409</v>
      </c>
      <c r="BH10" s="85">
        <f t="shared" si="23"/>
        <v>1.3820234955340752E-3</v>
      </c>
      <c r="BI10" s="85" t="str">
        <f t="shared" si="24"/>
        <v>na</v>
      </c>
      <c r="BJ10" s="85" t="str">
        <f t="shared" si="25"/>
        <v>na</v>
      </c>
      <c r="BK10" s="85" t="str">
        <f t="shared" si="26"/>
        <v>na</v>
      </c>
      <c r="BL10" s="86" t="str">
        <f t="shared" si="27"/>
        <v>na</v>
      </c>
      <c r="BM10" s="102">
        <f t="shared" si="28"/>
        <v>8.408230946829312E-2</v>
      </c>
      <c r="BN10" s="85">
        <f t="shared" si="29"/>
        <v>1.5134815704292761</v>
      </c>
      <c r="BO10" s="85">
        <f t="shared" si="30"/>
        <v>1.6541978321427417</v>
      </c>
      <c r="BP10" s="86">
        <f t="shared" si="31"/>
        <v>1.9767922552545645</v>
      </c>
      <c r="BQ10" s="85">
        <f t="shared" si="32"/>
        <v>3.1577578444758969</v>
      </c>
      <c r="BR10" s="85">
        <f t="shared" si="33"/>
        <v>4.4990534198254339</v>
      </c>
      <c r="BS10" s="85">
        <f t="shared" si="34"/>
        <v>2.4876422919613353E-2</v>
      </c>
      <c r="BT10" s="85" t="str">
        <f t="shared" si="35"/>
        <v>na</v>
      </c>
      <c r="BU10" s="85" t="str">
        <f t="shared" si="36"/>
        <v>na</v>
      </c>
      <c r="BV10" s="85" t="str">
        <f t="shared" si="37"/>
        <v>na</v>
      </c>
      <c r="BW10" s="86" t="str">
        <f t="shared" si="38"/>
        <v>na</v>
      </c>
      <c r="BX10" s="102">
        <f t="shared" si="39"/>
        <v>1.5134815704292761</v>
      </c>
      <c r="BY10" s="85">
        <f t="shared" si="40"/>
        <v>1.0982214748825696</v>
      </c>
      <c r="BZ10" s="85">
        <f t="shared" si="4"/>
        <v>0.90898586699250317</v>
      </c>
      <c r="CA10" s="86">
        <f t="shared" si="4"/>
        <v>0.13722988404767553</v>
      </c>
      <c r="CB10" s="85">
        <f t="shared" si="4"/>
        <v>0.55727854177812264</v>
      </c>
      <c r="CC10" s="85">
        <f t="shared" si="4"/>
        <v>1.1067396695895371</v>
      </c>
      <c r="CD10" s="85">
        <f t="shared" si="4"/>
        <v>1.2208868366156729</v>
      </c>
      <c r="CE10" s="85" t="str">
        <f t="shared" si="4"/>
        <v>na</v>
      </c>
      <c r="CF10" s="85" t="str">
        <f t="shared" si="4"/>
        <v>na</v>
      </c>
      <c r="CG10" s="85" t="str">
        <f t="shared" si="4"/>
        <v>na</v>
      </c>
      <c r="CH10" s="86" t="str">
        <f t="shared" si="4"/>
        <v>na</v>
      </c>
      <c r="CI10" s="102">
        <f t="shared" si="4"/>
        <v>4.3687755332236365E-2</v>
      </c>
    </row>
    <row r="11" spans="1:87" x14ac:dyDescent="0.25">
      <c r="A11" s="222" t="s">
        <v>122</v>
      </c>
      <c r="B11" s="54">
        <v>7</v>
      </c>
      <c r="C11" s="69"/>
      <c r="D11" s="55"/>
      <c r="E11" s="55"/>
      <c r="F11" s="55">
        <v>1</v>
      </c>
      <c r="G11" s="56"/>
      <c r="H11" s="55">
        <v>9.5250000000000004</v>
      </c>
      <c r="I11" s="57"/>
      <c r="J11" s="57">
        <v>0</v>
      </c>
      <c r="K11" s="57">
        <v>2.7000000000000001E-3</v>
      </c>
      <c r="L11" s="57">
        <v>6.0499999999999998E-3</v>
      </c>
      <c r="M11" s="255" t="s">
        <v>278</v>
      </c>
      <c r="N11" s="58">
        <v>88.221999999999994</v>
      </c>
      <c r="O11" s="59"/>
      <c r="P11" s="224">
        <v>12.571</v>
      </c>
      <c r="Q11" s="224">
        <v>33.261000000000003</v>
      </c>
      <c r="R11" s="32">
        <f t="shared" ref="R11:R16" si="75">P11/N11</f>
        <v>0.14249280224887217</v>
      </c>
      <c r="S11" s="32">
        <f t="shared" ref="S11:S16" si="76">IF(P11&lt;0.01*N11,0.01,IF(P11&gt;100*N11,100,R11))</f>
        <v>0.14249280224887217</v>
      </c>
      <c r="T11" s="205">
        <f t="shared" ref="T11:T16" si="77">IF(Q11&gt;0,((((1/N11)^2)*((Q11^2)+(P11^2))-((1/N11)^2)*(P11^2))^0.5),0)</f>
        <v>0.37701480356373696</v>
      </c>
      <c r="U11" s="26">
        <f t="shared" si="5"/>
        <v>0.37701480356373696</v>
      </c>
      <c r="V11" s="78">
        <v>1</v>
      </c>
      <c r="W11" s="60">
        <v>1</v>
      </c>
      <c r="X11" s="75"/>
      <c r="Y11" s="60">
        <v>1</v>
      </c>
      <c r="Z11" s="60">
        <v>1</v>
      </c>
      <c r="AA11" s="36">
        <v>0.1</v>
      </c>
      <c r="AB11" s="36"/>
      <c r="AC11" s="60"/>
      <c r="AD11" s="60">
        <v>1</v>
      </c>
      <c r="AE11" s="75"/>
      <c r="AF11" s="60"/>
      <c r="AG11" s="54">
        <f t="shared" ref="AG11:AG16" si="78">IF(V11&gt;0,$B11,"na")</f>
        <v>7</v>
      </c>
      <c r="AH11" s="144">
        <f t="shared" ref="AH11:AH16" si="79">IF(W11&gt;0,$B11,"na")</f>
        <v>7</v>
      </c>
      <c r="AI11" s="75" t="str">
        <f t="shared" ref="AI11:AI16" si="80">IF(X11&gt;0,$B11,"na")</f>
        <v>na</v>
      </c>
      <c r="AJ11" s="144">
        <f t="shared" ref="AJ11:AJ16" si="81">IF(Y11&gt;0,$B11,"na")</f>
        <v>7</v>
      </c>
      <c r="AK11" s="144">
        <f t="shared" ref="AK11:AK16" si="82">IF(Z11&gt;0,$B11,"na")</f>
        <v>7</v>
      </c>
      <c r="AL11" s="144">
        <f t="shared" ref="AL11:AL16" si="83">IF(AA11&gt;0,$B11,"na")</f>
        <v>7</v>
      </c>
      <c r="AM11" s="144" t="str">
        <f t="shared" ref="AM11:AM16" si="84">IF(AB11&gt;0,$B11,"na")</f>
        <v>na</v>
      </c>
      <c r="AN11" s="144" t="str">
        <f t="shared" ref="AN11:AN16" si="85">IF(AC11&gt;0,$B11,"na")</f>
        <v>na</v>
      </c>
      <c r="AO11" s="144">
        <f t="shared" ref="AO11:AO16" si="86">IF(AD11&gt;0,$B11,"na")</f>
        <v>7</v>
      </c>
      <c r="AP11" s="75" t="str">
        <f t="shared" ref="AP11:AP16" si="87">IF(AE11&gt;0,$B11,"na")</f>
        <v>na</v>
      </c>
      <c r="AQ11" s="144" t="str">
        <f t="shared" ref="AQ11:AQ16" si="88">IF(AF11&gt;0,$B11,"na")</f>
        <v>na</v>
      </c>
      <c r="AR11" s="81">
        <f t="shared" si="7"/>
        <v>0.13321254376539038</v>
      </c>
      <c r="AS11" s="82">
        <f t="shared" si="8"/>
        <v>0.13926765939108993</v>
      </c>
      <c r="AT11" s="83" t="str">
        <f t="shared" si="9"/>
        <v>na</v>
      </c>
      <c r="AU11" s="82">
        <f t="shared" si="10"/>
        <v>0.19241811877223056</v>
      </c>
      <c r="AV11" s="82">
        <f t="shared" si="11"/>
        <v>0.22967679959550064</v>
      </c>
      <c r="AW11" s="82">
        <f t="shared" si="12"/>
        <v>1.7078531251973127E-2</v>
      </c>
      <c r="AX11" s="82" t="str">
        <f t="shared" si="13"/>
        <v>na</v>
      </c>
      <c r="AY11" s="82" t="str">
        <f t="shared" si="14"/>
        <v>na</v>
      </c>
      <c r="AZ11" s="82">
        <f t="shared" si="15"/>
        <v>0.14345966251657424</v>
      </c>
      <c r="BA11" s="83" t="str">
        <f t="shared" si="16"/>
        <v>na</v>
      </c>
      <c r="BB11" s="82" t="str">
        <f t="shared" si="17"/>
        <v>na</v>
      </c>
      <c r="BC11" s="93">
        <f t="shared" si="18"/>
        <v>0.63983594055935933</v>
      </c>
      <c r="BD11" s="85">
        <f t="shared" si="19"/>
        <v>0.69932481933037405</v>
      </c>
      <c r="BE11" s="86" t="str">
        <f t="shared" si="20"/>
        <v>na</v>
      </c>
      <c r="BF11" s="85">
        <f t="shared" si="21"/>
        <v>1.3349663451176756</v>
      </c>
      <c r="BG11" s="85">
        <f t="shared" si="22"/>
        <v>1.9020093357888206</v>
      </c>
      <c r="BH11" s="85">
        <f t="shared" si="23"/>
        <v>1.0516698562777111E-2</v>
      </c>
      <c r="BI11" s="85" t="str">
        <f t="shared" si="24"/>
        <v>na</v>
      </c>
      <c r="BJ11" s="85" t="str">
        <f t="shared" si="25"/>
        <v>na</v>
      </c>
      <c r="BK11" s="85">
        <f t="shared" si="26"/>
        <v>0.74205825058955277</v>
      </c>
      <c r="BL11" s="86" t="str">
        <f t="shared" si="27"/>
        <v>na</v>
      </c>
      <c r="BM11" s="102" t="str">
        <f t="shared" si="28"/>
        <v>na</v>
      </c>
      <c r="BN11" s="85">
        <f t="shared" si="29"/>
        <v>3.8390156433561557</v>
      </c>
      <c r="BO11" s="85">
        <f t="shared" si="30"/>
        <v>4.1959489159822443</v>
      </c>
      <c r="BP11" s="86" t="str">
        <f t="shared" si="31"/>
        <v>na</v>
      </c>
      <c r="BQ11" s="85">
        <f t="shared" si="32"/>
        <v>8.0097980707060543</v>
      </c>
      <c r="BR11" s="85">
        <f t="shared" si="33"/>
        <v>11.412056014732924</v>
      </c>
      <c r="BS11" s="85">
        <f t="shared" si="34"/>
        <v>6.3100191376662673E-2</v>
      </c>
      <c r="BT11" s="85" t="str">
        <f t="shared" si="35"/>
        <v>na</v>
      </c>
      <c r="BU11" s="85" t="str">
        <f t="shared" si="36"/>
        <v>na</v>
      </c>
      <c r="BV11" s="85">
        <f t="shared" si="37"/>
        <v>4.4523495035373166</v>
      </c>
      <c r="BW11" s="86" t="str">
        <f t="shared" si="38"/>
        <v>na</v>
      </c>
      <c r="BX11" s="102" t="str">
        <f t="shared" si="39"/>
        <v>na</v>
      </c>
      <c r="BY11" s="85">
        <f t="shared" si="40"/>
        <v>0.12814065797092919</v>
      </c>
      <c r="BZ11" s="85">
        <f t="shared" si="4"/>
        <v>8.2905979313143766E-2</v>
      </c>
      <c r="CA11" s="86" t="str">
        <f t="shared" si="4"/>
        <v>na</v>
      </c>
      <c r="CB11" s="85">
        <f t="shared" si="4"/>
        <v>2.6404403854066415E-3</v>
      </c>
      <c r="CC11" s="85">
        <f t="shared" si="4"/>
        <v>2.5291124712868089E-2</v>
      </c>
      <c r="CD11" s="85">
        <f t="shared" si="4"/>
        <v>0.40324421472266214</v>
      </c>
      <c r="CE11" s="85" t="str">
        <f t="shared" si="4"/>
        <v>na</v>
      </c>
      <c r="CF11" s="85" t="str">
        <f t="shared" si="4"/>
        <v>na</v>
      </c>
      <c r="CG11" s="85">
        <f t="shared" si="4"/>
        <v>3.3585989731620115E-2</v>
      </c>
      <c r="CH11" s="86" t="str">
        <f t="shared" si="4"/>
        <v>na</v>
      </c>
      <c r="CI11" s="102" t="str">
        <f t="shared" si="4"/>
        <v>na</v>
      </c>
    </row>
    <row r="12" spans="1:87" x14ac:dyDescent="0.25">
      <c r="A12" s="223" t="s">
        <v>51</v>
      </c>
      <c r="B12" s="46">
        <v>7</v>
      </c>
      <c r="C12" s="95"/>
      <c r="D12" s="37">
        <v>1</v>
      </c>
      <c r="E12" s="37"/>
      <c r="F12" s="37">
        <v>1</v>
      </c>
      <c r="G12" s="64"/>
      <c r="H12" s="37">
        <v>108.675</v>
      </c>
      <c r="I12" s="65"/>
      <c r="J12" s="65"/>
      <c r="K12" s="65"/>
      <c r="L12" s="65"/>
      <c r="M12" s="255" t="s">
        <v>270</v>
      </c>
      <c r="N12" s="66">
        <v>217.35</v>
      </c>
      <c r="O12" s="47"/>
      <c r="P12" s="225">
        <v>82.570999999999998</v>
      </c>
      <c r="Q12" s="225">
        <v>104.024</v>
      </c>
      <c r="R12" s="32">
        <f t="shared" si="75"/>
        <v>0.37989878076834599</v>
      </c>
      <c r="S12" s="32">
        <f t="shared" si="76"/>
        <v>0.37989878076834599</v>
      </c>
      <c r="T12" s="205">
        <f t="shared" si="77"/>
        <v>0.47860133425350826</v>
      </c>
      <c r="U12" s="26">
        <f t="shared" si="5"/>
        <v>0.47860133425350826</v>
      </c>
      <c r="V12" s="78">
        <v>1</v>
      </c>
      <c r="W12" s="37">
        <v>1</v>
      </c>
      <c r="X12" s="76">
        <v>0.5</v>
      </c>
      <c r="Y12" s="37">
        <v>0.25</v>
      </c>
      <c r="Z12" s="37">
        <v>0.1</v>
      </c>
      <c r="AA12" s="37">
        <v>1</v>
      </c>
      <c r="AB12" s="37">
        <v>1</v>
      </c>
      <c r="AC12" s="37"/>
      <c r="AD12" s="37"/>
      <c r="AE12" s="76">
        <v>0.5</v>
      </c>
      <c r="AF12" s="36">
        <v>1</v>
      </c>
      <c r="AG12" s="54">
        <f t="shared" si="78"/>
        <v>7</v>
      </c>
      <c r="AH12" s="144">
        <f t="shared" si="79"/>
        <v>7</v>
      </c>
      <c r="AI12" s="75">
        <f t="shared" si="80"/>
        <v>7</v>
      </c>
      <c r="AJ12" s="144">
        <f t="shared" si="81"/>
        <v>7</v>
      </c>
      <c r="AK12" s="144">
        <f t="shared" si="82"/>
        <v>7</v>
      </c>
      <c r="AL12" s="144">
        <f t="shared" si="83"/>
        <v>7</v>
      </c>
      <c r="AM12" s="144">
        <f t="shared" si="84"/>
        <v>7</v>
      </c>
      <c r="AN12" s="144" t="str">
        <f t="shared" si="85"/>
        <v>na</v>
      </c>
      <c r="AO12" s="144" t="str">
        <f t="shared" si="86"/>
        <v>na</v>
      </c>
      <c r="AP12" s="75">
        <f t="shared" si="87"/>
        <v>7</v>
      </c>
      <c r="AQ12" s="144">
        <f t="shared" si="88"/>
        <v>7</v>
      </c>
      <c r="AR12" s="81">
        <f t="shared" si="7"/>
        <v>0.32201014920975635</v>
      </c>
      <c r="AS12" s="82">
        <f t="shared" si="8"/>
        <v>0.33664697417383616</v>
      </c>
      <c r="AT12" s="83">
        <f t="shared" si="9"/>
        <v>0.18400579954843219</v>
      </c>
      <c r="AU12" s="82">
        <f t="shared" si="10"/>
        <v>0.11628144277018979</v>
      </c>
      <c r="AV12" s="82">
        <f t="shared" si="11"/>
        <v>5.5518991243061436E-2</v>
      </c>
      <c r="AW12" s="82">
        <f t="shared" si="12"/>
        <v>0.4128335246278928</v>
      </c>
      <c r="AX12" s="82">
        <f t="shared" si="13"/>
        <v>0.34213578353536611</v>
      </c>
      <c r="AY12" s="82" t="str">
        <f t="shared" si="14"/>
        <v>na</v>
      </c>
      <c r="AZ12" s="82" t="str">
        <f t="shared" si="15"/>
        <v>na</v>
      </c>
      <c r="BA12" s="83">
        <f t="shared" si="16"/>
        <v>0.21467343280650422</v>
      </c>
      <c r="BB12" s="82">
        <f t="shared" si="17"/>
        <v>0.32201014920975635</v>
      </c>
      <c r="BC12" s="93">
        <f t="shared" si="18"/>
        <v>0.78219319303339074</v>
      </c>
      <c r="BD12" s="85">
        <f t="shared" si="19"/>
        <v>0.85491776676583398</v>
      </c>
      <c r="BE12" s="86">
        <f t="shared" si="20"/>
        <v>0.25541002221498471</v>
      </c>
      <c r="BF12" s="85">
        <f t="shared" si="21"/>
        <v>0.10199895804216283</v>
      </c>
      <c r="BG12" s="85">
        <f t="shared" si="22"/>
        <v>2.3251878508721478E-2</v>
      </c>
      <c r="BH12" s="85">
        <f t="shared" si="23"/>
        <v>1.2856561358208265</v>
      </c>
      <c r="BI12" s="85">
        <f t="shared" si="24"/>
        <v>0.88302278432285131</v>
      </c>
      <c r="BJ12" s="85" t="str">
        <f t="shared" si="25"/>
        <v>na</v>
      </c>
      <c r="BK12" s="85" t="str">
        <f t="shared" si="26"/>
        <v>na</v>
      </c>
      <c r="BL12" s="86">
        <f t="shared" si="27"/>
        <v>0.34764141912595142</v>
      </c>
      <c r="BM12" s="102">
        <f t="shared" si="28"/>
        <v>0.78219319303339074</v>
      </c>
      <c r="BN12" s="85">
        <f t="shared" si="29"/>
        <v>4.6931591582003449</v>
      </c>
      <c r="BO12" s="85">
        <f t="shared" si="30"/>
        <v>5.1295066005950041</v>
      </c>
      <c r="BP12" s="86">
        <f t="shared" si="31"/>
        <v>1.5324601332899084</v>
      </c>
      <c r="BQ12" s="85">
        <f t="shared" si="32"/>
        <v>0.61199374825297692</v>
      </c>
      <c r="BR12" s="85">
        <f t="shared" si="33"/>
        <v>0.13951127105232886</v>
      </c>
      <c r="BS12" s="85">
        <f t="shared" si="34"/>
        <v>7.713936814924959</v>
      </c>
      <c r="BT12" s="85">
        <f t="shared" si="35"/>
        <v>5.2981367059371074</v>
      </c>
      <c r="BU12" s="85" t="str">
        <f t="shared" si="36"/>
        <v>na</v>
      </c>
      <c r="BV12" s="85" t="str">
        <f t="shared" si="37"/>
        <v>na</v>
      </c>
      <c r="BW12" s="86">
        <f t="shared" si="38"/>
        <v>2.0858485147557086</v>
      </c>
      <c r="BX12" s="102">
        <f t="shared" si="39"/>
        <v>4.6931591582003449</v>
      </c>
      <c r="BY12" s="85">
        <f t="shared" si="40"/>
        <v>2.0034736268636884E-2</v>
      </c>
      <c r="BZ12" s="85">
        <f t="shared" si="4"/>
        <v>5.4888335053933708E-2</v>
      </c>
      <c r="CA12" s="86">
        <f t="shared" si="4"/>
        <v>3.1342063620067744E-2</v>
      </c>
      <c r="CB12" s="85">
        <f t="shared" si="4"/>
        <v>6.3919937549524325E-2</v>
      </c>
      <c r="CC12" s="85">
        <f t="shared" si="4"/>
        <v>0.38416454185595905</v>
      </c>
      <c r="CD12" s="85">
        <f t="shared" si="4"/>
        <v>0.16978863329676849</v>
      </c>
      <c r="CE12" s="85">
        <f t="shared" si="4"/>
        <v>0.367512850046604</v>
      </c>
      <c r="CF12" s="85" t="str">
        <f t="shared" si="4"/>
        <v>na</v>
      </c>
      <c r="CG12" s="85" t="str">
        <f t="shared" si="4"/>
        <v>na</v>
      </c>
      <c r="CH12" s="86">
        <f t="shared" si="4"/>
        <v>7.7061291592356741E-3</v>
      </c>
      <c r="CI12" s="102">
        <f t="shared" si="4"/>
        <v>0.42349390283342941</v>
      </c>
    </row>
    <row r="13" spans="1:87" x14ac:dyDescent="0.25">
      <c r="A13" s="217" t="s">
        <v>50</v>
      </c>
      <c r="B13" s="54">
        <v>7</v>
      </c>
      <c r="C13" s="69"/>
      <c r="D13" s="55">
        <v>1</v>
      </c>
      <c r="E13" s="55"/>
      <c r="F13" s="55">
        <v>1</v>
      </c>
      <c r="G13" s="56"/>
      <c r="H13" s="55">
        <v>2.113</v>
      </c>
      <c r="I13" s="57"/>
      <c r="J13" s="57"/>
      <c r="K13" s="57"/>
      <c r="L13" s="57"/>
      <c r="M13" s="255" t="s">
        <v>278</v>
      </c>
      <c r="N13" s="58">
        <v>133.334</v>
      </c>
      <c r="O13" s="59"/>
      <c r="P13" s="224">
        <v>31.428999999999998</v>
      </c>
      <c r="Q13" s="224">
        <v>41.851999999999997</v>
      </c>
      <c r="R13" s="32">
        <f t="shared" si="75"/>
        <v>0.23571632141839288</v>
      </c>
      <c r="S13" s="32">
        <f t="shared" si="76"/>
        <v>0.23571632141839288</v>
      </c>
      <c r="T13" s="205">
        <f t="shared" si="77"/>
        <v>0.31388843055784715</v>
      </c>
      <c r="U13" s="26">
        <f t="shared" si="5"/>
        <v>0.31388843055784715</v>
      </c>
      <c r="V13" s="78">
        <v>1</v>
      </c>
      <c r="W13" s="61">
        <v>1</v>
      </c>
      <c r="X13" s="75"/>
      <c r="Y13" s="61">
        <v>0.75</v>
      </c>
      <c r="Z13" s="61">
        <v>1</v>
      </c>
      <c r="AA13" s="37">
        <v>0.1</v>
      </c>
      <c r="AB13" s="37">
        <v>1</v>
      </c>
      <c r="AC13" s="61"/>
      <c r="AD13" s="61"/>
      <c r="AE13" s="75"/>
      <c r="AF13" s="61">
        <v>1</v>
      </c>
      <c r="AG13" s="54">
        <f t="shared" si="78"/>
        <v>7</v>
      </c>
      <c r="AH13" s="144">
        <f t="shared" si="79"/>
        <v>7</v>
      </c>
      <c r="AI13" s="75" t="str">
        <f t="shared" si="80"/>
        <v>na</v>
      </c>
      <c r="AJ13" s="144">
        <f t="shared" si="81"/>
        <v>7</v>
      </c>
      <c r="AK13" s="144">
        <f t="shared" si="82"/>
        <v>7</v>
      </c>
      <c r="AL13" s="144">
        <f t="shared" si="83"/>
        <v>7</v>
      </c>
      <c r="AM13" s="144">
        <f t="shared" si="84"/>
        <v>7</v>
      </c>
      <c r="AN13" s="144" t="str">
        <f t="shared" si="85"/>
        <v>na</v>
      </c>
      <c r="AO13" s="144" t="str">
        <f t="shared" si="86"/>
        <v>na</v>
      </c>
      <c r="AP13" s="75" t="str">
        <f t="shared" si="87"/>
        <v>na</v>
      </c>
      <c r="AQ13" s="144">
        <f t="shared" si="88"/>
        <v>7</v>
      </c>
      <c r="AR13" s="81">
        <f t="shared" si="7"/>
        <v>0.21165081927772461</v>
      </c>
      <c r="AS13" s="82">
        <f t="shared" si="8"/>
        <v>0.22127131106307571</v>
      </c>
      <c r="AT13" s="83" t="str">
        <f t="shared" si="9"/>
        <v>na</v>
      </c>
      <c r="AU13" s="82">
        <f t="shared" si="10"/>
        <v>0.22928838755086831</v>
      </c>
      <c r="AV13" s="82">
        <f t="shared" si="11"/>
        <v>0.3649152056512493</v>
      </c>
      <c r="AW13" s="82">
        <f t="shared" si="12"/>
        <v>2.7134720420221109E-2</v>
      </c>
      <c r="AX13" s="82">
        <f t="shared" si="13"/>
        <v>0.22487899548258239</v>
      </c>
      <c r="AY13" s="82" t="str">
        <f t="shared" si="14"/>
        <v>na</v>
      </c>
      <c r="AZ13" s="82" t="str">
        <f t="shared" si="15"/>
        <v>na</v>
      </c>
      <c r="BA13" s="83" t="str">
        <f t="shared" si="16"/>
        <v>na</v>
      </c>
      <c r="BB13" s="82">
        <f t="shared" si="17"/>
        <v>0.21165081927772461</v>
      </c>
      <c r="BC13" s="93">
        <f t="shared" si="18"/>
        <v>0.54598201641250244</v>
      </c>
      <c r="BD13" s="85">
        <f t="shared" si="19"/>
        <v>0.5967448071946565</v>
      </c>
      <c r="BE13" s="86" t="str">
        <f t="shared" si="20"/>
        <v>na</v>
      </c>
      <c r="BF13" s="85">
        <f t="shared" si="21"/>
        <v>0.64077056092856177</v>
      </c>
      <c r="BG13" s="85">
        <f t="shared" si="22"/>
        <v>1.6230143175163565</v>
      </c>
      <c r="BH13" s="85">
        <f t="shared" si="23"/>
        <v>8.9740633861358082E-3</v>
      </c>
      <c r="BI13" s="85">
        <f t="shared" si="24"/>
        <v>0.6163625107156766</v>
      </c>
      <c r="BJ13" s="85" t="str">
        <f t="shared" si="25"/>
        <v>na</v>
      </c>
      <c r="BK13" s="85" t="str">
        <f t="shared" si="26"/>
        <v>na</v>
      </c>
      <c r="BL13" s="86" t="str">
        <f t="shared" si="27"/>
        <v>na</v>
      </c>
      <c r="BM13" s="102">
        <f t="shared" si="28"/>
        <v>0.54598201641250244</v>
      </c>
      <c r="BN13" s="85">
        <f t="shared" si="29"/>
        <v>3.2758920984750146</v>
      </c>
      <c r="BO13" s="85">
        <f t="shared" si="30"/>
        <v>3.5804688431679388</v>
      </c>
      <c r="BP13" s="86" t="str">
        <f t="shared" si="31"/>
        <v>na</v>
      </c>
      <c r="BQ13" s="85">
        <f t="shared" si="32"/>
        <v>3.8446233655713709</v>
      </c>
      <c r="BR13" s="85">
        <f t="shared" si="33"/>
        <v>9.7380859050981385</v>
      </c>
      <c r="BS13" s="85">
        <f t="shared" si="34"/>
        <v>5.3844380316814849E-2</v>
      </c>
      <c r="BT13" s="85">
        <f t="shared" si="35"/>
        <v>3.6981750642940598</v>
      </c>
      <c r="BU13" s="85" t="str">
        <f t="shared" si="36"/>
        <v>na</v>
      </c>
      <c r="BV13" s="85" t="str">
        <f t="shared" si="37"/>
        <v>na</v>
      </c>
      <c r="BW13" s="86" t="str">
        <f t="shared" si="38"/>
        <v>na</v>
      </c>
      <c r="BX13" s="102">
        <f t="shared" si="39"/>
        <v>3.2758920984750146</v>
      </c>
      <c r="BY13" s="85">
        <f t="shared" si="40"/>
        <v>2.2631961213474498E-2</v>
      </c>
      <c r="BZ13" s="85">
        <f t="shared" si="4"/>
        <v>5.0371263275243768E-3</v>
      </c>
      <c r="CA13" s="86" t="str">
        <f t="shared" si="4"/>
        <v>na</v>
      </c>
      <c r="CB13" s="85">
        <f t="shared" si="4"/>
        <v>2.1311468720532638E-3</v>
      </c>
      <c r="CC13" s="85">
        <f t="shared" si="4"/>
        <v>3.9511641594639123E-2</v>
      </c>
      <c r="CD13" s="85">
        <f t="shared" si="4"/>
        <v>0.37016145512051929</v>
      </c>
      <c r="CE13" s="85">
        <f t="shared" si="4"/>
        <v>8.7613679597004876E-2</v>
      </c>
      <c r="CF13" s="85" t="str">
        <f t="shared" si="4"/>
        <v>na</v>
      </c>
      <c r="CG13" s="85" t="str">
        <f t="shared" si="4"/>
        <v>na</v>
      </c>
      <c r="CH13" s="86" t="str">
        <f t="shared" si="4"/>
        <v>na</v>
      </c>
      <c r="CI13" s="102">
        <f t="shared" si="4"/>
        <v>0.12872362634144269</v>
      </c>
    </row>
    <row r="14" spans="1:87" x14ac:dyDescent="0.25">
      <c r="A14" s="222" t="s">
        <v>13</v>
      </c>
      <c r="B14" s="54">
        <v>7</v>
      </c>
      <c r="C14" s="69"/>
      <c r="D14" s="55"/>
      <c r="E14" s="55"/>
      <c r="F14" s="55">
        <v>1</v>
      </c>
      <c r="G14" s="56"/>
      <c r="H14" s="55">
        <v>38.325000000000003</v>
      </c>
      <c r="I14" s="57"/>
      <c r="J14" s="57"/>
      <c r="K14" s="57"/>
      <c r="L14" s="57"/>
      <c r="M14" s="255" t="s">
        <v>278</v>
      </c>
      <c r="N14" s="58">
        <v>1069.3399999999999</v>
      </c>
      <c r="O14" s="59"/>
      <c r="P14" s="224">
        <v>390.286</v>
      </c>
      <c r="Q14" s="224">
        <v>421.66899999999998</v>
      </c>
      <c r="R14" s="32">
        <f t="shared" si="75"/>
        <v>0.36497839789028752</v>
      </c>
      <c r="S14" s="32">
        <f t="shared" si="76"/>
        <v>0.36497839789028752</v>
      </c>
      <c r="T14" s="205">
        <f t="shared" si="77"/>
        <v>0.39432640694260013</v>
      </c>
      <c r="U14" s="26">
        <f t="shared" si="5"/>
        <v>0.39432640694260013</v>
      </c>
      <c r="V14" s="78">
        <v>1</v>
      </c>
      <c r="W14" s="60">
        <v>1</v>
      </c>
      <c r="X14" s="75"/>
      <c r="Y14" s="60">
        <v>0.25</v>
      </c>
      <c r="Z14" s="60">
        <v>0.3</v>
      </c>
      <c r="AA14" s="36">
        <v>1</v>
      </c>
      <c r="AB14" s="36">
        <v>0</v>
      </c>
      <c r="AC14" s="60"/>
      <c r="AD14" s="60"/>
      <c r="AE14" s="75"/>
      <c r="AF14" s="60"/>
      <c r="AG14" s="54">
        <f t="shared" si="78"/>
        <v>7</v>
      </c>
      <c r="AH14" s="144">
        <f t="shared" si="79"/>
        <v>7</v>
      </c>
      <c r="AI14" s="75" t="str">
        <f t="shared" si="80"/>
        <v>na</v>
      </c>
      <c r="AJ14" s="144">
        <f t="shared" si="81"/>
        <v>7</v>
      </c>
      <c r="AK14" s="144">
        <f t="shared" si="82"/>
        <v>7</v>
      </c>
      <c r="AL14" s="144">
        <f t="shared" si="83"/>
        <v>7</v>
      </c>
      <c r="AM14" s="144" t="str">
        <f t="shared" si="84"/>
        <v>na</v>
      </c>
      <c r="AN14" s="144" t="str">
        <f t="shared" si="85"/>
        <v>na</v>
      </c>
      <c r="AO14" s="144" t="str">
        <f t="shared" si="86"/>
        <v>na</v>
      </c>
      <c r="AP14" s="75" t="str">
        <f t="shared" si="87"/>
        <v>na</v>
      </c>
      <c r="AQ14" s="144" t="str">
        <f t="shared" si="88"/>
        <v>na</v>
      </c>
      <c r="AR14" s="81">
        <f t="shared" si="7"/>
        <v>0.31113860279029398</v>
      </c>
      <c r="AS14" s="82">
        <f t="shared" si="8"/>
        <v>0.32528126655348916</v>
      </c>
      <c r="AT14" s="83" t="str">
        <f t="shared" si="9"/>
        <v>na</v>
      </c>
      <c r="AU14" s="82">
        <f t="shared" si="10"/>
        <v>0.11235560656316171</v>
      </c>
      <c r="AV14" s="82">
        <f t="shared" si="11"/>
        <v>0.16093376006394514</v>
      </c>
      <c r="AW14" s="82">
        <f t="shared" si="12"/>
        <v>0.39889564460294102</v>
      </c>
      <c r="AX14" s="82" t="str">
        <f t="shared" si="13"/>
        <v>na</v>
      </c>
      <c r="AY14" s="82" t="str">
        <f t="shared" si="14"/>
        <v>na</v>
      </c>
      <c r="AZ14" s="82" t="str">
        <f t="shared" si="15"/>
        <v>na</v>
      </c>
      <c r="BA14" s="83" t="str">
        <f t="shared" si="16"/>
        <v>na</v>
      </c>
      <c r="BB14" s="82" t="str">
        <f t="shared" si="17"/>
        <v>na</v>
      </c>
      <c r="BC14" s="93">
        <f t="shared" si="18"/>
        <v>0.66482287250199534</v>
      </c>
      <c r="BD14" s="85">
        <f t="shared" si="19"/>
        <v>0.72663491643296585</v>
      </c>
      <c r="BE14" s="86" t="str">
        <f t="shared" si="20"/>
        <v>na</v>
      </c>
      <c r="BF14" s="85">
        <f t="shared" si="21"/>
        <v>8.6693723343238591E-2</v>
      </c>
      <c r="BG14" s="85">
        <f t="shared" si="22"/>
        <v>0.17786581012241251</v>
      </c>
      <c r="BH14" s="85">
        <f t="shared" si="23"/>
        <v>1.0927397641387171</v>
      </c>
      <c r="BI14" s="85" t="str">
        <f t="shared" si="24"/>
        <v>na</v>
      </c>
      <c r="BJ14" s="85" t="str">
        <f t="shared" si="25"/>
        <v>na</v>
      </c>
      <c r="BK14" s="85" t="str">
        <f t="shared" si="26"/>
        <v>na</v>
      </c>
      <c r="BL14" s="86" t="str">
        <f t="shared" si="27"/>
        <v>na</v>
      </c>
      <c r="BM14" s="102" t="str">
        <f t="shared" si="28"/>
        <v>na</v>
      </c>
      <c r="BN14" s="85">
        <f t="shared" si="29"/>
        <v>3.9889372350119721</v>
      </c>
      <c r="BO14" s="85">
        <f t="shared" si="30"/>
        <v>4.3598094985977953</v>
      </c>
      <c r="BP14" s="86" t="str">
        <f t="shared" si="31"/>
        <v>na</v>
      </c>
      <c r="BQ14" s="85">
        <f t="shared" si="32"/>
        <v>0.52016234005943152</v>
      </c>
      <c r="BR14" s="85">
        <f t="shared" si="33"/>
        <v>1.067194860734475</v>
      </c>
      <c r="BS14" s="85">
        <f t="shared" si="34"/>
        <v>6.5564385848323026</v>
      </c>
      <c r="BT14" s="85" t="str">
        <f t="shared" si="35"/>
        <v>na</v>
      </c>
      <c r="BU14" s="85" t="str">
        <f t="shared" si="36"/>
        <v>na</v>
      </c>
      <c r="BV14" s="85" t="str">
        <f t="shared" si="37"/>
        <v>na</v>
      </c>
      <c r="BW14" s="86" t="str">
        <f t="shared" si="38"/>
        <v>na</v>
      </c>
      <c r="BX14" s="102" t="str">
        <f t="shared" si="39"/>
        <v>na</v>
      </c>
      <c r="BY14" s="85">
        <f t="shared" si="40"/>
        <v>1.2719487650696002E-2</v>
      </c>
      <c r="BZ14" s="85">
        <f t="shared" si="4"/>
        <v>4.1702443219945921E-2</v>
      </c>
      <c r="CA14" s="86" t="str">
        <f t="shared" si="4"/>
        <v>na</v>
      </c>
      <c r="CB14" s="85">
        <f t="shared" si="4"/>
        <v>6.927987905626104E-2</v>
      </c>
      <c r="CC14" s="85">
        <f t="shared" si="4"/>
        <v>0.11621882525818542</v>
      </c>
      <c r="CD14" s="85">
        <f t="shared" si="4"/>
        <v>0.14075853071797317</v>
      </c>
      <c r="CE14" s="85" t="str">
        <f t="shared" si="4"/>
        <v>na</v>
      </c>
      <c r="CF14" s="85" t="str">
        <f t="shared" si="4"/>
        <v>na</v>
      </c>
      <c r="CG14" s="85" t="str">
        <f t="shared" si="4"/>
        <v>na</v>
      </c>
      <c r="CH14" s="86" t="str">
        <f t="shared" si="4"/>
        <v>na</v>
      </c>
      <c r="CI14" s="102" t="str">
        <f t="shared" si="4"/>
        <v>na</v>
      </c>
    </row>
    <row r="15" spans="1:87" x14ac:dyDescent="0.25">
      <c r="A15" s="223" t="s">
        <v>49</v>
      </c>
      <c r="B15" s="46">
        <v>7</v>
      </c>
      <c r="C15" s="95"/>
      <c r="D15" s="37">
        <v>1</v>
      </c>
      <c r="E15" s="37"/>
      <c r="F15" s="37">
        <v>1</v>
      </c>
      <c r="G15" s="64"/>
      <c r="H15" s="37">
        <v>1.5</v>
      </c>
      <c r="I15" s="65"/>
      <c r="J15" s="65"/>
      <c r="K15" s="65"/>
      <c r="L15" s="65"/>
      <c r="M15" s="255" t="s">
        <v>270</v>
      </c>
      <c r="N15" s="66">
        <v>3</v>
      </c>
      <c r="O15" s="47"/>
      <c r="P15" s="225">
        <v>0</v>
      </c>
      <c r="Q15" s="225">
        <v>0</v>
      </c>
      <c r="R15" s="32">
        <f t="shared" si="75"/>
        <v>0</v>
      </c>
      <c r="S15" s="32">
        <f t="shared" si="76"/>
        <v>0.01</v>
      </c>
      <c r="T15" s="205">
        <f t="shared" si="77"/>
        <v>0</v>
      </c>
      <c r="U15" s="26">
        <f t="shared" si="5"/>
        <v>0.01</v>
      </c>
      <c r="V15" s="78">
        <v>1</v>
      </c>
      <c r="W15" s="37">
        <v>1</v>
      </c>
      <c r="X15" s="76"/>
      <c r="Y15" s="37">
        <v>0.75</v>
      </c>
      <c r="Z15" s="37">
        <v>0.5</v>
      </c>
      <c r="AA15" s="37">
        <v>1</v>
      </c>
      <c r="AB15" s="37">
        <v>1</v>
      </c>
      <c r="AC15" s="37"/>
      <c r="AD15" s="37"/>
      <c r="AE15" s="76"/>
      <c r="AF15" s="36">
        <v>1</v>
      </c>
      <c r="AG15" s="54">
        <f t="shared" si="78"/>
        <v>7</v>
      </c>
      <c r="AH15" s="144">
        <f t="shared" si="79"/>
        <v>7</v>
      </c>
      <c r="AI15" s="75" t="str">
        <f t="shared" si="80"/>
        <v>na</v>
      </c>
      <c r="AJ15" s="144">
        <f t="shared" si="81"/>
        <v>7</v>
      </c>
      <c r="AK15" s="144">
        <f t="shared" si="82"/>
        <v>7</v>
      </c>
      <c r="AL15" s="144">
        <f t="shared" si="83"/>
        <v>7</v>
      </c>
      <c r="AM15" s="144">
        <f t="shared" si="84"/>
        <v>7</v>
      </c>
      <c r="AN15" s="144" t="str">
        <f t="shared" si="85"/>
        <v>na</v>
      </c>
      <c r="AO15" s="144" t="str">
        <f t="shared" si="86"/>
        <v>na</v>
      </c>
      <c r="AP15" s="75" t="str">
        <f t="shared" si="87"/>
        <v>na</v>
      </c>
      <c r="AQ15" s="144">
        <f t="shared" si="88"/>
        <v>7</v>
      </c>
      <c r="AR15" s="81">
        <f t="shared" si="7"/>
        <v>9.950330853168092E-3</v>
      </c>
      <c r="AS15" s="82">
        <f t="shared" si="8"/>
        <v>1.0402618619221187E-2</v>
      </c>
      <c r="AT15" s="83" t="str">
        <f t="shared" si="9"/>
        <v>na</v>
      </c>
      <c r="AU15" s="82">
        <f t="shared" si="10"/>
        <v>1.0779525090932099E-2</v>
      </c>
      <c r="AV15" s="82">
        <f t="shared" si="11"/>
        <v>8.5778714251449062E-3</v>
      </c>
      <c r="AW15" s="82">
        <f t="shared" si="12"/>
        <v>1.2756834427138581E-2</v>
      </c>
      <c r="AX15" s="82">
        <f t="shared" si="13"/>
        <v>1.0572226531491098E-2</v>
      </c>
      <c r="AY15" s="82" t="str">
        <f t="shared" si="14"/>
        <v>na</v>
      </c>
      <c r="AZ15" s="82" t="str">
        <f t="shared" si="15"/>
        <v>na</v>
      </c>
      <c r="BA15" s="83" t="str">
        <f t="shared" si="16"/>
        <v>na</v>
      </c>
      <c r="BB15" s="82">
        <f t="shared" si="17"/>
        <v>9.950330853168092E-3</v>
      </c>
      <c r="BC15" s="93">
        <f t="shared" si="18"/>
        <v>1.9900661706336174E-2</v>
      </c>
      <c r="BD15" s="85">
        <f t="shared" si="19"/>
        <v>2.1750929840189739E-2</v>
      </c>
      <c r="BE15" s="86" t="str">
        <f t="shared" si="20"/>
        <v>na</v>
      </c>
      <c r="BF15" s="85">
        <f t="shared" si="21"/>
        <v>2.3355637697019534E-2</v>
      </c>
      <c r="BG15" s="85">
        <f t="shared" si="22"/>
        <v>1.478943349162914E-2</v>
      </c>
      <c r="BH15" s="85">
        <f t="shared" si="23"/>
        <v>3.2709831864457889E-2</v>
      </c>
      <c r="BI15" s="85">
        <f t="shared" si="24"/>
        <v>2.2465981379418572E-2</v>
      </c>
      <c r="BJ15" s="85" t="str">
        <f t="shared" si="25"/>
        <v>na</v>
      </c>
      <c r="BK15" s="85" t="str">
        <f t="shared" si="26"/>
        <v>na</v>
      </c>
      <c r="BL15" s="86" t="str">
        <f t="shared" si="27"/>
        <v>na</v>
      </c>
      <c r="BM15" s="102">
        <f t="shared" si="28"/>
        <v>1.9900661706336174E-2</v>
      </c>
      <c r="BN15" s="85">
        <f t="shared" si="29"/>
        <v>0.11940397023801705</v>
      </c>
      <c r="BO15" s="85">
        <f t="shared" si="30"/>
        <v>0.13050557904113844</v>
      </c>
      <c r="BP15" s="86" t="str">
        <f t="shared" si="31"/>
        <v>na</v>
      </c>
      <c r="BQ15" s="85">
        <f t="shared" si="32"/>
        <v>0.1401338261821172</v>
      </c>
      <c r="BR15" s="85">
        <f t="shared" si="33"/>
        <v>8.8736600949774841E-2</v>
      </c>
      <c r="BS15" s="85">
        <f t="shared" si="34"/>
        <v>0.19625899118674733</v>
      </c>
      <c r="BT15" s="85">
        <f t="shared" si="35"/>
        <v>0.13479588827651143</v>
      </c>
      <c r="BU15" s="85" t="str">
        <f t="shared" si="36"/>
        <v>na</v>
      </c>
      <c r="BV15" s="85" t="str">
        <f t="shared" si="37"/>
        <v>na</v>
      </c>
      <c r="BW15" s="86" t="str">
        <f t="shared" si="38"/>
        <v>na</v>
      </c>
      <c r="BX15" s="102">
        <f t="shared" si="39"/>
        <v>0.11940397023801705</v>
      </c>
      <c r="BY15" s="85">
        <f t="shared" si="40"/>
        <v>0.4679771570109596</v>
      </c>
      <c r="BZ15" s="85">
        <f t="shared" si="4"/>
        <v>0.39548858894689709</v>
      </c>
      <c r="CA15" s="86" t="str">
        <f t="shared" si="4"/>
        <v>na</v>
      </c>
      <c r="CB15" s="85">
        <f t="shared" si="4"/>
        <v>0.28297693379195149</v>
      </c>
      <c r="CC15" s="85">
        <f t="shared" si="4"/>
        <v>0.55354286656736562</v>
      </c>
      <c r="CD15" s="85">
        <f t="shared" si="4"/>
        <v>0.41789665165401141</v>
      </c>
      <c r="CE15" s="85">
        <f t="shared" si="4"/>
        <v>7.344443336512721E-2</v>
      </c>
      <c r="CF15" s="85" t="str">
        <f t="shared" si="4"/>
        <v>na</v>
      </c>
      <c r="CG15" s="85" t="str">
        <f t="shared" si="4"/>
        <v>na</v>
      </c>
      <c r="CH15" s="86" t="str">
        <f t="shared" si="4"/>
        <v>na</v>
      </c>
      <c r="CI15" s="102">
        <f t="shared" si="4"/>
        <v>3.0579020974517559E-2</v>
      </c>
    </row>
    <row r="16" spans="1:87" x14ac:dyDescent="0.25">
      <c r="A16" s="222" t="s">
        <v>123</v>
      </c>
      <c r="B16" s="54">
        <v>7</v>
      </c>
      <c r="C16" s="69"/>
      <c r="D16" s="55"/>
      <c r="E16" s="55"/>
      <c r="F16" s="55">
        <v>1</v>
      </c>
      <c r="G16" s="56"/>
      <c r="H16" s="55">
        <v>12.113</v>
      </c>
      <c r="I16" s="57"/>
      <c r="J16" s="57"/>
      <c r="K16" s="57"/>
      <c r="L16" s="57"/>
      <c r="M16" s="255" t="s">
        <v>278</v>
      </c>
      <c r="N16" s="58">
        <v>172.666</v>
      </c>
      <c r="O16" s="59"/>
      <c r="P16" s="224">
        <v>69.713999999999999</v>
      </c>
      <c r="Q16" s="224">
        <v>108.286</v>
      </c>
      <c r="R16" s="32">
        <f t="shared" si="75"/>
        <v>0.40375059363163562</v>
      </c>
      <c r="S16" s="32">
        <f t="shared" si="76"/>
        <v>0.40375059363163562</v>
      </c>
      <c r="T16" s="205">
        <f t="shared" si="77"/>
        <v>0.62714141753443076</v>
      </c>
      <c r="U16" s="26">
        <f t="shared" si="5"/>
        <v>0.62714141753443076</v>
      </c>
      <c r="V16" s="78">
        <v>1</v>
      </c>
      <c r="W16" s="60"/>
      <c r="X16" s="75"/>
      <c r="Y16" s="60"/>
      <c r="Z16" s="60">
        <v>0.1</v>
      </c>
      <c r="AA16" s="36">
        <v>1</v>
      </c>
      <c r="AB16" s="36"/>
      <c r="AC16" s="60">
        <v>1</v>
      </c>
      <c r="AD16" s="60"/>
      <c r="AE16" s="75"/>
      <c r="AF16" s="60"/>
      <c r="AG16" s="54">
        <f t="shared" si="78"/>
        <v>7</v>
      </c>
      <c r="AH16" s="144" t="str">
        <f t="shared" si="79"/>
        <v>na</v>
      </c>
      <c r="AI16" s="75" t="str">
        <f t="shared" si="80"/>
        <v>na</v>
      </c>
      <c r="AJ16" s="144" t="str">
        <f t="shared" si="81"/>
        <v>na</v>
      </c>
      <c r="AK16" s="144">
        <f t="shared" si="82"/>
        <v>7</v>
      </c>
      <c r="AL16" s="144">
        <f t="shared" si="83"/>
        <v>7</v>
      </c>
      <c r="AM16" s="144" t="str">
        <f t="shared" si="84"/>
        <v>na</v>
      </c>
      <c r="AN16" s="144">
        <f t="shared" si="85"/>
        <v>7</v>
      </c>
      <c r="AO16" s="144" t="str">
        <f t="shared" si="86"/>
        <v>na</v>
      </c>
      <c r="AP16" s="75" t="str">
        <f t="shared" si="87"/>
        <v>na</v>
      </c>
      <c r="AQ16" s="144" t="str">
        <f t="shared" si="88"/>
        <v>na</v>
      </c>
      <c r="AR16" s="81">
        <f t="shared" si="7"/>
        <v>0.33914764996028268</v>
      </c>
      <c r="AS16" s="82" t="str">
        <f t="shared" si="8"/>
        <v>na</v>
      </c>
      <c r="AT16" s="83" t="str">
        <f t="shared" si="9"/>
        <v>na</v>
      </c>
      <c r="AU16" s="82" t="str">
        <f t="shared" si="10"/>
        <v>na</v>
      </c>
      <c r="AV16" s="82">
        <f t="shared" si="11"/>
        <v>5.8473732751772874E-2</v>
      </c>
      <c r="AW16" s="82">
        <f t="shared" si="12"/>
        <v>0.43480467943625989</v>
      </c>
      <c r="AX16" s="82" t="str">
        <f t="shared" si="13"/>
        <v>na</v>
      </c>
      <c r="AY16" s="82">
        <f t="shared" si="14"/>
        <v>0.3699792545021266</v>
      </c>
      <c r="AZ16" s="82" t="str">
        <f t="shared" si="15"/>
        <v>na</v>
      </c>
      <c r="BA16" s="83" t="str">
        <f t="shared" si="16"/>
        <v>na</v>
      </c>
      <c r="BB16" s="82" t="str">
        <f t="shared" si="17"/>
        <v>na</v>
      </c>
      <c r="BC16" s="93">
        <f t="shared" si="18"/>
        <v>0.97364948731441325</v>
      </c>
      <c r="BD16" s="85" t="str">
        <f t="shared" si="19"/>
        <v>na</v>
      </c>
      <c r="BE16" s="86" t="str">
        <f t="shared" si="20"/>
        <v>na</v>
      </c>
      <c r="BF16" s="85" t="str">
        <f t="shared" si="21"/>
        <v>na</v>
      </c>
      <c r="BG16" s="85">
        <f t="shared" si="22"/>
        <v>2.8943207113983741E-2</v>
      </c>
      <c r="BH16" s="85">
        <f t="shared" si="23"/>
        <v>1.6003443249743812</v>
      </c>
      <c r="BI16" s="85" t="str">
        <f t="shared" si="24"/>
        <v>na</v>
      </c>
      <c r="BJ16" s="85">
        <f t="shared" si="25"/>
        <v>1.1587233568039301</v>
      </c>
      <c r="BK16" s="85" t="str">
        <f t="shared" si="26"/>
        <v>na</v>
      </c>
      <c r="BL16" s="86" t="str">
        <f t="shared" si="27"/>
        <v>na</v>
      </c>
      <c r="BM16" s="102" t="str">
        <f t="shared" si="28"/>
        <v>na</v>
      </c>
      <c r="BN16" s="85">
        <f t="shared" si="29"/>
        <v>5.8418969238864795</v>
      </c>
      <c r="BO16" s="85" t="str">
        <f t="shared" si="30"/>
        <v>na</v>
      </c>
      <c r="BP16" s="86" t="str">
        <f t="shared" si="31"/>
        <v>na</v>
      </c>
      <c r="BQ16" s="85" t="str">
        <f t="shared" si="32"/>
        <v>na</v>
      </c>
      <c r="BR16" s="85">
        <f t="shared" si="33"/>
        <v>0.17365924268390245</v>
      </c>
      <c r="BS16" s="85">
        <f t="shared" si="34"/>
        <v>9.6020659498462866</v>
      </c>
      <c r="BT16" s="85" t="str">
        <f t="shared" si="35"/>
        <v>na</v>
      </c>
      <c r="BU16" s="85">
        <f t="shared" si="36"/>
        <v>6.9523401408235808</v>
      </c>
      <c r="BV16" s="85" t="str">
        <f t="shared" si="37"/>
        <v>na</v>
      </c>
      <c r="BW16" s="86" t="str">
        <f t="shared" si="38"/>
        <v>na</v>
      </c>
      <c r="BX16" s="102" t="str">
        <f t="shared" si="39"/>
        <v>na</v>
      </c>
      <c r="BY16" s="85">
        <f t="shared" si="40"/>
        <v>3.4926257124848786E-2</v>
      </c>
      <c r="BZ16" s="85" t="str">
        <f t="shared" si="4"/>
        <v>na</v>
      </c>
      <c r="CA16" s="86" t="str">
        <f t="shared" si="4"/>
        <v>na</v>
      </c>
      <c r="CB16" s="85" t="str">
        <f t="shared" si="4"/>
        <v>na</v>
      </c>
      <c r="CC16" s="85">
        <f t="shared" si="4"/>
        <v>0.37453491074457462</v>
      </c>
      <c r="CD16" s="85">
        <f t="shared" si="4"/>
        <v>0.22107334621380986</v>
      </c>
      <c r="CE16" s="85" t="str">
        <f t="shared" si="4"/>
        <v>na</v>
      </c>
      <c r="CF16" s="85">
        <f t="shared" si="4"/>
        <v>8.4547888773823049E-2</v>
      </c>
      <c r="CG16" s="85" t="str">
        <f t="shared" si="4"/>
        <v>na</v>
      </c>
      <c r="CH16" s="86" t="str">
        <f t="shared" si="4"/>
        <v>na</v>
      </c>
      <c r="CI16" s="102" t="str">
        <f t="shared" si="4"/>
        <v>na</v>
      </c>
    </row>
    <row r="17" spans="1:87" x14ac:dyDescent="0.25">
      <c r="A17" s="257" t="s">
        <v>281</v>
      </c>
      <c r="B17" s="58"/>
      <c r="C17" s="59">
        <v>19</v>
      </c>
      <c r="D17" s="67"/>
      <c r="E17" s="67"/>
      <c r="F17" s="67">
        <v>1</v>
      </c>
      <c r="G17" s="63"/>
      <c r="H17" s="67"/>
      <c r="I17" s="68"/>
      <c r="J17" s="68"/>
      <c r="K17" s="68">
        <v>2.9499999999999999E-3</v>
      </c>
      <c r="L17" s="68">
        <v>3.8500000000000001E-3</v>
      </c>
      <c r="M17" s="255" t="s">
        <v>278</v>
      </c>
      <c r="N17" s="89"/>
      <c r="O17" s="91">
        <v>0.16799999999999998</v>
      </c>
      <c r="P17" s="224">
        <v>2.3500000000000001E-3</v>
      </c>
      <c r="Q17" s="224">
        <v>5.3499999999999997E-3</v>
      </c>
      <c r="R17" s="73">
        <f>P17/O17</f>
        <v>1.398809523809524E-2</v>
      </c>
      <c r="S17" s="73">
        <f>IF(P17&lt;0.01*O17,0.01,IF(P17&gt;100*O17,100,R17))</f>
        <v>1.398809523809524E-2</v>
      </c>
      <c r="T17" s="205">
        <f t="shared" ref="T17:T19" si="89">IF(Q17&gt;0,((((1/O17)^2)*((Q17^2)+(P17^2))-((1/O17)^2)*(P17^2))^0.5),0)</f>
        <v>3.1845238095238093E-2</v>
      </c>
      <c r="U17" s="26">
        <f>IF(T17=0,S17,T17)</f>
        <v>3.1845238095238093E-2</v>
      </c>
      <c r="V17" s="78">
        <v>1</v>
      </c>
      <c r="W17" s="60"/>
      <c r="X17" s="75"/>
      <c r="Y17" s="60">
        <v>1</v>
      </c>
      <c r="Z17" s="60">
        <v>1</v>
      </c>
      <c r="AA17" s="60">
        <v>1</v>
      </c>
      <c r="AB17" s="60"/>
      <c r="AC17" s="60">
        <v>1</v>
      </c>
      <c r="AD17" s="60"/>
      <c r="AE17" s="75"/>
      <c r="AF17" s="60"/>
      <c r="AG17" s="54">
        <f t="shared" ref="AG17:AG19" si="90">IF(V17&gt;0,$C17,"na")</f>
        <v>19</v>
      </c>
      <c r="AH17" s="144" t="str">
        <f t="shared" ref="AH17:AH19" si="91">IF(W17&gt;0,$C17,"na")</f>
        <v>na</v>
      </c>
      <c r="AI17" s="75" t="str">
        <f t="shared" ref="AI17:AI19" si="92">IF(X17&gt;0,$C17,"na")</f>
        <v>na</v>
      </c>
      <c r="AJ17" s="144">
        <f t="shared" ref="AJ17:AJ19" si="93">IF(Y17&gt;0,$C17,"na")</f>
        <v>19</v>
      </c>
      <c r="AK17" s="144">
        <f t="shared" ref="AK17:AK19" si="94">IF(Z17&gt;0,$C17,"na")</f>
        <v>19</v>
      </c>
      <c r="AL17" s="144">
        <f t="shared" ref="AL17:AL19" si="95">IF(AA17&gt;0,$C17,"na")</f>
        <v>19</v>
      </c>
      <c r="AM17" s="144" t="str">
        <f t="shared" ref="AM17:AM19" si="96">IF(AB17&gt;0,$C17,"na")</f>
        <v>na</v>
      </c>
      <c r="AN17" s="144">
        <f t="shared" ref="AN17:AN19" si="97">IF(AC17&gt;0,$C17,"na")</f>
        <v>19</v>
      </c>
      <c r="AO17" s="144" t="str">
        <f t="shared" ref="AO17:AO19" si="98">IF(AD17&gt;0,$C17,"na")</f>
        <v>na</v>
      </c>
      <c r="AP17" s="75" t="str">
        <f t="shared" ref="AP17:AP19" si="99">IF(AE17&gt;0,$C17,"na")</f>
        <v>na</v>
      </c>
      <c r="AQ17" s="144" t="str">
        <f t="shared" ref="AQ17:AQ19" si="100">IF(AF17&gt;0,$C17,"na")</f>
        <v>na</v>
      </c>
      <c r="AR17" s="81">
        <f t="shared" si="7"/>
        <v>1.3891164703716707E-2</v>
      </c>
      <c r="AS17" s="82" t="str">
        <f t="shared" si="8"/>
        <v>na</v>
      </c>
      <c r="AT17" s="83" t="str">
        <f t="shared" si="9"/>
        <v>na</v>
      </c>
      <c r="AU17" s="82">
        <f t="shared" si="10"/>
        <v>2.0065015683146354E-2</v>
      </c>
      <c r="AV17" s="82">
        <f t="shared" si="11"/>
        <v>2.3950283971925355E-2</v>
      </c>
      <c r="AW17" s="82">
        <f t="shared" si="12"/>
        <v>1.7809185517585525E-2</v>
      </c>
      <c r="AX17" s="82" t="str">
        <f t="shared" si="13"/>
        <v>na</v>
      </c>
      <c r="AY17" s="82">
        <f t="shared" si="14"/>
        <v>1.5153997858600046E-2</v>
      </c>
      <c r="AZ17" s="82" t="str">
        <f t="shared" si="15"/>
        <v>na</v>
      </c>
      <c r="BA17" s="83" t="str">
        <f t="shared" si="16"/>
        <v>na</v>
      </c>
      <c r="BB17" s="82" t="str">
        <f t="shared" si="17"/>
        <v>na</v>
      </c>
      <c r="BC17" s="93">
        <f t="shared" si="18"/>
        <v>6.2697385455547081E-2</v>
      </c>
      <c r="BD17" s="85" t="str">
        <f t="shared" si="19"/>
        <v>na</v>
      </c>
      <c r="BE17" s="86" t="str">
        <f t="shared" si="20"/>
        <v>na</v>
      </c>
      <c r="BF17" s="85">
        <f t="shared" si="21"/>
        <v>0.13081306348132662</v>
      </c>
      <c r="BG17" s="85">
        <f t="shared" si="22"/>
        <v>0.1863774835182731</v>
      </c>
      <c r="BH17" s="85">
        <f t="shared" si="23"/>
        <v>0.10305290180070199</v>
      </c>
      <c r="BI17" s="85" t="str">
        <f t="shared" si="24"/>
        <v>na</v>
      </c>
      <c r="BJ17" s="85">
        <f t="shared" si="25"/>
        <v>7.4615070294204805E-2</v>
      </c>
      <c r="BK17" s="85" t="str">
        <f t="shared" si="26"/>
        <v>na</v>
      </c>
      <c r="BL17" s="86" t="str">
        <f t="shared" si="27"/>
        <v>na</v>
      </c>
      <c r="BM17" s="102" t="str">
        <f t="shared" si="28"/>
        <v>na</v>
      </c>
      <c r="BN17" s="85">
        <f t="shared" si="29"/>
        <v>1.1285529381998474</v>
      </c>
      <c r="BO17" s="85" t="str">
        <f t="shared" si="30"/>
        <v>na</v>
      </c>
      <c r="BP17" s="86" t="str">
        <f t="shared" si="31"/>
        <v>na</v>
      </c>
      <c r="BQ17" s="85">
        <f t="shared" si="32"/>
        <v>2.3546351426638794</v>
      </c>
      <c r="BR17" s="85">
        <f t="shared" si="33"/>
        <v>3.3547947033289161</v>
      </c>
      <c r="BS17" s="85">
        <f t="shared" si="34"/>
        <v>1.854952232412636</v>
      </c>
      <c r="BT17" s="85" t="str">
        <f t="shared" si="35"/>
        <v>na</v>
      </c>
      <c r="BU17" s="85">
        <f t="shared" si="36"/>
        <v>1.3430712652956864</v>
      </c>
      <c r="BV17" s="85" t="str">
        <f t="shared" si="37"/>
        <v>na</v>
      </c>
      <c r="BW17" s="86" t="str">
        <f t="shared" si="38"/>
        <v>na</v>
      </c>
      <c r="BX17" s="102" t="str">
        <f t="shared" si="39"/>
        <v>na</v>
      </c>
      <c r="BY17" s="85">
        <f t="shared" si="40"/>
        <v>1.2317988136470477</v>
      </c>
      <c r="BZ17" s="85" t="str">
        <f t="shared" si="4"/>
        <v>na</v>
      </c>
      <c r="CA17" s="86" t="str">
        <f t="shared" si="4"/>
        <v>na</v>
      </c>
      <c r="CB17" s="85">
        <f t="shared" si="4"/>
        <v>0.69877455322612758</v>
      </c>
      <c r="CC17" s="85">
        <f t="shared" si="4"/>
        <v>1.3426956823780647</v>
      </c>
      <c r="CD17" s="85">
        <f t="shared" si="4"/>
        <v>1.0878662223933662</v>
      </c>
      <c r="CE17" s="85" t="str">
        <f t="shared" si="4"/>
        <v>na</v>
      </c>
      <c r="CF17" s="85">
        <f t="shared" si="4"/>
        <v>1.139768243619903</v>
      </c>
      <c r="CG17" s="85" t="str">
        <f t="shared" si="4"/>
        <v>na</v>
      </c>
      <c r="CH17" s="86" t="str">
        <f t="shared" si="4"/>
        <v>na</v>
      </c>
      <c r="CI17" s="102" t="str">
        <f t="shared" si="4"/>
        <v>na</v>
      </c>
    </row>
    <row r="18" spans="1:87" ht="15" customHeight="1" x14ac:dyDescent="0.25">
      <c r="A18" s="217" t="s">
        <v>181</v>
      </c>
      <c r="B18" s="54"/>
      <c r="C18" s="69">
        <v>19</v>
      </c>
      <c r="D18" s="55">
        <v>1</v>
      </c>
      <c r="E18" s="55"/>
      <c r="F18" s="55">
        <v>1</v>
      </c>
      <c r="G18" s="56"/>
      <c r="H18" s="55"/>
      <c r="I18" s="57">
        <v>0.22</v>
      </c>
      <c r="J18" s="57">
        <v>0</v>
      </c>
      <c r="K18" s="57">
        <v>6.4052845150395429E-2</v>
      </c>
      <c r="L18" s="57">
        <v>0.15806728038034767</v>
      </c>
      <c r="M18" s="256" t="s">
        <v>296</v>
      </c>
      <c r="N18" s="58"/>
      <c r="O18" s="59">
        <v>0.22210000000000002</v>
      </c>
      <c r="P18" s="224">
        <v>0</v>
      </c>
      <c r="Q18" s="224">
        <v>0</v>
      </c>
      <c r="R18" s="73">
        <f>P18/O18</f>
        <v>0</v>
      </c>
      <c r="S18" s="73">
        <f>IF(P18&lt;0.01*O18,0.01,IF(P18&gt;100*O18,100,R18))</f>
        <v>0.01</v>
      </c>
      <c r="T18" s="205">
        <f t="shared" si="89"/>
        <v>0</v>
      </c>
      <c r="U18" s="26">
        <f t="shared" si="5"/>
        <v>0.01</v>
      </c>
      <c r="V18" s="78">
        <v>1</v>
      </c>
      <c r="W18" s="61">
        <v>1</v>
      </c>
      <c r="X18" s="75">
        <v>1</v>
      </c>
      <c r="Y18" s="61">
        <v>0.5</v>
      </c>
      <c r="Z18" s="61">
        <v>1</v>
      </c>
      <c r="AA18" s="37">
        <v>1</v>
      </c>
      <c r="AB18" s="37">
        <v>1</v>
      </c>
      <c r="AC18" s="61"/>
      <c r="AD18" s="61"/>
      <c r="AE18" s="75"/>
      <c r="AF18" s="61">
        <v>1</v>
      </c>
      <c r="AG18" s="54">
        <f t="shared" si="90"/>
        <v>19</v>
      </c>
      <c r="AH18" s="144">
        <f t="shared" si="91"/>
        <v>19</v>
      </c>
      <c r="AI18" s="75">
        <f t="shared" si="92"/>
        <v>19</v>
      </c>
      <c r="AJ18" s="144">
        <f t="shared" si="93"/>
        <v>19</v>
      </c>
      <c r="AK18" s="144">
        <f t="shared" si="94"/>
        <v>19</v>
      </c>
      <c r="AL18" s="144">
        <f t="shared" si="95"/>
        <v>19</v>
      </c>
      <c r="AM18" s="144">
        <f t="shared" si="96"/>
        <v>19</v>
      </c>
      <c r="AN18" s="144" t="str">
        <f t="shared" si="97"/>
        <v>na</v>
      </c>
      <c r="AO18" s="144" t="str">
        <f t="shared" si="98"/>
        <v>na</v>
      </c>
      <c r="AP18" s="75" t="str">
        <f t="shared" si="99"/>
        <v>na</v>
      </c>
      <c r="AQ18" s="144">
        <f t="shared" si="100"/>
        <v>19</v>
      </c>
      <c r="AR18" s="81">
        <f t="shared" si="7"/>
        <v>9.950330853168092E-3</v>
      </c>
      <c r="AS18" s="82">
        <f t="shared" si="8"/>
        <v>1.0402618619221187E-2</v>
      </c>
      <c r="AT18" s="83">
        <f t="shared" si="9"/>
        <v>1.1371806689334962E-2</v>
      </c>
      <c r="AU18" s="82">
        <f t="shared" si="10"/>
        <v>7.1863500606213996E-3</v>
      </c>
      <c r="AV18" s="82">
        <f t="shared" si="11"/>
        <v>1.7155742850289812E-2</v>
      </c>
      <c r="AW18" s="82">
        <f t="shared" si="12"/>
        <v>1.2756834427138581E-2</v>
      </c>
      <c r="AX18" s="82">
        <f t="shared" si="13"/>
        <v>1.0572226531491098E-2</v>
      </c>
      <c r="AY18" s="82" t="str">
        <f t="shared" si="14"/>
        <v>na</v>
      </c>
      <c r="AZ18" s="82" t="str">
        <f t="shared" si="15"/>
        <v>na</v>
      </c>
      <c r="BA18" s="83" t="str">
        <f t="shared" si="16"/>
        <v>na</v>
      </c>
      <c r="BB18" s="82">
        <f t="shared" si="17"/>
        <v>9.950330853168092E-3</v>
      </c>
      <c r="BC18" s="93">
        <f t="shared" si="18"/>
        <v>1.9900661706336174E-2</v>
      </c>
      <c r="BD18" s="85">
        <f t="shared" si="19"/>
        <v>2.1750929840189739E-2</v>
      </c>
      <c r="BE18" s="86">
        <f t="shared" si="20"/>
        <v>2.5992701004194183E-2</v>
      </c>
      <c r="BF18" s="85">
        <f t="shared" si="21"/>
        <v>1.0380283420897573E-2</v>
      </c>
      <c r="BG18" s="85">
        <f t="shared" si="22"/>
        <v>5.9157733966516558E-2</v>
      </c>
      <c r="BH18" s="85">
        <f t="shared" si="23"/>
        <v>3.2709831864457889E-2</v>
      </c>
      <c r="BI18" s="85">
        <f t="shared" si="24"/>
        <v>2.2465981379418572E-2</v>
      </c>
      <c r="BJ18" s="85" t="str">
        <f t="shared" si="25"/>
        <v>na</v>
      </c>
      <c r="BK18" s="85" t="str">
        <f t="shared" si="26"/>
        <v>na</v>
      </c>
      <c r="BL18" s="86" t="str">
        <f t="shared" si="27"/>
        <v>na</v>
      </c>
      <c r="BM18" s="102">
        <f t="shared" si="28"/>
        <v>1.9900661706336174E-2</v>
      </c>
      <c r="BN18" s="85">
        <f t="shared" si="29"/>
        <v>0.35821191071405112</v>
      </c>
      <c r="BO18" s="85">
        <f t="shared" si="30"/>
        <v>0.39151673712341528</v>
      </c>
      <c r="BP18" s="86">
        <f t="shared" si="31"/>
        <v>0.46786861807549529</v>
      </c>
      <c r="BQ18" s="85">
        <f t="shared" si="32"/>
        <v>0.1868451015761563</v>
      </c>
      <c r="BR18" s="85">
        <f t="shared" si="33"/>
        <v>1.064839211397298</v>
      </c>
      <c r="BS18" s="85">
        <f t="shared" si="34"/>
        <v>0.58877697356024195</v>
      </c>
      <c r="BT18" s="85">
        <f t="shared" si="35"/>
        <v>0.40438766482953431</v>
      </c>
      <c r="BU18" s="85" t="str">
        <f t="shared" si="36"/>
        <v>na</v>
      </c>
      <c r="BV18" s="85" t="str">
        <f t="shared" si="37"/>
        <v>na</v>
      </c>
      <c r="BW18" s="86" t="str">
        <f t="shared" si="38"/>
        <v>na</v>
      </c>
      <c r="BX18" s="102">
        <f t="shared" si="39"/>
        <v>0.35821191071405112</v>
      </c>
      <c r="BY18" s="85">
        <f t="shared" si="40"/>
        <v>1.2702237118868902</v>
      </c>
      <c r="BZ18" s="85">
        <f t="shared" si="4"/>
        <v>1.0734690271415779</v>
      </c>
      <c r="CA18" s="86">
        <f t="shared" si="4"/>
        <v>0.21235899385898097</v>
      </c>
      <c r="CB18" s="85">
        <f t="shared" si="4"/>
        <v>0.79577847124822032</v>
      </c>
      <c r="CC18" s="85">
        <f t="shared" si="4"/>
        <v>1.4122094263147407</v>
      </c>
      <c r="CD18" s="85">
        <f t="shared" si="4"/>
        <v>1.1342909116323165</v>
      </c>
      <c r="CE18" s="85">
        <f t="shared" si="4"/>
        <v>0.19934917627677384</v>
      </c>
      <c r="CF18" s="85" t="str">
        <f t="shared" si="4"/>
        <v>na</v>
      </c>
      <c r="CG18" s="85" t="str">
        <f t="shared" si="4"/>
        <v>na</v>
      </c>
      <c r="CH18" s="86" t="str">
        <f t="shared" si="4"/>
        <v>na</v>
      </c>
      <c r="CI18" s="102">
        <f t="shared" si="4"/>
        <v>8.3000199787976223E-2</v>
      </c>
    </row>
    <row r="19" spans="1:87" x14ac:dyDescent="0.25">
      <c r="A19" s="257" t="s">
        <v>58</v>
      </c>
      <c r="B19" s="58"/>
      <c r="C19" s="59">
        <v>19</v>
      </c>
      <c r="D19" s="67"/>
      <c r="E19" s="67"/>
      <c r="F19" s="67">
        <v>1</v>
      </c>
      <c r="G19" s="63"/>
      <c r="H19" s="67"/>
      <c r="I19" s="68"/>
      <c r="J19" s="68"/>
      <c r="K19" s="68">
        <v>1.95E-2</v>
      </c>
      <c r="L19" s="68">
        <v>1.4099999999999998E-2</v>
      </c>
      <c r="M19" s="255" t="s">
        <v>278</v>
      </c>
      <c r="N19" s="204"/>
      <c r="O19" s="90">
        <v>0.1203</v>
      </c>
      <c r="P19" s="246">
        <v>0.27860000000000001</v>
      </c>
      <c r="Q19" s="224">
        <v>0.53449999999999998</v>
      </c>
      <c r="R19" s="73">
        <f>P19/O19</f>
        <v>2.315876974231089</v>
      </c>
      <c r="S19" s="73">
        <f>IF(P19&lt;0.01*O19,0.01,IF(P19&gt;100*O19,100,R19))</f>
        <v>2.315876974231089</v>
      </c>
      <c r="T19" s="205">
        <f t="shared" si="89"/>
        <v>4.4430590191188699</v>
      </c>
      <c r="U19" s="26">
        <f>IF(T19=0,S19,T19)</f>
        <v>4.4430590191188699</v>
      </c>
      <c r="V19" s="78">
        <v>1</v>
      </c>
      <c r="W19" s="60">
        <v>0.5</v>
      </c>
      <c r="X19" s="75"/>
      <c r="Y19" s="60">
        <v>1</v>
      </c>
      <c r="Z19" s="60">
        <v>1</v>
      </c>
      <c r="AA19" s="60">
        <v>1</v>
      </c>
      <c r="AB19" s="60"/>
      <c r="AC19" s="60"/>
      <c r="AD19" s="60"/>
      <c r="AE19" s="75"/>
      <c r="AF19" s="60"/>
      <c r="AG19" s="54">
        <f t="shared" si="90"/>
        <v>19</v>
      </c>
      <c r="AH19" s="144">
        <f t="shared" si="91"/>
        <v>19</v>
      </c>
      <c r="AI19" s="75" t="str">
        <f t="shared" si="92"/>
        <v>na</v>
      </c>
      <c r="AJ19" s="144">
        <f t="shared" si="93"/>
        <v>19</v>
      </c>
      <c r="AK19" s="144">
        <f t="shared" si="94"/>
        <v>19</v>
      </c>
      <c r="AL19" s="144">
        <f t="shared" si="95"/>
        <v>19</v>
      </c>
      <c r="AM19" s="144" t="str">
        <f t="shared" si="96"/>
        <v>na</v>
      </c>
      <c r="AN19" s="144" t="str">
        <f t="shared" si="97"/>
        <v>na</v>
      </c>
      <c r="AO19" s="144" t="str">
        <f t="shared" si="98"/>
        <v>na</v>
      </c>
      <c r="AP19" s="75" t="str">
        <f t="shared" si="99"/>
        <v>na</v>
      </c>
      <c r="AQ19" s="144" t="str">
        <f t="shared" si="100"/>
        <v>na</v>
      </c>
      <c r="AR19" s="81">
        <f t="shared" si="7"/>
        <v>1.1987221359307279</v>
      </c>
      <c r="AS19" s="82">
        <f t="shared" si="8"/>
        <v>0.62660475287288042</v>
      </c>
      <c r="AT19" s="83" t="str">
        <f t="shared" si="9"/>
        <v>na</v>
      </c>
      <c r="AU19" s="82">
        <f t="shared" si="10"/>
        <v>1.7314875296777179</v>
      </c>
      <c r="AV19" s="82">
        <f t="shared" si="11"/>
        <v>2.0667623033288409</v>
      </c>
      <c r="AW19" s="82">
        <f t="shared" si="12"/>
        <v>1.5368232511932409</v>
      </c>
      <c r="AX19" s="82" t="str">
        <f t="shared" si="13"/>
        <v>na</v>
      </c>
      <c r="AY19" s="82" t="str">
        <f t="shared" si="14"/>
        <v>na</v>
      </c>
      <c r="AZ19" s="82" t="str">
        <f t="shared" si="15"/>
        <v>na</v>
      </c>
      <c r="BA19" s="83" t="str">
        <f t="shared" si="16"/>
        <v>na</v>
      </c>
      <c r="BB19" s="82" t="str">
        <f t="shared" si="17"/>
        <v>na</v>
      </c>
      <c r="BC19" s="93">
        <f t="shared" si="18"/>
        <v>3.3886824450326936</v>
      </c>
      <c r="BD19" s="85">
        <f t="shared" si="19"/>
        <v>0.92593647387515221</v>
      </c>
      <c r="BE19" s="86" t="str">
        <f t="shared" si="20"/>
        <v>na</v>
      </c>
      <c r="BF19" s="85">
        <f t="shared" si="21"/>
        <v>7.0702139902533974</v>
      </c>
      <c r="BG19" s="85">
        <f t="shared" si="22"/>
        <v>10.073372309847482</v>
      </c>
      <c r="BH19" s="85">
        <f t="shared" si="23"/>
        <v>5.5698265039985113</v>
      </c>
      <c r="BI19" s="85" t="str">
        <f t="shared" si="24"/>
        <v>na</v>
      </c>
      <c r="BJ19" s="85" t="str">
        <f t="shared" si="25"/>
        <v>na</v>
      </c>
      <c r="BK19" s="85" t="str">
        <f t="shared" si="26"/>
        <v>na</v>
      </c>
      <c r="BL19" s="86" t="str">
        <f t="shared" si="27"/>
        <v>na</v>
      </c>
      <c r="BM19" s="102" t="str">
        <f t="shared" si="28"/>
        <v>na</v>
      </c>
      <c r="BN19" s="85">
        <f t="shared" si="29"/>
        <v>60.996284010588482</v>
      </c>
      <c r="BO19" s="85">
        <f t="shared" si="30"/>
        <v>16.666856529752739</v>
      </c>
      <c r="BP19" s="86" t="str">
        <f t="shared" si="31"/>
        <v>na</v>
      </c>
      <c r="BQ19" s="85">
        <f t="shared" si="32"/>
        <v>127.26385182456116</v>
      </c>
      <c r="BR19" s="85">
        <f t="shared" si="33"/>
        <v>181.32070157725468</v>
      </c>
      <c r="BS19" s="85">
        <f t="shared" si="34"/>
        <v>100.25687707197321</v>
      </c>
      <c r="BT19" s="85" t="str">
        <f t="shared" si="35"/>
        <v>na</v>
      </c>
      <c r="BU19" s="85" t="str">
        <f t="shared" si="36"/>
        <v>na</v>
      </c>
      <c r="BV19" s="85" t="str">
        <f t="shared" si="37"/>
        <v>na</v>
      </c>
      <c r="BW19" s="86" t="str">
        <f t="shared" si="38"/>
        <v>na</v>
      </c>
      <c r="BX19" s="102" t="str">
        <f t="shared" si="39"/>
        <v>na</v>
      </c>
      <c r="BY19" s="85">
        <f t="shared" si="40"/>
        <v>16.440544622278892</v>
      </c>
      <c r="BZ19" s="85">
        <f t="shared" si="4"/>
        <v>2.7221017971708554</v>
      </c>
      <c r="CA19" s="86" t="str">
        <f t="shared" si="4"/>
        <v>na</v>
      </c>
      <c r="CB19" s="85">
        <f t="shared" si="4"/>
        <v>43.877249176838014</v>
      </c>
      <c r="CC19" s="85">
        <f t="shared" si="4"/>
        <v>59.995306003220506</v>
      </c>
      <c r="CD19" s="85">
        <f t="shared" si="4"/>
        <v>31.116544503871204</v>
      </c>
      <c r="CE19" s="85" t="str">
        <f t="shared" si="4"/>
        <v>na</v>
      </c>
      <c r="CF19" s="85" t="str">
        <f t="shared" si="4"/>
        <v>na</v>
      </c>
      <c r="CG19" s="85" t="str">
        <f t="shared" si="4"/>
        <v>na</v>
      </c>
      <c r="CH19" s="86" t="str">
        <f t="shared" si="4"/>
        <v>na</v>
      </c>
      <c r="CI19" s="102" t="str">
        <f t="shared" si="4"/>
        <v>na</v>
      </c>
    </row>
    <row r="20" spans="1:87" x14ac:dyDescent="0.25">
      <c r="A20" s="222" t="s">
        <v>48</v>
      </c>
      <c r="B20" s="54">
        <v>7</v>
      </c>
      <c r="C20" s="69"/>
      <c r="D20" s="55"/>
      <c r="E20" s="55">
        <v>1</v>
      </c>
      <c r="F20" s="55"/>
      <c r="G20" s="56">
        <v>0.125</v>
      </c>
      <c r="H20" s="55">
        <v>6.25E-2</v>
      </c>
      <c r="I20" s="57"/>
      <c r="J20" s="57">
        <v>1.0499999999999999E-2</v>
      </c>
      <c r="K20" s="57"/>
      <c r="L20" s="57"/>
      <c r="M20" s="255" t="s">
        <v>271</v>
      </c>
      <c r="N20" s="58">
        <v>0.125</v>
      </c>
      <c r="O20" s="59"/>
      <c r="P20" s="224">
        <v>0</v>
      </c>
      <c r="Q20" s="224">
        <v>0</v>
      </c>
      <c r="R20" s="32">
        <f>P20/N20</f>
        <v>0</v>
      </c>
      <c r="S20" s="32">
        <f>IF(P20&lt;0.01*N20,0.01,IF(P20&gt;100*N20,100,R20))</f>
        <v>0.01</v>
      </c>
      <c r="T20" s="205">
        <f>IF(Q20&gt;0,((((1/N20)^2)*((Q20^2)+(P20^2))-((1/N20)^2)*(P20^2))^0.5),0)</f>
        <v>0</v>
      </c>
      <c r="U20" s="26">
        <f t="shared" si="5"/>
        <v>0.01</v>
      </c>
      <c r="V20" s="78">
        <v>1</v>
      </c>
      <c r="W20" s="60">
        <v>0.5</v>
      </c>
      <c r="X20" s="75"/>
      <c r="Y20" s="60">
        <v>1</v>
      </c>
      <c r="Z20" s="60">
        <v>1</v>
      </c>
      <c r="AA20" s="36">
        <v>1</v>
      </c>
      <c r="AB20" s="36">
        <v>1</v>
      </c>
      <c r="AC20" s="60"/>
      <c r="AD20" s="60"/>
      <c r="AE20" s="75"/>
      <c r="AF20" s="60"/>
      <c r="AG20" s="54">
        <f>IF(V20&gt;0,$B20,"na")</f>
        <v>7</v>
      </c>
      <c r="AH20" s="144">
        <f t="shared" ref="AH20" si="101">IF(W20&gt;0,$B20,"na")</f>
        <v>7</v>
      </c>
      <c r="AI20" s="75" t="str">
        <f t="shared" ref="AI20" si="102">IF(X20&gt;0,$B20,"na")</f>
        <v>na</v>
      </c>
      <c r="AJ20" s="144">
        <f t="shared" ref="AJ20" si="103">IF(Y20&gt;0,$B20,"na")</f>
        <v>7</v>
      </c>
      <c r="AK20" s="144">
        <f t="shared" ref="AK20" si="104">IF(Z20&gt;0,$B20,"na")</f>
        <v>7</v>
      </c>
      <c r="AL20" s="144">
        <f t="shared" ref="AL20" si="105">IF(AA20&gt;0,$B20,"na")</f>
        <v>7</v>
      </c>
      <c r="AM20" s="144">
        <f t="shared" ref="AM20" si="106">IF(AB20&gt;0,$B20,"na")</f>
        <v>7</v>
      </c>
      <c r="AN20" s="144" t="str">
        <f t="shared" ref="AN20" si="107">IF(AC20&gt;0,$B20,"na")</f>
        <v>na</v>
      </c>
      <c r="AO20" s="144" t="str">
        <f t="shared" ref="AO20" si="108">IF(AD20&gt;0,$B20,"na")</f>
        <v>na</v>
      </c>
      <c r="AP20" s="75" t="str">
        <f t="shared" ref="AP20" si="109">IF(AE20&gt;0,$B20,"na")</f>
        <v>na</v>
      </c>
      <c r="AQ20" s="144" t="str">
        <f t="shared" ref="AQ20" si="110">IF(AF20&gt;0,$B20,"na")</f>
        <v>na</v>
      </c>
      <c r="AR20" s="81">
        <f t="shared" si="7"/>
        <v>9.950330853168092E-3</v>
      </c>
      <c r="AS20" s="82">
        <f t="shared" si="8"/>
        <v>5.2013093096105936E-3</v>
      </c>
      <c r="AT20" s="83" t="str">
        <f t="shared" si="9"/>
        <v>na</v>
      </c>
      <c r="AU20" s="82">
        <f t="shared" si="10"/>
        <v>1.4372700121242799E-2</v>
      </c>
      <c r="AV20" s="82">
        <f t="shared" si="11"/>
        <v>1.7155742850289812E-2</v>
      </c>
      <c r="AW20" s="82">
        <f t="shared" si="12"/>
        <v>1.2756834427138581E-2</v>
      </c>
      <c r="AX20" s="82">
        <f t="shared" si="13"/>
        <v>1.0572226531491098E-2</v>
      </c>
      <c r="AY20" s="82" t="str">
        <f t="shared" si="14"/>
        <v>na</v>
      </c>
      <c r="AZ20" s="82" t="str">
        <f t="shared" si="15"/>
        <v>na</v>
      </c>
      <c r="BA20" s="83" t="str">
        <f t="shared" si="16"/>
        <v>na</v>
      </c>
      <c r="BB20" s="82" t="str">
        <f t="shared" si="17"/>
        <v>na</v>
      </c>
      <c r="BC20" s="93">
        <f t="shared" si="18"/>
        <v>1.9900661706336174E-2</v>
      </c>
      <c r="BD20" s="85">
        <f t="shared" si="19"/>
        <v>5.4377324600474349E-3</v>
      </c>
      <c r="BE20" s="86" t="str">
        <f t="shared" si="20"/>
        <v>na</v>
      </c>
      <c r="BF20" s="85">
        <f t="shared" si="21"/>
        <v>4.152113368359029E-2</v>
      </c>
      <c r="BG20" s="85">
        <f t="shared" si="22"/>
        <v>5.9157733966516558E-2</v>
      </c>
      <c r="BH20" s="85">
        <f t="shared" si="23"/>
        <v>3.2709831864457889E-2</v>
      </c>
      <c r="BI20" s="85">
        <f t="shared" si="24"/>
        <v>2.2465981379418572E-2</v>
      </c>
      <c r="BJ20" s="85" t="str">
        <f t="shared" si="25"/>
        <v>na</v>
      </c>
      <c r="BK20" s="85" t="str">
        <f t="shared" si="26"/>
        <v>na</v>
      </c>
      <c r="BL20" s="86" t="str">
        <f t="shared" si="27"/>
        <v>na</v>
      </c>
      <c r="BM20" s="102" t="str">
        <f t="shared" si="28"/>
        <v>na</v>
      </c>
      <c r="BN20" s="85">
        <f t="shared" si="29"/>
        <v>0.11940397023801705</v>
      </c>
      <c r="BO20" s="85">
        <f t="shared" si="30"/>
        <v>3.2626394760284609E-2</v>
      </c>
      <c r="BP20" s="86" t="str">
        <f t="shared" si="31"/>
        <v>na</v>
      </c>
      <c r="BQ20" s="85">
        <f t="shared" si="32"/>
        <v>0.24912680210154176</v>
      </c>
      <c r="BR20" s="85">
        <f t="shared" si="33"/>
        <v>0.35494640379909936</v>
      </c>
      <c r="BS20" s="85">
        <f t="shared" si="34"/>
        <v>0.19625899118674733</v>
      </c>
      <c r="BT20" s="85">
        <f t="shared" si="35"/>
        <v>0.13479588827651143</v>
      </c>
      <c r="BU20" s="85" t="str">
        <f t="shared" si="36"/>
        <v>na</v>
      </c>
      <c r="BV20" s="85" t="str">
        <f t="shared" si="37"/>
        <v>na</v>
      </c>
      <c r="BW20" s="86" t="str">
        <f t="shared" si="38"/>
        <v>na</v>
      </c>
      <c r="BX20" s="102" t="str">
        <f t="shared" si="39"/>
        <v>na</v>
      </c>
      <c r="BY20" s="85">
        <f t="shared" si="40"/>
        <v>0.4679771570109596</v>
      </c>
      <c r="BZ20" s="85">
        <f t="shared" si="40"/>
        <v>0.41298643410387503</v>
      </c>
      <c r="CA20" s="86" t="str">
        <f t="shared" si="40"/>
        <v>na</v>
      </c>
      <c r="CB20" s="85">
        <f t="shared" si="40"/>
        <v>0.27295307824026327</v>
      </c>
      <c r="CC20" s="85">
        <f t="shared" si="40"/>
        <v>0.52028768337911502</v>
      </c>
      <c r="CD20" s="85">
        <f t="shared" si="40"/>
        <v>0.41789665165401141</v>
      </c>
      <c r="CE20" s="85">
        <f t="shared" si="40"/>
        <v>7.344443336512721E-2</v>
      </c>
      <c r="CF20" s="85" t="str">
        <f t="shared" si="40"/>
        <v>na</v>
      </c>
      <c r="CG20" s="85" t="str">
        <f t="shared" si="40"/>
        <v>na</v>
      </c>
      <c r="CH20" s="86" t="str">
        <f t="shared" si="40"/>
        <v>na</v>
      </c>
      <c r="CI20" s="102" t="str">
        <f t="shared" si="40"/>
        <v>na</v>
      </c>
    </row>
    <row r="21" spans="1:87" x14ac:dyDescent="0.25">
      <c r="A21" s="217" t="s">
        <v>282</v>
      </c>
      <c r="B21" s="54"/>
      <c r="C21" s="69">
        <v>19</v>
      </c>
      <c r="D21" s="55">
        <v>1</v>
      </c>
      <c r="E21" s="55"/>
      <c r="F21" s="55">
        <v>1</v>
      </c>
      <c r="G21" s="56"/>
      <c r="H21" s="55"/>
      <c r="I21" s="57">
        <v>0.44400000000000001</v>
      </c>
      <c r="J21" s="57">
        <v>2.4000000000000002E-3</v>
      </c>
      <c r="K21" s="57"/>
      <c r="L21" s="57"/>
      <c r="M21" s="255" t="s">
        <v>270</v>
      </c>
      <c r="N21" s="58"/>
      <c r="O21" s="59">
        <v>4.8000000000000004E-3</v>
      </c>
      <c r="P21" s="224">
        <v>0</v>
      </c>
      <c r="Q21" s="224">
        <v>0</v>
      </c>
      <c r="R21" s="73">
        <f>P21/O21</f>
        <v>0</v>
      </c>
      <c r="S21" s="73">
        <f>IF(P21&lt;0.01*O21,0.01,IF(P21&gt;100*O21,100,R21))</f>
        <v>0.01</v>
      </c>
      <c r="T21" s="205">
        <f>IF(Q21&gt;0,((((1/O21)^2)*((Q21^2)+(P21^2))-((1/O21)^2)*(P21^2))^0.5),0)</f>
        <v>0</v>
      </c>
      <c r="U21" s="26">
        <f t="shared" si="5"/>
        <v>0.01</v>
      </c>
      <c r="V21" s="78">
        <v>1</v>
      </c>
      <c r="W21" s="61">
        <v>1</v>
      </c>
      <c r="X21" s="75"/>
      <c r="Y21" s="61">
        <v>0.5</v>
      </c>
      <c r="Z21" s="61">
        <v>0.3</v>
      </c>
      <c r="AA21" s="37">
        <v>1</v>
      </c>
      <c r="AB21" s="37">
        <v>1</v>
      </c>
      <c r="AC21" s="61"/>
      <c r="AD21" s="61"/>
      <c r="AE21" s="75"/>
      <c r="AF21" s="61">
        <v>1</v>
      </c>
      <c r="AG21" s="54">
        <f>IF(V21&gt;0,$C21,"na")</f>
        <v>19</v>
      </c>
      <c r="AH21" s="144">
        <f t="shared" ref="AH21" si="111">IF(W21&gt;0,$C21,"na")</f>
        <v>19</v>
      </c>
      <c r="AI21" s="75" t="str">
        <f t="shared" ref="AI21" si="112">IF(X21&gt;0,$C21,"na")</f>
        <v>na</v>
      </c>
      <c r="AJ21" s="144">
        <f t="shared" ref="AJ21" si="113">IF(Y21&gt;0,$C21,"na")</f>
        <v>19</v>
      </c>
      <c r="AK21" s="144">
        <f t="shared" ref="AK21" si="114">IF(Z21&gt;0,$C21,"na")</f>
        <v>19</v>
      </c>
      <c r="AL21" s="144">
        <f t="shared" ref="AL21" si="115">IF(AA21&gt;0,$C21,"na")</f>
        <v>19</v>
      </c>
      <c r="AM21" s="144">
        <f t="shared" ref="AM21" si="116">IF(AB21&gt;0,$C21,"na")</f>
        <v>19</v>
      </c>
      <c r="AN21" s="144" t="str">
        <f t="shared" ref="AN21" si="117">IF(AC21&gt;0,$C21,"na")</f>
        <v>na</v>
      </c>
      <c r="AO21" s="144" t="str">
        <f t="shared" ref="AO21" si="118">IF(AD21&gt;0,$C21,"na")</f>
        <v>na</v>
      </c>
      <c r="AP21" s="75" t="str">
        <f t="shared" ref="AP21" si="119">IF(AE21&gt;0,$C21,"na")</f>
        <v>na</v>
      </c>
      <c r="AQ21" s="144">
        <f t="shared" ref="AQ21" si="120">IF(AF21&gt;0,$C21,"na")</f>
        <v>19</v>
      </c>
      <c r="AR21" s="81">
        <f t="shared" si="7"/>
        <v>9.950330853168092E-3</v>
      </c>
      <c r="AS21" s="82">
        <f t="shared" si="8"/>
        <v>1.0402618619221187E-2</v>
      </c>
      <c r="AT21" s="83" t="str">
        <f t="shared" si="9"/>
        <v>na</v>
      </c>
      <c r="AU21" s="82">
        <f t="shared" si="10"/>
        <v>7.1863500606213996E-3</v>
      </c>
      <c r="AV21" s="82">
        <f t="shared" si="11"/>
        <v>5.1467228550869434E-3</v>
      </c>
      <c r="AW21" s="82">
        <f t="shared" si="12"/>
        <v>1.2756834427138581E-2</v>
      </c>
      <c r="AX21" s="82">
        <f t="shared" si="13"/>
        <v>1.0572226531491098E-2</v>
      </c>
      <c r="AY21" s="82" t="str">
        <f t="shared" si="14"/>
        <v>na</v>
      </c>
      <c r="AZ21" s="82" t="str">
        <f t="shared" si="15"/>
        <v>na</v>
      </c>
      <c r="BA21" s="83" t="str">
        <f t="shared" si="16"/>
        <v>na</v>
      </c>
      <c r="BB21" s="82">
        <f t="shared" si="17"/>
        <v>9.950330853168092E-3</v>
      </c>
      <c r="BC21" s="93">
        <f t="shared" si="18"/>
        <v>1.9900661706336174E-2</v>
      </c>
      <c r="BD21" s="85">
        <f t="shared" si="19"/>
        <v>2.1750929840189739E-2</v>
      </c>
      <c r="BE21" s="86" t="str">
        <f t="shared" si="20"/>
        <v>na</v>
      </c>
      <c r="BF21" s="85">
        <f t="shared" si="21"/>
        <v>1.0380283420897573E-2</v>
      </c>
      <c r="BG21" s="85">
        <f t="shared" si="22"/>
        <v>5.32419605698649E-3</v>
      </c>
      <c r="BH21" s="85">
        <f t="shared" si="23"/>
        <v>3.2709831864457889E-2</v>
      </c>
      <c r="BI21" s="85">
        <f t="shared" si="24"/>
        <v>2.2465981379418572E-2</v>
      </c>
      <c r="BJ21" s="85" t="str">
        <f t="shared" si="25"/>
        <v>na</v>
      </c>
      <c r="BK21" s="85" t="str">
        <f t="shared" si="26"/>
        <v>na</v>
      </c>
      <c r="BL21" s="86" t="str">
        <f t="shared" si="27"/>
        <v>na</v>
      </c>
      <c r="BM21" s="102">
        <f t="shared" si="28"/>
        <v>1.9900661706336174E-2</v>
      </c>
      <c r="BN21" s="85">
        <f t="shared" si="29"/>
        <v>0.35821191071405112</v>
      </c>
      <c r="BO21" s="85">
        <f t="shared" si="30"/>
        <v>0.39151673712341528</v>
      </c>
      <c r="BP21" s="86" t="str">
        <f t="shared" si="31"/>
        <v>na</v>
      </c>
      <c r="BQ21" s="85">
        <f t="shared" si="32"/>
        <v>0.1868451015761563</v>
      </c>
      <c r="BR21" s="85">
        <f t="shared" si="33"/>
        <v>9.5835529025756816E-2</v>
      </c>
      <c r="BS21" s="85">
        <f t="shared" si="34"/>
        <v>0.58877697356024195</v>
      </c>
      <c r="BT21" s="85">
        <f t="shared" si="35"/>
        <v>0.40438766482953431</v>
      </c>
      <c r="BU21" s="85" t="str">
        <f t="shared" si="36"/>
        <v>na</v>
      </c>
      <c r="BV21" s="85" t="str">
        <f t="shared" si="37"/>
        <v>na</v>
      </c>
      <c r="BW21" s="86" t="str">
        <f t="shared" si="38"/>
        <v>na</v>
      </c>
      <c r="BX21" s="102">
        <f t="shared" si="39"/>
        <v>0.35821191071405112</v>
      </c>
      <c r="BY21" s="85">
        <f t="shared" si="40"/>
        <v>1.2702237118868902</v>
      </c>
      <c r="BZ21" s="85">
        <f t="shared" si="40"/>
        <v>1.0734690271415779</v>
      </c>
      <c r="CA21" s="86" t="str">
        <f t="shared" si="40"/>
        <v>na</v>
      </c>
      <c r="CB21" s="85">
        <f t="shared" si="40"/>
        <v>0.79577847124822032</v>
      </c>
      <c r="CC21" s="85">
        <f t="shared" si="40"/>
        <v>1.5393620123339951</v>
      </c>
      <c r="CD21" s="85">
        <f t="shared" si="40"/>
        <v>1.1342909116323165</v>
      </c>
      <c r="CE21" s="85">
        <f t="shared" si="40"/>
        <v>0.19934917627677384</v>
      </c>
      <c r="CF21" s="85" t="str">
        <f t="shared" si="40"/>
        <v>na</v>
      </c>
      <c r="CG21" s="85" t="str">
        <f t="shared" si="40"/>
        <v>na</v>
      </c>
      <c r="CH21" s="86" t="str">
        <f t="shared" si="40"/>
        <v>na</v>
      </c>
      <c r="CI21" s="102">
        <f t="shared" si="40"/>
        <v>8.3000199787976223E-2</v>
      </c>
    </row>
    <row r="22" spans="1:87" x14ac:dyDescent="0.25">
      <c r="A22" s="222" t="s">
        <v>47</v>
      </c>
      <c r="B22" s="54">
        <v>7</v>
      </c>
      <c r="C22" s="69"/>
      <c r="D22" s="55"/>
      <c r="E22" s="55">
        <v>1</v>
      </c>
      <c r="F22" s="55"/>
      <c r="G22" s="56">
        <v>0.5</v>
      </c>
      <c r="H22" s="55">
        <v>0.73799999999999999</v>
      </c>
      <c r="I22" s="57"/>
      <c r="J22" s="57"/>
      <c r="K22" s="57"/>
      <c r="L22" s="57"/>
      <c r="M22" s="255" t="s">
        <v>280</v>
      </c>
      <c r="N22" s="58">
        <v>0.25</v>
      </c>
      <c r="O22" s="59"/>
      <c r="P22" s="224">
        <v>0</v>
      </c>
      <c r="Q22" s="224">
        <v>0</v>
      </c>
      <c r="R22" s="32">
        <f>P22/N22</f>
        <v>0</v>
      </c>
      <c r="S22" s="32">
        <f>IF(P22&lt;0.01*N22,0.01,IF(P22&gt;100*N22,100,R22))</f>
        <v>0.01</v>
      </c>
      <c r="T22" s="205">
        <f>IF(Q22&gt;0,((((1/N22)^2)*((Q22^2)+(P22^2))-((1/N22)^2)*(P22^2))^0.5),0)</f>
        <v>0</v>
      </c>
      <c r="U22" s="26">
        <f t="shared" si="5"/>
        <v>0.01</v>
      </c>
      <c r="V22" s="78">
        <v>1</v>
      </c>
      <c r="W22" s="60">
        <v>1</v>
      </c>
      <c r="X22" s="75"/>
      <c r="Y22" s="60">
        <v>0.5</v>
      </c>
      <c r="Z22" s="60">
        <v>0.8</v>
      </c>
      <c r="AA22" s="36">
        <v>0.5</v>
      </c>
      <c r="AB22" s="36">
        <v>1</v>
      </c>
      <c r="AC22" s="60"/>
      <c r="AD22" s="60"/>
      <c r="AE22" s="75"/>
      <c r="AF22" s="60"/>
      <c r="AG22" s="54">
        <f>IF(V22&gt;0,$B22,"na")</f>
        <v>7</v>
      </c>
      <c r="AH22" s="144">
        <f t="shared" ref="AH22" si="121">IF(W22&gt;0,$B22,"na")</f>
        <v>7</v>
      </c>
      <c r="AI22" s="75" t="str">
        <f t="shared" ref="AI22" si="122">IF(X22&gt;0,$B22,"na")</f>
        <v>na</v>
      </c>
      <c r="AJ22" s="144">
        <f t="shared" ref="AJ22" si="123">IF(Y22&gt;0,$B22,"na")</f>
        <v>7</v>
      </c>
      <c r="AK22" s="144">
        <f t="shared" ref="AK22" si="124">IF(Z22&gt;0,$B22,"na")</f>
        <v>7</v>
      </c>
      <c r="AL22" s="144">
        <f t="shared" ref="AL22" si="125">IF(AA22&gt;0,$B22,"na")</f>
        <v>7</v>
      </c>
      <c r="AM22" s="144">
        <f t="shared" ref="AM22" si="126">IF(AB22&gt;0,$B22,"na")</f>
        <v>7</v>
      </c>
      <c r="AN22" s="144" t="str">
        <f t="shared" ref="AN22" si="127">IF(AC22&gt;0,$B22,"na")</f>
        <v>na</v>
      </c>
      <c r="AO22" s="144" t="str">
        <f t="shared" ref="AO22" si="128">IF(AD22&gt;0,$B22,"na")</f>
        <v>na</v>
      </c>
      <c r="AP22" s="75" t="str">
        <f t="shared" ref="AP22" si="129">IF(AE22&gt;0,$B22,"na")</f>
        <v>na</v>
      </c>
      <c r="AQ22" s="144" t="str">
        <f t="shared" ref="AQ22" si="130">IF(AF22&gt;0,$B22,"na")</f>
        <v>na</v>
      </c>
      <c r="AR22" s="81">
        <f t="shared" si="7"/>
        <v>9.950330853168092E-3</v>
      </c>
      <c r="AS22" s="82">
        <f t="shared" si="8"/>
        <v>1.0402618619221187E-2</v>
      </c>
      <c r="AT22" s="83" t="str">
        <f t="shared" si="9"/>
        <v>na</v>
      </c>
      <c r="AU22" s="82">
        <f t="shared" si="10"/>
        <v>7.1863500606213996E-3</v>
      </c>
      <c r="AV22" s="82">
        <f t="shared" si="11"/>
        <v>1.372459428023185E-2</v>
      </c>
      <c r="AW22" s="82">
        <f t="shared" si="12"/>
        <v>6.3784172135692907E-3</v>
      </c>
      <c r="AX22" s="82">
        <f t="shared" si="13"/>
        <v>1.0572226531491098E-2</v>
      </c>
      <c r="AY22" s="82" t="str">
        <f t="shared" si="14"/>
        <v>na</v>
      </c>
      <c r="AZ22" s="82" t="str">
        <f t="shared" si="15"/>
        <v>na</v>
      </c>
      <c r="BA22" s="83" t="str">
        <f t="shared" si="16"/>
        <v>na</v>
      </c>
      <c r="BB22" s="82" t="str">
        <f t="shared" si="17"/>
        <v>na</v>
      </c>
      <c r="BC22" s="93">
        <f t="shared" si="18"/>
        <v>1.9900661706336174E-2</v>
      </c>
      <c r="BD22" s="85">
        <f t="shared" si="19"/>
        <v>2.1750929840189739E-2</v>
      </c>
      <c r="BE22" s="86" t="str">
        <f t="shared" si="20"/>
        <v>na</v>
      </c>
      <c r="BF22" s="85">
        <f t="shared" si="21"/>
        <v>1.0380283420897573E-2</v>
      </c>
      <c r="BG22" s="85">
        <f t="shared" si="22"/>
        <v>3.7860949738570591E-2</v>
      </c>
      <c r="BH22" s="85">
        <f t="shared" si="23"/>
        <v>8.1774579661144722E-3</v>
      </c>
      <c r="BI22" s="85">
        <f t="shared" si="24"/>
        <v>2.2465981379418572E-2</v>
      </c>
      <c r="BJ22" s="85" t="str">
        <f t="shared" si="25"/>
        <v>na</v>
      </c>
      <c r="BK22" s="85" t="str">
        <f t="shared" si="26"/>
        <v>na</v>
      </c>
      <c r="BL22" s="86" t="str">
        <f t="shared" si="27"/>
        <v>na</v>
      </c>
      <c r="BM22" s="102" t="str">
        <f t="shared" si="28"/>
        <v>na</v>
      </c>
      <c r="BN22" s="85">
        <f t="shared" si="29"/>
        <v>0.11940397023801705</v>
      </c>
      <c r="BO22" s="85">
        <f t="shared" si="30"/>
        <v>0.13050557904113844</v>
      </c>
      <c r="BP22" s="86" t="str">
        <f t="shared" si="31"/>
        <v>na</v>
      </c>
      <c r="BQ22" s="85">
        <f t="shared" si="32"/>
        <v>6.2281700525385439E-2</v>
      </c>
      <c r="BR22" s="85">
        <f t="shared" si="33"/>
        <v>0.22716569843142354</v>
      </c>
      <c r="BS22" s="85">
        <f t="shared" si="34"/>
        <v>4.9064747796686833E-2</v>
      </c>
      <c r="BT22" s="85">
        <f t="shared" si="35"/>
        <v>0.13479588827651143</v>
      </c>
      <c r="BU22" s="85" t="str">
        <f t="shared" si="36"/>
        <v>na</v>
      </c>
      <c r="BV22" s="85" t="str">
        <f t="shared" si="37"/>
        <v>na</v>
      </c>
      <c r="BW22" s="86" t="str">
        <f t="shared" si="38"/>
        <v>na</v>
      </c>
      <c r="BX22" s="102" t="str">
        <f t="shared" si="39"/>
        <v>na</v>
      </c>
      <c r="BY22" s="85">
        <f t="shared" si="40"/>
        <v>0.4679771570109596</v>
      </c>
      <c r="BZ22" s="85">
        <f t="shared" si="40"/>
        <v>0.39548858894689709</v>
      </c>
      <c r="CA22" s="86" t="str">
        <f t="shared" si="40"/>
        <v>na</v>
      </c>
      <c r="CB22" s="85">
        <f t="shared" si="40"/>
        <v>0.29318154203881802</v>
      </c>
      <c r="CC22" s="85">
        <f t="shared" si="40"/>
        <v>0.5334661424590621</v>
      </c>
      <c r="CD22" s="85">
        <f t="shared" si="40"/>
        <v>0.44000001618143181</v>
      </c>
      <c r="CE22" s="85">
        <f t="shared" si="40"/>
        <v>7.344443336512721E-2</v>
      </c>
      <c r="CF22" s="85" t="str">
        <f t="shared" si="40"/>
        <v>na</v>
      </c>
      <c r="CG22" s="85" t="str">
        <f t="shared" si="40"/>
        <v>na</v>
      </c>
      <c r="CH22" s="86" t="str">
        <f t="shared" si="40"/>
        <v>na</v>
      </c>
      <c r="CI22" s="102" t="str">
        <f t="shared" si="40"/>
        <v>na</v>
      </c>
    </row>
    <row r="23" spans="1:87" ht="15" customHeight="1" x14ac:dyDescent="0.25">
      <c r="A23" s="217" t="s">
        <v>180</v>
      </c>
      <c r="B23" s="54"/>
      <c r="C23" s="69">
        <v>19</v>
      </c>
      <c r="D23" s="55">
        <v>1</v>
      </c>
      <c r="E23" s="55"/>
      <c r="F23" s="55">
        <v>1</v>
      </c>
      <c r="G23" s="56"/>
      <c r="H23" s="55"/>
      <c r="I23" s="57">
        <v>0.11</v>
      </c>
      <c r="J23" s="57">
        <v>1.6999999999999999E-4</v>
      </c>
      <c r="K23" s="57">
        <v>1.8E-3</v>
      </c>
      <c r="L23" s="57">
        <v>2.4499999999999999E-3</v>
      </c>
      <c r="M23" s="256" t="s">
        <v>296</v>
      </c>
      <c r="N23" s="58"/>
      <c r="O23" s="59">
        <v>4.2500000000000003E-3</v>
      </c>
      <c r="P23" s="224">
        <v>0</v>
      </c>
      <c r="Q23" s="224">
        <v>0</v>
      </c>
      <c r="R23" s="73">
        <f>P23/O23</f>
        <v>0</v>
      </c>
      <c r="S23" s="73">
        <f>IF(P23&lt;0.01*O23,0.01,IF(P23&gt;100*O23,100,R23))</f>
        <v>0.01</v>
      </c>
      <c r="T23" s="205">
        <f>IF(Q23&gt;0,((((1/O23)^2)*((Q23^2)+(P23^2))-((1/O23)^2)*(P23^2))^0.5),0)</f>
        <v>0</v>
      </c>
      <c r="U23" s="26">
        <f t="shared" si="5"/>
        <v>0.01</v>
      </c>
      <c r="V23" s="78">
        <v>1</v>
      </c>
      <c r="W23" s="61">
        <v>1</v>
      </c>
      <c r="X23" s="75"/>
      <c r="Y23" s="61">
        <v>1</v>
      </c>
      <c r="Z23" s="61">
        <v>0.3</v>
      </c>
      <c r="AA23" s="37">
        <v>1</v>
      </c>
      <c r="AB23" s="37"/>
      <c r="AC23" s="61"/>
      <c r="AD23" s="61">
        <v>1</v>
      </c>
      <c r="AE23" s="75"/>
      <c r="AF23" s="61">
        <v>1</v>
      </c>
      <c r="AG23" s="54">
        <f>IF(V23&gt;0,$C23,"na")</f>
        <v>19</v>
      </c>
      <c r="AH23" s="144">
        <f t="shared" ref="AH23" si="131">IF(W23&gt;0,$C23,"na")</f>
        <v>19</v>
      </c>
      <c r="AI23" s="75" t="str">
        <f t="shared" ref="AI23" si="132">IF(X23&gt;0,$C23,"na")</f>
        <v>na</v>
      </c>
      <c r="AJ23" s="144">
        <f t="shared" ref="AJ23" si="133">IF(Y23&gt;0,$C23,"na")</f>
        <v>19</v>
      </c>
      <c r="AK23" s="144">
        <f t="shared" ref="AK23" si="134">IF(Z23&gt;0,$C23,"na")</f>
        <v>19</v>
      </c>
      <c r="AL23" s="144">
        <f t="shared" ref="AL23" si="135">IF(AA23&gt;0,$C23,"na")</f>
        <v>19</v>
      </c>
      <c r="AM23" s="144" t="str">
        <f t="shared" ref="AM23" si="136">IF(AB23&gt;0,$C23,"na")</f>
        <v>na</v>
      </c>
      <c r="AN23" s="144" t="str">
        <f t="shared" ref="AN23" si="137">IF(AC23&gt;0,$C23,"na")</f>
        <v>na</v>
      </c>
      <c r="AO23" s="144">
        <f t="shared" ref="AO23" si="138">IF(AD23&gt;0,$C23,"na")</f>
        <v>19</v>
      </c>
      <c r="AP23" s="75" t="str">
        <f t="shared" ref="AP23" si="139">IF(AE23&gt;0,$C23,"na")</f>
        <v>na</v>
      </c>
      <c r="AQ23" s="144">
        <f t="shared" ref="AQ23" si="140">IF(AF23&gt;0,$C23,"na")</f>
        <v>19</v>
      </c>
      <c r="AR23" s="81">
        <f t="shared" si="7"/>
        <v>9.950330853168092E-3</v>
      </c>
      <c r="AS23" s="82">
        <f t="shared" si="8"/>
        <v>1.0402618619221187E-2</v>
      </c>
      <c r="AT23" s="83" t="str">
        <f t="shared" si="9"/>
        <v>na</v>
      </c>
      <c r="AU23" s="82">
        <f t="shared" si="10"/>
        <v>1.4372700121242799E-2</v>
      </c>
      <c r="AV23" s="82">
        <f t="shared" si="11"/>
        <v>5.1467228550869434E-3</v>
      </c>
      <c r="AW23" s="82">
        <f t="shared" si="12"/>
        <v>1.2756834427138581E-2</v>
      </c>
      <c r="AX23" s="82" t="str">
        <f t="shared" si="13"/>
        <v>na</v>
      </c>
      <c r="AY23" s="82" t="str">
        <f t="shared" si="14"/>
        <v>na</v>
      </c>
      <c r="AZ23" s="82">
        <f t="shared" si="15"/>
        <v>1.0715740918796407E-2</v>
      </c>
      <c r="BA23" s="83" t="str">
        <f t="shared" si="16"/>
        <v>na</v>
      </c>
      <c r="BB23" s="82">
        <f t="shared" si="17"/>
        <v>9.950330853168092E-3</v>
      </c>
      <c r="BC23" s="93">
        <f t="shared" si="18"/>
        <v>1.9900661706336174E-2</v>
      </c>
      <c r="BD23" s="85">
        <f t="shared" si="19"/>
        <v>2.1750929840189739E-2</v>
      </c>
      <c r="BE23" s="86" t="str">
        <f t="shared" si="20"/>
        <v>na</v>
      </c>
      <c r="BF23" s="85">
        <f t="shared" si="21"/>
        <v>4.152113368359029E-2</v>
      </c>
      <c r="BG23" s="85">
        <f t="shared" si="22"/>
        <v>5.32419605698649E-3</v>
      </c>
      <c r="BH23" s="85">
        <f t="shared" si="23"/>
        <v>3.2709831864457889E-2</v>
      </c>
      <c r="BI23" s="85" t="str">
        <f t="shared" si="24"/>
        <v>na</v>
      </c>
      <c r="BJ23" s="85" t="str">
        <f t="shared" si="25"/>
        <v>na</v>
      </c>
      <c r="BK23" s="85">
        <f t="shared" si="26"/>
        <v>2.3080057363561477E-2</v>
      </c>
      <c r="BL23" s="86" t="str">
        <f t="shared" si="27"/>
        <v>na</v>
      </c>
      <c r="BM23" s="102">
        <f t="shared" si="28"/>
        <v>1.9900661706336174E-2</v>
      </c>
      <c r="BN23" s="85">
        <f t="shared" si="29"/>
        <v>0.35821191071405112</v>
      </c>
      <c r="BO23" s="85">
        <f t="shared" si="30"/>
        <v>0.39151673712341528</v>
      </c>
      <c r="BP23" s="86" t="str">
        <f t="shared" si="31"/>
        <v>na</v>
      </c>
      <c r="BQ23" s="85">
        <f t="shared" si="32"/>
        <v>0.74738040630462521</v>
      </c>
      <c r="BR23" s="85">
        <f t="shared" si="33"/>
        <v>9.5835529025756816E-2</v>
      </c>
      <c r="BS23" s="85">
        <f t="shared" si="34"/>
        <v>0.58877697356024195</v>
      </c>
      <c r="BT23" s="85" t="str">
        <f t="shared" si="35"/>
        <v>na</v>
      </c>
      <c r="BU23" s="85" t="str">
        <f t="shared" si="36"/>
        <v>na</v>
      </c>
      <c r="BV23" s="85">
        <f t="shared" si="37"/>
        <v>0.41544103254410658</v>
      </c>
      <c r="BW23" s="86" t="str">
        <f t="shared" si="38"/>
        <v>na</v>
      </c>
      <c r="BX23" s="102">
        <f t="shared" si="39"/>
        <v>0.35821191071405112</v>
      </c>
      <c r="BY23" s="85">
        <f t="shared" si="40"/>
        <v>1.2702237118868902</v>
      </c>
      <c r="BZ23" s="85">
        <f t="shared" si="40"/>
        <v>1.0734690271415779</v>
      </c>
      <c r="CA23" s="86" t="str">
        <f t="shared" si="40"/>
        <v>na</v>
      </c>
      <c r="CB23" s="85">
        <f t="shared" si="40"/>
        <v>0.74087264093785743</v>
      </c>
      <c r="CC23" s="85">
        <f t="shared" si="40"/>
        <v>1.5393620123339951</v>
      </c>
      <c r="CD23" s="85">
        <f t="shared" si="40"/>
        <v>1.1342909116323165</v>
      </c>
      <c r="CE23" s="85" t="str">
        <f t="shared" si="40"/>
        <v>na</v>
      </c>
      <c r="CF23" s="85" t="str">
        <f t="shared" si="40"/>
        <v>na</v>
      </c>
      <c r="CG23" s="85">
        <f t="shared" si="40"/>
        <v>0.77536433831762852</v>
      </c>
      <c r="CH23" s="86" t="str">
        <f t="shared" si="40"/>
        <v>na</v>
      </c>
      <c r="CI23" s="102">
        <f t="shared" si="40"/>
        <v>8.3000199787976223E-2</v>
      </c>
    </row>
    <row r="24" spans="1:87" x14ac:dyDescent="0.25">
      <c r="A24" s="222" t="s">
        <v>46</v>
      </c>
      <c r="B24" s="58">
        <v>7</v>
      </c>
      <c r="C24" s="59"/>
      <c r="D24" s="67"/>
      <c r="E24" s="67"/>
      <c r="F24" s="67">
        <v>1</v>
      </c>
      <c r="G24" s="63"/>
      <c r="H24" s="67">
        <v>4.1379999999999999</v>
      </c>
      <c r="I24" s="68"/>
      <c r="J24" s="68"/>
      <c r="K24" s="68"/>
      <c r="L24" s="68"/>
      <c r="M24" s="255" t="s">
        <v>278</v>
      </c>
      <c r="N24" s="58">
        <v>226.88</v>
      </c>
      <c r="O24" s="59"/>
      <c r="P24" s="224">
        <v>114.286</v>
      </c>
      <c r="Q24" s="224">
        <v>151.51900000000001</v>
      </c>
      <c r="R24" s="32">
        <f t="shared" ref="R24:R32" si="141">P24/N24</f>
        <v>0.50372884344146684</v>
      </c>
      <c r="S24" s="32">
        <f t="shared" ref="S24:S32" si="142">IF(P24&lt;0.01*N24,0.01,IF(P24&gt;100*N24,100,R24))</f>
        <v>0.50372884344146684</v>
      </c>
      <c r="T24" s="205">
        <f t="shared" ref="T24:T32" si="143">IF(Q24&gt;0,((((1/N24)^2)*((Q24^2)+(P24^2))-((1/N24)^2)*(P24^2))^0.5),0)</f>
        <v>0.66783762341325814</v>
      </c>
      <c r="U24" s="26">
        <f t="shared" si="5"/>
        <v>0.66783762341325814</v>
      </c>
      <c r="V24" s="78">
        <v>1</v>
      </c>
      <c r="W24" s="60"/>
      <c r="X24" s="75"/>
      <c r="Y24" s="60"/>
      <c r="Z24" s="60">
        <v>0.1</v>
      </c>
      <c r="AA24" s="36">
        <v>1</v>
      </c>
      <c r="AB24" s="36"/>
      <c r="AC24" s="60">
        <v>1</v>
      </c>
      <c r="AD24" s="60"/>
      <c r="AE24" s="75"/>
      <c r="AF24" s="60"/>
      <c r="AG24" s="54">
        <f t="shared" ref="AG24:AG32" si="144">IF(V24&gt;0,$B24,"na")</f>
        <v>7</v>
      </c>
      <c r="AH24" s="144" t="str">
        <f t="shared" ref="AH24:AH32" si="145">IF(W24&gt;0,$B24,"na")</f>
        <v>na</v>
      </c>
      <c r="AI24" s="75" t="str">
        <f t="shared" ref="AI24:AI32" si="146">IF(X24&gt;0,$B24,"na")</f>
        <v>na</v>
      </c>
      <c r="AJ24" s="144" t="str">
        <f t="shared" ref="AJ24:AJ32" si="147">IF(Y24&gt;0,$B24,"na")</f>
        <v>na</v>
      </c>
      <c r="AK24" s="144">
        <f t="shared" ref="AK24:AK32" si="148">IF(Z24&gt;0,$B24,"na")</f>
        <v>7</v>
      </c>
      <c r="AL24" s="144">
        <f t="shared" ref="AL24:AL32" si="149">IF(AA24&gt;0,$B24,"na")</f>
        <v>7</v>
      </c>
      <c r="AM24" s="144" t="str">
        <f t="shared" ref="AM24:AM32" si="150">IF(AB24&gt;0,$B24,"na")</f>
        <v>na</v>
      </c>
      <c r="AN24" s="144">
        <f t="shared" ref="AN24:AN32" si="151">IF(AC24&gt;0,$B24,"na")</f>
        <v>7</v>
      </c>
      <c r="AO24" s="144" t="str">
        <f t="shared" ref="AO24:AO32" si="152">IF(AD24&gt;0,$B24,"na")</f>
        <v>na</v>
      </c>
      <c r="AP24" s="75" t="str">
        <f t="shared" ref="AP24:AP32" si="153">IF(AE24&gt;0,$B24,"na")</f>
        <v>na</v>
      </c>
      <c r="AQ24" s="144" t="str">
        <f t="shared" ref="AQ24:AQ32" si="154">IF(AF24&gt;0,$B24,"na")</f>
        <v>na</v>
      </c>
      <c r="AR24" s="81">
        <f t="shared" si="7"/>
        <v>0.40794791900842242</v>
      </c>
      <c r="AS24" s="82" t="str">
        <f t="shared" si="8"/>
        <v>na</v>
      </c>
      <c r="AT24" s="83" t="str">
        <f t="shared" si="9"/>
        <v>na</v>
      </c>
      <c r="AU24" s="82" t="str">
        <f t="shared" si="10"/>
        <v>na</v>
      </c>
      <c r="AV24" s="82">
        <f t="shared" si="11"/>
        <v>7.0335848104900414E-2</v>
      </c>
      <c r="AW24" s="82">
        <f t="shared" si="12"/>
        <v>0.52301015257490058</v>
      </c>
      <c r="AX24" s="82" t="str">
        <f t="shared" si="13"/>
        <v>na</v>
      </c>
      <c r="AY24" s="82">
        <f t="shared" si="14"/>
        <v>0.44503409346373363</v>
      </c>
      <c r="AZ24" s="82" t="str">
        <f t="shared" si="15"/>
        <v>na</v>
      </c>
      <c r="BA24" s="83" t="str">
        <f t="shared" si="16"/>
        <v>na</v>
      </c>
      <c r="BB24" s="82" t="str">
        <f t="shared" si="17"/>
        <v>na</v>
      </c>
      <c r="BC24" s="93">
        <f t="shared" si="18"/>
        <v>1.0230559022486749</v>
      </c>
      <c r="BD24" s="85" t="str">
        <f t="shared" si="19"/>
        <v>na</v>
      </c>
      <c r="BE24" s="86" t="str">
        <f t="shared" si="20"/>
        <v>na</v>
      </c>
      <c r="BF24" s="85" t="str">
        <f t="shared" si="21"/>
        <v>na</v>
      </c>
      <c r="BG24" s="85">
        <f t="shared" si="22"/>
        <v>3.0411887700614586E-2</v>
      </c>
      <c r="BH24" s="85">
        <f t="shared" si="23"/>
        <v>1.6815514501128783</v>
      </c>
      <c r="BI24" s="85" t="str">
        <f t="shared" si="24"/>
        <v>na</v>
      </c>
      <c r="BJ24" s="85">
        <f t="shared" si="25"/>
        <v>1.2175210737504893</v>
      </c>
      <c r="BK24" s="85" t="str">
        <f t="shared" si="26"/>
        <v>na</v>
      </c>
      <c r="BL24" s="86" t="str">
        <f t="shared" si="27"/>
        <v>na</v>
      </c>
      <c r="BM24" s="102" t="str">
        <f t="shared" si="28"/>
        <v>na</v>
      </c>
      <c r="BN24" s="85">
        <f t="shared" si="29"/>
        <v>6.1383354134920491</v>
      </c>
      <c r="BO24" s="85" t="str">
        <f t="shared" si="30"/>
        <v>na</v>
      </c>
      <c r="BP24" s="86" t="str">
        <f t="shared" si="31"/>
        <v>na</v>
      </c>
      <c r="BQ24" s="85" t="str">
        <f t="shared" si="32"/>
        <v>na</v>
      </c>
      <c r="BR24" s="85">
        <f t="shared" si="33"/>
        <v>0.1824713262036875</v>
      </c>
      <c r="BS24" s="85">
        <f t="shared" si="34"/>
        <v>10.08930870067727</v>
      </c>
      <c r="BT24" s="85" t="str">
        <f t="shared" si="35"/>
        <v>na</v>
      </c>
      <c r="BU24" s="85">
        <f t="shared" si="36"/>
        <v>7.3051264425029361</v>
      </c>
      <c r="BV24" s="85" t="str">
        <f t="shared" si="37"/>
        <v>na</v>
      </c>
      <c r="BW24" s="86" t="str">
        <f t="shared" si="38"/>
        <v>na</v>
      </c>
      <c r="BX24" s="102" t="str">
        <f t="shared" si="39"/>
        <v>na</v>
      </c>
      <c r="BY24" s="85">
        <f t="shared" si="40"/>
        <v>0.13609759940269212</v>
      </c>
      <c r="BZ24" s="85" t="str">
        <f t="shared" si="40"/>
        <v>na</v>
      </c>
      <c r="CA24" s="86" t="str">
        <f t="shared" si="40"/>
        <v>na</v>
      </c>
      <c r="CB24" s="85" t="str">
        <f t="shared" si="40"/>
        <v>na</v>
      </c>
      <c r="CC24" s="85">
        <f t="shared" si="40"/>
        <v>0.33710607565057532</v>
      </c>
      <c r="CD24" s="85">
        <f t="shared" si="40"/>
        <v>0.49498840103751607</v>
      </c>
      <c r="CE24" s="85" t="str">
        <f t="shared" si="40"/>
        <v>na</v>
      </c>
      <c r="CF24" s="85">
        <f t="shared" si="40"/>
        <v>0.23946110806331633</v>
      </c>
      <c r="CG24" s="85" t="str">
        <f t="shared" si="40"/>
        <v>na</v>
      </c>
      <c r="CH24" s="86" t="str">
        <f t="shared" si="40"/>
        <v>na</v>
      </c>
      <c r="CI24" s="102" t="str">
        <f t="shared" si="40"/>
        <v>na</v>
      </c>
    </row>
    <row r="25" spans="1:87" x14ac:dyDescent="0.25">
      <c r="A25" s="217" t="s">
        <v>45</v>
      </c>
      <c r="B25" s="54">
        <v>7</v>
      </c>
      <c r="C25" s="59"/>
      <c r="D25" s="55">
        <v>1</v>
      </c>
      <c r="E25" s="55">
        <v>1</v>
      </c>
      <c r="F25" s="67"/>
      <c r="G25" s="56"/>
      <c r="H25" s="55"/>
      <c r="I25" s="57">
        <v>0.55600000000000005</v>
      </c>
      <c r="J25" s="57" t="s">
        <v>295</v>
      </c>
      <c r="K25" s="57"/>
      <c r="L25" s="57"/>
      <c r="M25" s="255" t="s">
        <v>280</v>
      </c>
      <c r="N25" s="58">
        <v>0.27800000000000002</v>
      </c>
      <c r="O25" s="59"/>
      <c r="P25" s="224">
        <v>0</v>
      </c>
      <c r="Q25" s="224">
        <v>0</v>
      </c>
      <c r="R25" s="32">
        <f t="shared" si="141"/>
        <v>0</v>
      </c>
      <c r="S25" s="32">
        <f t="shared" si="142"/>
        <v>0.01</v>
      </c>
      <c r="T25" s="205">
        <f t="shared" si="143"/>
        <v>0</v>
      </c>
      <c r="U25" s="26">
        <f t="shared" si="5"/>
        <v>0.01</v>
      </c>
      <c r="V25" s="78">
        <v>1</v>
      </c>
      <c r="W25" s="61">
        <v>1</v>
      </c>
      <c r="X25" s="75"/>
      <c r="Y25" s="61">
        <v>0.5</v>
      </c>
      <c r="Z25" s="61">
        <v>0.1</v>
      </c>
      <c r="AA25" s="61">
        <v>1</v>
      </c>
      <c r="AB25" s="61">
        <v>1</v>
      </c>
      <c r="AC25" s="61">
        <v>0.5</v>
      </c>
      <c r="AD25" s="61">
        <v>0.5</v>
      </c>
      <c r="AE25" s="75"/>
      <c r="AF25" s="61">
        <v>1</v>
      </c>
      <c r="AG25" s="54">
        <f t="shared" si="144"/>
        <v>7</v>
      </c>
      <c r="AH25" s="144">
        <f t="shared" si="145"/>
        <v>7</v>
      </c>
      <c r="AI25" s="75" t="str">
        <f t="shared" si="146"/>
        <v>na</v>
      </c>
      <c r="AJ25" s="144">
        <f t="shared" si="147"/>
        <v>7</v>
      </c>
      <c r="AK25" s="144">
        <f t="shared" si="148"/>
        <v>7</v>
      </c>
      <c r="AL25" s="144">
        <f t="shared" si="149"/>
        <v>7</v>
      </c>
      <c r="AM25" s="144">
        <f t="shared" si="150"/>
        <v>7</v>
      </c>
      <c r="AN25" s="144">
        <f t="shared" si="151"/>
        <v>7</v>
      </c>
      <c r="AO25" s="144">
        <f t="shared" si="152"/>
        <v>7</v>
      </c>
      <c r="AP25" s="75" t="str">
        <f t="shared" si="153"/>
        <v>na</v>
      </c>
      <c r="AQ25" s="144">
        <f t="shared" si="154"/>
        <v>7</v>
      </c>
      <c r="AR25" s="81">
        <f t="shared" si="7"/>
        <v>9.950330853168092E-3</v>
      </c>
      <c r="AS25" s="82">
        <f t="shared" si="8"/>
        <v>1.0402618619221187E-2</v>
      </c>
      <c r="AT25" s="83" t="str">
        <f t="shared" si="9"/>
        <v>na</v>
      </c>
      <c r="AU25" s="82">
        <f t="shared" si="10"/>
        <v>7.1863500606213996E-3</v>
      </c>
      <c r="AV25" s="82">
        <f t="shared" si="11"/>
        <v>1.7155742850289812E-3</v>
      </c>
      <c r="AW25" s="82">
        <f t="shared" si="12"/>
        <v>1.2756834427138581E-2</v>
      </c>
      <c r="AX25" s="82">
        <f t="shared" si="13"/>
        <v>1.0572226531491098E-2</v>
      </c>
      <c r="AY25" s="82">
        <f t="shared" si="14"/>
        <v>5.427453192637142E-3</v>
      </c>
      <c r="AZ25" s="82">
        <f t="shared" si="15"/>
        <v>5.3578704593982033E-3</v>
      </c>
      <c r="BA25" s="83" t="str">
        <f t="shared" si="16"/>
        <v>na</v>
      </c>
      <c r="BB25" s="82">
        <f t="shared" si="17"/>
        <v>9.950330853168092E-3</v>
      </c>
      <c r="BC25" s="93">
        <f t="shared" si="18"/>
        <v>1.9900661706336174E-2</v>
      </c>
      <c r="BD25" s="85">
        <f t="shared" si="19"/>
        <v>2.1750929840189739E-2</v>
      </c>
      <c r="BE25" s="86" t="str">
        <f t="shared" si="20"/>
        <v>na</v>
      </c>
      <c r="BF25" s="85">
        <f t="shared" si="21"/>
        <v>1.0380283420897573E-2</v>
      </c>
      <c r="BG25" s="85">
        <f t="shared" si="22"/>
        <v>5.9157733966516549E-4</v>
      </c>
      <c r="BH25" s="85">
        <f t="shared" si="23"/>
        <v>3.2709831864457889E-2</v>
      </c>
      <c r="BI25" s="85">
        <f t="shared" si="24"/>
        <v>2.2465981379418572E-2</v>
      </c>
      <c r="BJ25" s="85">
        <f t="shared" si="25"/>
        <v>5.9208580283314251E-3</v>
      </c>
      <c r="BK25" s="85">
        <f t="shared" si="26"/>
        <v>5.7700143408903693E-3</v>
      </c>
      <c r="BL25" s="86" t="str">
        <f t="shared" si="27"/>
        <v>na</v>
      </c>
      <c r="BM25" s="102">
        <f t="shared" si="28"/>
        <v>1.9900661706336174E-2</v>
      </c>
      <c r="BN25" s="85">
        <f t="shared" si="29"/>
        <v>0.11940397023801705</v>
      </c>
      <c r="BO25" s="85">
        <f t="shared" si="30"/>
        <v>0.13050557904113844</v>
      </c>
      <c r="BP25" s="86" t="str">
        <f t="shared" si="31"/>
        <v>na</v>
      </c>
      <c r="BQ25" s="85">
        <f t="shared" si="32"/>
        <v>6.2281700525385439E-2</v>
      </c>
      <c r="BR25" s="85">
        <f t="shared" si="33"/>
        <v>3.5494640379909927E-3</v>
      </c>
      <c r="BS25" s="85">
        <f t="shared" si="34"/>
        <v>0.19625899118674733</v>
      </c>
      <c r="BT25" s="85">
        <f t="shared" si="35"/>
        <v>0.13479588827651143</v>
      </c>
      <c r="BU25" s="85">
        <f t="shared" si="36"/>
        <v>3.552514816998855E-2</v>
      </c>
      <c r="BV25" s="85">
        <f t="shared" si="37"/>
        <v>3.4620086045342217E-2</v>
      </c>
      <c r="BW25" s="86" t="str">
        <f t="shared" si="38"/>
        <v>na</v>
      </c>
      <c r="BX25" s="102">
        <f t="shared" si="39"/>
        <v>0.11940397023801705</v>
      </c>
      <c r="BY25" s="85">
        <f t="shared" si="40"/>
        <v>0.4679771570109596</v>
      </c>
      <c r="BZ25" s="85">
        <f t="shared" si="40"/>
        <v>0.39548858894689709</v>
      </c>
      <c r="CA25" s="86" t="str">
        <f t="shared" si="40"/>
        <v>na</v>
      </c>
      <c r="CB25" s="85">
        <f t="shared" si="40"/>
        <v>0.29318154203881802</v>
      </c>
      <c r="CC25" s="85">
        <f t="shared" si="40"/>
        <v>0.58088869829008383</v>
      </c>
      <c r="CD25" s="85">
        <f t="shared" si="40"/>
        <v>0.41789665165401141</v>
      </c>
      <c r="CE25" s="85">
        <f t="shared" si="40"/>
        <v>7.344443336512721E-2</v>
      </c>
      <c r="CF25" s="85">
        <f t="shared" si="40"/>
        <v>0.45392856508123386</v>
      </c>
      <c r="CG25" s="85">
        <f t="shared" si="40"/>
        <v>0.30101441400723372</v>
      </c>
      <c r="CH25" s="86" t="str">
        <f t="shared" si="40"/>
        <v>na</v>
      </c>
      <c r="CI25" s="102">
        <f t="shared" si="40"/>
        <v>3.0579020974517559E-2</v>
      </c>
    </row>
    <row r="26" spans="1:87" x14ac:dyDescent="0.25">
      <c r="A26" s="222" t="s">
        <v>44</v>
      </c>
      <c r="B26" s="54">
        <v>7</v>
      </c>
      <c r="C26" s="69"/>
      <c r="D26" s="55">
        <v>1</v>
      </c>
      <c r="E26" s="55">
        <v>1</v>
      </c>
      <c r="F26" s="55"/>
      <c r="G26" s="56"/>
      <c r="H26" s="55"/>
      <c r="I26" s="57"/>
      <c r="J26" s="57"/>
      <c r="K26" s="57"/>
      <c r="L26" s="57"/>
      <c r="M26" s="255" t="s">
        <v>285</v>
      </c>
      <c r="N26" s="58">
        <v>5.8999999999999997E-2</v>
      </c>
      <c r="O26" s="59"/>
      <c r="P26" s="224">
        <v>0</v>
      </c>
      <c r="Q26" s="224">
        <v>0</v>
      </c>
      <c r="R26" s="32">
        <f t="shared" si="141"/>
        <v>0</v>
      </c>
      <c r="S26" s="32">
        <f t="shared" si="142"/>
        <v>0.01</v>
      </c>
      <c r="T26" s="205">
        <f t="shared" si="143"/>
        <v>0</v>
      </c>
      <c r="U26" s="26">
        <f t="shared" si="5"/>
        <v>0.01</v>
      </c>
      <c r="V26" s="78">
        <v>1</v>
      </c>
      <c r="W26" s="60">
        <v>1</v>
      </c>
      <c r="X26" s="75"/>
      <c r="Y26" s="60"/>
      <c r="Z26" s="60">
        <v>0.1</v>
      </c>
      <c r="AA26" s="36">
        <v>1</v>
      </c>
      <c r="AB26" s="36">
        <v>1</v>
      </c>
      <c r="AC26" s="60"/>
      <c r="AD26" s="60"/>
      <c r="AE26" s="75"/>
      <c r="AF26" s="60">
        <v>1</v>
      </c>
      <c r="AG26" s="54">
        <f t="shared" si="144"/>
        <v>7</v>
      </c>
      <c r="AH26" s="144">
        <f t="shared" si="145"/>
        <v>7</v>
      </c>
      <c r="AI26" s="75" t="str">
        <f t="shared" si="146"/>
        <v>na</v>
      </c>
      <c r="AJ26" s="144" t="str">
        <f t="shared" si="147"/>
        <v>na</v>
      </c>
      <c r="AK26" s="144">
        <f t="shared" si="148"/>
        <v>7</v>
      </c>
      <c r="AL26" s="144">
        <f t="shared" si="149"/>
        <v>7</v>
      </c>
      <c r="AM26" s="144">
        <f t="shared" si="150"/>
        <v>7</v>
      </c>
      <c r="AN26" s="144" t="str">
        <f t="shared" si="151"/>
        <v>na</v>
      </c>
      <c r="AO26" s="144" t="str">
        <f t="shared" si="152"/>
        <v>na</v>
      </c>
      <c r="AP26" s="75" t="str">
        <f t="shared" si="153"/>
        <v>na</v>
      </c>
      <c r="AQ26" s="144">
        <f t="shared" si="154"/>
        <v>7</v>
      </c>
      <c r="AR26" s="81">
        <f t="shared" si="7"/>
        <v>9.950330853168092E-3</v>
      </c>
      <c r="AS26" s="82">
        <f t="shared" si="8"/>
        <v>1.0402618619221187E-2</v>
      </c>
      <c r="AT26" s="83" t="str">
        <f t="shared" si="9"/>
        <v>na</v>
      </c>
      <c r="AU26" s="82" t="str">
        <f t="shared" si="10"/>
        <v>na</v>
      </c>
      <c r="AV26" s="82">
        <f t="shared" si="11"/>
        <v>1.7155742850289812E-3</v>
      </c>
      <c r="AW26" s="82">
        <f t="shared" si="12"/>
        <v>1.2756834427138581E-2</v>
      </c>
      <c r="AX26" s="82">
        <f t="shared" si="13"/>
        <v>1.0572226531491098E-2</v>
      </c>
      <c r="AY26" s="82" t="str">
        <f t="shared" si="14"/>
        <v>na</v>
      </c>
      <c r="AZ26" s="82" t="str">
        <f t="shared" si="15"/>
        <v>na</v>
      </c>
      <c r="BA26" s="83" t="str">
        <f t="shared" si="16"/>
        <v>na</v>
      </c>
      <c r="BB26" s="82">
        <f t="shared" si="17"/>
        <v>9.950330853168092E-3</v>
      </c>
      <c r="BC26" s="93">
        <f t="shared" si="18"/>
        <v>1.9900661706336174E-2</v>
      </c>
      <c r="BD26" s="85">
        <f t="shared" si="19"/>
        <v>2.1750929840189739E-2</v>
      </c>
      <c r="BE26" s="86" t="str">
        <f t="shared" si="20"/>
        <v>na</v>
      </c>
      <c r="BF26" s="85" t="str">
        <f t="shared" si="21"/>
        <v>na</v>
      </c>
      <c r="BG26" s="85">
        <f t="shared" si="22"/>
        <v>5.9157733966516549E-4</v>
      </c>
      <c r="BH26" s="85">
        <f t="shared" si="23"/>
        <v>3.2709831864457889E-2</v>
      </c>
      <c r="BI26" s="85">
        <f t="shared" si="24"/>
        <v>2.2465981379418572E-2</v>
      </c>
      <c r="BJ26" s="85" t="str">
        <f t="shared" si="25"/>
        <v>na</v>
      </c>
      <c r="BK26" s="85" t="str">
        <f t="shared" si="26"/>
        <v>na</v>
      </c>
      <c r="BL26" s="86" t="str">
        <f t="shared" si="27"/>
        <v>na</v>
      </c>
      <c r="BM26" s="102">
        <f t="shared" si="28"/>
        <v>1.9900661706336174E-2</v>
      </c>
      <c r="BN26" s="85">
        <f t="shared" si="29"/>
        <v>0.11940397023801705</v>
      </c>
      <c r="BO26" s="85">
        <f t="shared" si="30"/>
        <v>0.13050557904113844</v>
      </c>
      <c r="BP26" s="86" t="str">
        <f t="shared" si="31"/>
        <v>na</v>
      </c>
      <c r="BQ26" s="85" t="str">
        <f t="shared" si="32"/>
        <v>na</v>
      </c>
      <c r="BR26" s="85">
        <f t="shared" si="33"/>
        <v>3.5494640379909927E-3</v>
      </c>
      <c r="BS26" s="85">
        <f t="shared" si="34"/>
        <v>0.19625899118674733</v>
      </c>
      <c r="BT26" s="85">
        <f t="shared" si="35"/>
        <v>0.13479588827651143</v>
      </c>
      <c r="BU26" s="85" t="str">
        <f t="shared" si="36"/>
        <v>na</v>
      </c>
      <c r="BV26" s="85" t="str">
        <f t="shared" si="37"/>
        <v>na</v>
      </c>
      <c r="BW26" s="86" t="str">
        <f t="shared" si="38"/>
        <v>na</v>
      </c>
      <c r="BX26" s="102">
        <f t="shared" si="39"/>
        <v>0.11940397023801705</v>
      </c>
      <c r="BY26" s="85">
        <f t="shared" si="40"/>
        <v>0.4679771570109596</v>
      </c>
      <c r="BZ26" s="85">
        <f t="shared" si="40"/>
        <v>0.39548858894689709</v>
      </c>
      <c r="CA26" s="86" t="str">
        <f t="shared" si="40"/>
        <v>na</v>
      </c>
      <c r="CB26" s="85" t="str">
        <f t="shared" si="40"/>
        <v>na</v>
      </c>
      <c r="CC26" s="85">
        <f t="shared" si="40"/>
        <v>0.58088869829008383</v>
      </c>
      <c r="CD26" s="85">
        <f t="shared" si="40"/>
        <v>0.41789665165401141</v>
      </c>
      <c r="CE26" s="85">
        <f t="shared" si="40"/>
        <v>7.344443336512721E-2</v>
      </c>
      <c r="CF26" s="85" t="str">
        <f t="shared" si="40"/>
        <v>na</v>
      </c>
      <c r="CG26" s="85" t="str">
        <f t="shared" si="40"/>
        <v>na</v>
      </c>
      <c r="CH26" s="86" t="str">
        <f t="shared" si="40"/>
        <v>na</v>
      </c>
      <c r="CI26" s="102">
        <f t="shared" si="40"/>
        <v>3.0579020974517559E-2</v>
      </c>
    </row>
    <row r="27" spans="1:87" x14ac:dyDescent="0.25">
      <c r="A27" s="222" t="s">
        <v>43</v>
      </c>
      <c r="B27" s="54">
        <v>7</v>
      </c>
      <c r="C27" s="69"/>
      <c r="D27" s="55"/>
      <c r="E27" s="55"/>
      <c r="F27" s="55">
        <v>1</v>
      </c>
      <c r="G27" s="56"/>
      <c r="H27" s="57">
        <v>6.7629999999999999</v>
      </c>
      <c r="I27" s="57"/>
      <c r="J27" s="57"/>
      <c r="K27" s="57"/>
      <c r="L27" s="57"/>
      <c r="M27" s="255" t="s">
        <v>270</v>
      </c>
      <c r="N27" s="58">
        <v>13.526</v>
      </c>
      <c r="O27" s="59"/>
      <c r="P27" s="224">
        <v>12.571</v>
      </c>
      <c r="Q27" s="224">
        <v>33.261000000000003</v>
      </c>
      <c r="R27" s="32">
        <f t="shared" si="141"/>
        <v>0.92939523879934938</v>
      </c>
      <c r="S27" s="32">
        <f t="shared" si="142"/>
        <v>0.92939523879934938</v>
      </c>
      <c r="T27" s="205">
        <f t="shared" si="143"/>
        <v>2.4590418453349105</v>
      </c>
      <c r="U27" s="26">
        <f t="shared" si="5"/>
        <v>2.4590418453349105</v>
      </c>
      <c r="V27" s="78">
        <v>1</v>
      </c>
      <c r="W27" s="60">
        <v>1</v>
      </c>
      <c r="X27" s="75"/>
      <c r="Y27" s="60">
        <v>0.25</v>
      </c>
      <c r="Z27" s="60">
        <v>0.1</v>
      </c>
      <c r="AA27" s="36">
        <v>1</v>
      </c>
      <c r="AB27" s="36"/>
      <c r="AC27" s="60"/>
      <c r="AD27" s="60">
        <v>1</v>
      </c>
      <c r="AE27" s="75"/>
      <c r="AF27" s="60"/>
      <c r="AG27" s="54">
        <f t="shared" si="144"/>
        <v>7</v>
      </c>
      <c r="AH27" s="144">
        <f t="shared" si="145"/>
        <v>7</v>
      </c>
      <c r="AI27" s="75" t="str">
        <f t="shared" si="146"/>
        <v>na</v>
      </c>
      <c r="AJ27" s="144">
        <f t="shared" si="147"/>
        <v>7</v>
      </c>
      <c r="AK27" s="144">
        <f t="shared" si="148"/>
        <v>7</v>
      </c>
      <c r="AL27" s="144">
        <f t="shared" si="149"/>
        <v>7</v>
      </c>
      <c r="AM27" s="144" t="str">
        <f t="shared" si="150"/>
        <v>na</v>
      </c>
      <c r="AN27" s="144" t="str">
        <f t="shared" si="151"/>
        <v>na</v>
      </c>
      <c r="AO27" s="144">
        <f t="shared" si="152"/>
        <v>7</v>
      </c>
      <c r="AP27" s="75" t="str">
        <f t="shared" si="153"/>
        <v>na</v>
      </c>
      <c r="AQ27" s="144" t="str">
        <f t="shared" si="154"/>
        <v>na</v>
      </c>
      <c r="AR27" s="81">
        <f t="shared" si="7"/>
        <v>0.6572066060407652</v>
      </c>
      <c r="AS27" s="82">
        <f t="shared" si="8"/>
        <v>0.68707963358807267</v>
      </c>
      <c r="AT27" s="83" t="str">
        <f t="shared" si="9"/>
        <v>na</v>
      </c>
      <c r="AU27" s="82">
        <f t="shared" si="10"/>
        <v>0.23732460773694297</v>
      </c>
      <c r="AV27" s="82">
        <f t="shared" si="11"/>
        <v>0.11331148380013192</v>
      </c>
      <c r="AW27" s="82">
        <f t="shared" si="12"/>
        <v>0.84257257184713497</v>
      </c>
      <c r="AX27" s="82" t="str">
        <f t="shared" si="13"/>
        <v>na</v>
      </c>
      <c r="AY27" s="82" t="str">
        <f t="shared" si="14"/>
        <v>na</v>
      </c>
      <c r="AZ27" s="82">
        <f t="shared" si="15"/>
        <v>0.7077609603515933</v>
      </c>
      <c r="BA27" s="83" t="str">
        <f t="shared" si="16"/>
        <v>na</v>
      </c>
      <c r="BB27" s="82" t="str">
        <f t="shared" si="17"/>
        <v>na</v>
      </c>
      <c r="BC27" s="93">
        <f t="shared" si="18"/>
        <v>2.4819832548113645</v>
      </c>
      <c r="BD27" s="85">
        <f t="shared" si="19"/>
        <v>2.7127461607339085</v>
      </c>
      <c r="BE27" s="86" t="str">
        <f t="shared" si="20"/>
        <v>na</v>
      </c>
      <c r="BF27" s="85">
        <f t="shared" si="21"/>
        <v>0.3236536806042597</v>
      </c>
      <c r="BG27" s="85">
        <f t="shared" si="22"/>
        <v>7.3780715065736149E-2</v>
      </c>
      <c r="BH27" s="85">
        <f t="shared" si="23"/>
        <v>4.0795254023855438</v>
      </c>
      <c r="BI27" s="85" t="str">
        <f t="shared" si="24"/>
        <v>na</v>
      </c>
      <c r="BJ27" s="85" t="str">
        <f t="shared" si="25"/>
        <v>na</v>
      </c>
      <c r="BK27" s="85">
        <f t="shared" si="26"/>
        <v>2.8785131239232391</v>
      </c>
      <c r="BL27" s="86" t="str">
        <f t="shared" si="27"/>
        <v>na</v>
      </c>
      <c r="BM27" s="102" t="str">
        <f t="shared" si="28"/>
        <v>na</v>
      </c>
      <c r="BN27" s="85">
        <f t="shared" si="29"/>
        <v>14.891899528868187</v>
      </c>
      <c r="BO27" s="85">
        <f t="shared" si="30"/>
        <v>16.27647696440345</v>
      </c>
      <c r="BP27" s="86" t="str">
        <f t="shared" si="31"/>
        <v>na</v>
      </c>
      <c r="BQ27" s="85">
        <f t="shared" si="32"/>
        <v>1.9419220836255582</v>
      </c>
      <c r="BR27" s="85">
        <f t="shared" si="33"/>
        <v>0.44268429039441692</v>
      </c>
      <c r="BS27" s="85">
        <f t="shared" si="34"/>
        <v>24.477152414313263</v>
      </c>
      <c r="BT27" s="85" t="str">
        <f t="shared" si="35"/>
        <v>na</v>
      </c>
      <c r="BU27" s="85" t="str">
        <f t="shared" si="36"/>
        <v>na</v>
      </c>
      <c r="BV27" s="85">
        <f t="shared" si="37"/>
        <v>17.271078743539434</v>
      </c>
      <c r="BW27" s="86" t="str">
        <f t="shared" si="38"/>
        <v>na</v>
      </c>
      <c r="BX27" s="102" t="str">
        <f t="shared" si="39"/>
        <v>na</v>
      </c>
      <c r="BY27" s="85">
        <f t="shared" si="40"/>
        <v>1.0575871836729696</v>
      </c>
      <c r="BZ27" s="85">
        <f t="shared" si="40"/>
        <v>1.3489434883538647</v>
      </c>
      <c r="CA27" s="86" t="str">
        <f t="shared" si="40"/>
        <v>na</v>
      </c>
      <c r="CB27" s="85">
        <f t="shared" si="40"/>
        <v>4.5462906155575812E-3</v>
      </c>
      <c r="CC27" s="85">
        <f t="shared" si="40"/>
        <v>0.2180007668108643</v>
      </c>
      <c r="CD27" s="85">
        <f t="shared" si="40"/>
        <v>2.3995150407735406</v>
      </c>
      <c r="CE27" s="85" t="str">
        <f t="shared" si="40"/>
        <v>na</v>
      </c>
      <c r="CF27" s="85" t="str">
        <f t="shared" si="40"/>
        <v>na</v>
      </c>
      <c r="CG27" s="85">
        <f t="shared" si="40"/>
        <v>1.7154086278293534</v>
      </c>
      <c r="CH27" s="86" t="str">
        <f t="shared" si="40"/>
        <v>na</v>
      </c>
      <c r="CI27" s="102" t="str">
        <f t="shared" si="40"/>
        <v>na</v>
      </c>
    </row>
    <row r="28" spans="1:87" x14ac:dyDescent="0.25">
      <c r="A28" s="217" t="s">
        <v>42</v>
      </c>
      <c r="B28" s="54">
        <v>7</v>
      </c>
      <c r="C28" s="69"/>
      <c r="D28" s="55"/>
      <c r="E28" s="55"/>
      <c r="F28" s="55">
        <v>1</v>
      </c>
      <c r="G28" s="56"/>
      <c r="H28" s="55"/>
      <c r="I28" s="57"/>
      <c r="J28" s="57">
        <v>6.9999999999999993E-2</v>
      </c>
      <c r="K28" s="57">
        <v>0.26989999999999997</v>
      </c>
      <c r="L28" s="57">
        <v>0.44374999999999998</v>
      </c>
      <c r="M28" s="255" t="s">
        <v>278</v>
      </c>
      <c r="N28" s="58">
        <v>29.334</v>
      </c>
      <c r="O28" s="59"/>
      <c r="P28" s="224">
        <v>12.571</v>
      </c>
      <c r="Q28" s="224">
        <v>33.261000000000003</v>
      </c>
      <c r="R28" s="32">
        <f t="shared" si="141"/>
        <v>0.42854707847548917</v>
      </c>
      <c r="S28" s="32">
        <f t="shared" si="142"/>
        <v>0.42854707847548917</v>
      </c>
      <c r="T28" s="205">
        <f t="shared" si="143"/>
        <v>1.1338719574555125</v>
      </c>
      <c r="U28" s="26">
        <f t="shared" si="5"/>
        <v>1.1338719574555125</v>
      </c>
      <c r="V28" s="78">
        <v>1</v>
      </c>
      <c r="W28" s="61"/>
      <c r="X28" s="75"/>
      <c r="Y28" s="61">
        <v>0.5</v>
      </c>
      <c r="Z28" s="61">
        <v>1</v>
      </c>
      <c r="AA28" s="37">
        <v>1</v>
      </c>
      <c r="AB28" s="37">
        <v>1</v>
      </c>
      <c r="AC28" s="61"/>
      <c r="AD28" s="61">
        <v>1</v>
      </c>
      <c r="AE28" s="75"/>
      <c r="AF28" s="61"/>
      <c r="AG28" s="54">
        <f t="shared" si="144"/>
        <v>7</v>
      </c>
      <c r="AH28" s="144" t="str">
        <f t="shared" si="145"/>
        <v>na</v>
      </c>
      <c r="AI28" s="75" t="str">
        <f t="shared" si="146"/>
        <v>na</v>
      </c>
      <c r="AJ28" s="144">
        <f t="shared" si="147"/>
        <v>7</v>
      </c>
      <c r="AK28" s="144">
        <f t="shared" si="148"/>
        <v>7</v>
      </c>
      <c r="AL28" s="144">
        <f t="shared" si="149"/>
        <v>7</v>
      </c>
      <c r="AM28" s="144">
        <f t="shared" si="150"/>
        <v>7</v>
      </c>
      <c r="AN28" s="144" t="str">
        <f t="shared" si="151"/>
        <v>na</v>
      </c>
      <c r="AO28" s="144">
        <f t="shared" si="152"/>
        <v>7</v>
      </c>
      <c r="AP28" s="75" t="str">
        <f t="shared" si="153"/>
        <v>na</v>
      </c>
      <c r="AQ28" s="144" t="str">
        <f t="shared" si="154"/>
        <v>na</v>
      </c>
      <c r="AR28" s="81">
        <f t="shared" si="7"/>
        <v>0.35665789872630604</v>
      </c>
      <c r="AS28" s="82" t="str">
        <f t="shared" si="8"/>
        <v>na</v>
      </c>
      <c r="AT28" s="83" t="str">
        <f t="shared" si="9"/>
        <v>na</v>
      </c>
      <c r="AU28" s="82">
        <f t="shared" si="10"/>
        <v>0.25758626019122105</v>
      </c>
      <c r="AV28" s="82">
        <f t="shared" si="11"/>
        <v>0.61492741159707931</v>
      </c>
      <c r="AW28" s="82">
        <f t="shared" si="12"/>
        <v>0.45725371631577699</v>
      </c>
      <c r="AX28" s="82">
        <f t="shared" si="13"/>
        <v>0.37894901739670017</v>
      </c>
      <c r="AY28" s="82" t="str">
        <f t="shared" si="14"/>
        <v>na</v>
      </c>
      <c r="AZ28" s="82">
        <f t="shared" si="15"/>
        <v>0.38409312170525267</v>
      </c>
      <c r="BA28" s="83" t="str">
        <f t="shared" si="16"/>
        <v>na</v>
      </c>
      <c r="BB28" s="82" t="str">
        <f t="shared" si="17"/>
        <v>na</v>
      </c>
      <c r="BC28" s="93">
        <f t="shared" si="18"/>
        <v>1.5158762997741242</v>
      </c>
      <c r="BD28" s="85" t="str">
        <f t="shared" si="19"/>
        <v>na</v>
      </c>
      <c r="BE28" s="86" t="str">
        <f t="shared" si="20"/>
        <v>na</v>
      </c>
      <c r="BF28" s="85">
        <f t="shared" si="21"/>
        <v>0.79068856377107088</v>
      </c>
      <c r="BG28" s="85">
        <f t="shared" si="22"/>
        <v>4.5061721158564918</v>
      </c>
      <c r="BH28" s="85">
        <f t="shared" si="23"/>
        <v>2.4915784019956022</v>
      </c>
      <c r="BI28" s="85">
        <f t="shared" si="24"/>
        <v>1.7112822290418823</v>
      </c>
      <c r="BJ28" s="85" t="str">
        <f t="shared" si="25"/>
        <v>na</v>
      </c>
      <c r="BK28" s="85">
        <f t="shared" si="26"/>
        <v>1.7580577204480965</v>
      </c>
      <c r="BL28" s="86" t="str">
        <f t="shared" si="27"/>
        <v>na</v>
      </c>
      <c r="BM28" s="102" t="str">
        <f t="shared" si="28"/>
        <v>na</v>
      </c>
      <c r="BN28" s="85">
        <f t="shared" si="29"/>
        <v>9.0952577986447452</v>
      </c>
      <c r="BO28" s="85" t="str">
        <f t="shared" si="30"/>
        <v>na</v>
      </c>
      <c r="BP28" s="86" t="str">
        <f t="shared" si="31"/>
        <v>na</v>
      </c>
      <c r="BQ28" s="85">
        <f t="shared" si="32"/>
        <v>4.7441313826264251</v>
      </c>
      <c r="BR28" s="85">
        <f t="shared" si="33"/>
        <v>27.037032695138951</v>
      </c>
      <c r="BS28" s="85">
        <f t="shared" si="34"/>
        <v>14.949470411973614</v>
      </c>
      <c r="BT28" s="85">
        <f t="shared" si="35"/>
        <v>10.267693374251294</v>
      </c>
      <c r="BU28" s="85" t="str">
        <f t="shared" si="36"/>
        <v>na</v>
      </c>
      <c r="BV28" s="85">
        <f t="shared" si="37"/>
        <v>10.548346322688579</v>
      </c>
      <c r="BW28" s="86" t="str">
        <f t="shared" si="38"/>
        <v>na</v>
      </c>
      <c r="BX28" s="102" t="str">
        <f t="shared" si="39"/>
        <v>na</v>
      </c>
      <c r="BY28" s="85">
        <f t="shared" si="40"/>
        <v>5.438850995994704E-2</v>
      </c>
      <c r="BZ28" s="85" t="str">
        <f t="shared" si="40"/>
        <v>na</v>
      </c>
      <c r="CA28" s="86" t="str">
        <f t="shared" si="40"/>
        <v>na</v>
      </c>
      <c r="CB28" s="85">
        <f t="shared" si="40"/>
        <v>1.4649103273237804E-2</v>
      </c>
      <c r="CC28" s="85">
        <f t="shared" si="40"/>
        <v>0.74002227942409471</v>
      </c>
      <c r="CD28" s="85">
        <f t="shared" si="40"/>
        <v>0.28045385735410477</v>
      </c>
      <c r="CE28" s="85">
        <f t="shared" si="40"/>
        <v>0.49509101542902184</v>
      </c>
      <c r="CF28" s="85" t="str">
        <f t="shared" si="40"/>
        <v>na</v>
      </c>
      <c r="CG28" s="85">
        <f t="shared" si="40"/>
        <v>0.20556383636810366</v>
      </c>
      <c r="CH28" s="86" t="str">
        <f t="shared" si="40"/>
        <v>na</v>
      </c>
      <c r="CI28" s="102" t="str">
        <f t="shared" si="40"/>
        <v>na</v>
      </c>
    </row>
    <row r="29" spans="1:87" x14ac:dyDescent="0.25">
      <c r="A29" s="222" t="s">
        <v>124</v>
      </c>
      <c r="B29" s="54">
        <v>7</v>
      </c>
      <c r="C29" s="69"/>
      <c r="D29" s="55"/>
      <c r="E29" s="55"/>
      <c r="F29" s="55">
        <v>1</v>
      </c>
      <c r="G29" s="56"/>
      <c r="H29" s="55">
        <v>6.5380000000000003</v>
      </c>
      <c r="I29" s="57"/>
      <c r="J29" s="57"/>
      <c r="K29" s="57"/>
      <c r="L29" s="57"/>
      <c r="M29" s="255" t="s">
        <v>270</v>
      </c>
      <c r="N29" s="58">
        <v>13.076000000000001</v>
      </c>
      <c r="O29" s="59"/>
      <c r="P29" s="224">
        <v>0</v>
      </c>
      <c r="Q29" s="224">
        <v>0</v>
      </c>
      <c r="R29" s="32">
        <f t="shared" si="141"/>
        <v>0</v>
      </c>
      <c r="S29" s="32">
        <f t="shared" si="142"/>
        <v>0.01</v>
      </c>
      <c r="T29" s="205">
        <f t="shared" si="143"/>
        <v>0</v>
      </c>
      <c r="U29" s="26">
        <f t="shared" si="5"/>
        <v>0.01</v>
      </c>
      <c r="V29" s="78">
        <v>1</v>
      </c>
      <c r="W29" s="60">
        <v>1</v>
      </c>
      <c r="X29" s="75"/>
      <c r="Y29" s="60">
        <v>0.5</v>
      </c>
      <c r="Z29" s="60">
        <v>0.3</v>
      </c>
      <c r="AA29" s="36">
        <v>0.5</v>
      </c>
      <c r="AB29" s="36"/>
      <c r="AC29" s="60"/>
      <c r="AD29" s="60">
        <v>1</v>
      </c>
      <c r="AE29" s="75"/>
      <c r="AF29" s="60"/>
      <c r="AG29" s="54">
        <f t="shared" si="144"/>
        <v>7</v>
      </c>
      <c r="AH29" s="144">
        <f t="shared" si="145"/>
        <v>7</v>
      </c>
      <c r="AI29" s="75" t="str">
        <f t="shared" si="146"/>
        <v>na</v>
      </c>
      <c r="AJ29" s="144">
        <f t="shared" si="147"/>
        <v>7</v>
      </c>
      <c r="AK29" s="144">
        <f t="shared" si="148"/>
        <v>7</v>
      </c>
      <c r="AL29" s="144">
        <f t="shared" si="149"/>
        <v>7</v>
      </c>
      <c r="AM29" s="144" t="str">
        <f t="shared" si="150"/>
        <v>na</v>
      </c>
      <c r="AN29" s="144" t="str">
        <f t="shared" si="151"/>
        <v>na</v>
      </c>
      <c r="AO29" s="144">
        <f t="shared" si="152"/>
        <v>7</v>
      </c>
      <c r="AP29" s="75" t="str">
        <f t="shared" si="153"/>
        <v>na</v>
      </c>
      <c r="AQ29" s="144" t="str">
        <f t="shared" si="154"/>
        <v>na</v>
      </c>
      <c r="AR29" s="81">
        <f t="shared" si="7"/>
        <v>9.950330853168092E-3</v>
      </c>
      <c r="AS29" s="82">
        <f t="shared" si="8"/>
        <v>1.0402618619221187E-2</v>
      </c>
      <c r="AT29" s="83" t="str">
        <f t="shared" si="9"/>
        <v>na</v>
      </c>
      <c r="AU29" s="82">
        <f t="shared" si="10"/>
        <v>7.1863500606213996E-3</v>
      </c>
      <c r="AV29" s="82">
        <f t="shared" si="11"/>
        <v>5.1467228550869434E-3</v>
      </c>
      <c r="AW29" s="82">
        <f t="shared" si="12"/>
        <v>6.3784172135692907E-3</v>
      </c>
      <c r="AX29" s="82" t="str">
        <f t="shared" si="13"/>
        <v>na</v>
      </c>
      <c r="AY29" s="82" t="str">
        <f t="shared" si="14"/>
        <v>na</v>
      </c>
      <c r="AZ29" s="82">
        <f t="shared" si="15"/>
        <v>1.0715740918796407E-2</v>
      </c>
      <c r="BA29" s="83" t="str">
        <f t="shared" si="16"/>
        <v>na</v>
      </c>
      <c r="BB29" s="82" t="str">
        <f t="shared" si="17"/>
        <v>na</v>
      </c>
      <c r="BC29" s="93">
        <f t="shared" si="18"/>
        <v>1.9900661706336174E-2</v>
      </c>
      <c r="BD29" s="85">
        <f t="shared" si="19"/>
        <v>2.1750929840189739E-2</v>
      </c>
      <c r="BE29" s="86" t="str">
        <f t="shared" si="20"/>
        <v>na</v>
      </c>
      <c r="BF29" s="85">
        <f t="shared" si="21"/>
        <v>1.0380283420897573E-2</v>
      </c>
      <c r="BG29" s="85">
        <f t="shared" si="22"/>
        <v>5.32419605698649E-3</v>
      </c>
      <c r="BH29" s="85">
        <f t="shared" si="23"/>
        <v>8.1774579661144722E-3</v>
      </c>
      <c r="BI29" s="85" t="str">
        <f t="shared" si="24"/>
        <v>na</v>
      </c>
      <c r="BJ29" s="85" t="str">
        <f t="shared" si="25"/>
        <v>na</v>
      </c>
      <c r="BK29" s="85">
        <f t="shared" si="26"/>
        <v>2.3080057363561477E-2</v>
      </c>
      <c r="BL29" s="86" t="str">
        <f t="shared" si="27"/>
        <v>na</v>
      </c>
      <c r="BM29" s="102" t="str">
        <f t="shared" si="28"/>
        <v>na</v>
      </c>
      <c r="BN29" s="85">
        <f t="shared" si="29"/>
        <v>0.11940397023801705</v>
      </c>
      <c r="BO29" s="85">
        <f t="shared" si="30"/>
        <v>0.13050557904113844</v>
      </c>
      <c r="BP29" s="86" t="str">
        <f t="shared" si="31"/>
        <v>na</v>
      </c>
      <c r="BQ29" s="85">
        <f t="shared" si="32"/>
        <v>6.2281700525385439E-2</v>
      </c>
      <c r="BR29" s="85">
        <f t="shared" si="33"/>
        <v>3.1945176341918943E-2</v>
      </c>
      <c r="BS29" s="85">
        <f t="shared" si="34"/>
        <v>4.9064747796686833E-2</v>
      </c>
      <c r="BT29" s="85" t="str">
        <f t="shared" si="35"/>
        <v>na</v>
      </c>
      <c r="BU29" s="85" t="str">
        <f t="shared" si="36"/>
        <v>na</v>
      </c>
      <c r="BV29" s="85">
        <f t="shared" si="37"/>
        <v>0.13848034418136887</v>
      </c>
      <c r="BW29" s="86" t="str">
        <f t="shared" si="38"/>
        <v>na</v>
      </c>
      <c r="BX29" s="102" t="str">
        <f t="shared" si="39"/>
        <v>na</v>
      </c>
      <c r="BY29" s="85">
        <f t="shared" si="40"/>
        <v>0.4679771570109596</v>
      </c>
      <c r="BZ29" s="85">
        <f t="shared" si="40"/>
        <v>0.39548858894689709</v>
      </c>
      <c r="CA29" s="86" t="str">
        <f t="shared" si="40"/>
        <v>na</v>
      </c>
      <c r="CB29" s="85">
        <f t="shared" si="40"/>
        <v>0.29318154203881802</v>
      </c>
      <c r="CC29" s="85">
        <f t="shared" si="40"/>
        <v>0.56713337296515609</v>
      </c>
      <c r="CD29" s="85">
        <f t="shared" si="40"/>
        <v>0.44000001618143181</v>
      </c>
      <c r="CE29" s="85" t="str">
        <f t="shared" si="40"/>
        <v>na</v>
      </c>
      <c r="CF29" s="85" t="str">
        <f t="shared" si="40"/>
        <v>na</v>
      </c>
      <c r="CG29" s="85">
        <f t="shared" si="40"/>
        <v>0.28566054569596838</v>
      </c>
      <c r="CH29" s="86" t="str">
        <f t="shared" si="40"/>
        <v>na</v>
      </c>
      <c r="CI29" s="102" t="str">
        <f t="shared" si="40"/>
        <v>na</v>
      </c>
    </row>
    <row r="30" spans="1:87" x14ac:dyDescent="0.25">
      <c r="A30" s="222" t="s">
        <v>40</v>
      </c>
      <c r="B30" s="54">
        <v>7</v>
      </c>
      <c r="C30" s="69"/>
      <c r="D30" s="55"/>
      <c r="E30" s="55"/>
      <c r="F30" s="55">
        <v>1</v>
      </c>
      <c r="G30" s="56"/>
      <c r="H30" s="55">
        <v>1.625</v>
      </c>
      <c r="I30" s="57"/>
      <c r="J30" s="57"/>
      <c r="K30" s="57"/>
      <c r="L30" s="57"/>
      <c r="M30" s="255" t="s">
        <v>278</v>
      </c>
      <c r="N30" s="58">
        <v>17.111999999999998</v>
      </c>
      <c r="O30" s="59"/>
      <c r="P30" s="224">
        <v>139.714</v>
      </c>
      <c r="Q30" s="224">
        <v>369.649</v>
      </c>
      <c r="R30" s="32">
        <f t="shared" si="141"/>
        <v>8.1646797568957457</v>
      </c>
      <c r="S30" s="32">
        <f t="shared" si="142"/>
        <v>8.1646797568957457</v>
      </c>
      <c r="T30" s="205">
        <f t="shared" si="143"/>
        <v>21.601741467975689</v>
      </c>
      <c r="U30" s="26">
        <f t="shared" si="5"/>
        <v>21.601741467975689</v>
      </c>
      <c r="V30" s="78">
        <v>1</v>
      </c>
      <c r="W30" s="60">
        <v>1</v>
      </c>
      <c r="X30" s="75"/>
      <c r="Y30" s="60">
        <v>0.25</v>
      </c>
      <c r="Z30" s="60">
        <v>0.8</v>
      </c>
      <c r="AA30" s="36">
        <v>0.5</v>
      </c>
      <c r="AB30" s="36"/>
      <c r="AC30" s="60"/>
      <c r="AD30" s="60"/>
      <c r="AE30" s="75"/>
      <c r="AF30" s="60"/>
      <c r="AG30" s="54">
        <f t="shared" si="144"/>
        <v>7</v>
      </c>
      <c r="AH30" s="144">
        <f t="shared" si="145"/>
        <v>7</v>
      </c>
      <c r="AI30" s="75" t="str">
        <f t="shared" si="146"/>
        <v>na</v>
      </c>
      <c r="AJ30" s="144">
        <f t="shared" si="147"/>
        <v>7</v>
      </c>
      <c r="AK30" s="144">
        <f t="shared" si="148"/>
        <v>7</v>
      </c>
      <c r="AL30" s="144">
        <f t="shared" si="149"/>
        <v>7</v>
      </c>
      <c r="AM30" s="144" t="str">
        <f t="shared" si="150"/>
        <v>na</v>
      </c>
      <c r="AN30" s="144" t="str">
        <f t="shared" si="151"/>
        <v>na</v>
      </c>
      <c r="AO30" s="144" t="str">
        <f t="shared" si="152"/>
        <v>na</v>
      </c>
      <c r="AP30" s="75" t="str">
        <f t="shared" si="153"/>
        <v>na</v>
      </c>
      <c r="AQ30" s="144" t="str">
        <f t="shared" si="154"/>
        <v>na</v>
      </c>
      <c r="AR30" s="81">
        <f t="shared" si="7"/>
        <v>2.215356938716726</v>
      </c>
      <c r="AS30" s="82">
        <f t="shared" si="8"/>
        <v>2.3160549813856681</v>
      </c>
      <c r="AT30" s="83" t="str">
        <f t="shared" si="9"/>
        <v>na</v>
      </c>
      <c r="AU30" s="82">
        <f t="shared" si="10"/>
        <v>0.79999000564770661</v>
      </c>
      <c r="AV30" s="82">
        <f t="shared" si="11"/>
        <v>3.055664743057553</v>
      </c>
      <c r="AW30" s="82">
        <f t="shared" si="12"/>
        <v>1.4201006017414912</v>
      </c>
      <c r="AX30" s="82" t="str">
        <f t="shared" si="13"/>
        <v>na</v>
      </c>
      <c r="AY30" s="82" t="str">
        <f t="shared" si="14"/>
        <v>na</v>
      </c>
      <c r="AZ30" s="82" t="str">
        <f t="shared" si="15"/>
        <v>na</v>
      </c>
      <c r="BA30" s="83" t="str">
        <f t="shared" si="16"/>
        <v>na</v>
      </c>
      <c r="BB30" s="82" t="str">
        <f t="shared" si="17"/>
        <v>na</v>
      </c>
      <c r="BC30" s="93">
        <f t="shared" si="18"/>
        <v>6.2360539188293798</v>
      </c>
      <c r="BD30" s="85">
        <f t="shared" si="19"/>
        <v>6.8158523203734331</v>
      </c>
      <c r="BE30" s="86" t="str">
        <f t="shared" si="20"/>
        <v>na</v>
      </c>
      <c r="BF30" s="85">
        <f t="shared" si="21"/>
        <v>0.8131891298473497</v>
      </c>
      <c r="BG30" s="85">
        <f t="shared" si="22"/>
        <v>11.864074042957201</v>
      </c>
      <c r="BH30" s="85">
        <f t="shared" si="23"/>
        <v>2.5624810646077338</v>
      </c>
      <c r="BI30" s="85" t="str">
        <f t="shared" si="24"/>
        <v>na</v>
      </c>
      <c r="BJ30" s="85" t="str">
        <f t="shared" si="25"/>
        <v>na</v>
      </c>
      <c r="BK30" s="85" t="str">
        <f t="shared" si="26"/>
        <v>na</v>
      </c>
      <c r="BL30" s="86" t="str">
        <f t="shared" si="27"/>
        <v>na</v>
      </c>
      <c r="BM30" s="102" t="str">
        <f t="shared" si="28"/>
        <v>na</v>
      </c>
      <c r="BN30" s="85">
        <f t="shared" si="29"/>
        <v>37.416323512976277</v>
      </c>
      <c r="BO30" s="85">
        <f t="shared" si="30"/>
        <v>40.895113922240597</v>
      </c>
      <c r="BP30" s="86" t="str">
        <f t="shared" si="31"/>
        <v>na</v>
      </c>
      <c r="BQ30" s="85">
        <f t="shared" si="32"/>
        <v>4.8791347790840982</v>
      </c>
      <c r="BR30" s="85">
        <f t="shared" si="33"/>
        <v>71.184444257743209</v>
      </c>
      <c r="BS30" s="85">
        <f t="shared" si="34"/>
        <v>15.374886387646402</v>
      </c>
      <c r="BT30" s="85" t="str">
        <f t="shared" si="35"/>
        <v>na</v>
      </c>
      <c r="BU30" s="85" t="str">
        <f t="shared" si="36"/>
        <v>na</v>
      </c>
      <c r="BV30" s="85" t="str">
        <f t="shared" si="37"/>
        <v>na</v>
      </c>
      <c r="BW30" s="86" t="str">
        <f t="shared" si="38"/>
        <v>na</v>
      </c>
      <c r="BX30" s="102" t="str">
        <f t="shared" si="39"/>
        <v>na</v>
      </c>
      <c r="BY30" s="85">
        <f t="shared" si="40"/>
        <v>26.531450062902113</v>
      </c>
      <c r="BZ30" s="85">
        <f t="shared" si="40"/>
        <v>29.935166659186617</v>
      </c>
      <c r="CA30" s="86" t="str">
        <f t="shared" si="40"/>
        <v>na</v>
      </c>
      <c r="CB30" s="85">
        <f t="shared" si="40"/>
        <v>2.4214437885610192</v>
      </c>
      <c r="CC30" s="85">
        <f t="shared" si="40"/>
        <v>53.550628165682632</v>
      </c>
      <c r="CD30" s="85">
        <f t="shared" si="40"/>
        <v>9.4681281009628773</v>
      </c>
      <c r="CE30" s="85" t="str">
        <f t="shared" si="40"/>
        <v>na</v>
      </c>
      <c r="CF30" s="85" t="str">
        <f t="shared" si="40"/>
        <v>na</v>
      </c>
      <c r="CG30" s="85" t="str">
        <f t="shared" si="40"/>
        <v>na</v>
      </c>
      <c r="CH30" s="86" t="str">
        <f t="shared" si="40"/>
        <v>na</v>
      </c>
      <c r="CI30" s="102" t="str">
        <f t="shared" si="40"/>
        <v>na</v>
      </c>
    </row>
    <row r="31" spans="1:87" x14ac:dyDescent="0.25">
      <c r="A31" s="222" t="s">
        <v>39</v>
      </c>
      <c r="B31" s="54">
        <v>7</v>
      </c>
      <c r="C31" s="69"/>
      <c r="D31" s="55"/>
      <c r="E31" s="55"/>
      <c r="F31" s="55">
        <v>1</v>
      </c>
      <c r="G31" s="56"/>
      <c r="H31" s="55">
        <v>44.088000000000001</v>
      </c>
      <c r="I31" s="57"/>
      <c r="J31" s="57"/>
      <c r="K31" s="57"/>
      <c r="L31" s="57"/>
      <c r="M31" s="255" t="s">
        <v>278</v>
      </c>
      <c r="N31" s="58">
        <v>540.66</v>
      </c>
      <c r="O31" s="59"/>
      <c r="P31" s="224">
        <v>126.857</v>
      </c>
      <c r="Q31" s="224">
        <v>202.65899999999999</v>
      </c>
      <c r="R31" s="32">
        <f t="shared" si="141"/>
        <v>0.23463359597528946</v>
      </c>
      <c r="S31" s="32">
        <f t="shared" si="142"/>
        <v>0.23463359597528946</v>
      </c>
      <c r="T31" s="205">
        <f t="shared" si="143"/>
        <v>0.37483631117523025</v>
      </c>
      <c r="U31" s="26">
        <f t="shared" si="5"/>
        <v>0.37483631117523025</v>
      </c>
      <c r="V31" s="78">
        <v>1</v>
      </c>
      <c r="W31" s="60"/>
      <c r="X31" s="75">
        <v>1</v>
      </c>
      <c r="Y31" s="60">
        <v>1</v>
      </c>
      <c r="Z31" s="60">
        <v>0.3</v>
      </c>
      <c r="AA31" s="36">
        <v>1</v>
      </c>
      <c r="AB31" s="36"/>
      <c r="AC31" s="60"/>
      <c r="AD31" s="60">
        <v>1</v>
      </c>
      <c r="AE31" s="75">
        <v>1</v>
      </c>
      <c r="AF31" s="60"/>
      <c r="AG31" s="54">
        <f t="shared" si="144"/>
        <v>7</v>
      </c>
      <c r="AH31" s="144" t="str">
        <f t="shared" si="145"/>
        <v>na</v>
      </c>
      <c r="AI31" s="75">
        <f t="shared" si="146"/>
        <v>7</v>
      </c>
      <c r="AJ31" s="144">
        <f t="shared" si="147"/>
        <v>7</v>
      </c>
      <c r="AK31" s="144">
        <f t="shared" si="148"/>
        <v>7</v>
      </c>
      <c r="AL31" s="144">
        <f t="shared" si="149"/>
        <v>7</v>
      </c>
      <c r="AM31" s="144" t="str">
        <f t="shared" si="150"/>
        <v>na</v>
      </c>
      <c r="AN31" s="144" t="str">
        <f t="shared" si="151"/>
        <v>na</v>
      </c>
      <c r="AO31" s="144">
        <f t="shared" si="152"/>
        <v>7</v>
      </c>
      <c r="AP31" s="75">
        <f t="shared" si="153"/>
        <v>7</v>
      </c>
      <c r="AQ31" s="144" t="str">
        <f t="shared" si="154"/>
        <v>na</v>
      </c>
      <c r="AR31" s="81">
        <f t="shared" si="7"/>
        <v>0.21077424263988942</v>
      </c>
      <c r="AS31" s="82" t="str">
        <f t="shared" si="8"/>
        <v>na</v>
      </c>
      <c r="AT31" s="83">
        <f t="shared" si="9"/>
        <v>0.24088484873130217</v>
      </c>
      <c r="AU31" s="82">
        <f t="shared" si="10"/>
        <v>0.30445168381317361</v>
      </c>
      <c r="AV31" s="82">
        <f t="shared" si="11"/>
        <v>0.10902115998614968</v>
      </c>
      <c r="AW31" s="82">
        <f t="shared" si="12"/>
        <v>0.27022338799985823</v>
      </c>
      <c r="AX31" s="82" t="str">
        <f t="shared" si="13"/>
        <v>na</v>
      </c>
      <c r="AY31" s="82" t="str">
        <f t="shared" si="14"/>
        <v>na</v>
      </c>
      <c r="AZ31" s="82">
        <f t="shared" si="15"/>
        <v>0.22698764591988091</v>
      </c>
      <c r="BA31" s="83">
        <f t="shared" si="16"/>
        <v>0.28103232351985252</v>
      </c>
      <c r="BB31" s="82" t="str">
        <f t="shared" si="17"/>
        <v>na</v>
      </c>
      <c r="BC31" s="93">
        <f t="shared" si="18"/>
        <v>0.63666935522786594</v>
      </c>
      <c r="BD31" s="85" t="str">
        <f t="shared" si="19"/>
        <v>na</v>
      </c>
      <c r="BE31" s="86">
        <f t="shared" si="20"/>
        <v>0.83156813744047786</v>
      </c>
      <c r="BF31" s="85">
        <f t="shared" si="21"/>
        <v>1.3283595189322142</v>
      </c>
      <c r="BG31" s="85">
        <f t="shared" si="22"/>
        <v>0.17033365627380476</v>
      </c>
      <c r="BH31" s="85">
        <f t="shared" si="23"/>
        <v>1.0464650809136524</v>
      </c>
      <c r="BI31" s="85" t="str">
        <f t="shared" si="24"/>
        <v>na</v>
      </c>
      <c r="BJ31" s="85" t="str">
        <f t="shared" si="25"/>
        <v>na</v>
      </c>
      <c r="BK31" s="85">
        <f t="shared" si="26"/>
        <v>0.73838576109267284</v>
      </c>
      <c r="BL31" s="86">
        <f t="shared" si="27"/>
        <v>1.131856631516206</v>
      </c>
      <c r="BM31" s="102" t="str">
        <f t="shared" si="28"/>
        <v>na</v>
      </c>
      <c r="BN31" s="85">
        <f t="shared" si="29"/>
        <v>3.8200161313671956</v>
      </c>
      <c r="BO31" s="85" t="str">
        <f t="shared" si="30"/>
        <v>na</v>
      </c>
      <c r="BP31" s="86">
        <f t="shared" si="31"/>
        <v>4.9894088246428669</v>
      </c>
      <c r="BQ31" s="85">
        <f t="shared" si="32"/>
        <v>7.9701571135932845</v>
      </c>
      <c r="BR31" s="85">
        <f t="shared" si="33"/>
        <v>1.0220019376428287</v>
      </c>
      <c r="BS31" s="85">
        <f t="shared" si="34"/>
        <v>6.278790485481915</v>
      </c>
      <c r="BT31" s="85" t="str">
        <f t="shared" si="35"/>
        <v>na</v>
      </c>
      <c r="BU31" s="85" t="str">
        <f t="shared" si="36"/>
        <v>na</v>
      </c>
      <c r="BV31" s="85">
        <f t="shared" si="37"/>
        <v>4.4303145665560368</v>
      </c>
      <c r="BW31" s="86">
        <f t="shared" si="38"/>
        <v>6.7911397890972358</v>
      </c>
      <c r="BX31" s="102" t="str">
        <f t="shared" si="39"/>
        <v>na</v>
      </c>
      <c r="BY31" s="85">
        <f t="shared" si="40"/>
        <v>2.3335138373151022E-2</v>
      </c>
      <c r="BZ31" s="85" t="str">
        <f t="shared" si="40"/>
        <v>na</v>
      </c>
      <c r="CA31" s="86">
        <f t="shared" si="40"/>
        <v>0.10727244088989482</v>
      </c>
      <c r="CB31" s="85">
        <f t="shared" si="40"/>
        <v>6.003859138952776E-2</v>
      </c>
      <c r="CC31" s="85">
        <f t="shared" si="40"/>
        <v>0.22872942538921703</v>
      </c>
      <c r="CD31" s="85">
        <f t="shared" si="40"/>
        <v>1.2070904401027974E-3</v>
      </c>
      <c r="CE31" s="85" t="str">
        <f t="shared" si="40"/>
        <v>na</v>
      </c>
      <c r="CF31" s="85" t="str">
        <f t="shared" si="40"/>
        <v>na</v>
      </c>
      <c r="CG31" s="85">
        <f t="shared" si="40"/>
        <v>1.4235124481688853E-3</v>
      </c>
      <c r="CH31" s="86">
        <f t="shared" si="40"/>
        <v>7.7061291592356879E-3</v>
      </c>
      <c r="CI31" s="102" t="str">
        <f t="shared" si="40"/>
        <v>na</v>
      </c>
    </row>
    <row r="32" spans="1:87" x14ac:dyDescent="0.25">
      <c r="A32" s="222" t="s">
        <v>38</v>
      </c>
      <c r="B32" s="54">
        <v>7</v>
      </c>
      <c r="C32" s="69"/>
      <c r="D32" s="55"/>
      <c r="E32" s="55"/>
      <c r="F32" s="55">
        <v>1</v>
      </c>
      <c r="G32" s="56"/>
      <c r="H32" s="55">
        <v>20.7</v>
      </c>
      <c r="I32" s="57"/>
      <c r="J32" s="57"/>
      <c r="K32" s="57"/>
      <c r="L32" s="57"/>
      <c r="M32" s="255" t="s">
        <v>278</v>
      </c>
      <c r="N32" s="58">
        <v>493.56</v>
      </c>
      <c r="O32" s="59"/>
      <c r="P32" s="224">
        <v>171.714</v>
      </c>
      <c r="Q32" s="224">
        <v>267.57299999999998</v>
      </c>
      <c r="R32" s="32">
        <f t="shared" si="141"/>
        <v>0.34790906880622419</v>
      </c>
      <c r="S32" s="32">
        <f t="shared" si="142"/>
        <v>0.34790906880622419</v>
      </c>
      <c r="T32" s="205">
        <f t="shared" si="143"/>
        <v>0.54212861658157063</v>
      </c>
      <c r="U32" s="26">
        <f t="shared" si="5"/>
        <v>0.54212861658157063</v>
      </c>
      <c r="V32" s="78">
        <v>1</v>
      </c>
      <c r="W32" s="60"/>
      <c r="X32" s="75"/>
      <c r="Y32" s="60">
        <v>0.25</v>
      </c>
      <c r="Z32" s="60">
        <v>0.2</v>
      </c>
      <c r="AA32" s="36">
        <v>1</v>
      </c>
      <c r="AB32" s="36">
        <v>1</v>
      </c>
      <c r="AC32" s="60">
        <v>1</v>
      </c>
      <c r="AD32" s="60"/>
      <c r="AE32" s="75"/>
      <c r="AF32" s="60"/>
      <c r="AG32" s="54">
        <f t="shared" si="144"/>
        <v>7</v>
      </c>
      <c r="AH32" s="144" t="str">
        <f t="shared" si="145"/>
        <v>na</v>
      </c>
      <c r="AI32" s="75" t="str">
        <f t="shared" si="146"/>
        <v>na</v>
      </c>
      <c r="AJ32" s="144">
        <f t="shared" si="147"/>
        <v>7</v>
      </c>
      <c r="AK32" s="144">
        <f t="shared" si="148"/>
        <v>7</v>
      </c>
      <c r="AL32" s="144">
        <f t="shared" si="149"/>
        <v>7</v>
      </c>
      <c r="AM32" s="144">
        <f t="shared" si="150"/>
        <v>7</v>
      </c>
      <c r="AN32" s="144">
        <f t="shared" si="151"/>
        <v>7</v>
      </c>
      <c r="AO32" s="144" t="str">
        <f t="shared" si="152"/>
        <v>na</v>
      </c>
      <c r="AP32" s="75" t="str">
        <f t="shared" si="153"/>
        <v>na</v>
      </c>
      <c r="AQ32" s="144" t="str">
        <f t="shared" si="154"/>
        <v>na</v>
      </c>
      <c r="AR32" s="81">
        <f t="shared" si="7"/>
        <v>0.29855455383962715</v>
      </c>
      <c r="AS32" s="82" t="str">
        <f t="shared" si="8"/>
        <v>na</v>
      </c>
      <c r="AT32" s="83" t="str">
        <f t="shared" si="9"/>
        <v>na</v>
      </c>
      <c r="AU32" s="82">
        <f t="shared" si="10"/>
        <v>0.10781136666430981</v>
      </c>
      <c r="AV32" s="82">
        <f t="shared" si="11"/>
        <v>0.10294984615159555</v>
      </c>
      <c r="AW32" s="82">
        <f t="shared" si="12"/>
        <v>0.38276224851234253</v>
      </c>
      <c r="AX32" s="82">
        <f t="shared" si="13"/>
        <v>0.31721421345460382</v>
      </c>
      <c r="AY32" s="82">
        <f t="shared" si="14"/>
        <v>0.32569587691595692</v>
      </c>
      <c r="AZ32" s="82" t="str">
        <f t="shared" si="15"/>
        <v>na</v>
      </c>
      <c r="BA32" s="83" t="str">
        <f t="shared" si="16"/>
        <v>na</v>
      </c>
      <c r="BB32" s="82" t="str">
        <f t="shared" si="17"/>
        <v>na</v>
      </c>
      <c r="BC32" s="93">
        <f t="shared" si="18"/>
        <v>0.86632736120054088</v>
      </c>
      <c r="BD32" s="85" t="str">
        <f t="shared" si="19"/>
        <v>na</v>
      </c>
      <c r="BE32" s="86" t="str">
        <f t="shared" si="20"/>
        <v>na</v>
      </c>
      <c r="BF32" s="85">
        <f t="shared" si="21"/>
        <v>0.11297015744050262</v>
      </c>
      <c r="BG32" s="85">
        <f t="shared" si="22"/>
        <v>0.10301157683716299</v>
      </c>
      <c r="BH32" s="85">
        <f t="shared" si="23"/>
        <v>1.4239437232093048</v>
      </c>
      <c r="BI32" s="85">
        <f t="shared" si="24"/>
        <v>0.9780023726052981</v>
      </c>
      <c r="BJ32" s="85">
        <f t="shared" si="25"/>
        <v>1.0310011571312225</v>
      </c>
      <c r="BK32" s="85" t="str">
        <f t="shared" si="26"/>
        <v>na</v>
      </c>
      <c r="BL32" s="86" t="str">
        <f t="shared" si="27"/>
        <v>na</v>
      </c>
      <c r="BM32" s="102" t="str">
        <f t="shared" si="28"/>
        <v>na</v>
      </c>
      <c r="BN32" s="85">
        <f t="shared" si="29"/>
        <v>5.1979641672032457</v>
      </c>
      <c r="BO32" s="85" t="str">
        <f t="shared" si="30"/>
        <v>na</v>
      </c>
      <c r="BP32" s="86" t="str">
        <f t="shared" si="31"/>
        <v>na</v>
      </c>
      <c r="BQ32" s="85">
        <f t="shared" si="32"/>
        <v>0.67782094464301568</v>
      </c>
      <c r="BR32" s="85">
        <f t="shared" si="33"/>
        <v>0.61806946102297788</v>
      </c>
      <c r="BS32" s="85">
        <f t="shared" si="34"/>
        <v>8.5436623392558282</v>
      </c>
      <c r="BT32" s="85">
        <f t="shared" si="35"/>
        <v>5.8680142356317884</v>
      </c>
      <c r="BU32" s="85">
        <f t="shared" si="36"/>
        <v>6.1860069427873352</v>
      </c>
      <c r="BV32" s="85" t="str">
        <f t="shared" si="37"/>
        <v>na</v>
      </c>
      <c r="BW32" s="86" t="str">
        <f t="shared" si="38"/>
        <v>na</v>
      </c>
      <c r="BX32" s="102" t="str">
        <f t="shared" si="39"/>
        <v>na</v>
      </c>
      <c r="BY32" s="85">
        <f t="shared" si="40"/>
        <v>6.3180944636823683E-3</v>
      </c>
      <c r="BZ32" s="85" t="str">
        <f t="shared" si="40"/>
        <v>na</v>
      </c>
      <c r="CA32" s="86" t="str">
        <f t="shared" si="40"/>
        <v>na</v>
      </c>
      <c r="CB32" s="85">
        <f t="shared" si="40"/>
        <v>7.5753557107885797E-2</v>
      </c>
      <c r="CC32" s="85">
        <f t="shared" si="40"/>
        <v>0.24435210298581386</v>
      </c>
      <c r="CD32" s="85">
        <f t="shared" si="40"/>
        <v>0.11055162487625081</v>
      </c>
      <c r="CE32" s="85">
        <f t="shared" si="40"/>
        <v>0.29191555805677871</v>
      </c>
      <c r="CF32" s="85">
        <f t="shared" si="40"/>
        <v>3.0139873875539791E-2</v>
      </c>
      <c r="CG32" s="85" t="str">
        <f t="shared" si="40"/>
        <v>na</v>
      </c>
      <c r="CH32" s="86" t="str">
        <f t="shared" si="40"/>
        <v>na</v>
      </c>
      <c r="CI32" s="102" t="str">
        <f t="shared" si="40"/>
        <v>na</v>
      </c>
    </row>
    <row r="33" spans="1:87" x14ac:dyDescent="0.25">
      <c r="A33" s="217" t="s">
        <v>179</v>
      </c>
      <c r="B33" s="54"/>
      <c r="C33" s="69">
        <v>19</v>
      </c>
      <c r="D33" s="55">
        <v>1</v>
      </c>
      <c r="E33" s="55"/>
      <c r="F33" s="55">
        <v>1</v>
      </c>
      <c r="G33" s="56"/>
      <c r="H33" s="55"/>
      <c r="I33" s="57">
        <v>0.33300000000000002</v>
      </c>
      <c r="J33" s="57">
        <v>5.3E-3</v>
      </c>
      <c r="K33" s="57">
        <v>3.5000000000000005E-3</v>
      </c>
      <c r="L33" s="57">
        <v>3.4000000000000002E-3</v>
      </c>
      <c r="M33" s="255" t="s">
        <v>278</v>
      </c>
      <c r="N33" s="58"/>
      <c r="O33" s="59">
        <v>0.20179999999999998</v>
      </c>
      <c r="P33" s="224">
        <v>3.0800000000000001E-2</v>
      </c>
      <c r="Q33" s="224">
        <v>8.2250000000000004E-2</v>
      </c>
      <c r="R33" s="73">
        <f>P33/O33</f>
        <v>0.15262636273538158</v>
      </c>
      <c r="S33" s="73">
        <f>IF(P33&lt;0.01*O33,0.01,IF(P33&gt;100*O33,100,R33))</f>
        <v>0.15262636273538158</v>
      </c>
      <c r="T33" s="205">
        <f>IF(Q33&gt;0,((((1/O33)^2)*((Q33^2)+(P33^2))-((1/O33)^2)*(P33^2))^0.5),0)</f>
        <v>0.40758176412289393</v>
      </c>
      <c r="U33" s="26">
        <f t="shared" si="5"/>
        <v>0.40758176412289393</v>
      </c>
      <c r="V33" s="78">
        <v>1</v>
      </c>
      <c r="W33" s="61">
        <v>1</v>
      </c>
      <c r="X33" s="75"/>
      <c r="Y33" s="61">
        <v>1</v>
      </c>
      <c r="Z33" s="61">
        <v>1</v>
      </c>
      <c r="AA33" s="37">
        <v>0.5</v>
      </c>
      <c r="AB33" s="37">
        <v>1</v>
      </c>
      <c r="AC33" s="61"/>
      <c r="AD33" s="61"/>
      <c r="AE33" s="75"/>
      <c r="AF33" s="61">
        <v>1</v>
      </c>
      <c r="AG33" s="54">
        <f>IF(V33&gt;0,$C33,"na")</f>
        <v>19</v>
      </c>
      <c r="AH33" s="144">
        <f t="shared" ref="AH33" si="155">IF(W33&gt;0,$C33,"na")</f>
        <v>19</v>
      </c>
      <c r="AI33" s="75" t="str">
        <f t="shared" ref="AI33" si="156">IF(X33&gt;0,$C33,"na")</f>
        <v>na</v>
      </c>
      <c r="AJ33" s="144">
        <f t="shared" ref="AJ33" si="157">IF(Y33&gt;0,$C33,"na")</f>
        <v>19</v>
      </c>
      <c r="AK33" s="144">
        <f t="shared" ref="AK33" si="158">IF(Z33&gt;0,$C33,"na")</f>
        <v>19</v>
      </c>
      <c r="AL33" s="144">
        <f t="shared" ref="AL33" si="159">IF(AA33&gt;0,$C33,"na")</f>
        <v>19</v>
      </c>
      <c r="AM33" s="144">
        <f t="shared" ref="AM33" si="160">IF(AB33&gt;0,$C33,"na")</f>
        <v>19</v>
      </c>
      <c r="AN33" s="144" t="str">
        <f t="shared" ref="AN33" si="161">IF(AC33&gt;0,$C33,"na")</f>
        <v>na</v>
      </c>
      <c r="AO33" s="144" t="str">
        <f t="shared" ref="AO33" si="162">IF(AD33&gt;0,$C33,"na")</f>
        <v>na</v>
      </c>
      <c r="AP33" s="75" t="str">
        <f t="shared" ref="AP33" si="163">IF(AE33&gt;0,$C33,"na")</f>
        <v>na</v>
      </c>
      <c r="AQ33" s="144">
        <f t="shared" ref="AQ33" si="164">IF(AF33&gt;0,$C33,"na")</f>
        <v>19</v>
      </c>
      <c r="AR33" s="81">
        <f t="shared" si="7"/>
        <v>0.14204313216505554</v>
      </c>
      <c r="AS33" s="82">
        <f t="shared" si="8"/>
        <v>0.14849963817255807</v>
      </c>
      <c r="AT33" s="83" t="str">
        <f t="shared" si="9"/>
        <v>na</v>
      </c>
      <c r="AU33" s="82">
        <f t="shared" si="10"/>
        <v>0.20517341312730245</v>
      </c>
      <c r="AV33" s="82">
        <f t="shared" si="11"/>
        <v>0.24490195200871642</v>
      </c>
      <c r="AW33" s="82">
        <f t="shared" si="12"/>
        <v>9.1053289849394592E-2</v>
      </c>
      <c r="AX33" s="82">
        <f t="shared" si="13"/>
        <v>0.15092082792537151</v>
      </c>
      <c r="AY33" s="82" t="str">
        <f t="shared" si="14"/>
        <v>na</v>
      </c>
      <c r="AZ33" s="82" t="str">
        <f t="shared" si="15"/>
        <v>na</v>
      </c>
      <c r="BA33" s="83" t="str">
        <f t="shared" si="16"/>
        <v>na</v>
      </c>
      <c r="BB33" s="82">
        <f t="shared" si="17"/>
        <v>0.14204313216505554</v>
      </c>
      <c r="BC33" s="93">
        <f t="shared" si="18"/>
        <v>0.68374634216725438</v>
      </c>
      <c r="BD33" s="85">
        <f t="shared" si="19"/>
        <v>0.7473177996001602</v>
      </c>
      <c r="BE33" s="86" t="str">
        <f t="shared" si="20"/>
        <v>na</v>
      </c>
      <c r="BF33" s="85">
        <f t="shared" si="21"/>
        <v>1.4265818743983456</v>
      </c>
      <c r="BG33" s="85">
        <f t="shared" si="22"/>
        <v>2.0325396616149058</v>
      </c>
      <c r="BH33" s="85">
        <f t="shared" si="23"/>
        <v>0.28096085723506514</v>
      </c>
      <c r="BI33" s="85">
        <f t="shared" si="24"/>
        <v>0.771885519087252</v>
      </c>
      <c r="BJ33" s="85" t="str">
        <f t="shared" si="25"/>
        <v>na</v>
      </c>
      <c r="BK33" s="85" t="str">
        <f t="shared" si="26"/>
        <v>na</v>
      </c>
      <c r="BL33" s="86" t="str">
        <f t="shared" si="27"/>
        <v>na</v>
      </c>
      <c r="BM33" s="102">
        <f t="shared" si="28"/>
        <v>0.68374634216725438</v>
      </c>
      <c r="BN33" s="85">
        <f t="shared" si="29"/>
        <v>12.30743415901058</v>
      </c>
      <c r="BO33" s="85">
        <f t="shared" si="30"/>
        <v>13.451720392802883</v>
      </c>
      <c r="BP33" s="86" t="str">
        <f t="shared" si="31"/>
        <v>na</v>
      </c>
      <c r="BQ33" s="85">
        <f t="shared" si="32"/>
        <v>25.678473739170222</v>
      </c>
      <c r="BR33" s="85">
        <f t="shared" si="33"/>
        <v>36.585713909068303</v>
      </c>
      <c r="BS33" s="85">
        <f t="shared" si="34"/>
        <v>5.0572954302311723</v>
      </c>
      <c r="BT33" s="85">
        <f t="shared" si="35"/>
        <v>13.893939343570537</v>
      </c>
      <c r="BU33" s="85" t="str">
        <f t="shared" si="36"/>
        <v>na</v>
      </c>
      <c r="BV33" s="85" t="str">
        <f t="shared" si="37"/>
        <v>na</v>
      </c>
      <c r="BW33" s="86" t="str">
        <f t="shared" si="38"/>
        <v>na</v>
      </c>
      <c r="BX33" s="102">
        <f t="shared" si="39"/>
        <v>12.30743415901058</v>
      </c>
      <c r="BY33" s="85">
        <f t="shared" si="40"/>
        <v>0.30389072604114975</v>
      </c>
      <c r="BZ33" s="85">
        <f t="shared" si="40"/>
        <v>0.18847107210280739</v>
      </c>
      <c r="CA33" s="86" t="str">
        <f t="shared" si="40"/>
        <v>na</v>
      </c>
      <c r="CB33" s="85">
        <f t="shared" si="40"/>
        <v>8.4440009258179849E-4</v>
      </c>
      <c r="CC33" s="85">
        <f t="shared" si="40"/>
        <v>3.8275584920185721E-2</v>
      </c>
      <c r="CD33" s="85">
        <f t="shared" si="40"/>
        <v>0.5238062563869903</v>
      </c>
      <c r="CE33" s="85">
        <f t="shared" si="40"/>
        <v>2.7317481973617962E-2</v>
      </c>
      <c r="CF33" s="85" t="str">
        <f t="shared" si="40"/>
        <v>na</v>
      </c>
      <c r="CG33" s="85" t="str">
        <f t="shared" si="40"/>
        <v>na</v>
      </c>
      <c r="CH33" s="86" t="str">
        <f t="shared" si="40"/>
        <v>na</v>
      </c>
      <c r="CI33" s="102">
        <f t="shared" si="40"/>
        <v>8.2760714217169865E-2</v>
      </c>
    </row>
    <row r="34" spans="1:87" x14ac:dyDescent="0.25">
      <c r="A34" s="41"/>
      <c r="B34" s="41"/>
      <c r="C34" s="41"/>
      <c r="D34" s="41"/>
      <c r="E34" s="41"/>
      <c r="F34" s="41"/>
      <c r="G34" s="43"/>
      <c r="H34" s="41"/>
      <c r="I34" s="42"/>
      <c r="J34" s="42"/>
      <c r="K34" s="42"/>
      <c r="L34" s="42"/>
      <c r="M34" s="42"/>
      <c r="N34" s="22"/>
      <c r="O34" s="21"/>
      <c r="P34" s="17"/>
      <c r="Q34" s="17"/>
      <c r="R34" s="17"/>
      <c r="S34" s="17"/>
      <c r="T34" s="17"/>
      <c r="U34" s="17"/>
      <c r="V34" s="1"/>
      <c r="W34" s="41"/>
      <c r="X34" s="201"/>
      <c r="Y34" s="41"/>
      <c r="Z34" s="41"/>
      <c r="AA34" s="34"/>
      <c r="AB34" s="34"/>
      <c r="AC34" s="41"/>
      <c r="AD34" s="41"/>
      <c r="AE34" s="16"/>
      <c r="AF34" s="3"/>
      <c r="AG34" s="198"/>
      <c r="AH34" s="198"/>
      <c r="AI34" s="152"/>
      <c r="AJ34" s="198"/>
      <c r="AK34" s="198"/>
      <c r="AL34" s="198"/>
      <c r="AM34" s="198"/>
      <c r="AN34" s="198"/>
      <c r="AO34" s="198"/>
      <c r="AP34" s="152"/>
      <c r="AQ34" s="198"/>
      <c r="AR34" s="1"/>
      <c r="AS34" s="41"/>
      <c r="AT34" s="201"/>
      <c r="AU34" s="41"/>
      <c r="AV34" s="41"/>
      <c r="AW34" s="41"/>
      <c r="AX34" s="41"/>
      <c r="AY34" s="41"/>
      <c r="AZ34" s="41"/>
      <c r="BA34" s="16"/>
      <c r="BB34" s="41"/>
      <c r="BC34" s="1"/>
      <c r="BD34" s="41"/>
      <c r="BE34" s="201"/>
      <c r="BF34" s="41"/>
      <c r="BG34" s="41"/>
      <c r="BH34" s="41"/>
      <c r="BI34" s="41"/>
      <c r="BJ34" s="41"/>
      <c r="BK34" s="41"/>
      <c r="BL34" s="16"/>
      <c r="BM34" s="198"/>
      <c r="BN34" s="204"/>
      <c r="BO34" s="199"/>
      <c r="BP34" s="152"/>
      <c r="BQ34" s="199"/>
      <c r="BR34" s="199"/>
      <c r="BS34" s="199"/>
      <c r="BT34" s="199"/>
      <c r="BU34" s="199"/>
      <c r="BV34" s="199"/>
      <c r="BW34" s="152"/>
      <c r="BX34" s="21"/>
    </row>
    <row r="35" spans="1:87" ht="18" x14ac:dyDescent="0.35">
      <c r="A35" s="60" t="s">
        <v>472</v>
      </c>
      <c r="B35" s="41"/>
      <c r="C35" s="41"/>
      <c r="D35" s="41"/>
      <c r="E35" s="41"/>
      <c r="F35" s="41"/>
      <c r="G35" s="43"/>
      <c r="H35" s="41"/>
      <c r="I35" s="42"/>
      <c r="J35" s="42"/>
      <c r="K35" s="42"/>
      <c r="L35" s="42"/>
      <c r="M35" s="42"/>
      <c r="N35" s="22"/>
      <c r="O35" s="21"/>
      <c r="P35" s="17"/>
      <c r="Q35" s="17"/>
      <c r="R35" s="17"/>
      <c r="S35" s="17"/>
      <c r="T35" s="17"/>
      <c r="U35" s="17"/>
      <c r="V35" s="54">
        <f t="shared" ref="V35:AF35" si="165">AVERAGE(V4:V33)</f>
        <v>1</v>
      </c>
      <c r="W35" s="61">
        <f t="shared" si="165"/>
        <v>0.95652173913043481</v>
      </c>
      <c r="X35" s="75">
        <f t="shared" si="165"/>
        <v>0.875</v>
      </c>
      <c r="Y35" s="61">
        <f t="shared" si="165"/>
        <v>0.69230769230769229</v>
      </c>
      <c r="Z35" s="61">
        <f t="shared" si="165"/>
        <v>0.58000000000000007</v>
      </c>
      <c r="AA35" s="61">
        <f t="shared" si="165"/>
        <v>0.77999999999999992</v>
      </c>
      <c r="AB35" s="61">
        <f t="shared" si="165"/>
        <v>0.94117647058823528</v>
      </c>
      <c r="AC35" s="61">
        <f t="shared" si="165"/>
        <v>0.91666666666666663</v>
      </c>
      <c r="AD35" s="61">
        <f t="shared" si="165"/>
        <v>0.9285714285714286</v>
      </c>
      <c r="AE35" s="75">
        <f t="shared" si="165"/>
        <v>0.75</v>
      </c>
      <c r="AF35" s="61">
        <f t="shared" si="165"/>
        <v>1</v>
      </c>
      <c r="AG35" s="58">
        <f>SUM(AG4:AG33)-AG36</f>
        <v>288</v>
      </c>
      <c r="AH35" s="60">
        <f t="shared" ref="AH35:AQ35" si="166">SUM(AH4:AH33)-AH36</f>
        <v>234</v>
      </c>
      <c r="AI35" s="75">
        <f t="shared" si="166"/>
        <v>48</v>
      </c>
      <c r="AJ35" s="60">
        <f t="shared" si="166"/>
        <v>264</v>
      </c>
      <c r="AK35" s="60">
        <f t="shared" si="166"/>
        <v>288</v>
      </c>
      <c r="AL35" s="60">
        <f t="shared" si="166"/>
        <v>288</v>
      </c>
      <c r="AM35" s="60">
        <f t="shared" si="166"/>
        <v>156</v>
      </c>
      <c r="AN35" s="60">
        <f t="shared" si="166"/>
        <v>48</v>
      </c>
      <c r="AO35" s="60">
        <f t="shared" si="166"/>
        <v>54</v>
      </c>
      <c r="AP35" s="75">
        <f t="shared" si="166"/>
        <v>12</v>
      </c>
      <c r="AQ35" s="60">
        <f t="shared" si="166"/>
        <v>168</v>
      </c>
      <c r="AR35" s="56">
        <f>(1/V36)*SUM(AR4:AR33)</f>
        <v>0.26851150267328927</v>
      </c>
      <c r="AS35" s="74">
        <f t="shared" ref="AS35:BB35" si="167">(1/W36)*SUM(AS4:AS33)</f>
        <v>0.2480964760273518</v>
      </c>
      <c r="AT35" s="345">
        <f t="shared" si="167"/>
        <v>0.1170921413013323</v>
      </c>
      <c r="AU35" s="74">
        <f t="shared" si="167"/>
        <v>0.21183990471852823</v>
      </c>
      <c r="AV35" s="74">
        <f t="shared" si="167"/>
        <v>0.28978518350427007</v>
      </c>
      <c r="AW35" s="74">
        <f t="shared" si="167"/>
        <v>0.25709169003488597</v>
      </c>
      <c r="AX35" s="74">
        <f t="shared" si="167"/>
        <v>0.11300299295107759</v>
      </c>
      <c r="AY35" s="74">
        <f t="shared" si="167"/>
        <v>0.26007807241188763</v>
      </c>
      <c r="AZ35" s="74">
        <f t="shared" si="167"/>
        <v>0.21272724897004169</v>
      </c>
      <c r="BA35" s="345">
        <f t="shared" si="167"/>
        <v>0.24785287816317836</v>
      </c>
      <c r="BB35" s="385">
        <f t="shared" si="167"/>
        <v>7.6044442298804624E-2</v>
      </c>
      <c r="BC35" s="198"/>
      <c r="BD35" s="41"/>
      <c r="BE35" s="201"/>
      <c r="BF35" s="41"/>
      <c r="BG35" s="41"/>
      <c r="BH35" s="41"/>
      <c r="BI35" s="41"/>
      <c r="BJ35" s="41"/>
      <c r="BK35" s="41"/>
      <c r="BL35" s="16"/>
      <c r="BM35" s="198"/>
      <c r="BN35" s="78">
        <f>SQRT((SUM(BN4:BN33)+SUM(BY4:BY33))/AG35)</f>
        <v>0.96063267383040463</v>
      </c>
      <c r="BO35" s="205">
        <f t="shared" ref="BO35:BX35" si="168">SQRT((SUM(BO4:BO33)+SUM(BZ4:BZ33))/AH35)</f>
        <v>0.88432168698327074</v>
      </c>
      <c r="BP35" s="373">
        <f t="shared" si="168"/>
        <v>0.44381708914633067</v>
      </c>
      <c r="BQ35" s="205">
        <f t="shared" si="168"/>
        <v>1.0812467411884135</v>
      </c>
      <c r="BR35" s="205">
        <f t="shared" si="168"/>
        <v>1.3926629214896953</v>
      </c>
      <c r="BS35" s="205">
        <f t="shared" si="168"/>
        <v>1.00678916852207</v>
      </c>
      <c r="BT35" s="205">
        <f t="shared" si="168"/>
        <v>0.63962914302587615</v>
      </c>
      <c r="BU35" s="205">
        <f t="shared" si="168"/>
        <v>0.78118347040581215</v>
      </c>
      <c r="BV35" s="205">
        <f t="shared" si="168"/>
        <v>0.86718629575548289</v>
      </c>
      <c r="BW35" s="373">
        <f t="shared" si="168"/>
        <v>0.86083295718795017</v>
      </c>
      <c r="BX35" s="371">
        <f t="shared" si="168"/>
        <v>0.50672109880498684</v>
      </c>
    </row>
    <row r="36" spans="1:87" x14ac:dyDescent="0.25">
      <c r="A36" s="17" t="s">
        <v>60</v>
      </c>
      <c r="B36" s="3">
        <f>COUNTIF(B4:B33,"&gt;0")</f>
        <v>21</v>
      </c>
      <c r="C36" s="3">
        <f>COUNTIF(C4:C33,"&gt;0")</f>
        <v>9</v>
      </c>
      <c r="D36" s="41"/>
      <c r="E36" s="41"/>
      <c r="F36" s="41"/>
      <c r="G36" s="43"/>
      <c r="H36" s="41"/>
      <c r="I36" s="42"/>
      <c r="J36" s="42"/>
      <c r="K36" s="42"/>
      <c r="L36" s="42"/>
      <c r="M36" s="42"/>
      <c r="N36" s="22"/>
      <c r="O36" s="21"/>
      <c r="P36" s="17"/>
      <c r="Q36" s="17"/>
      <c r="R36" s="17"/>
      <c r="S36" s="17"/>
      <c r="T36" s="17"/>
      <c r="U36" s="17"/>
      <c r="V36" s="1">
        <f t="shared" ref="V36:AF36" si="169">COUNTIF(V4:V33,"&gt;0")</f>
        <v>30</v>
      </c>
      <c r="W36" s="3">
        <f t="shared" si="169"/>
        <v>23</v>
      </c>
      <c r="X36" s="152">
        <f t="shared" si="169"/>
        <v>4</v>
      </c>
      <c r="Y36" s="3">
        <f t="shared" si="169"/>
        <v>26</v>
      </c>
      <c r="Z36" s="3">
        <f t="shared" si="169"/>
        <v>30</v>
      </c>
      <c r="AA36" s="3">
        <f t="shared" si="169"/>
        <v>30</v>
      </c>
      <c r="AB36" s="3">
        <f t="shared" si="169"/>
        <v>16</v>
      </c>
      <c r="AC36" s="3">
        <f t="shared" si="169"/>
        <v>6</v>
      </c>
      <c r="AD36" s="3">
        <f t="shared" si="169"/>
        <v>7</v>
      </c>
      <c r="AE36" s="18">
        <f t="shared" si="169"/>
        <v>2</v>
      </c>
      <c r="AF36" s="3">
        <f t="shared" si="169"/>
        <v>14</v>
      </c>
      <c r="AG36" s="202">
        <f>COUNTIF(AG4:AG33,"&gt;0")</f>
        <v>30</v>
      </c>
      <c r="AH36" s="198">
        <f t="shared" ref="AH36:AQ36" si="170">COUNTIF(AH4:AH33,"&gt;0")</f>
        <v>23</v>
      </c>
      <c r="AI36" s="152">
        <f t="shared" si="170"/>
        <v>4</v>
      </c>
      <c r="AJ36" s="198">
        <f t="shared" si="170"/>
        <v>26</v>
      </c>
      <c r="AK36" s="198">
        <f t="shared" si="170"/>
        <v>30</v>
      </c>
      <c r="AL36" s="198">
        <f t="shared" si="170"/>
        <v>30</v>
      </c>
      <c r="AM36" s="198">
        <f t="shared" si="170"/>
        <v>16</v>
      </c>
      <c r="AN36" s="198">
        <f t="shared" si="170"/>
        <v>6</v>
      </c>
      <c r="AO36" s="198">
        <f t="shared" si="170"/>
        <v>7</v>
      </c>
      <c r="AP36" s="152">
        <f t="shared" si="170"/>
        <v>2</v>
      </c>
      <c r="AQ36" s="198">
        <f t="shared" si="170"/>
        <v>14</v>
      </c>
      <c r="AR36" s="1"/>
      <c r="AS36" s="41"/>
      <c r="AT36" s="201"/>
      <c r="AU36" s="41"/>
      <c r="AV36" s="41"/>
      <c r="AW36" s="41"/>
      <c r="AX36" s="41"/>
      <c r="AY36" s="41"/>
      <c r="AZ36" s="41"/>
      <c r="BA36" s="16"/>
      <c r="BB36" s="41"/>
      <c r="BC36" s="1"/>
      <c r="BD36" s="41"/>
      <c r="BE36" s="201"/>
      <c r="BF36" s="41"/>
      <c r="BG36" s="41"/>
      <c r="BH36" s="41"/>
      <c r="BI36" s="41"/>
      <c r="BJ36" s="41"/>
      <c r="BK36" s="41"/>
      <c r="BL36" s="16"/>
      <c r="BM36" s="198"/>
      <c r="BN36" s="25"/>
      <c r="BO36" s="105"/>
      <c r="BP36" s="374"/>
      <c r="BQ36" s="105"/>
      <c r="BR36" s="105"/>
      <c r="BS36" s="105"/>
      <c r="BT36" s="105"/>
      <c r="BU36" s="105"/>
      <c r="BV36" s="105"/>
      <c r="BW36" s="374"/>
      <c r="BX36" s="346"/>
    </row>
    <row r="37" spans="1:87" ht="24" x14ac:dyDescent="0.45">
      <c r="A37" s="27" t="s">
        <v>483</v>
      </c>
      <c r="B37" s="41"/>
      <c r="C37" s="41"/>
      <c r="D37" s="41"/>
      <c r="E37" s="41"/>
      <c r="F37" s="41"/>
      <c r="G37" s="43"/>
      <c r="H37" s="41"/>
      <c r="I37" s="42"/>
      <c r="J37" s="42"/>
      <c r="K37" s="42"/>
      <c r="L37" s="42"/>
      <c r="M37" s="42"/>
      <c r="N37" s="22"/>
      <c r="O37" s="21"/>
      <c r="P37" s="17"/>
      <c r="Q37" s="17"/>
      <c r="R37" s="17"/>
      <c r="S37" s="17"/>
      <c r="T37" s="17"/>
      <c r="U37" s="17"/>
      <c r="V37" s="22"/>
      <c r="W37" s="41"/>
      <c r="Y37" s="41"/>
      <c r="Z37" s="41"/>
      <c r="AA37" s="41"/>
      <c r="AB37" s="41"/>
      <c r="AC37" s="41"/>
      <c r="AD37" s="41"/>
      <c r="AE37" s="41"/>
      <c r="AF37" s="41"/>
      <c r="AR37" s="87">
        <f>EXP((1/V36)*(SUM(AR4:AR33)-V36))</f>
        <v>0.48119220344658087</v>
      </c>
      <c r="AS37" s="88">
        <f t="shared" ref="AS37:BB37" si="171">EXP((1/W36)*(SUM(AS4:AS33)-W36))</f>
        <v>0.4714682469285631</v>
      </c>
      <c r="AT37" s="94">
        <f t="shared" si="171"/>
        <v>0.41357853351320517</v>
      </c>
      <c r="AU37" s="88">
        <f t="shared" si="171"/>
        <v>0.45468059512292791</v>
      </c>
      <c r="AV37" s="88">
        <f t="shared" si="171"/>
        <v>0.49153859552024609</v>
      </c>
      <c r="AW37" s="88">
        <f t="shared" si="171"/>
        <v>0.47572833618975152</v>
      </c>
      <c r="AX37" s="88">
        <f t="shared" si="171"/>
        <v>0.4118908025780042</v>
      </c>
      <c r="AY37" s="88">
        <f t="shared" si="171"/>
        <v>0.47715116640927868</v>
      </c>
      <c r="AZ37" s="88">
        <f t="shared" si="171"/>
        <v>0.45508423239140533</v>
      </c>
      <c r="BA37" s="94">
        <f t="shared" si="171"/>
        <v>0.47135341225789379</v>
      </c>
      <c r="BB37" s="106">
        <f t="shared" si="171"/>
        <v>0.39694578961727234</v>
      </c>
      <c r="BC37" s="33"/>
      <c r="BD37" s="33"/>
      <c r="BE37" s="80"/>
      <c r="BF37" s="33"/>
      <c r="BG37" s="33"/>
      <c r="BH37" s="33"/>
      <c r="BI37" s="33"/>
      <c r="BJ37" s="33"/>
      <c r="BK37" s="33"/>
      <c r="BL37" s="80"/>
      <c r="BM37" s="33"/>
      <c r="BN37" s="126">
        <f>EXP((1/V36)*(BN35-V36))</f>
        <v>0.37984997347149974</v>
      </c>
      <c r="BO37" s="103">
        <f t="shared" ref="BO37:BX37" si="172">EXP((1/W36)*(BO35-W36))</f>
        <v>0.38229939110326289</v>
      </c>
      <c r="BP37" s="83">
        <f t="shared" si="172"/>
        <v>0.41104781719488648</v>
      </c>
      <c r="BQ37" s="103">
        <f t="shared" si="172"/>
        <v>0.38350079434339757</v>
      </c>
      <c r="BR37" s="103">
        <f t="shared" si="172"/>
        <v>0.38535977419573891</v>
      </c>
      <c r="BS37" s="103">
        <f t="shared" si="172"/>
        <v>0.38043484138981626</v>
      </c>
      <c r="BT37" s="103">
        <f t="shared" si="172"/>
        <v>0.38288401117189585</v>
      </c>
      <c r="BU37" s="103">
        <f t="shared" si="172"/>
        <v>0.41903419352462634</v>
      </c>
      <c r="BV37" s="103">
        <f t="shared" si="172"/>
        <v>0.41639695978218322</v>
      </c>
      <c r="BW37" s="83">
        <f t="shared" si="172"/>
        <v>0.5657610169923567</v>
      </c>
      <c r="BX37" s="104">
        <f t="shared" si="172"/>
        <v>0.3814385042796401</v>
      </c>
    </row>
    <row r="38" spans="1:87" ht="18" x14ac:dyDescent="0.35">
      <c r="A38" s="30" t="s">
        <v>473</v>
      </c>
      <c r="B38" s="41"/>
      <c r="C38" s="41"/>
      <c r="D38" s="41"/>
      <c r="E38" s="41"/>
      <c r="F38" s="41"/>
      <c r="G38" s="43"/>
      <c r="H38" s="41"/>
      <c r="I38" s="42"/>
      <c r="J38" s="42"/>
      <c r="K38" s="42"/>
      <c r="L38" s="42"/>
      <c r="M38" s="42"/>
      <c r="N38" s="22"/>
      <c r="O38" s="21"/>
      <c r="P38" s="17"/>
      <c r="Q38" s="17"/>
      <c r="R38" s="17"/>
      <c r="S38" s="17"/>
      <c r="T38" s="17"/>
      <c r="U38" s="17"/>
      <c r="V38" s="22"/>
      <c r="W38" s="41"/>
      <c r="Y38" s="41"/>
      <c r="Z38" s="41"/>
      <c r="AA38" s="41"/>
      <c r="AB38" s="41"/>
      <c r="AC38" s="41"/>
      <c r="AD38" s="41"/>
      <c r="AE38" s="41"/>
      <c r="AF38" s="41"/>
      <c r="AR38" s="1"/>
      <c r="AS38" s="41"/>
      <c r="AU38" s="41"/>
      <c r="AV38" s="41"/>
      <c r="AW38" s="41"/>
      <c r="AX38" s="41"/>
      <c r="AY38" s="41"/>
      <c r="AZ38" s="41"/>
      <c r="BA38" s="146"/>
      <c r="BB38" s="41"/>
      <c r="BC38" s="41"/>
      <c r="BD38" s="41"/>
      <c r="BE38" s="41"/>
      <c r="BF38" s="41"/>
      <c r="BG38" s="41"/>
      <c r="BH38" s="41"/>
      <c r="BI38" s="41"/>
      <c r="BJ38" s="41"/>
      <c r="BK38" s="41"/>
      <c r="BL38" s="41"/>
      <c r="BM38" s="41"/>
    </row>
    <row r="39" spans="1:87" s="207" customFormat="1" ht="15" customHeight="1" x14ac:dyDescent="0.35">
      <c r="B39" s="202"/>
      <c r="C39" s="203"/>
      <c r="G39" s="390" t="s">
        <v>206</v>
      </c>
      <c r="H39" s="391"/>
      <c r="I39" s="391"/>
      <c r="J39" s="391"/>
      <c r="K39" s="391"/>
      <c r="L39" s="391"/>
      <c r="M39" s="392"/>
      <c r="N39" s="204"/>
      <c r="O39" s="21"/>
      <c r="P39" s="199"/>
      <c r="Q39" s="199"/>
      <c r="R39" s="199"/>
      <c r="S39" s="199"/>
      <c r="T39" s="199"/>
      <c r="U39" s="199"/>
      <c r="V39" s="393" t="s">
        <v>257</v>
      </c>
      <c r="W39" s="389"/>
      <c r="X39" s="389"/>
      <c r="Y39" s="389"/>
      <c r="Z39" s="389"/>
      <c r="AA39" s="389"/>
      <c r="AB39" s="389"/>
      <c r="AC39" s="389"/>
      <c r="AD39" s="389"/>
      <c r="AE39" s="389"/>
      <c r="AF39" s="396"/>
      <c r="AG39" s="393" t="s">
        <v>465</v>
      </c>
      <c r="AH39" s="389"/>
      <c r="AI39" s="389"/>
      <c r="AJ39" s="389"/>
      <c r="AK39" s="389"/>
      <c r="AL39" s="389"/>
      <c r="AM39" s="389"/>
      <c r="AN39" s="389"/>
      <c r="AO39" s="389"/>
      <c r="AP39" s="389"/>
      <c r="AQ39" s="396"/>
      <c r="AR39" s="387" t="s">
        <v>481</v>
      </c>
      <c r="AS39" s="388"/>
      <c r="AT39" s="388"/>
      <c r="AU39" s="388"/>
      <c r="AV39" s="388"/>
      <c r="AW39" s="388"/>
      <c r="AX39" s="388"/>
      <c r="AY39" s="388"/>
      <c r="AZ39" s="388"/>
      <c r="BA39" s="388"/>
      <c r="BB39" s="403"/>
      <c r="BC39" s="387" t="s">
        <v>474</v>
      </c>
      <c r="BD39" s="388"/>
      <c r="BE39" s="388"/>
      <c r="BF39" s="388"/>
      <c r="BG39" s="388"/>
      <c r="BH39" s="388"/>
      <c r="BI39" s="388"/>
      <c r="BJ39" s="388"/>
      <c r="BK39" s="388"/>
      <c r="BL39" s="388"/>
      <c r="BM39" s="403"/>
      <c r="BN39" s="387" t="s">
        <v>475</v>
      </c>
      <c r="BO39" s="388"/>
      <c r="BP39" s="388"/>
      <c r="BQ39" s="388"/>
      <c r="BR39" s="388"/>
      <c r="BS39" s="388"/>
      <c r="BT39" s="388"/>
      <c r="BU39" s="388"/>
      <c r="BV39" s="388"/>
      <c r="BW39" s="388"/>
      <c r="BX39" s="403"/>
      <c r="BY39" s="387" t="s">
        <v>466</v>
      </c>
      <c r="BZ39" s="388"/>
      <c r="CA39" s="388"/>
      <c r="CB39" s="388"/>
      <c r="CC39" s="388"/>
      <c r="CD39" s="388"/>
      <c r="CE39" s="388"/>
      <c r="CF39" s="388"/>
      <c r="CG39" s="388"/>
      <c r="CH39" s="388"/>
      <c r="CI39" s="403"/>
    </row>
    <row r="40" spans="1:87" s="207" customFormat="1" ht="100.5" customHeight="1" x14ac:dyDescent="0.35">
      <c r="A40" s="44" t="s">
        <v>302</v>
      </c>
      <c r="B40" s="393" t="s">
        <v>182</v>
      </c>
      <c r="C40" s="396"/>
      <c r="D40" s="393" t="s">
        <v>183</v>
      </c>
      <c r="E40" s="389"/>
      <c r="F40" s="389"/>
      <c r="G40" s="393" t="s">
        <v>274</v>
      </c>
      <c r="H40" s="389"/>
      <c r="I40" s="389" t="s">
        <v>275</v>
      </c>
      <c r="J40" s="389"/>
      <c r="K40" s="389" t="s">
        <v>318</v>
      </c>
      <c r="L40" s="389"/>
      <c r="M40" s="226"/>
      <c r="N40" s="401" t="s">
        <v>208</v>
      </c>
      <c r="O40" s="402"/>
      <c r="P40" s="50" t="s">
        <v>258</v>
      </c>
      <c r="Q40" s="71" t="s">
        <v>0</v>
      </c>
      <c r="R40" s="72" t="s">
        <v>259</v>
      </c>
      <c r="S40" s="72" t="s">
        <v>260</v>
      </c>
      <c r="T40" s="71" t="s">
        <v>0</v>
      </c>
      <c r="U40" s="71" t="s">
        <v>78</v>
      </c>
      <c r="V40" s="49"/>
      <c r="W40" s="389" t="s">
        <v>216</v>
      </c>
      <c r="X40" s="389"/>
      <c r="Y40" s="389"/>
      <c r="Z40" s="389"/>
      <c r="AA40" s="5" t="s">
        <v>217</v>
      </c>
      <c r="AB40" s="5" t="s">
        <v>218</v>
      </c>
      <c r="AC40" s="389" t="s">
        <v>219</v>
      </c>
      <c r="AD40" s="389"/>
      <c r="AE40" s="389"/>
      <c r="AF40" s="5" t="s">
        <v>297</v>
      </c>
      <c r="AG40" s="49"/>
      <c r="AH40" s="389" t="s">
        <v>216</v>
      </c>
      <c r="AI40" s="389"/>
      <c r="AJ40" s="389"/>
      <c r="AK40" s="389"/>
      <c r="AL40" s="5" t="s">
        <v>217</v>
      </c>
      <c r="AM40" s="5" t="s">
        <v>218</v>
      </c>
      <c r="AN40" s="389" t="s">
        <v>219</v>
      </c>
      <c r="AO40" s="389"/>
      <c r="AP40" s="389"/>
      <c r="AQ40" s="5" t="s">
        <v>297</v>
      </c>
      <c r="AR40" s="49"/>
      <c r="AS40" s="389" t="s">
        <v>216</v>
      </c>
      <c r="AT40" s="389"/>
      <c r="AU40" s="389"/>
      <c r="AV40" s="389"/>
      <c r="AW40" s="5" t="s">
        <v>217</v>
      </c>
      <c r="AX40" s="5" t="s">
        <v>218</v>
      </c>
      <c r="AY40" s="389" t="s">
        <v>219</v>
      </c>
      <c r="AZ40" s="389"/>
      <c r="BA40" s="389"/>
      <c r="BB40" s="5" t="s">
        <v>297</v>
      </c>
      <c r="BC40" s="97"/>
      <c r="BD40" s="389" t="s">
        <v>216</v>
      </c>
      <c r="BE40" s="389"/>
      <c r="BF40" s="389"/>
      <c r="BG40" s="389"/>
      <c r="BH40" s="5" t="s">
        <v>217</v>
      </c>
      <c r="BI40" s="5" t="s">
        <v>218</v>
      </c>
      <c r="BJ40" s="389" t="s">
        <v>219</v>
      </c>
      <c r="BK40" s="389"/>
      <c r="BL40" s="389"/>
      <c r="BM40" s="6" t="s">
        <v>297</v>
      </c>
      <c r="BN40" s="97"/>
      <c r="BO40" s="389" t="s">
        <v>216</v>
      </c>
      <c r="BP40" s="389"/>
      <c r="BQ40" s="389"/>
      <c r="BR40" s="389"/>
      <c r="BS40" s="5" t="s">
        <v>217</v>
      </c>
      <c r="BT40" s="5" t="s">
        <v>218</v>
      </c>
      <c r="BU40" s="389" t="s">
        <v>219</v>
      </c>
      <c r="BV40" s="389"/>
      <c r="BW40" s="389"/>
      <c r="BX40" s="5" t="s">
        <v>297</v>
      </c>
      <c r="BY40" s="97"/>
      <c r="BZ40" s="389" t="s">
        <v>216</v>
      </c>
      <c r="CA40" s="389"/>
      <c r="CB40" s="389"/>
      <c r="CC40" s="389"/>
      <c r="CD40" s="5" t="s">
        <v>217</v>
      </c>
      <c r="CE40" s="5" t="s">
        <v>218</v>
      </c>
      <c r="CF40" s="389" t="s">
        <v>219</v>
      </c>
      <c r="CG40" s="389"/>
      <c r="CH40" s="389"/>
      <c r="CI40" s="5" t="s">
        <v>297</v>
      </c>
    </row>
    <row r="41" spans="1:87" s="207" customFormat="1" ht="111" customHeight="1" x14ac:dyDescent="0.3">
      <c r="A41" s="4" t="s">
        <v>178</v>
      </c>
      <c r="B41" s="273" t="s">
        <v>55</v>
      </c>
      <c r="C41" s="274" t="s">
        <v>54</v>
      </c>
      <c r="D41" s="168" t="s">
        <v>202</v>
      </c>
      <c r="E41" s="168" t="s">
        <v>184</v>
      </c>
      <c r="F41" s="274" t="s">
        <v>185</v>
      </c>
      <c r="G41" s="275" t="s">
        <v>203</v>
      </c>
      <c r="H41" s="168" t="s">
        <v>204</v>
      </c>
      <c r="I41" s="275" t="s">
        <v>203</v>
      </c>
      <c r="J41" s="168" t="s">
        <v>204</v>
      </c>
      <c r="K41" s="275" t="s">
        <v>205</v>
      </c>
      <c r="L41" s="275" t="s">
        <v>56</v>
      </c>
      <c r="M41" s="276" t="s">
        <v>479</v>
      </c>
      <c r="N41" s="169" t="s">
        <v>209</v>
      </c>
      <c r="O41" s="192" t="s">
        <v>210</v>
      </c>
      <c r="P41" s="404" t="s">
        <v>215</v>
      </c>
      <c r="Q41" s="405"/>
      <c r="R41" s="405"/>
      <c r="S41" s="405"/>
      <c r="T41" s="405"/>
      <c r="U41" s="406"/>
      <c r="V41" s="213" t="s">
        <v>61</v>
      </c>
      <c r="W41" s="171" t="s">
        <v>71</v>
      </c>
      <c r="X41" s="193" t="s">
        <v>62</v>
      </c>
      <c r="Y41" s="171" t="s">
        <v>63</v>
      </c>
      <c r="Z41" s="171" t="s">
        <v>64</v>
      </c>
      <c r="AA41" s="171" t="s">
        <v>65</v>
      </c>
      <c r="AB41" s="171" t="s">
        <v>66</v>
      </c>
      <c r="AC41" s="171" t="s">
        <v>67</v>
      </c>
      <c r="AD41" s="171" t="s">
        <v>68</v>
      </c>
      <c r="AE41" s="193" t="s">
        <v>69</v>
      </c>
      <c r="AF41" s="172" t="s">
        <v>70</v>
      </c>
      <c r="AG41" s="212" t="s">
        <v>61</v>
      </c>
      <c r="AH41" s="120" t="s">
        <v>71</v>
      </c>
      <c r="AI41" s="76" t="s">
        <v>62</v>
      </c>
      <c r="AJ41" s="120" t="s">
        <v>63</v>
      </c>
      <c r="AK41" s="120" t="s">
        <v>64</v>
      </c>
      <c r="AL41" s="120" t="s">
        <v>65</v>
      </c>
      <c r="AM41" s="120" t="s">
        <v>66</v>
      </c>
      <c r="AN41" s="120" t="s">
        <v>67</v>
      </c>
      <c r="AO41" s="120" t="s">
        <v>68</v>
      </c>
      <c r="AP41" s="76" t="s">
        <v>69</v>
      </c>
      <c r="AQ41" s="36" t="s">
        <v>70</v>
      </c>
      <c r="AR41" s="212" t="s">
        <v>61</v>
      </c>
      <c r="AS41" s="120" t="s">
        <v>71</v>
      </c>
      <c r="AT41" s="76" t="s">
        <v>62</v>
      </c>
      <c r="AU41" s="120" t="s">
        <v>63</v>
      </c>
      <c r="AV41" s="120" t="s">
        <v>64</v>
      </c>
      <c r="AW41" s="120" t="s">
        <v>65</v>
      </c>
      <c r="AX41" s="120" t="s">
        <v>66</v>
      </c>
      <c r="AY41" s="120" t="s">
        <v>67</v>
      </c>
      <c r="AZ41" s="120" t="s">
        <v>68</v>
      </c>
      <c r="BA41" s="76" t="s">
        <v>69</v>
      </c>
      <c r="BB41" s="47" t="s">
        <v>70</v>
      </c>
      <c r="BC41" s="98" t="s">
        <v>61</v>
      </c>
      <c r="BD41" s="99" t="s">
        <v>71</v>
      </c>
      <c r="BE41" s="100" t="s">
        <v>62</v>
      </c>
      <c r="BF41" s="99" t="s">
        <v>63</v>
      </c>
      <c r="BG41" s="99" t="s">
        <v>64</v>
      </c>
      <c r="BH41" s="99" t="s">
        <v>65</v>
      </c>
      <c r="BI41" s="99" t="s">
        <v>66</v>
      </c>
      <c r="BJ41" s="99" t="s">
        <v>67</v>
      </c>
      <c r="BK41" s="99" t="s">
        <v>68</v>
      </c>
      <c r="BL41" s="100" t="s">
        <v>69</v>
      </c>
      <c r="BM41" s="101" t="s">
        <v>70</v>
      </c>
      <c r="BN41" s="98" t="s">
        <v>61</v>
      </c>
      <c r="BO41" s="99" t="s">
        <v>71</v>
      </c>
      <c r="BP41" s="100" t="s">
        <v>62</v>
      </c>
      <c r="BQ41" s="99" t="s">
        <v>63</v>
      </c>
      <c r="BR41" s="99" t="s">
        <v>64</v>
      </c>
      <c r="BS41" s="99" t="s">
        <v>65</v>
      </c>
      <c r="BT41" s="99" t="s">
        <v>66</v>
      </c>
      <c r="BU41" s="99" t="s">
        <v>67</v>
      </c>
      <c r="BV41" s="99" t="s">
        <v>68</v>
      </c>
      <c r="BW41" s="100" t="s">
        <v>69</v>
      </c>
      <c r="BX41" s="101" t="s">
        <v>70</v>
      </c>
      <c r="BY41" s="98" t="s">
        <v>61</v>
      </c>
      <c r="BZ41" s="99" t="s">
        <v>71</v>
      </c>
      <c r="CA41" s="100" t="s">
        <v>62</v>
      </c>
      <c r="CB41" s="99" t="s">
        <v>63</v>
      </c>
      <c r="CC41" s="99" t="s">
        <v>64</v>
      </c>
      <c r="CD41" s="99" t="s">
        <v>65</v>
      </c>
      <c r="CE41" s="99" t="s">
        <v>66</v>
      </c>
      <c r="CF41" s="99" t="s">
        <v>67</v>
      </c>
      <c r="CG41" s="99" t="s">
        <v>68</v>
      </c>
      <c r="CH41" s="100" t="s">
        <v>69</v>
      </c>
      <c r="CI41" s="101" t="s">
        <v>70</v>
      </c>
    </row>
    <row r="42" spans="1:87" s="41" customFormat="1" x14ac:dyDescent="0.25">
      <c r="A42" s="217" t="s">
        <v>120</v>
      </c>
      <c r="B42" s="54">
        <v>36</v>
      </c>
      <c r="C42" s="69"/>
      <c r="D42" s="55">
        <v>1</v>
      </c>
      <c r="E42" s="55"/>
      <c r="F42" s="55">
        <v>1</v>
      </c>
      <c r="G42" s="56">
        <v>0.375</v>
      </c>
      <c r="H42" s="55">
        <v>0.26300000000000001</v>
      </c>
      <c r="I42" s="57"/>
      <c r="J42" s="57"/>
      <c r="K42" s="57"/>
      <c r="L42" s="57"/>
      <c r="M42" s="255" t="s">
        <v>270</v>
      </c>
      <c r="N42" s="58">
        <v>0.52600000000000002</v>
      </c>
      <c r="O42" s="59"/>
      <c r="P42" s="224">
        <v>0</v>
      </c>
      <c r="Q42" s="224">
        <v>0</v>
      </c>
      <c r="R42" s="32">
        <f>P42/N42</f>
        <v>0</v>
      </c>
      <c r="S42" s="32">
        <f>IF(P42&lt;0.01*N42,0.01,IF(P42&gt;100*N42,100,R42))</f>
        <v>0.01</v>
      </c>
      <c r="T42" s="205">
        <f>IF(Q42&gt;0,((((1/N42)^2)*((Q42^2)+(P42^2))-((1/N42)^2)*(P42^2))^0.5),0)</f>
        <v>0</v>
      </c>
      <c r="U42" s="26">
        <f t="shared" ref="U42:U71" si="173">IF(T42=0,S42,T42)</f>
        <v>0.01</v>
      </c>
      <c r="V42" s="78">
        <v>1</v>
      </c>
      <c r="W42" s="61">
        <v>1</v>
      </c>
      <c r="X42" s="75"/>
      <c r="Y42" s="61">
        <v>0.5</v>
      </c>
      <c r="Z42" s="61">
        <v>1</v>
      </c>
      <c r="AA42" s="37">
        <v>0.5</v>
      </c>
      <c r="AB42" s="37">
        <v>1</v>
      </c>
      <c r="AC42" s="61"/>
      <c r="AD42" s="61"/>
      <c r="AE42" s="75"/>
      <c r="AF42" s="38">
        <v>1</v>
      </c>
      <c r="AG42" s="54">
        <f>IF(V42&gt;0,$B42,"na")</f>
        <v>36</v>
      </c>
      <c r="AH42" s="178">
        <f t="shared" ref="AH42" si="174">IF(W42&gt;0,$B42,"na")</f>
        <v>36</v>
      </c>
      <c r="AI42" s="178" t="str">
        <f t="shared" ref="AI42" si="175">IF(X42&gt;0,$B42,"na")</f>
        <v>na</v>
      </c>
      <c r="AJ42" s="178">
        <f t="shared" ref="AJ42" si="176">IF(Y42&gt;0,$B42,"na")</f>
        <v>36</v>
      </c>
      <c r="AK42" s="178">
        <f t="shared" ref="AK42" si="177">IF(Z42&gt;0,$B42,"na")</f>
        <v>36</v>
      </c>
      <c r="AL42" s="178">
        <f t="shared" ref="AL42" si="178">IF(AA42&gt;0,$B42,"na")</f>
        <v>36</v>
      </c>
      <c r="AM42" s="178">
        <f t="shared" ref="AM42" si="179">IF(AB42&gt;0,$B42,"na")</f>
        <v>36</v>
      </c>
      <c r="AN42" s="178" t="str">
        <f t="shared" ref="AN42" si="180">IF(AC42&gt;0,$B42,"na")</f>
        <v>na</v>
      </c>
      <c r="AO42" s="178" t="str">
        <f t="shared" ref="AO42" si="181">IF(AD42&gt;0,$B42,"na")</f>
        <v>na</v>
      </c>
      <c r="AP42" s="178" t="str">
        <f t="shared" ref="AP42" si="182">IF(AE42&gt;0,$B42,"na")</f>
        <v>na</v>
      </c>
      <c r="AQ42" s="144">
        <f t="shared" ref="AQ42" si="183">IF(AF42&gt;0,$B42,"na")</f>
        <v>36</v>
      </c>
      <c r="AR42" s="356">
        <f>IF(V42&gt;0,(V42/V$73)*LN($S42+1),"na")</f>
        <v>9.950330853168092E-3</v>
      </c>
      <c r="AS42" s="332">
        <f t="shared" ref="AS42:BB42" si="184">IF(W42&gt;0,(W42/W$73)*LN($S42+1),"na")</f>
        <v>1.0402618619221187E-2</v>
      </c>
      <c r="AT42" s="372" t="str">
        <f t="shared" si="184"/>
        <v>na</v>
      </c>
      <c r="AU42" s="332">
        <f t="shared" si="184"/>
        <v>7.1863500606213996E-3</v>
      </c>
      <c r="AV42" s="332">
        <f t="shared" si="184"/>
        <v>1.7155742850289812E-2</v>
      </c>
      <c r="AW42" s="332">
        <f t="shared" si="184"/>
        <v>6.3784172135692907E-3</v>
      </c>
      <c r="AX42" s="332">
        <f t="shared" si="184"/>
        <v>1.0572226531491098E-2</v>
      </c>
      <c r="AY42" s="332" t="str">
        <f t="shared" si="184"/>
        <v>na</v>
      </c>
      <c r="AZ42" s="332" t="str">
        <f t="shared" si="184"/>
        <v>na</v>
      </c>
      <c r="BA42" s="372" t="str">
        <f t="shared" si="184"/>
        <v>na</v>
      </c>
      <c r="BB42" s="332">
        <f t="shared" si="184"/>
        <v>9.950330853168092E-3</v>
      </c>
      <c r="BC42" s="358">
        <f>IF(V42&gt;0,((V42/V$73)^2)*LN((($U42+1)^2)),"na")</f>
        <v>1.9900661706336174E-2</v>
      </c>
      <c r="BD42" s="344">
        <f t="shared" ref="BD42:BM42" si="185">IF(W42&gt;0,((W42/W$73)^2)*LN((($U42+1)^2)),"na")</f>
        <v>2.1750929840189739E-2</v>
      </c>
      <c r="BE42" s="347" t="str">
        <f t="shared" si="185"/>
        <v>na</v>
      </c>
      <c r="BF42" s="344">
        <f t="shared" si="185"/>
        <v>1.0380283420897573E-2</v>
      </c>
      <c r="BG42" s="344">
        <f t="shared" si="185"/>
        <v>5.9157733966516558E-2</v>
      </c>
      <c r="BH42" s="344">
        <f t="shared" si="185"/>
        <v>8.1774579661144722E-3</v>
      </c>
      <c r="BI42" s="344">
        <f t="shared" si="185"/>
        <v>2.2465981379418572E-2</v>
      </c>
      <c r="BJ42" s="344" t="str">
        <f t="shared" si="185"/>
        <v>na</v>
      </c>
      <c r="BK42" s="344" t="str">
        <f t="shared" si="185"/>
        <v>na</v>
      </c>
      <c r="BL42" s="347" t="str">
        <f t="shared" si="185"/>
        <v>na</v>
      </c>
      <c r="BM42" s="359">
        <f t="shared" si="185"/>
        <v>1.9900661706336174E-2</v>
      </c>
      <c r="BN42" s="344">
        <f>IF(V42&gt;0,(AG42-1)*BC42,"na")</f>
        <v>0.69652315972176604</v>
      </c>
      <c r="BO42" s="344">
        <f t="shared" ref="BO42:BO71" si="186">IF(W42&gt;0,(AH42-1)*BD42,"na")</f>
        <v>0.76128254440664089</v>
      </c>
      <c r="BP42" s="347" t="str">
        <f t="shared" ref="BP42:BP71" si="187">IF(X42&gt;0,(AI42-1)*BE42,"na")</f>
        <v>na</v>
      </c>
      <c r="BQ42" s="344">
        <f t="shared" ref="BQ42:BQ71" si="188">IF(Y42&gt;0,(AJ42-1)*BF42,"na")</f>
        <v>0.36330991973141502</v>
      </c>
      <c r="BR42" s="344">
        <f t="shared" ref="BR42:BR71" si="189">IF(Z42&gt;0,(AK42-1)*BG42,"na")</f>
        <v>2.0705206888280796</v>
      </c>
      <c r="BS42" s="344">
        <f t="shared" ref="BS42:BS71" si="190">IF(AA42&gt;0,(AL42-1)*BH42,"na")</f>
        <v>0.28621102881400651</v>
      </c>
      <c r="BT42" s="344">
        <f t="shared" ref="BT42:BT71" si="191">IF(AB42&gt;0,(AM42-1)*BI42,"na")</f>
        <v>0.78630934827965004</v>
      </c>
      <c r="BU42" s="344" t="str">
        <f t="shared" ref="BU42:BU71" si="192">IF(AC42&gt;0,(AN42-1)*BJ42,"na")</f>
        <v>na</v>
      </c>
      <c r="BV42" s="344" t="str">
        <f t="shared" ref="BV42:BV71" si="193">IF(AD42&gt;0,(AO42-1)*BK42,"na")</f>
        <v>na</v>
      </c>
      <c r="BW42" s="347" t="str">
        <f t="shared" ref="BW42:BW71" si="194">IF(AE42&gt;0,(AP42-1)*BL42,"na")</f>
        <v>na</v>
      </c>
      <c r="BX42" s="359">
        <f t="shared" ref="BX42:BX71" si="195">IF(AF42&gt;0,(AQ42-1)*BM42,"na")</f>
        <v>0.69652315972176604</v>
      </c>
      <c r="BY42" s="93">
        <f>IF(V42&gt;0,AG42*(AR42-AR$35)^2,"na")</f>
        <v>2.4067396646277923</v>
      </c>
      <c r="BZ42" s="344">
        <f t="shared" ref="BZ42:CI57" si="196">IF(W42&gt;0,AH42*(AS42-AS$35)^2,"na")</f>
        <v>2.0339413145840424</v>
      </c>
      <c r="CA42" s="347" t="str">
        <f t="shared" si="196"/>
        <v>na</v>
      </c>
      <c r="CB42" s="344">
        <f t="shared" si="196"/>
        <v>1.5077907876282068</v>
      </c>
      <c r="CC42" s="344">
        <f t="shared" si="196"/>
        <v>2.6757652288068767</v>
      </c>
      <c r="CD42" s="344">
        <f t="shared" si="196"/>
        <v>2.2628572260759348</v>
      </c>
      <c r="CE42" s="344">
        <f t="shared" si="196"/>
        <v>0.37771422873493987</v>
      </c>
      <c r="CF42" s="344" t="str">
        <f t="shared" si="196"/>
        <v>na</v>
      </c>
      <c r="CG42" s="344" t="str">
        <f t="shared" si="196"/>
        <v>na</v>
      </c>
      <c r="CH42" s="347" t="str">
        <f t="shared" si="196"/>
        <v>na</v>
      </c>
      <c r="CI42" s="102">
        <f t="shared" si="196"/>
        <v>0.15726353644037602</v>
      </c>
    </row>
    <row r="43" spans="1:87" s="41" customFormat="1" x14ac:dyDescent="0.25">
      <c r="A43" s="222" t="s">
        <v>53</v>
      </c>
      <c r="B43" s="54"/>
      <c r="C43" s="69">
        <v>102</v>
      </c>
      <c r="D43" s="55">
        <v>1</v>
      </c>
      <c r="E43" s="55"/>
      <c r="F43" s="55">
        <v>1</v>
      </c>
      <c r="G43" s="62">
        <v>4.7999999999999996E-3</v>
      </c>
      <c r="H43" s="57">
        <v>7.9000000000000008E-3</v>
      </c>
      <c r="I43" s="57" t="s">
        <v>207</v>
      </c>
      <c r="J43" s="57"/>
      <c r="K43" s="57"/>
      <c r="L43" s="57"/>
      <c r="M43" s="255" t="s">
        <v>270</v>
      </c>
      <c r="N43" s="58"/>
      <c r="O43" s="59">
        <v>1.6E-2</v>
      </c>
      <c r="P43" s="224">
        <v>6.0499999999999998E-3</v>
      </c>
      <c r="Q43" s="224">
        <v>1.0499999999999999E-2</v>
      </c>
      <c r="R43" s="73">
        <f>P43/O43</f>
        <v>0.37812499999999999</v>
      </c>
      <c r="S43" s="73">
        <f>IF(P43&lt;0.01*O43,0.01,IF(P43&gt;100*O43,100,R43))</f>
        <v>0.37812499999999999</v>
      </c>
      <c r="T43" s="205">
        <f>IF(Q43&gt;0,((((1/O43)^2)*((Q43^2)+(P43^2))-((1/O43)^2)*(P43^2))^0.5),0)</f>
        <v>0.65624999999999989</v>
      </c>
      <c r="U43" s="26">
        <f t="shared" si="173"/>
        <v>0.65624999999999989</v>
      </c>
      <c r="V43" s="78">
        <v>1</v>
      </c>
      <c r="W43" s="60">
        <v>1</v>
      </c>
      <c r="X43" s="75"/>
      <c r="Y43" s="60">
        <v>1</v>
      </c>
      <c r="Z43" s="60">
        <v>0.6</v>
      </c>
      <c r="AA43" s="36">
        <v>1</v>
      </c>
      <c r="AB43" s="36">
        <v>1</v>
      </c>
      <c r="AC43" s="60"/>
      <c r="AD43" s="60"/>
      <c r="AE43" s="75"/>
      <c r="AF43" s="92">
        <v>1</v>
      </c>
      <c r="AG43" s="54">
        <f>IF(V43&gt;0,$C43,"na")</f>
        <v>102</v>
      </c>
      <c r="AH43" s="144">
        <f t="shared" ref="AH43:AH44" si="197">IF(W43&gt;0,$C43,"na")</f>
        <v>102</v>
      </c>
      <c r="AI43" s="144" t="str">
        <f t="shared" ref="AI43:AI44" si="198">IF(X43&gt;0,$C43,"na")</f>
        <v>na</v>
      </c>
      <c r="AJ43" s="144">
        <f t="shared" ref="AJ43:AJ44" si="199">IF(Y43&gt;0,$C43,"na")</f>
        <v>102</v>
      </c>
      <c r="AK43" s="144">
        <f t="shared" ref="AK43:AK44" si="200">IF(Z43&gt;0,$C43,"na")</f>
        <v>102</v>
      </c>
      <c r="AL43" s="144">
        <f t="shared" ref="AL43:AL44" si="201">IF(AA43&gt;0,$C43,"na")</f>
        <v>102</v>
      </c>
      <c r="AM43" s="144">
        <f t="shared" ref="AM43:AM44" si="202">IF(AB43&gt;0,$C43,"na")</f>
        <v>102</v>
      </c>
      <c r="AN43" s="144" t="str">
        <f t="shared" ref="AN43:AN44" si="203">IF(AC43&gt;0,$C43,"na")</f>
        <v>na</v>
      </c>
      <c r="AO43" s="144" t="str">
        <f t="shared" ref="AO43:AO44" si="204">IF(AD43&gt;0,$C43,"na")</f>
        <v>na</v>
      </c>
      <c r="AP43" s="144" t="str">
        <f t="shared" ref="AP43:AP44" si="205">IF(AE43&gt;0,$C43,"na")</f>
        <v>na</v>
      </c>
      <c r="AQ43" s="144">
        <f t="shared" ref="AQ43:AQ44" si="206">IF(AF43&gt;0,$C43,"na")</f>
        <v>102</v>
      </c>
      <c r="AR43" s="81">
        <f t="shared" ref="AR43:AR71" si="207">IF(V43&gt;0,(V43/V$73)*LN($S43+1),"na")</f>
        <v>0.32072387965307381</v>
      </c>
      <c r="AS43" s="82">
        <f t="shared" ref="AS43:AS71" si="208">IF(W43&gt;0,(W43/W$73)*LN($S43+1),"na")</f>
        <v>0.33530223781912261</v>
      </c>
      <c r="AT43" s="83" t="str">
        <f t="shared" ref="AT43:AT71" si="209">IF(X43&gt;0,(X43/X$73)*LN($S43+1),"na")</f>
        <v>na</v>
      </c>
      <c r="AU43" s="82">
        <f t="shared" ref="AU43:AU71" si="210">IF(Y43&gt;0,(Y43/Y$73)*LN($S43+1),"na")</f>
        <v>0.46326782616555107</v>
      </c>
      <c r="AV43" s="82">
        <f t="shared" ref="AV43:AV71" si="211">IF(Z43&gt;0,(Z43/Z$73)*LN($S43+1),"na")</f>
        <v>0.33178332377904179</v>
      </c>
      <c r="AW43" s="82">
        <f t="shared" ref="AW43:AW71" si="212">IF(AA43&gt;0,(AA43/AA$73)*LN($S43+1),"na")</f>
        <v>0.41118446109368439</v>
      </c>
      <c r="AX43" s="82">
        <f t="shared" ref="AX43:AX71" si="213">IF(AB43&gt;0,(AB43/AB$73)*LN($S43+1),"na")</f>
        <v>0.34076912213139093</v>
      </c>
      <c r="AY43" s="82" t="str">
        <f t="shared" ref="AY43:AY71" si="214">IF(AC43&gt;0,(AC43/AC$73)*LN($S43+1),"na")</f>
        <v>na</v>
      </c>
      <c r="AZ43" s="82" t="str">
        <f t="shared" ref="AZ43:AZ71" si="215">IF(AD43&gt;0,(AD43/AD$73)*LN($S43+1),"na")</f>
        <v>na</v>
      </c>
      <c r="BA43" s="83" t="str">
        <f t="shared" ref="BA43:BA71" si="216">IF(AE43&gt;0,(AE43/AE$73)*LN($S43+1),"na")</f>
        <v>na</v>
      </c>
      <c r="BB43" s="82">
        <f t="shared" ref="BB43:BB71" si="217">IF(AF43&gt;0,(AF43/AF$73)*LN($S43+1),"na")</f>
        <v>0.32072387965307381</v>
      </c>
      <c r="BC43" s="93">
        <f t="shared" ref="BC43:BC71" si="218">IF(V43&gt;0,((V43/V$73)^2)*LN((($U43+1)^2)),"na")</f>
        <v>1.0091120215047906</v>
      </c>
      <c r="BD43" s="85">
        <f t="shared" ref="BD43:BD71" si="219">IF(W43&gt;0,((W43/W$73)^2)*LN((($U43+1)^2)),"na")</f>
        <v>1.1029344201984177</v>
      </c>
      <c r="BE43" s="86" t="str">
        <f t="shared" ref="BE43:BE71" si="220">IF(X43&gt;0,((X43/X$73)^2)*LN((($U43+1)^2)),"na")</f>
        <v>na</v>
      </c>
      <c r="BF43" s="85">
        <f t="shared" ref="BF43:BF71" si="221">IF(Y43&gt;0,((Y43/Y$73)^2)*LN((($U43+1)^2)),"na")</f>
        <v>2.1054312547445631</v>
      </c>
      <c r="BG43" s="85">
        <f t="shared" ref="BG43:BG71" si="222">IF(Z43&gt;0,((Z43/Z$73)^2)*LN((($U43+1)^2)),"na")</f>
        <v>1.0799058494105962</v>
      </c>
      <c r="BH43" s="85">
        <f t="shared" ref="BH43:BH71" si="223">IF(AA43&gt;0,((AA43/AA$73)^2)*LN((($U43+1)^2)),"na")</f>
        <v>1.6586325139789462</v>
      </c>
      <c r="BI43" s="85">
        <f t="shared" ref="BI43:BI71" si="224">IF(AB43&gt;0,((AB43/AB$73)^2)*LN((($U43+1)^2)),"na")</f>
        <v>1.1391928680268926</v>
      </c>
      <c r="BJ43" s="85" t="str">
        <f t="shared" ref="BJ43:BJ71" si="225">IF(AC43&gt;0,((AC43/AC$73)^2)*LN((($U43+1)^2)),"na")</f>
        <v>na</v>
      </c>
      <c r="BK43" s="85" t="str">
        <f t="shared" ref="BK43:BK71" si="226">IF(AD43&gt;0,((AD43/AD$73)^2)*LN((($U43+1)^2)),"na")</f>
        <v>na</v>
      </c>
      <c r="BL43" s="86" t="str">
        <f t="shared" ref="BL43:BL71" si="227">IF(AE43&gt;0,((AE43/AE$73)^2)*LN((($U43+1)^2)),"na")</f>
        <v>na</v>
      </c>
      <c r="BM43" s="102">
        <f t="shared" ref="BM43:BM71" si="228">IF(AF43&gt;0,((AF43/AF$73)^2)*LN((($U43+1)^2)),"na")</f>
        <v>1.0091120215047906</v>
      </c>
      <c r="BN43" s="85">
        <f t="shared" ref="BN43:BN71" si="229">IF(V43&gt;0,(AG43-1)*BC43,"na")</f>
        <v>101.92031417198385</v>
      </c>
      <c r="BO43" s="85">
        <f t="shared" si="186"/>
        <v>111.39637644004019</v>
      </c>
      <c r="BP43" s="86" t="str">
        <f t="shared" si="187"/>
        <v>na</v>
      </c>
      <c r="BQ43" s="85">
        <f t="shared" si="188"/>
        <v>212.64855672920086</v>
      </c>
      <c r="BR43" s="85">
        <f t="shared" si="189"/>
        <v>109.07049079047022</v>
      </c>
      <c r="BS43" s="85">
        <f t="shared" si="190"/>
        <v>167.52188391187357</v>
      </c>
      <c r="BT43" s="85">
        <f t="shared" si="191"/>
        <v>115.05847967071615</v>
      </c>
      <c r="BU43" s="85" t="str">
        <f t="shared" si="192"/>
        <v>na</v>
      </c>
      <c r="BV43" s="85" t="str">
        <f t="shared" si="193"/>
        <v>na</v>
      </c>
      <c r="BW43" s="86" t="str">
        <f t="shared" si="194"/>
        <v>na</v>
      </c>
      <c r="BX43" s="85">
        <f t="shared" si="195"/>
        <v>101.92031417198385</v>
      </c>
      <c r="BY43" s="93">
        <f t="shared" ref="BY43:CI71" si="230">IF(V43&gt;0,AG43*(AR43-AR$35)^2,"na")</f>
        <v>0.27806549560767169</v>
      </c>
      <c r="BZ43" s="85">
        <f t="shared" si="196"/>
        <v>0.77569417874767344</v>
      </c>
      <c r="CA43" s="86" t="str">
        <f t="shared" si="196"/>
        <v>na</v>
      </c>
      <c r="CB43" s="85">
        <f t="shared" si="196"/>
        <v>6.4480319676833702</v>
      </c>
      <c r="CC43" s="85">
        <f t="shared" si="196"/>
        <v>0.17991206622701905</v>
      </c>
      <c r="CD43" s="85">
        <f t="shared" si="196"/>
        <v>2.4219473734430852</v>
      </c>
      <c r="CE43" s="85">
        <f t="shared" si="196"/>
        <v>5.2914957793818855</v>
      </c>
      <c r="CF43" s="85" t="str">
        <f t="shared" si="196"/>
        <v>na</v>
      </c>
      <c r="CG43" s="85" t="str">
        <f t="shared" si="196"/>
        <v>na</v>
      </c>
      <c r="CH43" s="86" t="str">
        <f t="shared" si="196"/>
        <v>na</v>
      </c>
      <c r="CI43" s="102">
        <f t="shared" si="196"/>
        <v>6.1065387605281769</v>
      </c>
    </row>
    <row r="44" spans="1:87" s="41" customFormat="1" x14ac:dyDescent="0.25">
      <c r="A44" s="217" t="s">
        <v>3</v>
      </c>
      <c r="B44" s="54"/>
      <c r="C44" s="69">
        <v>102</v>
      </c>
      <c r="D44" s="55">
        <v>1</v>
      </c>
      <c r="E44" s="55"/>
      <c r="F44" s="55">
        <v>1</v>
      </c>
      <c r="G44" s="56"/>
      <c r="H44" s="55"/>
      <c r="I44" s="57"/>
      <c r="J44" s="57">
        <v>18.042449999999999</v>
      </c>
      <c r="K44" s="57">
        <v>0.13725000000000001</v>
      </c>
      <c r="L44" s="57">
        <v>0.2893</v>
      </c>
      <c r="M44" s="255" t="s">
        <v>270</v>
      </c>
      <c r="N44" s="58"/>
      <c r="O44" s="59">
        <v>36.084899999999998</v>
      </c>
      <c r="P44" s="224">
        <v>15.9458</v>
      </c>
      <c r="Q44" s="224">
        <v>84.777500000000003</v>
      </c>
      <c r="R44" s="73">
        <f>P44/O44</f>
        <v>0.44189674905569926</v>
      </c>
      <c r="S44" s="73">
        <f>IF(P44&lt;0.01*O44,0.01,IF(P44&gt;100*O44,100,R44))</f>
        <v>0.44189674905569926</v>
      </c>
      <c r="T44" s="205">
        <f>IF(Q44&gt;0,((((1/O44)^2)*((Q44^2)+(P44^2))-((1/O44)^2)*(P44^2))^0.5),0)</f>
        <v>2.3493899110154111</v>
      </c>
      <c r="U44" s="26">
        <f t="shared" si="173"/>
        <v>2.3493899110154111</v>
      </c>
      <c r="V44" s="78">
        <v>1</v>
      </c>
      <c r="W44" s="61">
        <v>1</v>
      </c>
      <c r="X44" s="75"/>
      <c r="Y44" s="61">
        <v>1</v>
      </c>
      <c r="Z44" s="61">
        <v>1</v>
      </c>
      <c r="AA44" s="37">
        <v>0.5</v>
      </c>
      <c r="AB44" s="37">
        <v>1</v>
      </c>
      <c r="AC44" s="61"/>
      <c r="AD44" s="61"/>
      <c r="AE44" s="75"/>
      <c r="AF44" s="61">
        <v>1</v>
      </c>
      <c r="AG44" s="54">
        <f>IF(V44&gt;0,$C44,"na")</f>
        <v>102</v>
      </c>
      <c r="AH44" s="144">
        <f t="shared" si="197"/>
        <v>102</v>
      </c>
      <c r="AI44" s="144" t="str">
        <f t="shared" si="198"/>
        <v>na</v>
      </c>
      <c r="AJ44" s="144">
        <f t="shared" si="199"/>
        <v>102</v>
      </c>
      <c r="AK44" s="144">
        <f t="shared" si="200"/>
        <v>102</v>
      </c>
      <c r="AL44" s="144">
        <f t="shared" si="201"/>
        <v>102</v>
      </c>
      <c r="AM44" s="144">
        <f t="shared" si="202"/>
        <v>102</v>
      </c>
      <c r="AN44" s="144" t="str">
        <f t="shared" si="203"/>
        <v>na</v>
      </c>
      <c r="AO44" s="144" t="str">
        <f t="shared" si="204"/>
        <v>na</v>
      </c>
      <c r="AP44" s="144" t="str">
        <f t="shared" si="205"/>
        <v>na</v>
      </c>
      <c r="AQ44" s="144">
        <f t="shared" si="206"/>
        <v>102</v>
      </c>
      <c r="AR44" s="81">
        <f t="shared" si="207"/>
        <v>0.36595943370256662</v>
      </c>
      <c r="AS44" s="82">
        <f t="shared" si="208"/>
        <v>0.38259395341631963</v>
      </c>
      <c r="AT44" s="83" t="str">
        <f t="shared" si="209"/>
        <v>na</v>
      </c>
      <c r="AU44" s="82">
        <f t="shared" si="210"/>
        <v>0.52860807090370732</v>
      </c>
      <c r="AV44" s="82">
        <f t="shared" si="211"/>
        <v>0.63096454086649412</v>
      </c>
      <c r="AW44" s="82">
        <f t="shared" si="212"/>
        <v>0.23458938057856837</v>
      </c>
      <c r="AX44" s="82">
        <f t="shared" si="213"/>
        <v>0.38883189830897702</v>
      </c>
      <c r="AY44" s="82" t="str">
        <f t="shared" si="214"/>
        <v>na</v>
      </c>
      <c r="AZ44" s="82" t="str">
        <f t="shared" si="215"/>
        <v>na</v>
      </c>
      <c r="BA44" s="83" t="str">
        <f t="shared" si="216"/>
        <v>na</v>
      </c>
      <c r="BB44" s="82">
        <f t="shared" si="217"/>
        <v>0.36595943370256662</v>
      </c>
      <c r="BC44" s="93">
        <f t="shared" si="218"/>
        <v>2.4175564262740381</v>
      </c>
      <c r="BD44" s="85">
        <f t="shared" si="219"/>
        <v>2.6423292345019957</v>
      </c>
      <c r="BE44" s="86" t="str">
        <f t="shared" si="220"/>
        <v>na</v>
      </c>
      <c r="BF44" s="85">
        <f t="shared" si="221"/>
        <v>5.0440374819791653</v>
      </c>
      <c r="BG44" s="85">
        <f t="shared" si="222"/>
        <v>7.1865529913021335</v>
      </c>
      <c r="BH44" s="85">
        <f t="shared" si="223"/>
        <v>0.99340747299229071</v>
      </c>
      <c r="BI44" s="85">
        <f t="shared" si="224"/>
        <v>2.7291945593484259</v>
      </c>
      <c r="BJ44" s="85" t="str">
        <f t="shared" si="225"/>
        <v>na</v>
      </c>
      <c r="BK44" s="85" t="str">
        <f t="shared" si="226"/>
        <v>na</v>
      </c>
      <c r="BL44" s="86" t="str">
        <f t="shared" si="227"/>
        <v>na</v>
      </c>
      <c r="BM44" s="102">
        <f t="shared" si="228"/>
        <v>2.4175564262740381</v>
      </c>
      <c r="BN44" s="85">
        <f t="shared" si="229"/>
        <v>244.17319905367785</v>
      </c>
      <c r="BO44" s="85">
        <f t="shared" si="186"/>
        <v>266.87525268470159</v>
      </c>
      <c r="BP44" s="86" t="str">
        <f t="shared" si="187"/>
        <v>na</v>
      </c>
      <c r="BQ44" s="85">
        <f t="shared" si="188"/>
        <v>509.44778567989567</v>
      </c>
      <c r="BR44" s="85">
        <f t="shared" si="189"/>
        <v>725.84185212151544</v>
      </c>
      <c r="BS44" s="85">
        <f t="shared" si="190"/>
        <v>100.33415477222137</v>
      </c>
      <c r="BT44" s="85">
        <f t="shared" si="191"/>
        <v>275.64865049419103</v>
      </c>
      <c r="BU44" s="85" t="str">
        <f t="shared" si="192"/>
        <v>na</v>
      </c>
      <c r="BV44" s="85" t="str">
        <f t="shared" si="193"/>
        <v>na</v>
      </c>
      <c r="BW44" s="86" t="str">
        <f t="shared" si="194"/>
        <v>na</v>
      </c>
      <c r="BX44" s="85">
        <f t="shared" si="195"/>
        <v>244.17319905367785</v>
      </c>
      <c r="BY44" s="93">
        <f t="shared" si="230"/>
        <v>0.96860212471245299</v>
      </c>
      <c r="BZ44" s="85">
        <f t="shared" si="196"/>
        <v>1.8451362852475832</v>
      </c>
      <c r="CA44" s="86" t="str">
        <f t="shared" si="196"/>
        <v>na</v>
      </c>
      <c r="CB44" s="85">
        <f t="shared" si="196"/>
        <v>10.234891253048767</v>
      </c>
      <c r="CC44" s="85">
        <f t="shared" si="196"/>
        <v>11.87314209679022</v>
      </c>
      <c r="CD44" s="85">
        <f t="shared" si="196"/>
        <v>5.1648100948523776E-2</v>
      </c>
      <c r="CE44" s="85">
        <f t="shared" si="196"/>
        <v>7.7603216731555795</v>
      </c>
      <c r="CF44" s="85" t="str">
        <f t="shared" si="196"/>
        <v>na</v>
      </c>
      <c r="CG44" s="85" t="str">
        <f t="shared" si="196"/>
        <v>na</v>
      </c>
      <c r="CH44" s="86" t="str">
        <f t="shared" si="196"/>
        <v>na</v>
      </c>
      <c r="CI44" s="102">
        <f t="shared" si="196"/>
        <v>8.5731716285456248</v>
      </c>
    </row>
    <row r="45" spans="1:87" s="41" customFormat="1" x14ac:dyDescent="0.25">
      <c r="A45" s="222" t="s">
        <v>52</v>
      </c>
      <c r="B45" s="54">
        <v>36</v>
      </c>
      <c r="C45" s="69"/>
      <c r="D45" s="55"/>
      <c r="E45" s="55"/>
      <c r="F45" s="55">
        <v>1</v>
      </c>
      <c r="G45" s="56"/>
      <c r="H45" s="55">
        <v>32.924999999999997</v>
      </c>
      <c r="I45" s="57"/>
      <c r="J45" s="57"/>
      <c r="K45" s="57"/>
      <c r="L45" s="57"/>
      <c r="M45" s="255" t="s">
        <v>278</v>
      </c>
      <c r="N45" s="58">
        <v>962.88</v>
      </c>
      <c r="O45" s="59"/>
      <c r="P45" s="224">
        <v>490.05599999999998</v>
      </c>
      <c r="Q45" s="224">
        <v>507.19099999999997</v>
      </c>
      <c r="R45" s="32">
        <f t="shared" ref="R45:R47" si="231">P45/N45</f>
        <v>0.50894815553339978</v>
      </c>
      <c r="S45" s="32">
        <f t="shared" ref="S45:S47" si="232">IF(P45&lt;0.01*N45,0.01,IF(P45&gt;100*N45,100,R45))</f>
        <v>0.50894815553339978</v>
      </c>
      <c r="T45" s="205">
        <f t="shared" ref="T45:T47" si="233">IF(Q45&gt;0,((((1/N45)^2)*((Q45^2)+(P45^2))-((1/N45)^2)*(P45^2))^0.5),0)</f>
        <v>0.52674372715187767</v>
      </c>
      <c r="U45" s="26">
        <f t="shared" si="173"/>
        <v>0.52674372715187767</v>
      </c>
      <c r="V45" s="78">
        <v>1</v>
      </c>
      <c r="W45" s="60"/>
      <c r="X45" s="75"/>
      <c r="Y45" s="60"/>
      <c r="Z45" s="60">
        <v>0.1</v>
      </c>
      <c r="AA45" s="36">
        <v>1</v>
      </c>
      <c r="AB45" s="36"/>
      <c r="AC45" s="60">
        <v>1</v>
      </c>
      <c r="AD45" s="60"/>
      <c r="AE45" s="75"/>
      <c r="AF45" s="60"/>
      <c r="AG45" s="54">
        <f t="shared" ref="AG45:AG47" si="234">IF(V45&gt;0,$B45,"na")</f>
        <v>36</v>
      </c>
      <c r="AH45" s="144" t="str">
        <f t="shared" ref="AH45:AH47" si="235">IF(W45&gt;0,$B45,"na")</f>
        <v>na</v>
      </c>
      <c r="AI45" s="144" t="str">
        <f t="shared" ref="AI45:AI47" si="236">IF(X45&gt;0,$B45,"na")</f>
        <v>na</v>
      </c>
      <c r="AJ45" s="144" t="str">
        <f t="shared" ref="AJ45:AJ47" si="237">IF(Y45&gt;0,$B45,"na")</f>
        <v>na</v>
      </c>
      <c r="AK45" s="144">
        <f t="shared" ref="AK45:AK47" si="238">IF(Z45&gt;0,$B45,"na")</f>
        <v>36</v>
      </c>
      <c r="AL45" s="144">
        <f t="shared" ref="AL45:AL47" si="239">IF(AA45&gt;0,$B45,"na")</f>
        <v>36</v>
      </c>
      <c r="AM45" s="144" t="str">
        <f t="shared" ref="AM45:AM47" si="240">IF(AB45&gt;0,$B45,"na")</f>
        <v>na</v>
      </c>
      <c r="AN45" s="144">
        <f t="shared" ref="AN45:AN47" si="241">IF(AC45&gt;0,$B45,"na")</f>
        <v>36</v>
      </c>
      <c r="AO45" s="144" t="str">
        <f t="shared" ref="AO45:AO47" si="242">IF(AD45&gt;0,$B45,"na")</f>
        <v>na</v>
      </c>
      <c r="AP45" s="144" t="str">
        <f t="shared" ref="AP45:AP47" si="243">IF(AE45&gt;0,$B45,"na")</f>
        <v>na</v>
      </c>
      <c r="AQ45" s="144" t="str">
        <f t="shared" ref="AQ45:AQ47" si="244">IF(AF45&gt;0,$B45,"na")</f>
        <v>na</v>
      </c>
      <c r="AR45" s="81">
        <f t="shared" si="207"/>
        <v>0.41141282235878895</v>
      </c>
      <c r="AS45" s="82" t="str">
        <f t="shared" si="208"/>
        <v>na</v>
      </c>
      <c r="AT45" s="83" t="str">
        <f t="shared" si="209"/>
        <v>na</v>
      </c>
      <c r="AU45" s="82" t="str">
        <f t="shared" si="210"/>
        <v>na</v>
      </c>
      <c r="AV45" s="82">
        <f t="shared" si="211"/>
        <v>7.0933245234273953E-2</v>
      </c>
      <c r="AW45" s="82">
        <f t="shared" si="212"/>
        <v>0.52745233635742184</v>
      </c>
      <c r="AX45" s="82" t="str">
        <f t="shared" si="213"/>
        <v>na</v>
      </c>
      <c r="AY45" s="82">
        <f t="shared" si="214"/>
        <v>0.44881398802776984</v>
      </c>
      <c r="AZ45" s="82" t="str">
        <f t="shared" si="215"/>
        <v>na</v>
      </c>
      <c r="BA45" s="83" t="str">
        <f t="shared" si="216"/>
        <v>na</v>
      </c>
      <c r="BB45" s="82" t="str">
        <f t="shared" si="217"/>
        <v>na</v>
      </c>
      <c r="BC45" s="93">
        <f t="shared" si="218"/>
        <v>0.84627436896890962</v>
      </c>
      <c r="BD45" s="85" t="str">
        <f t="shared" si="219"/>
        <v>na</v>
      </c>
      <c r="BE45" s="86" t="str">
        <f t="shared" si="220"/>
        <v>na</v>
      </c>
      <c r="BF45" s="85" t="str">
        <f t="shared" si="221"/>
        <v>na</v>
      </c>
      <c r="BG45" s="85">
        <f t="shared" si="222"/>
        <v>2.5156788613820136E-2</v>
      </c>
      <c r="BH45" s="85">
        <f t="shared" si="223"/>
        <v>1.3909835124406802</v>
      </c>
      <c r="BI45" s="85" t="str">
        <f t="shared" si="224"/>
        <v>na</v>
      </c>
      <c r="BJ45" s="85">
        <f t="shared" si="225"/>
        <v>1.007136439103496</v>
      </c>
      <c r="BK45" s="85" t="str">
        <f t="shared" si="226"/>
        <v>na</v>
      </c>
      <c r="BL45" s="86" t="str">
        <f t="shared" si="227"/>
        <v>na</v>
      </c>
      <c r="BM45" s="102" t="str">
        <f t="shared" si="228"/>
        <v>na</v>
      </c>
      <c r="BN45" s="85">
        <f t="shared" si="229"/>
        <v>29.619602913911837</v>
      </c>
      <c r="BO45" s="85" t="str">
        <f t="shared" si="186"/>
        <v>na</v>
      </c>
      <c r="BP45" s="86" t="str">
        <f t="shared" si="187"/>
        <v>na</v>
      </c>
      <c r="BQ45" s="85" t="str">
        <f t="shared" si="188"/>
        <v>na</v>
      </c>
      <c r="BR45" s="85">
        <f t="shared" si="189"/>
        <v>0.88048760148370475</v>
      </c>
      <c r="BS45" s="85">
        <f t="shared" si="190"/>
        <v>48.684422935423804</v>
      </c>
      <c r="BT45" s="85" t="str">
        <f t="shared" si="191"/>
        <v>na</v>
      </c>
      <c r="BU45" s="85">
        <f t="shared" si="192"/>
        <v>35.249775368622359</v>
      </c>
      <c r="BV45" s="85" t="str">
        <f t="shared" si="193"/>
        <v>na</v>
      </c>
      <c r="BW45" s="86" t="str">
        <f t="shared" si="194"/>
        <v>na</v>
      </c>
      <c r="BX45" s="85" t="str">
        <f t="shared" si="195"/>
        <v>na</v>
      </c>
      <c r="BY45" s="93">
        <f t="shared" si="230"/>
        <v>0.73514833804286572</v>
      </c>
      <c r="BZ45" s="85" t="str">
        <f t="shared" si="196"/>
        <v>na</v>
      </c>
      <c r="CA45" s="86" t="str">
        <f t="shared" si="196"/>
        <v>na</v>
      </c>
      <c r="CB45" s="85" t="str">
        <f t="shared" si="196"/>
        <v>na</v>
      </c>
      <c r="CC45" s="85">
        <f t="shared" si="196"/>
        <v>1.7242621518432306</v>
      </c>
      <c r="CD45" s="85">
        <f t="shared" si="196"/>
        <v>2.6314156468778158</v>
      </c>
      <c r="CE45" s="85" t="str">
        <f t="shared" si="196"/>
        <v>na</v>
      </c>
      <c r="CF45" s="85">
        <f t="shared" si="196"/>
        <v>1.2823648503611547</v>
      </c>
      <c r="CG45" s="85" t="str">
        <f t="shared" si="196"/>
        <v>na</v>
      </c>
      <c r="CH45" s="86" t="str">
        <f t="shared" si="196"/>
        <v>na</v>
      </c>
      <c r="CI45" s="102" t="str">
        <f t="shared" si="196"/>
        <v>na</v>
      </c>
    </row>
    <row r="46" spans="1:87" s="41" customFormat="1" x14ac:dyDescent="0.25">
      <c r="A46" s="222" t="s">
        <v>121</v>
      </c>
      <c r="B46" s="54">
        <v>36</v>
      </c>
      <c r="C46" s="69"/>
      <c r="D46" s="55">
        <v>1</v>
      </c>
      <c r="E46" s="55">
        <v>1</v>
      </c>
      <c r="F46" s="55"/>
      <c r="G46" s="56">
        <v>0.25</v>
      </c>
      <c r="H46" s="55">
        <v>0.05</v>
      </c>
      <c r="I46" s="57"/>
      <c r="J46" s="57"/>
      <c r="K46" s="57"/>
      <c r="L46" s="57"/>
      <c r="M46" s="255" t="s">
        <v>280</v>
      </c>
      <c r="N46" s="58">
        <v>0.125</v>
      </c>
      <c r="O46" s="59"/>
      <c r="P46" s="224">
        <v>0</v>
      </c>
      <c r="Q46" s="224">
        <v>0</v>
      </c>
      <c r="R46" s="32">
        <f t="shared" si="231"/>
        <v>0</v>
      </c>
      <c r="S46" s="32">
        <f t="shared" si="232"/>
        <v>0.01</v>
      </c>
      <c r="T46" s="205">
        <f t="shared" si="233"/>
        <v>0</v>
      </c>
      <c r="U46" s="26">
        <f t="shared" si="173"/>
        <v>0.01</v>
      </c>
      <c r="V46" s="78">
        <v>1</v>
      </c>
      <c r="W46" s="60">
        <v>1</v>
      </c>
      <c r="X46" s="75"/>
      <c r="Y46" s="60">
        <v>0.75</v>
      </c>
      <c r="Z46" s="60">
        <v>0.3</v>
      </c>
      <c r="AA46" s="36">
        <v>1</v>
      </c>
      <c r="AB46" s="36">
        <v>1</v>
      </c>
      <c r="AC46" s="60"/>
      <c r="AD46" s="60"/>
      <c r="AE46" s="75"/>
      <c r="AF46" s="60">
        <v>1</v>
      </c>
      <c r="AG46" s="54">
        <f t="shared" si="234"/>
        <v>36</v>
      </c>
      <c r="AH46" s="144">
        <f t="shared" si="235"/>
        <v>36</v>
      </c>
      <c r="AI46" s="144" t="str">
        <f t="shared" si="236"/>
        <v>na</v>
      </c>
      <c r="AJ46" s="144">
        <f t="shared" si="237"/>
        <v>36</v>
      </c>
      <c r="AK46" s="144">
        <f t="shared" si="238"/>
        <v>36</v>
      </c>
      <c r="AL46" s="144">
        <f t="shared" si="239"/>
        <v>36</v>
      </c>
      <c r="AM46" s="144">
        <f t="shared" si="240"/>
        <v>36</v>
      </c>
      <c r="AN46" s="144" t="str">
        <f t="shared" si="241"/>
        <v>na</v>
      </c>
      <c r="AO46" s="144" t="str">
        <f t="shared" si="242"/>
        <v>na</v>
      </c>
      <c r="AP46" s="144" t="str">
        <f t="shared" si="243"/>
        <v>na</v>
      </c>
      <c r="AQ46" s="144">
        <f t="shared" si="244"/>
        <v>36</v>
      </c>
      <c r="AR46" s="81">
        <f t="shared" si="207"/>
        <v>9.950330853168092E-3</v>
      </c>
      <c r="AS46" s="82">
        <f t="shared" si="208"/>
        <v>1.0402618619221187E-2</v>
      </c>
      <c r="AT46" s="83" t="str">
        <f t="shared" si="209"/>
        <v>na</v>
      </c>
      <c r="AU46" s="82">
        <f t="shared" si="210"/>
        <v>1.0779525090932099E-2</v>
      </c>
      <c r="AV46" s="82">
        <f t="shared" si="211"/>
        <v>5.1467228550869434E-3</v>
      </c>
      <c r="AW46" s="82">
        <f t="shared" si="212"/>
        <v>1.2756834427138581E-2</v>
      </c>
      <c r="AX46" s="82">
        <f t="shared" si="213"/>
        <v>1.0572226531491098E-2</v>
      </c>
      <c r="AY46" s="82" t="str">
        <f t="shared" si="214"/>
        <v>na</v>
      </c>
      <c r="AZ46" s="82" t="str">
        <f t="shared" si="215"/>
        <v>na</v>
      </c>
      <c r="BA46" s="83" t="str">
        <f t="shared" si="216"/>
        <v>na</v>
      </c>
      <c r="BB46" s="82">
        <f t="shared" si="217"/>
        <v>9.950330853168092E-3</v>
      </c>
      <c r="BC46" s="93">
        <f t="shared" si="218"/>
        <v>1.9900661706336174E-2</v>
      </c>
      <c r="BD46" s="85">
        <f t="shared" si="219"/>
        <v>2.1750929840189739E-2</v>
      </c>
      <c r="BE46" s="86" t="str">
        <f t="shared" si="220"/>
        <v>na</v>
      </c>
      <c r="BF46" s="85">
        <f t="shared" si="221"/>
        <v>2.3355637697019534E-2</v>
      </c>
      <c r="BG46" s="85">
        <f t="shared" si="222"/>
        <v>5.32419605698649E-3</v>
      </c>
      <c r="BH46" s="85">
        <f t="shared" si="223"/>
        <v>3.2709831864457889E-2</v>
      </c>
      <c r="BI46" s="85">
        <f t="shared" si="224"/>
        <v>2.2465981379418572E-2</v>
      </c>
      <c r="BJ46" s="85" t="str">
        <f t="shared" si="225"/>
        <v>na</v>
      </c>
      <c r="BK46" s="85" t="str">
        <f t="shared" si="226"/>
        <v>na</v>
      </c>
      <c r="BL46" s="86" t="str">
        <f t="shared" si="227"/>
        <v>na</v>
      </c>
      <c r="BM46" s="102">
        <f t="shared" si="228"/>
        <v>1.9900661706336174E-2</v>
      </c>
      <c r="BN46" s="85">
        <f t="shared" si="229"/>
        <v>0.69652315972176604</v>
      </c>
      <c r="BO46" s="85">
        <f t="shared" si="186"/>
        <v>0.76128254440664089</v>
      </c>
      <c r="BP46" s="86" t="str">
        <f t="shared" si="187"/>
        <v>na</v>
      </c>
      <c r="BQ46" s="85">
        <f t="shared" si="188"/>
        <v>0.81744731939568371</v>
      </c>
      <c r="BR46" s="85">
        <f t="shared" si="189"/>
        <v>0.18634686199452716</v>
      </c>
      <c r="BS46" s="85">
        <f t="shared" si="190"/>
        <v>1.144844115256026</v>
      </c>
      <c r="BT46" s="85">
        <f t="shared" si="191"/>
        <v>0.78630934827965004</v>
      </c>
      <c r="BU46" s="85" t="str">
        <f t="shared" si="192"/>
        <v>na</v>
      </c>
      <c r="BV46" s="85" t="str">
        <f t="shared" si="193"/>
        <v>na</v>
      </c>
      <c r="BW46" s="86" t="str">
        <f t="shared" si="194"/>
        <v>na</v>
      </c>
      <c r="BX46" s="85">
        <f t="shared" si="195"/>
        <v>0.69652315972176604</v>
      </c>
      <c r="BY46" s="93">
        <f t="shared" si="230"/>
        <v>2.4067396646277923</v>
      </c>
      <c r="BZ46" s="85">
        <f t="shared" si="196"/>
        <v>2.0339413145840424</v>
      </c>
      <c r="CA46" s="86" t="str">
        <f t="shared" si="196"/>
        <v>na</v>
      </c>
      <c r="CB46" s="85">
        <f t="shared" si="196"/>
        <v>1.4553099452157505</v>
      </c>
      <c r="CC46" s="85">
        <f t="shared" si="196"/>
        <v>2.9166859181065168</v>
      </c>
      <c r="CD46" s="85">
        <f t="shared" si="196"/>
        <v>2.1491827799349159</v>
      </c>
      <c r="CE46" s="85">
        <f t="shared" si="196"/>
        <v>0.37771422873493987</v>
      </c>
      <c r="CF46" s="85" t="str">
        <f t="shared" si="196"/>
        <v>na</v>
      </c>
      <c r="CG46" s="85" t="str">
        <f t="shared" si="196"/>
        <v>na</v>
      </c>
      <c r="CH46" s="86" t="str">
        <f t="shared" si="196"/>
        <v>na</v>
      </c>
      <c r="CI46" s="102">
        <f t="shared" si="196"/>
        <v>0.15726353644037602</v>
      </c>
    </row>
    <row r="47" spans="1:87" s="41" customFormat="1" x14ac:dyDescent="0.25">
      <c r="A47" s="222" t="s">
        <v>6</v>
      </c>
      <c r="B47" s="54">
        <v>36</v>
      </c>
      <c r="C47" s="69"/>
      <c r="D47" s="55"/>
      <c r="E47" s="55">
        <v>1</v>
      </c>
      <c r="F47" s="55"/>
      <c r="G47" s="56">
        <v>0.5</v>
      </c>
      <c r="H47" s="55">
        <v>0.113</v>
      </c>
      <c r="I47" s="57"/>
      <c r="J47" s="57"/>
      <c r="K47" s="57"/>
      <c r="L47" s="57"/>
      <c r="M47" s="255" t="s">
        <v>280</v>
      </c>
      <c r="N47" s="58">
        <v>0.25</v>
      </c>
      <c r="O47" s="59"/>
      <c r="P47" s="224">
        <v>0.10299999999999999</v>
      </c>
      <c r="Q47" s="224">
        <v>0.307</v>
      </c>
      <c r="R47" s="32">
        <f t="shared" si="231"/>
        <v>0.41199999999999998</v>
      </c>
      <c r="S47" s="32">
        <f t="shared" si="232"/>
        <v>0.41199999999999998</v>
      </c>
      <c r="T47" s="205">
        <f t="shared" si="233"/>
        <v>1.228</v>
      </c>
      <c r="U47" s="26">
        <f t="shared" si="173"/>
        <v>1.228</v>
      </c>
      <c r="V47" s="78">
        <v>1</v>
      </c>
      <c r="W47" s="60">
        <v>1</v>
      </c>
      <c r="X47" s="75"/>
      <c r="Y47" s="60">
        <v>1</v>
      </c>
      <c r="Z47" s="60">
        <v>1</v>
      </c>
      <c r="AA47" s="36">
        <v>0.1</v>
      </c>
      <c r="AB47" s="36"/>
      <c r="AC47" s="60"/>
      <c r="AD47" s="60"/>
      <c r="AE47" s="75"/>
      <c r="AF47" s="60"/>
      <c r="AG47" s="54">
        <f t="shared" si="234"/>
        <v>36</v>
      </c>
      <c r="AH47" s="144">
        <f t="shared" si="235"/>
        <v>36</v>
      </c>
      <c r="AI47" s="144" t="str">
        <f t="shared" si="236"/>
        <v>na</v>
      </c>
      <c r="AJ47" s="144">
        <f t="shared" si="237"/>
        <v>36</v>
      </c>
      <c r="AK47" s="144">
        <f t="shared" si="238"/>
        <v>36</v>
      </c>
      <c r="AL47" s="144">
        <f t="shared" si="239"/>
        <v>36</v>
      </c>
      <c r="AM47" s="144" t="str">
        <f t="shared" si="240"/>
        <v>na</v>
      </c>
      <c r="AN47" s="144" t="str">
        <f t="shared" si="241"/>
        <v>na</v>
      </c>
      <c r="AO47" s="144" t="str">
        <f t="shared" si="242"/>
        <v>na</v>
      </c>
      <c r="AP47" s="144" t="str">
        <f t="shared" si="243"/>
        <v>na</v>
      </c>
      <c r="AQ47" s="144" t="str">
        <f t="shared" si="244"/>
        <v>na</v>
      </c>
      <c r="AR47" s="81">
        <f t="shared" si="207"/>
        <v>0.34500713907105029</v>
      </c>
      <c r="AS47" s="82">
        <f t="shared" si="208"/>
        <v>0.36068928175609805</v>
      </c>
      <c r="AT47" s="83" t="str">
        <f t="shared" si="209"/>
        <v>na</v>
      </c>
      <c r="AU47" s="82">
        <f t="shared" si="210"/>
        <v>0.49834364532485043</v>
      </c>
      <c r="AV47" s="82">
        <f t="shared" si="211"/>
        <v>0.59483989495008671</v>
      </c>
      <c r="AW47" s="82">
        <f t="shared" si="212"/>
        <v>4.4231684496288504E-2</v>
      </c>
      <c r="AX47" s="82" t="str">
        <f t="shared" si="213"/>
        <v>na</v>
      </c>
      <c r="AY47" s="82" t="str">
        <f t="shared" si="214"/>
        <v>na</v>
      </c>
      <c r="AZ47" s="82" t="str">
        <f t="shared" si="215"/>
        <v>na</v>
      </c>
      <c r="BA47" s="83" t="str">
        <f t="shared" si="216"/>
        <v>na</v>
      </c>
      <c r="BB47" s="82" t="str">
        <f t="shared" si="217"/>
        <v>na</v>
      </c>
      <c r="BC47" s="93">
        <f t="shared" si="218"/>
        <v>1.6022086441300749</v>
      </c>
      <c r="BD47" s="85">
        <f t="shared" si="219"/>
        <v>1.7511743238529123</v>
      </c>
      <c r="BE47" s="86" t="str">
        <f t="shared" si="220"/>
        <v>na</v>
      </c>
      <c r="BF47" s="85">
        <f t="shared" si="221"/>
        <v>3.3428797636787984</v>
      </c>
      <c r="BG47" s="85">
        <f t="shared" si="222"/>
        <v>4.7628080978896392</v>
      </c>
      <c r="BH47" s="85">
        <f t="shared" si="223"/>
        <v>2.6334790337443709E-2</v>
      </c>
      <c r="BI47" s="85" t="str">
        <f t="shared" si="224"/>
        <v>na</v>
      </c>
      <c r="BJ47" s="85" t="str">
        <f t="shared" si="225"/>
        <v>na</v>
      </c>
      <c r="BK47" s="85" t="str">
        <f t="shared" si="226"/>
        <v>na</v>
      </c>
      <c r="BL47" s="86" t="str">
        <f t="shared" si="227"/>
        <v>na</v>
      </c>
      <c r="BM47" s="102" t="str">
        <f t="shared" si="228"/>
        <v>na</v>
      </c>
      <c r="BN47" s="85">
        <f t="shared" si="229"/>
        <v>56.077302544552623</v>
      </c>
      <c r="BO47" s="85">
        <f t="shared" si="186"/>
        <v>61.29110133485193</v>
      </c>
      <c r="BP47" s="86" t="str">
        <f t="shared" si="187"/>
        <v>na</v>
      </c>
      <c r="BQ47" s="85">
        <f t="shared" si="188"/>
        <v>117.00079172875795</v>
      </c>
      <c r="BR47" s="85">
        <f t="shared" si="189"/>
        <v>166.69828342613738</v>
      </c>
      <c r="BS47" s="85">
        <f t="shared" si="190"/>
        <v>0.92171766181052983</v>
      </c>
      <c r="BT47" s="85" t="str">
        <f t="shared" si="191"/>
        <v>na</v>
      </c>
      <c r="BU47" s="85" t="str">
        <f t="shared" si="192"/>
        <v>na</v>
      </c>
      <c r="BV47" s="85" t="str">
        <f t="shared" si="193"/>
        <v>na</v>
      </c>
      <c r="BW47" s="86" t="str">
        <f t="shared" si="194"/>
        <v>na</v>
      </c>
      <c r="BX47" s="85" t="str">
        <f t="shared" si="195"/>
        <v>na</v>
      </c>
      <c r="BY47" s="93">
        <f t="shared" si="230"/>
        <v>0.21065696596434458</v>
      </c>
      <c r="BZ47" s="85">
        <f t="shared" si="196"/>
        <v>0.456377036467363</v>
      </c>
      <c r="CA47" s="86" t="str">
        <f t="shared" si="196"/>
        <v>na</v>
      </c>
      <c r="CB47" s="85">
        <f t="shared" si="196"/>
        <v>2.9550381617309318</v>
      </c>
      <c r="CC47" s="85">
        <f t="shared" si="196"/>
        <v>3.3501015711104563</v>
      </c>
      <c r="CD47" s="85">
        <f t="shared" si="196"/>
        <v>1.6311377504841027</v>
      </c>
      <c r="CE47" s="85" t="str">
        <f t="shared" si="196"/>
        <v>na</v>
      </c>
      <c r="CF47" s="85" t="str">
        <f t="shared" si="196"/>
        <v>na</v>
      </c>
      <c r="CG47" s="85" t="str">
        <f t="shared" si="196"/>
        <v>na</v>
      </c>
      <c r="CH47" s="86" t="str">
        <f t="shared" si="196"/>
        <v>na</v>
      </c>
      <c r="CI47" s="102" t="str">
        <f t="shared" si="196"/>
        <v>na</v>
      </c>
    </row>
    <row r="48" spans="1:87" s="41" customFormat="1" x14ac:dyDescent="0.25">
      <c r="A48" s="217" t="s">
        <v>11</v>
      </c>
      <c r="B48" s="54"/>
      <c r="C48" s="69">
        <v>102</v>
      </c>
      <c r="D48" s="55">
        <v>1</v>
      </c>
      <c r="E48" s="55"/>
      <c r="F48" s="55">
        <v>1</v>
      </c>
      <c r="G48" s="56"/>
      <c r="H48" s="55"/>
      <c r="I48" s="57"/>
      <c r="J48" s="57">
        <v>1.95E-2</v>
      </c>
      <c r="K48" s="57">
        <v>2.8E-3</v>
      </c>
      <c r="L48" s="57">
        <v>2.9000000000000002E-3</v>
      </c>
      <c r="M48" s="255" t="s">
        <v>278</v>
      </c>
      <c r="N48" s="63"/>
      <c r="O48" s="59">
        <v>0.1246</v>
      </c>
      <c r="P48" s="224">
        <v>5.1949999999999996E-2</v>
      </c>
      <c r="Q48" s="224">
        <v>0.50549999999999995</v>
      </c>
      <c r="R48" s="73">
        <f>P48/O48</f>
        <v>0.4169341894060995</v>
      </c>
      <c r="S48" s="73">
        <f>IF(P48&lt;0.01*O48,0.01,IF(P48&gt;100*O48,100,R48))</f>
        <v>0.4169341894060995</v>
      </c>
      <c r="T48" s="205">
        <f>IF(Q48&gt;0,((((1/O48)^2)*((Q48^2)+(P48^2))-((1/O48)^2)*(P48^2))^0.5),0)</f>
        <v>4.0569823434991967</v>
      </c>
      <c r="U48" s="26">
        <f t="shared" si="173"/>
        <v>4.0569823434991967</v>
      </c>
      <c r="V48" s="78">
        <v>1</v>
      </c>
      <c r="W48" s="61">
        <v>1</v>
      </c>
      <c r="X48" s="75">
        <v>1</v>
      </c>
      <c r="Y48" s="61">
        <v>1</v>
      </c>
      <c r="Z48" s="61">
        <v>1</v>
      </c>
      <c r="AA48" s="37">
        <v>0.1</v>
      </c>
      <c r="AB48" s="37"/>
      <c r="AC48" s="61"/>
      <c r="AD48" s="61"/>
      <c r="AE48" s="75"/>
      <c r="AF48" s="61">
        <v>1</v>
      </c>
      <c r="AG48" s="54">
        <f>IF(V48&gt;0,$C48,"na")</f>
        <v>102</v>
      </c>
      <c r="AH48" s="144">
        <f t="shared" ref="AH48" si="245">IF(W48&gt;0,$C48,"na")</f>
        <v>102</v>
      </c>
      <c r="AI48" s="144">
        <f t="shared" ref="AI48" si="246">IF(X48&gt;0,$C48,"na")</f>
        <v>102</v>
      </c>
      <c r="AJ48" s="144">
        <f t="shared" ref="AJ48" si="247">IF(Y48&gt;0,$C48,"na")</f>
        <v>102</v>
      </c>
      <c r="AK48" s="144">
        <f t="shared" ref="AK48" si="248">IF(Z48&gt;0,$C48,"na")</f>
        <v>102</v>
      </c>
      <c r="AL48" s="144">
        <f t="shared" ref="AL48" si="249">IF(AA48&gt;0,$C48,"na")</f>
        <v>102</v>
      </c>
      <c r="AM48" s="144" t="str">
        <f t="shared" ref="AM48" si="250">IF(AB48&gt;0,$C48,"na")</f>
        <v>na</v>
      </c>
      <c r="AN48" s="144" t="str">
        <f t="shared" ref="AN48" si="251">IF(AC48&gt;0,$C48,"na")</f>
        <v>na</v>
      </c>
      <c r="AO48" s="144" t="str">
        <f t="shared" ref="AO48" si="252">IF(AD48&gt;0,$C48,"na")</f>
        <v>na</v>
      </c>
      <c r="AP48" s="144" t="str">
        <f t="shared" ref="AP48" si="253">IF(AE48&gt;0,$C48,"na")</f>
        <v>na</v>
      </c>
      <c r="AQ48" s="144">
        <f t="shared" ref="AQ48" si="254">IF(AF48&gt;0,$C48,"na")</f>
        <v>102</v>
      </c>
      <c r="AR48" s="81">
        <f t="shared" si="207"/>
        <v>0.34849551602104273</v>
      </c>
      <c r="AS48" s="82">
        <f t="shared" si="208"/>
        <v>0.36433622129472648</v>
      </c>
      <c r="AT48" s="83">
        <f t="shared" si="209"/>
        <v>0.39828058973833452</v>
      </c>
      <c r="AU48" s="82">
        <f t="shared" si="210"/>
        <v>0.50338241203039502</v>
      </c>
      <c r="AV48" s="82">
        <f t="shared" si="211"/>
        <v>0.60085433796731502</v>
      </c>
      <c r="AW48" s="82">
        <f t="shared" si="212"/>
        <v>4.4678912310390097E-2</v>
      </c>
      <c r="AX48" s="82" t="str">
        <f t="shared" si="213"/>
        <v>na</v>
      </c>
      <c r="AY48" s="82" t="str">
        <f t="shared" si="214"/>
        <v>na</v>
      </c>
      <c r="AZ48" s="82" t="str">
        <f t="shared" si="215"/>
        <v>na</v>
      </c>
      <c r="BA48" s="83" t="str">
        <f t="shared" si="216"/>
        <v>na</v>
      </c>
      <c r="BB48" s="82">
        <f t="shared" si="217"/>
        <v>0.34849551602104273</v>
      </c>
      <c r="BC48" s="93">
        <f t="shared" si="218"/>
        <v>3.241539861189314</v>
      </c>
      <c r="BD48" s="85">
        <f t="shared" si="219"/>
        <v>3.542922699523031</v>
      </c>
      <c r="BE48" s="86">
        <f t="shared" si="220"/>
        <v>4.2338479819615529</v>
      </c>
      <c r="BF48" s="85">
        <f t="shared" si="221"/>
        <v>6.7632127968023958</v>
      </c>
      <c r="BG48" s="85">
        <f t="shared" si="222"/>
        <v>9.6359686717874951</v>
      </c>
      <c r="BH48" s="85">
        <f t="shared" si="223"/>
        <v>5.3279747882796095E-2</v>
      </c>
      <c r="BI48" s="85" t="str">
        <f t="shared" si="224"/>
        <v>na</v>
      </c>
      <c r="BJ48" s="85" t="str">
        <f t="shared" si="225"/>
        <v>na</v>
      </c>
      <c r="BK48" s="85" t="str">
        <f t="shared" si="226"/>
        <v>na</v>
      </c>
      <c r="BL48" s="86" t="str">
        <f t="shared" si="227"/>
        <v>na</v>
      </c>
      <c r="BM48" s="102">
        <f t="shared" si="228"/>
        <v>3.241539861189314</v>
      </c>
      <c r="BN48" s="85">
        <f t="shared" si="229"/>
        <v>327.39552598012074</v>
      </c>
      <c r="BO48" s="85">
        <f t="shared" si="186"/>
        <v>357.83519265182611</v>
      </c>
      <c r="BP48" s="86">
        <f t="shared" si="187"/>
        <v>427.61864617811682</v>
      </c>
      <c r="BQ48" s="85">
        <f t="shared" si="188"/>
        <v>683.08449247704198</v>
      </c>
      <c r="BR48" s="85">
        <f t="shared" si="189"/>
        <v>973.23283585053696</v>
      </c>
      <c r="BS48" s="85">
        <f t="shared" si="190"/>
        <v>5.3812545361624053</v>
      </c>
      <c r="BT48" s="85" t="str">
        <f t="shared" si="191"/>
        <v>na</v>
      </c>
      <c r="BU48" s="85" t="str">
        <f t="shared" si="192"/>
        <v>na</v>
      </c>
      <c r="BV48" s="85" t="str">
        <f t="shared" si="193"/>
        <v>na</v>
      </c>
      <c r="BW48" s="86" t="str">
        <f t="shared" si="194"/>
        <v>na</v>
      </c>
      <c r="BX48" s="85">
        <f t="shared" si="195"/>
        <v>327.39552598012074</v>
      </c>
      <c r="BY48" s="93">
        <f t="shared" si="230"/>
        <v>0.65253912390378754</v>
      </c>
      <c r="BZ48" s="85">
        <f t="shared" si="196"/>
        <v>1.378191194742064</v>
      </c>
      <c r="CA48" s="86">
        <f t="shared" si="196"/>
        <v>8.0648282405096818</v>
      </c>
      <c r="CB48" s="85">
        <f t="shared" si="196"/>
        <v>8.6696974241083726</v>
      </c>
      <c r="CC48" s="85">
        <f t="shared" si="196"/>
        <v>9.8699299235520783</v>
      </c>
      <c r="CD48" s="85">
        <f t="shared" si="196"/>
        <v>4.6021571903448812</v>
      </c>
      <c r="CE48" s="85" t="str">
        <f t="shared" si="196"/>
        <v>na</v>
      </c>
      <c r="CF48" s="85" t="str">
        <f t="shared" si="196"/>
        <v>na</v>
      </c>
      <c r="CG48" s="85" t="str">
        <f t="shared" si="196"/>
        <v>na</v>
      </c>
      <c r="CH48" s="86" t="str">
        <f t="shared" si="196"/>
        <v>na</v>
      </c>
      <c r="CI48" s="102">
        <f t="shared" si="196"/>
        <v>7.5714179323848425</v>
      </c>
    </row>
    <row r="49" spans="1:87" s="41" customFormat="1" x14ac:dyDescent="0.25">
      <c r="A49" s="222" t="s">
        <v>122</v>
      </c>
      <c r="B49" s="54">
        <v>36</v>
      </c>
      <c r="C49" s="69"/>
      <c r="D49" s="55"/>
      <c r="E49" s="55"/>
      <c r="F49" s="55">
        <v>1</v>
      </c>
      <c r="G49" s="56"/>
      <c r="H49" s="55">
        <v>9.5250000000000004</v>
      </c>
      <c r="I49" s="57"/>
      <c r="J49" s="57">
        <v>0</v>
      </c>
      <c r="K49" s="57">
        <v>2.7000000000000001E-3</v>
      </c>
      <c r="L49" s="57">
        <v>6.0499999999999998E-3</v>
      </c>
      <c r="M49" s="255" t="s">
        <v>278</v>
      </c>
      <c r="N49" s="58">
        <v>88.221999999999994</v>
      </c>
      <c r="O49" s="59"/>
      <c r="P49" s="224">
        <v>35.610999999999997</v>
      </c>
      <c r="Q49" s="224">
        <v>68.856999999999999</v>
      </c>
      <c r="R49" s="32">
        <f t="shared" ref="R49:R54" si="255">P49/N49</f>
        <v>0.40365215025730544</v>
      </c>
      <c r="S49" s="32">
        <f t="shared" ref="S49:S54" si="256">IF(P49&lt;0.01*N49,0.01,IF(P49&gt;100*N49,100,R49))</f>
        <v>0.40365215025730544</v>
      </c>
      <c r="T49" s="205">
        <f t="shared" ref="T49:T54" si="257">IF(Q49&gt;0,((((1/N49)^2)*((Q49^2)+(P49^2))-((1/N49)^2)*(P49^2))^0.5),0)</f>
        <v>0.78049692820384942</v>
      </c>
      <c r="U49" s="26">
        <f t="shared" si="173"/>
        <v>0.78049692820384942</v>
      </c>
      <c r="V49" s="78">
        <v>1</v>
      </c>
      <c r="W49" s="60">
        <v>1</v>
      </c>
      <c r="X49" s="75"/>
      <c r="Y49" s="60">
        <v>1</v>
      </c>
      <c r="Z49" s="60">
        <v>1</v>
      </c>
      <c r="AA49" s="36">
        <v>0.1</v>
      </c>
      <c r="AB49" s="36"/>
      <c r="AC49" s="60"/>
      <c r="AD49" s="60">
        <v>1</v>
      </c>
      <c r="AE49" s="75"/>
      <c r="AF49" s="60"/>
      <c r="AG49" s="54">
        <f t="shared" ref="AG49:AG54" si="258">IF(V49&gt;0,$B49,"na")</f>
        <v>36</v>
      </c>
      <c r="AH49" s="144">
        <f t="shared" ref="AH49:AH54" si="259">IF(W49&gt;0,$B49,"na")</f>
        <v>36</v>
      </c>
      <c r="AI49" s="144" t="str">
        <f t="shared" ref="AI49:AI54" si="260">IF(X49&gt;0,$B49,"na")</f>
        <v>na</v>
      </c>
      <c r="AJ49" s="144">
        <f t="shared" ref="AJ49:AJ54" si="261">IF(Y49&gt;0,$B49,"na")</f>
        <v>36</v>
      </c>
      <c r="AK49" s="144">
        <f t="shared" ref="AK49:AK54" si="262">IF(Z49&gt;0,$B49,"na")</f>
        <v>36</v>
      </c>
      <c r="AL49" s="144">
        <f t="shared" ref="AL49:AL54" si="263">IF(AA49&gt;0,$B49,"na")</f>
        <v>36</v>
      </c>
      <c r="AM49" s="144" t="str">
        <f t="shared" ref="AM49:AM54" si="264">IF(AB49&gt;0,$B49,"na")</f>
        <v>na</v>
      </c>
      <c r="AN49" s="144" t="str">
        <f t="shared" ref="AN49:AN54" si="265">IF(AC49&gt;0,$B49,"na")</f>
        <v>na</v>
      </c>
      <c r="AO49" s="144">
        <f t="shared" ref="AO49:AO54" si="266">IF(AD49&gt;0,$B49,"na")</f>
        <v>36</v>
      </c>
      <c r="AP49" s="144" t="str">
        <f t="shared" ref="AP49:AP54" si="267">IF(AE49&gt;0,$B49,"na")</f>
        <v>na</v>
      </c>
      <c r="AQ49" s="144" t="str">
        <f t="shared" ref="AQ49:AQ54" si="268">IF(AF49&gt;0,$B49,"na")</f>
        <v>na</v>
      </c>
      <c r="AR49" s="81">
        <f t="shared" si="207"/>
        <v>0.33907751867998459</v>
      </c>
      <c r="AS49" s="82">
        <f t="shared" si="208"/>
        <v>0.35449013316543843</v>
      </c>
      <c r="AT49" s="83" t="str">
        <f t="shared" si="209"/>
        <v>na</v>
      </c>
      <c r="AU49" s="82">
        <f t="shared" si="210"/>
        <v>0.48977863809331107</v>
      </c>
      <c r="AV49" s="82">
        <f t="shared" si="211"/>
        <v>0.58461641151721477</v>
      </c>
      <c r="AW49" s="82">
        <f t="shared" si="212"/>
        <v>4.3471476753844183E-2</v>
      </c>
      <c r="AX49" s="82" t="str">
        <f t="shared" si="213"/>
        <v>na</v>
      </c>
      <c r="AY49" s="82" t="str">
        <f t="shared" si="214"/>
        <v>na</v>
      </c>
      <c r="AZ49" s="82">
        <f t="shared" si="215"/>
        <v>0.36516040473229106</v>
      </c>
      <c r="BA49" s="83" t="str">
        <f t="shared" si="216"/>
        <v>na</v>
      </c>
      <c r="BB49" s="82" t="str">
        <f t="shared" si="217"/>
        <v>na</v>
      </c>
      <c r="BC49" s="93">
        <f t="shared" si="218"/>
        <v>1.1537849969813032</v>
      </c>
      <c r="BD49" s="85">
        <f t="shared" si="219"/>
        <v>1.2610583954609698</v>
      </c>
      <c r="BE49" s="86" t="str">
        <f t="shared" si="220"/>
        <v>na</v>
      </c>
      <c r="BF49" s="85">
        <f t="shared" si="221"/>
        <v>2.4072798085165461</v>
      </c>
      <c r="BG49" s="85">
        <f t="shared" si="222"/>
        <v>3.429800823368915</v>
      </c>
      <c r="BH49" s="85">
        <f t="shared" si="223"/>
        <v>1.8964250443479675E-2</v>
      </c>
      <c r="BI49" s="85" t="str">
        <f t="shared" si="224"/>
        <v>na</v>
      </c>
      <c r="BJ49" s="85" t="str">
        <f t="shared" si="225"/>
        <v>na</v>
      </c>
      <c r="BK49" s="85">
        <f t="shared" si="226"/>
        <v>1.3381175112919255</v>
      </c>
      <c r="BL49" s="86" t="str">
        <f t="shared" si="227"/>
        <v>na</v>
      </c>
      <c r="BM49" s="102" t="str">
        <f t="shared" si="228"/>
        <v>na</v>
      </c>
      <c r="BN49" s="85">
        <f t="shared" si="229"/>
        <v>40.382474894345613</v>
      </c>
      <c r="BO49" s="85">
        <f t="shared" si="186"/>
        <v>44.137043841133945</v>
      </c>
      <c r="BP49" s="86" t="str">
        <f t="shared" si="187"/>
        <v>na</v>
      </c>
      <c r="BQ49" s="85">
        <f t="shared" si="188"/>
        <v>84.254793298079107</v>
      </c>
      <c r="BR49" s="85">
        <f t="shared" si="189"/>
        <v>120.04302881791203</v>
      </c>
      <c r="BS49" s="85">
        <f t="shared" si="190"/>
        <v>0.66374876552178863</v>
      </c>
      <c r="BT49" s="85" t="str">
        <f t="shared" si="191"/>
        <v>na</v>
      </c>
      <c r="BU49" s="85" t="str">
        <f t="shared" si="192"/>
        <v>na</v>
      </c>
      <c r="BV49" s="85">
        <f t="shared" si="193"/>
        <v>46.834112895217395</v>
      </c>
      <c r="BW49" s="86" t="str">
        <f t="shared" si="194"/>
        <v>na</v>
      </c>
      <c r="BX49" s="85" t="str">
        <f t="shared" si="195"/>
        <v>na</v>
      </c>
      <c r="BY49" s="93">
        <f t="shared" si="230"/>
        <v>0.17926425414205849</v>
      </c>
      <c r="BZ49" s="85">
        <f t="shared" si="196"/>
        <v>0.40750597005180234</v>
      </c>
      <c r="CA49" s="86" t="str">
        <f t="shared" si="196"/>
        <v>na</v>
      </c>
      <c r="CB49" s="85">
        <f t="shared" si="196"/>
        <v>2.7809978223592298</v>
      </c>
      <c r="CC49" s="85">
        <f t="shared" si="196"/>
        <v>3.1293163084183555</v>
      </c>
      <c r="CD49" s="85">
        <f t="shared" si="196"/>
        <v>1.6428094388005601</v>
      </c>
      <c r="CE49" s="85" t="str">
        <f t="shared" si="196"/>
        <v>na</v>
      </c>
      <c r="CF49" s="85" t="str">
        <f t="shared" si="196"/>
        <v>na</v>
      </c>
      <c r="CG49" s="85">
        <f t="shared" si="196"/>
        <v>0.83649121112297431</v>
      </c>
      <c r="CH49" s="86" t="str">
        <f t="shared" si="196"/>
        <v>na</v>
      </c>
      <c r="CI49" s="102" t="str">
        <f t="shared" si="196"/>
        <v>na</v>
      </c>
    </row>
    <row r="50" spans="1:87" s="41" customFormat="1" x14ac:dyDescent="0.25">
      <c r="A50" s="223" t="s">
        <v>51</v>
      </c>
      <c r="B50" s="46">
        <v>36</v>
      </c>
      <c r="C50" s="95"/>
      <c r="D50" s="37">
        <v>1</v>
      </c>
      <c r="E50" s="37"/>
      <c r="F50" s="37">
        <v>1</v>
      </c>
      <c r="G50" s="64"/>
      <c r="H50" s="37">
        <v>108.675</v>
      </c>
      <c r="I50" s="65"/>
      <c r="J50" s="65"/>
      <c r="K50" s="65"/>
      <c r="L50" s="65"/>
      <c r="M50" s="255" t="s">
        <v>270</v>
      </c>
      <c r="N50" s="66">
        <v>217.35</v>
      </c>
      <c r="O50" s="47"/>
      <c r="P50" s="225">
        <v>134.5</v>
      </c>
      <c r="Q50" s="225">
        <v>153.04900000000001</v>
      </c>
      <c r="R50" s="32">
        <f t="shared" si="255"/>
        <v>0.61881757533931447</v>
      </c>
      <c r="S50" s="32">
        <f t="shared" si="256"/>
        <v>0.61881757533931447</v>
      </c>
      <c r="T50" s="205">
        <f t="shared" si="257"/>
        <v>0.7041591902461467</v>
      </c>
      <c r="U50" s="26">
        <f t="shared" si="173"/>
        <v>0.7041591902461467</v>
      </c>
      <c r="V50" s="78">
        <v>1</v>
      </c>
      <c r="W50" s="37">
        <v>1</v>
      </c>
      <c r="X50" s="76">
        <v>0.5</v>
      </c>
      <c r="Y50" s="37">
        <v>0.25</v>
      </c>
      <c r="Z50" s="37">
        <v>0.1</v>
      </c>
      <c r="AA50" s="37">
        <v>1</v>
      </c>
      <c r="AB50" s="37">
        <v>1</v>
      </c>
      <c r="AC50" s="37"/>
      <c r="AD50" s="37"/>
      <c r="AE50" s="76">
        <v>0.5</v>
      </c>
      <c r="AF50" s="36">
        <v>1</v>
      </c>
      <c r="AG50" s="54">
        <f t="shared" si="258"/>
        <v>36</v>
      </c>
      <c r="AH50" s="144">
        <f t="shared" si="259"/>
        <v>36</v>
      </c>
      <c r="AI50" s="144">
        <f t="shared" si="260"/>
        <v>36</v>
      </c>
      <c r="AJ50" s="144">
        <f t="shared" si="261"/>
        <v>36</v>
      </c>
      <c r="AK50" s="144">
        <f t="shared" si="262"/>
        <v>36</v>
      </c>
      <c r="AL50" s="144">
        <f t="shared" si="263"/>
        <v>36</v>
      </c>
      <c r="AM50" s="144">
        <f t="shared" si="264"/>
        <v>36</v>
      </c>
      <c r="AN50" s="144" t="str">
        <f t="shared" si="265"/>
        <v>na</v>
      </c>
      <c r="AO50" s="144" t="str">
        <f t="shared" si="266"/>
        <v>na</v>
      </c>
      <c r="AP50" s="144">
        <f t="shared" si="267"/>
        <v>36</v>
      </c>
      <c r="AQ50" s="144">
        <f t="shared" si="268"/>
        <v>36</v>
      </c>
      <c r="AR50" s="81">
        <f t="shared" si="207"/>
        <v>0.48169599097775678</v>
      </c>
      <c r="AS50" s="82">
        <f t="shared" si="208"/>
        <v>0.50359126329492754</v>
      </c>
      <c r="AT50" s="83">
        <f t="shared" si="209"/>
        <v>0.27525485198728955</v>
      </c>
      <c r="AU50" s="82">
        <f t="shared" si="210"/>
        <v>0.17394577451974549</v>
      </c>
      <c r="AV50" s="82">
        <f t="shared" si="211"/>
        <v>8.3051032927199439E-2</v>
      </c>
      <c r="AW50" s="82">
        <f t="shared" si="212"/>
        <v>0.61755896279199596</v>
      </c>
      <c r="AX50" s="82">
        <f t="shared" si="213"/>
        <v>0.51180199041386654</v>
      </c>
      <c r="AY50" s="82" t="str">
        <f t="shared" si="214"/>
        <v>na</v>
      </c>
      <c r="AZ50" s="82" t="str">
        <f t="shared" si="215"/>
        <v>na</v>
      </c>
      <c r="BA50" s="83">
        <f t="shared" si="216"/>
        <v>0.32113066065183782</v>
      </c>
      <c r="BB50" s="82">
        <f t="shared" si="217"/>
        <v>0.48169599097775678</v>
      </c>
      <c r="BC50" s="93">
        <f t="shared" si="218"/>
        <v>1.0661436910991229</v>
      </c>
      <c r="BD50" s="85">
        <f t="shared" si="219"/>
        <v>1.1652686210566858</v>
      </c>
      <c r="BE50" s="86">
        <f t="shared" si="220"/>
        <v>0.34812855219563194</v>
      </c>
      <c r="BF50" s="85">
        <f t="shared" si="221"/>
        <v>0.13902645354610477</v>
      </c>
      <c r="BG50" s="85">
        <f t="shared" si="222"/>
        <v>3.1692737547536341E-2</v>
      </c>
      <c r="BH50" s="85">
        <f t="shared" si="223"/>
        <v>1.7523729308006626</v>
      </c>
      <c r="BI50" s="85">
        <f t="shared" si="224"/>
        <v>1.2035762762798692</v>
      </c>
      <c r="BJ50" s="85" t="str">
        <f t="shared" si="225"/>
        <v>na</v>
      </c>
      <c r="BK50" s="85" t="str">
        <f t="shared" si="226"/>
        <v>na</v>
      </c>
      <c r="BL50" s="86">
        <f t="shared" si="227"/>
        <v>0.47384164048849903</v>
      </c>
      <c r="BM50" s="102">
        <f t="shared" si="228"/>
        <v>1.0661436910991229</v>
      </c>
      <c r="BN50" s="85">
        <f t="shared" si="229"/>
        <v>37.315029188469303</v>
      </c>
      <c r="BO50" s="85">
        <f t="shared" si="186"/>
        <v>40.784401736984002</v>
      </c>
      <c r="BP50" s="86">
        <f t="shared" si="187"/>
        <v>12.184499326847117</v>
      </c>
      <c r="BQ50" s="85">
        <f t="shared" si="188"/>
        <v>4.8659258741136666</v>
      </c>
      <c r="BR50" s="85">
        <f t="shared" si="189"/>
        <v>1.109245814163772</v>
      </c>
      <c r="BS50" s="85">
        <f t="shared" si="190"/>
        <v>61.333052578023192</v>
      </c>
      <c r="BT50" s="85">
        <f t="shared" si="191"/>
        <v>42.125169669795419</v>
      </c>
      <c r="BU50" s="85" t="str">
        <f t="shared" si="192"/>
        <v>na</v>
      </c>
      <c r="BV50" s="85" t="str">
        <f t="shared" si="193"/>
        <v>na</v>
      </c>
      <c r="BW50" s="86">
        <f t="shared" si="194"/>
        <v>16.584457417097465</v>
      </c>
      <c r="BX50" s="85">
        <f t="shared" si="195"/>
        <v>37.315029188469303</v>
      </c>
      <c r="BY50" s="93">
        <f t="shared" si="230"/>
        <v>1.6361145379309554</v>
      </c>
      <c r="BZ50" s="85">
        <f t="shared" si="196"/>
        <v>2.3499931075525362</v>
      </c>
      <c r="CA50" s="86">
        <f t="shared" si="196"/>
        <v>0.90055594985507326</v>
      </c>
      <c r="CB50" s="85">
        <f t="shared" si="196"/>
        <v>5.1694743726802724E-2</v>
      </c>
      <c r="CC50" s="85">
        <f t="shared" si="196"/>
        <v>1.5386043245336247</v>
      </c>
      <c r="CD50" s="85">
        <f t="shared" si="196"/>
        <v>4.6777195702421537</v>
      </c>
      <c r="CE50" s="85">
        <f t="shared" si="196"/>
        <v>5.7254630535837201</v>
      </c>
      <c r="CF50" s="85" t="str">
        <f t="shared" si="196"/>
        <v>na</v>
      </c>
      <c r="CG50" s="85" t="str">
        <f t="shared" si="196"/>
        <v>na</v>
      </c>
      <c r="CH50" s="86">
        <f t="shared" si="196"/>
        <v>0.19330680263239033</v>
      </c>
      <c r="CI50" s="102">
        <f t="shared" si="196"/>
        <v>5.9239144420427623</v>
      </c>
    </row>
    <row r="51" spans="1:87" s="41" customFormat="1" x14ac:dyDescent="0.25">
      <c r="A51" s="217" t="s">
        <v>50</v>
      </c>
      <c r="B51" s="54">
        <v>36</v>
      </c>
      <c r="C51" s="69"/>
      <c r="D51" s="55">
        <v>1</v>
      </c>
      <c r="E51" s="55"/>
      <c r="F51" s="55">
        <v>1</v>
      </c>
      <c r="G51" s="56"/>
      <c r="H51" s="55">
        <v>2.113</v>
      </c>
      <c r="I51" s="57"/>
      <c r="J51" s="57"/>
      <c r="K51" s="57"/>
      <c r="L51" s="57"/>
      <c r="M51" s="255" t="s">
        <v>278</v>
      </c>
      <c r="N51" s="58">
        <v>133.334</v>
      </c>
      <c r="O51" s="59"/>
      <c r="P51" s="224">
        <v>73.332999999999998</v>
      </c>
      <c r="Q51" s="224">
        <v>98.334000000000003</v>
      </c>
      <c r="R51" s="32">
        <f t="shared" si="255"/>
        <v>0.54999475002624987</v>
      </c>
      <c r="S51" s="32">
        <f t="shared" si="256"/>
        <v>0.54999475002624987</v>
      </c>
      <c r="T51" s="205">
        <f t="shared" si="257"/>
        <v>0.73750131249343753</v>
      </c>
      <c r="U51" s="26">
        <f t="shared" si="173"/>
        <v>0.73750131249343753</v>
      </c>
      <c r="V51" s="78">
        <v>1</v>
      </c>
      <c r="W51" s="61">
        <v>1</v>
      </c>
      <c r="X51" s="75"/>
      <c r="Y51" s="61">
        <v>0.75</v>
      </c>
      <c r="Z51" s="61">
        <v>1</v>
      </c>
      <c r="AA51" s="37">
        <v>0.1</v>
      </c>
      <c r="AB51" s="37">
        <v>1</v>
      </c>
      <c r="AC51" s="61"/>
      <c r="AD51" s="61"/>
      <c r="AE51" s="75"/>
      <c r="AF51" s="61">
        <v>1</v>
      </c>
      <c r="AG51" s="54">
        <f t="shared" si="258"/>
        <v>36</v>
      </c>
      <c r="AH51" s="144">
        <f t="shared" si="259"/>
        <v>36</v>
      </c>
      <c r="AI51" s="144" t="str">
        <f t="shared" si="260"/>
        <v>na</v>
      </c>
      <c r="AJ51" s="144">
        <f t="shared" si="261"/>
        <v>36</v>
      </c>
      <c r="AK51" s="144">
        <f t="shared" si="262"/>
        <v>36</v>
      </c>
      <c r="AL51" s="144">
        <f t="shared" si="263"/>
        <v>36</v>
      </c>
      <c r="AM51" s="144">
        <f t="shared" si="264"/>
        <v>36</v>
      </c>
      <c r="AN51" s="144" t="str">
        <f t="shared" si="265"/>
        <v>na</v>
      </c>
      <c r="AO51" s="144" t="str">
        <f t="shared" si="266"/>
        <v>na</v>
      </c>
      <c r="AP51" s="144" t="str">
        <f t="shared" si="267"/>
        <v>na</v>
      </c>
      <c r="AQ51" s="144">
        <f t="shared" si="268"/>
        <v>36</v>
      </c>
      <c r="AR51" s="81">
        <f t="shared" si="207"/>
        <v>0.43825154384558029</v>
      </c>
      <c r="AS51" s="82">
        <f t="shared" si="208"/>
        <v>0.45817206856583392</v>
      </c>
      <c r="AT51" s="83" t="str">
        <f t="shared" si="209"/>
        <v>na</v>
      </c>
      <c r="AU51" s="82">
        <f t="shared" si="210"/>
        <v>0.47477250583271197</v>
      </c>
      <c r="AV51" s="82">
        <f t="shared" si="211"/>
        <v>0.75560611007858669</v>
      </c>
      <c r="AW51" s="82">
        <f t="shared" si="212"/>
        <v>5.6186095364817994E-2</v>
      </c>
      <c r="AX51" s="82">
        <f t="shared" si="213"/>
        <v>0.46564226533592906</v>
      </c>
      <c r="AY51" s="82" t="str">
        <f t="shared" si="214"/>
        <v>na</v>
      </c>
      <c r="AZ51" s="82" t="str">
        <f t="shared" si="215"/>
        <v>na</v>
      </c>
      <c r="BA51" s="83" t="str">
        <f t="shared" si="216"/>
        <v>na</v>
      </c>
      <c r="BB51" s="82">
        <f t="shared" si="217"/>
        <v>0.43825154384558029</v>
      </c>
      <c r="BC51" s="93">
        <f t="shared" si="218"/>
        <v>1.1048961076968626</v>
      </c>
      <c r="BD51" s="85">
        <f t="shared" si="219"/>
        <v>1.207624051594298</v>
      </c>
      <c r="BE51" s="86" t="str">
        <f t="shared" si="220"/>
        <v>na</v>
      </c>
      <c r="BF51" s="85">
        <f t="shared" si="221"/>
        <v>1.2967183486164566</v>
      </c>
      <c r="BG51" s="85">
        <f t="shared" si="222"/>
        <v>3.2844711881595199</v>
      </c>
      <c r="BH51" s="85">
        <f t="shared" si="223"/>
        <v>1.8160685530849159E-2</v>
      </c>
      <c r="BI51" s="85">
        <f t="shared" si="224"/>
        <v>1.2473241215796613</v>
      </c>
      <c r="BJ51" s="85" t="str">
        <f t="shared" si="225"/>
        <v>na</v>
      </c>
      <c r="BK51" s="85" t="str">
        <f t="shared" si="226"/>
        <v>na</v>
      </c>
      <c r="BL51" s="86" t="str">
        <f t="shared" si="227"/>
        <v>na</v>
      </c>
      <c r="BM51" s="102">
        <f t="shared" si="228"/>
        <v>1.1048961076968626</v>
      </c>
      <c r="BN51" s="85">
        <f t="shared" si="229"/>
        <v>38.67136376939019</v>
      </c>
      <c r="BO51" s="85">
        <f t="shared" si="186"/>
        <v>42.266841805800432</v>
      </c>
      <c r="BP51" s="86" t="str">
        <f t="shared" si="187"/>
        <v>na</v>
      </c>
      <c r="BQ51" s="85">
        <f t="shared" si="188"/>
        <v>45.385142201575981</v>
      </c>
      <c r="BR51" s="85">
        <f t="shared" si="189"/>
        <v>114.95649158558319</v>
      </c>
      <c r="BS51" s="85">
        <f t="shared" si="190"/>
        <v>0.63562399357972055</v>
      </c>
      <c r="BT51" s="85">
        <f t="shared" si="191"/>
        <v>43.656344255288147</v>
      </c>
      <c r="BU51" s="85" t="str">
        <f t="shared" si="192"/>
        <v>na</v>
      </c>
      <c r="BV51" s="85" t="str">
        <f t="shared" si="193"/>
        <v>na</v>
      </c>
      <c r="BW51" s="86" t="str">
        <f t="shared" si="194"/>
        <v>na</v>
      </c>
      <c r="BX51" s="85">
        <f t="shared" si="195"/>
        <v>38.67136376939019</v>
      </c>
      <c r="BY51" s="93">
        <f t="shared" si="230"/>
        <v>1.037220536778158</v>
      </c>
      <c r="BZ51" s="85">
        <f t="shared" si="196"/>
        <v>1.5887431648941972</v>
      </c>
      <c r="CA51" s="86" t="str">
        <f t="shared" si="196"/>
        <v>na</v>
      </c>
      <c r="CB51" s="85">
        <f t="shared" si="196"/>
        <v>2.4888078982321362</v>
      </c>
      <c r="CC51" s="85">
        <f t="shared" si="196"/>
        <v>7.8116088828439754</v>
      </c>
      <c r="CD51" s="85">
        <f t="shared" si="196"/>
        <v>1.4530700869104112</v>
      </c>
      <c r="CE51" s="85">
        <f t="shared" si="196"/>
        <v>4.4767604314122291</v>
      </c>
      <c r="CF51" s="85" t="str">
        <f t="shared" si="196"/>
        <v>na</v>
      </c>
      <c r="CG51" s="85" t="str">
        <f t="shared" si="196"/>
        <v>na</v>
      </c>
      <c r="CH51" s="86" t="str">
        <f t="shared" si="196"/>
        <v>na</v>
      </c>
      <c r="CI51" s="102">
        <f t="shared" si="196"/>
        <v>4.7229834387929852</v>
      </c>
    </row>
    <row r="52" spans="1:87" s="41" customFormat="1" x14ac:dyDescent="0.25">
      <c r="A52" s="222" t="s">
        <v>13</v>
      </c>
      <c r="B52" s="54">
        <v>36</v>
      </c>
      <c r="C52" s="69"/>
      <c r="D52" s="55"/>
      <c r="E52" s="55"/>
      <c r="F52" s="55">
        <v>1</v>
      </c>
      <c r="G52" s="56"/>
      <c r="H52" s="55">
        <v>38.325000000000003</v>
      </c>
      <c r="I52" s="57"/>
      <c r="J52" s="57"/>
      <c r="K52" s="57"/>
      <c r="L52" s="57"/>
      <c r="M52" s="255" t="s">
        <v>278</v>
      </c>
      <c r="N52" s="58">
        <v>1069.3399999999999</v>
      </c>
      <c r="O52" s="59"/>
      <c r="P52" s="224">
        <v>522.94399999999996</v>
      </c>
      <c r="Q52" s="224">
        <v>521.75800000000004</v>
      </c>
      <c r="R52" s="32">
        <f t="shared" si="255"/>
        <v>0.48903435764116182</v>
      </c>
      <c r="S52" s="32">
        <f t="shared" si="256"/>
        <v>0.48903435764116182</v>
      </c>
      <c r="T52" s="205">
        <f t="shared" si="257"/>
        <v>0.48792526231133232</v>
      </c>
      <c r="U52" s="26">
        <f t="shared" si="173"/>
        <v>0.48792526231133232</v>
      </c>
      <c r="V52" s="78">
        <v>1</v>
      </c>
      <c r="W52" s="60">
        <v>1</v>
      </c>
      <c r="X52" s="75"/>
      <c r="Y52" s="60">
        <v>0.25</v>
      </c>
      <c r="Z52" s="60">
        <v>0.3</v>
      </c>
      <c r="AA52" s="36">
        <v>1</v>
      </c>
      <c r="AB52" s="36">
        <v>0</v>
      </c>
      <c r="AC52" s="60"/>
      <c r="AD52" s="60"/>
      <c r="AE52" s="75"/>
      <c r="AF52" s="60"/>
      <c r="AG52" s="54">
        <f t="shared" si="258"/>
        <v>36</v>
      </c>
      <c r="AH52" s="144">
        <f t="shared" si="259"/>
        <v>36</v>
      </c>
      <c r="AI52" s="144" t="str">
        <f t="shared" si="260"/>
        <v>na</v>
      </c>
      <c r="AJ52" s="144">
        <f t="shared" si="261"/>
        <v>36</v>
      </c>
      <c r="AK52" s="144">
        <f t="shared" si="262"/>
        <v>36</v>
      </c>
      <c r="AL52" s="144">
        <f t="shared" si="263"/>
        <v>36</v>
      </c>
      <c r="AM52" s="144" t="str">
        <f t="shared" si="264"/>
        <v>na</v>
      </c>
      <c r="AN52" s="144" t="str">
        <f t="shared" si="265"/>
        <v>na</v>
      </c>
      <c r="AO52" s="144" t="str">
        <f t="shared" si="266"/>
        <v>na</v>
      </c>
      <c r="AP52" s="144" t="str">
        <f t="shared" si="267"/>
        <v>na</v>
      </c>
      <c r="AQ52" s="144" t="str">
        <f t="shared" si="268"/>
        <v>na</v>
      </c>
      <c r="AR52" s="81">
        <f t="shared" si="207"/>
        <v>0.39812782774134708</v>
      </c>
      <c r="AS52" s="82">
        <f t="shared" si="208"/>
        <v>0.4162245471841356</v>
      </c>
      <c r="AT52" s="83" t="str">
        <f t="shared" si="209"/>
        <v>na</v>
      </c>
      <c r="AU52" s="82">
        <f t="shared" si="210"/>
        <v>0.14376838223993088</v>
      </c>
      <c r="AV52" s="82">
        <f t="shared" si="211"/>
        <v>0.2059281867627657</v>
      </c>
      <c r="AW52" s="82">
        <f t="shared" si="212"/>
        <v>0.51042029197608607</v>
      </c>
      <c r="AX52" s="82" t="str">
        <f t="shared" si="213"/>
        <v>na</v>
      </c>
      <c r="AY52" s="82" t="str">
        <f t="shared" si="214"/>
        <v>na</v>
      </c>
      <c r="AZ52" s="82" t="str">
        <f t="shared" si="215"/>
        <v>na</v>
      </c>
      <c r="BA52" s="83" t="str">
        <f t="shared" si="216"/>
        <v>na</v>
      </c>
      <c r="BB52" s="82" t="str">
        <f t="shared" si="217"/>
        <v>na</v>
      </c>
      <c r="BC52" s="93">
        <f t="shared" si="218"/>
        <v>0.79476541641635245</v>
      </c>
      <c r="BD52" s="85">
        <f t="shared" si="219"/>
        <v>0.86865889521539341</v>
      </c>
      <c r="BE52" s="86" t="str">
        <f t="shared" si="220"/>
        <v>na</v>
      </c>
      <c r="BF52" s="85">
        <f t="shared" si="221"/>
        <v>0.10363839149256447</v>
      </c>
      <c r="BG52" s="85">
        <f t="shared" si="222"/>
        <v>0.21263046218035583</v>
      </c>
      <c r="BH52" s="85">
        <f t="shared" si="223"/>
        <v>1.3063205398033408</v>
      </c>
      <c r="BI52" s="85" t="str">
        <f t="shared" si="224"/>
        <v>na</v>
      </c>
      <c r="BJ52" s="85" t="str">
        <f t="shared" si="225"/>
        <v>na</v>
      </c>
      <c r="BK52" s="85" t="str">
        <f t="shared" si="226"/>
        <v>na</v>
      </c>
      <c r="BL52" s="86" t="str">
        <f t="shared" si="227"/>
        <v>na</v>
      </c>
      <c r="BM52" s="102" t="str">
        <f t="shared" si="228"/>
        <v>na</v>
      </c>
      <c r="BN52" s="85">
        <f t="shared" si="229"/>
        <v>27.816789574572336</v>
      </c>
      <c r="BO52" s="85">
        <f t="shared" si="186"/>
        <v>30.403061332538769</v>
      </c>
      <c r="BP52" s="86" t="str">
        <f t="shared" si="187"/>
        <v>na</v>
      </c>
      <c r="BQ52" s="85">
        <f t="shared" si="188"/>
        <v>3.6273437022397563</v>
      </c>
      <c r="BR52" s="85">
        <f t="shared" si="189"/>
        <v>7.442066176312454</v>
      </c>
      <c r="BS52" s="85">
        <f t="shared" si="190"/>
        <v>45.721218893116927</v>
      </c>
      <c r="BT52" s="85" t="str">
        <f t="shared" si="191"/>
        <v>na</v>
      </c>
      <c r="BU52" s="85" t="str">
        <f t="shared" si="192"/>
        <v>na</v>
      </c>
      <c r="BV52" s="85" t="str">
        <f t="shared" si="193"/>
        <v>na</v>
      </c>
      <c r="BW52" s="86" t="str">
        <f t="shared" si="194"/>
        <v>na</v>
      </c>
      <c r="BX52" s="85" t="str">
        <f t="shared" si="195"/>
        <v>na</v>
      </c>
      <c r="BY52" s="93">
        <f t="shared" si="230"/>
        <v>0.60481410206934361</v>
      </c>
      <c r="BZ52" s="85">
        <f t="shared" si="196"/>
        <v>1.01761373919242</v>
      </c>
      <c r="CA52" s="86" t="str">
        <f t="shared" si="196"/>
        <v>na</v>
      </c>
      <c r="CB52" s="85">
        <f t="shared" si="196"/>
        <v>0.16681435821195062</v>
      </c>
      <c r="CC52" s="85">
        <f t="shared" si="196"/>
        <v>0.25315185249016831</v>
      </c>
      <c r="CD52" s="85">
        <f t="shared" si="196"/>
        <v>2.3103137002133884</v>
      </c>
      <c r="CE52" s="85" t="str">
        <f t="shared" si="196"/>
        <v>na</v>
      </c>
      <c r="CF52" s="85" t="str">
        <f t="shared" si="196"/>
        <v>na</v>
      </c>
      <c r="CG52" s="85" t="str">
        <f t="shared" si="196"/>
        <v>na</v>
      </c>
      <c r="CH52" s="86" t="str">
        <f t="shared" si="196"/>
        <v>na</v>
      </c>
      <c r="CI52" s="102" t="str">
        <f t="shared" si="196"/>
        <v>na</v>
      </c>
    </row>
    <row r="53" spans="1:87" s="41" customFormat="1" x14ac:dyDescent="0.25">
      <c r="A53" s="223" t="s">
        <v>49</v>
      </c>
      <c r="B53" s="46">
        <v>36</v>
      </c>
      <c r="C53" s="95"/>
      <c r="D53" s="37">
        <v>1</v>
      </c>
      <c r="E53" s="37"/>
      <c r="F53" s="37">
        <v>1</v>
      </c>
      <c r="G53" s="64"/>
      <c r="H53" s="37">
        <v>1.5</v>
      </c>
      <c r="I53" s="65"/>
      <c r="J53" s="65"/>
      <c r="K53" s="65"/>
      <c r="L53" s="65"/>
      <c r="M53" s="255" t="s">
        <v>270</v>
      </c>
      <c r="N53" s="66">
        <v>3</v>
      </c>
      <c r="O53" s="47"/>
      <c r="P53" s="225">
        <v>0</v>
      </c>
      <c r="Q53" s="225">
        <v>0</v>
      </c>
      <c r="R53" s="32">
        <f t="shared" si="255"/>
        <v>0</v>
      </c>
      <c r="S53" s="32">
        <f t="shared" si="256"/>
        <v>0.01</v>
      </c>
      <c r="T53" s="205">
        <f t="shared" si="257"/>
        <v>0</v>
      </c>
      <c r="U53" s="26">
        <f t="shared" si="173"/>
        <v>0.01</v>
      </c>
      <c r="V53" s="78">
        <v>1</v>
      </c>
      <c r="W53" s="37">
        <v>1</v>
      </c>
      <c r="X53" s="76"/>
      <c r="Y53" s="37">
        <v>0.75</v>
      </c>
      <c r="Z53" s="37">
        <v>0.5</v>
      </c>
      <c r="AA53" s="37">
        <v>1</v>
      </c>
      <c r="AB53" s="37">
        <v>1</v>
      </c>
      <c r="AC53" s="37"/>
      <c r="AD53" s="37"/>
      <c r="AE53" s="76"/>
      <c r="AF53" s="36">
        <v>1</v>
      </c>
      <c r="AG53" s="54">
        <f t="shared" si="258"/>
        <v>36</v>
      </c>
      <c r="AH53" s="144">
        <f t="shared" si="259"/>
        <v>36</v>
      </c>
      <c r="AI53" s="144" t="str">
        <f t="shared" si="260"/>
        <v>na</v>
      </c>
      <c r="AJ53" s="144">
        <f t="shared" si="261"/>
        <v>36</v>
      </c>
      <c r="AK53" s="144">
        <f t="shared" si="262"/>
        <v>36</v>
      </c>
      <c r="AL53" s="144">
        <f t="shared" si="263"/>
        <v>36</v>
      </c>
      <c r="AM53" s="144">
        <f t="shared" si="264"/>
        <v>36</v>
      </c>
      <c r="AN53" s="144" t="str">
        <f t="shared" si="265"/>
        <v>na</v>
      </c>
      <c r="AO53" s="144" t="str">
        <f t="shared" si="266"/>
        <v>na</v>
      </c>
      <c r="AP53" s="144" t="str">
        <f t="shared" si="267"/>
        <v>na</v>
      </c>
      <c r="AQ53" s="144">
        <f t="shared" si="268"/>
        <v>36</v>
      </c>
      <c r="AR53" s="81">
        <f t="shared" si="207"/>
        <v>9.950330853168092E-3</v>
      </c>
      <c r="AS53" s="82">
        <f t="shared" si="208"/>
        <v>1.0402618619221187E-2</v>
      </c>
      <c r="AT53" s="83" t="str">
        <f t="shared" si="209"/>
        <v>na</v>
      </c>
      <c r="AU53" s="82">
        <f t="shared" si="210"/>
        <v>1.0779525090932099E-2</v>
      </c>
      <c r="AV53" s="82">
        <f t="shared" si="211"/>
        <v>8.5778714251449062E-3</v>
      </c>
      <c r="AW53" s="82">
        <f t="shared" si="212"/>
        <v>1.2756834427138581E-2</v>
      </c>
      <c r="AX53" s="82">
        <f t="shared" si="213"/>
        <v>1.0572226531491098E-2</v>
      </c>
      <c r="AY53" s="82" t="str">
        <f t="shared" si="214"/>
        <v>na</v>
      </c>
      <c r="AZ53" s="82" t="str">
        <f t="shared" si="215"/>
        <v>na</v>
      </c>
      <c r="BA53" s="83" t="str">
        <f t="shared" si="216"/>
        <v>na</v>
      </c>
      <c r="BB53" s="82">
        <f t="shared" si="217"/>
        <v>9.950330853168092E-3</v>
      </c>
      <c r="BC53" s="93">
        <f t="shared" si="218"/>
        <v>1.9900661706336174E-2</v>
      </c>
      <c r="BD53" s="85">
        <f t="shared" si="219"/>
        <v>2.1750929840189739E-2</v>
      </c>
      <c r="BE53" s="86" t="str">
        <f t="shared" si="220"/>
        <v>na</v>
      </c>
      <c r="BF53" s="85">
        <f t="shared" si="221"/>
        <v>2.3355637697019534E-2</v>
      </c>
      <c r="BG53" s="85">
        <f t="shared" si="222"/>
        <v>1.478943349162914E-2</v>
      </c>
      <c r="BH53" s="85">
        <f t="shared" si="223"/>
        <v>3.2709831864457889E-2</v>
      </c>
      <c r="BI53" s="85">
        <f t="shared" si="224"/>
        <v>2.2465981379418572E-2</v>
      </c>
      <c r="BJ53" s="85" t="str">
        <f t="shared" si="225"/>
        <v>na</v>
      </c>
      <c r="BK53" s="85" t="str">
        <f t="shared" si="226"/>
        <v>na</v>
      </c>
      <c r="BL53" s="86" t="str">
        <f t="shared" si="227"/>
        <v>na</v>
      </c>
      <c r="BM53" s="102">
        <f t="shared" si="228"/>
        <v>1.9900661706336174E-2</v>
      </c>
      <c r="BN53" s="85">
        <f t="shared" si="229"/>
        <v>0.69652315972176604</v>
      </c>
      <c r="BO53" s="85">
        <f t="shared" si="186"/>
        <v>0.76128254440664089</v>
      </c>
      <c r="BP53" s="86" t="str">
        <f t="shared" si="187"/>
        <v>na</v>
      </c>
      <c r="BQ53" s="85">
        <f t="shared" si="188"/>
        <v>0.81744731939568371</v>
      </c>
      <c r="BR53" s="85">
        <f t="shared" si="189"/>
        <v>0.5176301722070199</v>
      </c>
      <c r="BS53" s="85">
        <f t="shared" si="190"/>
        <v>1.144844115256026</v>
      </c>
      <c r="BT53" s="85">
        <f t="shared" si="191"/>
        <v>0.78630934827965004</v>
      </c>
      <c r="BU53" s="85" t="str">
        <f t="shared" si="192"/>
        <v>na</v>
      </c>
      <c r="BV53" s="85" t="str">
        <f t="shared" si="193"/>
        <v>na</v>
      </c>
      <c r="BW53" s="86" t="str">
        <f t="shared" si="194"/>
        <v>na</v>
      </c>
      <c r="BX53" s="85">
        <f t="shared" si="195"/>
        <v>0.69652315972176604</v>
      </c>
      <c r="BY53" s="93">
        <f t="shared" si="230"/>
        <v>2.4067396646277923</v>
      </c>
      <c r="BZ53" s="85">
        <f t="shared" si="196"/>
        <v>2.0339413145840424</v>
      </c>
      <c r="CA53" s="86" t="str">
        <f t="shared" si="196"/>
        <v>na</v>
      </c>
      <c r="CB53" s="85">
        <f t="shared" si="196"/>
        <v>1.4553099452157505</v>
      </c>
      <c r="CC53" s="85">
        <f t="shared" si="196"/>
        <v>2.8467918852035945</v>
      </c>
      <c r="CD53" s="85">
        <f t="shared" si="196"/>
        <v>2.1491827799349159</v>
      </c>
      <c r="CE53" s="85">
        <f t="shared" si="196"/>
        <v>0.37771422873493987</v>
      </c>
      <c r="CF53" s="85" t="str">
        <f t="shared" si="196"/>
        <v>na</v>
      </c>
      <c r="CG53" s="85" t="str">
        <f t="shared" si="196"/>
        <v>na</v>
      </c>
      <c r="CH53" s="86" t="str">
        <f t="shared" si="196"/>
        <v>na</v>
      </c>
      <c r="CI53" s="102">
        <f t="shared" si="196"/>
        <v>0.15726353644037602</v>
      </c>
    </row>
    <row r="54" spans="1:87" s="41" customFormat="1" x14ac:dyDescent="0.25">
      <c r="A54" s="222" t="s">
        <v>123</v>
      </c>
      <c r="B54" s="54">
        <v>36</v>
      </c>
      <c r="C54" s="69"/>
      <c r="D54" s="55"/>
      <c r="E54" s="55"/>
      <c r="F54" s="55">
        <v>1</v>
      </c>
      <c r="G54" s="56"/>
      <c r="H54" s="55">
        <v>12.113</v>
      </c>
      <c r="I54" s="57"/>
      <c r="J54" s="57"/>
      <c r="K54" s="57"/>
      <c r="L54" s="57"/>
      <c r="M54" s="255" t="s">
        <v>278</v>
      </c>
      <c r="N54" s="58">
        <v>172.666</v>
      </c>
      <c r="O54" s="59"/>
      <c r="P54" s="224">
        <v>123.5</v>
      </c>
      <c r="Q54" s="224">
        <v>179.39400000000001</v>
      </c>
      <c r="R54" s="32">
        <f t="shared" si="255"/>
        <v>0.71525372684836619</v>
      </c>
      <c r="S54" s="32">
        <f t="shared" si="256"/>
        <v>0.71525372684836619</v>
      </c>
      <c r="T54" s="205">
        <f t="shared" si="257"/>
        <v>1.0389654014108165</v>
      </c>
      <c r="U54" s="26">
        <f t="shared" si="173"/>
        <v>1.0389654014108165</v>
      </c>
      <c r="V54" s="78">
        <v>1</v>
      </c>
      <c r="W54" s="60"/>
      <c r="X54" s="75"/>
      <c r="Y54" s="60"/>
      <c r="Z54" s="60">
        <v>0.1</v>
      </c>
      <c r="AA54" s="36">
        <v>1</v>
      </c>
      <c r="AB54" s="36"/>
      <c r="AC54" s="60">
        <v>1</v>
      </c>
      <c r="AD54" s="60"/>
      <c r="AE54" s="75"/>
      <c r="AF54" s="60"/>
      <c r="AG54" s="54">
        <f t="shared" si="258"/>
        <v>36</v>
      </c>
      <c r="AH54" s="144" t="str">
        <f t="shared" si="259"/>
        <v>na</v>
      </c>
      <c r="AI54" s="144" t="str">
        <f t="shared" si="260"/>
        <v>na</v>
      </c>
      <c r="AJ54" s="144" t="str">
        <f t="shared" si="261"/>
        <v>na</v>
      </c>
      <c r="AK54" s="144">
        <f t="shared" si="262"/>
        <v>36</v>
      </c>
      <c r="AL54" s="144">
        <f t="shared" si="263"/>
        <v>36</v>
      </c>
      <c r="AM54" s="144" t="str">
        <f t="shared" si="264"/>
        <v>na</v>
      </c>
      <c r="AN54" s="144">
        <f t="shared" si="265"/>
        <v>36</v>
      </c>
      <c r="AO54" s="144" t="str">
        <f t="shared" si="266"/>
        <v>na</v>
      </c>
      <c r="AP54" s="144" t="str">
        <f t="shared" si="267"/>
        <v>na</v>
      </c>
      <c r="AQ54" s="144" t="str">
        <f t="shared" si="268"/>
        <v>na</v>
      </c>
      <c r="AR54" s="81">
        <f t="shared" si="207"/>
        <v>0.53956101535919831</v>
      </c>
      <c r="AS54" s="82" t="str">
        <f t="shared" si="208"/>
        <v>na</v>
      </c>
      <c r="AT54" s="83" t="str">
        <f t="shared" si="209"/>
        <v>na</v>
      </c>
      <c r="AU54" s="82" t="str">
        <f t="shared" si="210"/>
        <v>na</v>
      </c>
      <c r="AV54" s="82">
        <f t="shared" si="211"/>
        <v>9.302776126882728E-2</v>
      </c>
      <c r="AW54" s="82">
        <f t="shared" si="212"/>
        <v>0.6917448914861517</v>
      </c>
      <c r="AX54" s="82" t="str">
        <f t="shared" si="213"/>
        <v>na</v>
      </c>
      <c r="AY54" s="82">
        <f t="shared" si="214"/>
        <v>0.58861201675548913</v>
      </c>
      <c r="AZ54" s="82" t="str">
        <f t="shared" si="215"/>
        <v>na</v>
      </c>
      <c r="BA54" s="83" t="str">
        <f t="shared" si="216"/>
        <v>na</v>
      </c>
      <c r="BB54" s="82" t="str">
        <f t="shared" si="217"/>
        <v>na</v>
      </c>
      <c r="BC54" s="93">
        <f t="shared" si="218"/>
        <v>1.4248850460755356</v>
      </c>
      <c r="BD54" s="85" t="str">
        <f t="shared" si="219"/>
        <v>na</v>
      </c>
      <c r="BE54" s="86" t="str">
        <f t="shared" si="220"/>
        <v>na</v>
      </c>
      <c r="BF54" s="85" t="str">
        <f t="shared" si="221"/>
        <v>na</v>
      </c>
      <c r="BG54" s="85">
        <f t="shared" si="222"/>
        <v>4.2356868194873221E-2</v>
      </c>
      <c r="BH54" s="85">
        <f t="shared" si="223"/>
        <v>2.342020128329283</v>
      </c>
      <c r="BI54" s="85" t="str">
        <f t="shared" si="224"/>
        <v>na</v>
      </c>
      <c r="BJ54" s="85">
        <f t="shared" si="225"/>
        <v>1.6957309639246048</v>
      </c>
      <c r="BK54" s="85" t="str">
        <f t="shared" si="226"/>
        <v>na</v>
      </c>
      <c r="BL54" s="86" t="str">
        <f t="shared" si="227"/>
        <v>na</v>
      </c>
      <c r="BM54" s="102" t="str">
        <f t="shared" si="228"/>
        <v>na</v>
      </c>
      <c r="BN54" s="85">
        <f t="shared" si="229"/>
        <v>49.870976612643744</v>
      </c>
      <c r="BO54" s="85" t="str">
        <f t="shared" si="186"/>
        <v>na</v>
      </c>
      <c r="BP54" s="86" t="str">
        <f t="shared" si="187"/>
        <v>na</v>
      </c>
      <c r="BQ54" s="85" t="str">
        <f t="shared" si="188"/>
        <v>na</v>
      </c>
      <c r="BR54" s="85">
        <f t="shared" si="189"/>
        <v>1.4824903868205628</v>
      </c>
      <c r="BS54" s="85">
        <f t="shared" si="190"/>
        <v>81.970704491524899</v>
      </c>
      <c r="BT54" s="85" t="str">
        <f t="shared" si="191"/>
        <v>na</v>
      </c>
      <c r="BU54" s="85">
        <f t="shared" si="192"/>
        <v>59.35058373736117</v>
      </c>
      <c r="BV54" s="85" t="str">
        <f t="shared" si="193"/>
        <v>na</v>
      </c>
      <c r="BW54" s="86" t="str">
        <f t="shared" si="194"/>
        <v>na</v>
      </c>
      <c r="BX54" s="85" t="str">
        <f t="shared" si="195"/>
        <v>na</v>
      </c>
      <c r="BY54" s="93">
        <f t="shared" si="230"/>
        <v>2.6448421797816755</v>
      </c>
      <c r="BZ54" s="85" t="str">
        <f t="shared" si="196"/>
        <v>na</v>
      </c>
      <c r="CA54" s="86" t="str">
        <f t="shared" si="196"/>
        <v>na</v>
      </c>
      <c r="CB54" s="85" t="str">
        <f t="shared" si="196"/>
        <v>na</v>
      </c>
      <c r="CC54" s="85">
        <f t="shared" si="196"/>
        <v>1.3936853953705075</v>
      </c>
      <c r="CD54" s="85">
        <f t="shared" si="196"/>
        <v>6.801242599146045</v>
      </c>
      <c r="CE54" s="85" t="str">
        <f t="shared" si="196"/>
        <v>na</v>
      </c>
      <c r="CF54" s="85">
        <f t="shared" si="196"/>
        <v>3.8856438930947275</v>
      </c>
      <c r="CG54" s="85" t="str">
        <f t="shared" si="196"/>
        <v>na</v>
      </c>
      <c r="CH54" s="86" t="str">
        <f t="shared" si="196"/>
        <v>na</v>
      </c>
      <c r="CI54" s="102" t="str">
        <f t="shared" si="196"/>
        <v>na</v>
      </c>
    </row>
    <row r="55" spans="1:87" s="41" customFormat="1" x14ac:dyDescent="0.25">
      <c r="A55" s="257" t="s">
        <v>281</v>
      </c>
      <c r="B55" s="58"/>
      <c r="C55" s="59">
        <v>102</v>
      </c>
      <c r="D55" s="67"/>
      <c r="E55" s="67"/>
      <c r="F55" s="67">
        <v>1</v>
      </c>
      <c r="G55" s="63"/>
      <c r="H55" s="67"/>
      <c r="I55" s="68"/>
      <c r="J55" s="68"/>
      <c r="K55" s="68">
        <v>2.9499999999999999E-3</v>
      </c>
      <c r="L55" s="68">
        <v>3.8500000000000001E-3</v>
      </c>
      <c r="M55" s="255" t="s">
        <v>278</v>
      </c>
      <c r="N55" s="89"/>
      <c r="O55" s="91">
        <v>0.16799999999999998</v>
      </c>
      <c r="P55" s="224">
        <v>0.11625000000000001</v>
      </c>
      <c r="Q55" s="224">
        <v>0.6885</v>
      </c>
      <c r="R55" s="73">
        <f>P55/O55</f>
        <v>0.69196428571428581</v>
      </c>
      <c r="S55" s="73">
        <f>IF(P55&lt;0.01*O55,0.01,IF(P55&gt;100*O55,100,R55))</f>
        <v>0.69196428571428581</v>
      </c>
      <c r="T55" s="205">
        <f t="shared" ref="T55:T57" si="269">IF(Q55&gt;0,((((1/O55)^2)*((Q55^2)+(P55^2))-((1/O55)^2)*(P55^2))^0.5),0)</f>
        <v>4.0982142857142865</v>
      </c>
      <c r="U55" s="26">
        <f>IF(T55=0,S55,T55)</f>
        <v>4.0982142857142865</v>
      </c>
      <c r="V55" s="78">
        <v>1</v>
      </c>
      <c r="W55" s="60"/>
      <c r="X55" s="75"/>
      <c r="Y55" s="60">
        <v>1</v>
      </c>
      <c r="Z55" s="60">
        <v>1</v>
      </c>
      <c r="AA55" s="60">
        <v>1</v>
      </c>
      <c r="AB55" s="60"/>
      <c r="AC55" s="60">
        <v>1</v>
      </c>
      <c r="AD55" s="60"/>
      <c r="AE55" s="75"/>
      <c r="AF55" s="60"/>
      <c r="AG55" s="54">
        <f t="shared" ref="AG55:AG57" si="270">IF(V55&gt;0,$C55,"na")</f>
        <v>102</v>
      </c>
      <c r="AH55" s="144" t="str">
        <f t="shared" ref="AH55:AH57" si="271">IF(W55&gt;0,$C55,"na")</f>
        <v>na</v>
      </c>
      <c r="AI55" s="144" t="str">
        <f t="shared" ref="AI55:AI57" si="272">IF(X55&gt;0,$C55,"na")</f>
        <v>na</v>
      </c>
      <c r="AJ55" s="144">
        <f t="shared" ref="AJ55:AJ57" si="273">IF(Y55&gt;0,$C55,"na")</f>
        <v>102</v>
      </c>
      <c r="AK55" s="144">
        <f t="shared" ref="AK55:AK57" si="274">IF(Z55&gt;0,$C55,"na")</f>
        <v>102</v>
      </c>
      <c r="AL55" s="144">
        <f t="shared" ref="AL55:AL57" si="275">IF(AA55&gt;0,$C55,"na")</f>
        <v>102</v>
      </c>
      <c r="AM55" s="144" t="str">
        <f t="shared" ref="AM55:AM57" si="276">IF(AB55&gt;0,$C55,"na")</f>
        <v>na</v>
      </c>
      <c r="AN55" s="144">
        <f t="shared" ref="AN55:AN57" si="277">IF(AC55&gt;0,$C55,"na")</f>
        <v>102</v>
      </c>
      <c r="AO55" s="144" t="str">
        <f t="shared" ref="AO55:AO57" si="278">IF(AD55&gt;0,$C55,"na")</f>
        <v>na</v>
      </c>
      <c r="AP55" s="144" t="str">
        <f t="shared" ref="AP55:AP57" si="279">IF(AE55&gt;0,$C55,"na")</f>
        <v>na</v>
      </c>
      <c r="AQ55" s="144" t="str">
        <f t="shared" ref="AQ55:AQ57" si="280">IF(AF55&gt;0,$C55,"na")</f>
        <v>na</v>
      </c>
      <c r="AR55" s="81">
        <f t="shared" si="207"/>
        <v>0.52589015322738653</v>
      </c>
      <c r="AS55" s="82" t="str">
        <f t="shared" si="208"/>
        <v>na</v>
      </c>
      <c r="AT55" s="83" t="str">
        <f t="shared" si="209"/>
        <v>na</v>
      </c>
      <c r="AU55" s="82">
        <f t="shared" si="210"/>
        <v>0.75961911021733608</v>
      </c>
      <c r="AV55" s="82">
        <f t="shared" si="211"/>
        <v>0.9067071607368733</v>
      </c>
      <c r="AW55" s="82">
        <f t="shared" si="212"/>
        <v>0.67421814516331613</v>
      </c>
      <c r="AX55" s="82" t="str">
        <f t="shared" si="213"/>
        <v>na</v>
      </c>
      <c r="AY55" s="82">
        <f t="shared" si="214"/>
        <v>0.57369834897533079</v>
      </c>
      <c r="AZ55" s="82" t="str">
        <f t="shared" si="215"/>
        <v>na</v>
      </c>
      <c r="BA55" s="83" t="str">
        <f t="shared" si="216"/>
        <v>na</v>
      </c>
      <c r="BB55" s="82" t="str">
        <f t="shared" si="217"/>
        <v>na</v>
      </c>
      <c r="BC55" s="93">
        <f t="shared" si="218"/>
        <v>3.2577806767218318</v>
      </c>
      <c r="BD55" s="85" t="str">
        <f t="shared" si="219"/>
        <v>na</v>
      </c>
      <c r="BE55" s="86" t="str">
        <f t="shared" si="220"/>
        <v>na</v>
      </c>
      <c r="BF55" s="85">
        <f t="shared" si="221"/>
        <v>6.7970979551356736</v>
      </c>
      <c r="BG55" s="85">
        <f t="shared" si="222"/>
        <v>9.68424695815051</v>
      </c>
      <c r="BH55" s="85">
        <f t="shared" si="223"/>
        <v>5.3546690938886137</v>
      </c>
      <c r="BI55" s="85" t="str">
        <f t="shared" si="224"/>
        <v>na</v>
      </c>
      <c r="BJ55" s="85">
        <f t="shared" si="225"/>
        <v>3.8770282433714369</v>
      </c>
      <c r="BK55" s="85" t="str">
        <f t="shared" si="226"/>
        <v>na</v>
      </c>
      <c r="BL55" s="86" t="str">
        <f t="shared" si="227"/>
        <v>na</v>
      </c>
      <c r="BM55" s="102" t="str">
        <f t="shared" si="228"/>
        <v>na</v>
      </c>
      <c r="BN55" s="85">
        <f t="shared" si="229"/>
        <v>329.03584834890501</v>
      </c>
      <c r="BO55" s="85" t="str">
        <f t="shared" si="186"/>
        <v>na</v>
      </c>
      <c r="BP55" s="86" t="str">
        <f t="shared" si="187"/>
        <v>na</v>
      </c>
      <c r="BQ55" s="85">
        <f t="shared" si="188"/>
        <v>686.50689346870308</v>
      </c>
      <c r="BR55" s="85">
        <f t="shared" si="189"/>
        <v>978.10894277320153</v>
      </c>
      <c r="BS55" s="85">
        <f t="shared" si="190"/>
        <v>540.82157848274994</v>
      </c>
      <c r="BT55" s="85" t="str">
        <f t="shared" si="191"/>
        <v>na</v>
      </c>
      <c r="BU55" s="85">
        <f t="shared" si="192"/>
        <v>391.57985258051514</v>
      </c>
      <c r="BV55" s="85" t="str">
        <f t="shared" si="193"/>
        <v>na</v>
      </c>
      <c r="BW55" s="86" t="str">
        <f t="shared" si="194"/>
        <v>na</v>
      </c>
      <c r="BX55" s="85" t="str">
        <f t="shared" si="195"/>
        <v>na</v>
      </c>
      <c r="BY55" s="93">
        <f t="shared" si="230"/>
        <v>6.7568645156269067</v>
      </c>
      <c r="BZ55" s="85" t="str">
        <f t="shared" si="196"/>
        <v>na</v>
      </c>
      <c r="CA55" s="86" t="str">
        <f t="shared" si="196"/>
        <v>na</v>
      </c>
      <c r="CB55" s="85">
        <f t="shared" si="196"/>
        <v>30.606329913644327</v>
      </c>
      <c r="CC55" s="85">
        <f t="shared" si="196"/>
        <v>38.820458051243627</v>
      </c>
      <c r="CD55" s="85">
        <f t="shared" si="196"/>
        <v>17.747436915937048</v>
      </c>
      <c r="CE55" s="85" t="str">
        <f t="shared" si="196"/>
        <v>na</v>
      </c>
      <c r="CF55" s="85">
        <f t="shared" si="196"/>
        <v>10.032483142916519</v>
      </c>
      <c r="CG55" s="85" t="str">
        <f t="shared" si="196"/>
        <v>na</v>
      </c>
      <c r="CH55" s="86" t="str">
        <f t="shared" si="196"/>
        <v>na</v>
      </c>
      <c r="CI55" s="102" t="str">
        <f t="shared" si="196"/>
        <v>na</v>
      </c>
    </row>
    <row r="56" spans="1:87" s="41" customFormat="1" ht="15" customHeight="1" x14ac:dyDescent="0.25">
      <c r="A56" s="217" t="s">
        <v>181</v>
      </c>
      <c r="B56" s="54"/>
      <c r="C56" s="69">
        <v>102</v>
      </c>
      <c r="D56" s="55">
        <v>1</v>
      </c>
      <c r="E56" s="55"/>
      <c r="F56" s="55">
        <v>1</v>
      </c>
      <c r="G56" s="56"/>
      <c r="H56" s="55"/>
      <c r="I56" s="57">
        <v>0.22</v>
      </c>
      <c r="J56" s="57">
        <v>0</v>
      </c>
      <c r="K56" s="57">
        <v>6.4052845150395429E-2</v>
      </c>
      <c r="L56" s="57">
        <v>0.15806728038034767</v>
      </c>
      <c r="M56" s="256" t="s">
        <v>296</v>
      </c>
      <c r="N56" s="58"/>
      <c r="O56" s="59">
        <v>0.22210000000000002</v>
      </c>
      <c r="P56" s="224">
        <v>6.9999999999999994E-5</v>
      </c>
      <c r="Q56" s="224">
        <v>4.95E-4</v>
      </c>
      <c r="R56" s="73">
        <f>P56/O56</f>
        <v>3.151733453399369E-4</v>
      </c>
      <c r="S56" s="73">
        <f>IF(P56&lt;0.01*O56,0.01,IF(P56&gt;100*O56,100,R56))</f>
        <v>0.01</v>
      </c>
      <c r="T56" s="205">
        <f t="shared" si="269"/>
        <v>2.2287257991895539E-3</v>
      </c>
      <c r="U56" s="26">
        <f t="shared" si="173"/>
        <v>2.2287257991895539E-3</v>
      </c>
      <c r="V56" s="78">
        <v>1</v>
      </c>
      <c r="W56" s="61">
        <v>1</v>
      </c>
      <c r="X56" s="75">
        <v>1</v>
      </c>
      <c r="Y56" s="61">
        <v>0.5</v>
      </c>
      <c r="Z56" s="61">
        <v>1</v>
      </c>
      <c r="AA56" s="37">
        <v>1</v>
      </c>
      <c r="AB56" s="37">
        <v>1</v>
      </c>
      <c r="AC56" s="61"/>
      <c r="AD56" s="61"/>
      <c r="AE56" s="75"/>
      <c r="AF56" s="61">
        <v>1</v>
      </c>
      <c r="AG56" s="54">
        <f t="shared" si="270"/>
        <v>102</v>
      </c>
      <c r="AH56" s="144">
        <f t="shared" si="271"/>
        <v>102</v>
      </c>
      <c r="AI56" s="144">
        <f t="shared" si="272"/>
        <v>102</v>
      </c>
      <c r="AJ56" s="144">
        <f t="shared" si="273"/>
        <v>102</v>
      </c>
      <c r="AK56" s="144">
        <f t="shared" si="274"/>
        <v>102</v>
      </c>
      <c r="AL56" s="144">
        <f t="shared" si="275"/>
        <v>102</v>
      </c>
      <c r="AM56" s="144">
        <f t="shared" si="276"/>
        <v>102</v>
      </c>
      <c r="AN56" s="144" t="str">
        <f t="shared" si="277"/>
        <v>na</v>
      </c>
      <c r="AO56" s="144" t="str">
        <f t="shared" si="278"/>
        <v>na</v>
      </c>
      <c r="AP56" s="144" t="str">
        <f t="shared" si="279"/>
        <v>na</v>
      </c>
      <c r="AQ56" s="144">
        <f t="shared" si="280"/>
        <v>102</v>
      </c>
      <c r="AR56" s="81">
        <f t="shared" si="207"/>
        <v>9.950330853168092E-3</v>
      </c>
      <c r="AS56" s="82">
        <f t="shared" si="208"/>
        <v>1.0402618619221187E-2</v>
      </c>
      <c r="AT56" s="83">
        <f t="shared" si="209"/>
        <v>1.1371806689334962E-2</v>
      </c>
      <c r="AU56" s="82">
        <f t="shared" si="210"/>
        <v>7.1863500606213996E-3</v>
      </c>
      <c r="AV56" s="82">
        <f t="shared" si="211"/>
        <v>1.7155742850289812E-2</v>
      </c>
      <c r="AW56" s="82">
        <f t="shared" si="212"/>
        <v>1.2756834427138581E-2</v>
      </c>
      <c r="AX56" s="82">
        <f t="shared" si="213"/>
        <v>1.0572226531491098E-2</v>
      </c>
      <c r="AY56" s="82" t="str">
        <f t="shared" si="214"/>
        <v>na</v>
      </c>
      <c r="AZ56" s="82" t="str">
        <f t="shared" si="215"/>
        <v>na</v>
      </c>
      <c r="BA56" s="83" t="str">
        <f t="shared" si="216"/>
        <v>na</v>
      </c>
      <c r="BB56" s="82">
        <f t="shared" si="217"/>
        <v>9.950330853168092E-3</v>
      </c>
      <c r="BC56" s="93">
        <f t="shared" si="218"/>
        <v>4.4524917477553319E-3</v>
      </c>
      <c r="BD56" s="85">
        <f t="shared" si="219"/>
        <v>4.8664630879391947E-3</v>
      </c>
      <c r="BE56" s="86">
        <f t="shared" si="220"/>
        <v>5.8154994256396165E-3</v>
      </c>
      <c r="BF56" s="85">
        <f t="shared" si="221"/>
        <v>2.3224416832427503E-3</v>
      </c>
      <c r="BG56" s="85">
        <f t="shared" si="222"/>
        <v>1.3235706741246526E-2</v>
      </c>
      <c r="BH56" s="85">
        <f t="shared" si="223"/>
        <v>7.3183625045288182E-3</v>
      </c>
      <c r="BI56" s="85">
        <f t="shared" si="224"/>
        <v>5.0264457621144176E-3</v>
      </c>
      <c r="BJ56" s="85" t="str">
        <f t="shared" si="225"/>
        <v>na</v>
      </c>
      <c r="BK56" s="85" t="str">
        <f t="shared" si="226"/>
        <v>na</v>
      </c>
      <c r="BL56" s="86" t="str">
        <f t="shared" si="227"/>
        <v>na</v>
      </c>
      <c r="BM56" s="102">
        <f t="shared" si="228"/>
        <v>4.4524917477553319E-3</v>
      </c>
      <c r="BN56" s="85">
        <f t="shared" si="229"/>
        <v>0.44970166652328852</v>
      </c>
      <c r="BO56" s="85">
        <f t="shared" si="186"/>
        <v>0.49151277188185866</v>
      </c>
      <c r="BP56" s="86">
        <f t="shared" si="187"/>
        <v>0.58736544198960128</v>
      </c>
      <c r="BQ56" s="85">
        <f t="shared" si="188"/>
        <v>0.23456661000751777</v>
      </c>
      <c r="BR56" s="85">
        <f t="shared" si="189"/>
        <v>1.3368063808658992</v>
      </c>
      <c r="BS56" s="85">
        <f t="shared" si="190"/>
        <v>0.73915461295741058</v>
      </c>
      <c r="BT56" s="85">
        <f t="shared" si="191"/>
        <v>0.50767102197355618</v>
      </c>
      <c r="BU56" s="85" t="str">
        <f t="shared" si="192"/>
        <v>na</v>
      </c>
      <c r="BV56" s="85" t="str">
        <f t="shared" si="193"/>
        <v>na</v>
      </c>
      <c r="BW56" s="86" t="str">
        <f t="shared" si="194"/>
        <v>na</v>
      </c>
      <c r="BX56" s="85">
        <f t="shared" si="195"/>
        <v>0.44970166652328852</v>
      </c>
      <c r="BY56" s="93">
        <f t="shared" si="230"/>
        <v>6.8190957164454113</v>
      </c>
      <c r="BZ56" s="85">
        <f t="shared" si="196"/>
        <v>5.7628337246547865</v>
      </c>
      <c r="CA56" s="86">
        <f t="shared" si="196"/>
        <v>1.1400324933482135</v>
      </c>
      <c r="CB56" s="85">
        <f t="shared" si="196"/>
        <v>4.2720738982799196</v>
      </c>
      <c r="CC56" s="85">
        <f t="shared" si="196"/>
        <v>7.5813348149528181</v>
      </c>
      <c r="CD56" s="85">
        <f t="shared" si="196"/>
        <v>6.0893512098155949</v>
      </c>
      <c r="CE56" s="85">
        <f t="shared" si="196"/>
        <v>1.0701903147489964</v>
      </c>
      <c r="CF56" s="85" t="str">
        <f t="shared" si="196"/>
        <v>na</v>
      </c>
      <c r="CG56" s="85" t="str">
        <f t="shared" si="196"/>
        <v>na</v>
      </c>
      <c r="CH56" s="86" t="str">
        <f t="shared" si="196"/>
        <v>na</v>
      </c>
      <c r="CI56" s="102">
        <f t="shared" si="196"/>
        <v>0.44558001991439872</v>
      </c>
    </row>
    <row r="57" spans="1:87" s="41" customFormat="1" x14ac:dyDescent="0.25">
      <c r="A57" s="257" t="s">
        <v>58</v>
      </c>
      <c r="B57" s="58"/>
      <c r="C57" s="59">
        <v>102</v>
      </c>
      <c r="D57" s="67"/>
      <c r="E57" s="67"/>
      <c r="F57" s="67">
        <v>1</v>
      </c>
      <c r="G57" s="63"/>
      <c r="H57" s="67"/>
      <c r="I57" s="68"/>
      <c r="J57" s="68"/>
      <c r="K57" s="68">
        <v>1.95E-2</v>
      </c>
      <c r="L57" s="68">
        <v>1.4099999999999998E-2</v>
      </c>
      <c r="M57" s="255" t="s">
        <v>278</v>
      </c>
      <c r="N57" s="204"/>
      <c r="O57" s="90">
        <v>0.1203</v>
      </c>
      <c r="P57" s="246">
        <v>0.21884999999999999</v>
      </c>
      <c r="Q57" s="224">
        <v>0.85220000000000007</v>
      </c>
      <c r="R57" s="73">
        <f>P57/O57</f>
        <v>1.8192019950124687</v>
      </c>
      <c r="S57" s="73">
        <f>IF(P57&lt;0.01*O57,0.01,IF(P57&gt;100*O57,100,R57))</f>
        <v>1.8192019950124687</v>
      </c>
      <c r="T57" s="205">
        <f t="shared" si="269"/>
        <v>7.0839567747298426</v>
      </c>
      <c r="U57" s="26">
        <f>IF(T57=0,S57,T57)</f>
        <v>7.0839567747298426</v>
      </c>
      <c r="V57" s="78">
        <v>1</v>
      </c>
      <c r="W57" s="60">
        <v>0.5</v>
      </c>
      <c r="X57" s="75"/>
      <c r="Y57" s="60">
        <v>1</v>
      </c>
      <c r="Z57" s="60">
        <v>1</v>
      </c>
      <c r="AA57" s="60">
        <v>1</v>
      </c>
      <c r="AB57" s="60"/>
      <c r="AC57" s="60"/>
      <c r="AD57" s="60"/>
      <c r="AE57" s="75"/>
      <c r="AF57" s="60"/>
      <c r="AG57" s="54">
        <f t="shared" si="270"/>
        <v>102</v>
      </c>
      <c r="AH57" s="144">
        <f t="shared" si="271"/>
        <v>102</v>
      </c>
      <c r="AI57" s="144" t="str">
        <f t="shared" si="272"/>
        <v>na</v>
      </c>
      <c r="AJ57" s="144">
        <f t="shared" si="273"/>
        <v>102</v>
      </c>
      <c r="AK57" s="144">
        <f t="shared" si="274"/>
        <v>102</v>
      </c>
      <c r="AL57" s="144">
        <f t="shared" si="275"/>
        <v>102</v>
      </c>
      <c r="AM57" s="144" t="str">
        <f t="shared" si="276"/>
        <v>na</v>
      </c>
      <c r="AN57" s="144" t="str">
        <f t="shared" si="277"/>
        <v>na</v>
      </c>
      <c r="AO57" s="144" t="str">
        <f t="shared" si="278"/>
        <v>na</v>
      </c>
      <c r="AP57" s="144" t="str">
        <f t="shared" si="279"/>
        <v>na</v>
      </c>
      <c r="AQ57" s="144" t="str">
        <f t="shared" si="280"/>
        <v>na</v>
      </c>
      <c r="AR57" s="81">
        <f t="shared" si="207"/>
        <v>1.0364538644114552</v>
      </c>
      <c r="AS57" s="82">
        <f t="shared" si="208"/>
        <v>0.54178270185144239</v>
      </c>
      <c r="AT57" s="83" t="str">
        <f t="shared" si="209"/>
        <v>na</v>
      </c>
      <c r="AU57" s="82">
        <f t="shared" si="210"/>
        <v>1.4971000263721019</v>
      </c>
      <c r="AV57" s="82">
        <f t="shared" si="211"/>
        <v>1.7869894213990605</v>
      </c>
      <c r="AW57" s="82">
        <f t="shared" si="212"/>
        <v>1.3287870056557118</v>
      </c>
      <c r="AX57" s="82" t="str">
        <f t="shared" si="213"/>
        <v>na</v>
      </c>
      <c r="AY57" s="82" t="str">
        <f t="shared" si="214"/>
        <v>na</v>
      </c>
      <c r="AZ57" s="82" t="str">
        <f t="shared" si="215"/>
        <v>na</v>
      </c>
      <c r="BA57" s="83" t="str">
        <f t="shared" si="216"/>
        <v>na</v>
      </c>
      <c r="BB57" s="82" t="str">
        <f t="shared" si="217"/>
        <v>na</v>
      </c>
      <c r="BC57" s="93">
        <f t="shared" si="218"/>
        <v>4.179762905023936</v>
      </c>
      <c r="BD57" s="85">
        <f t="shared" si="219"/>
        <v>1.1420943061764783</v>
      </c>
      <c r="BE57" s="86" t="str">
        <f t="shared" si="220"/>
        <v>na</v>
      </c>
      <c r="BF57" s="85">
        <f t="shared" si="221"/>
        <v>8.7207398882598159</v>
      </c>
      <c r="BG57" s="85">
        <f t="shared" si="222"/>
        <v>12.424978909108011</v>
      </c>
      <c r="BH57" s="85">
        <f t="shared" si="223"/>
        <v>6.870090244944012</v>
      </c>
      <c r="BI57" s="85" t="str">
        <f t="shared" si="224"/>
        <v>na</v>
      </c>
      <c r="BJ57" s="85" t="str">
        <f t="shared" si="225"/>
        <v>na</v>
      </c>
      <c r="BK57" s="85" t="str">
        <f t="shared" si="226"/>
        <v>na</v>
      </c>
      <c r="BL57" s="86" t="str">
        <f t="shared" si="227"/>
        <v>na</v>
      </c>
      <c r="BM57" s="102" t="str">
        <f t="shared" si="228"/>
        <v>na</v>
      </c>
      <c r="BN57" s="85">
        <f t="shared" si="229"/>
        <v>422.15605340741752</v>
      </c>
      <c r="BO57" s="85">
        <f t="shared" si="186"/>
        <v>115.35152492382431</v>
      </c>
      <c r="BP57" s="86" t="str">
        <f t="shared" si="187"/>
        <v>na</v>
      </c>
      <c r="BQ57" s="85">
        <f t="shared" si="188"/>
        <v>880.79472871424139</v>
      </c>
      <c r="BR57" s="85">
        <f t="shared" si="189"/>
        <v>1254.9228698199092</v>
      </c>
      <c r="BS57" s="85">
        <f t="shared" si="190"/>
        <v>693.87911473934525</v>
      </c>
      <c r="BT57" s="85" t="str">
        <f t="shared" si="191"/>
        <v>na</v>
      </c>
      <c r="BU57" s="85" t="str">
        <f t="shared" si="192"/>
        <v>na</v>
      </c>
      <c r="BV57" s="85" t="str">
        <f t="shared" si="193"/>
        <v>na</v>
      </c>
      <c r="BW57" s="86" t="str">
        <f t="shared" si="194"/>
        <v>na</v>
      </c>
      <c r="BX57" s="85" t="str">
        <f t="shared" si="195"/>
        <v>na</v>
      </c>
      <c r="BY57" s="93">
        <f t="shared" si="230"/>
        <v>60.15301803710318</v>
      </c>
      <c r="BZ57" s="85">
        <f t="shared" si="196"/>
        <v>8.7976631223574717</v>
      </c>
      <c r="CA57" s="86" t="str">
        <f t="shared" si="196"/>
        <v>na</v>
      </c>
      <c r="CB57" s="85">
        <f t="shared" si="196"/>
        <v>168.49314519192183</v>
      </c>
      <c r="CC57" s="85">
        <f t="shared" si="196"/>
        <v>228.64529405695228</v>
      </c>
      <c r="CD57" s="85">
        <f t="shared" si="196"/>
        <v>117.15014665140941</v>
      </c>
      <c r="CE57" s="85" t="str">
        <f t="shared" si="196"/>
        <v>na</v>
      </c>
      <c r="CF57" s="85" t="str">
        <f t="shared" si="196"/>
        <v>na</v>
      </c>
      <c r="CG57" s="85" t="str">
        <f t="shared" si="196"/>
        <v>na</v>
      </c>
      <c r="CH57" s="86" t="str">
        <f t="shared" si="196"/>
        <v>na</v>
      </c>
      <c r="CI57" s="102" t="str">
        <f t="shared" si="196"/>
        <v>na</v>
      </c>
    </row>
    <row r="58" spans="1:87" s="41" customFormat="1" x14ac:dyDescent="0.25">
      <c r="A58" s="222" t="s">
        <v>48</v>
      </c>
      <c r="B58" s="54">
        <v>36</v>
      </c>
      <c r="C58" s="69"/>
      <c r="D58" s="55"/>
      <c r="E58" s="55">
        <v>1</v>
      </c>
      <c r="F58" s="55"/>
      <c r="G58" s="56">
        <v>0.125</v>
      </c>
      <c r="H58" s="55">
        <v>6.25E-2</v>
      </c>
      <c r="I58" s="57"/>
      <c r="J58" s="57">
        <v>1.0499999999999999E-2</v>
      </c>
      <c r="K58" s="57"/>
      <c r="L58" s="57"/>
      <c r="M58" s="255" t="s">
        <v>271</v>
      </c>
      <c r="N58" s="58">
        <v>0.125</v>
      </c>
      <c r="O58" s="59"/>
      <c r="P58" s="224">
        <v>2.5999999999999999E-2</v>
      </c>
      <c r="Q58" s="224">
        <v>0.16</v>
      </c>
      <c r="R58" s="32">
        <f>P58/N58</f>
        <v>0.20799999999999999</v>
      </c>
      <c r="S58" s="32">
        <f>IF(P58&lt;0.01*N58,0.01,IF(P58&gt;100*N58,100,R58))</f>
        <v>0.20799999999999999</v>
      </c>
      <c r="T58" s="205">
        <f>IF(Q58&gt;0,((((1/N58)^2)*((Q58^2)+(P58^2))-((1/N58)^2)*(P58^2))^0.5),0)</f>
        <v>1.28</v>
      </c>
      <c r="U58" s="26">
        <f t="shared" si="173"/>
        <v>1.28</v>
      </c>
      <c r="V58" s="78">
        <v>1</v>
      </c>
      <c r="W58" s="60">
        <v>0.5</v>
      </c>
      <c r="X58" s="75"/>
      <c r="Y58" s="60">
        <v>1</v>
      </c>
      <c r="Z58" s="60">
        <v>1</v>
      </c>
      <c r="AA58" s="36">
        <v>1</v>
      </c>
      <c r="AB58" s="36">
        <v>1</v>
      </c>
      <c r="AC58" s="60"/>
      <c r="AD58" s="60"/>
      <c r="AE58" s="75"/>
      <c r="AF58" s="60"/>
      <c r="AG58" s="54">
        <f>IF(V58&gt;0,$B58,"na")</f>
        <v>36</v>
      </c>
      <c r="AH58" s="144">
        <f t="shared" ref="AH58" si="281">IF(W58&gt;0,$B58,"na")</f>
        <v>36</v>
      </c>
      <c r="AI58" s="144" t="str">
        <f t="shared" ref="AI58" si="282">IF(X58&gt;0,$B58,"na")</f>
        <v>na</v>
      </c>
      <c r="AJ58" s="144">
        <f t="shared" ref="AJ58" si="283">IF(Y58&gt;0,$B58,"na")</f>
        <v>36</v>
      </c>
      <c r="AK58" s="144">
        <f t="shared" ref="AK58" si="284">IF(Z58&gt;0,$B58,"na")</f>
        <v>36</v>
      </c>
      <c r="AL58" s="144">
        <f t="shared" ref="AL58" si="285">IF(AA58&gt;0,$B58,"na")</f>
        <v>36</v>
      </c>
      <c r="AM58" s="144">
        <f t="shared" ref="AM58" si="286">IF(AB58&gt;0,$B58,"na")</f>
        <v>36</v>
      </c>
      <c r="AN58" s="144" t="str">
        <f t="shared" ref="AN58" si="287">IF(AC58&gt;0,$B58,"na")</f>
        <v>na</v>
      </c>
      <c r="AO58" s="144" t="str">
        <f t="shared" ref="AO58" si="288">IF(AD58&gt;0,$B58,"na")</f>
        <v>na</v>
      </c>
      <c r="AP58" s="144" t="str">
        <f t="shared" ref="AP58" si="289">IF(AE58&gt;0,$B58,"na")</f>
        <v>na</v>
      </c>
      <c r="AQ58" s="144" t="str">
        <f t="shared" ref="AQ58" si="290">IF(AF58&gt;0,$B58,"na")</f>
        <v>na</v>
      </c>
      <c r="AR58" s="81">
        <f t="shared" si="207"/>
        <v>0.18896609951262316</v>
      </c>
      <c r="AS58" s="82">
        <f t="shared" si="208"/>
        <v>9.8777733836143924E-2</v>
      </c>
      <c r="AT58" s="83" t="str">
        <f t="shared" si="209"/>
        <v>na</v>
      </c>
      <c r="AU58" s="82">
        <f t="shared" si="210"/>
        <v>0.27295103262934456</v>
      </c>
      <c r="AV58" s="82">
        <f t="shared" si="211"/>
        <v>0.32580361984935025</v>
      </c>
      <c r="AW58" s="82">
        <f t="shared" si="212"/>
        <v>0.24226423014438869</v>
      </c>
      <c r="AX58" s="82">
        <f t="shared" si="213"/>
        <v>0.20077648073216212</v>
      </c>
      <c r="AY58" s="82" t="str">
        <f t="shared" si="214"/>
        <v>na</v>
      </c>
      <c r="AZ58" s="82" t="str">
        <f t="shared" si="215"/>
        <v>na</v>
      </c>
      <c r="BA58" s="83" t="str">
        <f t="shared" si="216"/>
        <v>na</v>
      </c>
      <c r="BB58" s="82" t="str">
        <f t="shared" si="217"/>
        <v>na</v>
      </c>
      <c r="BC58" s="93">
        <f t="shared" si="218"/>
        <v>1.648350885932699</v>
      </c>
      <c r="BD58" s="85">
        <f t="shared" si="219"/>
        <v>0.45040166253016406</v>
      </c>
      <c r="BE58" s="86" t="str">
        <f t="shared" si="220"/>
        <v>na</v>
      </c>
      <c r="BF58" s="85">
        <f t="shared" si="221"/>
        <v>3.4391518484274828</v>
      </c>
      <c r="BG58" s="85">
        <f t="shared" si="222"/>
        <v>4.8999729070532068</v>
      </c>
      <c r="BH58" s="85">
        <f t="shared" si="223"/>
        <v>2.7093209827953637</v>
      </c>
      <c r="BI58" s="85">
        <f t="shared" si="224"/>
        <v>1.8608336173224609</v>
      </c>
      <c r="BJ58" s="85" t="str">
        <f t="shared" si="225"/>
        <v>na</v>
      </c>
      <c r="BK58" s="85" t="str">
        <f t="shared" si="226"/>
        <v>na</v>
      </c>
      <c r="BL58" s="86" t="str">
        <f t="shared" si="227"/>
        <v>na</v>
      </c>
      <c r="BM58" s="102" t="str">
        <f t="shared" si="228"/>
        <v>na</v>
      </c>
      <c r="BN58" s="85">
        <f t="shared" si="229"/>
        <v>57.692281007644461</v>
      </c>
      <c r="BO58" s="85">
        <f t="shared" si="186"/>
        <v>15.764058188555742</v>
      </c>
      <c r="BP58" s="86" t="str">
        <f t="shared" si="187"/>
        <v>na</v>
      </c>
      <c r="BQ58" s="85">
        <f t="shared" si="188"/>
        <v>120.37031469496189</v>
      </c>
      <c r="BR58" s="85">
        <f t="shared" si="189"/>
        <v>171.49905174686225</v>
      </c>
      <c r="BS58" s="85">
        <f t="shared" si="190"/>
        <v>94.826234397837723</v>
      </c>
      <c r="BT58" s="85">
        <f t="shared" si="191"/>
        <v>65.129176606286137</v>
      </c>
      <c r="BU58" s="85" t="str">
        <f t="shared" si="192"/>
        <v>na</v>
      </c>
      <c r="BV58" s="85" t="str">
        <f t="shared" si="193"/>
        <v>na</v>
      </c>
      <c r="BW58" s="86" t="str">
        <f t="shared" si="194"/>
        <v>na</v>
      </c>
      <c r="BX58" s="85" t="str">
        <f t="shared" si="195"/>
        <v>na</v>
      </c>
      <c r="BY58" s="93">
        <f t="shared" si="230"/>
        <v>0.22778896190374473</v>
      </c>
      <c r="BZ58" s="85">
        <f t="shared" si="230"/>
        <v>0.80265912370431858</v>
      </c>
      <c r="CA58" s="86" t="str">
        <f t="shared" si="230"/>
        <v>na</v>
      </c>
      <c r="CB58" s="85">
        <f t="shared" si="230"/>
        <v>0.13444451836315754</v>
      </c>
      <c r="CC58" s="85">
        <f t="shared" si="230"/>
        <v>4.6703799242805322E-2</v>
      </c>
      <c r="CD58" s="85">
        <f t="shared" si="230"/>
        <v>7.914728404954996E-3</v>
      </c>
      <c r="CE58" s="85">
        <f t="shared" si="230"/>
        <v>0.27735066566122302</v>
      </c>
      <c r="CF58" s="85" t="str">
        <f t="shared" si="230"/>
        <v>na</v>
      </c>
      <c r="CG58" s="85" t="str">
        <f t="shared" si="230"/>
        <v>na</v>
      </c>
      <c r="CH58" s="86" t="str">
        <f t="shared" si="230"/>
        <v>na</v>
      </c>
      <c r="CI58" s="102" t="str">
        <f t="shared" si="230"/>
        <v>na</v>
      </c>
    </row>
    <row r="59" spans="1:87" s="41" customFormat="1" x14ac:dyDescent="0.25">
      <c r="A59" s="217" t="s">
        <v>282</v>
      </c>
      <c r="B59" s="54"/>
      <c r="C59" s="69">
        <v>102</v>
      </c>
      <c r="D59" s="55">
        <v>1</v>
      </c>
      <c r="E59" s="55"/>
      <c r="F59" s="55">
        <v>1</v>
      </c>
      <c r="G59" s="56"/>
      <c r="H59" s="55"/>
      <c r="I59" s="57">
        <v>0.44400000000000001</v>
      </c>
      <c r="J59" s="57">
        <v>2.4000000000000002E-3</v>
      </c>
      <c r="K59" s="57"/>
      <c r="L59" s="57"/>
      <c r="M59" s="255" t="s">
        <v>270</v>
      </c>
      <c r="N59" s="58"/>
      <c r="O59" s="59">
        <v>4.8000000000000004E-3</v>
      </c>
      <c r="P59" s="224">
        <v>0</v>
      </c>
      <c r="Q59" s="224">
        <v>0</v>
      </c>
      <c r="R59" s="73">
        <f>P59/O59</f>
        <v>0</v>
      </c>
      <c r="S59" s="73">
        <f>IF(P59&lt;0.01*O59,0.01,IF(P59&gt;100*O59,100,R59))</f>
        <v>0.01</v>
      </c>
      <c r="T59" s="205">
        <f>IF(Q59&gt;0,((((1/O59)^2)*((Q59^2)+(P59^2))-((1/O59)^2)*(P59^2))^0.5),0)</f>
        <v>0</v>
      </c>
      <c r="U59" s="26">
        <f t="shared" si="173"/>
        <v>0.01</v>
      </c>
      <c r="V59" s="78">
        <v>1</v>
      </c>
      <c r="W59" s="61">
        <v>1</v>
      </c>
      <c r="X59" s="75"/>
      <c r="Y59" s="61">
        <v>0.5</v>
      </c>
      <c r="Z59" s="61">
        <v>0.3</v>
      </c>
      <c r="AA59" s="37">
        <v>1</v>
      </c>
      <c r="AB59" s="37">
        <v>1</v>
      </c>
      <c r="AC59" s="61"/>
      <c r="AD59" s="61"/>
      <c r="AE59" s="75"/>
      <c r="AF59" s="61">
        <v>1</v>
      </c>
      <c r="AG59" s="54">
        <f>IF(V59&gt;0,$C59,"na")</f>
        <v>102</v>
      </c>
      <c r="AH59" s="144">
        <f t="shared" ref="AH59" si="291">IF(W59&gt;0,$C59,"na")</f>
        <v>102</v>
      </c>
      <c r="AI59" s="144" t="str">
        <f t="shared" ref="AI59" si="292">IF(X59&gt;0,$C59,"na")</f>
        <v>na</v>
      </c>
      <c r="AJ59" s="144">
        <f t="shared" ref="AJ59" si="293">IF(Y59&gt;0,$C59,"na")</f>
        <v>102</v>
      </c>
      <c r="AK59" s="144">
        <f t="shared" ref="AK59" si="294">IF(Z59&gt;0,$C59,"na")</f>
        <v>102</v>
      </c>
      <c r="AL59" s="144">
        <f t="shared" ref="AL59" si="295">IF(AA59&gt;0,$C59,"na")</f>
        <v>102</v>
      </c>
      <c r="AM59" s="144">
        <f t="shared" ref="AM59" si="296">IF(AB59&gt;0,$C59,"na")</f>
        <v>102</v>
      </c>
      <c r="AN59" s="144" t="str">
        <f t="shared" ref="AN59" si="297">IF(AC59&gt;0,$C59,"na")</f>
        <v>na</v>
      </c>
      <c r="AO59" s="144" t="str">
        <f t="shared" ref="AO59" si="298">IF(AD59&gt;0,$C59,"na")</f>
        <v>na</v>
      </c>
      <c r="AP59" s="144" t="str">
        <f t="shared" ref="AP59" si="299">IF(AE59&gt;0,$C59,"na")</f>
        <v>na</v>
      </c>
      <c r="AQ59" s="144">
        <f t="shared" ref="AQ59" si="300">IF(AF59&gt;0,$C59,"na")</f>
        <v>102</v>
      </c>
      <c r="AR59" s="81">
        <f t="shared" si="207"/>
        <v>9.950330853168092E-3</v>
      </c>
      <c r="AS59" s="82">
        <f t="shared" si="208"/>
        <v>1.0402618619221187E-2</v>
      </c>
      <c r="AT59" s="83" t="str">
        <f t="shared" si="209"/>
        <v>na</v>
      </c>
      <c r="AU59" s="82">
        <f t="shared" si="210"/>
        <v>7.1863500606213996E-3</v>
      </c>
      <c r="AV59" s="82">
        <f t="shared" si="211"/>
        <v>5.1467228550869434E-3</v>
      </c>
      <c r="AW59" s="82">
        <f t="shared" si="212"/>
        <v>1.2756834427138581E-2</v>
      </c>
      <c r="AX59" s="82">
        <f t="shared" si="213"/>
        <v>1.0572226531491098E-2</v>
      </c>
      <c r="AY59" s="82" t="str">
        <f t="shared" si="214"/>
        <v>na</v>
      </c>
      <c r="AZ59" s="82" t="str">
        <f t="shared" si="215"/>
        <v>na</v>
      </c>
      <c r="BA59" s="83" t="str">
        <f t="shared" si="216"/>
        <v>na</v>
      </c>
      <c r="BB59" s="82">
        <f t="shared" si="217"/>
        <v>9.950330853168092E-3</v>
      </c>
      <c r="BC59" s="93">
        <f t="shared" si="218"/>
        <v>1.9900661706336174E-2</v>
      </c>
      <c r="BD59" s="85">
        <f t="shared" si="219"/>
        <v>2.1750929840189739E-2</v>
      </c>
      <c r="BE59" s="86" t="str">
        <f t="shared" si="220"/>
        <v>na</v>
      </c>
      <c r="BF59" s="85">
        <f t="shared" si="221"/>
        <v>1.0380283420897573E-2</v>
      </c>
      <c r="BG59" s="85">
        <f t="shared" si="222"/>
        <v>5.32419605698649E-3</v>
      </c>
      <c r="BH59" s="85">
        <f t="shared" si="223"/>
        <v>3.2709831864457889E-2</v>
      </c>
      <c r="BI59" s="85">
        <f t="shared" si="224"/>
        <v>2.2465981379418572E-2</v>
      </c>
      <c r="BJ59" s="85" t="str">
        <f t="shared" si="225"/>
        <v>na</v>
      </c>
      <c r="BK59" s="85" t="str">
        <f t="shared" si="226"/>
        <v>na</v>
      </c>
      <c r="BL59" s="86" t="str">
        <f t="shared" si="227"/>
        <v>na</v>
      </c>
      <c r="BM59" s="102">
        <f t="shared" si="228"/>
        <v>1.9900661706336174E-2</v>
      </c>
      <c r="BN59" s="85">
        <f t="shared" si="229"/>
        <v>2.0099668323399533</v>
      </c>
      <c r="BO59" s="85">
        <f t="shared" si="186"/>
        <v>2.1968439138591638</v>
      </c>
      <c r="BP59" s="86" t="str">
        <f t="shared" si="187"/>
        <v>na</v>
      </c>
      <c r="BQ59" s="85">
        <f t="shared" si="188"/>
        <v>1.0484086255106548</v>
      </c>
      <c r="BR59" s="85">
        <f t="shared" si="189"/>
        <v>0.53774380175563552</v>
      </c>
      <c r="BS59" s="85">
        <f t="shared" si="190"/>
        <v>3.3036930183102466</v>
      </c>
      <c r="BT59" s="85">
        <f t="shared" si="191"/>
        <v>2.2690641193212757</v>
      </c>
      <c r="BU59" s="85" t="str">
        <f t="shared" si="192"/>
        <v>na</v>
      </c>
      <c r="BV59" s="85" t="str">
        <f t="shared" si="193"/>
        <v>na</v>
      </c>
      <c r="BW59" s="86" t="str">
        <f t="shared" si="194"/>
        <v>na</v>
      </c>
      <c r="BX59" s="85">
        <f t="shared" si="195"/>
        <v>2.0099668323399533</v>
      </c>
      <c r="BY59" s="93">
        <f t="shared" si="230"/>
        <v>6.8190957164454113</v>
      </c>
      <c r="BZ59" s="85">
        <f t="shared" si="230"/>
        <v>5.7628337246547865</v>
      </c>
      <c r="CA59" s="86" t="str">
        <f t="shared" si="230"/>
        <v>na</v>
      </c>
      <c r="CB59" s="85">
        <f t="shared" si="230"/>
        <v>4.2720738982799196</v>
      </c>
      <c r="CC59" s="85">
        <f t="shared" si="230"/>
        <v>8.2639434346351308</v>
      </c>
      <c r="CD59" s="85">
        <f t="shared" si="230"/>
        <v>6.0893512098155949</v>
      </c>
      <c r="CE59" s="85">
        <f t="shared" si="230"/>
        <v>1.0701903147489964</v>
      </c>
      <c r="CF59" s="85" t="str">
        <f t="shared" si="230"/>
        <v>na</v>
      </c>
      <c r="CG59" s="85" t="str">
        <f t="shared" si="230"/>
        <v>na</v>
      </c>
      <c r="CH59" s="86" t="str">
        <f t="shared" si="230"/>
        <v>na</v>
      </c>
      <c r="CI59" s="102">
        <f t="shared" si="230"/>
        <v>0.44558001991439872</v>
      </c>
    </row>
    <row r="60" spans="1:87" s="41" customFormat="1" x14ac:dyDescent="0.25">
      <c r="A60" s="222" t="s">
        <v>47</v>
      </c>
      <c r="B60" s="54">
        <v>36</v>
      </c>
      <c r="C60" s="69"/>
      <c r="D60" s="55"/>
      <c r="E60" s="55">
        <v>1</v>
      </c>
      <c r="F60" s="55"/>
      <c r="G60" s="56">
        <v>0.5</v>
      </c>
      <c r="H60" s="55">
        <v>0.73799999999999999</v>
      </c>
      <c r="I60" s="57"/>
      <c r="J60" s="57"/>
      <c r="K60" s="57"/>
      <c r="L60" s="57"/>
      <c r="M60" s="255" t="s">
        <v>280</v>
      </c>
      <c r="N60" s="58">
        <v>0.25</v>
      </c>
      <c r="O60" s="59"/>
      <c r="P60" s="224">
        <v>0</v>
      </c>
      <c r="Q60" s="224">
        <v>0</v>
      </c>
      <c r="R60" s="32">
        <f>P60/N60</f>
        <v>0</v>
      </c>
      <c r="S60" s="32">
        <f>IF(P60&lt;0.01*N60,0.01,IF(P60&gt;100*N60,100,R60))</f>
        <v>0.01</v>
      </c>
      <c r="T60" s="205">
        <f>IF(Q60&gt;0,((((1/N60)^2)*((Q60^2)+(P60^2))-((1/N60)^2)*(P60^2))^0.5),0)</f>
        <v>0</v>
      </c>
      <c r="U60" s="26">
        <f t="shared" si="173"/>
        <v>0.01</v>
      </c>
      <c r="V60" s="78">
        <v>1</v>
      </c>
      <c r="W60" s="60">
        <v>1</v>
      </c>
      <c r="X60" s="75"/>
      <c r="Y60" s="60">
        <v>0.5</v>
      </c>
      <c r="Z60" s="60">
        <v>0.8</v>
      </c>
      <c r="AA60" s="36">
        <v>0.5</v>
      </c>
      <c r="AB60" s="36">
        <v>1</v>
      </c>
      <c r="AC60" s="60"/>
      <c r="AD60" s="60"/>
      <c r="AE60" s="75"/>
      <c r="AF60" s="60"/>
      <c r="AG60" s="54">
        <f>IF(V60&gt;0,$B60,"na")</f>
        <v>36</v>
      </c>
      <c r="AH60" s="144">
        <f t="shared" ref="AH60" si="301">IF(W60&gt;0,$B60,"na")</f>
        <v>36</v>
      </c>
      <c r="AI60" s="144" t="str">
        <f t="shared" ref="AI60" si="302">IF(X60&gt;0,$B60,"na")</f>
        <v>na</v>
      </c>
      <c r="AJ60" s="144">
        <f t="shared" ref="AJ60" si="303">IF(Y60&gt;0,$B60,"na")</f>
        <v>36</v>
      </c>
      <c r="AK60" s="144">
        <f t="shared" ref="AK60" si="304">IF(Z60&gt;0,$B60,"na")</f>
        <v>36</v>
      </c>
      <c r="AL60" s="144">
        <f t="shared" ref="AL60" si="305">IF(AA60&gt;0,$B60,"na")</f>
        <v>36</v>
      </c>
      <c r="AM60" s="144">
        <f t="shared" ref="AM60" si="306">IF(AB60&gt;0,$B60,"na")</f>
        <v>36</v>
      </c>
      <c r="AN60" s="144" t="str">
        <f t="shared" ref="AN60" si="307">IF(AC60&gt;0,$B60,"na")</f>
        <v>na</v>
      </c>
      <c r="AO60" s="144" t="str">
        <f t="shared" ref="AO60" si="308">IF(AD60&gt;0,$B60,"na")</f>
        <v>na</v>
      </c>
      <c r="AP60" s="144" t="str">
        <f t="shared" ref="AP60" si="309">IF(AE60&gt;0,$B60,"na")</f>
        <v>na</v>
      </c>
      <c r="AQ60" s="144" t="str">
        <f t="shared" ref="AQ60" si="310">IF(AF60&gt;0,$B60,"na")</f>
        <v>na</v>
      </c>
      <c r="AR60" s="81">
        <f t="shared" si="207"/>
        <v>9.950330853168092E-3</v>
      </c>
      <c r="AS60" s="82">
        <f t="shared" si="208"/>
        <v>1.0402618619221187E-2</v>
      </c>
      <c r="AT60" s="83" t="str">
        <f t="shared" si="209"/>
        <v>na</v>
      </c>
      <c r="AU60" s="82">
        <f t="shared" si="210"/>
        <v>7.1863500606213996E-3</v>
      </c>
      <c r="AV60" s="82">
        <f t="shared" si="211"/>
        <v>1.372459428023185E-2</v>
      </c>
      <c r="AW60" s="82">
        <f t="shared" si="212"/>
        <v>6.3784172135692907E-3</v>
      </c>
      <c r="AX60" s="82">
        <f t="shared" si="213"/>
        <v>1.0572226531491098E-2</v>
      </c>
      <c r="AY60" s="82" t="str">
        <f t="shared" si="214"/>
        <v>na</v>
      </c>
      <c r="AZ60" s="82" t="str">
        <f t="shared" si="215"/>
        <v>na</v>
      </c>
      <c r="BA60" s="83" t="str">
        <f t="shared" si="216"/>
        <v>na</v>
      </c>
      <c r="BB60" s="82" t="str">
        <f t="shared" si="217"/>
        <v>na</v>
      </c>
      <c r="BC60" s="93">
        <f t="shared" si="218"/>
        <v>1.9900661706336174E-2</v>
      </c>
      <c r="BD60" s="85">
        <f t="shared" si="219"/>
        <v>2.1750929840189739E-2</v>
      </c>
      <c r="BE60" s="86" t="str">
        <f t="shared" si="220"/>
        <v>na</v>
      </c>
      <c r="BF60" s="85">
        <f t="shared" si="221"/>
        <v>1.0380283420897573E-2</v>
      </c>
      <c r="BG60" s="85">
        <f t="shared" si="222"/>
        <v>3.7860949738570591E-2</v>
      </c>
      <c r="BH60" s="85">
        <f t="shared" si="223"/>
        <v>8.1774579661144722E-3</v>
      </c>
      <c r="BI60" s="85">
        <f t="shared" si="224"/>
        <v>2.2465981379418572E-2</v>
      </c>
      <c r="BJ60" s="85" t="str">
        <f t="shared" si="225"/>
        <v>na</v>
      </c>
      <c r="BK60" s="85" t="str">
        <f t="shared" si="226"/>
        <v>na</v>
      </c>
      <c r="BL60" s="86" t="str">
        <f t="shared" si="227"/>
        <v>na</v>
      </c>
      <c r="BM60" s="102" t="str">
        <f t="shared" si="228"/>
        <v>na</v>
      </c>
      <c r="BN60" s="85">
        <f t="shared" si="229"/>
        <v>0.69652315972176604</v>
      </c>
      <c r="BO60" s="85">
        <f t="shared" si="186"/>
        <v>0.76128254440664089</v>
      </c>
      <c r="BP60" s="86" t="str">
        <f t="shared" si="187"/>
        <v>na</v>
      </c>
      <c r="BQ60" s="85">
        <f t="shared" si="188"/>
        <v>0.36330991973141502</v>
      </c>
      <c r="BR60" s="85">
        <f t="shared" si="189"/>
        <v>1.3251332408499708</v>
      </c>
      <c r="BS60" s="85">
        <f t="shared" si="190"/>
        <v>0.28621102881400651</v>
      </c>
      <c r="BT60" s="85">
        <f t="shared" si="191"/>
        <v>0.78630934827965004</v>
      </c>
      <c r="BU60" s="85" t="str">
        <f t="shared" si="192"/>
        <v>na</v>
      </c>
      <c r="BV60" s="85" t="str">
        <f t="shared" si="193"/>
        <v>na</v>
      </c>
      <c r="BW60" s="86" t="str">
        <f t="shared" si="194"/>
        <v>na</v>
      </c>
      <c r="BX60" s="85" t="str">
        <f t="shared" si="195"/>
        <v>na</v>
      </c>
      <c r="BY60" s="93">
        <f t="shared" si="230"/>
        <v>2.4067396646277923</v>
      </c>
      <c r="BZ60" s="85">
        <f t="shared" si="230"/>
        <v>2.0339413145840424</v>
      </c>
      <c r="CA60" s="86" t="str">
        <f t="shared" si="230"/>
        <v>na</v>
      </c>
      <c r="CB60" s="85">
        <f t="shared" si="230"/>
        <v>1.5077907876282068</v>
      </c>
      <c r="CC60" s="85">
        <f t="shared" si="230"/>
        <v>2.7435401612180339</v>
      </c>
      <c r="CD60" s="85">
        <f t="shared" si="230"/>
        <v>2.2628572260759348</v>
      </c>
      <c r="CE60" s="85">
        <f t="shared" si="230"/>
        <v>0.37771422873493987</v>
      </c>
      <c r="CF60" s="85" t="str">
        <f t="shared" si="230"/>
        <v>na</v>
      </c>
      <c r="CG60" s="85" t="str">
        <f t="shared" si="230"/>
        <v>na</v>
      </c>
      <c r="CH60" s="86" t="str">
        <f t="shared" si="230"/>
        <v>na</v>
      </c>
      <c r="CI60" s="102" t="str">
        <f t="shared" si="230"/>
        <v>na</v>
      </c>
    </row>
    <row r="61" spans="1:87" s="41" customFormat="1" ht="15" customHeight="1" x14ac:dyDescent="0.25">
      <c r="A61" s="217" t="s">
        <v>180</v>
      </c>
      <c r="B61" s="54"/>
      <c r="C61" s="69">
        <v>102</v>
      </c>
      <c r="D61" s="55">
        <v>1</v>
      </c>
      <c r="E61" s="55"/>
      <c r="F61" s="55">
        <v>1</v>
      </c>
      <c r="G61" s="56"/>
      <c r="H61" s="55"/>
      <c r="I61" s="57">
        <v>0.11</v>
      </c>
      <c r="J61" s="57">
        <v>1.6999999999999999E-4</v>
      </c>
      <c r="K61" s="57">
        <v>1.8E-3</v>
      </c>
      <c r="L61" s="57">
        <v>2.4499999999999999E-3</v>
      </c>
      <c r="M61" s="256" t="s">
        <v>296</v>
      </c>
      <c r="N61" s="58"/>
      <c r="O61" s="59">
        <v>4.2500000000000003E-3</v>
      </c>
      <c r="P61" s="224">
        <v>2.3799999999999998E-2</v>
      </c>
      <c r="Q61" s="224">
        <v>0.23969999999999997</v>
      </c>
      <c r="R61" s="73">
        <f>P61/O61</f>
        <v>5.5999999999999988</v>
      </c>
      <c r="S61" s="73">
        <f>IF(P61&lt;0.01*O61,0.01,IF(P61&gt;100*O61,100,R61))</f>
        <v>5.5999999999999988</v>
      </c>
      <c r="T61" s="205">
        <f>IF(Q61&gt;0,((((1/O61)^2)*((Q61^2)+(P61^2))-((1/O61)^2)*(P61^2))^0.5),0)</f>
        <v>56.399999999999991</v>
      </c>
      <c r="U61" s="26">
        <f t="shared" si="173"/>
        <v>56.399999999999991</v>
      </c>
      <c r="V61" s="78">
        <v>1</v>
      </c>
      <c r="W61" s="61">
        <v>1</v>
      </c>
      <c r="X61" s="75"/>
      <c r="Y61" s="61">
        <v>1</v>
      </c>
      <c r="Z61" s="61">
        <v>0.3</v>
      </c>
      <c r="AA61" s="37">
        <v>1</v>
      </c>
      <c r="AB61" s="37"/>
      <c r="AC61" s="61"/>
      <c r="AD61" s="61">
        <v>1</v>
      </c>
      <c r="AE61" s="75"/>
      <c r="AF61" s="61">
        <v>1</v>
      </c>
      <c r="AG61" s="54">
        <f>IF(V61&gt;0,$C61,"na")</f>
        <v>102</v>
      </c>
      <c r="AH61" s="144">
        <f t="shared" ref="AH61" si="311">IF(W61&gt;0,$C61,"na")</f>
        <v>102</v>
      </c>
      <c r="AI61" s="144" t="str">
        <f t="shared" ref="AI61" si="312">IF(X61&gt;0,$C61,"na")</f>
        <v>na</v>
      </c>
      <c r="AJ61" s="144">
        <f t="shared" ref="AJ61" si="313">IF(Y61&gt;0,$C61,"na")</f>
        <v>102</v>
      </c>
      <c r="AK61" s="144">
        <f t="shared" ref="AK61" si="314">IF(Z61&gt;0,$C61,"na")</f>
        <v>102</v>
      </c>
      <c r="AL61" s="144">
        <f t="shared" ref="AL61" si="315">IF(AA61&gt;0,$C61,"na")</f>
        <v>102</v>
      </c>
      <c r="AM61" s="144" t="str">
        <f t="shared" ref="AM61" si="316">IF(AB61&gt;0,$C61,"na")</f>
        <v>na</v>
      </c>
      <c r="AN61" s="144" t="str">
        <f t="shared" ref="AN61" si="317">IF(AC61&gt;0,$C61,"na")</f>
        <v>na</v>
      </c>
      <c r="AO61" s="144">
        <f t="shared" ref="AO61" si="318">IF(AD61&gt;0,$C61,"na")</f>
        <v>102</v>
      </c>
      <c r="AP61" s="144" t="str">
        <f t="shared" ref="AP61" si="319">IF(AE61&gt;0,$C61,"na")</f>
        <v>na</v>
      </c>
      <c r="AQ61" s="144">
        <f t="shared" ref="AQ61" si="320">IF(AF61&gt;0,$C61,"na")</f>
        <v>102</v>
      </c>
      <c r="AR61" s="81">
        <f t="shared" si="207"/>
        <v>1.8870696490323797</v>
      </c>
      <c r="AS61" s="82">
        <f t="shared" si="208"/>
        <v>1.9728455421702151</v>
      </c>
      <c r="AT61" s="83" t="str">
        <f t="shared" si="209"/>
        <v>na</v>
      </c>
      <c r="AU61" s="82">
        <f t="shared" si="210"/>
        <v>2.7257672708245484</v>
      </c>
      <c r="AV61" s="82">
        <f t="shared" si="211"/>
        <v>0.97607050812019625</v>
      </c>
      <c r="AW61" s="82">
        <f t="shared" si="212"/>
        <v>2.4193200628620253</v>
      </c>
      <c r="AX61" s="82" t="str">
        <f t="shared" si="213"/>
        <v>na</v>
      </c>
      <c r="AY61" s="82" t="str">
        <f t="shared" si="214"/>
        <v>na</v>
      </c>
      <c r="AZ61" s="82">
        <f t="shared" si="215"/>
        <v>2.032228852804101</v>
      </c>
      <c r="BA61" s="83" t="str">
        <f t="shared" si="216"/>
        <v>na</v>
      </c>
      <c r="BB61" s="82">
        <f t="shared" si="217"/>
        <v>1.8870696490323797</v>
      </c>
      <c r="BC61" s="93">
        <f t="shared" si="218"/>
        <v>8.1000886066510418</v>
      </c>
      <c r="BD61" s="85">
        <f t="shared" si="219"/>
        <v>8.8531960184264467</v>
      </c>
      <c r="BE61" s="86" t="str">
        <f t="shared" si="220"/>
        <v>na</v>
      </c>
      <c r="BF61" s="85">
        <f t="shared" si="221"/>
        <v>16.900184870666987</v>
      </c>
      <c r="BG61" s="85">
        <f t="shared" si="222"/>
        <v>2.1670867259173412</v>
      </c>
      <c r="BH61" s="85">
        <f t="shared" si="223"/>
        <v>13.313755106264042</v>
      </c>
      <c r="BI61" s="85" t="str">
        <f t="shared" si="224"/>
        <v>na</v>
      </c>
      <c r="BJ61" s="85" t="str">
        <f t="shared" si="225"/>
        <v>na</v>
      </c>
      <c r="BK61" s="85">
        <f t="shared" si="226"/>
        <v>9.3941856029799062</v>
      </c>
      <c r="BL61" s="86" t="str">
        <f t="shared" si="227"/>
        <v>na</v>
      </c>
      <c r="BM61" s="102">
        <f t="shared" si="228"/>
        <v>8.1000886066510418</v>
      </c>
      <c r="BN61" s="85">
        <f t="shared" si="229"/>
        <v>818.10894927175525</v>
      </c>
      <c r="BO61" s="85">
        <f t="shared" si="186"/>
        <v>894.1727978610711</v>
      </c>
      <c r="BP61" s="86" t="str">
        <f t="shared" si="187"/>
        <v>na</v>
      </c>
      <c r="BQ61" s="85">
        <f t="shared" si="188"/>
        <v>1706.9186719373656</v>
      </c>
      <c r="BR61" s="85">
        <f t="shared" si="189"/>
        <v>218.87575931765147</v>
      </c>
      <c r="BS61" s="85">
        <f t="shared" si="190"/>
        <v>1344.6892657326682</v>
      </c>
      <c r="BT61" s="85" t="str">
        <f t="shared" si="191"/>
        <v>na</v>
      </c>
      <c r="BU61" s="85" t="str">
        <f t="shared" si="192"/>
        <v>na</v>
      </c>
      <c r="BV61" s="85">
        <f t="shared" si="193"/>
        <v>948.81274590097053</v>
      </c>
      <c r="BW61" s="86" t="str">
        <f t="shared" si="194"/>
        <v>na</v>
      </c>
      <c r="BX61" s="85">
        <f t="shared" si="195"/>
        <v>818.10894927175525</v>
      </c>
      <c r="BY61" s="93">
        <f t="shared" si="230"/>
        <v>267.2125082608282</v>
      </c>
      <c r="BZ61" s="85">
        <f t="shared" si="230"/>
        <v>303.42545279838924</v>
      </c>
      <c r="CA61" s="86" t="str">
        <f t="shared" si="230"/>
        <v>na</v>
      </c>
      <c r="CB61" s="85">
        <f t="shared" si="230"/>
        <v>644.62274180978864</v>
      </c>
      <c r="CC61" s="85">
        <f t="shared" si="230"/>
        <v>48.04072977188509</v>
      </c>
      <c r="CD61" s="85">
        <f t="shared" si="230"/>
        <v>476.8736166983872</v>
      </c>
      <c r="CE61" s="85" t="str">
        <f t="shared" si="230"/>
        <v>na</v>
      </c>
      <c r="CF61" s="85" t="str">
        <f t="shared" si="230"/>
        <v>na</v>
      </c>
      <c r="CG61" s="85">
        <f t="shared" si="230"/>
        <v>337.67978080818091</v>
      </c>
      <c r="CH61" s="86" t="str">
        <f t="shared" si="230"/>
        <v>na</v>
      </c>
      <c r="CI61" s="102">
        <f t="shared" si="230"/>
        <v>334.54085454128762</v>
      </c>
    </row>
    <row r="62" spans="1:87" s="41" customFormat="1" x14ac:dyDescent="0.25">
      <c r="A62" s="222" t="s">
        <v>46</v>
      </c>
      <c r="B62" s="58">
        <v>36</v>
      </c>
      <c r="C62" s="59"/>
      <c r="D62" s="67"/>
      <c r="E62" s="67"/>
      <c r="F62" s="67">
        <v>1</v>
      </c>
      <c r="G62" s="63"/>
      <c r="H62" s="67">
        <v>4.1379999999999999</v>
      </c>
      <c r="I62" s="68"/>
      <c r="J62" s="68"/>
      <c r="K62" s="68"/>
      <c r="L62" s="68"/>
      <c r="M62" s="255" t="s">
        <v>278</v>
      </c>
      <c r="N62" s="58">
        <v>226.88</v>
      </c>
      <c r="O62" s="59"/>
      <c r="P62" s="224">
        <v>122.056</v>
      </c>
      <c r="Q62" s="224">
        <v>184.506</v>
      </c>
      <c r="R62" s="32">
        <f t="shared" ref="R62:R70" si="321">P62/N62</f>
        <v>0.53797602256699573</v>
      </c>
      <c r="S62" s="32">
        <f t="shared" ref="S62:S70" si="322">IF(P62&lt;0.01*N62,0.01,IF(P62&gt;100*N62,100,R62))</f>
        <v>0.53797602256699573</v>
      </c>
      <c r="T62" s="205">
        <f t="shared" ref="T62:T70" si="323">IF(Q62&gt;0,((((1/N62)^2)*((Q62^2)+(P62^2))-((1/N62)^2)*(P62^2))^0.5),0)</f>
        <v>0.81323166431593785</v>
      </c>
      <c r="U62" s="26">
        <f t="shared" si="173"/>
        <v>0.81323166431593785</v>
      </c>
      <c r="V62" s="78">
        <v>1</v>
      </c>
      <c r="W62" s="60"/>
      <c r="X62" s="75"/>
      <c r="Y62" s="60"/>
      <c r="Z62" s="60">
        <v>0.1</v>
      </c>
      <c r="AA62" s="36">
        <v>1</v>
      </c>
      <c r="AB62" s="36"/>
      <c r="AC62" s="60">
        <v>1</v>
      </c>
      <c r="AD62" s="60"/>
      <c r="AE62" s="75"/>
      <c r="AF62" s="60"/>
      <c r="AG62" s="54">
        <f t="shared" ref="AG62:AG70" si="324">IF(V62&gt;0,$B62,"na")</f>
        <v>36</v>
      </c>
      <c r="AH62" s="144" t="str">
        <f t="shared" ref="AH62:AH70" si="325">IF(W62&gt;0,$B62,"na")</f>
        <v>na</v>
      </c>
      <c r="AI62" s="144" t="str">
        <f t="shared" ref="AI62:AI70" si="326">IF(X62&gt;0,$B62,"na")</f>
        <v>na</v>
      </c>
      <c r="AJ62" s="144" t="str">
        <f t="shared" ref="AJ62:AJ70" si="327">IF(Y62&gt;0,$B62,"na")</f>
        <v>na</v>
      </c>
      <c r="AK62" s="144">
        <f t="shared" ref="AK62:AK70" si="328">IF(Z62&gt;0,$B62,"na")</f>
        <v>36</v>
      </c>
      <c r="AL62" s="144">
        <f t="shared" ref="AL62:AL70" si="329">IF(AA62&gt;0,$B62,"na")</f>
        <v>36</v>
      </c>
      <c r="AM62" s="144" t="str">
        <f t="shared" ref="AM62:AM70" si="330">IF(AB62&gt;0,$B62,"na")</f>
        <v>na</v>
      </c>
      <c r="AN62" s="144">
        <f t="shared" ref="AN62:AN70" si="331">IF(AC62&gt;0,$B62,"na")</f>
        <v>36</v>
      </c>
      <c r="AO62" s="144" t="str">
        <f t="shared" ref="AO62:AO70" si="332">IF(AD62&gt;0,$B62,"na")</f>
        <v>na</v>
      </c>
      <c r="AP62" s="144" t="str">
        <f t="shared" ref="AP62:AP70" si="333">IF(AE62&gt;0,$B62,"na")</f>
        <v>na</v>
      </c>
      <c r="AQ62" s="144" t="str">
        <f t="shared" ref="AQ62:AQ70" si="334">IF(AF62&gt;0,$B62,"na")</f>
        <v>na</v>
      </c>
      <c r="AR62" s="81">
        <f t="shared" si="207"/>
        <v>0.43046728095347153</v>
      </c>
      <c r="AS62" s="82" t="str">
        <f t="shared" si="208"/>
        <v>na</v>
      </c>
      <c r="AT62" s="83" t="str">
        <f t="shared" si="209"/>
        <v>na</v>
      </c>
      <c r="AU62" s="82" t="str">
        <f t="shared" si="210"/>
        <v>na</v>
      </c>
      <c r="AV62" s="82">
        <f t="shared" si="211"/>
        <v>7.4218496716115773E-2</v>
      </c>
      <c r="AW62" s="82">
        <f t="shared" si="212"/>
        <v>0.55188112942752765</v>
      </c>
      <c r="AX62" s="82" t="str">
        <f t="shared" si="213"/>
        <v>na</v>
      </c>
      <c r="AY62" s="82">
        <f t="shared" si="214"/>
        <v>0.46960067013105994</v>
      </c>
      <c r="AZ62" s="82" t="str">
        <f t="shared" si="215"/>
        <v>na</v>
      </c>
      <c r="BA62" s="83" t="str">
        <f t="shared" si="216"/>
        <v>na</v>
      </c>
      <c r="BB62" s="82" t="str">
        <f t="shared" si="217"/>
        <v>na</v>
      </c>
      <c r="BC62" s="93">
        <f t="shared" si="218"/>
        <v>1.1902214063101473</v>
      </c>
      <c r="BD62" s="85" t="str">
        <f t="shared" si="219"/>
        <v>na</v>
      </c>
      <c r="BE62" s="86" t="str">
        <f t="shared" si="220"/>
        <v>na</v>
      </c>
      <c r="BF62" s="85" t="str">
        <f t="shared" si="221"/>
        <v>na</v>
      </c>
      <c r="BG62" s="85">
        <f t="shared" si="222"/>
        <v>3.5381135740491884E-2</v>
      </c>
      <c r="BH62" s="85">
        <f t="shared" si="223"/>
        <v>1.9563139485702621</v>
      </c>
      <c r="BI62" s="85" t="str">
        <f t="shared" si="224"/>
        <v>na</v>
      </c>
      <c r="BJ62" s="85">
        <f t="shared" si="225"/>
        <v>1.4164618389145558</v>
      </c>
      <c r="BK62" s="85" t="str">
        <f t="shared" si="226"/>
        <v>na</v>
      </c>
      <c r="BL62" s="86" t="str">
        <f t="shared" si="227"/>
        <v>na</v>
      </c>
      <c r="BM62" s="102" t="str">
        <f t="shared" si="228"/>
        <v>na</v>
      </c>
      <c r="BN62" s="85">
        <f t="shared" si="229"/>
        <v>41.657749220855152</v>
      </c>
      <c r="BO62" s="85" t="str">
        <f t="shared" si="186"/>
        <v>na</v>
      </c>
      <c r="BP62" s="86" t="str">
        <f t="shared" si="187"/>
        <v>na</v>
      </c>
      <c r="BQ62" s="85" t="str">
        <f t="shared" si="188"/>
        <v>na</v>
      </c>
      <c r="BR62" s="85">
        <f t="shared" si="189"/>
        <v>1.238339750917216</v>
      </c>
      <c r="BS62" s="85">
        <f t="shared" si="190"/>
        <v>68.47098819995918</v>
      </c>
      <c r="BT62" s="85" t="str">
        <f t="shared" si="191"/>
        <v>na</v>
      </c>
      <c r="BU62" s="85">
        <f t="shared" si="192"/>
        <v>49.57616436200945</v>
      </c>
      <c r="BV62" s="85" t="str">
        <f t="shared" si="193"/>
        <v>na</v>
      </c>
      <c r="BW62" s="86" t="str">
        <f t="shared" si="194"/>
        <v>na</v>
      </c>
      <c r="BX62" s="85" t="str">
        <f t="shared" si="195"/>
        <v>na</v>
      </c>
      <c r="BY62" s="93">
        <f t="shared" si="230"/>
        <v>0.94426826826022392</v>
      </c>
      <c r="BZ62" s="85" t="str">
        <f t="shared" si="230"/>
        <v>na</v>
      </c>
      <c r="CA62" s="86" t="str">
        <f t="shared" si="230"/>
        <v>na</v>
      </c>
      <c r="CB62" s="85" t="str">
        <f t="shared" si="230"/>
        <v>na</v>
      </c>
      <c r="CC62" s="85">
        <f t="shared" si="230"/>
        <v>1.6728838723015997</v>
      </c>
      <c r="CD62" s="85">
        <f t="shared" si="230"/>
        <v>3.1284292887874066</v>
      </c>
      <c r="CE62" s="85" t="str">
        <f t="shared" si="230"/>
        <v>na</v>
      </c>
      <c r="CF62" s="85">
        <f t="shared" si="230"/>
        <v>1.5803898823796441</v>
      </c>
      <c r="CG62" s="85" t="str">
        <f t="shared" si="230"/>
        <v>na</v>
      </c>
      <c r="CH62" s="86" t="str">
        <f t="shared" si="230"/>
        <v>na</v>
      </c>
      <c r="CI62" s="102" t="str">
        <f t="shared" si="230"/>
        <v>na</v>
      </c>
    </row>
    <row r="63" spans="1:87" s="41" customFormat="1" x14ac:dyDescent="0.25">
      <c r="A63" s="217" t="s">
        <v>45</v>
      </c>
      <c r="B63" s="54">
        <v>36</v>
      </c>
      <c r="C63" s="59"/>
      <c r="D63" s="55">
        <v>1</v>
      </c>
      <c r="E63" s="55">
        <v>1</v>
      </c>
      <c r="F63" s="67"/>
      <c r="G63" s="56"/>
      <c r="H63" s="55"/>
      <c r="I63" s="57">
        <v>0.55600000000000005</v>
      </c>
      <c r="J63" s="57" t="s">
        <v>295</v>
      </c>
      <c r="K63" s="57"/>
      <c r="L63" s="57"/>
      <c r="M63" s="255" t="s">
        <v>280</v>
      </c>
      <c r="N63" s="58">
        <v>0.27800000000000002</v>
      </c>
      <c r="O63" s="59"/>
      <c r="P63" s="224">
        <v>7.6999999999999999E-2</v>
      </c>
      <c r="Q63" s="224">
        <v>0.27</v>
      </c>
      <c r="R63" s="32">
        <f t="shared" si="321"/>
        <v>0.27697841726618705</v>
      </c>
      <c r="S63" s="32">
        <f t="shared" si="322"/>
        <v>0.27697841726618705</v>
      </c>
      <c r="T63" s="205">
        <f t="shared" si="323"/>
        <v>0.97122302158273377</v>
      </c>
      <c r="U63" s="26">
        <f t="shared" si="173"/>
        <v>0.97122302158273377</v>
      </c>
      <c r="V63" s="78">
        <v>1</v>
      </c>
      <c r="W63" s="61">
        <v>1</v>
      </c>
      <c r="X63" s="75"/>
      <c r="Y63" s="61">
        <v>0.5</v>
      </c>
      <c r="Z63" s="61">
        <v>0.1</v>
      </c>
      <c r="AA63" s="61">
        <v>1</v>
      </c>
      <c r="AB63" s="61">
        <v>1</v>
      </c>
      <c r="AC63" s="61">
        <v>0.5</v>
      </c>
      <c r="AD63" s="61">
        <v>0.5</v>
      </c>
      <c r="AE63" s="75"/>
      <c r="AF63" s="61">
        <v>1</v>
      </c>
      <c r="AG63" s="54">
        <f t="shared" si="324"/>
        <v>36</v>
      </c>
      <c r="AH63" s="144">
        <f t="shared" si="325"/>
        <v>36</v>
      </c>
      <c r="AI63" s="144" t="str">
        <f t="shared" si="326"/>
        <v>na</v>
      </c>
      <c r="AJ63" s="144">
        <f t="shared" si="327"/>
        <v>36</v>
      </c>
      <c r="AK63" s="144">
        <f t="shared" si="328"/>
        <v>36</v>
      </c>
      <c r="AL63" s="144">
        <f t="shared" si="329"/>
        <v>36</v>
      </c>
      <c r="AM63" s="144">
        <f t="shared" si="330"/>
        <v>36</v>
      </c>
      <c r="AN63" s="144">
        <f t="shared" si="331"/>
        <v>36</v>
      </c>
      <c r="AO63" s="144">
        <f t="shared" si="332"/>
        <v>36</v>
      </c>
      <c r="AP63" s="144" t="str">
        <f t="shared" si="333"/>
        <v>na</v>
      </c>
      <c r="AQ63" s="144">
        <f t="shared" si="334"/>
        <v>36</v>
      </c>
      <c r="AR63" s="81">
        <f t="shared" si="207"/>
        <v>0.24449667578477877</v>
      </c>
      <c r="AS63" s="82">
        <f t="shared" si="208"/>
        <v>0.25561016104772327</v>
      </c>
      <c r="AT63" s="83" t="str">
        <f t="shared" si="209"/>
        <v>na</v>
      </c>
      <c r="AU63" s="82">
        <f t="shared" si="210"/>
        <v>0.17658093251122911</v>
      </c>
      <c r="AV63" s="82">
        <f t="shared" si="211"/>
        <v>4.2154599273237711E-2</v>
      </c>
      <c r="AW63" s="82">
        <f t="shared" si="212"/>
        <v>0.31345727664715228</v>
      </c>
      <c r="AX63" s="82">
        <f t="shared" si="213"/>
        <v>0.25977771802132743</v>
      </c>
      <c r="AY63" s="82">
        <f t="shared" si="214"/>
        <v>0.1333618231553339</v>
      </c>
      <c r="AZ63" s="82">
        <f t="shared" si="215"/>
        <v>0.13165205619180395</v>
      </c>
      <c r="BA63" s="83" t="str">
        <f t="shared" si="216"/>
        <v>na</v>
      </c>
      <c r="BB63" s="82">
        <f t="shared" si="217"/>
        <v>0.24449667578477877</v>
      </c>
      <c r="BC63" s="93">
        <f t="shared" si="218"/>
        <v>1.3573083465147568</v>
      </c>
      <c r="BD63" s="85">
        <f t="shared" si="219"/>
        <v>1.483504370467575</v>
      </c>
      <c r="BE63" s="86" t="str">
        <f t="shared" si="220"/>
        <v>na</v>
      </c>
      <c r="BF63" s="85">
        <f t="shared" si="221"/>
        <v>0.70797873629936392</v>
      </c>
      <c r="BG63" s="85">
        <f t="shared" si="222"/>
        <v>4.0348048350617019E-2</v>
      </c>
      <c r="BH63" s="85">
        <f t="shared" si="223"/>
        <v>2.230947315113013</v>
      </c>
      <c r="BI63" s="85">
        <f t="shared" si="224"/>
        <v>1.5322738755576748</v>
      </c>
      <c r="BJ63" s="85">
        <f t="shared" si="225"/>
        <v>0.40382727664901863</v>
      </c>
      <c r="BK63" s="85">
        <f t="shared" si="226"/>
        <v>0.39353910638593537</v>
      </c>
      <c r="BL63" s="86" t="str">
        <f t="shared" si="227"/>
        <v>na</v>
      </c>
      <c r="BM63" s="102">
        <f t="shared" si="228"/>
        <v>1.3573083465147568</v>
      </c>
      <c r="BN63" s="85">
        <f t="shared" si="229"/>
        <v>47.505792128016488</v>
      </c>
      <c r="BO63" s="85">
        <f t="shared" si="186"/>
        <v>51.922652966365128</v>
      </c>
      <c r="BP63" s="86" t="str">
        <f t="shared" si="187"/>
        <v>na</v>
      </c>
      <c r="BQ63" s="85">
        <f t="shared" si="188"/>
        <v>24.779255770477736</v>
      </c>
      <c r="BR63" s="85">
        <f t="shared" si="189"/>
        <v>1.4121816922715957</v>
      </c>
      <c r="BS63" s="85">
        <f t="shared" si="190"/>
        <v>78.083156028955457</v>
      </c>
      <c r="BT63" s="85">
        <f t="shared" si="191"/>
        <v>53.62958564451862</v>
      </c>
      <c r="BU63" s="85">
        <f t="shared" si="192"/>
        <v>14.133954682715652</v>
      </c>
      <c r="BV63" s="85">
        <f t="shared" si="193"/>
        <v>13.773868723507737</v>
      </c>
      <c r="BW63" s="86" t="str">
        <f t="shared" si="194"/>
        <v>na</v>
      </c>
      <c r="BX63" s="85">
        <f t="shared" si="195"/>
        <v>47.505792128016488</v>
      </c>
      <c r="BY63" s="93">
        <f t="shared" si="230"/>
        <v>2.0761628777464576E-2</v>
      </c>
      <c r="BZ63" s="85">
        <f t="shared" si="230"/>
        <v>2.0323966530727687E-3</v>
      </c>
      <c r="CA63" s="86" t="str">
        <f t="shared" si="230"/>
        <v>na</v>
      </c>
      <c r="CB63" s="85">
        <f t="shared" si="230"/>
        <v>4.4755024360143308E-2</v>
      </c>
      <c r="CC63" s="85">
        <f t="shared" si="230"/>
        <v>2.2075526248776867</v>
      </c>
      <c r="CD63" s="85">
        <f t="shared" si="230"/>
        <v>0.11437485674921626</v>
      </c>
      <c r="CE63" s="85">
        <f t="shared" si="230"/>
        <v>0.77554151710010755</v>
      </c>
      <c r="CF63" s="85">
        <f t="shared" si="230"/>
        <v>0.57805228172336598</v>
      </c>
      <c r="CG63" s="85">
        <f t="shared" si="230"/>
        <v>0.2366347278250229</v>
      </c>
      <c r="CH63" s="86" t="str">
        <f t="shared" si="230"/>
        <v>na</v>
      </c>
      <c r="CI63" s="102">
        <f t="shared" si="230"/>
        <v>1.0215415787908735</v>
      </c>
    </row>
    <row r="64" spans="1:87" s="41" customFormat="1" x14ac:dyDescent="0.25">
      <c r="A64" s="222" t="s">
        <v>44</v>
      </c>
      <c r="B64" s="54">
        <v>36</v>
      </c>
      <c r="C64" s="69"/>
      <c r="D64" s="55">
        <v>1</v>
      </c>
      <c r="E64" s="55">
        <v>1</v>
      </c>
      <c r="F64" s="55"/>
      <c r="G64" s="56"/>
      <c r="H64" s="55"/>
      <c r="I64" s="57"/>
      <c r="J64" s="57"/>
      <c r="K64" s="57"/>
      <c r="L64" s="57"/>
      <c r="M64" s="255" t="s">
        <v>285</v>
      </c>
      <c r="N64" s="58">
        <v>5.8999999999999997E-2</v>
      </c>
      <c r="O64" s="59"/>
      <c r="P64" s="224">
        <v>0</v>
      </c>
      <c r="Q64" s="224">
        <v>0</v>
      </c>
      <c r="R64" s="32">
        <f t="shared" si="321"/>
        <v>0</v>
      </c>
      <c r="S64" s="32">
        <f t="shared" si="322"/>
        <v>0.01</v>
      </c>
      <c r="T64" s="205">
        <f t="shared" si="323"/>
        <v>0</v>
      </c>
      <c r="U64" s="26">
        <f t="shared" si="173"/>
        <v>0.01</v>
      </c>
      <c r="V64" s="78">
        <v>1</v>
      </c>
      <c r="W64" s="60">
        <v>1</v>
      </c>
      <c r="X64" s="75"/>
      <c r="Y64" s="60"/>
      <c r="Z64" s="60">
        <v>0.1</v>
      </c>
      <c r="AA64" s="36">
        <v>1</v>
      </c>
      <c r="AB64" s="36">
        <v>1</v>
      </c>
      <c r="AC64" s="60"/>
      <c r="AD64" s="60"/>
      <c r="AE64" s="75"/>
      <c r="AF64" s="60">
        <v>1</v>
      </c>
      <c r="AG64" s="54">
        <f t="shared" si="324"/>
        <v>36</v>
      </c>
      <c r="AH64" s="144">
        <f t="shared" si="325"/>
        <v>36</v>
      </c>
      <c r="AI64" s="144" t="str">
        <f t="shared" si="326"/>
        <v>na</v>
      </c>
      <c r="AJ64" s="144" t="str">
        <f t="shared" si="327"/>
        <v>na</v>
      </c>
      <c r="AK64" s="144">
        <f t="shared" si="328"/>
        <v>36</v>
      </c>
      <c r="AL64" s="144">
        <f t="shared" si="329"/>
        <v>36</v>
      </c>
      <c r="AM64" s="144">
        <f t="shared" si="330"/>
        <v>36</v>
      </c>
      <c r="AN64" s="144" t="str">
        <f t="shared" si="331"/>
        <v>na</v>
      </c>
      <c r="AO64" s="144" t="str">
        <f t="shared" si="332"/>
        <v>na</v>
      </c>
      <c r="AP64" s="144" t="str">
        <f t="shared" si="333"/>
        <v>na</v>
      </c>
      <c r="AQ64" s="144">
        <f t="shared" si="334"/>
        <v>36</v>
      </c>
      <c r="AR64" s="81">
        <f t="shared" si="207"/>
        <v>9.950330853168092E-3</v>
      </c>
      <c r="AS64" s="82">
        <f t="shared" si="208"/>
        <v>1.0402618619221187E-2</v>
      </c>
      <c r="AT64" s="83" t="str">
        <f t="shared" si="209"/>
        <v>na</v>
      </c>
      <c r="AU64" s="82" t="str">
        <f t="shared" si="210"/>
        <v>na</v>
      </c>
      <c r="AV64" s="82">
        <f t="shared" si="211"/>
        <v>1.7155742850289812E-3</v>
      </c>
      <c r="AW64" s="82">
        <f t="shared" si="212"/>
        <v>1.2756834427138581E-2</v>
      </c>
      <c r="AX64" s="82">
        <f t="shared" si="213"/>
        <v>1.0572226531491098E-2</v>
      </c>
      <c r="AY64" s="82" t="str">
        <f t="shared" si="214"/>
        <v>na</v>
      </c>
      <c r="AZ64" s="82" t="str">
        <f t="shared" si="215"/>
        <v>na</v>
      </c>
      <c r="BA64" s="83" t="str">
        <f t="shared" si="216"/>
        <v>na</v>
      </c>
      <c r="BB64" s="82">
        <f t="shared" si="217"/>
        <v>9.950330853168092E-3</v>
      </c>
      <c r="BC64" s="93">
        <f t="shared" si="218"/>
        <v>1.9900661706336174E-2</v>
      </c>
      <c r="BD64" s="85">
        <f t="shared" si="219"/>
        <v>2.1750929840189739E-2</v>
      </c>
      <c r="BE64" s="86" t="str">
        <f t="shared" si="220"/>
        <v>na</v>
      </c>
      <c r="BF64" s="85" t="str">
        <f t="shared" si="221"/>
        <v>na</v>
      </c>
      <c r="BG64" s="85">
        <f t="shared" si="222"/>
        <v>5.9157733966516549E-4</v>
      </c>
      <c r="BH64" s="85">
        <f t="shared" si="223"/>
        <v>3.2709831864457889E-2</v>
      </c>
      <c r="BI64" s="85">
        <f t="shared" si="224"/>
        <v>2.2465981379418572E-2</v>
      </c>
      <c r="BJ64" s="85" t="str">
        <f t="shared" si="225"/>
        <v>na</v>
      </c>
      <c r="BK64" s="85" t="str">
        <f t="shared" si="226"/>
        <v>na</v>
      </c>
      <c r="BL64" s="86" t="str">
        <f t="shared" si="227"/>
        <v>na</v>
      </c>
      <c r="BM64" s="102">
        <f t="shared" si="228"/>
        <v>1.9900661706336174E-2</v>
      </c>
      <c r="BN64" s="85">
        <f t="shared" si="229"/>
        <v>0.69652315972176604</v>
      </c>
      <c r="BO64" s="85">
        <f t="shared" si="186"/>
        <v>0.76128254440664089</v>
      </c>
      <c r="BP64" s="86" t="str">
        <f t="shared" si="187"/>
        <v>na</v>
      </c>
      <c r="BQ64" s="85" t="str">
        <f t="shared" si="188"/>
        <v>na</v>
      </c>
      <c r="BR64" s="85">
        <f t="shared" si="189"/>
        <v>2.0705206888280793E-2</v>
      </c>
      <c r="BS64" s="85">
        <f t="shared" si="190"/>
        <v>1.144844115256026</v>
      </c>
      <c r="BT64" s="85">
        <f t="shared" si="191"/>
        <v>0.78630934827965004</v>
      </c>
      <c r="BU64" s="85" t="str">
        <f t="shared" si="192"/>
        <v>na</v>
      </c>
      <c r="BV64" s="85" t="str">
        <f t="shared" si="193"/>
        <v>na</v>
      </c>
      <c r="BW64" s="86" t="str">
        <f t="shared" si="194"/>
        <v>na</v>
      </c>
      <c r="BX64" s="85">
        <f t="shared" si="195"/>
        <v>0.69652315972176604</v>
      </c>
      <c r="BY64" s="93">
        <f t="shared" si="230"/>
        <v>2.4067396646277923</v>
      </c>
      <c r="BZ64" s="85">
        <f t="shared" si="230"/>
        <v>2.0339413145840424</v>
      </c>
      <c r="CA64" s="86" t="str">
        <f t="shared" si="230"/>
        <v>na</v>
      </c>
      <c r="CB64" s="85" t="str">
        <f t="shared" si="230"/>
        <v>na</v>
      </c>
      <c r="CC64" s="85">
        <f t="shared" si="230"/>
        <v>2.9874275912061456</v>
      </c>
      <c r="CD64" s="85">
        <f t="shared" si="230"/>
        <v>2.1491827799349159</v>
      </c>
      <c r="CE64" s="85">
        <f t="shared" si="230"/>
        <v>0.37771422873493987</v>
      </c>
      <c r="CF64" s="85" t="str">
        <f t="shared" si="230"/>
        <v>na</v>
      </c>
      <c r="CG64" s="85" t="str">
        <f t="shared" si="230"/>
        <v>na</v>
      </c>
      <c r="CH64" s="86" t="str">
        <f t="shared" si="230"/>
        <v>na</v>
      </c>
      <c r="CI64" s="102">
        <f t="shared" si="230"/>
        <v>0.15726353644037602</v>
      </c>
    </row>
    <row r="65" spans="1:87" s="41" customFormat="1" x14ac:dyDescent="0.25">
      <c r="A65" s="222" t="s">
        <v>43</v>
      </c>
      <c r="B65" s="54">
        <v>36</v>
      </c>
      <c r="C65" s="69"/>
      <c r="D65" s="55"/>
      <c r="E65" s="55"/>
      <c r="F65" s="55">
        <v>1</v>
      </c>
      <c r="G65" s="56"/>
      <c r="H65" s="57">
        <v>6.7629999999999999</v>
      </c>
      <c r="I65" s="57"/>
      <c r="J65" s="57"/>
      <c r="K65" s="57"/>
      <c r="L65" s="57"/>
      <c r="M65" s="255" t="s">
        <v>270</v>
      </c>
      <c r="N65" s="58">
        <v>13.526</v>
      </c>
      <c r="O65" s="59"/>
      <c r="P65" s="224">
        <v>1.833</v>
      </c>
      <c r="Q65" s="224">
        <v>7.7939999999999996</v>
      </c>
      <c r="R65" s="32">
        <f t="shared" si="321"/>
        <v>0.1355167824929765</v>
      </c>
      <c r="S65" s="32">
        <f t="shared" si="322"/>
        <v>0.1355167824929765</v>
      </c>
      <c r="T65" s="205">
        <f t="shared" si="323"/>
        <v>0.57622356942185415</v>
      </c>
      <c r="U65" s="26">
        <f t="shared" si="173"/>
        <v>0.57622356942185415</v>
      </c>
      <c r="V65" s="78">
        <v>1</v>
      </c>
      <c r="W65" s="60">
        <v>1</v>
      </c>
      <c r="X65" s="75"/>
      <c r="Y65" s="60">
        <v>0.25</v>
      </c>
      <c r="Z65" s="60">
        <v>0.1</v>
      </c>
      <c r="AA65" s="36">
        <v>1</v>
      </c>
      <c r="AB65" s="36"/>
      <c r="AC65" s="60"/>
      <c r="AD65" s="60">
        <v>1</v>
      </c>
      <c r="AE65" s="75"/>
      <c r="AF65" s="60"/>
      <c r="AG65" s="54">
        <f t="shared" si="324"/>
        <v>36</v>
      </c>
      <c r="AH65" s="144">
        <f t="shared" si="325"/>
        <v>36</v>
      </c>
      <c r="AI65" s="144" t="str">
        <f t="shared" si="326"/>
        <v>na</v>
      </c>
      <c r="AJ65" s="144">
        <f t="shared" si="327"/>
        <v>36</v>
      </c>
      <c r="AK65" s="144">
        <f t="shared" si="328"/>
        <v>36</v>
      </c>
      <c r="AL65" s="144">
        <f t="shared" si="329"/>
        <v>36</v>
      </c>
      <c r="AM65" s="144" t="str">
        <f t="shared" si="330"/>
        <v>na</v>
      </c>
      <c r="AN65" s="144" t="str">
        <f t="shared" si="331"/>
        <v>na</v>
      </c>
      <c r="AO65" s="144">
        <f t="shared" si="332"/>
        <v>36</v>
      </c>
      <c r="AP65" s="144" t="str">
        <f t="shared" si="333"/>
        <v>na</v>
      </c>
      <c r="AQ65" s="144" t="str">
        <f t="shared" si="334"/>
        <v>na</v>
      </c>
      <c r="AR65" s="81">
        <f t="shared" si="207"/>
        <v>0.12708786228074309</v>
      </c>
      <c r="AS65" s="82">
        <f t="shared" si="208"/>
        <v>0.13286458329350415</v>
      </c>
      <c r="AT65" s="83" t="str">
        <f t="shared" si="209"/>
        <v>na</v>
      </c>
      <c r="AU65" s="82">
        <f t="shared" si="210"/>
        <v>4.5892839156935004E-2</v>
      </c>
      <c r="AV65" s="82">
        <f t="shared" si="211"/>
        <v>2.1911700393231565E-2</v>
      </c>
      <c r="AW65" s="82">
        <f t="shared" si="212"/>
        <v>0.16293315677018347</v>
      </c>
      <c r="AX65" s="82" t="str">
        <f t="shared" si="213"/>
        <v>na</v>
      </c>
      <c r="AY65" s="82" t="str">
        <f t="shared" si="214"/>
        <v>na</v>
      </c>
      <c r="AZ65" s="82">
        <f t="shared" si="215"/>
        <v>0.13686385168695409</v>
      </c>
      <c r="BA65" s="83" t="str">
        <f t="shared" si="216"/>
        <v>na</v>
      </c>
      <c r="BB65" s="82" t="str">
        <f t="shared" si="217"/>
        <v>na</v>
      </c>
      <c r="BC65" s="93">
        <f t="shared" si="218"/>
        <v>0.91006368028979112</v>
      </c>
      <c r="BD65" s="85">
        <f t="shared" si="219"/>
        <v>0.99467703899442028</v>
      </c>
      <c r="BE65" s="86" t="str">
        <f t="shared" si="220"/>
        <v>na</v>
      </c>
      <c r="BF65" s="85">
        <f t="shared" si="221"/>
        <v>0.11867342744519653</v>
      </c>
      <c r="BG65" s="85">
        <f t="shared" si="222"/>
        <v>2.7053022600766675E-2</v>
      </c>
      <c r="BH65" s="85">
        <f t="shared" si="223"/>
        <v>1.4958311641844038</v>
      </c>
      <c r="BI65" s="85" t="str">
        <f t="shared" si="224"/>
        <v>na</v>
      </c>
      <c r="BJ65" s="85" t="str">
        <f t="shared" si="225"/>
        <v>na</v>
      </c>
      <c r="BK65" s="85">
        <f t="shared" si="226"/>
        <v>1.0554584694485152</v>
      </c>
      <c r="BL65" s="86" t="str">
        <f t="shared" si="227"/>
        <v>na</v>
      </c>
      <c r="BM65" s="102" t="str">
        <f t="shared" si="228"/>
        <v>na</v>
      </c>
      <c r="BN65" s="85">
        <f t="shared" si="229"/>
        <v>31.852228810142691</v>
      </c>
      <c r="BO65" s="85">
        <f t="shared" si="186"/>
        <v>34.813696364804713</v>
      </c>
      <c r="BP65" s="86" t="str">
        <f t="shared" si="187"/>
        <v>na</v>
      </c>
      <c r="BQ65" s="85">
        <f t="shared" si="188"/>
        <v>4.153569960581879</v>
      </c>
      <c r="BR65" s="85">
        <f t="shared" si="189"/>
        <v>0.94685579102683359</v>
      </c>
      <c r="BS65" s="85">
        <f t="shared" si="190"/>
        <v>52.354090746454133</v>
      </c>
      <c r="BT65" s="85" t="str">
        <f t="shared" si="191"/>
        <v>na</v>
      </c>
      <c r="BU65" s="85" t="str">
        <f t="shared" si="192"/>
        <v>na</v>
      </c>
      <c r="BV65" s="85">
        <f t="shared" si="193"/>
        <v>36.94104643069803</v>
      </c>
      <c r="BW65" s="86" t="str">
        <f t="shared" si="194"/>
        <v>na</v>
      </c>
      <c r="BX65" s="85" t="str">
        <f t="shared" si="195"/>
        <v>na</v>
      </c>
      <c r="BY65" s="93">
        <f t="shared" si="230"/>
        <v>0.72002325822768798</v>
      </c>
      <c r="BZ65" s="85">
        <f t="shared" si="230"/>
        <v>0.47802200770889902</v>
      </c>
      <c r="CA65" s="86" t="str">
        <f t="shared" si="230"/>
        <v>na</v>
      </c>
      <c r="CB65" s="85">
        <f t="shared" si="230"/>
        <v>0.99138342846613392</v>
      </c>
      <c r="CC65" s="85">
        <f t="shared" si="230"/>
        <v>2.5832233063454346</v>
      </c>
      <c r="CD65" s="85">
        <f t="shared" si="230"/>
        <v>0.31916985791616309</v>
      </c>
      <c r="CE65" s="85" t="str">
        <f t="shared" si="230"/>
        <v>na</v>
      </c>
      <c r="CF65" s="85" t="str">
        <f t="shared" si="230"/>
        <v>na</v>
      </c>
      <c r="CG65" s="85">
        <f t="shared" si="230"/>
        <v>0.20718918170393702</v>
      </c>
      <c r="CH65" s="86" t="str">
        <f t="shared" si="230"/>
        <v>na</v>
      </c>
      <c r="CI65" s="102" t="str">
        <f t="shared" si="230"/>
        <v>na</v>
      </c>
    </row>
    <row r="66" spans="1:87" s="41" customFormat="1" x14ac:dyDescent="0.25">
      <c r="A66" s="217" t="s">
        <v>42</v>
      </c>
      <c r="B66" s="54">
        <v>36</v>
      </c>
      <c r="C66" s="69"/>
      <c r="D66" s="55"/>
      <c r="E66" s="55"/>
      <c r="F66" s="55">
        <v>1</v>
      </c>
      <c r="G66" s="56"/>
      <c r="H66" s="55"/>
      <c r="I66" s="57"/>
      <c r="J66" s="57">
        <v>6.9999999999999993E-2</v>
      </c>
      <c r="K66" s="57">
        <v>0.26989999999999997</v>
      </c>
      <c r="L66" s="57">
        <v>0.44374999999999998</v>
      </c>
      <c r="M66" s="255" t="s">
        <v>278</v>
      </c>
      <c r="N66" s="58">
        <v>29.334</v>
      </c>
      <c r="O66" s="59"/>
      <c r="P66" s="224">
        <v>141.27799999999999</v>
      </c>
      <c r="Q66" s="224">
        <v>782.12300000000005</v>
      </c>
      <c r="R66" s="32">
        <f t="shared" si="321"/>
        <v>4.8161859957728232</v>
      </c>
      <c r="S66" s="32">
        <f t="shared" si="322"/>
        <v>4.8161859957728232</v>
      </c>
      <c r="T66" s="205">
        <f t="shared" si="323"/>
        <v>26.662678120951796</v>
      </c>
      <c r="U66" s="26">
        <f t="shared" si="173"/>
        <v>26.662678120951796</v>
      </c>
      <c r="V66" s="78">
        <v>1</v>
      </c>
      <c r="W66" s="61"/>
      <c r="X66" s="75"/>
      <c r="Y66" s="61">
        <v>0.5</v>
      </c>
      <c r="Z66" s="61">
        <v>1</v>
      </c>
      <c r="AA66" s="37">
        <v>1</v>
      </c>
      <c r="AB66" s="37">
        <v>1</v>
      </c>
      <c r="AC66" s="61"/>
      <c r="AD66" s="61">
        <v>1</v>
      </c>
      <c r="AE66" s="75"/>
      <c r="AF66" s="61"/>
      <c r="AG66" s="54">
        <f t="shared" si="324"/>
        <v>36</v>
      </c>
      <c r="AH66" s="144" t="str">
        <f t="shared" si="325"/>
        <v>na</v>
      </c>
      <c r="AI66" s="144" t="str">
        <f t="shared" si="326"/>
        <v>na</v>
      </c>
      <c r="AJ66" s="144">
        <f t="shared" si="327"/>
        <v>36</v>
      </c>
      <c r="AK66" s="144">
        <f t="shared" si="328"/>
        <v>36</v>
      </c>
      <c r="AL66" s="144">
        <f t="shared" si="329"/>
        <v>36</v>
      </c>
      <c r="AM66" s="144">
        <f t="shared" si="330"/>
        <v>36</v>
      </c>
      <c r="AN66" s="144" t="str">
        <f t="shared" si="331"/>
        <v>na</v>
      </c>
      <c r="AO66" s="144">
        <f t="shared" si="332"/>
        <v>36</v>
      </c>
      <c r="AP66" s="144" t="str">
        <f t="shared" si="333"/>
        <v>na</v>
      </c>
      <c r="AQ66" s="144" t="str">
        <f t="shared" si="334"/>
        <v>na</v>
      </c>
      <c r="AR66" s="81">
        <f t="shared" si="207"/>
        <v>1.7606447197358284</v>
      </c>
      <c r="AS66" s="82" t="str">
        <f t="shared" si="208"/>
        <v>na</v>
      </c>
      <c r="AT66" s="83" t="str">
        <f t="shared" si="209"/>
        <v>na</v>
      </c>
      <c r="AU66" s="82">
        <f t="shared" si="210"/>
        <v>1.2715767420314317</v>
      </c>
      <c r="AV66" s="82">
        <f t="shared" si="211"/>
        <v>3.0355943443721176</v>
      </c>
      <c r="AW66" s="82">
        <f t="shared" si="212"/>
        <v>2.2572368201741391</v>
      </c>
      <c r="AX66" s="82">
        <f t="shared" si="213"/>
        <v>1.8706850147193177</v>
      </c>
      <c r="AY66" s="82" t="str">
        <f t="shared" si="214"/>
        <v>na</v>
      </c>
      <c r="AZ66" s="82">
        <f t="shared" si="215"/>
        <v>1.8960789289462767</v>
      </c>
      <c r="BA66" s="83" t="str">
        <f t="shared" si="216"/>
        <v>na</v>
      </c>
      <c r="BB66" s="82" t="str">
        <f t="shared" si="217"/>
        <v>na</v>
      </c>
      <c r="BC66" s="93">
        <f t="shared" si="218"/>
        <v>6.6401682888657385</v>
      </c>
      <c r="BD66" s="85" t="str">
        <f t="shared" si="219"/>
        <v>na</v>
      </c>
      <c r="BE66" s="86" t="str">
        <f t="shared" si="220"/>
        <v>na</v>
      </c>
      <c r="BF66" s="85">
        <f t="shared" si="221"/>
        <v>3.4635445704268819</v>
      </c>
      <c r="BG66" s="85">
        <f t="shared" si="222"/>
        <v>19.738906922906473</v>
      </c>
      <c r="BH66" s="85">
        <f t="shared" si="223"/>
        <v>10.914149061252038</v>
      </c>
      <c r="BI66" s="85">
        <f t="shared" si="224"/>
        <v>7.4961274823523381</v>
      </c>
      <c r="BJ66" s="85" t="str">
        <f t="shared" si="225"/>
        <v>na</v>
      </c>
      <c r="BK66" s="85">
        <f t="shared" si="226"/>
        <v>7.701023577619436</v>
      </c>
      <c r="BL66" s="86" t="str">
        <f t="shared" si="227"/>
        <v>na</v>
      </c>
      <c r="BM66" s="102" t="str">
        <f t="shared" si="228"/>
        <v>na</v>
      </c>
      <c r="BN66" s="85">
        <f t="shared" si="229"/>
        <v>232.40589011030085</v>
      </c>
      <c r="BO66" s="85" t="str">
        <f t="shared" si="186"/>
        <v>na</v>
      </c>
      <c r="BP66" s="86" t="str">
        <f t="shared" si="187"/>
        <v>na</v>
      </c>
      <c r="BQ66" s="85">
        <f t="shared" si="188"/>
        <v>121.22405996494086</v>
      </c>
      <c r="BR66" s="85">
        <f t="shared" si="189"/>
        <v>690.86174230172651</v>
      </c>
      <c r="BS66" s="85">
        <f t="shared" si="190"/>
        <v>381.99521714382132</v>
      </c>
      <c r="BT66" s="85">
        <f t="shared" si="191"/>
        <v>262.36446188233185</v>
      </c>
      <c r="BU66" s="85" t="str">
        <f t="shared" si="192"/>
        <v>na</v>
      </c>
      <c r="BV66" s="85">
        <f t="shared" si="193"/>
        <v>269.53582521668028</v>
      </c>
      <c r="BW66" s="86" t="str">
        <f t="shared" si="194"/>
        <v>na</v>
      </c>
      <c r="BX66" s="85" t="str">
        <f t="shared" si="195"/>
        <v>na</v>
      </c>
      <c r="BY66" s="93">
        <f t="shared" si="230"/>
        <v>80.152615348610482</v>
      </c>
      <c r="BZ66" s="85" t="str">
        <f t="shared" si="230"/>
        <v>na</v>
      </c>
      <c r="CA66" s="86" t="str">
        <f t="shared" si="230"/>
        <v>na</v>
      </c>
      <c r="CB66" s="85">
        <f t="shared" si="230"/>
        <v>40.42951791688639</v>
      </c>
      <c r="CC66" s="85">
        <f t="shared" si="230"/>
        <v>271.42084612460854</v>
      </c>
      <c r="CD66" s="85">
        <f t="shared" si="230"/>
        <v>144.02089949831171</v>
      </c>
      <c r="CE66" s="85">
        <f t="shared" si="230"/>
        <v>111.22005922730237</v>
      </c>
      <c r="CF66" s="85" t="str">
        <f t="shared" si="230"/>
        <v>na</v>
      </c>
      <c r="CG66" s="85">
        <f t="shared" si="230"/>
        <v>102.01222362523724</v>
      </c>
      <c r="CH66" s="86" t="str">
        <f t="shared" si="230"/>
        <v>na</v>
      </c>
      <c r="CI66" s="102" t="str">
        <f t="shared" si="230"/>
        <v>na</v>
      </c>
    </row>
    <row r="67" spans="1:87" s="41" customFormat="1" x14ac:dyDescent="0.25">
      <c r="A67" s="222" t="s">
        <v>124</v>
      </c>
      <c r="B67" s="54">
        <v>36</v>
      </c>
      <c r="C67" s="69"/>
      <c r="D67" s="55"/>
      <c r="E67" s="55"/>
      <c r="F67" s="55">
        <v>1</v>
      </c>
      <c r="G67" s="56"/>
      <c r="H67" s="55">
        <v>6.5380000000000003</v>
      </c>
      <c r="I67" s="57"/>
      <c r="J67" s="57"/>
      <c r="K67" s="57"/>
      <c r="L67" s="57"/>
      <c r="M67" s="255" t="s">
        <v>270</v>
      </c>
      <c r="N67" s="58">
        <v>13.076000000000001</v>
      </c>
      <c r="O67" s="59"/>
      <c r="P67" s="224">
        <v>26.5</v>
      </c>
      <c r="Q67" s="224">
        <v>72.257999999999996</v>
      </c>
      <c r="R67" s="32">
        <f t="shared" si="321"/>
        <v>2.0266136433159989</v>
      </c>
      <c r="S67" s="32">
        <f t="shared" si="322"/>
        <v>2.0266136433159989</v>
      </c>
      <c r="T67" s="205">
        <f t="shared" si="323"/>
        <v>5.526001835423676</v>
      </c>
      <c r="U67" s="26">
        <f t="shared" si="173"/>
        <v>5.526001835423676</v>
      </c>
      <c r="V67" s="78">
        <v>1</v>
      </c>
      <c r="W67" s="60">
        <v>1</v>
      </c>
      <c r="X67" s="75"/>
      <c r="Y67" s="60">
        <v>0.5</v>
      </c>
      <c r="Z67" s="60">
        <v>0.3</v>
      </c>
      <c r="AA67" s="36">
        <v>0.5</v>
      </c>
      <c r="AB67" s="36"/>
      <c r="AC67" s="60"/>
      <c r="AD67" s="60">
        <v>1</v>
      </c>
      <c r="AE67" s="75"/>
      <c r="AF67" s="60"/>
      <c r="AG67" s="54">
        <f t="shared" si="324"/>
        <v>36</v>
      </c>
      <c r="AH67" s="144">
        <f t="shared" si="325"/>
        <v>36</v>
      </c>
      <c r="AI67" s="144" t="str">
        <f t="shared" si="326"/>
        <v>na</v>
      </c>
      <c r="AJ67" s="144">
        <f t="shared" si="327"/>
        <v>36</v>
      </c>
      <c r="AK67" s="144">
        <f t="shared" si="328"/>
        <v>36</v>
      </c>
      <c r="AL67" s="144">
        <f t="shared" si="329"/>
        <v>36</v>
      </c>
      <c r="AM67" s="144" t="str">
        <f t="shared" si="330"/>
        <v>na</v>
      </c>
      <c r="AN67" s="144" t="str">
        <f t="shared" si="331"/>
        <v>na</v>
      </c>
      <c r="AO67" s="144">
        <f t="shared" si="332"/>
        <v>36</v>
      </c>
      <c r="AP67" s="144" t="str">
        <f t="shared" si="333"/>
        <v>na</v>
      </c>
      <c r="AQ67" s="144" t="str">
        <f t="shared" si="334"/>
        <v>na</v>
      </c>
      <c r="AR67" s="81">
        <f t="shared" si="207"/>
        <v>1.1074443850634432</v>
      </c>
      <c r="AS67" s="82">
        <f t="shared" si="208"/>
        <v>1.1577827662026905</v>
      </c>
      <c r="AT67" s="83" t="str">
        <f t="shared" si="209"/>
        <v>na</v>
      </c>
      <c r="AU67" s="82">
        <f t="shared" si="210"/>
        <v>0.79982094476804233</v>
      </c>
      <c r="AV67" s="82">
        <f t="shared" si="211"/>
        <v>0.57281606123971196</v>
      </c>
      <c r="AW67" s="82">
        <f t="shared" si="212"/>
        <v>0.70990024683554054</v>
      </c>
      <c r="AX67" s="82" t="str">
        <f t="shared" si="213"/>
        <v>na</v>
      </c>
      <c r="AY67" s="82" t="str">
        <f t="shared" si="214"/>
        <v>na</v>
      </c>
      <c r="AZ67" s="82">
        <f t="shared" si="215"/>
        <v>1.192632414683708</v>
      </c>
      <c r="BA67" s="83" t="str">
        <f t="shared" si="216"/>
        <v>na</v>
      </c>
      <c r="BB67" s="82" t="str">
        <f t="shared" si="217"/>
        <v>na</v>
      </c>
      <c r="BC67" s="93">
        <f t="shared" si="218"/>
        <v>3.7515889588379423</v>
      </c>
      <c r="BD67" s="85">
        <f t="shared" si="219"/>
        <v>4.1003937174075853</v>
      </c>
      <c r="BE67" s="86" t="str">
        <f t="shared" si="220"/>
        <v>na</v>
      </c>
      <c r="BF67" s="85">
        <f t="shared" si="221"/>
        <v>1.9568473272950995</v>
      </c>
      <c r="BG67" s="85">
        <f t="shared" si="222"/>
        <v>1.0036950246593779</v>
      </c>
      <c r="BH67" s="85">
        <f t="shared" si="223"/>
        <v>1.5415799469255189</v>
      </c>
      <c r="BI67" s="85" t="str">
        <f t="shared" si="224"/>
        <v>na</v>
      </c>
      <c r="BJ67" s="85" t="str">
        <f t="shared" si="225"/>
        <v>na</v>
      </c>
      <c r="BK67" s="85">
        <f t="shared" si="226"/>
        <v>4.3509552422025841</v>
      </c>
      <c r="BL67" s="86" t="str">
        <f t="shared" si="227"/>
        <v>na</v>
      </c>
      <c r="BM67" s="102" t="str">
        <f t="shared" si="228"/>
        <v>na</v>
      </c>
      <c r="BN67" s="85">
        <f t="shared" si="229"/>
        <v>131.30561355932798</v>
      </c>
      <c r="BO67" s="85">
        <f t="shared" si="186"/>
        <v>143.5137801092655</v>
      </c>
      <c r="BP67" s="86" t="str">
        <f t="shared" si="187"/>
        <v>na</v>
      </c>
      <c r="BQ67" s="85">
        <f t="shared" si="188"/>
        <v>68.489656455328486</v>
      </c>
      <c r="BR67" s="85">
        <f t="shared" si="189"/>
        <v>35.129325863078229</v>
      </c>
      <c r="BS67" s="85">
        <f t="shared" si="190"/>
        <v>53.955298142393161</v>
      </c>
      <c r="BT67" s="85" t="str">
        <f t="shared" si="191"/>
        <v>na</v>
      </c>
      <c r="BU67" s="85" t="str">
        <f t="shared" si="192"/>
        <v>na</v>
      </c>
      <c r="BV67" s="85">
        <f t="shared" si="193"/>
        <v>152.28343347709045</v>
      </c>
      <c r="BW67" s="86" t="str">
        <f t="shared" si="194"/>
        <v>na</v>
      </c>
      <c r="BX67" s="85" t="str">
        <f t="shared" si="195"/>
        <v>na</v>
      </c>
      <c r="BY67" s="93">
        <f t="shared" si="230"/>
        <v>25.337101721596266</v>
      </c>
      <c r="BZ67" s="85">
        <f t="shared" si="230"/>
        <v>29.791049275186936</v>
      </c>
      <c r="CA67" s="86" t="str">
        <f t="shared" si="230"/>
        <v>na</v>
      </c>
      <c r="CB67" s="85">
        <f t="shared" si="230"/>
        <v>12.445981324477499</v>
      </c>
      <c r="CC67" s="85">
        <f t="shared" si="230"/>
        <v>2.8838331990610078</v>
      </c>
      <c r="CD67" s="85">
        <f t="shared" si="230"/>
        <v>7.3812812080280983</v>
      </c>
      <c r="CE67" s="85" t="str">
        <f t="shared" si="230"/>
        <v>na</v>
      </c>
      <c r="CF67" s="85" t="str">
        <f t="shared" si="230"/>
        <v>na</v>
      </c>
      <c r="CG67" s="85">
        <f t="shared" si="230"/>
        <v>34.567708816523798</v>
      </c>
      <c r="CH67" s="86" t="str">
        <f t="shared" si="230"/>
        <v>na</v>
      </c>
      <c r="CI67" s="102" t="str">
        <f t="shared" si="230"/>
        <v>na</v>
      </c>
    </row>
    <row r="68" spans="1:87" s="41" customFormat="1" x14ac:dyDescent="0.25">
      <c r="A68" s="222" t="s">
        <v>40</v>
      </c>
      <c r="B68" s="54">
        <v>36</v>
      </c>
      <c r="C68" s="69"/>
      <c r="D68" s="55"/>
      <c r="E68" s="55"/>
      <c r="F68" s="55">
        <v>1</v>
      </c>
      <c r="G68" s="56"/>
      <c r="H68" s="55">
        <v>1.625</v>
      </c>
      <c r="I68" s="57"/>
      <c r="J68" s="57"/>
      <c r="K68" s="57"/>
      <c r="L68" s="57"/>
      <c r="M68" s="255" t="s">
        <v>278</v>
      </c>
      <c r="N68" s="58">
        <v>17.111999999999998</v>
      </c>
      <c r="O68" s="59"/>
      <c r="P68" s="224">
        <v>23.943999999999999</v>
      </c>
      <c r="Q68" s="224">
        <v>62.430999999999997</v>
      </c>
      <c r="R68" s="32">
        <f t="shared" si="321"/>
        <v>1.399251986909771</v>
      </c>
      <c r="S68" s="32">
        <f t="shared" si="322"/>
        <v>1.399251986909771</v>
      </c>
      <c r="T68" s="205">
        <f t="shared" si="323"/>
        <v>3.6483754090696583</v>
      </c>
      <c r="U68" s="26">
        <f t="shared" si="173"/>
        <v>3.6483754090696583</v>
      </c>
      <c r="V68" s="78">
        <v>1</v>
      </c>
      <c r="W68" s="60">
        <v>1</v>
      </c>
      <c r="X68" s="75"/>
      <c r="Y68" s="60">
        <v>0.25</v>
      </c>
      <c r="Z68" s="60">
        <v>0.8</v>
      </c>
      <c r="AA68" s="36">
        <v>0.5</v>
      </c>
      <c r="AB68" s="36"/>
      <c r="AC68" s="60"/>
      <c r="AD68" s="60"/>
      <c r="AE68" s="75"/>
      <c r="AF68" s="60"/>
      <c r="AG68" s="54">
        <f t="shared" si="324"/>
        <v>36</v>
      </c>
      <c r="AH68" s="144">
        <f t="shared" si="325"/>
        <v>36</v>
      </c>
      <c r="AI68" s="144" t="str">
        <f t="shared" si="326"/>
        <v>na</v>
      </c>
      <c r="AJ68" s="144">
        <f t="shared" si="327"/>
        <v>36</v>
      </c>
      <c r="AK68" s="144">
        <f t="shared" si="328"/>
        <v>36</v>
      </c>
      <c r="AL68" s="144">
        <f t="shared" si="329"/>
        <v>36</v>
      </c>
      <c r="AM68" s="144" t="str">
        <f t="shared" si="330"/>
        <v>na</v>
      </c>
      <c r="AN68" s="144" t="str">
        <f t="shared" si="331"/>
        <v>na</v>
      </c>
      <c r="AO68" s="144" t="str">
        <f t="shared" si="332"/>
        <v>na</v>
      </c>
      <c r="AP68" s="144" t="str">
        <f t="shared" si="333"/>
        <v>na</v>
      </c>
      <c r="AQ68" s="144" t="str">
        <f t="shared" si="334"/>
        <v>na</v>
      </c>
      <c r="AR68" s="81">
        <f t="shared" si="207"/>
        <v>0.87515701665312151</v>
      </c>
      <c r="AS68" s="82">
        <f t="shared" si="208"/>
        <v>0.91493688104644522</v>
      </c>
      <c r="AT68" s="83" t="str">
        <f t="shared" si="209"/>
        <v>na</v>
      </c>
      <c r="AU68" s="82">
        <f t="shared" si="210"/>
        <v>0.31602892268029387</v>
      </c>
      <c r="AV68" s="82">
        <f t="shared" si="211"/>
        <v>1.2071131264180985</v>
      </c>
      <c r="AW68" s="82">
        <f t="shared" si="212"/>
        <v>0.56099808759815484</v>
      </c>
      <c r="AX68" s="82" t="str">
        <f t="shared" si="213"/>
        <v>na</v>
      </c>
      <c r="AY68" s="82" t="str">
        <f t="shared" si="214"/>
        <v>na</v>
      </c>
      <c r="AZ68" s="82" t="str">
        <f t="shared" si="215"/>
        <v>na</v>
      </c>
      <c r="BA68" s="83" t="str">
        <f t="shared" si="216"/>
        <v>na</v>
      </c>
      <c r="BB68" s="82" t="str">
        <f t="shared" si="217"/>
        <v>na</v>
      </c>
      <c r="BC68" s="93">
        <f t="shared" si="218"/>
        <v>3.0730355683203814</v>
      </c>
      <c r="BD68" s="85">
        <f t="shared" si="219"/>
        <v>3.3587516852096728</v>
      </c>
      <c r="BE68" s="86" t="str">
        <f t="shared" si="220"/>
        <v>na</v>
      </c>
      <c r="BF68" s="85">
        <f t="shared" si="221"/>
        <v>0.40072763198004974</v>
      </c>
      <c r="BG68" s="85">
        <f t="shared" si="222"/>
        <v>5.8464410336654087</v>
      </c>
      <c r="BH68" s="85">
        <f t="shared" si="223"/>
        <v>1.2627529455622872</v>
      </c>
      <c r="BI68" s="85" t="str">
        <f t="shared" si="224"/>
        <v>na</v>
      </c>
      <c r="BJ68" s="85" t="str">
        <f t="shared" si="225"/>
        <v>na</v>
      </c>
      <c r="BK68" s="85" t="str">
        <f t="shared" si="226"/>
        <v>na</v>
      </c>
      <c r="BL68" s="86" t="str">
        <f t="shared" si="227"/>
        <v>na</v>
      </c>
      <c r="BM68" s="102" t="str">
        <f t="shared" si="228"/>
        <v>na</v>
      </c>
      <c r="BN68" s="85">
        <f t="shared" si="229"/>
        <v>107.55624489121335</v>
      </c>
      <c r="BO68" s="85">
        <f t="shared" si="186"/>
        <v>117.55630898233855</v>
      </c>
      <c r="BP68" s="86" t="str">
        <f t="shared" si="187"/>
        <v>na</v>
      </c>
      <c r="BQ68" s="85">
        <f t="shared" si="188"/>
        <v>14.025467119301741</v>
      </c>
      <c r="BR68" s="85">
        <f t="shared" si="189"/>
        <v>204.62543617828931</v>
      </c>
      <c r="BS68" s="85">
        <f t="shared" si="190"/>
        <v>44.196353094680056</v>
      </c>
      <c r="BT68" s="85" t="str">
        <f t="shared" si="191"/>
        <v>na</v>
      </c>
      <c r="BU68" s="85" t="str">
        <f t="shared" si="192"/>
        <v>na</v>
      </c>
      <c r="BV68" s="85" t="str">
        <f t="shared" si="193"/>
        <v>na</v>
      </c>
      <c r="BW68" s="86" t="str">
        <f t="shared" si="194"/>
        <v>na</v>
      </c>
      <c r="BX68" s="85" t="str">
        <f t="shared" si="195"/>
        <v>na</v>
      </c>
      <c r="BY68" s="93">
        <f t="shared" si="230"/>
        <v>13.248676066746773</v>
      </c>
      <c r="BZ68" s="85">
        <f t="shared" si="230"/>
        <v>16.00834052757703</v>
      </c>
      <c r="CA68" s="86" t="str">
        <f t="shared" si="230"/>
        <v>na</v>
      </c>
      <c r="CB68" s="85">
        <f t="shared" si="230"/>
        <v>0.3907926526981364</v>
      </c>
      <c r="CC68" s="85">
        <f t="shared" si="230"/>
        <v>30.293659974618581</v>
      </c>
      <c r="CD68" s="85">
        <f t="shared" si="230"/>
        <v>3.3249275452758109</v>
      </c>
      <c r="CE68" s="85" t="str">
        <f t="shared" si="230"/>
        <v>na</v>
      </c>
      <c r="CF68" s="85" t="str">
        <f t="shared" si="230"/>
        <v>na</v>
      </c>
      <c r="CG68" s="85" t="str">
        <f t="shared" si="230"/>
        <v>na</v>
      </c>
      <c r="CH68" s="86" t="str">
        <f t="shared" si="230"/>
        <v>na</v>
      </c>
      <c r="CI68" s="102" t="str">
        <f t="shared" si="230"/>
        <v>na</v>
      </c>
    </row>
    <row r="69" spans="1:87" s="41" customFormat="1" x14ac:dyDescent="0.25">
      <c r="A69" s="222" t="s">
        <v>39</v>
      </c>
      <c r="B69" s="54">
        <v>36</v>
      </c>
      <c r="C69" s="69"/>
      <c r="D69" s="55"/>
      <c r="E69" s="55"/>
      <c r="F69" s="55">
        <v>1</v>
      </c>
      <c r="G69" s="56"/>
      <c r="H69" s="55">
        <v>44.088000000000001</v>
      </c>
      <c r="I69" s="57"/>
      <c r="J69" s="57"/>
      <c r="K69" s="57"/>
      <c r="L69" s="57"/>
      <c r="M69" s="255" t="s">
        <v>278</v>
      </c>
      <c r="N69" s="58">
        <v>540.66</v>
      </c>
      <c r="O69" s="59"/>
      <c r="P69" s="224">
        <v>244.38900000000001</v>
      </c>
      <c r="Q69" s="224">
        <v>222.07599999999999</v>
      </c>
      <c r="R69" s="32">
        <f t="shared" si="321"/>
        <v>0.45201975363444685</v>
      </c>
      <c r="S69" s="32">
        <f t="shared" si="322"/>
        <v>0.45201975363444685</v>
      </c>
      <c r="T69" s="205">
        <f t="shared" si="323"/>
        <v>0.41074982428883217</v>
      </c>
      <c r="U69" s="26">
        <f t="shared" si="173"/>
        <v>0.41074982428883217</v>
      </c>
      <c r="V69" s="78">
        <v>1</v>
      </c>
      <c r="W69" s="60"/>
      <c r="X69" s="75">
        <v>1</v>
      </c>
      <c r="Y69" s="60">
        <v>1</v>
      </c>
      <c r="Z69" s="60">
        <v>0.3</v>
      </c>
      <c r="AA69" s="36">
        <v>1</v>
      </c>
      <c r="AB69" s="36"/>
      <c r="AC69" s="60"/>
      <c r="AD69" s="60">
        <v>1</v>
      </c>
      <c r="AE69" s="75">
        <v>1</v>
      </c>
      <c r="AF69" s="60"/>
      <c r="AG69" s="54">
        <f t="shared" si="324"/>
        <v>36</v>
      </c>
      <c r="AH69" s="144" t="str">
        <f t="shared" si="325"/>
        <v>na</v>
      </c>
      <c r="AI69" s="144">
        <f t="shared" si="326"/>
        <v>36</v>
      </c>
      <c r="AJ69" s="144">
        <f t="shared" si="327"/>
        <v>36</v>
      </c>
      <c r="AK69" s="144">
        <f t="shared" si="328"/>
        <v>36</v>
      </c>
      <c r="AL69" s="144">
        <f t="shared" si="329"/>
        <v>36</v>
      </c>
      <c r="AM69" s="144" t="str">
        <f t="shared" si="330"/>
        <v>na</v>
      </c>
      <c r="AN69" s="144" t="str">
        <f t="shared" si="331"/>
        <v>na</v>
      </c>
      <c r="AO69" s="144">
        <f t="shared" si="332"/>
        <v>36</v>
      </c>
      <c r="AP69" s="144">
        <f t="shared" si="333"/>
        <v>36</v>
      </c>
      <c r="AQ69" s="144" t="str">
        <f t="shared" si="334"/>
        <v>na</v>
      </c>
      <c r="AR69" s="81">
        <f t="shared" si="207"/>
        <v>0.37295552074150212</v>
      </c>
      <c r="AS69" s="82" t="str">
        <f t="shared" si="208"/>
        <v>na</v>
      </c>
      <c r="AT69" s="83">
        <f t="shared" si="209"/>
        <v>0.426234880847431</v>
      </c>
      <c r="AU69" s="82">
        <f t="shared" si="210"/>
        <v>0.53871352995994748</v>
      </c>
      <c r="AV69" s="82">
        <f t="shared" si="211"/>
        <v>0.19290802796974243</v>
      </c>
      <c r="AW69" s="82">
        <f t="shared" si="212"/>
        <v>0.47814810351474635</v>
      </c>
      <c r="AX69" s="82" t="str">
        <f t="shared" si="213"/>
        <v>na</v>
      </c>
      <c r="AY69" s="82" t="str">
        <f t="shared" si="214"/>
        <v>na</v>
      </c>
      <c r="AZ69" s="82">
        <f t="shared" si="215"/>
        <v>0.4016444069523869</v>
      </c>
      <c r="BA69" s="83">
        <f t="shared" si="216"/>
        <v>0.49727402765533613</v>
      </c>
      <c r="BB69" s="82" t="str">
        <f t="shared" si="217"/>
        <v>na</v>
      </c>
      <c r="BC69" s="93">
        <f t="shared" si="218"/>
        <v>0.68824270663101184</v>
      </c>
      <c r="BD69" s="85" t="str">
        <f t="shared" si="219"/>
        <v>na</v>
      </c>
      <c r="BE69" s="86">
        <f t="shared" si="220"/>
        <v>0.89892924947723984</v>
      </c>
      <c r="BF69" s="85">
        <f t="shared" si="221"/>
        <v>1.435963178032605</v>
      </c>
      <c r="BG69" s="85">
        <f t="shared" si="222"/>
        <v>0.18413152079902215</v>
      </c>
      <c r="BH69" s="85">
        <f t="shared" si="223"/>
        <v>1.1312339030752991</v>
      </c>
      <c r="BI69" s="85" t="str">
        <f t="shared" si="224"/>
        <v>na</v>
      </c>
      <c r="BJ69" s="85" t="str">
        <f t="shared" si="225"/>
        <v>na</v>
      </c>
      <c r="BK69" s="85">
        <f t="shared" si="226"/>
        <v>0.79819864200993085</v>
      </c>
      <c r="BL69" s="86">
        <f t="shared" si="227"/>
        <v>1.2235425895662433</v>
      </c>
      <c r="BM69" s="102" t="str">
        <f t="shared" si="228"/>
        <v>na</v>
      </c>
      <c r="BN69" s="85">
        <f t="shared" si="229"/>
        <v>24.088494732085415</v>
      </c>
      <c r="BO69" s="85" t="str">
        <f t="shared" si="186"/>
        <v>na</v>
      </c>
      <c r="BP69" s="86">
        <f t="shared" si="187"/>
        <v>31.462523731703396</v>
      </c>
      <c r="BQ69" s="85">
        <f t="shared" si="188"/>
        <v>50.258711231141177</v>
      </c>
      <c r="BR69" s="85">
        <f t="shared" si="189"/>
        <v>6.444603227965775</v>
      </c>
      <c r="BS69" s="85">
        <f t="shared" si="190"/>
        <v>39.593186607635467</v>
      </c>
      <c r="BT69" s="85" t="str">
        <f t="shared" si="191"/>
        <v>na</v>
      </c>
      <c r="BU69" s="85" t="str">
        <f t="shared" si="192"/>
        <v>na</v>
      </c>
      <c r="BV69" s="85">
        <f t="shared" si="193"/>
        <v>27.936952470347581</v>
      </c>
      <c r="BW69" s="86">
        <f t="shared" si="194"/>
        <v>42.823990634818514</v>
      </c>
      <c r="BX69" s="85" t="str">
        <f t="shared" si="195"/>
        <v>na</v>
      </c>
      <c r="BY69" s="93">
        <f t="shared" si="230"/>
        <v>0.39270790476839418</v>
      </c>
      <c r="BZ69" s="85" t="str">
        <f t="shared" si="230"/>
        <v>na</v>
      </c>
      <c r="CA69" s="86">
        <f t="shared" si="230"/>
        <v>3.440492402906413</v>
      </c>
      <c r="CB69" s="85">
        <f t="shared" si="230"/>
        <v>3.8464692076248412</v>
      </c>
      <c r="CC69" s="85">
        <f t="shared" si="230"/>
        <v>0.33786659752059811</v>
      </c>
      <c r="CD69" s="85">
        <f t="shared" si="230"/>
        <v>1.7591737658608437</v>
      </c>
      <c r="CE69" s="85" t="str">
        <f t="shared" si="230"/>
        <v>na</v>
      </c>
      <c r="CF69" s="85" t="str">
        <f t="shared" si="230"/>
        <v>na</v>
      </c>
      <c r="CG69" s="85">
        <f t="shared" si="230"/>
        <v>1.2848289328845497</v>
      </c>
      <c r="CH69" s="86">
        <f t="shared" si="230"/>
        <v>2.2395927533036155</v>
      </c>
      <c r="CI69" s="102" t="str">
        <f t="shared" si="230"/>
        <v>na</v>
      </c>
    </row>
    <row r="70" spans="1:87" s="41" customFormat="1" x14ac:dyDescent="0.25">
      <c r="A70" s="222" t="s">
        <v>38</v>
      </c>
      <c r="B70" s="54">
        <v>36</v>
      </c>
      <c r="C70" s="69"/>
      <c r="D70" s="55"/>
      <c r="E70" s="55"/>
      <c r="F70" s="55">
        <v>1</v>
      </c>
      <c r="G70" s="56"/>
      <c r="H70" s="55">
        <v>20.7</v>
      </c>
      <c r="I70" s="57"/>
      <c r="J70" s="57"/>
      <c r="K70" s="57"/>
      <c r="L70" s="57"/>
      <c r="M70" s="255" t="s">
        <v>278</v>
      </c>
      <c r="N70" s="58">
        <v>493.56</v>
      </c>
      <c r="O70" s="59"/>
      <c r="P70" s="224">
        <v>169.11099999999999</v>
      </c>
      <c r="Q70" s="224">
        <v>337.77300000000002</v>
      </c>
      <c r="R70" s="32">
        <f t="shared" si="321"/>
        <v>0.34263514061107059</v>
      </c>
      <c r="S70" s="32">
        <f t="shared" si="322"/>
        <v>0.34263514061107059</v>
      </c>
      <c r="T70" s="205">
        <f t="shared" si="323"/>
        <v>0.68436056406515933</v>
      </c>
      <c r="U70" s="26">
        <f t="shared" si="173"/>
        <v>0.68436056406515933</v>
      </c>
      <c r="V70" s="78">
        <v>1</v>
      </c>
      <c r="W70" s="60"/>
      <c r="X70" s="75"/>
      <c r="Y70" s="60">
        <v>0.25</v>
      </c>
      <c r="Z70" s="60">
        <v>0.2</v>
      </c>
      <c r="AA70" s="36">
        <v>1</v>
      </c>
      <c r="AB70" s="36">
        <v>1</v>
      </c>
      <c r="AC70" s="60">
        <v>1</v>
      </c>
      <c r="AD70" s="60"/>
      <c r="AE70" s="75"/>
      <c r="AF70" s="60"/>
      <c r="AG70" s="54">
        <f t="shared" si="324"/>
        <v>36</v>
      </c>
      <c r="AH70" s="144" t="str">
        <f t="shared" si="325"/>
        <v>na</v>
      </c>
      <c r="AI70" s="144" t="str">
        <f t="shared" si="326"/>
        <v>na</v>
      </c>
      <c r="AJ70" s="144">
        <f t="shared" si="327"/>
        <v>36</v>
      </c>
      <c r="AK70" s="144">
        <f t="shared" si="328"/>
        <v>36</v>
      </c>
      <c r="AL70" s="144">
        <f t="shared" si="329"/>
        <v>36</v>
      </c>
      <c r="AM70" s="144">
        <f t="shared" si="330"/>
        <v>36</v>
      </c>
      <c r="AN70" s="144">
        <f t="shared" si="331"/>
        <v>36</v>
      </c>
      <c r="AO70" s="144" t="str">
        <f t="shared" si="332"/>
        <v>na</v>
      </c>
      <c r="AP70" s="144" t="str">
        <f t="shared" si="333"/>
        <v>na</v>
      </c>
      <c r="AQ70" s="144" t="str">
        <f t="shared" si="334"/>
        <v>na</v>
      </c>
      <c r="AR70" s="81">
        <f t="shared" si="207"/>
        <v>0.29463420573210841</v>
      </c>
      <c r="AS70" s="82" t="str">
        <f t="shared" si="208"/>
        <v>na</v>
      </c>
      <c r="AT70" s="83" t="str">
        <f t="shared" si="209"/>
        <v>na</v>
      </c>
      <c r="AU70" s="82">
        <f t="shared" si="210"/>
        <v>0.10639568540326137</v>
      </c>
      <c r="AV70" s="82">
        <f t="shared" si="211"/>
        <v>0.10159800197658909</v>
      </c>
      <c r="AW70" s="82">
        <f t="shared" si="212"/>
        <v>0.3777361611950108</v>
      </c>
      <c r="AX70" s="82">
        <f t="shared" si="213"/>
        <v>0.31304884359036517</v>
      </c>
      <c r="AY70" s="82">
        <f t="shared" si="214"/>
        <v>0.32141913352593648</v>
      </c>
      <c r="AZ70" s="82" t="str">
        <f t="shared" si="215"/>
        <v>na</v>
      </c>
      <c r="BA70" s="83" t="str">
        <f t="shared" si="216"/>
        <v>na</v>
      </c>
      <c r="BB70" s="82" t="str">
        <f t="shared" si="217"/>
        <v>na</v>
      </c>
      <c r="BC70" s="93">
        <f t="shared" si="218"/>
        <v>1.0427720091582984</v>
      </c>
      <c r="BD70" s="85" t="str">
        <f t="shared" si="219"/>
        <v>na</v>
      </c>
      <c r="BE70" s="86" t="str">
        <f t="shared" si="220"/>
        <v>na</v>
      </c>
      <c r="BF70" s="85">
        <f t="shared" si="221"/>
        <v>0.13597875736709292</v>
      </c>
      <c r="BG70" s="85">
        <f t="shared" si="222"/>
        <v>0.12399191547661095</v>
      </c>
      <c r="BH70" s="85">
        <f t="shared" si="223"/>
        <v>1.7139579374725487</v>
      </c>
      <c r="BI70" s="85">
        <f t="shared" si="224"/>
        <v>1.1771918384638602</v>
      </c>
      <c r="BJ70" s="85">
        <f t="shared" si="225"/>
        <v>1.2409848704032644</v>
      </c>
      <c r="BK70" s="85" t="str">
        <f t="shared" si="226"/>
        <v>na</v>
      </c>
      <c r="BL70" s="86" t="str">
        <f t="shared" si="227"/>
        <v>na</v>
      </c>
      <c r="BM70" s="102" t="str">
        <f t="shared" si="228"/>
        <v>na</v>
      </c>
      <c r="BN70" s="85">
        <f t="shared" si="229"/>
        <v>36.497020320540443</v>
      </c>
      <c r="BO70" s="85" t="str">
        <f t="shared" si="186"/>
        <v>na</v>
      </c>
      <c r="BP70" s="86" t="str">
        <f t="shared" si="187"/>
        <v>na</v>
      </c>
      <c r="BQ70" s="85">
        <f t="shared" si="188"/>
        <v>4.759256507848252</v>
      </c>
      <c r="BR70" s="85">
        <f t="shared" si="189"/>
        <v>4.3397170416813831</v>
      </c>
      <c r="BS70" s="85">
        <f t="shared" si="190"/>
        <v>59.9885278115392</v>
      </c>
      <c r="BT70" s="85">
        <f t="shared" si="191"/>
        <v>41.201714346235107</v>
      </c>
      <c r="BU70" s="85">
        <f t="shared" si="192"/>
        <v>43.434470464114256</v>
      </c>
      <c r="BV70" s="85" t="str">
        <f t="shared" si="193"/>
        <v>na</v>
      </c>
      <c r="BW70" s="86" t="str">
        <f t="shared" si="194"/>
        <v>na</v>
      </c>
      <c r="BX70" s="85" t="str">
        <f t="shared" si="195"/>
        <v>na</v>
      </c>
      <c r="BY70" s="93">
        <f t="shared" si="230"/>
        <v>2.45662421435726E-2</v>
      </c>
      <c r="BZ70" s="85" t="str">
        <f t="shared" si="230"/>
        <v>na</v>
      </c>
      <c r="CA70" s="86" t="str">
        <f t="shared" si="230"/>
        <v>na</v>
      </c>
      <c r="CB70" s="85">
        <f t="shared" si="230"/>
        <v>0.40026540193221949</v>
      </c>
      <c r="CC70" s="85">
        <f t="shared" si="230"/>
        <v>1.274918950487965</v>
      </c>
      <c r="CD70" s="85">
        <f t="shared" si="230"/>
        <v>0.52398318317422288</v>
      </c>
      <c r="CE70" s="85">
        <f t="shared" si="230"/>
        <v>1.4406603248878618</v>
      </c>
      <c r="CF70" s="85">
        <f t="shared" si="230"/>
        <v>0.13545812802950916</v>
      </c>
      <c r="CG70" s="85" t="str">
        <f t="shared" si="230"/>
        <v>na</v>
      </c>
      <c r="CH70" s="86" t="str">
        <f t="shared" si="230"/>
        <v>na</v>
      </c>
      <c r="CI70" s="102" t="str">
        <f t="shared" si="230"/>
        <v>na</v>
      </c>
    </row>
    <row r="71" spans="1:87" s="41" customFormat="1" x14ac:dyDescent="0.25">
      <c r="A71" s="217" t="s">
        <v>179</v>
      </c>
      <c r="B71" s="54"/>
      <c r="C71" s="69">
        <v>102</v>
      </c>
      <c r="D71" s="55">
        <v>1</v>
      </c>
      <c r="E71" s="55"/>
      <c r="F71" s="55">
        <v>1</v>
      </c>
      <c r="G71" s="56"/>
      <c r="H71" s="55"/>
      <c r="I71" s="57">
        <v>0.33300000000000002</v>
      </c>
      <c r="J71" s="57">
        <v>5.3E-3</v>
      </c>
      <c r="K71" s="57">
        <v>3.5000000000000005E-3</v>
      </c>
      <c r="L71" s="57">
        <v>3.4000000000000002E-3</v>
      </c>
      <c r="M71" s="255" t="s">
        <v>278</v>
      </c>
      <c r="N71" s="58"/>
      <c r="O71" s="59">
        <v>0.20179999999999998</v>
      </c>
      <c r="P71" s="224">
        <v>8.635000000000001E-2</v>
      </c>
      <c r="Q71" s="224">
        <v>0.56485000000000007</v>
      </c>
      <c r="R71" s="73">
        <f>P71/O71</f>
        <v>0.42789890981169482</v>
      </c>
      <c r="S71" s="73">
        <f>IF(P71&lt;0.01*O71,0.01,IF(P71&gt;100*O71,100,R71))</f>
        <v>0.42789890981169482</v>
      </c>
      <c r="T71" s="205">
        <f>IF(Q71&gt;0,((((1/O71)^2)*((Q71^2)+(P71^2))-((1/O71)^2)*(P71^2))^0.5),0)</f>
        <v>2.7990584737363733</v>
      </c>
      <c r="U71" s="26">
        <f t="shared" si="173"/>
        <v>2.7990584737363733</v>
      </c>
      <c r="V71" s="78">
        <v>1</v>
      </c>
      <c r="W71" s="61">
        <v>1</v>
      </c>
      <c r="X71" s="75"/>
      <c r="Y71" s="61">
        <v>1</v>
      </c>
      <c r="Z71" s="61">
        <v>1</v>
      </c>
      <c r="AA71" s="37">
        <v>0.5</v>
      </c>
      <c r="AB71" s="37">
        <v>1</v>
      </c>
      <c r="AC71" s="61"/>
      <c r="AD71" s="61"/>
      <c r="AE71" s="75"/>
      <c r="AF71" s="61">
        <v>1</v>
      </c>
      <c r="AG71" s="54">
        <f>IF(V71&gt;0,$C71,"na")</f>
        <v>102</v>
      </c>
      <c r="AH71" s="144">
        <f t="shared" ref="AH71" si="335">IF(W71&gt;0,$C71,"na")</f>
        <v>102</v>
      </c>
      <c r="AI71" s="144" t="str">
        <f t="shared" ref="AI71" si="336">IF(X71&gt;0,$C71,"na")</f>
        <v>na</v>
      </c>
      <c r="AJ71" s="144">
        <f t="shared" ref="AJ71" si="337">IF(Y71&gt;0,$C71,"na")</f>
        <v>102</v>
      </c>
      <c r="AK71" s="144">
        <f t="shared" ref="AK71" si="338">IF(Z71&gt;0,$C71,"na")</f>
        <v>102</v>
      </c>
      <c r="AL71" s="144">
        <f t="shared" ref="AL71" si="339">IF(AA71&gt;0,$C71,"na")</f>
        <v>102</v>
      </c>
      <c r="AM71" s="144">
        <f t="shared" ref="AM71" si="340">IF(AB71&gt;0,$C71,"na")</f>
        <v>102</v>
      </c>
      <c r="AN71" s="144" t="str">
        <f t="shared" ref="AN71" si="341">IF(AC71&gt;0,$C71,"na")</f>
        <v>na</v>
      </c>
      <c r="AO71" s="144" t="str">
        <f t="shared" ref="AO71" si="342">IF(AD71&gt;0,$C71,"na")</f>
        <v>na</v>
      </c>
      <c r="AP71" s="144" t="str">
        <f t="shared" ref="AP71" si="343">IF(AE71&gt;0,$C71,"na")</f>
        <v>na</v>
      </c>
      <c r="AQ71" s="144">
        <f t="shared" ref="AQ71" si="344">IF(AF71&gt;0,$C71,"na")</f>
        <v>102</v>
      </c>
      <c r="AR71" s="81">
        <f t="shared" si="207"/>
        <v>0.35620406996316678</v>
      </c>
      <c r="AS71" s="82">
        <f t="shared" si="208"/>
        <v>0.37239516405240164</v>
      </c>
      <c r="AT71" s="83" t="str">
        <f t="shared" si="209"/>
        <v>na</v>
      </c>
      <c r="AU71" s="82">
        <f t="shared" si="210"/>
        <v>0.5145169899467964</v>
      </c>
      <c r="AV71" s="82">
        <f t="shared" si="211"/>
        <v>0.61414494821235643</v>
      </c>
      <c r="AW71" s="82">
        <f t="shared" si="212"/>
        <v>0.2283359422840813</v>
      </c>
      <c r="AX71" s="82">
        <f t="shared" si="213"/>
        <v>0.3784668243358647</v>
      </c>
      <c r="AY71" s="82" t="str">
        <f t="shared" si="214"/>
        <v>na</v>
      </c>
      <c r="AZ71" s="82" t="str">
        <f t="shared" si="215"/>
        <v>na</v>
      </c>
      <c r="BA71" s="83" t="str">
        <f t="shared" si="216"/>
        <v>na</v>
      </c>
      <c r="BB71" s="82">
        <f t="shared" si="217"/>
        <v>0.35620406996316678</v>
      </c>
      <c r="BC71" s="93">
        <f t="shared" si="218"/>
        <v>2.6695065319257796</v>
      </c>
      <c r="BD71" s="85">
        <f t="shared" si="219"/>
        <v>2.9177044532825147</v>
      </c>
      <c r="BE71" s="86" t="str">
        <f t="shared" si="220"/>
        <v>na</v>
      </c>
      <c r="BF71" s="85">
        <f t="shared" si="221"/>
        <v>5.5697111592031696</v>
      </c>
      <c r="BG71" s="85">
        <f t="shared" si="222"/>
        <v>7.9355128773061212</v>
      </c>
      <c r="BH71" s="85">
        <f t="shared" si="223"/>
        <v>1.0969372665704225</v>
      </c>
      <c r="BI71" s="85">
        <f t="shared" si="224"/>
        <v>3.0136226083068371</v>
      </c>
      <c r="BJ71" s="85" t="str">
        <f t="shared" si="225"/>
        <v>na</v>
      </c>
      <c r="BK71" s="85" t="str">
        <f t="shared" si="226"/>
        <v>na</v>
      </c>
      <c r="BL71" s="86" t="str">
        <f t="shared" si="227"/>
        <v>na</v>
      </c>
      <c r="BM71" s="102">
        <f t="shared" si="228"/>
        <v>2.6695065319257796</v>
      </c>
      <c r="BN71" s="85">
        <f t="shared" si="229"/>
        <v>269.62015972450376</v>
      </c>
      <c r="BO71" s="85">
        <f t="shared" si="186"/>
        <v>294.68814978153398</v>
      </c>
      <c r="BP71" s="86" t="str">
        <f t="shared" si="187"/>
        <v>na</v>
      </c>
      <c r="BQ71" s="85">
        <f t="shared" si="188"/>
        <v>562.54082707952011</v>
      </c>
      <c r="BR71" s="85">
        <f t="shared" si="189"/>
        <v>801.48680060791821</v>
      </c>
      <c r="BS71" s="85">
        <f t="shared" si="190"/>
        <v>110.79066392361267</v>
      </c>
      <c r="BT71" s="85">
        <f t="shared" si="191"/>
        <v>304.37588343899057</v>
      </c>
      <c r="BU71" s="85" t="str">
        <f t="shared" si="192"/>
        <v>na</v>
      </c>
      <c r="BV71" s="85" t="str">
        <f t="shared" si="193"/>
        <v>na</v>
      </c>
      <c r="BW71" s="86" t="str">
        <f t="shared" si="194"/>
        <v>na</v>
      </c>
      <c r="BX71" s="85">
        <f t="shared" si="195"/>
        <v>269.62015972450376</v>
      </c>
      <c r="BY71" s="93">
        <f t="shared" si="230"/>
        <v>0.78437860850474883</v>
      </c>
      <c r="BZ71" s="85">
        <f t="shared" si="230"/>
        <v>1.5759167121643642</v>
      </c>
      <c r="CA71" s="86" t="str">
        <f t="shared" si="230"/>
        <v>na</v>
      </c>
      <c r="CB71" s="85">
        <f t="shared" si="230"/>
        <v>9.3445686280725937</v>
      </c>
      <c r="CC71" s="85">
        <f t="shared" si="230"/>
        <v>10.731344210071484</v>
      </c>
      <c r="CD71" s="85">
        <f t="shared" si="230"/>
        <v>8.4343088928206578E-2</v>
      </c>
      <c r="CE71" s="85">
        <f t="shared" si="230"/>
        <v>7.1880466688960514</v>
      </c>
      <c r="CF71" s="85" t="str">
        <f t="shared" si="230"/>
        <v>na</v>
      </c>
      <c r="CG71" s="85" t="str">
        <f t="shared" si="230"/>
        <v>na</v>
      </c>
      <c r="CH71" s="86" t="str">
        <f t="shared" si="230"/>
        <v>na</v>
      </c>
      <c r="CI71" s="102">
        <f t="shared" si="230"/>
        <v>8.0059205312494708</v>
      </c>
    </row>
    <row r="72" spans="1:87" s="41" customFormat="1" x14ac:dyDescent="0.25">
      <c r="G72" s="43"/>
      <c r="I72" s="42"/>
      <c r="J72" s="42"/>
      <c r="K72" s="42"/>
      <c r="L72" s="42"/>
      <c r="M72" s="42"/>
      <c r="N72" s="22"/>
      <c r="O72" s="21"/>
      <c r="P72" s="17"/>
      <c r="Q72" s="17"/>
      <c r="R72" s="17"/>
      <c r="S72" s="17"/>
      <c r="T72" s="17"/>
      <c r="U72" s="17"/>
      <c r="V72" s="1"/>
      <c r="X72" s="201"/>
      <c r="AA72" s="34"/>
      <c r="AB72" s="34"/>
      <c r="AE72" s="16"/>
      <c r="AF72" s="3"/>
      <c r="AG72" s="198"/>
      <c r="AH72" s="198"/>
      <c r="AI72" s="198"/>
      <c r="AJ72" s="198"/>
      <c r="AK72" s="198"/>
      <c r="AL72" s="198"/>
      <c r="AM72" s="198"/>
      <c r="AN72" s="198"/>
      <c r="AO72" s="198"/>
      <c r="AP72" s="198"/>
      <c r="AQ72" s="198"/>
      <c r="AR72" s="1"/>
      <c r="AT72" s="201"/>
      <c r="BA72" s="201"/>
      <c r="BC72" s="1"/>
      <c r="BE72" s="201"/>
      <c r="BL72" s="16"/>
      <c r="BM72" s="2"/>
      <c r="BN72" s="204"/>
      <c r="BO72" s="199"/>
      <c r="BP72" s="152"/>
      <c r="BQ72" s="199"/>
      <c r="BR72" s="199"/>
      <c r="BS72" s="199"/>
      <c r="BT72" s="199"/>
      <c r="BU72" s="199"/>
      <c r="BV72" s="199"/>
      <c r="BW72" s="152"/>
      <c r="BX72" s="21"/>
    </row>
    <row r="73" spans="1:87" s="41" customFormat="1" ht="18" x14ac:dyDescent="0.35">
      <c r="A73" s="60" t="s">
        <v>472</v>
      </c>
      <c r="G73" s="43"/>
      <c r="I73" s="42"/>
      <c r="J73" s="42"/>
      <c r="K73" s="42"/>
      <c r="L73" s="42"/>
      <c r="M73" s="42"/>
      <c r="N73" s="22"/>
      <c r="O73" s="21"/>
      <c r="P73" s="17"/>
      <c r="Q73" s="17"/>
      <c r="R73" s="17"/>
      <c r="S73" s="17"/>
      <c r="T73" s="17"/>
      <c r="U73" s="17"/>
      <c r="V73" s="54">
        <f t="shared" ref="V73:AF73" si="345">AVERAGE(V42:V71)</f>
        <v>1</v>
      </c>
      <c r="W73" s="61">
        <f t="shared" si="345"/>
        <v>0.95652173913043481</v>
      </c>
      <c r="X73" s="75">
        <f t="shared" si="345"/>
        <v>0.875</v>
      </c>
      <c r="Y73" s="61">
        <f t="shared" si="345"/>
        <v>0.69230769230769229</v>
      </c>
      <c r="Z73" s="61">
        <f t="shared" si="345"/>
        <v>0.58000000000000007</v>
      </c>
      <c r="AA73" s="61">
        <f t="shared" si="345"/>
        <v>0.77999999999999992</v>
      </c>
      <c r="AB73" s="61">
        <f t="shared" si="345"/>
        <v>0.94117647058823528</v>
      </c>
      <c r="AC73" s="61">
        <f t="shared" si="345"/>
        <v>0.91666666666666663</v>
      </c>
      <c r="AD73" s="61">
        <f t="shared" si="345"/>
        <v>0.9285714285714286</v>
      </c>
      <c r="AE73" s="75">
        <f t="shared" si="345"/>
        <v>0.75</v>
      </c>
      <c r="AF73" s="61">
        <f t="shared" si="345"/>
        <v>1</v>
      </c>
      <c r="AG73" s="58">
        <f>SUM(AG42:AG71)-AG74</f>
        <v>1644</v>
      </c>
      <c r="AH73" s="60">
        <f t="shared" ref="AH73:AQ73" si="346">SUM(AH42:AH71)-AH74</f>
        <v>1333</v>
      </c>
      <c r="AI73" s="60">
        <f t="shared" si="346"/>
        <v>272</v>
      </c>
      <c r="AJ73" s="60">
        <f t="shared" si="346"/>
        <v>1504</v>
      </c>
      <c r="AK73" s="60">
        <f t="shared" si="346"/>
        <v>1644</v>
      </c>
      <c r="AL73" s="60">
        <f t="shared" si="346"/>
        <v>1644</v>
      </c>
      <c r="AM73" s="60">
        <f t="shared" si="346"/>
        <v>890</v>
      </c>
      <c r="AN73" s="60">
        <f t="shared" si="346"/>
        <v>276</v>
      </c>
      <c r="AO73" s="60">
        <f t="shared" si="346"/>
        <v>311</v>
      </c>
      <c r="AP73" s="60">
        <f t="shared" si="346"/>
        <v>70</v>
      </c>
      <c r="AQ73" s="60">
        <f t="shared" si="346"/>
        <v>952</v>
      </c>
      <c r="AR73" s="56">
        <f>(1/V74)*SUM(AR42:AR71)</f>
        <v>0.44218121688248585</v>
      </c>
      <c r="AS73" s="74">
        <f t="shared" ref="AS73" si="347">(1/W74)*SUM(AS42:AS71)</f>
        <v>0.37805276392746595</v>
      </c>
      <c r="AT73" s="345">
        <f t="shared" ref="AT73" si="348">(1/X74)*SUM(AT42:AT71)</f>
        <v>0.27778553231559749</v>
      </c>
      <c r="AU73" s="74">
        <f t="shared" ref="AU73" si="349">(1/Y74)*SUM(AU42:AU71)</f>
        <v>0.47504368200137775</v>
      </c>
      <c r="AV73" s="74">
        <f t="shared" ref="AV73" si="350">(1/Z74)*SUM(AV42:AV71)</f>
        <v>0.46260859444765484</v>
      </c>
      <c r="AW73" s="74">
        <f t="shared" ref="AW73" si="351">(1/AA74)*SUM(AW42:AW71)</f>
        <v>0.45210919560146862</v>
      </c>
      <c r="AX73" s="74">
        <f t="shared" ref="AX73" si="352">(1/AB74)*SUM(AX42:AX71)</f>
        <v>0.30023785895685245</v>
      </c>
      <c r="AY73" s="74">
        <f t="shared" ref="AY73" si="353">(1/AC74)*SUM(AY42:AY71)</f>
        <v>0.42258433009515334</v>
      </c>
      <c r="AZ73" s="74">
        <f t="shared" ref="AZ73" si="354">(1/AD74)*SUM(AZ42:AZ71)</f>
        <v>0.87946584514250303</v>
      </c>
      <c r="BA73" s="345">
        <f t="shared" ref="BA73" si="355">(1/AE74)*SUM(BA42:BA71)</f>
        <v>0.40920234415358697</v>
      </c>
      <c r="BB73" s="385">
        <f t="shared" ref="BB73" si="356">(1/AF74)*SUM(BB42:BB71)</f>
        <v>0.32161419600709668</v>
      </c>
      <c r="BC73" s="1"/>
      <c r="BE73" s="201"/>
      <c r="BL73" s="16"/>
      <c r="BM73" s="198"/>
      <c r="BN73" s="78">
        <f>SQRT((SUM(BN42:BN71)+SUM(BY42:BY71))/AG73)</f>
        <v>1.5596925629688947</v>
      </c>
      <c r="BO73" s="205">
        <f t="shared" ref="BO73:BX73" si="357">SQRT((SUM(BO42:BO71)+SUM(BZ42:BZ71))/AH73)</f>
        <v>1.5055941633632206</v>
      </c>
      <c r="BP73" s="373">
        <f t="shared" si="357"/>
        <v>1.3358723518036879</v>
      </c>
      <c r="BQ73" s="205">
        <f t="shared" si="357"/>
        <v>2.1370586287213094</v>
      </c>
      <c r="BR73" s="205">
        <f t="shared" si="357"/>
        <v>2.108196018414322</v>
      </c>
      <c r="BS73" s="205">
        <f t="shared" si="357"/>
        <v>1.7279497829220416</v>
      </c>
      <c r="BT73" s="205">
        <f t="shared" si="357"/>
        <v>1.2352875291937393</v>
      </c>
      <c r="BU73" s="205">
        <f t="shared" si="357"/>
        <v>1.4876535280334751</v>
      </c>
      <c r="BV73" s="205">
        <f t="shared" si="357"/>
        <v>2.5187035674147937</v>
      </c>
      <c r="BW73" s="373">
        <f t="shared" si="357"/>
        <v>0.93991905128543607</v>
      </c>
      <c r="BX73" s="371">
        <f t="shared" si="357"/>
        <v>1.5434677518881215</v>
      </c>
    </row>
    <row r="74" spans="1:87" s="41" customFormat="1" x14ac:dyDescent="0.25">
      <c r="A74" s="17" t="s">
        <v>60</v>
      </c>
      <c r="B74" s="3">
        <f>COUNTIF(B42:B71,"&gt;0")</f>
        <v>21</v>
      </c>
      <c r="C74" s="3">
        <f>COUNTIF(C42:C71,"&gt;0")</f>
        <v>9</v>
      </c>
      <c r="G74" s="43"/>
      <c r="I74" s="42"/>
      <c r="J74" s="42"/>
      <c r="K74" s="42"/>
      <c r="L74" s="42"/>
      <c r="M74" s="42"/>
      <c r="N74" s="22"/>
      <c r="O74" s="21"/>
      <c r="P74" s="17"/>
      <c r="Q74" s="199"/>
      <c r="R74" s="17"/>
      <c r="S74" s="17"/>
      <c r="T74" s="17"/>
      <c r="U74" s="17"/>
      <c r="V74" s="1">
        <f t="shared" ref="V74:AF74" si="358">COUNTIF(V42:V71,"&gt;0")</f>
        <v>30</v>
      </c>
      <c r="W74" s="3">
        <f t="shared" si="358"/>
        <v>23</v>
      </c>
      <c r="X74" s="152">
        <f t="shared" si="358"/>
        <v>4</v>
      </c>
      <c r="Y74" s="3">
        <f t="shared" si="358"/>
        <v>26</v>
      </c>
      <c r="Z74" s="3">
        <f t="shared" si="358"/>
        <v>30</v>
      </c>
      <c r="AA74" s="3">
        <f t="shared" si="358"/>
        <v>30</v>
      </c>
      <c r="AB74" s="3">
        <f t="shared" si="358"/>
        <v>16</v>
      </c>
      <c r="AC74" s="3">
        <f t="shared" si="358"/>
        <v>6</v>
      </c>
      <c r="AD74" s="3">
        <f t="shared" si="358"/>
        <v>7</v>
      </c>
      <c r="AE74" s="18">
        <f t="shared" si="358"/>
        <v>2</v>
      </c>
      <c r="AF74" s="3">
        <f t="shared" si="358"/>
        <v>14</v>
      </c>
      <c r="AG74" s="202">
        <f>COUNTIF(AG42:AG71,"&gt;0")</f>
        <v>30</v>
      </c>
      <c r="AH74" s="198">
        <f t="shared" ref="AH74:AQ74" si="359">COUNTIF(AH42:AH71,"&gt;0")</f>
        <v>23</v>
      </c>
      <c r="AI74" s="198">
        <f t="shared" si="359"/>
        <v>4</v>
      </c>
      <c r="AJ74" s="198">
        <f t="shared" si="359"/>
        <v>26</v>
      </c>
      <c r="AK74" s="198">
        <f t="shared" si="359"/>
        <v>30</v>
      </c>
      <c r="AL74" s="198">
        <f t="shared" si="359"/>
        <v>30</v>
      </c>
      <c r="AM74" s="198">
        <f t="shared" si="359"/>
        <v>16</v>
      </c>
      <c r="AN74" s="198">
        <f t="shared" si="359"/>
        <v>6</v>
      </c>
      <c r="AO74" s="198">
        <f t="shared" si="359"/>
        <v>7</v>
      </c>
      <c r="AP74" s="198">
        <f t="shared" si="359"/>
        <v>2</v>
      </c>
      <c r="AQ74" s="198">
        <f t="shared" si="359"/>
        <v>14</v>
      </c>
      <c r="AR74" s="1"/>
      <c r="AT74" s="201"/>
      <c r="BA74" s="201"/>
      <c r="BC74" s="1"/>
      <c r="BE74" s="201"/>
      <c r="BL74" s="16"/>
      <c r="BM74" s="198"/>
      <c r="BN74" s="25"/>
      <c r="BO74" s="105"/>
      <c r="BP74" s="374"/>
      <c r="BQ74" s="105"/>
      <c r="BR74" s="105"/>
      <c r="BS74" s="105"/>
      <c r="BT74" s="105"/>
      <c r="BU74" s="105"/>
      <c r="BV74" s="105"/>
      <c r="BW74" s="374"/>
      <c r="BX74" s="346"/>
    </row>
    <row r="75" spans="1:87" s="41" customFormat="1" ht="24" x14ac:dyDescent="0.45">
      <c r="A75" s="27" t="s">
        <v>483</v>
      </c>
      <c r="G75" s="43"/>
      <c r="I75" s="42"/>
      <c r="J75" s="42"/>
      <c r="K75" s="42"/>
      <c r="L75" s="42"/>
      <c r="M75" s="42"/>
      <c r="N75" s="22"/>
      <c r="O75" s="21"/>
      <c r="P75" s="199"/>
      <c r="Q75" s="199"/>
      <c r="R75" s="17"/>
      <c r="S75" s="17"/>
      <c r="T75" s="17"/>
      <c r="U75" s="17"/>
      <c r="V75" s="22"/>
      <c r="X75" s="146"/>
      <c r="AG75" s="207"/>
      <c r="AH75" s="207"/>
      <c r="AI75" s="207"/>
      <c r="AJ75" s="207"/>
      <c r="AK75" s="207"/>
      <c r="AL75" s="207"/>
      <c r="AM75" s="207"/>
      <c r="AN75" s="207"/>
      <c r="AO75" s="207"/>
      <c r="AP75" s="207"/>
      <c r="AQ75" s="207"/>
      <c r="AR75" s="87">
        <f>EXP((1/V74)*(SUM(AR42:AR71)-V74))</f>
        <v>0.57245635451351828</v>
      </c>
      <c r="AS75" s="88">
        <f t="shared" ref="AS75:BB75" si="360">EXP((1/W74)*(SUM(AS42:AS71)-W74))</f>
        <v>0.5368979519886975</v>
      </c>
      <c r="AT75" s="94">
        <f t="shared" si="360"/>
        <v>0.48567555142254148</v>
      </c>
      <c r="AU75" s="88">
        <f t="shared" si="360"/>
        <v>0.59158120525344304</v>
      </c>
      <c r="AV75" s="88">
        <f t="shared" si="360"/>
        <v>0.58427039068713971</v>
      </c>
      <c r="AW75" s="88">
        <f t="shared" si="360"/>
        <v>0.57816799462562329</v>
      </c>
      <c r="AX75" s="88">
        <f t="shared" si="360"/>
        <v>0.49670343510249582</v>
      </c>
      <c r="AY75" s="88">
        <f t="shared" si="360"/>
        <v>0.56134720009001671</v>
      </c>
      <c r="AZ75" s="88">
        <f t="shared" si="360"/>
        <v>0.88644681036384176</v>
      </c>
      <c r="BA75" s="94">
        <f t="shared" si="360"/>
        <v>0.55388529863484515</v>
      </c>
      <c r="BB75" s="106">
        <f t="shared" si="360"/>
        <v>0.50743543187497508</v>
      </c>
      <c r="BC75" s="33"/>
      <c r="BD75" s="33"/>
      <c r="BE75" s="80"/>
      <c r="BF75" s="33"/>
      <c r="BG75" s="33"/>
      <c r="BH75" s="33"/>
      <c r="BI75" s="33"/>
      <c r="BJ75" s="33"/>
      <c r="BK75" s="33"/>
      <c r="BL75" s="80"/>
      <c r="BM75" s="33"/>
      <c r="BN75" s="126">
        <f>EXP((1/V74)*(BN73-V74))</f>
        <v>0.38751130830148345</v>
      </c>
      <c r="BO75" s="103">
        <f t="shared" ref="BO75:BX75" si="361">EXP((1/W74)*(BO73-W74))</f>
        <v>0.39276673843667198</v>
      </c>
      <c r="BP75" s="83">
        <f t="shared" si="361"/>
        <v>0.51374311637285974</v>
      </c>
      <c r="BQ75" s="103">
        <f t="shared" si="361"/>
        <v>0.39939457644185794</v>
      </c>
      <c r="BR75" s="103">
        <f t="shared" si="361"/>
        <v>0.39466151741326039</v>
      </c>
      <c r="BS75" s="103">
        <f t="shared" si="361"/>
        <v>0.38969080035737041</v>
      </c>
      <c r="BT75" s="103">
        <f t="shared" si="361"/>
        <v>0.39740692254536347</v>
      </c>
      <c r="BU75" s="103">
        <f t="shared" si="361"/>
        <v>0.47139554206309786</v>
      </c>
      <c r="BV75" s="103">
        <f t="shared" si="361"/>
        <v>0.52719477607426235</v>
      </c>
      <c r="BW75" s="83">
        <f t="shared" si="361"/>
        <v>0.58858114675262652</v>
      </c>
      <c r="BX75" s="104">
        <f t="shared" si="361"/>
        <v>0.41075748336970003</v>
      </c>
    </row>
    <row r="76" spans="1:87" s="41" customFormat="1" ht="18" x14ac:dyDescent="0.35">
      <c r="A76" s="30" t="s">
        <v>473</v>
      </c>
      <c r="G76" s="43"/>
      <c r="I76" s="42"/>
      <c r="J76" s="42"/>
      <c r="K76" s="42"/>
      <c r="L76" s="42"/>
      <c r="M76" s="42"/>
      <c r="N76" s="22"/>
      <c r="O76" s="21"/>
      <c r="P76" s="199"/>
      <c r="Q76" s="199"/>
      <c r="R76" s="17"/>
      <c r="S76" s="17"/>
      <c r="T76" s="17"/>
      <c r="U76" s="17"/>
      <c r="V76" s="22"/>
      <c r="X76" s="146"/>
      <c r="AG76" s="207"/>
      <c r="AH76" s="207"/>
      <c r="AI76" s="207"/>
      <c r="AJ76" s="207"/>
      <c r="AK76" s="207"/>
      <c r="AL76" s="207"/>
      <c r="AM76" s="207"/>
      <c r="AN76" s="207"/>
      <c r="AO76" s="207"/>
      <c r="AP76" s="207"/>
      <c r="AQ76" s="207"/>
      <c r="AR76" s="1"/>
      <c r="AT76" s="201"/>
      <c r="BA76" s="16"/>
      <c r="BC76" s="202"/>
    </row>
    <row r="77" spans="1:87" x14ac:dyDescent="0.25">
      <c r="A77" s="30" t="s">
        <v>303</v>
      </c>
      <c r="B77" s="41"/>
      <c r="C77" s="41"/>
      <c r="D77" s="41"/>
      <c r="E77" s="41"/>
      <c r="F77" s="41"/>
      <c r="G77" s="43"/>
      <c r="H77" s="41"/>
      <c r="I77" s="42"/>
      <c r="J77" s="42"/>
      <c r="K77" s="42"/>
      <c r="L77" s="42"/>
      <c r="M77" s="42"/>
      <c r="N77" s="22"/>
      <c r="O77" s="21"/>
      <c r="P77" s="17"/>
      <c r="Q77" s="17"/>
      <c r="R77" s="17"/>
      <c r="S77" s="17"/>
      <c r="T77" s="17"/>
      <c r="U77" s="17"/>
      <c r="V77" s="22"/>
      <c r="W77" s="41"/>
      <c r="Y77" s="41"/>
      <c r="Z77" s="41"/>
      <c r="AA77" s="41"/>
      <c r="AB77" s="41" t="s">
        <v>73</v>
      </c>
      <c r="AC77" s="3"/>
      <c r="AD77" s="3"/>
      <c r="AE77" s="3"/>
      <c r="AF77" s="3"/>
      <c r="AG77" s="198"/>
      <c r="AH77" s="198"/>
      <c r="AI77" s="198"/>
      <c r="AJ77" s="198"/>
      <c r="AK77" s="198"/>
      <c r="AL77" s="198"/>
      <c r="AM77" s="198"/>
      <c r="AN77" s="198"/>
      <c r="AO77" s="198"/>
      <c r="AP77" s="198"/>
      <c r="AQ77" s="198"/>
      <c r="AR77" s="1">
        <f>SQRT(((BN37^2)/V36)+((BN75^2)/V74))</f>
        <v>9.9070852828977291E-2</v>
      </c>
      <c r="AS77" s="198">
        <f t="shared" ref="AS77:BB77" si="362">SQRT(((BO37^2)/W36)+((BO75^2)/W74))</f>
        <v>0.11428768720247862</v>
      </c>
      <c r="AT77" s="152">
        <f t="shared" si="362"/>
        <v>0.32897275633446399</v>
      </c>
      <c r="AU77" s="198">
        <f t="shared" si="362"/>
        <v>0.10859042438185011</v>
      </c>
      <c r="AV77" s="198">
        <f t="shared" si="362"/>
        <v>0.10070747554098257</v>
      </c>
      <c r="AW77" s="198">
        <f t="shared" si="362"/>
        <v>9.9429973419565082E-2</v>
      </c>
      <c r="AX77" s="198">
        <f t="shared" si="362"/>
        <v>0.13796114219637559</v>
      </c>
      <c r="AY77" s="198">
        <f t="shared" si="362"/>
        <v>0.25748896818433337</v>
      </c>
      <c r="AZ77" s="198">
        <f t="shared" si="362"/>
        <v>0.25391808578916514</v>
      </c>
      <c r="BA77" s="152">
        <f t="shared" si="362"/>
        <v>0.57728385334290389</v>
      </c>
      <c r="BB77" s="198">
        <f t="shared" si="362"/>
        <v>0.14981346560957023</v>
      </c>
      <c r="BC77" s="202"/>
      <c r="BD77" s="41"/>
      <c r="BE77" s="41"/>
      <c r="BF77" s="41"/>
      <c r="BG77" s="41"/>
      <c r="BH77" s="41"/>
      <c r="BI77" s="41"/>
      <c r="BJ77" s="41"/>
      <c r="BK77" s="41"/>
      <c r="BL77" s="41"/>
      <c r="BM77" s="41"/>
    </row>
    <row r="78" spans="1:87" x14ac:dyDescent="0.25">
      <c r="A78" s="207"/>
      <c r="B78" s="41"/>
      <c r="C78" s="41"/>
      <c r="D78" s="41"/>
      <c r="E78" s="41"/>
      <c r="F78" s="41"/>
      <c r="G78" s="43"/>
      <c r="H78" s="41"/>
      <c r="I78" s="42"/>
      <c r="J78" s="42"/>
      <c r="K78" s="42"/>
      <c r="L78" s="42"/>
      <c r="M78" s="42"/>
      <c r="N78" s="22"/>
      <c r="O78" s="21"/>
      <c r="P78" s="17"/>
      <c r="Q78" s="17"/>
      <c r="R78" s="17"/>
      <c r="S78" s="17"/>
      <c r="T78" s="17"/>
      <c r="U78" s="17"/>
      <c r="V78" s="22"/>
      <c r="W78" s="41"/>
      <c r="Y78" s="41"/>
      <c r="Z78" s="41"/>
      <c r="AA78" s="41"/>
      <c r="AB78" s="41" t="s">
        <v>74</v>
      </c>
      <c r="AC78" s="3"/>
      <c r="AD78" s="3"/>
      <c r="AE78" s="3"/>
      <c r="AF78" s="3"/>
      <c r="AG78" s="198"/>
      <c r="AH78" s="198"/>
      <c r="AI78" s="198"/>
      <c r="AJ78" s="198"/>
      <c r="AK78" s="198"/>
      <c r="AL78" s="198"/>
      <c r="AM78" s="198"/>
      <c r="AN78" s="198"/>
      <c r="AO78" s="198"/>
      <c r="AP78" s="198"/>
      <c r="AQ78" s="198"/>
      <c r="AR78" s="1">
        <f t="shared" ref="AR78:BB78" si="363">(AR37-AR75)/AR77</f>
        <v>-0.92120082204686049</v>
      </c>
      <c r="AS78" s="3">
        <f t="shared" si="363"/>
        <v>-0.57250003619563483</v>
      </c>
      <c r="AT78" s="152">
        <f t="shared" si="363"/>
        <v>-0.21915801999128418</v>
      </c>
      <c r="AU78" s="3">
        <f t="shared" si="363"/>
        <v>-1.2607060973361184</v>
      </c>
      <c r="AV78" s="3">
        <f t="shared" si="363"/>
        <v>-0.92080349218124058</v>
      </c>
      <c r="AW78" s="3">
        <f t="shared" si="363"/>
        <v>-1.0302693937531966</v>
      </c>
      <c r="AX78" s="3">
        <f t="shared" si="363"/>
        <v>-0.61475739599030188</v>
      </c>
      <c r="AY78" s="3">
        <f t="shared" si="363"/>
        <v>-0.32698889693970523</v>
      </c>
      <c r="AZ78" s="3">
        <f t="shared" si="363"/>
        <v>-1.6988257320536362</v>
      </c>
      <c r="BA78" s="18">
        <f t="shared" si="363"/>
        <v>-0.14296586661662233</v>
      </c>
      <c r="BB78" s="3">
        <f t="shared" si="363"/>
        <v>-0.73751476082697709</v>
      </c>
      <c r="BC78" s="202"/>
      <c r="BD78" s="41"/>
      <c r="BE78" s="41"/>
      <c r="BF78" s="41"/>
      <c r="BG78" s="41"/>
      <c r="BH78" s="41"/>
      <c r="BI78" s="41"/>
      <c r="BJ78" s="41"/>
      <c r="BK78" s="41"/>
      <c r="BL78" s="41"/>
      <c r="BM78" s="41"/>
    </row>
    <row r="79" spans="1:87" x14ac:dyDescent="0.25">
      <c r="A79" s="207"/>
      <c r="B79" s="41"/>
      <c r="C79" s="41"/>
      <c r="D79" s="41"/>
      <c r="E79" s="41"/>
      <c r="F79" s="41"/>
      <c r="G79" s="43"/>
      <c r="H79" s="41"/>
      <c r="I79" s="42"/>
      <c r="J79" s="42"/>
      <c r="K79" s="42"/>
      <c r="L79" s="42"/>
      <c r="M79" s="42"/>
      <c r="N79" s="22"/>
      <c r="O79" s="21"/>
      <c r="P79" s="17"/>
      <c r="Q79" s="17"/>
      <c r="R79" s="17"/>
      <c r="S79" s="17"/>
      <c r="T79" s="17"/>
      <c r="U79" s="17"/>
      <c r="V79" s="22"/>
      <c r="W79" s="41"/>
      <c r="Y79" s="41"/>
      <c r="Z79" s="41"/>
      <c r="AA79" s="41"/>
      <c r="AB79" s="198" t="s">
        <v>265</v>
      </c>
      <c r="AC79" s="3"/>
      <c r="AD79" s="3"/>
      <c r="AE79" s="3"/>
      <c r="AF79" s="3"/>
      <c r="AG79" s="198"/>
      <c r="AH79" s="198"/>
      <c r="AI79" s="198"/>
      <c r="AJ79" s="198"/>
      <c r="AK79" s="198"/>
      <c r="AL79" s="198"/>
      <c r="AM79" s="198"/>
      <c r="AN79" s="198"/>
      <c r="AO79" s="198"/>
      <c r="AP79" s="198"/>
      <c r="AQ79" s="198"/>
      <c r="AR79" s="1">
        <f t="shared" ref="AR79:BB79" si="364">TINV(0.05,V36+V74-2)</f>
        <v>2.0017174841452352</v>
      </c>
      <c r="AS79" s="3">
        <f t="shared" si="364"/>
        <v>2.0153675744437649</v>
      </c>
      <c r="AT79" s="152">
        <f t="shared" si="364"/>
        <v>2.4469118511449697</v>
      </c>
      <c r="AU79" s="3">
        <f t="shared" si="364"/>
        <v>2.0085591121007611</v>
      </c>
      <c r="AV79" s="3">
        <f t="shared" si="364"/>
        <v>2.0017174841452352</v>
      </c>
      <c r="AW79" s="3">
        <f t="shared" si="364"/>
        <v>2.0017174841452352</v>
      </c>
      <c r="AX79" s="3">
        <f t="shared" si="364"/>
        <v>2.0422724563012378</v>
      </c>
      <c r="AY79" s="3">
        <f t="shared" si="364"/>
        <v>2.2281388519862744</v>
      </c>
      <c r="AZ79" s="3">
        <f t="shared" si="364"/>
        <v>2.1788128296672284</v>
      </c>
      <c r="BA79" s="18">
        <f t="shared" si="364"/>
        <v>4.3026527297494637</v>
      </c>
      <c r="BB79" s="3">
        <f t="shared" si="364"/>
        <v>2.0555294386428731</v>
      </c>
      <c r="BC79" s="202"/>
      <c r="BD79" s="41"/>
      <c r="BE79" s="41"/>
      <c r="BF79" s="41"/>
      <c r="BG79" s="41"/>
      <c r="BH79" s="41"/>
      <c r="BI79" s="41"/>
      <c r="BJ79" s="41"/>
      <c r="BK79" s="41"/>
      <c r="BL79" s="41"/>
      <c r="BM79" s="41"/>
    </row>
    <row r="80" spans="1:87" x14ac:dyDescent="0.25">
      <c r="A80" s="48" t="s">
        <v>288</v>
      </c>
      <c r="B80" s="41"/>
      <c r="C80" s="41"/>
      <c r="D80" s="41"/>
      <c r="E80" s="41"/>
      <c r="F80" s="41"/>
      <c r="G80" s="43"/>
      <c r="H80" s="41"/>
      <c r="I80" s="42"/>
      <c r="J80" s="42"/>
      <c r="K80" s="42"/>
      <c r="L80" s="42"/>
      <c r="M80" s="42"/>
      <c r="N80" s="22"/>
      <c r="O80" s="21"/>
      <c r="P80" s="17"/>
      <c r="Q80" s="17"/>
      <c r="R80" s="17"/>
      <c r="S80" s="17"/>
      <c r="T80" s="17"/>
      <c r="U80" s="17"/>
      <c r="V80" s="22"/>
      <c r="W80" s="41"/>
      <c r="Y80" s="41"/>
      <c r="Z80" s="41"/>
      <c r="AA80" s="41"/>
      <c r="AB80" s="41" t="s">
        <v>76</v>
      </c>
      <c r="AC80" s="3"/>
      <c r="AD80" s="3"/>
      <c r="AE80" s="3"/>
      <c r="AF80" s="3"/>
      <c r="AG80" s="198"/>
      <c r="AH80" s="198"/>
      <c r="AI80" s="198"/>
      <c r="AJ80" s="198"/>
      <c r="AK80" s="198"/>
      <c r="AL80" s="198"/>
      <c r="AM80" s="198"/>
      <c r="AN80" s="198"/>
      <c r="AO80" s="198"/>
      <c r="AP80" s="198"/>
      <c r="AQ80" s="198"/>
      <c r="AR80" s="1">
        <f t="shared" ref="AR80:BB80" si="365">TDIST(ABS(AR78),V36+V74-2,2)</f>
        <v>0.36076154910700808</v>
      </c>
      <c r="AS80" s="3">
        <f t="shared" si="365"/>
        <v>0.56989722109788044</v>
      </c>
      <c r="AT80" s="152">
        <f t="shared" si="365"/>
        <v>0.83379205813426616</v>
      </c>
      <c r="AU80" s="3">
        <f t="shared" si="365"/>
        <v>0.21326616109897895</v>
      </c>
      <c r="AV80" s="3">
        <f t="shared" si="365"/>
        <v>0.36096723594876923</v>
      </c>
      <c r="AW80" s="3">
        <f t="shared" si="365"/>
        <v>0.3071608437527919</v>
      </c>
      <c r="AX80" s="3">
        <f t="shared" si="365"/>
        <v>0.54335000602486772</v>
      </c>
      <c r="AY80" s="3">
        <f t="shared" si="365"/>
        <v>0.75041787429703244</v>
      </c>
      <c r="AZ80" s="3">
        <f t="shared" si="365"/>
        <v>0.11510576261050851</v>
      </c>
      <c r="BA80" s="18">
        <f t="shared" si="365"/>
        <v>0.89942050193131862</v>
      </c>
      <c r="BB80" s="3">
        <f t="shared" si="365"/>
        <v>0.46741367402935619</v>
      </c>
      <c r="BC80" s="202"/>
      <c r="BD80" s="41"/>
      <c r="BE80" s="41"/>
      <c r="BF80" s="41"/>
      <c r="BG80" s="41"/>
      <c r="BH80" s="41"/>
      <c r="BI80" s="41"/>
      <c r="BJ80" s="41"/>
      <c r="BK80" s="41"/>
      <c r="BL80" s="41"/>
      <c r="BM80" s="41"/>
    </row>
    <row r="81" spans="1:65" x14ac:dyDescent="0.25">
      <c r="A81" s="13"/>
      <c r="B81" s="41"/>
      <c r="C81" s="41"/>
      <c r="D81" s="41"/>
      <c r="E81" s="41"/>
      <c r="F81" s="41"/>
      <c r="G81" s="43"/>
      <c r="H81" s="41"/>
      <c r="I81" s="42"/>
      <c r="J81" s="42"/>
      <c r="K81" s="42"/>
      <c r="L81" s="42"/>
      <c r="M81" s="42"/>
      <c r="N81" s="22"/>
      <c r="O81" s="21"/>
      <c r="P81" s="17"/>
      <c r="Q81" s="17"/>
      <c r="R81" s="17"/>
      <c r="S81" s="17"/>
      <c r="T81" s="17"/>
      <c r="U81" s="17"/>
      <c r="V81" s="22"/>
      <c r="W81" s="41"/>
      <c r="Y81" s="41"/>
      <c r="Z81" s="41"/>
      <c r="AA81" s="41"/>
      <c r="AB81" s="41" t="s">
        <v>77</v>
      </c>
      <c r="AC81" s="3"/>
      <c r="AD81" s="3"/>
      <c r="AE81" s="3"/>
      <c r="AF81" s="3"/>
      <c r="AG81" s="198"/>
      <c r="AH81" s="198"/>
      <c r="AI81" s="198"/>
      <c r="AJ81" s="198"/>
      <c r="AK81" s="198"/>
      <c r="AL81" s="198"/>
      <c r="AM81" s="198"/>
      <c r="AN81" s="198"/>
      <c r="AO81" s="198"/>
      <c r="AP81" s="198"/>
      <c r="AQ81" s="198"/>
      <c r="AR81" s="242" t="str">
        <f t="shared" ref="AR81:BB81" si="366">IF(V74&gt;4,IF(AR80&lt;0.001,"***",IF(AR80&lt;0.01,"**",IF(AR80&lt;0.05,"*","ns"))),"na")</f>
        <v>ns</v>
      </c>
      <c r="AS81" s="243" t="str">
        <f t="shared" si="366"/>
        <v>ns</v>
      </c>
      <c r="AT81" s="245" t="str">
        <f t="shared" si="366"/>
        <v>na</v>
      </c>
      <c r="AU81" s="243" t="str">
        <f t="shared" si="366"/>
        <v>ns</v>
      </c>
      <c r="AV81" s="243" t="str">
        <f t="shared" si="366"/>
        <v>ns</v>
      </c>
      <c r="AW81" s="243" t="str">
        <f t="shared" si="366"/>
        <v>ns</v>
      </c>
      <c r="AX81" s="243" t="str">
        <f t="shared" si="366"/>
        <v>ns</v>
      </c>
      <c r="AY81" s="243" t="str">
        <f t="shared" si="366"/>
        <v>ns</v>
      </c>
      <c r="AZ81" s="243" t="str">
        <f t="shared" si="366"/>
        <v>ns</v>
      </c>
      <c r="BA81" s="245" t="str">
        <f t="shared" si="366"/>
        <v>na</v>
      </c>
      <c r="BB81" s="244" t="str">
        <f t="shared" si="366"/>
        <v>ns</v>
      </c>
      <c r="BC81" s="41"/>
      <c r="BD81" s="41"/>
      <c r="BE81" s="41"/>
      <c r="BF81" s="41"/>
      <c r="BG81" s="41"/>
      <c r="BH81" s="41"/>
      <c r="BI81" s="41"/>
      <c r="BJ81" s="41"/>
      <c r="BK81" s="41"/>
      <c r="BL81" s="41"/>
      <c r="BM81" s="41"/>
    </row>
    <row r="82" spans="1:65" x14ac:dyDescent="0.25">
      <c r="A82" s="41"/>
      <c r="B82" s="41"/>
      <c r="C82" s="41"/>
      <c r="D82" s="41"/>
      <c r="E82" s="41"/>
      <c r="F82" s="41"/>
      <c r="G82" s="43"/>
      <c r="H82" s="41"/>
      <c r="I82" s="42"/>
      <c r="J82" s="42"/>
      <c r="K82" s="42"/>
      <c r="L82" s="42"/>
      <c r="M82" s="42"/>
      <c r="N82" s="22"/>
      <c r="O82" s="21"/>
      <c r="P82" s="17"/>
      <c r="Q82" s="17"/>
      <c r="R82" s="17"/>
      <c r="S82" s="17"/>
      <c r="T82" s="17"/>
      <c r="U82" s="17"/>
      <c r="V82" s="22"/>
      <c r="W82" s="41"/>
      <c r="Y82" s="41"/>
      <c r="Z82" s="41"/>
      <c r="AA82" s="41"/>
      <c r="AB82" s="41"/>
      <c r="AC82" s="41"/>
      <c r="AD82" s="41"/>
      <c r="AE82" s="41"/>
      <c r="AF82" s="41"/>
      <c r="AR82" s="41"/>
      <c r="AS82" s="41"/>
      <c r="AU82" s="41"/>
      <c r="AV82" s="41"/>
      <c r="AW82" s="41"/>
      <c r="AX82" s="41"/>
      <c r="AY82" s="41"/>
      <c r="AZ82" s="41"/>
      <c r="BA82" s="41"/>
      <c r="BB82" s="41"/>
      <c r="BC82" s="41"/>
      <c r="BD82" s="41"/>
      <c r="BE82" s="41"/>
      <c r="BF82" s="41"/>
      <c r="BG82" s="41"/>
      <c r="BH82" s="41"/>
      <c r="BI82" s="41"/>
      <c r="BJ82" s="41"/>
      <c r="BK82" s="41"/>
      <c r="BL82" s="41"/>
      <c r="BM82" s="41"/>
    </row>
    <row r="83" spans="1:65" x14ac:dyDescent="0.25">
      <c r="A83" s="146" t="s">
        <v>194</v>
      </c>
      <c r="B83" s="41"/>
      <c r="C83" s="41"/>
      <c r="D83" s="41"/>
      <c r="E83" s="41"/>
      <c r="F83" s="41"/>
      <c r="G83" s="43"/>
      <c r="H83" s="41"/>
      <c r="I83" s="42"/>
      <c r="J83" s="42"/>
      <c r="K83" s="42"/>
      <c r="L83" s="42"/>
      <c r="M83" s="42"/>
      <c r="N83" s="22"/>
      <c r="O83" s="21"/>
      <c r="P83" s="17"/>
      <c r="Q83" s="17"/>
      <c r="R83" s="17"/>
      <c r="S83" s="17"/>
      <c r="T83" s="17"/>
      <c r="U83" s="17"/>
      <c r="V83" s="22"/>
      <c r="W83" s="3" t="s">
        <v>9</v>
      </c>
      <c r="X83" s="199" t="s">
        <v>220</v>
      </c>
      <c r="Y83" s="41"/>
      <c r="Z83" s="41"/>
      <c r="AA83" s="41"/>
      <c r="AB83" s="41"/>
      <c r="AC83" s="41"/>
      <c r="AD83" s="41"/>
      <c r="AE83" s="41"/>
      <c r="AF83" s="41"/>
      <c r="AR83" s="41"/>
      <c r="AS83" s="41"/>
      <c r="AU83" s="41"/>
      <c r="AV83" s="41"/>
      <c r="AW83" s="41"/>
      <c r="AX83" s="41"/>
      <c r="AY83" s="41"/>
      <c r="AZ83" s="41"/>
      <c r="BA83" s="41"/>
      <c r="BB83" s="41"/>
      <c r="BC83" s="41"/>
      <c r="BD83" s="41"/>
      <c r="BE83" s="41"/>
      <c r="BF83" s="41"/>
      <c r="BG83" s="41"/>
      <c r="BH83" s="41"/>
      <c r="BI83" s="41"/>
      <c r="BJ83" s="41"/>
      <c r="BK83" s="41"/>
      <c r="BL83" s="41"/>
      <c r="BM83" s="41"/>
    </row>
    <row r="84" spans="1:65" x14ac:dyDescent="0.25">
      <c r="A84" s="146" t="s">
        <v>193</v>
      </c>
      <c r="B84" s="41"/>
      <c r="C84" s="41"/>
      <c r="D84" s="41"/>
      <c r="E84" s="41"/>
      <c r="F84" s="41"/>
      <c r="G84" s="43"/>
      <c r="H84" s="41"/>
      <c r="I84" s="42"/>
      <c r="J84" s="42"/>
      <c r="K84" s="42"/>
      <c r="L84" s="42"/>
      <c r="M84" s="42"/>
      <c r="N84" s="22"/>
      <c r="O84" s="21"/>
      <c r="P84" s="17"/>
      <c r="Q84" s="17"/>
      <c r="R84" s="17"/>
      <c r="S84" s="17"/>
      <c r="T84" s="17"/>
      <c r="U84" s="17"/>
      <c r="V84" s="22"/>
      <c r="W84" s="3" t="s">
        <v>62</v>
      </c>
      <c r="X84" s="199" t="s">
        <v>221</v>
      </c>
      <c r="Y84" s="41"/>
      <c r="Z84" s="41"/>
      <c r="AA84" s="41"/>
      <c r="AB84" s="41"/>
      <c r="AC84" s="41"/>
      <c r="AD84" s="41"/>
      <c r="AE84" s="41"/>
      <c r="AF84" s="41"/>
      <c r="AR84" s="41"/>
      <c r="AS84" s="41"/>
      <c r="AU84" s="41"/>
      <c r="AV84" s="41"/>
      <c r="AW84" s="41"/>
      <c r="AX84" s="41"/>
      <c r="AY84" s="41"/>
      <c r="AZ84" s="41"/>
      <c r="BA84" s="41"/>
      <c r="BB84" s="41"/>
      <c r="BC84" s="41"/>
      <c r="BD84" s="41"/>
      <c r="BE84" s="41"/>
      <c r="BF84" s="41"/>
      <c r="BG84" s="41"/>
      <c r="BH84" s="41"/>
      <c r="BI84" s="41"/>
      <c r="BJ84" s="41"/>
      <c r="BK84" s="41"/>
      <c r="BL84" s="41"/>
      <c r="BM84" s="41"/>
    </row>
    <row r="85" spans="1:65" x14ac:dyDescent="0.25">
      <c r="A85" s="146" t="s">
        <v>192</v>
      </c>
      <c r="B85" s="41"/>
      <c r="C85" s="41"/>
      <c r="D85" s="41"/>
      <c r="E85" s="41"/>
      <c r="F85" s="41"/>
      <c r="G85" s="43"/>
      <c r="H85" s="41"/>
      <c r="I85" s="42"/>
      <c r="J85" s="42"/>
      <c r="K85" s="42"/>
      <c r="L85" s="42"/>
      <c r="M85" s="42"/>
      <c r="N85" s="22"/>
      <c r="O85" s="21"/>
      <c r="P85" s="17"/>
      <c r="Q85" s="17"/>
      <c r="R85" s="17"/>
      <c r="S85" s="17"/>
      <c r="T85" s="17"/>
      <c r="U85" s="17"/>
      <c r="V85" s="22"/>
      <c r="W85" s="3" t="s">
        <v>63</v>
      </c>
      <c r="X85" s="199" t="s">
        <v>222</v>
      </c>
      <c r="Y85" s="41"/>
      <c r="Z85" s="41"/>
      <c r="AA85" s="41"/>
      <c r="AB85" s="41"/>
      <c r="AC85" s="41"/>
      <c r="AD85" s="41"/>
      <c r="AE85" s="41"/>
      <c r="AF85" s="41"/>
      <c r="AR85" s="41"/>
      <c r="AS85" s="41"/>
      <c r="AU85" s="41"/>
      <c r="AV85" s="41"/>
      <c r="AW85" s="41"/>
      <c r="AX85" s="41"/>
      <c r="AY85" s="41"/>
      <c r="AZ85" s="41"/>
      <c r="BA85" s="41"/>
      <c r="BB85" s="41"/>
      <c r="BC85" s="41"/>
      <c r="BD85" s="41"/>
      <c r="BE85" s="41"/>
      <c r="BF85" s="41"/>
      <c r="BG85" s="41"/>
      <c r="BH85" s="41"/>
      <c r="BI85" s="41"/>
      <c r="BJ85" s="41"/>
      <c r="BK85" s="41"/>
      <c r="BL85" s="41"/>
      <c r="BM85" s="41"/>
    </row>
    <row r="86" spans="1:65" x14ac:dyDescent="0.25">
      <c r="A86" s="146" t="s">
        <v>191</v>
      </c>
      <c r="B86" s="41"/>
      <c r="C86" s="41"/>
      <c r="D86" s="41"/>
      <c r="E86" s="41"/>
      <c r="F86" s="41"/>
      <c r="G86" s="43"/>
      <c r="H86" s="41"/>
      <c r="I86" s="42"/>
      <c r="J86" s="42"/>
      <c r="K86" s="42"/>
      <c r="L86" s="42"/>
      <c r="M86" s="42"/>
      <c r="N86" s="22"/>
      <c r="O86" s="21"/>
      <c r="P86" s="17"/>
      <c r="Q86" s="17"/>
      <c r="R86" s="17"/>
      <c r="S86" s="17"/>
      <c r="T86" s="17"/>
      <c r="U86" s="17"/>
      <c r="V86" s="22"/>
      <c r="W86" s="17" t="s">
        <v>64</v>
      </c>
      <c r="X86" s="199" t="s">
        <v>223</v>
      </c>
      <c r="Y86" s="41"/>
      <c r="Z86" s="41"/>
      <c r="AA86" s="41"/>
      <c r="AB86" s="41"/>
      <c r="AC86" s="41"/>
      <c r="AD86" s="41"/>
      <c r="AE86" s="41"/>
      <c r="AF86" s="41"/>
      <c r="AR86" s="41"/>
      <c r="AS86" s="41"/>
      <c r="AU86" s="41"/>
      <c r="AV86" s="41"/>
      <c r="AW86" s="41"/>
      <c r="AX86" s="41"/>
      <c r="AY86" s="41"/>
      <c r="AZ86" s="41"/>
      <c r="BA86" s="41"/>
      <c r="BB86" s="41"/>
      <c r="BC86" s="41"/>
      <c r="BD86" s="41"/>
      <c r="BE86" s="41"/>
      <c r="BF86" s="41"/>
      <c r="BG86" s="41"/>
      <c r="BH86" s="41"/>
      <c r="BI86" s="41"/>
      <c r="BJ86" s="41"/>
      <c r="BK86" s="41"/>
      <c r="BL86" s="41"/>
      <c r="BM86" s="41"/>
    </row>
    <row r="87" spans="1:65" x14ac:dyDescent="0.25">
      <c r="A87" s="207" t="s">
        <v>190</v>
      </c>
      <c r="B87" s="41"/>
      <c r="C87" s="41"/>
      <c r="D87" s="41"/>
      <c r="E87" s="41"/>
      <c r="F87" s="41"/>
      <c r="G87" s="43"/>
      <c r="H87" s="41"/>
      <c r="I87" s="42"/>
      <c r="J87" s="42"/>
      <c r="K87" s="42"/>
      <c r="L87" s="42"/>
      <c r="M87" s="42"/>
      <c r="N87" s="22"/>
      <c r="O87" s="21"/>
      <c r="P87" s="17"/>
      <c r="Q87" s="17"/>
      <c r="R87" s="17"/>
      <c r="S87" s="17"/>
      <c r="T87" s="17"/>
      <c r="U87" s="17"/>
      <c r="V87" s="22"/>
      <c r="W87" s="17" t="s">
        <v>65</v>
      </c>
      <c r="X87" s="199" t="s">
        <v>224</v>
      </c>
      <c r="Y87" s="41"/>
      <c r="Z87" s="41"/>
      <c r="AA87" s="41"/>
      <c r="AB87" s="41"/>
      <c r="AC87" s="41"/>
      <c r="AD87" s="41"/>
      <c r="AE87" s="41"/>
      <c r="AF87" s="41"/>
      <c r="AR87" s="41"/>
      <c r="AS87" s="41"/>
      <c r="AU87" s="41"/>
      <c r="AV87" s="41"/>
      <c r="AW87" s="41"/>
      <c r="AX87" s="41"/>
      <c r="AY87" s="41"/>
      <c r="AZ87" s="41"/>
      <c r="BA87" s="41"/>
      <c r="BB87" s="41"/>
      <c r="BC87" s="41"/>
      <c r="BD87" s="41"/>
      <c r="BE87" s="41"/>
      <c r="BF87" s="41"/>
      <c r="BG87" s="41"/>
      <c r="BH87" s="41"/>
      <c r="BI87" s="41"/>
      <c r="BJ87" s="41"/>
      <c r="BK87" s="41"/>
      <c r="BL87" s="41"/>
      <c r="BM87" s="41"/>
    </row>
    <row r="88" spans="1:65" x14ac:dyDescent="0.25">
      <c r="A88" s="207" t="s">
        <v>189</v>
      </c>
      <c r="B88" s="41"/>
      <c r="C88" s="41"/>
      <c r="D88" s="41"/>
      <c r="E88" s="41"/>
      <c r="F88" s="41"/>
      <c r="G88" s="43"/>
      <c r="H88" s="41"/>
      <c r="I88" s="42"/>
      <c r="J88" s="42"/>
      <c r="K88" s="42"/>
      <c r="L88" s="42"/>
      <c r="M88" s="42"/>
      <c r="N88" s="22"/>
      <c r="O88" s="21"/>
      <c r="P88" s="17"/>
      <c r="Q88" s="17"/>
      <c r="R88" s="17"/>
      <c r="S88" s="17"/>
      <c r="T88" s="17"/>
      <c r="U88" s="17"/>
      <c r="V88" s="22"/>
      <c r="W88" s="17" t="s">
        <v>66</v>
      </c>
      <c r="X88" s="199" t="s">
        <v>225</v>
      </c>
      <c r="Y88" s="41"/>
      <c r="Z88" s="41"/>
      <c r="AA88" s="41"/>
      <c r="AB88" s="41"/>
      <c r="AC88" s="41"/>
      <c r="AD88" s="41"/>
      <c r="AE88" s="41"/>
      <c r="AF88" s="41"/>
      <c r="AR88" s="41"/>
      <c r="AS88" s="41"/>
      <c r="AU88" s="41"/>
      <c r="AV88" s="41"/>
      <c r="AW88" s="41"/>
      <c r="AX88" s="41"/>
      <c r="AY88" s="41"/>
      <c r="AZ88" s="41"/>
      <c r="BA88" s="41"/>
      <c r="BB88" s="41"/>
      <c r="BC88" s="41"/>
      <c r="BD88" s="41"/>
      <c r="BE88" s="41"/>
      <c r="BF88" s="41"/>
      <c r="BG88" s="41"/>
      <c r="BH88" s="41"/>
      <c r="BI88" s="41"/>
      <c r="BJ88" s="41"/>
      <c r="BK88" s="41"/>
      <c r="BL88" s="41"/>
      <c r="BM88" s="41"/>
    </row>
    <row r="89" spans="1:65" x14ac:dyDescent="0.25">
      <c r="A89" s="207" t="s">
        <v>289</v>
      </c>
      <c r="B89" s="41"/>
      <c r="C89" s="41"/>
      <c r="D89" s="41"/>
      <c r="E89" s="41"/>
      <c r="F89" s="41"/>
      <c r="G89" s="43"/>
      <c r="H89" s="41"/>
      <c r="I89" s="42"/>
      <c r="J89" s="42"/>
      <c r="K89" s="42"/>
      <c r="L89" s="42"/>
      <c r="M89" s="42"/>
      <c r="N89" s="22"/>
      <c r="O89" s="21"/>
      <c r="P89" s="17"/>
      <c r="Q89" s="17"/>
      <c r="R89" s="17"/>
      <c r="S89" s="17"/>
      <c r="T89" s="17"/>
      <c r="U89" s="17"/>
      <c r="V89" s="22"/>
      <c r="W89" s="17" t="s">
        <v>67</v>
      </c>
      <c r="X89" s="199" t="s">
        <v>250</v>
      </c>
      <c r="Y89" s="41"/>
      <c r="Z89" s="41"/>
      <c r="AA89" s="41"/>
      <c r="AB89" s="41"/>
      <c r="AC89" s="41"/>
      <c r="AD89" s="41"/>
      <c r="AE89" s="41"/>
      <c r="AF89" s="41"/>
      <c r="AR89" s="41"/>
      <c r="AS89" s="41"/>
      <c r="AU89" s="41"/>
      <c r="AV89" s="41"/>
      <c r="AW89" s="41"/>
      <c r="AX89" s="41"/>
      <c r="AY89" s="41"/>
      <c r="AZ89" s="41"/>
      <c r="BA89" s="41"/>
      <c r="BB89" s="41"/>
      <c r="BC89" s="41"/>
      <c r="BD89" s="41"/>
      <c r="BE89" s="41"/>
      <c r="BF89" s="41"/>
      <c r="BG89" s="41"/>
      <c r="BH89" s="41"/>
      <c r="BI89" s="41"/>
      <c r="BJ89" s="41"/>
      <c r="BK89" s="41"/>
      <c r="BL89" s="41"/>
      <c r="BM89" s="41"/>
    </row>
    <row r="90" spans="1:65" x14ac:dyDescent="0.25">
      <c r="A90" s="207" t="s">
        <v>290</v>
      </c>
      <c r="B90" s="41"/>
      <c r="C90" s="41"/>
      <c r="D90" s="41"/>
      <c r="E90" s="41"/>
      <c r="F90" s="41"/>
      <c r="G90" s="43"/>
      <c r="H90" s="41"/>
      <c r="I90" s="42"/>
      <c r="J90" s="42"/>
      <c r="K90" s="42"/>
      <c r="L90" s="42"/>
      <c r="M90" s="42"/>
      <c r="N90" s="22"/>
      <c r="O90" s="21"/>
      <c r="P90" s="17"/>
      <c r="Q90" s="17"/>
      <c r="R90" s="17"/>
      <c r="S90" s="17"/>
      <c r="T90" s="17"/>
      <c r="U90" s="17"/>
      <c r="V90" s="22"/>
      <c r="W90" s="17" t="s">
        <v>68</v>
      </c>
      <c r="X90" s="199" t="s">
        <v>226</v>
      </c>
      <c r="Y90" s="41"/>
      <c r="Z90" s="41"/>
      <c r="AA90" s="41"/>
      <c r="AB90" s="41"/>
      <c r="AC90" s="41"/>
      <c r="AD90" s="41"/>
      <c r="AE90" s="41"/>
      <c r="AF90" s="41"/>
      <c r="AR90" s="41"/>
      <c r="AS90" s="41"/>
      <c r="AU90" s="41"/>
      <c r="AV90" s="41"/>
      <c r="AW90" s="41"/>
      <c r="AX90" s="41"/>
      <c r="AY90" s="41"/>
      <c r="AZ90" s="41"/>
      <c r="BA90" s="41"/>
      <c r="BB90" s="41"/>
      <c r="BC90" s="41"/>
      <c r="BD90" s="41"/>
      <c r="BE90" s="41"/>
      <c r="BF90" s="41"/>
      <c r="BG90" s="41"/>
      <c r="BH90" s="41"/>
      <c r="BI90" s="41"/>
      <c r="BJ90" s="41"/>
      <c r="BK90" s="41"/>
      <c r="BL90" s="41"/>
      <c r="BM90" s="41"/>
    </row>
    <row r="91" spans="1:65" x14ac:dyDescent="0.25">
      <c r="A91" s="207" t="s">
        <v>186</v>
      </c>
      <c r="B91" s="41"/>
      <c r="C91" s="41"/>
      <c r="D91" s="41"/>
      <c r="E91" s="41"/>
      <c r="F91" s="41"/>
      <c r="G91" s="43"/>
      <c r="H91" s="41"/>
      <c r="I91" s="42"/>
      <c r="J91" s="42"/>
      <c r="K91" s="42"/>
      <c r="L91" s="42"/>
      <c r="M91" s="42"/>
      <c r="N91" s="22"/>
      <c r="O91" s="21"/>
      <c r="P91" s="17"/>
      <c r="Q91" s="17"/>
      <c r="R91" s="17"/>
      <c r="S91" s="17"/>
      <c r="T91" s="17"/>
      <c r="U91" s="17"/>
      <c r="V91" s="22"/>
      <c r="W91" s="17" t="s">
        <v>69</v>
      </c>
      <c r="X91" s="199" t="s">
        <v>227</v>
      </c>
      <c r="Y91" s="41"/>
      <c r="Z91" s="41"/>
      <c r="AA91" s="41"/>
      <c r="AB91" s="41"/>
      <c r="AC91" s="41"/>
      <c r="AD91" s="41"/>
      <c r="AE91" s="41"/>
      <c r="AF91" s="41"/>
      <c r="AR91" s="41"/>
      <c r="AS91" s="41"/>
      <c r="AU91" s="41"/>
      <c r="AV91" s="41"/>
      <c r="AW91" s="41"/>
      <c r="AX91" s="41"/>
      <c r="AY91" s="41"/>
      <c r="AZ91" s="41"/>
      <c r="BA91" s="41"/>
      <c r="BB91" s="41"/>
      <c r="BC91" s="41"/>
      <c r="BD91" s="41"/>
      <c r="BE91" s="41"/>
      <c r="BF91" s="41"/>
      <c r="BG91" s="41"/>
      <c r="BH91" s="41"/>
      <c r="BI91" s="41"/>
      <c r="BJ91" s="41"/>
      <c r="BK91" s="41"/>
      <c r="BL91" s="41"/>
      <c r="BM91" s="41"/>
    </row>
    <row r="92" spans="1:65" x14ac:dyDescent="0.25">
      <c r="A92" s="207"/>
      <c r="B92" s="41"/>
      <c r="C92" s="41"/>
      <c r="D92" s="41"/>
      <c r="E92" s="41"/>
      <c r="F92" s="41"/>
      <c r="G92" s="43"/>
      <c r="H92" s="41"/>
      <c r="I92" s="42"/>
      <c r="J92" s="42"/>
      <c r="K92" s="42"/>
      <c r="L92" s="42"/>
      <c r="M92" s="42"/>
      <c r="N92" s="22"/>
      <c r="O92" s="21"/>
      <c r="P92" s="17"/>
      <c r="Q92" s="17"/>
      <c r="R92" s="17"/>
      <c r="S92" s="17"/>
      <c r="T92" s="17"/>
      <c r="U92" s="17"/>
      <c r="V92" s="22"/>
      <c r="W92" s="17" t="s">
        <v>70</v>
      </c>
      <c r="X92" s="199" t="s">
        <v>298</v>
      </c>
      <c r="Y92" s="41"/>
      <c r="Z92" s="41"/>
      <c r="AA92" s="41"/>
      <c r="AB92" s="41"/>
      <c r="AC92" s="41"/>
      <c r="AD92" s="41"/>
      <c r="AE92" s="41"/>
      <c r="AF92" s="41"/>
      <c r="AR92" s="41"/>
      <c r="AS92" s="41"/>
      <c r="AU92" s="41"/>
      <c r="AV92" s="41"/>
      <c r="AW92" s="41"/>
      <c r="AX92" s="41"/>
      <c r="AY92" s="41"/>
      <c r="AZ92" s="41"/>
      <c r="BA92" s="41"/>
      <c r="BB92" s="41"/>
      <c r="BC92" s="41"/>
      <c r="BD92" s="41"/>
      <c r="BE92" s="41"/>
      <c r="BF92" s="41"/>
      <c r="BG92" s="41"/>
      <c r="BH92" s="41"/>
      <c r="BI92" s="41"/>
      <c r="BJ92" s="41"/>
      <c r="BK92" s="41"/>
      <c r="BL92" s="41"/>
      <c r="BM92" s="41"/>
    </row>
    <row r="93" spans="1:65" x14ac:dyDescent="0.25">
      <c r="A93" s="207" t="s">
        <v>291</v>
      </c>
      <c r="B93" s="41"/>
      <c r="C93" s="41"/>
      <c r="D93" s="41"/>
      <c r="E93" s="41"/>
      <c r="F93" s="41"/>
      <c r="G93" s="43"/>
      <c r="H93" s="41"/>
      <c r="I93" s="42"/>
      <c r="J93" s="42"/>
      <c r="K93" s="42"/>
      <c r="L93" s="42"/>
      <c r="M93" s="42"/>
      <c r="N93" s="22"/>
      <c r="O93" s="21"/>
      <c r="P93" s="17"/>
      <c r="Q93" s="17"/>
      <c r="R93" s="17"/>
      <c r="S93" s="17"/>
      <c r="T93" s="17"/>
      <c r="U93" s="17"/>
      <c r="V93" s="22"/>
      <c r="W93" s="41"/>
      <c r="Y93" s="41"/>
      <c r="Z93" s="41"/>
      <c r="AA93" s="41"/>
      <c r="AB93" s="41"/>
      <c r="AC93" s="41"/>
      <c r="AD93" s="41"/>
      <c r="AE93" s="41"/>
      <c r="AF93" s="41"/>
      <c r="AR93" s="41"/>
      <c r="AS93" s="41"/>
      <c r="AU93" s="41"/>
      <c r="AV93" s="41"/>
      <c r="AW93" s="41"/>
      <c r="AX93" s="41"/>
      <c r="AY93" s="41"/>
      <c r="AZ93" s="41"/>
      <c r="BA93" s="41"/>
      <c r="BB93" s="41"/>
      <c r="BC93" s="41"/>
      <c r="BD93" s="41"/>
      <c r="BE93" s="41"/>
      <c r="BF93" s="41"/>
      <c r="BG93" s="41"/>
      <c r="BH93" s="41"/>
      <c r="BI93" s="41"/>
      <c r="BJ93" s="41"/>
      <c r="BK93" s="41"/>
      <c r="BL93" s="41"/>
      <c r="BM93" s="41"/>
    </row>
    <row r="94" spans="1:65" x14ac:dyDescent="0.25">
      <c r="A94" s="198" t="s">
        <v>196</v>
      </c>
      <c r="B94" s="41"/>
      <c r="C94" s="41"/>
      <c r="D94" s="41"/>
      <c r="E94" s="41"/>
      <c r="F94" s="41"/>
      <c r="G94" s="43"/>
      <c r="H94" s="41"/>
      <c r="I94" s="42"/>
      <c r="J94" s="42"/>
      <c r="K94" s="42"/>
      <c r="L94" s="42"/>
      <c r="M94" s="42"/>
      <c r="N94" s="22"/>
      <c r="O94" s="21"/>
      <c r="P94" s="17"/>
      <c r="Q94" s="17"/>
      <c r="R94" s="17"/>
      <c r="S94" s="17"/>
      <c r="T94" s="17"/>
      <c r="U94" s="17"/>
      <c r="V94" s="22"/>
      <c r="W94" s="41"/>
      <c r="Y94" s="41"/>
      <c r="Z94" s="41"/>
      <c r="AA94" s="41"/>
      <c r="AB94" s="41"/>
      <c r="AC94" s="41"/>
      <c r="AD94" s="41"/>
      <c r="AE94" s="41"/>
      <c r="AF94" s="41"/>
      <c r="AR94" s="41"/>
      <c r="AS94" s="41"/>
      <c r="AU94" s="41"/>
      <c r="AV94" s="41"/>
      <c r="AW94" s="41"/>
      <c r="AX94" s="41"/>
      <c r="AY94" s="41"/>
      <c r="AZ94" s="41"/>
      <c r="BA94" s="41"/>
      <c r="BB94" s="41"/>
      <c r="BC94" s="41"/>
      <c r="BD94" s="41"/>
      <c r="BE94" s="41"/>
      <c r="BF94" s="41"/>
      <c r="BG94" s="41"/>
      <c r="BH94" s="41"/>
      <c r="BI94" s="41"/>
      <c r="BJ94" s="41"/>
      <c r="BK94" s="41"/>
      <c r="BL94" s="41"/>
      <c r="BM94" s="41"/>
    </row>
    <row r="95" spans="1:65" x14ac:dyDescent="0.25">
      <c r="A95" s="207"/>
      <c r="B95" s="41"/>
      <c r="C95" s="41"/>
      <c r="D95" s="41"/>
      <c r="E95" s="41"/>
      <c r="F95" s="41"/>
      <c r="G95" s="43"/>
      <c r="H95" s="41"/>
      <c r="I95" s="42"/>
      <c r="J95" s="42"/>
      <c r="K95" s="42"/>
      <c r="L95" s="42"/>
      <c r="M95" s="42"/>
      <c r="N95" s="22"/>
      <c r="O95" s="21"/>
      <c r="P95" s="17"/>
      <c r="Q95" s="17"/>
      <c r="R95" s="17"/>
      <c r="S95" s="17"/>
      <c r="T95" s="17"/>
      <c r="U95" s="17"/>
      <c r="V95" s="22"/>
      <c r="W95" s="41"/>
      <c r="Y95" s="41"/>
      <c r="Z95" s="41"/>
      <c r="AA95" s="41"/>
      <c r="AB95" s="41"/>
      <c r="AC95" s="41"/>
      <c r="AD95" s="41"/>
      <c r="AE95" s="41"/>
      <c r="AF95" s="41"/>
      <c r="AR95" s="41"/>
      <c r="AS95" s="41"/>
      <c r="AU95" s="41"/>
      <c r="AV95" s="41"/>
      <c r="AW95" s="41"/>
      <c r="AX95" s="41"/>
      <c r="AY95" s="41"/>
      <c r="AZ95" s="41"/>
      <c r="BA95" s="41"/>
      <c r="BB95" s="41"/>
      <c r="BC95" s="41"/>
      <c r="BD95" s="41"/>
      <c r="BE95" s="41"/>
      <c r="BF95" s="41"/>
      <c r="BG95" s="41"/>
      <c r="BH95" s="41"/>
      <c r="BI95" s="41"/>
      <c r="BJ95" s="41"/>
      <c r="BK95" s="41"/>
      <c r="BL95" s="41"/>
      <c r="BM95" s="41"/>
    </row>
    <row r="96" spans="1:65" x14ac:dyDescent="0.25">
      <c r="A96" s="198" t="s">
        <v>199</v>
      </c>
      <c r="B96" s="41"/>
      <c r="C96" s="41"/>
      <c r="D96" s="41"/>
      <c r="E96" s="41"/>
      <c r="F96" s="41"/>
      <c r="G96" s="43"/>
      <c r="H96" s="41"/>
      <c r="I96" s="42"/>
      <c r="J96" s="42"/>
      <c r="K96" s="42"/>
      <c r="L96" s="42"/>
      <c r="M96" s="42"/>
      <c r="N96" s="22"/>
      <c r="O96" s="21"/>
      <c r="P96" s="17"/>
      <c r="Q96" s="17"/>
      <c r="R96" s="17"/>
      <c r="S96" s="17"/>
      <c r="T96" s="17"/>
      <c r="U96" s="17"/>
      <c r="V96" s="22"/>
      <c r="W96" s="41"/>
      <c r="Y96" s="41"/>
      <c r="Z96" s="41"/>
      <c r="AA96" s="41"/>
      <c r="AB96" s="41"/>
      <c r="AC96" s="41"/>
      <c r="AD96" s="41"/>
      <c r="AE96" s="41"/>
      <c r="AF96" s="41"/>
      <c r="AR96" s="41"/>
      <c r="AS96" s="41"/>
      <c r="AU96" s="41"/>
      <c r="AV96" s="41"/>
      <c r="AW96" s="41"/>
      <c r="AX96" s="41"/>
      <c r="AY96" s="41"/>
      <c r="AZ96" s="41"/>
      <c r="BA96" s="41"/>
      <c r="BB96" s="41"/>
      <c r="BC96" s="41"/>
      <c r="BD96" s="41"/>
      <c r="BE96" s="41"/>
      <c r="BF96" s="41"/>
      <c r="BG96" s="41"/>
      <c r="BH96" s="41"/>
      <c r="BI96" s="41"/>
      <c r="BJ96" s="41"/>
      <c r="BK96" s="41"/>
      <c r="BL96" s="41"/>
      <c r="BM96" s="41"/>
    </row>
    <row r="97" spans="1:1" x14ac:dyDescent="0.25">
      <c r="A97" s="198" t="s">
        <v>292</v>
      </c>
    </row>
    <row r="98" spans="1:1" x14ac:dyDescent="0.25">
      <c r="A98" s="13"/>
    </row>
  </sheetData>
  <mergeCells count="52">
    <mergeCell ref="G1:M1"/>
    <mergeCell ref="B2:C2"/>
    <mergeCell ref="D2:F2"/>
    <mergeCell ref="G2:H2"/>
    <mergeCell ref="I2:J2"/>
    <mergeCell ref="K2:L2"/>
    <mergeCell ref="BJ2:BL2"/>
    <mergeCell ref="V1:AF1"/>
    <mergeCell ref="AR1:BB1"/>
    <mergeCell ref="BC1:BM1"/>
    <mergeCell ref="N2:O2"/>
    <mergeCell ref="W2:Z2"/>
    <mergeCell ref="AC2:AE2"/>
    <mergeCell ref="AS2:AV2"/>
    <mergeCell ref="AY2:BA2"/>
    <mergeCell ref="BD2:BG2"/>
    <mergeCell ref="AG1:AQ1"/>
    <mergeCell ref="AH2:AK2"/>
    <mergeCell ref="AN2:AP2"/>
    <mergeCell ref="G39:M39"/>
    <mergeCell ref="B40:C40"/>
    <mergeCell ref="D40:F40"/>
    <mergeCell ref="G40:H40"/>
    <mergeCell ref="I40:J40"/>
    <mergeCell ref="K40:L40"/>
    <mergeCell ref="P41:U41"/>
    <mergeCell ref="V39:AF39"/>
    <mergeCell ref="AR39:BB39"/>
    <mergeCell ref="BC39:BM39"/>
    <mergeCell ref="P3:U3"/>
    <mergeCell ref="BJ40:BL40"/>
    <mergeCell ref="BD40:BG40"/>
    <mergeCell ref="AG39:AQ39"/>
    <mergeCell ref="N40:O40"/>
    <mergeCell ref="W40:Z40"/>
    <mergeCell ref="AC40:AE40"/>
    <mergeCell ref="AS40:AV40"/>
    <mergeCell ref="AY40:BA40"/>
    <mergeCell ref="AH40:AK40"/>
    <mergeCell ref="AN40:AP40"/>
    <mergeCell ref="BN1:BX1"/>
    <mergeCell ref="BY1:CI1"/>
    <mergeCell ref="BO2:BR2"/>
    <mergeCell ref="BU2:BW2"/>
    <mergeCell ref="BZ2:CC2"/>
    <mergeCell ref="CF2:CH2"/>
    <mergeCell ref="BN39:BX39"/>
    <mergeCell ref="BY39:CI39"/>
    <mergeCell ref="BO40:BR40"/>
    <mergeCell ref="BU40:BW40"/>
    <mergeCell ref="BZ40:CC40"/>
    <mergeCell ref="CF40:CH40"/>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8"/>
  <sheetViews>
    <sheetView workbookViewId="0">
      <pane xSplit="6" ySplit="3" topLeftCell="AN10" activePane="bottomRight" state="frozen"/>
      <selection pane="topRight" activeCell="G1" sqref="G1"/>
      <selection pane="bottomLeft" activeCell="A4" sqref="A4"/>
      <selection pane="bottomRight" activeCell="AP25" sqref="AP25"/>
    </sheetView>
  </sheetViews>
  <sheetFormatPr defaultRowHeight="15" x14ac:dyDescent="0.25"/>
  <cols>
    <col min="1" max="1" width="26.140625" style="41" customWidth="1"/>
    <col min="2" max="3" width="6.140625" style="198" customWidth="1"/>
    <col min="4" max="4" width="4.140625" style="198" hidden="1" customWidth="1"/>
    <col min="5" max="5" width="4.140625" style="198" customWidth="1"/>
    <col min="6" max="6" width="6.42578125" style="198" customWidth="1"/>
    <col min="7" max="7" width="10.28515625" style="199" customWidth="1"/>
    <col min="8" max="10" width="9.140625" style="17" customWidth="1"/>
    <col min="11" max="12" width="9.140625" style="15" customWidth="1"/>
    <col min="13" max="13" width="13.85546875" style="268" customWidth="1"/>
    <col min="14" max="21" width="9.140625" style="15"/>
    <col min="22" max="22" width="7.5703125" style="15" customWidth="1"/>
    <col min="23" max="23" width="7.5703125" style="8" customWidth="1"/>
    <col min="24" max="31" width="7.5703125" style="7" customWidth="1"/>
    <col min="32" max="41" width="7.5703125" style="200" customWidth="1"/>
    <col min="42" max="61" width="9.140625" style="41"/>
    <col min="62" max="62" width="9.140625" style="146" customWidth="1"/>
    <col min="63" max="64" width="9.140625" style="146"/>
    <col min="65" max="65" width="9.28515625" style="146" customWidth="1"/>
    <col min="66" max="71" width="9.140625" style="146"/>
    <col min="72" max="16384" width="9.140625" style="41"/>
  </cols>
  <sheetData>
    <row r="1" spans="1:81" ht="15" customHeight="1" x14ac:dyDescent="0.35">
      <c r="A1" s="146"/>
      <c r="B1" s="202"/>
      <c r="C1" s="203"/>
      <c r="D1" s="202"/>
      <c r="F1" s="203"/>
      <c r="G1" s="390" t="s">
        <v>206</v>
      </c>
      <c r="H1" s="391"/>
      <c r="I1" s="391"/>
      <c r="J1" s="391"/>
      <c r="K1" s="391"/>
      <c r="L1" s="391"/>
      <c r="M1" s="392"/>
      <c r="N1" s="230"/>
      <c r="O1" s="121"/>
      <c r="P1" s="107"/>
      <c r="Q1" s="121"/>
      <c r="R1" s="121"/>
      <c r="S1" s="121"/>
      <c r="T1" s="121"/>
      <c r="U1" s="121"/>
      <c r="V1" s="393" t="s">
        <v>471</v>
      </c>
      <c r="W1" s="389"/>
      <c r="X1" s="389"/>
      <c r="Y1" s="389"/>
      <c r="Z1" s="389"/>
      <c r="AA1" s="389"/>
      <c r="AB1" s="389"/>
      <c r="AC1" s="389"/>
      <c r="AD1" s="389"/>
      <c r="AE1" s="389"/>
      <c r="AF1" s="393" t="s">
        <v>465</v>
      </c>
      <c r="AG1" s="389"/>
      <c r="AH1" s="389"/>
      <c r="AI1" s="389"/>
      <c r="AJ1" s="389"/>
      <c r="AK1" s="389"/>
      <c r="AL1" s="389"/>
      <c r="AM1" s="389"/>
      <c r="AN1" s="389"/>
      <c r="AO1" s="389"/>
      <c r="AP1" s="394" t="s">
        <v>481</v>
      </c>
      <c r="AQ1" s="395"/>
      <c r="AR1" s="395"/>
      <c r="AS1" s="395"/>
      <c r="AT1" s="395"/>
      <c r="AU1" s="395"/>
      <c r="AV1" s="395"/>
      <c r="AW1" s="395"/>
      <c r="AX1" s="395"/>
      <c r="AY1" s="395"/>
      <c r="AZ1" s="387" t="s">
        <v>474</v>
      </c>
      <c r="BA1" s="388"/>
      <c r="BB1" s="388"/>
      <c r="BC1" s="388"/>
      <c r="BD1" s="388"/>
      <c r="BE1" s="388"/>
      <c r="BF1" s="388"/>
      <c r="BG1" s="388"/>
      <c r="BH1" s="388"/>
      <c r="BI1" s="388"/>
      <c r="BJ1" s="394" t="s">
        <v>478</v>
      </c>
      <c r="BK1" s="395"/>
      <c r="BL1" s="395"/>
      <c r="BM1" s="395"/>
      <c r="BN1" s="395"/>
      <c r="BO1" s="395"/>
      <c r="BP1" s="395"/>
      <c r="BQ1" s="395"/>
      <c r="BR1" s="395"/>
      <c r="BS1" s="395"/>
      <c r="BT1" s="387" t="s">
        <v>466</v>
      </c>
      <c r="BU1" s="388"/>
      <c r="BV1" s="388"/>
      <c r="BW1" s="388"/>
      <c r="BX1" s="388"/>
      <c r="BY1" s="388"/>
      <c r="BZ1" s="388"/>
      <c r="CA1" s="388"/>
      <c r="CB1" s="388"/>
      <c r="CC1" s="403"/>
    </row>
    <row r="2" spans="1:81" ht="92.25" customHeight="1" x14ac:dyDescent="0.35">
      <c r="A2" s="109" t="s">
        <v>304</v>
      </c>
      <c r="B2" s="393" t="s">
        <v>182</v>
      </c>
      <c r="C2" s="396"/>
      <c r="D2" s="393" t="s">
        <v>183</v>
      </c>
      <c r="E2" s="389"/>
      <c r="F2" s="396"/>
      <c r="G2" s="111" t="s">
        <v>313</v>
      </c>
      <c r="H2" s="112" t="s">
        <v>312</v>
      </c>
      <c r="I2" s="407" t="s">
        <v>314</v>
      </c>
      <c r="J2" s="407"/>
      <c r="K2" s="407" t="s">
        <v>319</v>
      </c>
      <c r="L2" s="408"/>
      <c r="M2" s="271"/>
      <c r="N2" s="409" t="s">
        <v>208</v>
      </c>
      <c r="O2" s="402"/>
      <c r="P2" s="50" t="s">
        <v>258</v>
      </c>
      <c r="Q2" s="71" t="s">
        <v>0</v>
      </c>
      <c r="R2" s="72" t="s">
        <v>259</v>
      </c>
      <c r="S2" s="72" t="s">
        <v>72</v>
      </c>
      <c r="T2" s="71" t="s">
        <v>0</v>
      </c>
      <c r="U2" s="96" t="s">
        <v>78</v>
      </c>
      <c r="V2" s="49"/>
      <c r="W2" s="389" t="s">
        <v>216</v>
      </c>
      <c r="X2" s="389"/>
      <c r="Y2" s="389"/>
      <c r="Z2" s="389"/>
      <c r="AA2" s="5" t="s">
        <v>217</v>
      </c>
      <c r="AB2" s="5" t="s">
        <v>218</v>
      </c>
      <c r="AC2" s="389" t="s">
        <v>219</v>
      </c>
      <c r="AD2" s="389"/>
      <c r="AE2" s="389"/>
      <c r="AF2" s="49"/>
      <c r="AG2" s="389" t="s">
        <v>216</v>
      </c>
      <c r="AH2" s="389"/>
      <c r="AI2" s="389"/>
      <c r="AJ2" s="389"/>
      <c r="AK2" s="5" t="s">
        <v>217</v>
      </c>
      <c r="AL2" s="5" t="s">
        <v>218</v>
      </c>
      <c r="AM2" s="389" t="s">
        <v>219</v>
      </c>
      <c r="AN2" s="389"/>
      <c r="AO2" s="389"/>
      <c r="AP2" s="49"/>
      <c r="AQ2" s="389" t="s">
        <v>216</v>
      </c>
      <c r="AR2" s="389"/>
      <c r="AS2" s="389"/>
      <c r="AT2" s="389"/>
      <c r="AU2" s="5" t="s">
        <v>217</v>
      </c>
      <c r="AV2" s="5" t="s">
        <v>218</v>
      </c>
      <c r="AW2" s="389" t="s">
        <v>219</v>
      </c>
      <c r="AX2" s="389"/>
      <c r="AY2" s="389"/>
      <c r="AZ2" s="49"/>
      <c r="BA2" s="389" t="s">
        <v>216</v>
      </c>
      <c r="BB2" s="389"/>
      <c r="BC2" s="389"/>
      <c r="BD2" s="389"/>
      <c r="BE2" s="5" t="s">
        <v>217</v>
      </c>
      <c r="BF2" s="5" t="s">
        <v>218</v>
      </c>
      <c r="BG2" s="389" t="s">
        <v>219</v>
      </c>
      <c r="BH2" s="389"/>
      <c r="BI2" s="389"/>
      <c r="BJ2" s="50"/>
      <c r="BK2" s="410" t="s">
        <v>216</v>
      </c>
      <c r="BL2" s="410"/>
      <c r="BM2" s="410"/>
      <c r="BN2" s="410"/>
      <c r="BO2" s="112" t="s">
        <v>217</v>
      </c>
      <c r="BP2" s="112" t="s">
        <v>218</v>
      </c>
      <c r="BQ2" s="410" t="s">
        <v>219</v>
      </c>
      <c r="BR2" s="410"/>
      <c r="BS2" s="410"/>
      <c r="BT2" s="49"/>
      <c r="BU2" s="389" t="s">
        <v>216</v>
      </c>
      <c r="BV2" s="389"/>
      <c r="BW2" s="389"/>
      <c r="BX2" s="389"/>
      <c r="BY2" s="5" t="s">
        <v>217</v>
      </c>
      <c r="BZ2" s="5" t="s">
        <v>218</v>
      </c>
      <c r="CA2" s="389" t="s">
        <v>219</v>
      </c>
      <c r="CB2" s="389"/>
      <c r="CC2" s="396"/>
    </row>
    <row r="3" spans="1:81" ht="105" customHeight="1" x14ac:dyDescent="0.3">
      <c r="A3" s="110" t="s">
        <v>178</v>
      </c>
      <c r="B3" s="9" t="s">
        <v>1</v>
      </c>
      <c r="C3" s="10" t="s">
        <v>307</v>
      </c>
      <c r="D3" s="11" t="s">
        <v>36</v>
      </c>
      <c r="E3" s="12" t="s">
        <v>184</v>
      </c>
      <c r="F3" s="51" t="s">
        <v>185</v>
      </c>
      <c r="G3" s="123" t="s">
        <v>308</v>
      </c>
      <c r="H3" s="260" t="s">
        <v>308</v>
      </c>
      <c r="I3" s="260" t="s">
        <v>308</v>
      </c>
      <c r="J3" s="261" t="s">
        <v>56</v>
      </c>
      <c r="K3" s="125" t="s">
        <v>308</v>
      </c>
      <c r="L3" s="15" t="s">
        <v>56</v>
      </c>
      <c r="M3" s="254" t="s">
        <v>516</v>
      </c>
      <c r="N3" s="40" t="s">
        <v>324</v>
      </c>
      <c r="O3" s="40" t="s">
        <v>325</v>
      </c>
      <c r="P3" s="398" t="s">
        <v>326</v>
      </c>
      <c r="Q3" s="399"/>
      <c r="R3" s="399"/>
      <c r="S3" s="399"/>
      <c r="T3" s="399"/>
      <c r="U3" s="399"/>
      <c r="V3" s="108" t="s">
        <v>61</v>
      </c>
      <c r="W3" s="120" t="s">
        <v>71</v>
      </c>
      <c r="X3" s="120" t="s">
        <v>62</v>
      </c>
      <c r="Y3" s="120" t="s">
        <v>63</v>
      </c>
      <c r="Z3" s="120" t="s">
        <v>64</v>
      </c>
      <c r="AA3" s="120" t="s">
        <v>65</v>
      </c>
      <c r="AB3" s="120" t="s">
        <v>66</v>
      </c>
      <c r="AC3" s="120" t="s">
        <v>67</v>
      </c>
      <c r="AD3" s="120" t="s">
        <v>68</v>
      </c>
      <c r="AE3" s="36" t="s">
        <v>69</v>
      </c>
      <c r="AF3" s="212" t="s">
        <v>61</v>
      </c>
      <c r="AG3" s="120" t="s">
        <v>71</v>
      </c>
      <c r="AH3" s="120" t="s">
        <v>62</v>
      </c>
      <c r="AI3" s="120" t="s">
        <v>63</v>
      </c>
      <c r="AJ3" s="120" t="s">
        <v>64</v>
      </c>
      <c r="AK3" s="120" t="s">
        <v>65</v>
      </c>
      <c r="AL3" s="120" t="s">
        <v>66</v>
      </c>
      <c r="AM3" s="120" t="s">
        <v>67</v>
      </c>
      <c r="AN3" s="120" t="s">
        <v>68</v>
      </c>
      <c r="AO3" s="36" t="s">
        <v>69</v>
      </c>
      <c r="AP3" s="108" t="s">
        <v>61</v>
      </c>
      <c r="AQ3" s="36" t="s">
        <v>71</v>
      </c>
      <c r="AR3" s="36" t="s">
        <v>62</v>
      </c>
      <c r="AS3" s="36" t="s">
        <v>63</v>
      </c>
      <c r="AT3" s="36" t="s">
        <v>64</v>
      </c>
      <c r="AU3" s="36" t="s">
        <v>65</v>
      </c>
      <c r="AV3" s="36" t="s">
        <v>66</v>
      </c>
      <c r="AW3" s="36" t="s">
        <v>67</v>
      </c>
      <c r="AX3" s="36" t="s">
        <v>68</v>
      </c>
      <c r="AY3" s="36" t="s">
        <v>69</v>
      </c>
      <c r="AZ3" s="98" t="s">
        <v>61</v>
      </c>
      <c r="BA3" s="99" t="s">
        <v>71</v>
      </c>
      <c r="BB3" s="99" t="s">
        <v>62</v>
      </c>
      <c r="BC3" s="99" t="s">
        <v>63</v>
      </c>
      <c r="BD3" s="99" t="s">
        <v>64</v>
      </c>
      <c r="BE3" s="99" t="s">
        <v>65</v>
      </c>
      <c r="BF3" s="99" t="s">
        <v>66</v>
      </c>
      <c r="BG3" s="99" t="s">
        <v>67</v>
      </c>
      <c r="BH3" s="99" t="s">
        <v>68</v>
      </c>
      <c r="BI3" s="101" t="s">
        <v>69</v>
      </c>
      <c r="BJ3" s="98" t="s">
        <v>61</v>
      </c>
      <c r="BK3" s="138" t="s">
        <v>71</v>
      </c>
      <c r="BL3" s="138" t="s">
        <v>62</v>
      </c>
      <c r="BM3" s="138" t="s">
        <v>63</v>
      </c>
      <c r="BN3" s="138" t="s">
        <v>64</v>
      </c>
      <c r="BO3" s="138" t="s">
        <v>65</v>
      </c>
      <c r="BP3" s="138" t="s">
        <v>66</v>
      </c>
      <c r="BQ3" s="138" t="s">
        <v>67</v>
      </c>
      <c r="BR3" s="138" t="s">
        <v>68</v>
      </c>
      <c r="BS3" s="101" t="s">
        <v>69</v>
      </c>
      <c r="BT3" s="98" t="s">
        <v>61</v>
      </c>
      <c r="BU3" s="99" t="s">
        <v>71</v>
      </c>
      <c r="BV3" s="99" t="s">
        <v>62</v>
      </c>
      <c r="BW3" s="99" t="s">
        <v>63</v>
      </c>
      <c r="BX3" s="99" t="s">
        <v>64</v>
      </c>
      <c r="BY3" s="99" t="s">
        <v>65</v>
      </c>
      <c r="BZ3" s="99" t="s">
        <v>66</v>
      </c>
      <c r="CA3" s="99" t="s">
        <v>67</v>
      </c>
      <c r="CB3" s="99" t="s">
        <v>68</v>
      </c>
      <c r="CC3" s="101" t="s">
        <v>69</v>
      </c>
    </row>
    <row r="4" spans="1:81" ht="15" customHeight="1" x14ac:dyDescent="0.25">
      <c r="A4" s="217" t="s">
        <v>95</v>
      </c>
      <c r="B4" s="54"/>
      <c r="C4" s="69">
        <v>12</v>
      </c>
      <c r="D4" s="54"/>
      <c r="E4" s="144"/>
      <c r="F4" s="69">
        <v>1</v>
      </c>
      <c r="G4" s="78">
        <v>0.66669999999999996</v>
      </c>
      <c r="H4" s="205">
        <v>2.4329999999999998</v>
      </c>
      <c r="I4" s="205">
        <v>6.3200000000000006E-2</v>
      </c>
      <c r="J4" s="205">
        <v>9.5799999999999996E-2</v>
      </c>
      <c r="K4" s="82">
        <v>0.20099999999999998</v>
      </c>
      <c r="L4" s="82">
        <v>0.2485</v>
      </c>
      <c r="M4" s="256" t="s">
        <v>279</v>
      </c>
      <c r="N4" s="82"/>
      <c r="O4" s="82">
        <v>0.44950000000000001</v>
      </c>
      <c r="P4" s="277">
        <v>0.10095000000000001</v>
      </c>
      <c r="Q4" s="278">
        <v>0.16270000000000001</v>
      </c>
      <c r="R4" s="73">
        <f>P4/O4</f>
        <v>0.22458286985539491</v>
      </c>
      <c r="S4" s="73">
        <f>IF(P4&lt;0.01*O4,0.01,IF(P4&gt;100*O4,100,R4))</f>
        <v>0.22458286985539491</v>
      </c>
      <c r="T4" s="205">
        <f>IF(Q4&gt;0,((((1/O4)^2)*((Q4^2)+(P4^2))-((1/O4)^2)*(P4^2))^0.5),0)</f>
        <v>0.36195773081201332</v>
      </c>
      <c r="U4" s="26">
        <f t="shared" ref="U4" si="0">IF(T4=0,S4,T4)</f>
        <v>0.36195773081201332</v>
      </c>
      <c r="V4" s="78">
        <v>1</v>
      </c>
      <c r="W4" s="120">
        <v>1</v>
      </c>
      <c r="X4" s="119"/>
      <c r="Y4" s="119">
        <v>1</v>
      </c>
      <c r="Z4" s="119">
        <v>1</v>
      </c>
      <c r="AA4" s="119">
        <v>0.1</v>
      </c>
      <c r="AB4" s="119">
        <v>1</v>
      </c>
      <c r="AC4" s="119"/>
      <c r="AD4" s="119"/>
      <c r="AE4" s="119"/>
      <c r="AF4" s="54">
        <f>IF(V4&gt;0,$C4,"na")</f>
        <v>12</v>
      </c>
      <c r="AG4" s="178">
        <f t="shared" ref="AG4:AO4" si="1">IF(W4&gt;0,$C4,"na")</f>
        <v>12</v>
      </c>
      <c r="AH4" s="178" t="str">
        <f t="shared" si="1"/>
        <v>na</v>
      </c>
      <c r="AI4" s="178">
        <f t="shared" si="1"/>
        <v>12</v>
      </c>
      <c r="AJ4" s="178">
        <f t="shared" si="1"/>
        <v>12</v>
      </c>
      <c r="AK4" s="178">
        <f t="shared" si="1"/>
        <v>12</v>
      </c>
      <c r="AL4" s="178">
        <f t="shared" si="1"/>
        <v>12</v>
      </c>
      <c r="AM4" s="178" t="str">
        <f t="shared" si="1"/>
        <v>na</v>
      </c>
      <c r="AN4" s="178" t="str">
        <f t="shared" si="1"/>
        <v>na</v>
      </c>
      <c r="AO4" s="144" t="str">
        <f t="shared" si="1"/>
        <v>na</v>
      </c>
      <c r="AP4" s="356">
        <f>IF(V4&gt;0,(V4/V$25)*LN($S4+1),"na")</f>
        <v>0.2026002716047372</v>
      </c>
      <c r="AQ4" s="332">
        <f t="shared" ref="AQ4:AY4" si="2">IF(W4&gt;0,(W4/W$25)*LN($S4+1),"na")</f>
        <v>0.2375313529158988</v>
      </c>
      <c r="AR4" s="332" t="str">
        <f t="shared" si="2"/>
        <v>na</v>
      </c>
      <c r="AS4" s="332">
        <f t="shared" si="2"/>
        <v>0.30014855052553657</v>
      </c>
      <c r="AT4" s="332">
        <f t="shared" si="2"/>
        <v>0.30697010849202599</v>
      </c>
      <c r="AU4" s="332">
        <f t="shared" si="2"/>
        <v>3.0014855052553659E-2</v>
      </c>
      <c r="AV4" s="332">
        <f t="shared" si="2"/>
        <v>0.23154316754827109</v>
      </c>
      <c r="AW4" s="332" t="str">
        <f t="shared" si="2"/>
        <v>na</v>
      </c>
      <c r="AX4" s="332" t="str">
        <f t="shared" si="2"/>
        <v>na</v>
      </c>
      <c r="AY4" s="332" t="str">
        <f t="shared" si="2"/>
        <v>na</v>
      </c>
      <c r="AZ4" s="358">
        <f>IF(V4&gt;0,((V4/V$25)^2)*LN((($U4+1)^2)),"na")</f>
        <v>0.6178463451992745</v>
      </c>
      <c r="BA4" s="344">
        <f t="shared" ref="BA4:BI4" si="3">IF(W4&gt;0,((W4/W$25)^2)*LN((($U4+1)^2)),"na")</f>
        <v>0.84926322835952617</v>
      </c>
      <c r="BB4" s="344" t="str">
        <f t="shared" si="3"/>
        <v>na</v>
      </c>
      <c r="BC4" s="344">
        <f t="shared" si="3"/>
        <v>1.3560413612055404</v>
      </c>
      <c r="BD4" s="344">
        <f t="shared" si="3"/>
        <v>1.4183800394841009</v>
      </c>
      <c r="BE4" s="344">
        <f t="shared" si="3"/>
        <v>1.3560413612055407E-2</v>
      </c>
      <c r="BF4" s="344">
        <f t="shared" si="3"/>
        <v>0.80698298148476666</v>
      </c>
      <c r="BG4" s="344" t="str">
        <f t="shared" si="3"/>
        <v>na</v>
      </c>
      <c r="BH4" s="344" t="str">
        <f t="shared" si="3"/>
        <v>na</v>
      </c>
      <c r="BI4" s="359" t="str">
        <f t="shared" si="3"/>
        <v>na</v>
      </c>
      <c r="BJ4" s="85">
        <f>IF(V4&gt;0,(AF4-1)*AZ4,"na")</f>
        <v>6.7963097971920199</v>
      </c>
      <c r="BK4" s="85">
        <f t="shared" ref="BK4:BS4" si="4">IF(W4&gt;0,(AG4-1)*BA4,"na")</f>
        <v>9.3418955119547871</v>
      </c>
      <c r="BL4" s="85" t="str">
        <f t="shared" si="4"/>
        <v>na</v>
      </c>
      <c r="BM4" s="85">
        <f t="shared" si="4"/>
        <v>14.916454973260944</v>
      </c>
      <c r="BN4" s="85">
        <f t="shared" si="4"/>
        <v>15.60218043432511</v>
      </c>
      <c r="BO4" s="85">
        <f t="shared" si="4"/>
        <v>0.14916454973260948</v>
      </c>
      <c r="BP4" s="85">
        <f t="shared" si="4"/>
        <v>8.8768127963324339</v>
      </c>
      <c r="BQ4" s="85" t="str">
        <f t="shared" si="4"/>
        <v>na</v>
      </c>
      <c r="BR4" s="85" t="str">
        <f t="shared" si="4"/>
        <v>na</v>
      </c>
      <c r="BS4" s="85" t="str">
        <f t="shared" si="4"/>
        <v>na</v>
      </c>
      <c r="BT4" s="93">
        <f>IF(V4&gt;0,AF4*(AP4-AP$25)^2,"na")</f>
        <v>6.9013066112586386E-3</v>
      </c>
      <c r="BU4" s="344">
        <f t="shared" ref="BU4:CC19" si="5">IF(W4&gt;0,AG4*(AQ4-AQ$25)^2,"na")</f>
        <v>8.2636796138865987E-2</v>
      </c>
      <c r="BV4" s="344" t="str">
        <f t="shared" si="5"/>
        <v>na</v>
      </c>
      <c r="BW4" s="344">
        <f t="shared" si="5"/>
        <v>0.1757461132870016</v>
      </c>
      <c r="BX4" s="344">
        <f t="shared" si="5"/>
        <v>0.30272849631345083</v>
      </c>
      <c r="BY4" s="344">
        <f t="shared" si="5"/>
        <v>0.18492813605744152</v>
      </c>
      <c r="BZ4" s="344">
        <f t="shared" si="5"/>
        <v>1.5399964200880419E-2</v>
      </c>
      <c r="CA4" s="344" t="str">
        <f t="shared" si="5"/>
        <v>na</v>
      </c>
      <c r="CB4" s="344" t="str">
        <f t="shared" si="5"/>
        <v>na</v>
      </c>
      <c r="CC4" s="102" t="str">
        <f t="shared" si="5"/>
        <v>na</v>
      </c>
    </row>
    <row r="5" spans="1:81" x14ac:dyDescent="0.25">
      <c r="A5" s="217" t="s">
        <v>94</v>
      </c>
      <c r="B5" s="54">
        <v>18</v>
      </c>
      <c r="C5" s="69"/>
      <c r="D5" s="54"/>
      <c r="E5" s="144"/>
      <c r="F5" s="59">
        <v>1</v>
      </c>
      <c r="G5" s="78">
        <v>281.66699999999997</v>
      </c>
      <c r="H5" s="205">
        <v>1331.183</v>
      </c>
      <c r="I5" s="205"/>
      <c r="J5" s="205"/>
      <c r="K5" s="82">
        <v>0.29500000000000004</v>
      </c>
      <c r="L5" s="82">
        <v>0.85299999999999998</v>
      </c>
      <c r="M5" s="266" t="s">
        <v>271</v>
      </c>
      <c r="N5" s="82">
        <v>1331.183</v>
      </c>
      <c r="O5" s="82"/>
      <c r="P5" s="277">
        <v>324.83300000000003</v>
      </c>
      <c r="Q5" s="278">
        <v>459.673</v>
      </c>
      <c r="R5" s="32">
        <f>P5/N5</f>
        <v>0.24401829049800067</v>
      </c>
      <c r="S5" s="32">
        <f>IF(P5&lt;0.01*N5,0.01,IF(P5&gt;100*N5,100,R5))</f>
        <v>0.24401829049800067</v>
      </c>
      <c r="T5" s="205">
        <f>IF(Q5&gt;0,((((1/N5)^2)*((Q5^2)+(P5^2))-((1/N5)^2)*(P5^2))^0.5),0)</f>
        <v>0.34531165136574005</v>
      </c>
      <c r="U5" s="26">
        <f>IF(T5=0,S5,T5)</f>
        <v>0.34531165136574005</v>
      </c>
      <c r="V5" s="78">
        <v>1</v>
      </c>
      <c r="W5" s="120">
        <v>0.5</v>
      </c>
      <c r="X5" s="119">
        <v>1</v>
      </c>
      <c r="Y5" s="119">
        <v>0.5</v>
      </c>
      <c r="Z5" s="119">
        <v>1</v>
      </c>
      <c r="AA5" s="119">
        <v>1</v>
      </c>
      <c r="AB5" s="119">
        <v>0.5</v>
      </c>
      <c r="AC5" s="119">
        <v>1</v>
      </c>
      <c r="AD5" s="119">
        <v>1</v>
      </c>
      <c r="AE5" s="119">
        <v>1</v>
      </c>
      <c r="AF5" s="54">
        <f>IF(V5&gt;0,$B5,"na")</f>
        <v>18</v>
      </c>
      <c r="AG5" s="144">
        <f t="shared" ref="AG5:AO5" si="6">IF(W5&gt;0,$B5,"na")</f>
        <v>18</v>
      </c>
      <c r="AH5" s="144">
        <f t="shared" si="6"/>
        <v>18</v>
      </c>
      <c r="AI5" s="144">
        <f t="shared" si="6"/>
        <v>18</v>
      </c>
      <c r="AJ5" s="144">
        <f t="shared" si="6"/>
        <v>18</v>
      </c>
      <c r="AK5" s="144">
        <f t="shared" si="6"/>
        <v>18</v>
      </c>
      <c r="AL5" s="144">
        <f t="shared" si="6"/>
        <v>18</v>
      </c>
      <c r="AM5" s="144">
        <f t="shared" si="6"/>
        <v>18</v>
      </c>
      <c r="AN5" s="144">
        <f t="shared" si="6"/>
        <v>18</v>
      </c>
      <c r="AO5" s="144">
        <f t="shared" si="6"/>
        <v>18</v>
      </c>
      <c r="AP5" s="81">
        <f t="shared" ref="AP5:AP23" si="7">IF(V5&gt;0,(V5/V$25)*LN($S5+1),"na")</f>
        <v>0.21834669718156935</v>
      </c>
      <c r="AQ5" s="82">
        <f t="shared" ref="AQ5:AQ23" si="8">IF(W5&gt;0,(W5/W$25)*LN($S5+1),"na")</f>
        <v>0.12799633972712687</v>
      </c>
      <c r="AR5" s="82">
        <f t="shared" ref="AR5:AR23" si="9">IF(X5&gt;0,(X5/X$25)*LN($S5+1),"na")</f>
        <v>0.2547378133784976</v>
      </c>
      <c r="AS5" s="82">
        <f t="shared" ref="AS5:AS23" si="10">IF(Y5&gt;0,(Y5/Y$25)*LN($S5+1),"na")</f>
        <v>0.16173829420856989</v>
      </c>
      <c r="AT5" s="82">
        <f t="shared" ref="AT5:AT23" si="11">IF(Z5&gt;0,(Z5/Z$25)*LN($S5+1),"na")</f>
        <v>0.33082832906298382</v>
      </c>
      <c r="AU5" s="82">
        <f t="shared" ref="AU5:AU23" si="12">IF(AA5&gt;0,(AA5/AA$25)*LN($S5+1),"na")</f>
        <v>0.32347658841713978</v>
      </c>
      <c r="AV5" s="82">
        <f t="shared" ref="AV5:AV23" si="13">IF(AB5&gt;0,(AB5/AB$25)*LN($S5+1),"na")</f>
        <v>0.12476954124661105</v>
      </c>
      <c r="AW5" s="82">
        <f t="shared" ref="AW5:AW23" si="14">IF(AC5&gt;0,(AC5/AC$25)*LN($S5+1),"na")</f>
        <v>0.21834669718156935</v>
      </c>
      <c r="AX5" s="82">
        <f t="shared" ref="AX5:AX23" si="15">IF(AD5&gt;0,(AD5/AD$25)*LN($S5+1),"na")</f>
        <v>0.21834669718156935</v>
      </c>
      <c r="AY5" s="82">
        <f t="shared" ref="AY5:AY23" si="16">IF(AE5&gt;0,(AE5/AE$25)*LN($S5+1),"na")</f>
        <v>0.21834669718156935</v>
      </c>
      <c r="AZ5" s="93">
        <f t="shared" ref="AZ5:AZ23" si="17">IF(V5&gt;0,((V5/V$25)^2)*LN((($U5+1)^2)),"na")</f>
        <v>0.593251394531075</v>
      </c>
      <c r="BA5" s="85">
        <f t="shared" ref="BA5:BA23" si="18">IF(W5&gt;0,((W5/W$25)^2)*LN((($U5+1)^2)),"na")</f>
        <v>0.20386403450592239</v>
      </c>
      <c r="BB5" s="85">
        <f t="shared" ref="BB5:BB23" si="19">IF(X5&gt;0,((X5/X$25)^2)*LN((($U5+1)^2)),"na")</f>
        <v>0.80748106477840775</v>
      </c>
      <c r="BC5" s="85">
        <f t="shared" ref="BC5:BC23" si="20">IF(Y5&gt;0,((Y5/Y$25)^2)*LN((($U5+1)^2)),"na")</f>
        <v>0.32551516846698214</v>
      </c>
      <c r="BD5" s="85">
        <f t="shared" ref="BD5:BD23" si="21">IF(Z5&gt;0,((Z5/Z$25)^2)*LN((($U5+1)^2)),"na")</f>
        <v>1.361917801953799</v>
      </c>
      <c r="BE5" s="85">
        <f t="shared" ref="BE5:BE23" si="22">IF(AA5&gt;0,((AA5/AA$25)^2)*LN((($U5+1)^2)),"na")</f>
        <v>1.3020606738679286</v>
      </c>
      <c r="BF5" s="85">
        <f t="shared" ref="BF5:BF23" si="23">IF(AB5&gt;0,((AB5/AB$25)^2)*LN((($U5+1)^2)),"na")</f>
        <v>0.1937147410713714</v>
      </c>
      <c r="BG5" s="85">
        <f t="shared" ref="BG5:BG23" si="24">IF(AC5&gt;0,((AC5/AC$25)^2)*LN((($U5+1)^2)),"na")</f>
        <v>0.593251394531075</v>
      </c>
      <c r="BH5" s="85">
        <f t="shared" ref="BH5:BH23" si="25">IF(AD5&gt;0,((AD5/AD$25)^2)*LN((($U5+1)^2)),"na")</f>
        <v>0.593251394531075</v>
      </c>
      <c r="BI5" s="102">
        <f t="shared" ref="BI5:BI23" si="26">IF(AE5&gt;0,((AE5/AE$25)^2)*LN((($U5+1)^2)),"na")</f>
        <v>0.593251394531075</v>
      </c>
      <c r="BJ5" s="85">
        <f t="shared" ref="BJ5:BJ23" si="27">IF(V5&gt;0,(AF5-1)*AZ5,"na")</f>
        <v>10.085273707028275</v>
      </c>
      <c r="BK5" s="85">
        <f t="shared" ref="BK5:BK23" si="28">IF(W5&gt;0,(AG5-1)*BA5,"na")</f>
        <v>3.4656885866006806</v>
      </c>
      <c r="BL5" s="85">
        <f t="shared" ref="BL5:BL23" si="29">IF(X5&gt;0,(AH5-1)*BB5,"na")</f>
        <v>13.727178101232932</v>
      </c>
      <c r="BM5" s="85">
        <f t="shared" ref="BM5:BM23" si="30">IF(Y5&gt;0,(AI5-1)*BC5,"na")</f>
        <v>5.5337578639386962</v>
      </c>
      <c r="BN5" s="85">
        <f t="shared" ref="BN5:BN23" si="31">IF(Z5&gt;0,(AJ5-1)*BD5,"na")</f>
        <v>23.152602633214581</v>
      </c>
      <c r="BO5" s="85">
        <f t="shared" ref="BO5:BO23" si="32">IF(AA5&gt;0,(AK5-1)*BE5,"na")</f>
        <v>22.135031455754785</v>
      </c>
      <c r="BP5" s="85">
        <f t="shared" ref="BP5:BP23" si="33">IF(AB5&gt;0,(AL5-1)*BF5,"na")</f>
        <v>3.2931505982133138</v>
      </c>
      <c r="BQ5" s="85">
        <f t="shared" ref="BQ5:BQ23" si="34">IF(AC5&gt;0,(AM5-1)*BG5,"na")</f>
        <v>10.085273707028275</v>
      </c>
      <c r="BR5" s="85">
        <f t="shared" ref="BR5:BR23" si="35">IF(AD5&gt;0,(AN5-1)*BH5,"na")</f>
        <v>10.085273707028275</v>
      </c>
      <c r="BS5" s="85">
        <f t="shared" ref="BS5:BS23" si="36">IF(AE5&gt;0,(AO5-1)*BI5,"na")</f>
        <v>10.085273707028275</v>
      </c>
      <c r="BT5" s="93">
        <f t="shared" ref="BT5:BT23" si="37">IF(V5&gt;0,AF5*(AP5-AP$25)^2,"na")</f>
        <v>2.8409442158212322E-2</v>
      </c>
      <c r="BU5" s="85">
        <f t="shared" si="5"/>
        <v>1.268889424134512E-2</v>
      </c>
      <c r="BV5" s="85">
        <f t="shared" si="5"/>
        <v>0.35029592706283036</v>
      </c>
      <c r="BW5" s="85">
        <f t="shared" si="5"/>
        <v>5.4444343483364974E-3</v>
      </c>
      <c r="BX5" s="85">
        <f t="shared" si="5"/>
        <v>0.60075814829392415</v>
      </c>
      <c r="BY5" s="85">
        <f t="shared" si="5"/>
        <v>0.51605880125419756</v>
      </c>
      <c r="BZ5" s="85">
        <f t="shared" si="5"/>
        <v>9.0610310999231003E-2</v>
      </c>
      <c r="CA5" s="85">
        <f t="shared" si="5"/>
        <v>2.8530551479733705E-4</v>
      </c>
      <c r="CB5" s="85">
        <f t="shared" si="5"/>
        <v>1.6584789768965682E-2</v>
      </c>
      <c r="CC5" s="102">
        <f t="shared" si="5"/>
        <v>1.6442249068259742E-3</v>
      </c>
    </row>
    <row r="6" spans="1:81" x14ac:dyDescent="0.25">
      <c r="A6" s="217" t="s">
        <v>93</v>
      </c>
      <c r="B6" s="54"/>
      <c r="C6" s="59">
        <v>12</v>
      </c>
      <c r="D6" s="54"/>
      <c r="E6" s="144"/>
      <c r="F6" s="59">
        <v>1</v>
      </c>
      <c r="G6" s="78">
        <v>1.667</v>
      </c>
      <c r="H6" s="205">
        <v>2.56</v>
      </c>
      <c r="I6" s="205">
        <v>0.28050000000000003</v>
      </c>
      <c r="J6" s="205">
        <v>0.43499999999999994</v>
      </c>
      <c r="K6" s="82">
        <v>0.124</v>
      </c>
      <c r="L6" s="82">
        <v>0.16750000000000001</v>
      </c>
      <c r="M6" s="256" t="s">
        <v>279</v>
      </c>
      <c r="N6" s="82"/>
      <c r="O6" s="82">
        <v>0.71550000000000002</v>
      </c>
      <c r="P6" s="279">
        <v>0</v>
      </c>
      <c r="Q6" s="278">
        <v>0</v>
      </c>
      <c r="R6" s="73">
        <f t="shared" ref="R6:R8" si="38">P6/O6</f>
        <v>0</v>
      </c>
      <c r="S6" s="73">
        <f t="shared" ref="S6:S8" si="39">IF(P6&lt;0.01*O6,0.01,IF(P6&gt;100*O6,100,R6))</f>
        <v>0.01</v>
      </c>
      <c r="T6" s="205">
        <f>IF(Q6&gt;0,((((1/O6)^2)*((Q6^2)+(P6^2))-((1/O6)^2)*(P6^2))^0.5),0)</f>
        <v>0</v>
      </c>
      <c r="U6" s="26">
        <f t="shared" ref="U6:U8" si="40">IF(T6=0,S6,T6)</f>
        <v>0.01</v>
      </c>
      <c r="V6" s="78">
        <v>1</v>
      </c>
      <c r="W6" s="120">
        <v>0.5</v>
      </c>
      <c r="X6" s="119"/>
      <c r="Y6" s="119">
        <v>0.75</v>
      </c>
      <c r="Z6" s="119">
        <v>1</v>
      </c>
      <c r="AA6" s="119">
        <v>0.1</v>
      </c>
      <c r="AB6" s="119">
        <v>1</v>
      </c>
      <c r="AC6" s="119"/>
      <c r="AD6" s="119"/>
      <c r="AE6" s="119"/>
      <c r="AF6" s="54">
        <f t="shared" ref="AF6:AF8" si="41">IF(V6&gt;0,$C6,"na")</f>
        <v>12</v>
      </c>
      <c r="AG6" s="144">
        <f t="shared" ref="AG6:AG8" si="42">IF(W6&gt;0,$C6,"na")</f>
        <v>12</v>
      </c>
      <c r="AH6" s="144" t="str">
        <f t="shared" ref="AH6:AH8" si="43">IF(X6&gt;0,$C6,"na")</f>
        <v>na</v>
      </c>
      <c r="AI6" s="144">
        <f t="shared" ref="AI6:AI8" si="44">IF(Y6&gt;0,$C6,"na")</f>
        <v>12</v>
      </c>
      <c r="AJ6" s="144">
        <f t="shared" ref="AJ6:AJ8" si="45">IF(Z6&gt;0,$C6,"na")</f>
        <v>12</v>
      </c>
      <c r="AK6" s="144">
        <f t="shared" ref="AK6:AK8" si="46">IF(AA6&gt;0,$C6,"na")</f>
        <v>12</v>
      </c>
      <c r="AL6" s="144">
        <f t="shared" ref="AL6:AL8" si="47">IF(AB6&gt;0,$C6,"na")</f>
        <v>12</v>
      </c>
      <c r="AM6" s="144" t="str">
        <f t="shared" ref="AM6:AM8" si="48">IF(AC6&gt;0,$C6,"na")</f>
        <v>na</v>
      </c>
      <c r="AN6" s="144" t="str">
        <f t="shared" ref="AN6:AN8" si="49">IF(AD6&gt;0,$C6,"na")</f>
        <v>na</v>
      </c>
      <c r="AO6" s="144" t="str">
        <f t="shared" ref="AO6:AO8" si="50">IF(AE6&gt;0,$C6,"na")</f>
        <v>na</v>
      </c>
      <c r="AP6" s="81">
        <f t="shared" si="7"/>
        <v>9.950330853168092E-3</v>
      </c>
      <c r="AQ6" s="82">
        <f t="shared" si="8"/>
        <v>5.8329525690985371E-3</v>
      </c>
      <c r="AR6" s="82" t="str">
        <f t="shared" si="9"/>
        <v>na</v>
      </c>
      <c r="AS6" s="82">
        <f t="shared" si="10"/>
        <v>1.1055923170186768E-2</v>
      </c>
      <c r="AT6" s="82">
        <f t="shared" si="11"/>
        <v>1.50762588684365E-2</v>
      </c>
      <c r="AU6" s="82">
        <f t="shared" si="12"/>
        <v>1.4741230893582358E-3</v>
      </c>
      <c r="AV6" s="82">
        <f t="shared" si="13"/>
        <v>1.1371806689334962E-2</v>
      </c>
      <c r="AW6" s="82" t="str">
        <f t="shared" si="14"/>
        <v>na</v>
      </c>
      <c r="AX6" s="82" t="str">
        <f t="shared" si="15"/>
        <v>na</v>
      </c>
      <c r="AY6" s="82" t="str">
        <f t="shared" si="16"/>
        <v>na</v>
      </c>
      <c r="AZ6" s="93">
        <f t="shared" si="17"/>
        <v>1.9900661706336174E-2</v>
      </c>
      <c r="BA6" s="85">
        <f t="shared" si="18"/>
        <v>6.8386340465293174E-3</v>
      </c>
      <c r="BB6" s="85" t="str">
        <f t="shared" si="19"/>
        <v>na</v>
      </c>
      <c r="BC6" s="85">
        <f t="shared" si="20"/>
        <v>2.456871815597058E-2</v>
      </c>
      <c r="BD6" s="85">
        <f t="shared" si="21"/>
        <v>4.568563293465603E-2</v>
      </c>
      <c r="BE6" s="85">
        <f t="shared" si="22"/>
        <v>4.3677721166169924E-4</v>
      </c>
      <c r="BF6" s="85">
        <f t="shared" si="23"/>
        <v>2.5992701004194183E-2</v>
      </c>
      <c r="BG6" s="85" t="str">
        <f t="shared" si="24"/>
        <v>na</v>
      </c>
      <c r="BH6" s="85" t="str">
        <f t="shared" si="25"/>
        <v>na</v>
      </c>
      <c r="BI6" s="102" t="str">
        <f t="shared" si="26"/>
        <v>na</v>
      </c>
      <c r="BJ6" s="85">
        <f t="shared" si="27"/>
        <v>0.2189072787696979</v>
      </c>
      <c r="BK6" s="85">
        <f t="shared" si="28"/>
        <v>7.5224974511822487E-2</v>
      </c>
      <c r="BL6" s="85" t="str">
        <f t="shared" si="29"/>
        <v>na</v>
      </c>
      <c r="BM6" s="85">
        <f t="shared" si="30"/>
        <v>0.27025589971567637</v>
      </c>
      <c r="BN6" s="85">
        <f t="shared" si="31"/>
        <v>0.50254196228121628</v>
      </c>
      <c r="BO6" s="85">
        <f t="shared" si="32"/>
        <v>4.8045493282786915E-3</v>
      </c>
      <c r="BP6" s="85">
        <f t="shared" si="33"/>
        <v>0.285919711046136</v>
      </c>
      <c r="BQ6" s="85" t="str">
        <f t="shared" si="34"/>
        <v>na</v>
      </c>
      <c r="BR6" s="85" t="str">
        <f t="shared" si="35"/>
        <v>na</v>
      </c>
      <c r="BS6" s="85" t="str">
        <f t="shared" si="36"/>
        <v>na</v>
      </c>
      <c r="BT6" s="93">
        <f t="shared" si="37"/>
        <v>0.34138880671817279</v>
      </c>
      <c r="BU6" s="85">
        <f t="shared" si="5"/>
        <v>0.26539048259333231</v>
      </c>
      <c r="BV6" s="85" t="str">
        <f t="shared" si="5"/>
        <v>na</v>
      </c>
      <c r="BW6" s="85">
        <f t="shared" si="5"/>
        <v>0.3389864124860979</v>
      </c>
      <c r="BX6" s="85">
        <f t="shared" si="5"/>
        <v>0.21246777739772549</v>
      </c>
      <c r="BY6" s="85">
        <f t="shared" si="5"/>
        <v>0.27973596187657063</v>
      </c>
      <c r="BZ6" s="85">
        <f t="shared" si="5"/>
        <v>0.40780916115963073</v>
      </c>
      <c r="CA6" s="85" t="str">
        <f t="shared" si="5"/>
        <v>na</v>
      </c>
      <c r="CB6" s="85" t="str">
        <f t="shared" si="5"/>
        <v>na</v>
      </c>
      <c r="CC6" s="102" t="str">
        <f t="shared" si="5"/>
        <v>na</v>
      </c>
    </row>
    <row r="7" spans="1:81" x14ac:dyDescent="0.25">
      <c r="A7" s="217" t="s">
        <v>6</v>
      </c>
      <c r="B7" s="54"/>
      <c r="C7" s="69">
        <v>12</v>
      </c>
      <c r="D7" s="54"/>
      <c r="E7" s="144"/>
      <c r="F7" s="59">
        <v>1</v>
      </c>
      <c r="G7" s="78">
        <v>13.667</v>
      </c>
      <c r="H7" s="205">
        <v>24.382999999999999</v>
      </c>
      <c r="I7" s="205">
        <v>0.12769999999999998</v>
      </c>
      <c r="J7" s="205">
        <v>0.17330000000000001</v>
      </c>
      <c r="K7" s="82">
        <v>6.25E-2</v>
      </c>
      <c r="L7" s="82">
        <v>7.2499999999999995E-2</v>
      </c>
      <c r="M7" s="256" t="s">
        <v>279</v>
      </c>
      <c r="N7" s="82"/>
      <c r="O7" s="82">
        <v>0.30599999999999999</v>
      </c>
      <c r="P7" s="277">
        <v>7.1499999999999994E-2</v>
      </c>
      <c r="Q7" s="278">
        <v>6.3949999999999993E-2</v>
      </c>
      <c r="R7" s="73">
        <f t="shared" si="38"/>
        <v>0.23366013071895422</v>
      </c>
      <c r="S7" s="73">
        <f t="shared" si="39"/>
        <v>0.23366013071895422</v>
      </c>
      <c r="T7" s="205">
        <f>IF(Q7&gt;0,((((1/O7)^2)*((Q7^2)+(P7^2))-((1/O7)^2)*(P7^2))^0.5),0)</f>
        <v>0.20898692810457514</v>
      </c>
      <c r="U7" s="26">
        <f t="shared" si="40"/>
        <v>0.20898692810457514</v>
      </c>
      <c r="V7" s="78">
        <v>1</v>
      </c>
      <c r="W7" s="118">
        <v>1</v>
      </c>
      <c r="X7" s="117">
        <v>0.5</v>
      </c>
      <c r="Y7" s="117">
        <v>1</v>
      </c>
      <c r="Z7" s="117">
        <v>1</v>
      </c>
      <c r="AA7" s="117">
        <v>0.1</v>
      </c>
      <c r="AB7" s="117"/>
      <c r="AC7" s="117"/>
      <c r="AD7" s="117"/>
      <c r="AE7" s="117"/>
      <c r="AF7" s="54">
        <f t="shared" si="41"/>
        <v>12</v>
      </c>
      <c r="AG7" s="144">
        <f t="shared" si="42"/>
        <v>12</v>
      </c>
      <c r="AH7" s="144">
        <f t="shared" si="43"/>
        <v>12</v>
      </c>
      <c r="AI7" s="144">
        <f t="shared" si="44"/>
        <v>12</v>
      </c>
      <c r="AJ7" s="144">
        <f t="shared" si="45"/>
        <v>12</v>
      </c>
      <c r="AK7" s="144">
        <f t="shared" si="46"/>
        <v>12</v>
      </c>
      <c r="AL7" s="144" t="str">
        <f t="shared" si="47"/>
        <v>na</v>
      </c>
      <c r="AM7" s="144" t="str">
        <f t="shared" si="48"/>
        <v>na</v>
      </c>
      <c r="AN7" s="144" t="str">
        <f t="shared" si="49"/>
        <v>na</v>
      </c>
      <c r="AO7" s="144" t="str">
        <f t="shared" si="50"/>
        <v>na</v>
      </c>
      <c r="AP7" s="81">
        <f t="shared" si="7"/>
        <v>0.20998546673669866</v>
      </c>
      <c r="AQ7" s="82">
        <f t="shared" si="8"/>
        <v>0.24618985755337086</v>
      </c>
      <c r="AR7" s="82">
        <f t="shared" si="9"/>
        <v>0.12249152226307422</v>
      </c>
      <c r="AS7" s="82">
        <f t="shared" si="10"/>
        <v>0.31108958035066464</v>
      </c>
      <c r="AT7" s="82">
        <f t="shared" si="11"/>
        <v>0.318159798085907</v>
      </c>
      <c r="AU7" s="82">
        <f t="shared" si="12"/>
        <v>3.1108958035066466E-2</v>
      </c>
      <c r="AV7" s="82" t="str">
        <f t="shared" si="13"/>
        <v>na</v>
      </c>
      <c r="AW7" s="82" t="str">
        <f t="shared" si="14"/>
        <v>na</v>
      </c>
      <c r="AX7" s="82" t="str">
        <f t="shared" si="15"/>
        <v>na</v>
      </c>
      <c r="AY7" s="82" t="str">
        <f t="shared" si="16"/>
        <v>na</v>
      </c>
      <c r="AZ7" s="93">
        <f t="shared" si="17"/>
        <v>0.37956551883835815</v>
      </c>
      <c r="BA7" s="85">
        <f t="shared" si="18"/>
        <v>0.5217333409954128</v>
      </c>
      <c r="BB7" s="85">
        <f t="shared" si="19"/>
        <v>0.12915771127138578</v>
      </c>
      <c r="BC7" s="85">
        <f t="shared" si="20"/>
        <v>0.83306561061916728</v>
      </c>
      <c r="BD7" s="85">
        <f t="shared" si="21"/>
        <v>0.87136253176849876</v>
      </c>
      <c r="BE7" s="85">
        <f t="shared" si="22"/>
        <v>8.330656106191674E-3</v>
      </c>
      <c r="BF7" s="85" t="str">
        <f t="shared" si="23"/>
        <v>na</v>
      </c>
      <c r="BG7" s="85" t="str">
        <f t="shared" si="24"/>
        <v>na</v>
      </c>
      <c r="BH7" s="85" t="str">
        <f t="shared" si="25"/>
        <v>na</v>
      </c>
      <c r="BI7" s="102" t="str">
        <f t="shared" si="26"/>
        <v>na</v>
      </c>
      <c r="BJ7" s="85">
        <f t="shared" si="27"/>
        <v>4.1752207072219401</v>
      </c>
      <c r="BK7" s="85">
        <f t="shared" si="28"/>
        <v>5.739066750949541</v>
      </c>
      <c r="BL7" s="85">
        <f t="shared" si="29"/>
        <v>1.4207348239852435</v>
      </c>
      <c r="BM7" s="85">
        <f t="shared" si="30"/>
        <v>9.1637217168108407</v>
      </c>
      <c r="BN7" s="85">
        <f t="shared" si="31"/>
        <v>9.584987849453487</v>
      </c>
      <c r="BO7" s="85">
        <f t="shared" si="32"/>
        <v>9.1637217168108409E-2</v>
      </c>
      <c r="BP7" s="85" t="str">
        <f t="shared" si="33"/>
        <v>na</v>
      </c>
      <c r="BQ7" s="85" t="str">
        <f t="shared" si="34"/>
        <v>na</v>
      </c>
      <c r="BR7" s="85" t="str">
        <f t="shared" si="35"/>
        <v>na</v>
      </c>
      <c r="BS7" s="85" t="str">
        <f t="shared" si="36"/>
        <v>na</v>
      </c>
      <c r="BT7" s="93">
        <f t="shared" si="37"/>
        <v>1.1806380487483302E-2</v>
      </c>
      <c r="BU7" s="85">
        <f t="shared" si="5"/>
        <v>0.10078091833418418</v>
      </c>
      <c r="BV7" s="85">
        <f t="shared" si="5"/>
        <v>6.3179169216447421E-4</v>
      </c>
      <c r="BW7" s="85">
        <f t="shared" si="5"/>
        <v>0.20896023014332835</v>
      </c>
      <c r="BX7" s="85">
        <f t="shared" si="5"/>
        <v>0.34688555076804894</v>
      </c>
      <c r="BY7" s="85">
        <f t="shared" si="5"/>
        <v>0.18168278064590848</v>
      </c>
      <c r="BZ7" s="85" t="str">
        <f t="shared" si="5"/>
        <v>na</v>
      </c>
      <c r="CA7" s="85" t="str">
        <f t="shared" si="5"/>
        <v>na</v>
      </c>
      <c r="CB7" s="85" t="str">
        <f t="shared" si="5"/>
        <v>na</v>
      </c>
      <c r="CC7" s="102" t="str">
        <f t="shared" si="5"/>
        <v>na</v>
      </c>
    </row>
    <row r="8" spans="1:81" x14ac:dyDescent="0.25">
      <c r="A8" s="217" t="s">
        <v>92</v>
      </c>
      <c r="B8" s="54"/>
      <c r="C8" s="69">
        <v>12</v>
      </c>
      <c r="D8" s="54"/>
      <c r="E8" s="144"/>
      <c r="F8" s="59">
        <v>1</v>
      </c>
      <c r="G8" s="78"/>
      <c r="H8" s="205">
        <v>8.5500000000000007</v>
      </c>
      <c r="I8" s="205">
        <v>0.4415</v>
      </c>
      <c r="J8" s="205">
        <v>0.97989999999999999</v>
      </c>
      <c r="K8" s="82">
        <v>2.8149999999999999</v>
      </c>
      <c r="L8" s="82">
        <v>2.919</v>
      </c>
      <c r="M8" s="256" t="s">
        <v>279</v>
      </c>
      <c r="N8" s="82"/>
      <c r="O8" s="82">
        <v>5.734</v>
      </c>
      <c r="P8" s="277">
        <v>6.9500000000000004E-3</v>
      </c>
      <c r="Q8" s="278">
        <v>2.4049999999999998E-2</v>
      </c>
      <c r="R8" s="73">
        <f t="shared" si="38"/>
        <v>1.2120683641437043E-3</v>
      </c>
      <c r="S8" s="73">
        <f t="shared" si="39"/>
        <v>0.01</v>
      </c>
      <c r="T8" s="205">
        <f>IF(Q8&gt;0,((((1/O8)^2)*((Q8^2)+(P8^2))-((1/O8)^2)*(P8^2))^0.5),0)</f>
        <v>4.1942797349145446E-3</v>
      </c>
      <c r="U8" s="26">
        <f t="shared" si="40"/>
        <v>4.1942797349145446E-3</v>
      </c>
      <c r="V8" s="78">
        <v>1</v>
      </c>
      <c r="W8" s="120">
        <v>1</v>
      </c>
      <c r="X8" s="119">
        <v>1</v>
      </c>
      <c r="Y8" s="119">
        <v>0.75</v>
      </c>
      <c r="Z8" s="119">
        <v>0.5</v>
      </c>
      <c r="AA8" s="119">
        <v>1</v>
      </c>
      <c r="AB8" s="119">
        <v>1</v>
      </c>
      <c r="AC8" s="119"/>
      <c r="AD8" s="119"/>
      <c r="AE8" s="119">
        <v>1</v>
      </c>
      <c r="AF8" s="54">
        <f t="shared" si="41"/>
        <v>12</v>
      </c>
      <c r="AG8" s="144">
        <f t="shared" si="42"/>
        <v>12</v>
      </c>
      <c r="AH8" s="144">
        <f t="shared" si="43"/>
        <v>12</v>
      </c>
      <c r="AI8" s="144">
        <f t="shared" si="44"/>
        <v>12</v>
      </c>
      <c r="AJ8" s="144">
        <f t="shared" si="45"/>
        <v>12</v>
      </c>
      <c r="AK8" s="144">
        <f t="shared" si="46"/>
        <v>12</v>
      </c>
      <c r="AL8" s="144">
        <f t="shared" si="47"/>
        <v>12</v>
      </c>
      <c r="AM8" s="144" t="str">
        <f t="shared" si="48"/>
        <v>na</v>
      </c>
      <c r="AN8" s="144" t="str">
        <f t="shared" si="49"/>
        <v>na</v>
      </c>
      <c r="AO8" s="144">
        <f t="shared" si="50"/>
        <v>12</v>
      </c>
      <c r="AP8" s="81">
        <f t="shared" si="7"/>
        <v>9.950330853168092E-3</v>
      </c>
      <c r="AQ8" s="82">
        <f t="shared" si="8"/>
        <v>1.1665905138197074E-2</v>
      </c>
      <c r="AR8" s="82">
        <f t="shared" si="9"/>
        <v>1.1608719328696109E-2</v>
      </c>
      <c r="AS8" s="82">
        <f t="shared" si="10"/>
        <v>1.1055923170186768E-2</v>
      </c>
      <c r="AT8" s="82">
        <f t="shared" si="11"/>
        <v>7.5381294342182501E-3</v>
      </c>
      <c r="AU8" s="82">
        <f t="shared" si="12"/>
        <v>1.4741230893582358E-2</v>
      </c>
      <c r="AV8" s="82">
        <f t="shared" si="13"/>
        <v>1.1371806689334962E-2</v>
      </c>
      <c r="AW8" s="82" t="str">
        <f t="shared" si="14"/>
        <v>na</v>
      </c>
      <c r="AX8" s="82" t="str">
        <f t="shared" si="15"/>
        <v>na</v>
      </c>
      <c r="AY8" s="82">
        <f t="shared" si="16"/>
        <v>9.950330853168092E-3</v>
      </c>
      <c r="AZ8" s="93">
        <f t="shared" si="17"/>
        <v>8.3710165235767638E-3</v>
      </c>
      <c r="BA8" s="85">
        <f t="shared" si="18"/>
        <v>1.1506415102562118E-2</v>
      </c>
      <c r="BB8" s="85">
        <f t="shared" si="19"/>
        <v>1.1393883601535041E-2</v>
      </c>
      <c r="BC8" s="85">
        <f t="shared" si="20"/>
        <v>1.0334588300712051E-2</v>
      </c>
      <c r="BD8" s="85">
        <f t="shared" si="21"/>
        <v>4.8043024125210979E-3</v>
      </c>
      <c r="BE8" s="85">
        <f t="shared" si="22"/>
        <v>1.8372601423488094E-2</v>
      </c>
      <c r="BF8" s="85">
        <f t="shared" si="23"/>
        <v>1.0933572602222712E-2</v>
      </c>
      <c r="BG8" s="85" t="str">
        <f t="shared" si="24"/>
        <v>na</v>
      </c>
      <c r="BH8" s="85" t="str">
        <f t="shared" si="25"/>
        <v>na</v>
      </c>
      <c r="BI8" s="102">
        <f t="shared" si="26"/>
        <v>8.3710165235767638E-3</v>
      </c>
      <c r="BJ8" s="85">
        <f t="shared" si="27"/>
        <v>9.2081181759344405E-2</v>
      </c>
      <c r="BK8" s="85">
        <f t="shared" si="28"/>
        <v>0.12657056612818329</v>
      </c>
      <c r="BL8" s="85">
        <f t="shared" si="29"/>
        <v>0.12533271961688544</v>
      </c>
      <c r="BM8" s="85">
        <f t="shared" si="30"/>
        <v>0.11368047130783257</v>
      </c>
      <c r="BN8" s="85">
        <f t="shared" si="31"/>
        <v>5.2847326537732074E-2</v>
      </c>
      <c r="BO8" s="85">
        <f t="shared" si="32"/>
        <v>0.20209861565836904</v>
      </c>
      <c r="BP8" s="85">
        <f t="shared" si="33"/>
        <v>0.12026929862444982</v>
      </c>
      <c r="BQ8" s="85" t="str">
        <f t="shared" si="34"/>
        <v>na</v>
      </c>
      <c r="BR8" s="85" t="str">
        <f t="shared" si="35"/>
        <v>na</v>
      </c>
      <c r="BS8" s="85">
        <f t="shared" si="36"/>
        <v>9.2081181759344405E-2</v>
      </c>
      <c r="BT8" s="93">
        <f t="shared" si="37"/>
        <v>0.34138880671817279</v>
      </c>
      <c r="BU8" s="85">
        <f t="shared" si="5"/>
        <v>0.24498015232337073</v>
      </c>
      <c r="BV8" s="85">
        <f t="shared" si="5"/>
        <v>0.12886221056590191</v>
      </c>
      <c r="BW8" s="85">
        <f t="shared" si="5"/>
        <v>0.3389864124860979</v>
      </c>
      <c r="BX8" s="85">
        <f t="shared" si="5"/>
        <v>0.23722268754965514</v>
      </c>
      <c r="BY8" s="85">
        <f t="shared" si="5"/>
        <v>0.23323307313025998</v>
      </c>
      <c r="BZ8" s="85">
        <f t="shared" si="5"/>
        <v>0.40780916115963073</v>
      </c>
      <c r="CA8" s="85" t="str">
        <f t="shared" si="5"/>
        <v>na</v>
      </c>
      <c r="CB8" s="85" t="str">
        <f t="shared" si="5"/>
        <v>na</v>
      </c>
      <c r="CC8" s="102">
        <f t="shared" si="5"/>
        <v>0.47444273168400031</v>
      </c>
    </row>
    <row r="9" spans="1:81" x14ac:dyDescent="0.25">
      <c r="A9" s="223" t="s">
        <v>91</v>
      </c>
      <c r="B9" s="54">
        <v>18</v>
      </c>
      <c r="C9" s="69"/>
      <c r="D9" s="54"/>
      <c r="E9" s="144"/>
      <c r="F9" s="59">
        <v>1</v>
      </c>
      <c r="G9" s="78">
        <v>32</v>
      </c>
      <c r="H9" s="205">
        <v>123.917</v>
      </c>
      <c r="I9" s="205"/>
      <c r="J9" s="205"/>
      <c r="K9" s="82">
        <v>0.187</v>
      </c>
      <c r="L9" s="82">
        <v>0.31850000000000001</v>
      </c>
      <c r="M9" s="266" t="s">
        <v>271</v>
      </c>
      <c r="N9" s="82">
        <v>123.917</v>
      </c>
      <c r="O9" s="82"/>
      <c r="P9" s="277">
        <v>51.277999999999999</v>
      </c>
      <c r="Q9" s="278">
        <v>46.145000000000003</v>
      </c>
      <c r="R9" s="32">
        <f t="shared" ref="R9:R10" si="51">P9/N9</f>
        <v>0.41380924328381091</v>
      </c>
      <c r="S9" s="32">
        <f t="shared" ref="S9:S10" si="52">IF(P9&lt;0.01*N9,0.01,IF(P9&gt;100*N9,100,R9))</f>
        <v>0.41380924328381091</v>
      </c>
      <c r="T9" s="205">
        <f t="shared" ref="T9:T10" si="53">IF(Q9&gt;0,((((1/N9)^2)*((Q9^2)+(P9^2))-((1/N9)^2)*(P9^2))^0.5),0)</f>
        <v>0.37238635538303866</v>
      </c>
      <c r="U9" s="26">
        <f t="shared" ref="U9:U11" si="54">IF(T9=0,S9,T9)</f>
        <v>0.37238635538303866</v>
      </c>
      <c r="V9" s="78">
        <v>1</v>
      </c>
      <c r="W9" s="120">
        <v>0.5</v>
      </c>
      <c r="X9" s="119">
        <v>0.5</v>
      </c>
      <c r="Y9" s="119">
        <v>0.75</v>
      </c>
      <c r="Z9" s="119">
        <v>0.2</v>
      </c>
      <c r="AA9" s="119">
        <v>1</v>
      </c>
      <c r="AB9" s="119">
        <v>0.5</v>
      </c>
      <c r="AC9" s="119">
        <v>1</v>
      </c>
      <c r="AD9" s="119">
        <v>1</v>
      </c>
      <c r="AE9" s="119">
        <v>1</v>
      </c>
      <c r="AF9" s="54">
        <f t="shared" ref="AF9:AF10" si="55">IF(V9&gt;0,$B9,"na")</f>
        <v>18</v>
      </c>
      <c r="AG9" s="144">
        <f t="shared" ref="AG9:AG10" si="56">IF(W9&gt;0,$B9,"na")</f>
        <v>18</v>
      </c>
      <c r="AH9" s="144">
        <f t="shared" ref="AH9:AH10" si="57">IF(X9&gt;0,$B9,"na")</f>
        <v>18</v>
      </c>
      <c r="AI9" s="144">
        <f t="shared" ref="AI9:AI10" si="58">IF(Y9&gt;0,$B9,"na")</f>
        <v>18</v>
      </c>
      <c r="AJ9" s="144">
        <f t="shared" ref="AJ9:AJ10" si="59">IF(Z9&gt;0,$B9,"na")</f>
        <v>18</v>
      </c>
      <c r="AK9" s="144">
        <f t="shared" ref="AK9:AK10" si="60">IF(AA9&gt;0,$B9,"na")</f>
        <v>18</v>
      </c>
      <c r="AL9" s="144">
        <f t="shared" ref="AL9:AL10" si="61">IF(AB9&gt;0,$B9,"na")</f>
        <v>18</v>
      </c>
      <c r="AM9" s="144">
        <f t="shared" ref="AM9:AM10" si="62">IF(AC9&gt;0,$B9,"na")</f>
        <v>18</v>
      </c>
      <c r="AN9" s="144">
        <f t="shared" ref="AN9:AN10" si="63">IF(AD9&gt;0,$B9,"na")</f>
        <v>18</v>
      </c>
      <c r="AO9" s="144">
        <f t="shared" ref="AO9:AO10" si="64">IF(AE9&gt;0,$B9,"na")</f>
        <v>18</v>
      </c>
      <c r="AP9" s="81">
        <f t="shared" si="7"/>
        <v>0.3462876526339041</v>
      </c>
      <c r="AQ9" s="82">
        <f t="shared" si="8"/>
        <v>0.20299621016470243</v>
      </c>
      <c r="AR9" s="82">
        <f t="shared" si="9"/>
        <v>0.20200113070311074</v>
      </c>
      <c r="AS9" s="82">
        <f t="shared" si="10"/>
        <v>0.38476405848211559</v>
      </c>
      <c r="AT9" s="82">
        <f t="shared" si="11"/>
        <v>0.10493565231330426</v>
      </c>
      <c r="AU9" s="82">
        <f t="shared" si="12"/>
        <v>0.51301874464282082</v>
      </c>
      <c r="AV9" s="82">
        <f t="shared" si="13"/>
        <v>0.19787865864794518</v>
      </c>
      <c r="AW9" s="82">
        <f t="shared" si="14"/>
        <v>0.3462876526339041</v>
      </c>
      <c r="AX9" s="82">
        <f t="shared" si="15"/>
        <v>0.3462876526339041</v>
      </c>
      <c r="AY9" s="82">
        <f t="shared" si="16"/>
        <v>0.3462876526339041</v>
      </c>
      <c r="AZ9" s="93">
        <f t="shared" si="17"/>
        <v>0.63310217959045578</v>
      </c>
      <c r="BA9" s="85">
        <f t="shared" si="18"/>
        <v>0.21755829952632791</v>
      </c>
      <c r="BB9" s="85">
        <f t="shared" si="19"/>
        <v>0.21543060277730791</v>
      </c>
      <c r="BC9" s="85">
        <f t="shared" si="20"/>
        <v>0.78160762912401927</v>
      </c>
      <c r="BD9" s="85">
        <f t="shared" si="21"/>
        <v>5.8136104645588202E-2</v>
      </c>
      <c r="BE9" s="85">
        <f t="shared" si="22"/>
        <v>1.3895246739982565</v>
      </c>
      <c r="BF9" s="85">
        <f t="shared" si="23"/>
        <v>0.20672724231525086</v>
      </c>
      <c r="BG9" s="85">
        <f t="shared" si="24"/>
        <v>0.63310217959045578</v>
      </c>
      <c r="BH9" s="85">
        <f t="shared" si="25"/>
        <v>0.63310217959045578</v>
      </c>
      <c r="BI9" s="102">
        <f t="shared" si="26"/>
        <v>0.63310217959045578</v>
      </c>
      <c r="BJ9" s="85">
        <f t="shared" si="27"/>
        <v>10.762737053037748</v>
      </c>
      <c r="BK9" s="85">
        <f t="shared" si="28"/>
        <v>3.6984910919475746</v>
      </c>
      <c r="BL9" s="85">
        <f t="shared" si="29"/>
        <v>3.6623202472142347</v>
      </c>
      <c r="BM9" s="85">
        <f t="shared" si="30"/>
        <v>13.287329695108328</v>
      </c>
      <c r="BN9" s="85">
        <f t="shared" si="31"/>
        <v>0.98831377897499939</v>
      </c>
      <c r="BO9" s="85">
        <f t="shared" si="32"/>
        <v>23.62191945797036</v>
      </c>
      <c r="BP9" s="85">
        <f t="shared" si="33"/>
        <v>3.5143631193592646</v>
      </c>
      <c r="BQ9" s="85">
        <f t="shared" si="34"/>
        <v>10.762737053037748</v>
      </c>
      <c r="BR9" s="85">
        <f t="shared" si="35"/>
        <v>10.762737053037748</v>
      </c>
      <c r="BS9" s="85">
        <f t="shared" si="36"/>
        <v>10.762737053037748</v>
      </c>
      <c r="BT9" s="93">
        <f t="shared" si="37"/>
        <v>0.50603093079776662</v>
      </c>
      <c r="BU9" s="85">
        <f t="shared" si="5"/>
        <v>4.225183427039602E-2</v>
      </c>
      <c r="BV9" s="85">
        <f t="shared" si="5"/>
        <v>0.13550882539990525</v>
      </c>
      <c r="BW9" s="85">
        <f t="shared" si="5"/>
        <v>0.76113719585272732</v>
      </c>
      <c r="BX9" s="85">
        <f t="shared" si="5"/>
        <v>3.3597263758467132E-2</v>
      </c>
      <c r="BY9" s="85">
        <f t="shared" si="5"/>
        <v>2.3181024476074708</v>
      </c>
      <c r="BZ9" s="85">
        <f t="shared" si="5"/>
        <v>8.3910174703871501E-5</v>
      </c>
      <c r="CA9" s="85">
        <f t="shared" si="5"/>
        <v>0.27658817968862032</v>
      </c>
      <c r="CB9" s="85">
        <f t="shared" si="5"/>
        <v>0.17141716148095748</v>
      </c>
      <c r="CC9" s="102">
        <f t="shared" si="5"/>
        <v>0.34030486020494721</v>
      </c>
    </row>
    <row r="10" spans="1:81" s="20" customFormat="1" x14ac:dyDescent="0.25">
      <c r="A10" s="258" t="s">
        <v>90</v>
      </c>
      <c r="B10" s="58">
        <v>18</v>
      </c>
      <c r="C10" s="59"/>
      <c r="D10" s="58"/>
      <c r="E10" s="60"/>
      <c r="F10" s="59">
        <v>1</v>
      </c>
      <c r="G10" s="78">
        <v>18.667000000000002</v>
      </c>
      <c r="H10" s="205">
        <v>30.483000000000001</v>
      </c>
      <c r="I10" s="205"/>
      <c r="J10" s="205"/>
      <c r="K10" s="82">
        <v>1.5E-3</v>
      </c>
      <c r="L10" s="82">
        <v>8.0000000000000002E-3</v>
      </c>
      <c r="M10" s="266" t="s">
        <v>271</v>
      </c>
      <c r="N10" s="82">
        <v>30.483000000000001</v>
      </c>
      <c r="O10" s="82"/>
      <c r="P10" s="277">
        <v>11.388999999999999</v>
      </c>
      <c r="Q10" s="278">
        <v>16.280999999999999</v>
      </c>
      <c r="R10" s="32">
        <f t="shared" si="51"/>
        <v>0.37361808220975623</v>
      </c>
      <c r="S10" s="32">
        <f t="shared" si="52"/>
        <v>0.37361808220975623</v>
      </c>
      <c r="T10" s="205">
        <f t="shared" si="53"/>
        <v>0.53410097431355186</v>
      </c>
      <c r="U10" s="26">
        <f t="shared" si="54"/>
        <v>0.53410097431355186</v>
      </c>
      <c r="V10" s="78">
        <v>1</v>
      </c>
      <c r="W10" s="36">
        <v>1</v>
      </c>
      <c r="X10" s="35"/>
      <c r="Y10" s="35">
        <v>0.75</v>
      </c>
      <c r="Z10" s="35">
        <v>0.3</v>
      </c>
      <c r="AA10" s="35">
        <v>0.1</v>
      </c>
      <c r="AB10" s="35">
        <v>1</v>
      </c>
      <c r="AC10" s="35"/>
      <c r="AD10" s="35">
        <v>1</v>
      </c>
      <c r="AE10" s="35"/>
      <c r="AF10" s="54">
        <f t="shared" si="55"/>
        <v>18</v>
      </c>
      <c r="AG10" s="144">
        <f t="shared" si="56"/>
        <v>18</v>
      </c>
      <c r="AH10" s="144" t="str">
        <f t="shared" si="57"/>
        <v>na</v>
      </c>
      <c r="AI10" s="144">
        <f t="shared" si="58"/>
        <v>18</v>
      </c>
      <c r="AJ10" s="144">
        <f t="shared" si="59"/>
        <v>18</v>
      </c>
      <c r="AK10" s="144">
        <f t="shared" si="60"/>
        <v>18</v>
      </c>
      <c r="AL10" s="144">
        <f t="shared" si="61"/>
        <v>18</v>
      </c>
      <c r="AM10" s="144" t="str">
        <f t="shared" si="62"/>
        <v>na</v>
      </c>
      <c r="AN10" s="144">
        <f t="shared" si="63"/>
        <v>18</v>
      </c>
      <c r="AO10" s="144" t="str">
        <f t="shared" si="64"/>
        <v>na</v>
      </c>
      <c r="AP10" s="81">
        <f t="shared" si="7"/>
        <v>0.31744819461593604</v>
      </c>
      <c r="AQ10" s="82">
        <f t="shared" si="8"/>
        <v>0.37218064196351125</v>
      </c>
      <c r="AR10" s="82" t="str">
        <f t="shared" si="9"/>
        <v>na</v>
      </c>
      <c r="AS10" s="82">
        <f t="shared" si="10"/>
        <v>0.35272021623992889</v>
      </c>
      <c r="AT10" s="82">
        <f t="shared" si="11"/>
        <v>0.14429463391633451</v>
      </c>
      <c r="AU10" s="82">
        <f t="shared" si="12"/>
        <v>4.7029362165323857E-2</v>
      </c>
      <c r="AV10" s="82">
        <f t="shared" si="13"/>
        <v>0.3627979367039269</v>
      </c>
      <c r="AW10" s="82" t="str">
        <f t="shared" si="14"/>
        <v>na</v>
      </c>
      <c r="AX10" s="82">
        <f t="shared" si="15"/>
        <v>0.31744819461593604</v>
      </c>
      <c r="AY10" s="82" t="str">
        <f t="shared" si="16"/>
        <v>na</v>
      </c>
      <c r="AZ10" s="93">
        <f t="shared" si="17"/>
        <v>0.85588904994543691</v>
      </c>
      <c r="BA10" s="85">
        <f t="shared" si="18"/>
        <v>1.1764658046812431</v>
      </c>
      <c r="BB10" s="85" t="str">
        <f t="shared" si="19"/>
        <v>na</v>
      </c>
      <c r="BC10" s="85">
        <f t="shared" si="20"/>
        <v>1.0566531480807861</v>
      </c>
      <c r="BD10" s="85">
        <f t="shared" si="21"/>
        <v>0.17683658056723894</v>
      </c>
      <c r="BE10" s="85">
        <f t="shared" si="22"/>
        <v>1.8784944854769534E-2</v>
      </c>
      <c r="BF10" s="85">
        <f t="shared" si="23"/>
        <v>1.1178959019695502</v>
      </c>
      <c r="BG10" s="85" t="str">
        <f t="shared" si="24"/>
        <v>na</v>
      </c>
      <c r="BH10" s="85">
        <f t="shared" si="25"/>
        <v>0.85588904994543691</v>
      </c>
      <c r="BI10" s="102" t="str">
        <f t="shared" si="26"/>
        <v>na</v>
      </c>
      <c r="BJ10" s="85">
        <f t="shared" si="27"/>
        <v>14.550113849072428</v>
      </c>
      <c r="BK10" s="85">
        <f t="shared" si="28"/>
        <v>19.999918679581132</v>
      </c>
      <c r="BL10" s="85" t="str">
        <f t="shared" si="29"/>
        <v>na</v>
      </c>
      <c r="BM10" s="85">
        <f t="shared" si="30"/>
        <v>17.963103517373366</v>
      </c>
      <c r="BN10" s="85">
        <f t="shared" si="31"/>
        <v>3.006221869643062</v>
      </c>
      <c r="BO10" s="85">
        <f t="shared" si="32"/>
        <v>0.31934406253108211</v>
      </c>
      <c r="BP10" s="85">
        <f t="shared" si="33"/>
        <v>19.004230333482354</v>
      </c>
      <c r="BQ10" s="85" t="str">
        <f t="shared" si="34"/>
        <v>na</v>
      </c>
      <c r="BR10" s="85">
        <f t="shared" si="35"/>
        <v>14.550113849072428</v>
      </c>
      <c r="BS10" s="85" t="str">
        <f t="shared" si="36"/>
        <v>na</v>
      </c>
      <c r="BT10" s="93">
        <f t="shared" si="37"/>
        <v>0.34692459615513638</v>
      </c>
      <c r="BU10" s="85">
        <f t="shared" si="5"/>
        <v>0.85255908932695246</v>
      </c>
      <c r="BV10" s="85" t="str">
        <f t="shared" si="5"/>
        <v>na</v>
      </c>
      <c r="BW10" s="85">
        <f t="shared" si="5"/>
        <v>0.54240465014852624</v>
      </c>
      <c r="BX10" s="85">
        <f t="shared" si="5"/>
        <v>2.6600132931442564E-4</v>
      </c>
      <c r="BY10" s="85">
        <f t="shared" si="5"/>
        <v>0.20656472531952408</v>
      </c>
      <c r="BZ10" s="85">
        <f t="shared" si="5"/>
        <v>0.50247326869472997</v>
      </c>
      <c r="CA10" s="85" t="str">
        <f t="shared" si="5"/>
        <v>na</v>
      </c>
      <c r="CB10" s="85">
        <f t="shared" si="5"/>
        <v>8.5071446402072579E-2</v>
      </c>
      <c r="CC10" s="102" t="str">
        <f t="shared" si="5"/>
        <v>na</v>
      </c>
    </row>
    <row r="11" spans="1:81" s="20" customFormat="1" x14ac:dyDescent="0.25">
      <c r="A11" s="222" t="s">
        <v>89</v>
      </c>
      <c r="B11" s="58"/>
      <c r="C11" s="59">
        <v>12</v>
      </c>
      <c r="D11" s="58"/>
      <c r="E11" s="60"/>
      <c r="F11" s="59">
        <v>1</v>
      </c>
      <c r="G11" s="78">
        <v>3.3330000000000002</v>
      </c>
      <c r="H11" s="205">
        <v>8.76</v>
      </c>
      <c r="I11" s="205">
        <v>1.9011</v>
      </c>
      <c r="J11" s="205">
        <v>2.8129999999999997</v>
      </c>
      <c r="K11" s="82">
        <v>0.45250000000000001</v>
      </c>
      <c r="L11" s="82">
        <v>0.42649999999999999</v>
      </c>
      <c r="M11" s="256" t="s">
        <v>279</v>
      </c>
      <c r="N11" s="82"/>
      <c r="O11" s="82">
        <v>4.7141000000000002</v>
      </c>
      <c r="P11" s="277">
        <v>0.36015000000000003</v>
      </c>
      <c r="Q11" s="278">
        <v>0.73224999999999996</v>
      </c>
      <c r="R11" s="73">
        <f>P11/O11</f>
        <v>7.6398464181922324E-2</v>
      </c>
      <c r="S11" s="73">
        <f>IF(P11&lt;0.01*O11,0.01,IF(P11&gt;100*O11,100,R11))</f>
        <v>7.6398464181922324E-2</v>
      </c>
      <c r="T11" s="205">
        <f>IF(Q11&gt;0,((((1/O11)^2)*((Q11^2)+(P11^2))-((1/O11)^2)*(P11^2))^0.5),0)</f>
        <v>0.15533187671029464</v>
      </c>
      <c r="U11" s="26">
        <f t="shared" si="54"/>
        <v>0.15533187671029464</v>
      </c>
      <c r="V11" s="78">
        <v>1</v>
      </c>
      <c r="W11" s="36">
        <v>1</v>
      </c>
      <c r="X11" s="35"/>
      <c r="Y11" s="35">
        <v>0.75</v>
      </c>
      <c r="Z11" s="35">
        <v>1</v>
      </c>
      <c r="AA11" s="35">
        <v>0.5</v>
      </c>
      <c r="AB11" s="35"/>
      <c r="AC11" s="35"/>
      <c r="AD11" s="35"/>
      <c r="AE11" s="35"/>
      <c r="AF11" s="54">
        <f>IF(V11&gt;0,$C11,"na")</f>
        <v>12</v>
      </c>
      <c r="AG11" s="144">
        <f t="shared" ref="AG11:AO11" si="65">IF(W11&gt;0,$C11,"na")</f>
        <v>12</v>
      </c>
      <c r="AH11" s="144" t="str">
        <f t="shared" si="65"/>
        <v>na</v>
      </c>
      <c r="AI11" s="144">
        <f t="shared" si="65"/>
        <v>12</v>
      </c>
      <c r="AJ11" s="144">
        <f t="shared" si="65"/>
        <v>12</v>
      </c>
      <c r="AK11" s="144">
        <f t="shared" si="65"/>
        <v>12</v>
      </c>
      <c r="AL11" s="144" t="str">
        <f t="shared" si="65"/>
        <v>na</v>
      </c>
      <c r="AM11" s="144" t="str">
        <f t="shared" si="65"/>
        <v>na</v>
      </c>
      <c r="AN11" s="144" t="str">
        <f t="shared" si="65"/>
        <v>na</v>
      </c>
      <c r="AO11" s="144" t="str">
        <f t="shared" si="65"/>
        <v>na</v>
      </c>
      <c r="AP11" s="81">
        <f t="shared" si="7"/>
        <v>7.3620713059787568E-2</v>
      </c>
      <c r="AQ11" s="82">
        <f t="shared" si="8"/>
        <v>8.631393944940613E-2</v>
      </c>
      <c r="AR11" s="82" t="str">
        <f t="shared" si="9"/>
        <v>na</v>
      </c>
      <c r="AS11" s="82">
        <f t="shared" si="10"/>
        <v>8.1800792288652835E-2</v>
      </c>
      <c r="AT11" s="82">
        <f t="shared" si="11"/>
        <v>0.11154653493907206</v>
      </c>
      <c r="AU11" s="82">
        <f t="shared" si="12"/>
        <v>5.4533861525768564E-2</v>
      </c>
      <c r="AV11" s="82" t="str">
        <f t="shared" si="13"/>
        <v>na</v>
      </c>
      <c r="AW11" s="82" t="str">
        <f t="shared" si="14"/>
        <v>na</v>
      </c>
      <c r="AX11" s="82" t="str">
        <f t="shared" si="15"/>
        <v>na</v>
      </c>
      <c r="AY11" s="82" t="str">
        <f t="shared" si="16"/>
        <v>na</v>
      </c>
      <c r="AZ11" s="93">
        <f t="shared" si="17"/>
        <v>0.28877528368576766</v>
      </c>
      <c r="BA11" s="85">
        <f t="shared" si="18"/>
        <v>0.39693725082134068</v>
      </c>
      <c r="BB11" s="85" t="str">
        <f t="shared" si="19"/>
        <v>na</v>
      </c>
      <c r="BC11" s="85">
        <f t="shared" si="20"/>
        <v>0.35651269590835505</v>
      </c>
      <c r="BD11" s="85">
        <f t="shared" si="21"/>
        <v>0.6629368312345445</v>
      </c>
      <c r="BE11" s="85">
        <f t="shared" si="22"/>
        <v>0.15845008707038002</v>
      </c>
      <c r="BF11" s="85" t="str">
        <f t="shared" si="23"/>
        <v>na</v>
      </c>
      <c r="BG11" s="85" t="str">
        <f t="shared" si="24"/>
        <v>na</v>
      </c>
      <c r="BH11" s="85" t="str">
        <f t="shared" si="25"/>
        <v>na</v>
      </c>
      <c r="BI11" s="102" t="str">
        <f t="shared" si="26"/>
        <v>na</v>
      </c>
      <c r="BJ11" s="85">
        <f t="shared" si="27"/>
        <v>3.1765281205434444</v>
      </c>
      <c r="BK11" s="85">
        <f t="shared" si="28"/>
        <v>4.3663097590347473</v>
      </c>
      <c r="BL11" s="85" t="str">
        <f t="shared" si="29"/>
        <v>na</v>
      </c>
      <c r="BM11" s="85">
        <f t="shared" si="30"/>
        <v>3.9216396549919055</v>
      </c>
      <c r="BN11" s="85">
        <f t="shared" si="31"/>
        <v>7.2923051435799895</v>
      </c>
      <c r="BO11" s="85">
        <f t="shared" si="32"/>
        <v>1.7429509577741802</v>
      </c>
      <c r="BP11" s="85" t="str">
        <f t="shared" si="33"/>
        <v>na</v>
      </c>
      <c r="BQ11" s="85" t="str">
        <f t="shared" si="34"/>
        <v>na</v>
      </c>
      <c r="BR11" s="85" t="str">
        <f t="shared" si="35"/>
        <v>na</v>
      </c>
      <c r="BS11" s="85" t="str">
        <f t="shared" si="36"/>
        <v>na</v>
      </c>
      <c r="BT11" s="93">
        <f t="shared" si="37"/>
        <v>0.13229528925939665</v>
      </c>
      <c r="BU11" s="85">
        <f t="shared" si="5"/>
        <v>5.586903771212684E-2</v>
      </c>
      <c r="BV11" s="85" t="str">
        <f t="shared" si="5"/>
        <v>na</v>
      </c>
      <c r="BW11" s="85">
        <f t="shared" si="5"/>
        <v>0.11367550432625598</v>
      </c>
      <c r="BX11" s="85">
        <f t="shared" si="5"/>
        <v>1.6067953619018974E-2</v>
      </c>
      <c r="BY11" s="85">
        <f t="shared" si="5"/>
        <v>0.11909151506148438</v>
      </c>
      <c r="BZ11" s="85" t="str">
        <f t="shared" si="5"/>
        <v>na</v>
      </c>
      <c r="CA11" s="85" t="str">
        <f t="shared" si="5"/>
        <v>na</v>
      </c>
      <c r="CB11" s="85" t="str">
        <f t="shared" si="5"/>
        <v>na</v>
      </c>
      <c r="CC11" s="102" t="str">
        <f t="shared" si="5"/>
        <v>na</v>
      </c>
    </row>
    <row r="12" spans="1:81" s="20" customFormat="1" x14ac:dyDescent="0.25">
      <c r="A12" s="222" t="s">
        <v>88</v>
      </c>
      <c r="B12" s="58">
        <v>18</v>
      </c>
      <c r="C12" s="59"/>
      <c r="D12" s="58"/>
      <c r="E12" s="60"/>
      <c r="F12" s="59">
        <v>1</v>
      </c>
      <c r="G12" s="78">
        <v>1</v>
      </c>
      <c r="H12" s="205">
        <v>1209.4000000000001</v>
      </c>
      <c r="I12" s="205">
        <v>1.0007999999999999</v>
      </c>
      <c r="J12" s="205">
        <v>2.8660000000000001</v>
      </c>
      <c r="K12" s="82">
        <v>15.968999999999999</v>
      </c>
      <c r="L12" s="82">
        <v>25.394500000000001</v>
      </c>
      <c r="M12" s="266" t="s">
        <v>271</v>
      </c>
      <c r="N12" s="82">
        <v>1209.4000000000001</v>
      </c>
      <c r="O12" s="82"/>
      <c r="P12" s="277">
        <v>410.27800000000002</v>
      </c>
      <c r="Q12" s="278">
        <v>739.24900000000002</v>
      </c>
      <c r="R12" s="32">
        <f t="shared" ref="R12:R13" si="66">P12/N12</f>
        <v>0.33924094592359849</v>
      </c>
      <c r="S12" s="32">
        <f t="shared" ref="S12:S13" si="67">IF(P12&lt;0.01*N12,0.01,IF(P12&gt;100*N12,100,R12))</f>
        <v>0.33924094592359849</v>
      </c>
      <c r="T12" s="205">
        <f t="shared" ref="T12:T13" si="68">IF(Q12&gt;0,((((1/N12)^2)*((Q12^2)+(P12^2))-((1/N12)^2)*(P12^2))^0.5),0)</f>
        <v>0.61125268728295024</v>
      </c>
      <c r="U12" s="26">
        <f t="shared" ref="U12:U16" si="69">IF(T12=0,S12,T12)</f>
        <v>0.61125268728295024</v>
      </c>
      <c r="V12" s="78">
        <v>1</v>
      </c>
      <c r="W12" s="36">
        <v>0.5</v>
      </c>
      <c r="X12" s="35"/>
      <c r="Y12" s="35">
        <v>0.5</v>
      </c>
      <c r="Z12" s="35">
        <v>0.2</v>
      </c>
      <c r="AA12" s="35">
        <v>1</v>
      </c>
      <c r="AB12" s="35">
        <v>1</v>
      </c>
      <c r="AC12" s="35">
        <v>1</v>
      </c>
      <c r="AD12" s="35"/>
      <c r="AE12" s="35"/>
      <c r="AF12" s="54">
        <f t="shared" ref="AF12:AF13" si="70">IF(V12&gt;0,$B12,"na")</f>
        <v>18</v>
      </c>
      <c r="AG12" s="144">
        <f t="shared" ref="AG12:AG13" si="71">IF(W12&gt;0,$B12,"na")</f>
        <v>18</v>
      </c>
      <c r="AH12" s="144" t="str">
        <f t="shared" ref="AH12:AH13" si="72">IF(X12&gt;0,$B12,"na")</f>
        <v>na</v>
      </c>
      <c r="AI12" s="144">
        <f t="shared" ref="AI12:AI13" si="73">IF(Y12&gt;0,$B12,"na")</f>
        <v>18</v>
      </c>
      <c r="AJ12" s="144">
        <f t="shared" ref="AJ12:AJ13" si="74">IF(Z12&gt;0,$B12,"na")</f>
        <v>18</v>
      </c>
      <c r="AK12" s="144">
        <f t="shared" ref="AK12:AK13" si="75">IF(AA12&gt;0,$B12,"na")</f>
        <v>18</v>
      </c>
      <c r="AL12" s="144">
        <f t="shared" ref="AL12:AL13" si="76">IF(AB12&gt;0,$B12,"na")</f>
        <v>18</v>
      </c>
      <c r="AM12" s="144">
        <f t="shared" ref="AM12:AM13" si="77">IF(AC12&gt;0,$B12,"na")</f>
        <v>18</v>
      </c>
      <c r="AN12" s="144" t="str">
        <f t="shared" ref="AN12:AN13" si="78">IF(AD12&gt;0,$B12,"na")</f>
        <v>na</v>
      </c>
      <c r="AO12" s="144" t="str">
        <f t="shared" ref="AO12:AO13" si="79">IF(AE12&gt;0,$B12,"na")</f>
        <v>na</v>
      </c>
      <c r="AP12" s="81">
        <f t="shared" si="7"/>
        <v>0.29210299519875205</v>
      </c>
      <c r="AQ12" s="82">
        <f t="shared" si="8"/>
        <v>0.17123279028892363</v>
      </c>
      <c r="AR12" s="82" t="str">
        <f t="shared" si="9"/>
        <v>na</v>
      </c>
      <c r="AS12" s="82">
        <f t="shared" si="10"/>
        <v>0.21637258903611262</v>
      </c>
      <c r="AT12" s="82">
        <f t="shared" si="11"/>
        <v>8.8516059151136972E-2</v>
      </c>
      <c r="AU12" s="82">
        <f t="shared" si="12"/>
        <v>0.43274517807222523</v>
      </c>
      <c r="AV12" s="82">
        <f t="shared" si="13"/>
        <v>0.33383199451285944</v>
      </c>
      <c r="AW12" s="82">
        <f t="shared" si="14"/>
        <v>0.29210299519875205</v>
      </c>
      <c r="AX12" s="82" t="str">
        <f t="shared" si="15"/>
        <v>na</v>
      </c>
      <c r="AY12" s="82" t="str">
        <f t="shared" si="16"/>
        <v>na</v>
      </c>
      <c r="AZ12" s="93">
        <f t="shared" si="17"/>
        <v>0.95402388618963796</v>
      </c>
      <c r="BA12" s="85">
        <f t="shared" si="18"/>
        <v>0.32783936160381144</v>
      </c>
      <c r="BB12" s="85" t="str">
        <f t="shared" si="19"/>
        <v>na</v>
      </c>
      <c r="BC12" s="85">
        <f t="shared" si="20"/>
        <v>0.52346989640034991</v>
      </c>
      <c r="BD12" s="85">
        <f t="shared" si="21"/>
        <v>8.7605499190967634E-2</v>
      </c>
      <c r="BE12" s="85">
        <f t="shared" si="22"/>
        <v>2.0938795856013996</v>
      </c>
      <c r="BF12" s="85">
        <f t="shared" si="23"/>
        <v>1.2460720146150372</v>
      </c>
      <c r="BG12" s="85">
        <f t="shared" si="24"/>
        <v>0.95402388618963796</v>
      </c>
      <c r="BH12" s="85" t="str">
        <f t="shared" si="25"/>
        <v>na</v>
      </c>
      <c r="BI12" s="102" t="str">
        <f t="shared" si="26"/>
        <v>na</v>
      </c>
      <c r="BJ12" s="85">
        <f t="shared" si="27"/>
        <v>16.218406065223846</v>
      </c>
      <c r="BK12" s="85">
        <f t="shared" si="28"/>
        <v>5.5732691472647948</v>
      </c>
      <c r="BL12" s="85" t="str">
        <f t="shared" si="29"/>
        <v>na</v>
      </c>
      <c r="BM12" s="85">
        <f t="shared" si="30"/>
        <v>8.8989882388059485</v>
      </c>
      <c r="BN12" s="85">
        <f t="shared" si="31"/>
        <v>1.4892934862464497</v>
      </c>
      <c r="BO12" s="85">
        <f t="shared" si="32"/>
        <v>35.595952955223794</v>
      </c>
      <c r="BP12" s="85">
        <f t="shared" si="33"/>
        <v>21.183224248455634</v>
      </c>
      <c r="BQ12" s="85">
        <f t="shared" si="34"/>
        <v>16.218406065223846</v>
      </c>
      <c r="BR12" s="85" t="str">
        <f t="shared" si="35"/>
        <v>na</v>
      </c>
      <c r="BS12" s="85" t="str">
        <f t="shared" si="36"/>
        <v>na</v>
      </c>
      <c r="BT12" s="93">
        <f t="shared" si="37"/>
        <v>0.23181574753835948</v>
      </c>
      <c r="BU12" s="85">
        <f t="shared" si="5"/>
        <v>5.0114693531506946E-3</v>
      </c>
      <c r="BV12" s="85" t="str">
        <f t="shared" si="5"/>
        <v>na</v>
      </c>
      <c r="BW12" s="85">
        <f t="shared" si="5"/>
        <v>2.4966297949428673E-2</v>
      </c>
      <c r="BX12" s="85">
        <f t="shared" si="5"/>
        <v>6.3987748727555055E-2</v>
      </c>
      <c r="BY12" s="85">
        <f t="shared" si="5"/>
        <v>1.3970287135812141</v>
      </c>
      <c r="BZ12" s="85">
        <f t="shared" si="5"/>
        <v>0.34335076697482125</v>
      </c>
      <c r="CA12" s="85">
        <f t="shared" si="5"/>
        <v>8.7634046118724732E-2</v>
      </c>
      <c r="CB12" s="85" t="str">
        <f t="shared" si="5"/>
        <v>na</v>
      </c>
      <c r="CC12" s="102" t="str">
        <f t="shared" si="5"/>
        <v>na</v>
      </c>
    </row>
    <row r="13" spans="1:81" s="20" customFormat="1" x14ac:dyDescent="0.25">
      <c r="A13" s="222" t="s">
        <v>87</v>
      </c>
      <c r="B13" s="58">
        <v>18</v>
      </c>
      <c r="C13" s="59"/>
      <c r="D13" s="58"/>
      <c r="E13" s="60"/>
      <c r="F13" s="59">
        <v>1</v>
      </c>
      <c r="G13" s="78">
        <v>22</v>
      </c>
      <c r="H13" s="205">
        <v>60</v>
      </c>
      <c r="I13" s="205"/>
      <c r="J13" s="205"/>
      <c r="K13" s="29"/>
      <c r="L13" s="29"/>
      <c r="M13" s="267" t="s">
        <v>271</v>
      </c>
      <c r="N13" s="137">
        <v>60</v>
      </c>
      <c r="O13" s="137"/>
      <c r="P13" s="280">
        <v>36.332999999999998</v>
      </c>
      <c r="Q13" s="281">
        <v>31.186</v>
      </c>
      <c r="R13" s="32">
        <f t="shared" si="66"/>
        <v>0.60554999999999992</v>
      </c>
      <c r="S13" s="32">
        <f t="shared" si="67"/>
        <v>0.60554999999999992</v>
      </c>
      <c r="T13" s="205">
        <f t="shared" si="68"/>
        <v>0.5197666666666666</v>
      </c>
      <c r="U13" s="26">
        <f t="shared" si="69"/>
        <v>0.5197666666666666</v>
      </c>
      <c r="V13" s="78">
        <v>1</v>
      </c>
      <c r="W13" s="36"/>
      <c r="X13" s="35"/>
      <c r="Y13" s="35">
        <v>0.25</v>
      </c>
      <c r="Z13" s="35">
        <v>0.3</v>
      </c>
      <c r="AA13" s="35">
        <v>0.1</v>
      </c>
      <c r="AB13" s="35">
        <v>1</v>
      </c>
      <c r="AC13" s="35"/>
      <c r="AD13" s="35"/>
      <c r="AE13" s="35"/>
      <c r="AF13" s="54">
        <f t="shared" si="70"/>
        <v>18</v>
      </c>
      <c r="AG13" s="144" t="str">
        <f t="shared" si="71"/>
        <v>na</v>
      </c>
      <c r="AH13" s="144" t="str">
        <f t="shared" si="72"/>
        <v>na</v>
      </c>
      <c r="AI13" s="144">
        <f t="shared" si="73"/>
        <v>18</v>
      </c>
      <c r="AJ13" s="144">
        <f t="shared" si="74"/>
        <v>18</v>
      </c>
      <c r="AK13" s="144">
        <f t="shared" si="75"/>
        <v>18</v>
      </c>
      <c r="AL13" s="144">
        <f t="shared" si="76"/>
        <v>18</v>
      </c>
      <c r="AM13" s="144" t="str">
        <f t="shared" si="77"/>
        <v>na</v>
      </c>
      <c r="AN13" s="144" t="str">
        <f t="shared" si="78"/>
        <v>na</v>
      </c>
      <c r="AO13" s="144" t="str">
        <f t="shared" si="79"/>
        <v>na</v>
      </c>
      <c r="AP13" s="81">
        <f t="shared" si="7"/>
        <v>0.47346637700862282</v>
      </c>
      <c r="AQ13" s="82" t="str">
        <f t="shared" si="8"/>
        <v>na</v>
      </c>
      <c r="AR13" s="82" t="str">
        <f t="shared" si="9"/>
        <v>na</v>
      </c>
      <c r="AS13" s="82">
        <f t="shared" si="10"/>
        <v>0.17535791741060103</v>
      </c>
      <c r="AT13" s="82">
        <f t="shared" si="11"/>
        <v>0.21521198954937396</v>
      </c>
      <c r="AU13" s="82">
        <f t="shared" si="12"/>
        <v>7.0143166964240417E-2</v>
      </c>
      <c r="AV13" s="82">
        <f t="shared" si="13"/>
        <v>0.54110443086699744</v>
      </c>
      <c r="AW13" s="82" t="str">
        <f t="shared" si="14"/>
        <v>na</v>
      </c>
      <c r="AX13" s="82" t="str">
        <f t="shared" si="15"/>
        <v>na</v>
      </c>
      <c r="AY13" s="82" t="str">
        <f t="shared" si="16"/>
        <v>na</v>
      </c>
      <c r="AZ13" s="93">
        <f t="shared" si="17"/>
        <v>0.83711362860515526</v>
      </c>
      <c r="BA13" s="85" t="str">
        <f t="shared" si="18"/>
        <v>na</v>
      </c>
      <c r="BB13" s="85" t="str">
        <f t="shared" si="19"/>
        <v>na</v>
      </c>
      <c r="BC13" s="85">
        <f t="shared" si="20"/>
        <v>0.11483040172910221</v>
      </c>
      <c r="BD13" s="85">
        <f t="shared" si="21"/>
        <v>0.17295736128205677</v>
      </c>
      <c r="BE13" s="85">
        <f t="shared" si="22"/>
        <v>1.8372864276656357E-2</v>
      </c>
      <c r="BF13" s="85">
        <f t="shared" si="23"/>
        <v>1.0933729026679577</v>
      </c>
      <c r="BG13" s="85" t="str">
        <f t="shared" si="24"/>
        <v>na</v>
      </c>
      <c r="BH13" s="85" t="str">
        <f t="shared" si="25"/>
        <v>na</v>
      </c>
      <c r="BI13" s="102" t="str">
        <f t="shared" si="26"/>
        <v>na</v>
      </c>
      <c r="BJ13" s="85">
        <f t="shared" si="27"/>
        <v>14.23093168628764</v>
      </c>
      <c r="BK13" s="85" t="str">
        <f t="shared" si="28"/>
        <v>na</v>
      </c>
      <c r="BL13" s="85" t="str">
        <f t="shared" si="29"/>
        <v>na</v>
      </c>
      <c r="BM13" s="85">
        <f t="shared" si="30"/>
        <v>1.9521168293947375</v>
      </c>
      <c r="BN13" s="85">
        <f t="shared" si="31"/>
        <v>2.9402751417949653</v>
      </c>
      <c r="BO13" s="85">
        <f t="shared" si="32"/>
        <v>0.31233869270315806</v>
      </c>
      <c r="BP13" s="85">
        <f t="shared" si="33"/>
        <v>18.587339345355282</v>
      </c>
      <c r="BQ13" s="85" t="str">
        <f t="shared" si="34"/>
        <v>na</v>
      </c>
      <c r="BR13" s="85" t="str">
        <f t="shared" si="35"/>
        <v>na</v>
      </c>
      <c r="BS13" s="85" t="str">
        <f t="shared" si="36"/>
        <v>na</v>
      </c>
      <c r="BT13" s="93">
        <f t="shared" si="37"/>
        <v>1.5648312221498453</v>
      </c>
      <c r="BU13" s="85" t="str">
        <f t="shared" si="5"/>
        <v>na</v>
      </c>
      <c r="BV13" s="85" t="str">
        <f t="shared" si="5"/>
        <v>na</v>
      </c>
      <c r="BW13" s="85">
        <f t="shared" si="5"/>
        <v>2.5610377956234148E-4</v>
      </c>
      <c r="BX13" s="85">
        <f t="shared" si="5"/>
        <v>8.0978554631282368E-2</v>
      </c>
      <c r="BY13" s="85">
        <f t="shared" si="5"/>
        <v>0.12704259691684133</v>
      </c>
      <c r="BZ13" s="85">
        <f t="shared" si="5"/>
        <v>2.1472326743211014</v>
      </c>
      <c r="CA13" s="85" t="str">
        <f t="shared" si="5"/>
        <v>na</v>
      </c>
      <c r="CB13" s="85" t="str">
        <f t="shared" si="5"/>
        <v>na</v>
      </c>
      <c r="CC13" s="102" t="str">
        <f t="shared" si="5"/>
        <v>na</v>
      </c>
    </row>
    <row r="14" spans="1:81" s="20" customFormat="1" x14ac:dyDescent="0.25">
      <c r="A14" s="222" t="s">
        <v>86</v>
      </c>
      <c r="B14" s="58"/>
      <c r="C14" s="59">
        <v>12</v>
      </c>
      <c r="D14" s="58"/>
      <c r="E14" s="60"/>
      <c r="F14" s="59">
        <v>1</v>
      </c>
      <c r="G14" s="78">
        <v>7</v>
      </c>
      <c r="H14" s="205">
        <v>10.683</v>
      </c>
      <c r="I14" s="205">
        <v>0.47119999999999995</v>
      </c>
      <c r="J14" s="205">
        <v>0.42869999999999997</v>
      </c>
      <c r="K14" s="82">
        <v>0.1515</v>
      </c>
      <c r="L14" s="82">
        <v>0.17399999999999999</v>
      </c>
      <c r="M14" s="256" t="s">
        <v>279</v>
      </c>
      <c r="N14" s="82"/>
      <c r="O14" s="82">
        <v>0.89990000000000003</v>
      </c>
      <c r="P14" s="277">
        <v>0.1691</v>
      </c>
      <c r="Q14" s="278">
        <v>0.20135</v>
      </c>
      <c r="R14" s="73">
        <f t="shared" ref="R14:R16" si="80">P14/O14</f>
        <v>0.18790976775197243</v>
      </c>
      <c r="S14" s="73">
        <f t="shared" ref="S14:S16" si="81">IF(P14&lt;0.01*O14,0.01,IF(P14&gt;100*O14,100,R14))</f>
        <v>0.18790976775197243</v>
      </c>
      <c r="T14" s="205">
        <f>IF(Q14&gt;0,((((1/O14)^2)*((Q14^2)+(P14^2))-((1/O14)^2)*(P14^2))^0.5),0)</f>
        <v>0.22374708300922325</v>
      </c>
      <c r="U14" s="26">
        <f t="shared" si="69"/>
        <v>0.22374708300922325</v>
      </c>
      <c r="V14" s="78">
        <v>1</v>
      </c>
      <c r="W14" s="36">
        <v>1</v>
      </c>
      <c r="X14" s="35"/>
      <c r="Y14" s="35">
        <v>0.75</v>
      </c>
      <c r="Z14" s="35">
        <v>1</v>
      </c>
      <c r="AA14" s="35">
        <v>0.5</v>
      </c>
      <c r="AB14" s="35">
        <v>0.5</v>
      </c>
      <c r="AC14" s="35"/>
      <c r="AD14" s="35"/>
      <c r="AE14" s="35"/>
      <c r="AF14" s="54">
        <f t="shared" ref="AF14:AF16" si="82">IF(V14&gt;0,$C14,"na")</f>
        <v>12</v>
      </c>
      <c r="AG14" s="144">
        <f t="shared" ref="AG14:AG16" si="83">IF(W14&gt;0,$C14,"na")</f>
        <v>12</v>
      </c>
      <c r="AH14" s="144" t="str">
        <f t="shared" ref="AH14:AH16" si="84">IF(X14&gt;0,$C14,"na")</f>
        <v>na</v>
      </c>
      <c r="AI14" s="144">
        <f t="shared" ref="AI14:AI16" si="85">IF(Y14&gt;0,$C14,"na")</f>
        <v>12</v>
      </c>
      <c r="AJ14" s="144">
        <f t="shared" ref="AJ14:AJ16" si="86">IF(Z14&gt;0,$C14,"na")</f>
        <v>12</v>
      </c>
      <c r="AK14" s="144">
        <f t="shared" ref="AK14:AK16" si="87">IF(AA14&gt;0,$C14,"na")</f>
        <v>12</v>
      </c>
      <c r="AL14" s="144">
        <f t="shared" ref="AL14:AL16" si="88">IF(AB14&gt;0,$C14,"na")</f>
        <v>12</v>
      </c>
      <c r="AM14" s="144" t="str">
        <f t="shared" ref="AM14:AM16" si="89">IF(AC14&gt;0,$C14,"na")</f>
        <v>na</v>
      </c>
      <c r="AN14" s="144" t="str">
        <f t="shared" ref="AN14:AN16" si="90">IF(AD14&gt;0,$C14,"na")</f>
        <v>na</v>
      </c>
      <c r="AO14" s="144" t="str">
        <f t="shared" ref="AO14:AO16" si="91">IF(AE14&gt;0,$C14,"na")</f>
        <v>na</v>
      </c>
      <c r="AP14" s="81">
        <f t="shared" si="7"/>
        <v>0.17219526498514245</v>
      </c>
      <c r="AQ14" s="82">
        <f t="shared" si="8"/>
        <v>0.20188410377568428</v>
      </c>
      <c r="AR14" s="82" t="str">
        <f t="shared" si="9"/>
        <v>na</v>
      </c>
      <c r="AS14" s="82">
        <f t="shared" si="10"/>
        <v>0.1913280722057138</v>
      </c>
      <c r="AT14" s="82">
        <f t="shared" si="11"/>
        <v>0.26090191664415519</v>
      </c>
      <c r="AU14" s="82">
        <f t="shared" si="12"/>
        <v>0.12755204813714255</v>
      </c>
      <c r="AV14" s="82">
        <f t="shared" si="13"/>
        <v>9.8397294277224254E-2</v>
      </c>
      <c r="AW14" s="82" t="str">
        <f t="shared" si="14"/>
        <v>na</v>
      </c>
      <c r="AX14" s="82" t="str">
        <f t="shared" si="15"/>
        <v>na</v>
      </c>
      <c r="AY14" s="82" t="str">
        <f t="shared" si="16"/>
        <v>na</v>
      </c>
      <c r="AZ14" s="93">
        <f t="shared" si="17"/>
        <v>0.40383506242097272</v>
      </c>
      <c r="BA14" s="85">
        <f t="shared" si="18"/>
        <v>0.55509314168685442</v>
      </c>
      <c r="BB14" s="85" t="str">
        <f t="shared" si="19"/>
        <v>na</v>
      </c>
      <c r="BC14" s="85">
        <f t="shared" si="20"/>
        <v>0.49856180545799089</v>
      </c>
      <c r="BD14" s="85">
        <f t="shared" si="21"/>
        <v>0.92707773742188382</v>
      </c>
      <c r="BE14" s="85">
        <f t="shared" si="22"/>
        <v>0.22158302464799598</v>
      </c>
      <c r="BF14" s="85">
        <f t="shared" si="23"/>
        <v>0.1318645101782768</v>
      </c>
      <c r="BG14" s="85" t="str">
        <f t="shared" si="24"/>
        <v>na</v>
      </c>
      <c r="BH14" s="85" t="str">
        <f t="shared" si="25"/>
        <v>na</v>
      </c>
      <c r="BI14" s="102" t="str">
        <f t="shared" si="26"/>
        <v>na</v>
      </c>
      <c r="BJ14" s="85">
        <f t="shared" si="27"/>
        <v>4.4421856866307001</v>
      </c>
      <c r="BK14" s="85">
        <f t="shared" si="28"/>
        <v>6.1060245585553989</v>
      </c>
      <c r="BL14" s="85" t="str">
        <f t="shared" si="29"/>
        <v>na</v>
      </c>
      <c r="BM14" s="85">
        <f t="shared" si="30"/>
        <v>5.4841798600378997</v>
      </c>
      <c r="BN14" s="85">
        <f t="shared" si="31"/>
        <v>10.197855111640722</v>
      </c>
      <c r="BO14" s="85">
        <f t="shared" si="32"/>
        <v>2.4374132711279559</v>
      </c>
      <c r="BP14" s="85">
        <f t="shared" si="33"/>
        <v>1.4505096119610448</v>
      </c>
      <c r="BQ14" s="85" t="str">
        <f t="shared" si="34"/>
        <v>na</v>
      </c>
      <c r="BR14" s="85" t="str">
        <f t="shared" si="35"/>
        <v>na</v>
      </c>
      <c r="BS14" s="85" t="str">
        <f t="shared" si="36"/>
        <v>na</v>
      </c>
      <c r="BT14" s="93">
        <f t="shared" si="37"/>
        <v>4.951483623241486E-4</v>
      </c>
      <c r="BU14" s="85">
        <f t="shared" si="5"/>
        <v>2.6889595159708617E-2</v>
      </c>
      <c r="BV14" s="85" t="str">
        <f t="shared" si="5"/>
        <v>na</v>
      </c>
      <c r="BW14" s="85">
        <f t="shared" si="5"/>
        <v>1.7855396192078849E-3</v>
      </c>
      <c r="BX14" s="85">
        <f t="shared" si="5"/>
        <v>0.15258616166339101</v>
      </c>
      <c r="BY14" s="85">
        <f t="shared" si="5"/>
        <v>8.492353634026133E-3</v>
      </c>
      <c r="BZ14" s="85">
        <f t="shared" si="5"/>
        <v>0.11365949741621945</v>
      </c>
      <c r="CA14" s="85" t="str">
        <f t="shared" si="5"/>
        <v>na</v>
      </c>
      <c r="CB14" s="85" t="str">
        <f t="shared" si="5"/>
        <v>na</v>
      </c>
      <c r="CC14" s="102" t="str">
        <f t="shared" si="5"/>
        <v>na</v>
      </c>
    </row>
    <row r="15" spans="1:81" s="20" customFormat="1" x14ac:dyDescent="0.25">
      <c r="A15" s="222" t="s">
        <v>85</v>
      </c>
      <c r="B15" s="58"/>
      <c r="C15" s="59">
        <v>12</v>
      </c>
      <c r="D15" s="58"/>
      <c r="E15" s="60"/>
      <c r="F15" s="59">
        <v>1</v>
      </c>
      <c r="G15" s="78">
        <v>12.333</v>
      </c>
      <c r="H15" s="205">
        <v>19.23</v>
      </c>
      <c r="I15" s="205">
        <v>13.237200000000001</v>
      </c>
      <c r="J15" s="205">
        <v>26.137799999999999</v>
      </c>
      <c r="K15" s="82">
        <v>0.81699999999999995</v>
      </c>
      <c r="L15" s="82">
        <v>1.1114999999999999</v>
      </c>
      <c r="M15" s="256" t="s">
        <v>279</v>
      </c>
      <c r="N15" s="82"/>
      <c r="O15" s="82">
        <v>39.375</v>
      </c>
      <c r="P15" s="277">
        <v>0.22549999999999998</v>
      </c>
      <c r="Q15" s="278">
        <v>0.3468</v>
      </c>
      <c r="R15" s="73">
        <f t="shared" si="80"/>
        <v>5.7269841269841264E-3</v>
      </c>
      <c r="S15" s="73">
        <f t="shared" si="81"/>
        <v>0.01</v>
      </c>
      <c r="T15" s="205">
        <f>IF(Q15&gt;0,((((1/O15)^2)*((Q15^2)+(P15^2))-((1/O15)^2)*(P15^2))^0.5),0)</f>
        <v>8.8076190476190468E-3</v>
      </c>
      <c r="U15" s="26">
        <f t="shared" si="69"/>
        <v>8.8076190476190468E-3</v>
      </c>
      <c r="V15" s="78">
        <v>1</v>
      </c>
      <c r="W15" s="36"/>
      <c r="X15" s="35">
        <v>1</v>
      </c>
      <c r="Y15" s="35">
        <v>0.75</v>
      </c>
      <c r="Z15" s="35">
        <v>1</v>
      </c>
      <c r="AA15" s="35">
        <v>1</v>
      </c>
      <c r="AB15" s="35"/>
      <c r="AC15" s="35">
        <v>1</v>
      </c>
      <c r="AD15" s="35"/>
      <c r="AE15" s="35">
        <v>1</v>
      </c>
      <c r="AF15" s="54">
        <f t="shared" si="82"/>
        <v>12</v>
      </c>
      <c r="AG15" s="144" t="str">
        <f t="shared" si="83"/>
        <v>na</v>
      </c>
      <c r="AH15" s="144">
        <f t="shared" si="84"/>
        <v>12</v>
      </c>
      <c r="AI15" s="144">
        <f t="shared" si="85"/>
        <v>12</v>
      </c>
      <c r="AJ15" s="144">
        <f t="shared" si="86"/>
        <v>12</v>
      </c>
      <c r="AK15" s="144">
        <f t="shared" si="87"/>
        <v>12</v>
      </c>
      <c r="AL15" s="144" t="str">
        <f t="shared" si="88"/>
        <v>na</v>
      </c>
      <c r="AM15" s="144">
        <f t="shared" si="89"/>
        <v>12</v>
      </c>
      <c r="AN15" s="144" t="str">
        <f t="shared" si="90"/>
        <v>na</v>
      </c>
      <c r="AO15" s="144">
        <f t="shared" si="91"/>
        <v>12</v>
      </c>
      <c r="AP15" s="81">
        <f t="shared" si="7"/>
        <v>9.950330853168092E-3</v>
      </c>
      <c r="AQ15" s="82" t="str">
        <f t="shared" si="8"/>
        <v>na</v>
      </c>
      <c r="AR15" s="82">
        <f t="shared" si="9"/>
        <v>1.1608719328696109E-2</v>
      </c>
      <c r="AS15" s="82">
        <f t="shared" si="10"/>
        <v>1.1055923170186768E-2</v>
      </c>
      <c r="AT15" s="82">
        <f t="shared" si="11"/>
        <v>1.50762588684365E-2</v>
      </c>
      <c r="AU15" s="82">
        <f t="shared" si="12"/>
        <v>1.4741230893582358E-2</v>
      </c>
      <c r="AV15" s="82" t="str">
        <f t="shared" si="13"/>
        <v>na</v>
      </c>
      <c r="AW15" s="82">
        <f t="shared" si="14"/>
        <v>9.950330853168092E-3</v>
      </c>
      <c r="AX15" s="82" t="str">
        <f t="shared" si="15"/>
        <v>na</v>
      </c>
      <c r="AY15" s="82">
        <f t="shared" si="16"/>
        <v>9.950330853168092E-3</v>
      </c>
      <c r="AZ15" s="93">
        <f t="shared" si="17"/>
        <v>1.7538116449848335E-2</v>
      </c>
      <c r="BA15" s="85" t="str">
        <f t="shared" si="18"/>
        <v>na</v>
      </c>
      <c r="BB15" s="85">
        <f t="shared" si="19"/>
        <v>2.3871325167849129E-2</v>
      </c>
      <c r="BC15" s="85">
        <f t="shared" si="20"/>
        <v>2.1651995617096704E-2</v>
      </c>
      <c r="BD15" s="85">
        <f t="shared" si="21"/>
        <v>4.026197532104759E-2</v>
      </c>
      <c r="BE15" s="85">
        <f t="shared" si="22"/>
        <v>3.8492436652616369E-2</v>
      </c>
      <c r="BF15" s="85" t="str">
        <f t="shared" si="23"/>
        <v>na</v>
      </c>
      <c r="BG15" s="85">
        <f t="shared" si="24"/>
        <v>1.7538116449848335E-2</v>
      </c>
      <c r="BH15" s="85" t="str">
        <f t="shared" si="25"/>
        <v>na</v>
      </c>
      <c r="BI15" s="102">
        <f t="shared" si="26"/>
        <v>1.7538116449848335E-2</v>
      </c>
      <c r="BJ15" s="85">
        <f t="shared" si="27"/>
        <v>0.19291928094833169</v>
      </c>
      <c r="BK15" s="85" t="str">
        <f t="shared" si="28"/>
        <v>na</v>
      </c>
      <c r="BL15" s="85">
        <f t="shared" si="29"/>
        <v>0.2625845768463404</v>
      </c>
      <c r="BM15" s="85">
        <f t="shared" si="30"/>
        <v>0.23817195178806375</v>
      </c>
      <c r="BN15" s="85">
        <f t="shared" si="31"/>
        <v>0.44288172853152347</v>
      </c>
      <c r="BO15" s="85">
        <f t="shared" si="32"/>
        <v>0.42341680317878005</v>
      </c>
      <c r="BP15" s="85" t="str">
        <f t="shared" si="33"/>
        <v>na</v>
      </c>
      <c r="BQ15" s="85">
        <f t="shared" si="34"/>
        <v>0.19291928094833169</v>
      </c>
      <c r="BR15" s="85" t="str">
        <f t="shared" si="35"/>
        <v>na</v>
      </c>
      <c r="BS15" s="85">
        <f t="shared" si="36"/>
        <v>0.19291928094833169</v>
      </c>
      <c r="BT15" s="93">
        <f t="shared" si="37"/>
        <v>0.34138880671817279</v>
      </c>
      <c r="BU15" s="85" t="str">
        <f t="shared" si="5"/>
        <v>na</v>
      </c>
      <c r="BV15" s="85">
        <f t="shared" si="5"/>
        <v>0.12886221056590191</v>
      </c>
      <c r="BW15" s="85">
        <f t="shared" si="5"/>
        <v>0.3389864124860979</v>
      </c>
      <c r="BX15" s="85">
        <f t="shared" si="5"/>
        <v>0.21246777739772549</v>
      </c>
      <c r="BY15" s="85">
        <f t="shared" si="5"/>
        <v>0.23323307313025998</v>
      </c>
      <c r="BZ15" s="85" t="str">
        <f t="shared" si="5"/>
        <v>na</v>
      </c>
      <c r="CA15" s="85">
        <f t="shared" si="5"/>
        <v>0.54125099408363508</v>
      </c>
      <c r="CB15" s="85" t="str">
        <f t="shared" si="5"/>
        <v>na</v>
      </c>
      <c r="CC15" s="102">
        <f t="shared" si="5"/>
        <v>0.47444273168400031</v>
      </c>
    </row>
    <row r="16" spans="1:81" s="20" customFormat="1" x14ac:dyDescent="0.25">
      <c r="A16" s="222" t="s">
        <v>84</v>
      </c>
      <c r="B16" s="58"/>
      <c r="C16" s="59">
        <v>12</v>
      </c>
      <c r="D16" s="58"/>
      <c r="E16" s="60"/>
      <c r="F16" s="59">
        <v>1</v>
      </c>
      <c r="G16" s="78">
        <v>11</v>
      </c>
      <c r="H16" s="205">
        <v>3.65</v>
      </c>
      <c r="I16" s="205"/>
      <c r="J16" s="205"/>
      <c r="K16" s="82">
        <v>0.6895</v>
      </c>
      <c r="L16" s="82">
        <v>1.0660000000000001</v>
      </c>
      <c r="M16" s="256" t="s">
        <v>279</v>
      </c>
      <c r="N16" s="82"/>
      <c r="O16" s="82">
        <v>1.7555000000000001</v>
      </c>
      <c r="P16" s="277">
        <v>0.88895000000000002</v>
      </c>
      <c r="Q16" s="278">
        <v>1.3309500000000001</v>
      </c>
      <c r="R16" s="73">
        <f t="shared" si="80"/>
        <v>0.50637994873255487</v>
      </c>
      <c r="S16" s="73">
        <f t="shared" si="81"/>
        <v>0.50637994873255487</v>
      </c>
      <c r="T16" s="205">
        <f>IF(Q16&gt;0,((((1/O16)^2)*((Q16^2)+(P16^2))-((1/O16)^2)*(P16^2))^0.5),0)</f>
        <v>0.75816006835659355</v>
      </c>
      <c r="U16" s="26">
        <f t="shared" si="69"/>
        <v>0.75816006835659355</v>
      </c>
      <c r="V16" s="78">
        <v>1</v>
      </c>
      <c r="W16" s="36"/>
      <c r="X16" s="35"/>
      <c r="Y16" s="35">
        <v>0.75</v>
      </c>
      <c r="Z16" s="35">
        <v>1</v>
      </c>
      <c r="AA16" s="35">
        <v>0.5</v>
      </c>
      <c r="AB16" s="35">
        <v>1</v>
      </c>
      <c r="AC16" s="35"/>
      <c r="AD16" s="35"/>
      <c r="AE16" s="35">
        <v>1</v>
      </c>
      <c r="AF16" s="54">
        <f t="shared" si="82"/>
        <v>12</v>
      </c>
      <c r="AG16" s="144" t="str">
        <f t="shared" si="83"/>
        <v>na</v>
      </c>
      <c r="AH16" s="144" t="str">
        <f t="shared" si="84"/>
        <v>na</v>
      </c>
      <c r="AI16" s="144">
        <f t="shared" si="85"/>
        <v>12</v>
      </c>
      <c r="AJ16" s="144">
        <f t="shared" si="86"/>
        <v>12</v>
      </c>
      <c r="AK16" s="144">
        <f t="shared" si="87"/>
        <v>12</v>
      </c>
      <c r="AL16" s="144">
        <f t="shared" si="88"/>
        <v>12</v>
      </c>
      <c r="AM16" s="144" t="str">
        <f t="shared" si="89"/>
        <v>na</v>
      </c>
      <c r="AN16" s="144" t="str">
        <f t="shared" si="90"/>
        <v>na</v>
      </c>
      <c r="AO16" s="144">
        <f t="shared" si="91"/>
        <v>12</v>
      </c>
      <c r="AP16" s="81">
        <f t="shared" si="7"/>
        <v>0.40970938755298913</v>
      </c>
      <c r="AQ16" s="82" t="str">
        <f t="shared" si="8"/>
        <v>na</v>
      </c>
      <c r="AR16" s="82" t="str">
        <f t="shared" si="9"/>
        <v>na</v>
      </c>
      <c r="AS16" s="82">
        <f t="shared" si="10"/>
        <v>0.45523265283665454</v>
      </c>
      <c r="AT16" s="82">
        <f t="shared" si="11"/>
        <v>0.62077179932271076</v>
      </c>
      <c r="AU16" s="82">
        <f t="shared" si="12"/>
        <v>0.30348843522443636</v>
      </c>
      <c r="AV16" s="82">
        <f t="shared" si="13"/>
        <v>0.46823930006055897</v>
      </c>
      <c r="AW16" s="82" t="str">
        <f t="shared" si="14"/>
        <v>na</v>
      </c>
      <c r="AX16" s="82" t="str">
        <f t="shared" si="15"/>
        <v>na</v>
      </c>
      <c r="AY16" s="82">
        <f t="shared" si="16"/>
        <v>0.40970938755298913</v>
      </c>
      <c r="AZ16" s="93">
        <f t="shared" si="17"/>
        <v>1.1285356930308761</v>
      </c>
      <c r="BA16" s="85" t="str">
        <f t="shared" si="18"/>
        <v>na</v>
      </c>
      <c r="BB16" s="85" t="str">
        <f t="shared" si="19"/>
        <v>na</v>
      </c>
      <c r="BC16" s="85">
        <f t="shared" si="20"/>
        <v>1.3932539420134269</v>
      </c>
      <c r="BD16" s="85">
        <f t="shared" si="21"/>
        <v>2.5907614624216615</v>
      </c>
      <c r="BE16" s="85">
        <f t="shared" si="22"/>
        <v>0.61922397422818976</v>
      </c>
      <c r="BF16" s="85">
        <f t="shared" si="23"/>
        <v>1.4740058031423686</v>
      </c>
      <c r="BG16" s="85" t="str">
        <f t="shared" si="24"/>
        <v>na</v>
      </c>
      <c r="BH16" s="85" t="str">
        <f t="shared" si="25"/>
        <v>na</v>
      </c>
      <c r="BI16" s="102">
        <f t="shared" si="26"/>
        <v>1.1285356930308761</v>
      </c>
      <c r="BJ16" s="85">
        <f t="shared" si="27"/>
        <v>12.413892623339637</v>
      </c>
      <c r="BK16" s="85" t="str">
        <f t="shared" si="28"/>
        <v>na</v>
      </c>
      <c r="BL16" s="85" t="str">
        <f t="shared" si="29"/>
        <v>na</v>
      </c>
      <c r="BM16" s="85">
        <f t="shared" si="30"/>
        <v>15.325793362147696</v>
      </c>
      <c r="BN16" s="85">
        <f t="shared" si="31"/>
        <v>28.498376086638277</v>
      </c>
      <c r="BO16" s="85">
        <f t="shared" si="32"/>
        <v>6.8114637165100875</v>
      </c>
      <c r="BP16" s="85">
        <f t="shared" si="33"/>
        <v>16.214063834566055</v>
      </c>
      <c r="BQ16" s="85" t="str">
        <f t="shared" si="34"/>
        <v>na</v>
      </c>
      <c r="BR16" s="85" t="str">
        <f t="shared" si="35"/>
        <v>na</v>
      </c>
      <c r="BS16" s="85">
        <f t="shared" si="36"/>
        <v>12.413892623339637</v>
      </c>
      <c r="BT16" s="93">
        <f t="shared" si="37"/>
        <v>0.64083407349015986</v>
      </c>
      <c r="BU16" s="85" t="str">
        <f t="shared" si="5"/>
        <v>na</v>
      </c>
      <c r="BV16" s="85" t="str">
        <f t="shared" si="5"/>
        <v>na</v>
      </c>
      <c r="BW16" s="85">
        <f t="shared" si="5"/>
        <v>0.91479264282004102</v>
      </c>
      <c r="BX16" s="85">
        <f t="shared" si="5"/>
        <v>2.6805830723407755</v>
      </c>
      <c r="BY16" s="85">
        <f t="shared" si="5"/>
        <v>0.26760710715282526</v>
      </c>
      <c r="BZ16" s="85">
        <f t="shared" si="5"/>
        <v>0.89120405832565441</v>
      </c>
      <c r="CA16" s="85" t="str">
        <f t="shared" si="5"/>
        <v>na</v>
      </c>
      <c r="CB16" s="85" t="str">
        <f t="shared" si="5"/>
        <v>na</v>
      </c>
      <c r="CC16" s="102">
        <f t="shared" si="5"/>
        <v>0.48442708031306436</v>
      </c>
    </row>
    <row r="17" spans="1:81" s="20" customFormat="1" x14ac:dyDescent="0.25">
      <c r="A17" s="222" t="s">
        <v>83</v>
      </c>
      <c r="B17" s="58">
        <v>18</v>
      </c>
      <c r="C17" s="59"/>
      <c r="D17" s="58"/>
      <c r="E17" s="60"/>
      <c r="F17" s="59">
        <v>1</v>
      </c>
      <c r="G17" s="78"/>
      <c r="H17" s="205">
        <v>21.94</v>
      </c>
      <c r="I17" s="205"/>
      <c r="J17" s="205"/>
      <c r="K17" s="82"/>
      <c r="L17" s="82"/>
      <c r="M17" s="266" t="s">
        <v>271</v>
      </c>
      <c r="N17" s="82">
        <v>21.94</v>
      </c>
      <c r="O17" s="82"/>
      <c r="P17" s="277">
        <v>0</v>
      </c>
      <c r="Q17" s="278">
        <v>0</v>
      </c>
      <c r="R17" s="32">
        <f t="shared" ref="R17" si="92">P17/N17</f>
        <v>0</v>
      </c>
      <c r="S17" s="32">
        <f t="shared" ref="S17" si="93">IF(P17&lt;0.01*N17,0.01,IF(P17&gt;100*N17,100,R17))</f>
        <v>0.01</v>
      </c>
      <c r="T17" s="205">
        <f t="shared" ref="T17:T20" si="94">IF(Q17&gt;0,((((1/N17)^2)*((Q17^2)+(P17^2))-((1/N17)^2)*(P17^2))^0.5),0)</f>
        <v>0</v>
      </c>
      <c r="U17" s="26">
        <f t="shared" ref="U17" si="95">IF(T17=0,S17,T17)</f>
        <v>0.01</v>
      </c>
      <c r="V17" s="78">
        <v>1</v>
      </c>
      <c r="W17" s="36">
        <v>0.5</v>
      </c>
      <c r="X17" s="35">
        <v>1</v>
      </c>
      <c r="Y17" s="35">
        <v>0.5</v>
      </c>
      <c r="Z17" s="35">
        <v>0.5</v>
      </c>
      <c r="AA17" s="35">
        <v>1</v>
      </c>
      <c r="AB17" s="35">
        <v>1</v>
      </c>
      <c r="AC17" s="35"/>
      <c r="AD17" s="35"/>
      <c r="AE17" s="35"/>
      <c r="AF17" s="54">
        <f t="shared" ref="AF17:AF20" si="96">IF(V17&gt;0,$B17,"na")</f>
        <v>18</v>
      </c>
      <c r="AG17" s="144">
        <f t="shared" ref="AG17:AG20" si="97">IF(W17&gt;0,$B17,"na")</f>
        <v>18</v>
      </c>
      <c r="AH17" s="144">
        <f t="shared" ref="AH17:AH20" si="98">IF(X17&gt;0,$B17,"na")</f>
        <v>18</v>
      </c>
      <c r="AI17" s="144">
        <f t="shared" ref="AI17:AI20" si="99">IF(Y17&gt;0,$B17,"na")</f>
        <v>18</v>
      </c>
      <c r="AJ17" s="144">
        <f t="shared" ref="AJ17:AJ20" si="100">IF(Z17&gt;0,$B17,"na")</f>
        <v>18</v>
      </c>
      <c r="AK17" s="144">
        <f t="shared" ref="AK17:AK20" si="101">IF(AA17&gt;0,$B17,"na")</f>
        <v>18</v>
      </c>
      <c r="AL17" s="144">
        <f t="shared" ref="AL17:AL20" si="102">IF(AB17&gt;0,$B17,"na")</f>
        <v>18</v>
      </c>
      <c r="AM17" s="144" t="str">
        <f t="shared" ref="AM17:AM20" si="103">IF(AC17&gt;0,$B17,"na")</f>
        <v>na</v>
      </c>
      <c r="AN17" s="144" t="str">
        <f t="shared" ref="AN17:AN20" si="104">IF(AD17&gt;0,$B17,"na")</f>
        <v>na</v>
      </c>
      <c r="AO17" s="144" t="str">
        <f t="shared" ref="AO17:AO20" si="105">IF(AE17&gt;0,$B17,"na")</f>
        <v>na</v>
      </c>
      <c r="AP17" s="81">
        <f t="shared" si="7"/>
        <v>9.950330853168092E-3</v>
      </c>
      <c r="AQ17" s="82">
        <f t="shared" si="8"/>
        <v>5.8329525690985371E-3</v>
      </c>
      <c r="AR17" s="82">
        <f t="shared" si="9"/>
        <v>1.1608719328696109E-2</v>
      </c>
      <c r="AS17" s="82">
        <f t="shared" si="10"/>
        <v>7.3706154467911792E-3</v>
      </c>
      <c r="AT17" s="82">
        <f t="shared" si="11"/>
        <v>7.5381294342182501E-3</v>
      </c>
      <c r="AU17" s="82">
        <f t="shared" si="12"/>
        <v>1.4741230893582358E-2</v>
      </c>
      <c r="AV17" s="82">
        <f t="shared" si="13"/>
        <v>1.1371806689334962E-2</v>
      </c>
      <c r="AW17" s="82" t="str">
        <f t="shared" si="14"/>
        <v>na</v>
      </c>
      <c r="AX17" s="82" t="str">
        <f t="shared" si="15"/>
        <v>na</v>
      </c>
      <c r="AY17" s="82" t="str">
        <f t="shared" si="16"/>
        <v>na</v>
      </c>
      <c r="AZ17" s="93">
        <f t="shared" si="17"/>
        <v>1.9900661706336174E-2</v>
      </c>
      <c r="BA17" s="85">
        <f t="shared" si="18"/>
        <v>6.8386340465293174E-3</v>
      </c>
      <c r="BB17" s="85">
        <f t="shared" si="19"/>
        <v>2.7087011766957575E-2</v>
      </c>
      <c r="BC17" s="85">
        <f t="shared" si="20"/>
        <v>1.091943029154248E-2</v>
      </c>
      <c r="BD17" s="85">
        <f t="shared" si="21"/>
        <v>1.1421408233664007E-2</v>
      </c>
      <c r="BE17" s="85">
        <f t="shared" si="22"/>
        <v>4.3677721166169921E-2</v>
      </c>
      <c r="BF17" s="85">
        <f t="shared" si="23"/>
        <v>2.5992701004194183E-2</v>
      </c>
      <c r="BG17" s="85" t="str">
        <f t="shared" si="24"/>
        <v>na</v>
      </c>
      <c r="BH17" s="85" t="str">
        <f t="shared" si="25"/>
        <v>na</v>
      </c>
      <c r="BI17" s="102" t="str">
        <f t="shared" si="26"/>
        <v>na</v>
      </c>
      <c r="BJ17" s="85">
        <f t="shared" si="27"/>
        <v>0.33831124900771498</v>
      </c>
      <c r="BK17" s="85">
        <f t="shared" si="28"/>
        <v>0.1162567787909984</v>
      </c>
      <c r="BL17" s="85">
        <f t="shared" si="29"/>
        <v>0.4604792000382788</v>
      </c>
      <c r="BM17" s="85">
        <f t="shared" si="30"/>
        <v>0.18563031495622218</v>
      </c>
      <c r="BN17" s="85">
        <f t="shared" si="31"/>
        <v>0.19416393997228812</v>
      </c>
      <c r="BO17" s="85">
        <f t="shared" si="32"/>
        <v>0.7425212598248887</v>
      </c>
      <c r="BP17" s="85">
        <f t="shared" si="33"/>
        <v>0.44187591707130114</v>
      </c>
      <c r="BQ17" s="85" t="str">
        <f t="shared" si="34"/>
        <v>na</v>
      </c>
      <c r="BR17" s="85" t="str">
        <f t="shared" si="35"/>
        <v>na</v>
      </c>
      <c r="BS17" s="85" t="str">
        <f t="shared" si="36"/>
        <v>na</v>
      </c>
      <c r="BT17" s="93">
        <f t="shared" si="37"/>
        <v>0.51208321007725921</v>
      </c>
      <c r="BU17" s="85">
        <f t="shared" si="5"/>
        <v>0.39808572388999847</v>
      </c>
      <c r="BV17" s="85">
        <f t="shared" si="5"/>
        <v>0.19329331584885284</v>
      </c>
      <c r="BW17" s="85">
        <f t="shared" si="5"/>
        <v>0.53102264367618779</v>
      </c>
      <c r="BX17" s="85">
        <f t="shared" si="5"/>
        <v>0.35583403132448271</v>
      </c>
      <c r="BY17" s="85">
        <f t="shared" si="5"/>
        <v>0.34984960969538997</v>
      </c>
      <c r="BZ17" s="85">
        <f t="shared" si="5"/>
        <v>0.61171374173944604</v>
      </c>
      <c r="CA17" s="85" t="str">
        <f t="shared" si="5"/>
        <v>na</v>
      </c>
      <c r="CB17" s="85" t="str">
        <f t="shared" si="5"/>
        <v>na</v>
      </c>
      <c r="CC17" s="102" t="str">
        <f t="shared" si="5"/>
        <v>na</v>
      </c>
    </row>
    <row r="18" spans="1:81" s="20" customFormat="1" x14ac:dyDescent="0.25">
      <c r="A18" s="222" t="s">
        <v>82</v>
      </c>
      <c r="B18" s="58">
        <v>18</v>
      </c>
      <c r="C18" s="59"/>
      <c r="D18" s="58"/>
      <c r="E18" s="60"/>
      <c r="F18" s="59">
        <v>1</v>
      </c>
      <c r="G18" s="78">
        <v>35</v>
      </c>
      <c r="H18" s="205">
        <v>68.367000000000004</v>
      </c>
      <c r="I18" s="205">
        <v>7.1471999999999998</v>
      </c>
      <c r="J18" s="205">
        <v>16.244499999999999</v>
      </c>
      <c r="K18" s="82">
        <v>0.54549999999999998</v>
      </c>
      <c r="L18" s="82">
        <v>0.748</v>
      </c>
      <c r="M18" s="266" t="s">
        <v>270</v>
      </c>
      <c r="N18" s="82">
        <v>136.73400000000001</v>
      </c>
      <c r="O18" s="82"/>
      <c r="P18" s="277">
        <v>1.444</v>
      </c>
      <c r="Q18" s="278">
        <v>4.2039999999999997</v>
      </c>
      <c r="R18" s="32">
        <f t="shared" ref="R18:R20" si="106">P18/N18</f>
        <v>1.0560650606286658E-2</v>
      </c>
      <c r="S18" s="32">
        <f t="shared" ref="S18:S20" si="107">IF(P18&lt;0.01*N18,0.01,IF(P18&gt;100*N18,100,R18))</f>
        <v>1.0560650606286658E-2</v>
      </c>
      <c r="T18" s="205">
        <f t="shared" si="94"/>
        <v>3.0745827665394118E-2</v>
      </c>
      <c r="U18" s="26">
        <f t="shared" ref="U18:U23" si="108">IF(T18=0,S18,T18)</f>
        <v>3.0745827665394118E-2</v>
      </c>
      <c r="V18" s="78">
        <v>1</v>
      </c>
      <c r="W18" s="36">
        <v>1</v>
      </c>
      <c r="X18" s="35"/>
      <c r="Y18" s="35">
        <v>0.5</v>
      </c>
      <c r="Z18" s="35">
        <v>1</v>
      </c>
      <c r="AA18" s="35">
        <v>1</v>
      </c>
      <c r="AB18" s="35">
        <v>0.5</v>
      </c>
      <c r="AC18" s="35"/>
      <c r="AD18" s="35"/>
      <c r="AE18" s="35"/>
      <c r="AF18" s="54">
        <f t="shared" si="96"/>
        <v>18</v>
      </c>
      <c r="AG18" s="144">
        <f t="shared" si="97"/>
        <v>18</v>
      </c>
      <c r="AH18" s="144" t="str">
        <f t="shared" si="98"/>
        <v>na</v>
      </c>
      <c r="AI18" s="144">
        <f t="shared" si="99"/>
        <v>18</v>
      </c>
      <c r="AJ18" s="144">
        <f t="shared" si="100"/>
        <v>18</v>
      </c>
      <c r="AK18" s="144">
        <f t="shared" si="101"/>
        <v>18</v>
      </c>
      <c r="AL18" s="144">
        <f t="shared" si="102"/>
        <v>18</v>
      </c>
      <c r="AM18" s="144" t="str">
        <f t="shared" si="103"/>
        <v>na</v>
      </c>
      <c r="AN18" s="144" t="str">
        <f t="shared" si="104"/>
        <v>na</v>
      </c>
      <c r="AO18" s="144" t="str">
        <f t="shared" si="105"/>
        <v>na</v>
      </c>
      <c r="AP18" s="81">
        <f t="shared" si="7"/>
        <v>1.0505276452555954E-2</v>
      </c>
      <c r="AQ18" s="82">
        <f t="shared" si="8"/>
        <v>1.2316531013341464E-2</v>
      </c>
      <c r="AR18" s="82" t="str">
        <f t="shared" si="9"/>
        <v>na</v>
      </c>
      <c r="AS18" s="82">
        <f t="shared" si="10"/>
        <v>7.7816862611525582E-3</v>
      </c>
      <c r="AT18" s="82">
        <f t="shared" si="11"/>
        <v>1.5917085534175684E-2</v>
      </c>
      <c r="AU18" s="82">
        <f t="shared" si="12"/>
        <v>1.5563372522305116E-2</v>
      </c>
      <c r="AV18" s="82">
        <f t="shared" si="13"/>
        <v>6.0030151157462585E-3</v>
      </c>
      <c r="AW18" s="82" t="str">
        <f t="shared" si="14"/>
        <v>na</v>
      </c>
      <c r="AX18" s="82" t="str">
        <f t="shared" si="15"/>
        <v>na</v>
      </c>
      <c r="AY18" s="82" t="str">
        <f t="shared" si="16"/>
        <v>na</v>
      </c>
      <c r="AZ18" s="93">
        <f t="shared" si="17"/>
        <v>6.0565289467711086E-2</v>
      </c>
      <c r="BA18" s="85">
        <f t="shared" si="18"/>
        <v>8.3250267092359137E-2</v>
      </c>
      <c r="BB18" s="85" t="str">
        <f t="shared" si="19"/>
        <v>na</v>
      </c>
      <c r="BC18" s="85">
        <f t="shared" si="20"/>
        <v>3.3231983247029397E-2</v>
      </c>
      <c r="BD18" s="85">
        <f t="shared" si="21"/>
        <v>0.13903877288271596</v>
      </c>
      <c r="BE18" s="85">
        <f t="shared" si="22"/>
        <v>0.13292793298811759</v>
      </c>
      <c r="BF18" s="85">
        <f t="shared" si="23"/>
        <v>1.977642105068117E-2</v>
      </c>
      <c r="BG18" s="85" t="str">
        <f t="shared" si="24"/>
        <v>na</v>
      </c>
      <c r="BH18" s="85" t="str">
        <f t="shared" si="25"/>
        <v>na</v>
      </c>
      <c r="BI18" s="102" t="str">
        <f t="shared" si="26"/>
        <v>na</v>
      </c>
      <c r="BJ18" s="85">
        <f t="shared" si="27"/>
        <v>1.0296099209510885</v>
      </c>
      <c r="BK18" s="85">
        <f t="shared" si="28"/>
        <v>1.4152545405701054</v>
      </c>
      <c r="BL18" s="85" t="str">
        <f t="shared" si="29"/>
        <v>na</v>
      </c>
      <c r="BM18" s="85">
        <f t="shared" si="30"/>
        <v>0.56494371519949971</v>
      </c>
      <c r="BN18" s="85">
        <f t="shared" si="31"/>
        <v>2.3636591390061712</v>
      </c>
      <c r="BO18" s="85">
        <f t="shared" si="32"/>
        <v>2.2597748607979988</v>
      </c>
      <c r="BP18" s="85">
        <f t="shared" si="33"/>
        <v>0.33619915786157989</v>
      </c>
      <c r="BQ18" s="85" t="str">
        <f t="shared" si="34"/>
        <v>na</v>
      </c>
      <c r="BR18" s="85" t="str">
        <f t="shared" si="35"/>
        <v>na</v>
      </c>
      <c r="BS18" s="85" t="str">
        <f t="shared" si="36"/>
        <v>na</v>
      </c>
      <c r="BT18" s="93">
        <f t="shared" si="37"/>
        <v>0.50871908687780842</v>
      </c>
      <c r="BU18" s="85">
        <f t="shared" si="5"/>
        <v>0.36413121074705096</v>
      </c>
      <c r="BV18" s="85" t="str">
        <f t="shared" si="5"/>
        <v>na</v>
      </c>
      <c r="BW18" s="85">
        <f t="shared" si="5"/>
        <v>0.52848389679391794</v>
      </c>
      <c r="BX18" s="85">
        <f t="shared" si="5"/>
        <v>0.31468661978668255</v>
      </c>
      <c r="BY18" s="85">
        <f t="shared" si="5"/>
        <v>0.34573554475635243</v>
      </c>
      <c r="BZ18" s="85">
        <f t="shared" si="5"/>
        <v>0.64786266164734907</v>
      </c>
      <c r="CA18" s="85" t="str">
        <f t="shared" si="5"/>
        <v>na</v>
      </c>
      <c r="CB18" s="85" t="str">
        <f t="shared" si="5"/>
        <v>na</v>
      </c>
      <c r="CC18" s="102" t="str">
        <f t="shared" si="5"/>
        <v>na</v>
      </c>
    </row>
    <row r="19" spans="1:81" s="20" customFormat="1" x14ac:dyDescent="0.25">
      <c r="A19" s="222" t="s">
        <v>81</v>
      </c>
      <c r="B19" s="58">
        <v>18</v>
      </c>
      <c r="C19" s="59"/>
      <c r="D19" s="58"/>
      <c r="E19" s="60"/>
      <c r="F19" s="59">
        <v>1</v>
      </c>
      <c r="G19" s="78">
        <v>56.332999999999998</v>
      </c>
      <c r="H19" s="205">
        <v>23.5</v>
      </c>
      <c r="I19" s="205"/>
      <c r="J19" s="205"/>
      <c r="K19" s="82"/>
      <c r="L19" s="82"/>
      <c r="M19" s="266" t="s">
        <v>271</v>
      </c>
      <c r="N19" s="82">
        <v>56.332999999999998</v>
      </c>
      <c r="O19" s="82"/>
      <c r="P19" s="277">
        <v>10.111000000000001</v>
      </c>
      <c r="Q19" s="278">
        <v>10.51</v>
      </c>
      <c r="R19" s="32">
        <f t="shared" si="106"/>
        <v>0.17948626914952162</v>
      </c>
      <c r="S19" s="32">
        <f t="shared" si="107"/>
        <v>0.17948626914952162</v>
      </c>
      <c r="T19" s="205">
        <f t="shared" si="94"/>
        <v>0.18656915129675325</v>
      </c>
      <c r="U19" s="26">
        <f t="shared" si="108"/>
        <v>0.18656915129675325</v>
      </c>
      <c r="V19" s="78">
        <v>1</v>
      </c>
      <c r="W19" s="36">
        <v>1</v>
      </c>
      <c r="X19" s="35">
        <v>1</v>
      </c>
      <c r="Y19" s="35">
        <v>0.5</v>
      </c>
      <c r="Z19" s="35">
        <v>0.3</v>
      </c>
      <c r="AA19" s="35">
        <v>1</v>
      </c>
      <c r="AB19" s="35"/>
      <c r="AC19" s="35"/>
      <c r="AD19" s="35"/>
      <c r="AE19" s="35"/>
      <c r="AF19" s="54">
        <f t="shared" si="96"/>
        <v>18</v>
      </c>
      <c r="AG19" s="144">
        <f t="shared" si="97"/>
        <v>18</v>
      </c>
      <c r="AH19" s="144">
        <f t="shared" si="98"/>
        <v>18</v>
      </c>
      <c r="AI19" s="144">
        <f t="shared" si="99"/>
        <v>18</v>
      </c>
      <c r="AJ19" s="144">
        <f t="shared" si="100"/>
        <v>18</v>
      </c>
      <c r="AK19" s="144">
        <f t="shared" si="101"/>
        <v>18</v>
      </c>
      <c r="AL19" s="144" t="str">
        <f t="shared" si="102"/>
        <v>na</v>
      </c>
      <c r="AM19" s="144" t="str">
        <f t="shared" si="103"/>
        <v>na</v>
      </c>
      <c r="AN19" s="144" t="str">
        <f t="shared" si="104"/>
        <v>na</v>
      </c>
      <c r="AO19" s="144" t="str">
        <f t="shared" si="105"/>
        <v>na</v>
      </c>
      <c r="AP19" s="81">
        <f t="shared" si="7"/>
        <v>0.16507897855113643</v>
      </c>
      <c r="AQ19" s="82">
        <f t="shared" si="8"/>
        <v>0.19354087140478066</v>
      </c>
      <c r="AR19" s="82">
        <f t="shared" si="9"/>
        <v>0.19259214164299251</v>
      </c>
      <c r="AS19" s="82">
        <f t="shared" si="10"/>
        <v>0.12228072485269365</v>
      </c>
      <c r="AT19" s="82">
        <f t="shared" si="11"/>
        <v>7.5035899341425627E-2</v>
      </c>
      <c r="AU19" s="82">
        <f t="shared" si="12"/>
        <v>0.24456144970538729</v>
      </c>
      <c r="AV19" s="82" t="str">
        <f t="shared" si="13"/>
        <v>na</v>
      </c>
      <c r="AW19" s="82" t="str">
        <f t="shared" si="14"/>
        <v>na</v>
      </c>
      <c r="AX19" s="82" t="str">
        <f t="shared" si="15"/>
        <v>na</v>
      </c>
      <c r="AY19" s="82" t="str">
        <f t="shared" si="16"/>
        <v>na</v>
      </c>
      <c r="AZ19" s="93">
        <f t="shared" si="17"/>
        <v>0.34213215389136964</v>
      </c>
      <c r="BA19" s="85">
        <f t="shared" si="18"/>
        <v>0.4702791556461634</v>
      </c>
      <c r="BB19" s="85">
        <f t="shared" si="19"/>
        <v>0.4656798761299199</v>
      </c>
      <c r="BC19" s="85">
        <f t="shared" si="20"/>
        <v>0.18772683341090238</v>
      </c>
      <c r="BD19" s="85">
        <f t="shared" si="21"/>
        <v>7.0688461547803602E-2</v>
      </c>
      <c r="BE19" s="85">
        <f t="shared" si="22"/>
        <v>0.75090733364360951</v>
      </c>
      <c r="BF19" s="85" t="str">
        <f t="shared" si="23"/>
        <v>na</v>
      </c>
      <c r="BG19" s="85" t="str">
        <f t="shared" si="24"/>
        <v>na</v>
      </c>
      <c r="BH19" s="85" t="str">
        <f t="shared" si="25"/>
        <v>na</v>
      </c>
      <c r="BI19" s="102" t="str">
        <f t="shared" si="26"/>
        <v>na</v>
      </c>
      <c r="BJ19" s="85">
        <f t="shared" si="27"/>
        <v>5.8162466161532835</v>
      </c>
      <c r="BK19" s="85">
        <f t="shared" si="28"/>
        <v>7.9947456459847777</v>
      </c>
      <c r="BL19" s="85">
        <f t="shared" si="29"/>
        <v>7.9165578942086388</v>
      </c>
      <c r="BM19" s="85">
        <f t="shared" si="30"/>
        <v>3.1913561679853406</v>
      </c>
      <c r="BN19" s="85">
        <f t="shared" si="31"/>
        <v>1.2017038463126613</v>
      </c>
      <c r="BO19" s="85">
        <f t="shared" si="32"/>
        <v>12.765424671941362</v>
      </c>
      <c r="BP19" s="85" t="str">
        <f t="shared" si="33"/>
        <v>na</v>
      </c>
      <c r="BQ19" s="85" t="str">
        <f t="shared" si="34"/>
        <v>na</v>
      </c>
      <c r="BR19" s="85" t="str">
        <f t="shared" si="35"/>
        <v>na</v>
      </c>
      <c r="BS19" s="85" t="str">
        <f t="shared" si="36"/>
        <v>na</v>
      </c>
      <c r="BT19" s="93">
        <f t="shared" si="37"/>
        <v>3.2999030692877221E-3</v>
      </c>
      <c r="BU19" s="85">
        <f t="shared" si="5"/>
        <v>2.7369369480042746E-2</v>
      </c>
      <c r="BV19" s="85">
        <f t="shared" si="5"/>
        <v>0.10771279429966059</v>
      </c>
      <c r="BW19" s="85">
        <f t="shared" si="5"/>
        <v>5.8172953519005297E-2</v>
      </c>
      <c r="BX19" s="85">
        <f t="shared" si="5"/>
        <v>9.6192695247925772E-2</v>
      </c>
      <c r="BY19" s="85">
        <f t="shared" si="5"/>
        <v>0.1471211498584028</v>
      </c>
      <c r="BZ19" s="85" t="str">
        <f t="shared" si="5"/>
        <v>na</v>
      </c>
      <c r="CA19" s="85" t="str">
        <f t="shared" si="5"/>
        <v>na</v>
      </c>
      <c r="CB19" s="85" t="str">
        <f t="shared" si="5"/>
        <v>na</v>
      </c>
      <c r="CC19" s="102" t="str">
        <f t="shared" si="5"/>
        <v>na</v>
      </c>
    </row>
    <row r="20" spans="1:81" x14ac:dyDescent="0.25">
      <c r="A20" s="217" t="s">
        <v>41</v>
      </c>
      <c r="B20" s="54">
        <v>18</v>
      </c>
      <c r="C20" s="69"/>
      <c r="D20" s="54"/>
      <c r="E20" s="144"/>
      <c r="F20" s="69">
        <v>1</v>
      </c>
      <c r="G20" s="78"/>
      <c r="H20" s="205">
        <v>23.516999999999999</v>
      </c>
      <c r="I20" s="205"/>
      <c r="J20" s="205"/>
      <c r="K20" s="82"/>
      <c r="L20" s="82"/>
      <c r="M20" s="266" t="s">
        <v>271</v>
      </c>
      <c r="N20" s="82">
        <v>23.516999999999999</v>
      </c>
      <c r="O20" s="82"/>
      <c r="P20" s="277">
        <v>3.6110000000000002</v>
      </c>
      <c r="Q20" s="278">
        <v>7.4690000000000003</v>
      </c>
      <c r="R20" s="32">
        <f t="shared" si="106"/>
        <v>0.15354849683207894</v>
      </c>
      <c r="S20" s="32">
        <f t="shared" si="107"/>
        <v>0.15354849683207894</v>
      </c>
      <c r="T20" s="205">
        <f t="shared" si="94"/>
        <v>0.31760003401794451</v>
      </c>
      <c r="U20" s="26">
        <f t="shared" si="108"/>
        <v>0.31760003401794451</v>
      </c>
      <c r="V20" s="78">
        <v>1</v>
      </c>
      <c r="W20" s="120">
        <v>1</v>
      </c>
      <c r="X20" s="119"/>
      <c r="Y20" s="119">
        <v>0.5</v>
      </c>
      <c r="Z20" s="119">
        <v>0.3</v>
      </c>
      <c r="AA20" s="119">
        <v>0.5</v>
      </c>
      <c r="AB20" s="119">
        <v>1</v>
      </c>
      <c r="AC20" s="119"/>
      <c r="AD20" s="119">
        <v>1</v>
      </c>
      <c r="AE20" s="119"/>
      <c r="AF20" s="54">
        <f t="shared" si="96"/>
        <v>18</v>
      </c>
      <c r="AG20" s="144">
        <f t="shared" si="97"/>
        <v>18</v>
      </c>
      <c r="AH20" s="144" t="str">
        <f t="shared" si="98"/>
        <v>na</v>
      </c>
      <c r="AI20" s="144">
        <f t="shared" si="99"/>
        <v>18</v>
      </c>
      <c r="AJ20" s="144">
        <f t="shared" si="100"/>
        <v>18</v>
      </c>
      <c r="AK20" s="144">
        <f t="shared" si="101"/>
        <v>18</v>
      </c>
      <c r="AL20" s="144">
        <f t="shared" si="102"/>
        <v>18</v>
      </c>
      <c r="AM20" s="144" t="str">
        <f t="shared" si="103"/>
        <v>na</v>
      </c>
      <c r="AN20" s="144">
        <f t="shared" si="104"/>
        <v>18</v>
      </c>
      <c r="AO20" s="144" t="str">
        <f t="shared" si="105"/>
        <v>na</v>
      </c>
      <c r="AP20" s="81">
        <f t="shared" si="7"/>
        <v>0.14284284094864258</v>
      </c>
      <c r="AQ20" s="82">
        <f t="shared" si="8"/>
        <v>0.16747091697427063</v>
      </c>
      <c r="AR20" s="82" t="str">
        <f t="shared" si="9"/>
        <v>na</v>
      </c>
      <c r="AS20" s="82">
        <f t="shared" si="10"/>
        <v>0.10580951181380931</v>
      </c>
      <c r="AT20" s="82">
        <f t="shared" si="11"/>
        <v>6.4928564067564795E-2</v>
      </c>
      <c r="AU20" s="82">
        <f t="shared" si="12"/>
        <v>0.10580951181380931</v>
      </c>
      <c r="AV20" s="82">
        <f t="shared" si="13"/>
        <v>0.16324896108416295</v>
      </c>
      <c r="AW20" s="82" t="str">
        <f t="shared" si="14"/>
        <v>na</v>
      </c>
      <c r="AX20" s="82">
        <f t="shared" si="15"/>
        <v>0.14284284094864258</v>
      </c>
      <c r="AY20" s="82" t="str">
        <f t="shared" si="16"/>
        <v>na</v>
      </c>
      <c r="AZ20" s="93">
        <f t="shared" si="17"/>
        <v>0.55162385139881065</v>
      </c>
      <c r="BA20" s="85">
        <f t="shared" si="18"/>
        <v>0.75823682784426316</v>
      </c>
      <c r="BB20" s="85" t="str">
        <f t="shared" si="19"/>
        <v>na</v>
      </c>
      <c r="BC20" s="85">
        <f t="shared" si="20"/>
        <v>0.30267426688549276</v>
      </c>
      <c r="BD20" s="85">
        <f t="shared" si="21"/>
        <v>0.11397187012372115</v>
      </c>
      <c r="BE20" s="85">
        <f t="shared" si="22"/>
        <v>0.30267426688549276</v>
      </c>
      <c r="BF20" s="85">
        <f t="shared" si="23"/>
        <v>0.72048829570456896</v>
      </c>
      <c r="BG20" s="85" t="str">
        <f t="shared" si="24"/>
        <v>na</v>
      </c>
      <c r="BH20" s="85">
        <f t="shared" si="25"/>
        <v>0.55162385139881065</v>
      </c>
      <c r="BI20" s="102" t="str">
        <f t="shared" si="26"/>
        <v>na</v>
      </c>
      <c r="BJ20" s="85">
        <f t="shared" si="27"/>
        <v>9.3776054737797807</v>
      </c>
      <c r="BK20" s="85">
        <f t="shared" si="28"/>
        <v>12.890026073352473</v>
      </c>
      <c r="BL20" s="85" t="str">
        <f t="shared" si="29"/>
        <v>na</v>
      </c>
      <c r="BM20" s="85">
        <f t="shared" si="30"/>
        <v>5.1454625370533771</v>
      </c>
      <c r="BN20" s="85">
        <f t="shared" si="31"/>
        <v>1.9375217921032595</v>
      </c>
      <c r="BO20" s="85">
        <f t="shared" si="32"/>
        <v>5.1454625370533771</v>
      </c>
      <c r="BP20" s="85">
        <f t="shared" si="33"/>
        <v>12.248301026977673</v>
      </c>
      <c r="BQ20" s="85" t="str">
        <f t="shared" si="34"/>
        <v>na</v>
      </c>
      <c r="BR20" s="85">
        <f t="shared" si="35"/>
        <v>9.3776054737797807</v>
      </c>
      <c r="BS20" s="85" t="str">
        <f t="shared" si="36"/>
        <v>na</v>
      </c>
      <c r="BT20" s="93">
        <f t="shared" si="37"/>
        <v>2.3038602713681827E-2</v>
      </c>
      <c r="BU20" s="85">
        <f t="shared" ref="BU20:BU23" si="109">IF(W20&gt;0,AG20*(AQ20-AQ$25)^2,"na")</f>
        <v>3.0064885070632094E-3</v>
      </c>
      <c r="BV20" s="85" t="str">
        <f t="shared" ref="BV20:BV23" si="110">IF(X20&gt;0,AH20*(AR20-AR$25)^2,"na")</f>
        <v>na</v>
      </c>
      <c r="BW20" s="85">
        <f t="shared" ref="BW20:BW23" si="111">IF(Y20&gt;0,AI20*(AS20-AS$25)^2,"na")</f>
        <v>9.6765875097086382E-2</v>
      </c>
      <c r="BX20" s="85">
        <f t="shared" ref="BX20:BX23" si="112">IF(Z20&gt;0,AJ20*(AT20-AT$25)^2,"na")</f>
        <v>0.12463107357335471</v>
      </c>
      <c r="BY20" s="85">
        <f t="shared" ref="BY20:BY23" si="113">IF(AA20&gt;0,AK20*(AU20-AU$25)^2,"na")</f>
        <v>4.2070468052518795E-2</v>
      </c>
      <c r="BZ20" s="85">
        <f t="shared" ref="BZ20:BZ23" si="114">IF(AB20&gt;0,AL20*(AV20-AV$25)^2,"na")</f>
        <v>1.8978124574392855E-2</v>
      </c>
      <c r="CA20" s="85" t="str">
        <f t="shared" ref="CA20:CA23" si="115">IF(AC20&gt;0,AM20*(AW20-AW$25)^2,"na")</f>
        <v>na</v>
      </c>
      <c r="CB20" s="85">
        <f t="shared" ref="CB20:CB23" si="116">IF(AD20&gt;0,AN20*(AX20-AX$25)^2,"na")</f>
        <v>0.20170668966568508</v>
      </c>
      <c r="CC20" s="102" t="str">
        <f t="shared" ref="CC20:CC23" si="117">IF(AE20&gt;0,AO20*(AY20-AY$25)^2,"na")</f>
        <v>na</v>
      </c>
    </row>
    <row r="21" spans="1:81" x14ac:dyDescent="0.25">
      <c r="A21" s="217" t="s">
        <v>80</v>
      </c>
      <c r="B21" s="54"/>
      <c r="C21" s="69">
        <v>12</v>
      </c>
      <c r="D21" s="54"/>
      <c r="E21" s="144"/>
      <c r="F21" s="69">
        <v>1</v>
      </c>
      <c r="G21" s="78"/>
      <c r="H21" s="205">
        <v>32.049999999999997</v>
      </c>
      <c r="I21" s="205">
        <v>1.1713</v>
      </c>
      <c r="J21" s="205">
        <v>1.8241000000000001</v>
      </c>
      <c r="K21" s="82">
        <v>12.427</v>
      </c>
      <c r="L21" s="82">
        <v>15.529</v>
      </c>
      <c r="M21" s="256" t="s">
        <v>296</v>
      </c>
      <c r="N21" s="82"/>
      <c r="O21" s="82">
        <v>27.956</v>
      </c>
      <c r="P21" s="277">
        <v>0.88324999999999998</v>
      </c>
      <c r="Q21" s="278">
        <v>2.2437</v>
      </c>
      <c r="R21" s="73">
        <f t="shared" ref="R21:R23" si="118">P21/O21</f>
        <v>3.1594291028759477E-2</v>
      </c>
      <c r="S21" s="73">
        <f t="shared" ref="S21:S23" si="119">IF(P21&lt;0.01*O21,0.01,IF(P21&gt;100*O21,100,R21))</f>
        <v>3.1594291028759477E-2</v>
      </c>
      <c r="T21" s="205">
        <f>IF(Q21&gt;0,((((1/O21)^2)*((Q21^2)+(P21^2))-((1/O21)^2)*(P21^2))^0.5),0)</f>
        <v>8.0258262984690215E-2</v>
      </c>
      <c r="U21" s="26">
        <f t="shared" si="108"/>
        <v>8.0258262984690215E-2</v>
      </c>
      <c r="V21" s="78">
        <v>1</v>
      </c>
      <c r="W21" s="120">
        <v>1</v>
      </c>
      <c r="X21" s="119"/>
      <c r="Y21" s="119">
        <v>0.5</v>
      </c>
      <c r="Z21" s="119">
        <v>1</v>
      </c>
      <c r="AA21" s="119">
        <v>1</v>
      </c>
      <c r="AB21" s="119">
        <v>1</v>
      </c>
      <c r="AC21" s="119"/>
      <c r="AD21" s="119"/>
      <c r="AE21" s="119"/>
      <c r="AF21" s="54">
        <f t="shared" ref="AF21:AF23" si="120">IF(V21&gt;0,$C21,"na")</f>
        <v>12</v>
      </c>
      <c r="AG21" s="144">
        <f t="shared" ref="AG21:AG23" si="121">IF(W21&gt;0,$C21,"na")</f>
        <v>12</v>
      </c>
      <c r="AH21" s="144" t="str">
        <f t="shared" ref="AH21:AH23" si="122">IF(X21&gt;0,$C21,"na")</f>
        <v>na</v>
      </c>
      <c r="AI21" s="144">
        <f t="shared" ref="AI21:AI23" si="123">IF(Y21&gt;0,$C21,"na")</f>
        <v>12</v>
      </c>
      <c r="AJ21" s="144">
        <f t="shared" ref="AJ21:AJ23" si="124">IF(Z21&gt;0,$C21,"na")</f>
        <v>12</v>
      </c>
      <c r="AK21" s="144">
        <f t="shared" ref="AK21:AK23" si="125">IF(AA21&gt;0,$C21,"na")</f>
        <v>12</v>
      </c>
      <c r="AL21" s="144">
        <f t="shared" ref="AL21:AL23" si="126">IF(AB21&gt;0,$C21,"na")</f>
        <v>12</v>
      </c>
      <c r="AM21" s="144" t="str">
        <f t="shared" ref="AM21:AM23" si="127">IF(AC21&gt;0,$C21,"na")</f>
        <v>na</v>
      </c>
      <c r="AN21" s="144" t="str">
        <f t="shared" ref="AN21:AN23" si="128">IF(AD21&gt;0,$C21,"na")</f>
        <v>na</v>
      </c>
      <c r="AO21" s="144" t="str">
        <f t="shared" ref="AO21:AO23" si="129">IF(AE21&gt;0,$C21,"na")</f>
        <v>na</v>
      </c>
      <c r="AP21" s="81">
        <f t="shared" si="7"/>
        <v>3.1105460915865364E-2</v>
      </c>
      <c r="AQ21" s="82">
        <f t="shared" si="8"/>
        <v>3.6468471418600774E-2</v>
      </c>
      <c r="AR21" s="82" t="str">
        <f t="shared" si="9"/>
        <v>na</v>
      </c>
      <c r="AS21" s="82">
        <f t="shared" si="10"/>
        <v>2.3041082159900268E-2</v>
      </c>
      <c r="AT21" s="82">
        <f t="shared" si="11"/>
        <v>4.7129486236159639E-2</v>
      </c>
      <c r="AU21" s="82">
        <f t="shared" si="12"/>
        <v>4.6082164319800535E-2</v>
      </c>
      <c r="AV21" s="82">
        <f t="shared" si="13"/>
        <v>3.5549098189560417E-2</v>
      </c>
      <c r="AW21" s="82" t="str">
        <f t="shared" si="14"/>
        <v>na</v>
      </c>
      <c r="AX21" s="82" t="str">
        <f t="shared" si="15"/>
        <v>na</v>
      </c>
      <c r="AY21" s="82" t="str">
        <f t="shared" si="16"/>
        <v>na</v>
      </c>
      <c r="AZ21" s="93">
        <f t="shared" si="17"/>
        <v>0.15440028988353316</v>
      </c>
      <c r="BA21" s="85">
        <f t="shared" si="18"/>
        <v>0.21223155184942258</v>
      </c>
      <c r="BB21" s="85" t="str">
        <f t="shared" si="19"/>
        <v>na</v>
      </c>
      <c r="BC21" s="85">
        <f t="shared" si="20"/>
        <v>8.4718951925121064E-2</v>
      </c>
      <c r="BD21" s="85">
        <f t="shared" si="21"/>
        <v>0.35445429266192174</v>
      </c>
      <c r="BE21" s="85">
        <f t="shared" si="22"/>
        <v>0.33887580770048426</v>
      </c>
      <c r="BF21" s="85">
        <f t="shared" si="23"/>
        <v>0.20166568474583921</v>
      </c>
      <c r="BG21" s="85" t="str">
        <f t="shared" si="24"/>
        <v>na</v>
      </c>
      <c r="BH21" s="85" t="str">
        <f t="shared" si="25"/>
        <v>na</v>
      </c>
      <c r="BI21" s="102" t="str">
        <f t="shared" si="26"/>
        <v>na</v>
      </c>
      <c r="BJ21" s="85">
        <f t="shared" si="27"/>
        <v>1.6984031887188649</v>
      </c>
      <c r="BK21" s="85">
        <f t="shared" si="28"/>
        <v>2.3345470703436484</v>
      </c>
      <c r="BL21" s="85" t="str">
        <f t="shared" si="29"/>
        <v>na</v>
      </c>
      <c r="BM21" s="85">
        <f t="shared" si="30"/>
        <v>0.93190847117633169</v>
      </c>
      <c r="BN21" s="85">
        <f t="shared" si="31"/>
        <v>3.8989972192811391</v>
      </c>
      <c r="BO21" s="85">
        <f t="shared" si="32"/>
        <v>3.7276338847053268</v>
      </c>
      <c r="BP21" s="85">
        <f t="shared" si="33"/>
        <v>2.2183225322042315</v>
      </c>
      <c r="BQ21" s="85" t="str">
        <f t="shared" si="34"/>
        <v>na</v>
      </c>
      <c r="BR21" s="85" t="str">
        <f t="shared" si="35"/>
        <v>na</v>
      </c>
      <c r="BS21" s="85" t="str">
        <f t="shared" si="36"/>
        <v>na</v>
      </c>
      <c r="BT21" s="93">
        <f t="shared" si="37"/>
        <v>0.26112237721082199</v>
      </c>
      <c r="BU21" s="85">
        <f t="shared" si="109"/>
        <v>0.16731052073983715</v>
      </c>
      <c r="BV21" s="85" t="str">
        <f t="shared" si="110"/>
        <v>na</v>
      </c>
      <c r="BW21" s="85">
        <f t="shared" si="111"/>
        <v>0.29236469574290597</v>
      </c>
      <c r="BX21" s="85">
        <f t="shared" si="112"/>
        <v>0.12243465288488428</v>
      </c>
      <c r="BY21" s="85">
        <f t="shared" si="113"/>
        <v>0.14015583431058651</v>
      </c>
      <c r="BZ21" s="85">
        <f t="shared" si="114"/>
        <v>0.3078549492784427</v>
      </c>
      <c r="CA21" s="85" t="str">
        <f t="shared" si="115"/>
        <v>na</v>
      </c>
      <c r="CB21" s="85" t="str">
        <f t="shared" si="116"/>
        <v>na</v>
      </c>
      <c r="CC21" s="102" t="str">
        <f t="shared" si="117"/>
        <v>na</v>
      </c>
    </row>
    <row r="22" spans="1:81" ht="15" customHeight="1" x14ac:dyDescent="0.25">
      <c r="A22" s="217" t="s">
        <v>39</v>
      </c>
      <c r="B22" s="54"/>
      <c r="C22" s="69">
        <v>12</v>
      </c>
      <c r="D22" s="54"/>
      <c r="E22" s="144"/>
      <c r="F22" s="69">
        <v>1</v>
      </c>
      <c r="G22" s="78">
        <v>1</v>
      </c>
      <c r="H22" s="205">
        <v>32.19</v>
      </c>
      <c r="I22" s="205">
        <v>6.6500000000000004E-2</v>
      </c>
      <c r="J22" s="205">
        <v>0.17609999999999998</v>
      </c>
      <c r="K22" s="82">
        <v>0.28399999999999997</v>
      </c>
      <c r="L22" s="82">
        <v>0.47050000000000003</v>
      </c>
      <c r="M22" s="256" t="s">
        <v>321</v>
      </c>
      <c r="N22" s="82"/>
      <c r="O22" s="82">
        <v>1.5089999999999999</v>
      </c>
      <c r="P22" s="277">
        <v>0.65425</v>
      </c>
      <c r="Q22" s="278">
        <v>0.72699999999999998</v>
      </c>
      <c r="R22" s="73">
        <f t="shared" si="118"/>
        <v>0.43356527501656728</v>
      </c>
      <c r="S22" s="73">
        <f t="shared" si="119"/>
        <v>0.43356527501656728</v>
      </c>
      <c r="T22" s="205">
        <f>IF(Q22&gt;0,((((1/O22)^2)*((Q22^2)+(P22^2))-((1/O22)^2)*(P22^2))^0.5),0)</f>
        <v>0.48177601060304831</v>
      </c>
      <c r="U22" s="26">
        <f t="shared" si="108"/>
        <v>0.48177601060304831</v>
      </c>
      <c r="V22" s="78">
        <v>1</v>
      </c>
      <c r="W22" s="120">
        <v>1</v>
      </c>
      <c r="X22" s="119"/>
      <c r="Y22" s="119">
        <v>1</v>
      </c>
      <c r="Z22" s="119">
        <v>0.3</v>
      </c>
      <c r="AA22" s="119">
        <v>1</v>
      </c>
      <c r="AB22" s="119">
        <v>1</v>
      </c>
      <c r="AC22" s="119">
        <v>1</v>
      </c>
      <c r="AD22" s="119">
        <v>1</v>
      </c>
      <c r="AE22" s="119">
        <v>1</v>
      </c>
      <c r="AF22" s="54">
        <f t="shared" si="120"/>
        <v>12</v>
      </c>
      <c r="AG22" s="144">
        <f t="shared" si="121"/>
        <v>12</v>
      </c>
      <c r="AH22" s="144" t="str">
        <f t="shared" si="122"/>
        <v>na</v>
      </c>
      <c r="AI22" s="144">
        <f t="shared" si="123"/>
        <v>12</v>
      </c>
      <c r="AJ22" s="144">
        <f t="shared" si="124"/>
        <v>12</v>
      </c>
      <c r="AK22" s="144">
        <f t="shared" si="125"/>
        <v>12</v>
      </c>
      <c r="AL22" s="144">
        <f t="shared" si="126"/>
        <v>12</v>
      </c>
      <c r="AM22" s="144">
        <f t="shared" si="127"/>
        <v>12</v>
      </c>
      <c r="AN22" s="144">
        <f t="shared" si="128"/>
        <v>12</v>
      </c>
      <c r="AO22" s="144">
        <f t="shared" si="129"/>
        <v>12</v>
      </c>
      <c r="AP22" s="81">
        <f t="shared" si="7"/>
        <v>0.36016454071899934</v>
      </c>
      <c r="AQ22" s="82">
        <f t="shared" si="8"/>
        <v>0.4222618753257234</v>
      </c>
      <c r="AR22" s="82" t="str">
        <f t="shared" si="9"/>
        <v>na</v>
      </c>
      <c r="AS22" s="82">
        <f t="shared" si="10"/>
        <v>0.53357709736148051</v>
      </c>
      <c r="AT22" s="82">
        <f t="shared" si="11"/>
        <v>0.16371115487227239</v>
      </c>
      <c r="AU22" s="82">
        <f t="shared" si="12"/>
        <v>0.53357709736148051</v>
      </c>
      <c r="AV22" s="82">
        <f t="shared" si="13"/>
        <v>0.41161661796457066</v>
      </c>
      <c r="AW22" s="82">
        <f t="shared" si="14"/>
        <v>0.36016454071899934</v>
      </c>
      <c r="AX22" s="82">
        <f t="shared" si="15"/>
        <v>0.36016454071899934</v>
      </c>
      <c r="AY22" s="82">
        <f t="shared" si="16"/>
        <v>0.36016454071899934</v>
      </c>
      <c r="AZ22" s="93">
        <f t="shared" si="17"/>
        <v>0.78648275101428156</v>
      </c>
      <c r="BA22" s="85">
        <f t="shared" si="18"/>
        <v>1.0810630917627939</v>
      </c>
      <c r="BB22" s="85" t="str">
        <f t="shared" si="19"/>
        <v>na</v>
      </c>
      <c r="BC22" s="85">
        <f t="shared" si="20"/>
        <v>1.72616241649225</v>
      </c>
      <c r="BD22" s="85">
        <f t="shared" si="21"/>
        <v>0.16249643615997544</v>
      </c>
      <c r="BE22" s="85">
        <f t="shared" si="22"/>
        <v>1.72616241649225</v>
      </c>
      <c r="BF22" s="85">
        <f t="shared" si="23"/>
        <v>1.0272427768349799</v>
      </c>
      <c r="BG22" s="85">
        <f t="shared" si="24"/>
        <v>0.78648275101428156</v>
      </c>
      <c r="BH22" s="85">
        <f t="shared" si="25"/>
        <v>0.78648275101428156</v>
      </c>
      <c r="BI22" s="102">
        <f t="shared" si="26"/>
        <v>0.78648275101428156</v>
      </c>
      <c r="BJ22" s="85">
        <f t="shared" si="27"/>
        <v>8.6513102611570964</v>
      </c>
      <c r="BK22" s="85">
        <f t="shared" si="28"/>
        <v>11.891694009390733</v>
      </c>
      <c r="BL22" s="85" t="str">
        <f t="shared" si="29"/>
        <v>na</v>
      </c>
      <c r="BM22" s="85">
        <f t="shared" si="30"/>
        <v>18.987786581414749</v>
      </c>
      <c r="BN22" s="85">
        <f t="shared" si="31"/>
        <v>1.7874607977597299</v>
      </c>
      <c r="BO22" s="85">
        <f t="shared" si="32"/>
        <v>18.987786581414749</v>
      </c>
      <c r="BP22" s="85">
        <f t="shared" si="33"/>
        <v>11.299670545184778</v>
      </c>
      <c r="BQ22" s="85">
        <f t="shared" si="34"/>
        <v>8.6513102611570964</v>
      </c>
      <c r="BR22" s="85">
        <f t="shared" si="35"/>
        <v>8.6513102611570964</v>
      </c>
      <c r="BS22" s="85">
        <f t="shared" si="36"/>
        <v>8.6513102611570964</v>
      </c>
      <c r="BT22" s="93">
        <f t="shared" si="37"/>
        <v>0.39550608126623549</v>
      </c>
      <c r="BU22" s="85">
        <f t="shared" si="109"/>
        <v>0.86005493167740099</v>
      </c>
      <c r="BV22" s="85" t="str">
        <f t="shared" si="110"/>
        <v>na</v>
      </c>
      <c r="BW22" s="85">
        <f t="shared" si="111"/>
        <v>1.5075936362691098</v>
      </c>
      <c r="BX22" s="85">
        <f t="shared" si="112"/>
        <v>2.9099672294399487E-3</v>
      </c>
      <c r="BY22" s="85">
        <f t="shared" si="113"/>
        <v>1.7275371146275633</v>
      </c>
      <c r="BZ22" s="85">
        <f t="shared" si="114"/>
        <v>0.5593384389362589</v>
      </c>
      <c r="CA22" s="85">
        <f t="shared" si="115"/>
        <v>0.22798713698842726</v>
      </c>
      <c r="CB22" s="85">
        <f t="shared" si="116"/>
        <v>0.14908973690698951</v>
      </c>
      <c r="CC22" s="102">
        <f t="shared" si="117"/>
        <v>0.27497393973655626</v>
      </c>
    </row>
    <row r="23" spans="1:81" x14ac:dyDescent="0.25">
      <c r="A23" s="217" t="s">
        <v>79</v>
      </c>
      <c r="B23" s="54"/>
      <c r="C23" s="69">
        <v>12</v>
      </c>
      <c r="D23" s="54"/>
      <c r="E23" s="144"/>
      <c r="F23" s="69">
        <v>1</v>
      </c>
      <c r="G23" s="78"/>
      <c r="H23" s="205">
        <v>8.5329999999999995</v>
      </c>
      <c r="I23" s="205">
        <v>6.6500000000000004E-2</v>
      </c>
      <c r="J23" s="205">
        <v>0.17609999999999998</v>
      </c>
      <c r="K23" s="82">
        <v>0.27300000000000002</v>
      </c>
      <c r="L23" s="82">
        <v>0.40449999999999997</v>
      </c>
      <c r="M23" s="256" t="s">
        <v>279</v>
      </c>
      <c r="N23" s="82"/>
      <c r="O23" s="82">
        <v>0.67749999999999999</v>
      </c>
      <c r="P23" s="277">
        <v>7.6600000000000001E-2</v>
      </c>
      <c r="Q23" s="278">
        <v>7.5749999999999998E-2</v>
      </c>
      <c r="R23" s="73">
        <f t="shared" si="118"/>
        <v>0.11306273062730628</v>
      </c>
      <c r="S23" s="73">
        <f t="shared" si="119"/>
        <v>0.11306273062730628</v>
      </c>
      <c r="T23" s="205">
        <f>IF(Q23&gt;0,((((1/O23)^2)*((Q23^2)+(P23^2))-((1/O23)^2)*(P23^2))^0.5),0)</f>
        <v>0.11180811808118081</v>
      </c>
      <c r="U23" s="26">
        <f t="shared" si="108"/>
        <v>0.11180811808118081</v>
      </c>
      <c r="V23" s="78">
        <v>1</v>
      </c>
      <c r="W23" s="120">
        <v>1</v>
      </c>
      <c r="X23" s="119"/>
      <c r="Y23" s="119">
        <v>0.75</v>
      </c>
      <c r="Z23" s="119">
        <v>0.3</v>
      </c>
      <c r="AA23" s="119">
        <v>1</v>
      </c>
      <c r="AB23" s="119">
        <v>1</v>
      </c>
      <c r="AC23" s="119">
        <v>1</v>
      </c>
      <c r="AD23" s="119">
        <v>1</v>
      </c>
      <c r="AE23" s="119">
        <v>1</v>
      </c>
      <c r="AF23" s="54">
        <f t="shared" si="120"/>
        <v>12</v>
      </c>
      <c r="AG23" s="144">
        <f t="shared" si="121"/>
        <v>12</v>
      </c>
      <c r="AH23" s="144" t="str">
        <f t="shared" si="122"/>
        <v>na</v>
      </c>
      <c r="AI23" s="144">
        <f t="shared" si="123"/>
        <v>12</v>
      </c>
      <c r="AJ23" s="144">
        <f t="shared" si="124"/>
        <v>12</v>
      </c>
      <c r="AK23" s="144">
        <f t="shared" si="125"/>
        <v>12</v>
      </c>
      <c r="AL23" s="144">
        <f t="shared" si="126"/>
        <v>12</v>
      </c>
      <c r="AM23" s="144">
        <f t="shared" si="127"/>
        <v>12</v>
      </c>
      <c r="AN23" s="144">
        <f t="shared" si="128"/>
        <v>12</v>
      </c>
      <c r="AO23" s="144">
        <f t="shared" si="129"/>
        <v>12</v>
      </c>
      <c r="AP23" s="81">
        <f t="shared" si="7"/>
        <v>0.10711543245474531</v>
      </c>
      <c r="AQ23" s="82">
        <f t="shared" si="8"/>
        <v>0.12558361046418418</v>
      </c>
      <c r="AR23" s="82" t="str">
        <f t="shared" si="9"/>
        <v>na</v>
      </c>
      <c r="AS23" s="82">
        <f t="shared" si="10"/>
        <v>0.11901714717193922</v>
      </c>
      <c r="AT23" s="82">
        <f t="shared" si="11"/>
        <v>4.8688832933975128E-2</v>
      </c>
      <c r="AU23" s="82">
        <f t="shared" si="12"/>
        <v>0.15868952956258564</v>
      </c>
      <c r="AV23" s="82">
        <f t="shared" si="13"/>
        <v>0.12241763709113748</v>
      </c>
      <c r="AW23" s="82">
        <f t="shared" si="14"/>
        <v>0.10711543245474531</v>
      </c>
      <c r="AX23" s="82">
        <f t="shared" si="15"/>
        <v>0.10711543245474531</v>
      </c>
      <c r="AY23" s="82">
        <f t="shared" si="16"/>
        <v>0.10711543245474531</v>
      </c>
      <c r="AZ23" s="93">
        <f t="shared" si="17"/>
        <v>0.21197525051310925</v>
      </c>
      <c r="BA23" s="85">
        <f t="shared" si="18"/>
        <v>0.2913714501702192</v>
      </c>
      <c r="BB23" s="85" t="str">
        <f t="shared" si="19"/>
        <v>na</v>
      </c>
      <c r="BC23" s="85">
        <f t="shared" si="20"/>
        <v>0.26169784013964098</v>
      </c>
      <c r="BD23" s="85">
        <f t="shared" si="21"/>
        <v>4.379653936221263E-2</v>
      </c>
      <c r="BE23" s="85">
        <f t="shared" si="22"/>
        <v>0.46524060469269513</v>
      </c>
      <c r="BF23" s="85">
        <f t="shared" si="23"/>
        <v>0.27686563332324471</v>
      </c>
      <c r="BG23" s="85">
        <f t="shared" si="24"/>
        <v>0.21197525051310925</v>
      </c>
      <c r="BH23" s="85">
        <f t="shared" si="25"/>
        <v>0.21197525051310925</v>
      </c>
      <c r="BI23" s="102">
        <f t="shared" si="26"/>
        <v>0.21197525051310925</v>
      </c>
      <c r="BJ23" s="85">
        <f t="shared" si="27"/>
        <v>2.3317277556442018</v>
      </c>
      <c r="BK23" s="85">
        <f t="shared" si="28"/>
        <v>3.2050859518724111</v>
      </c>
      <c r="BL23" s="85" t="str">
        <f t="shared" si="29"/>
        <v>na</v>
      </c>
      <c r="BM23" s="85">
        <f t="shared" si="30"/>
        <v>2.8786762415360507</v>
      </c>
      <c r="BN23" s="85">
        <f t="shared" si="31"/>
        <v>0.48176193298433895</v>
      </c>
      <c r="BO23" s="85">
        <f t="shared" si="32"/>
        <v>5.1176466516196459</v>
      </c>
      <c r="BP23" s="85">
        <f t="shared" si="33"/>
        <v>3.0455219665556919</v>
      </c>
      <c r="BQ23" s="85">
        <f t="shared" si="34"/>
        <v>2.3317277556442018</v>
      </c>
      <c r="BR23" s="85">
        <f t="shared" si="35"/>
        <v>2.3317277556442018</v>
      </c>
      <c r="BS23" s="85">
        <f t="shared" si="36"/>
        <v>2.3317277556442018</v>
      </c>
      <c r="BT23" s="93">
        <f t="shared" si="37"/>
        <v>6.1352853839306838E-2</v>
      </c>
      <c r="BU23" s="85">
        <f t="shared" si="109"/>
        <v>1.0066548396534907E-2</v>
      </c>
      <c r="BV23" s="85" t="str">
        <f t="shared" si="110"/>
        <v>na</v>
      </c>
      <c r="BW23" s="85">
        <f t="shared" si="111"/>
        <v>4.3362542467002024E-2</v>
      </c>
      <c r="BX23" s="85">
        <f t="shared" si="112"/>
        <v>0.11868362551142989</v>
      </c>
      <c r="BY23" s="85">
        <f t="shared" si="113"/>
        <v>2.4678627563560666E-4</v>
      </c>
      <c r="BZ23" s="85">
        <f t="shared" si="114"/>
        <v>6.4478075291834094E-2</v>
      </c>
      <c r="CA23" s="85">
        <f t="shared" si="115"/>
        <v>0.1592870669049932</v>
      </c>
      <c r="CB23" s="85">
        <f t="shared" si="116"/>
        <v>0.24055731196738064</v>
      </c>
      <c r="CC23" s="102">
        <f t="shared" si="117"/>
        <v>0.1240506504081175</v>
      </c>
    </row>
    <row r="24" spans="1:81" x14ac:dyDescent="0.25">
      <c r="B24" s="202"/>
      <c r="C24" s="203"/>
      <c r="D24" s="202"/>
      <c r="F24" s="203"/>
      <c r="G24" s="78"/>
      <c r="H24" s="205"/>
      <c r="I24" s="205"/>
      <c r="J24" s="205"/>
      <c r="V24" s="14"/>
      <c r="AE24" s="196"/>
      <c r="AF24" s="348"/>
      <c r="AG24" s="196"/>
      <c r="AH24" s="196"/>
      <c r="AI24" s="196"/>
      <c r="AJ24" s="196"/>
      <c r="AK24" s="196"/>
      <c r="AL24" s="196"/>
      <c r="AM24" s="196"/>
      <c r="AN24" s="196"/>
      <c r="AO24" s="196"/>
      <c r="AP24" s="81"/>
      <c r="AQ24" s="82"/>
      <c r="AR24" s="82"/>
      <c r="AS24" s="82"/>
      <c r="AT24" s="82"/>
      <c r="AU24" s="82"/>
      <c r="AV24" s="82"/>
      <c r="AW24" s="82"/>
      <c r="AX24" s="82"/>
      <c r="AY24" s="82"/>
      <c r="AZ24" s="25"/>
      <c r="BA24" s="3"/>
      <c r="BB24" s="3"/>
      <c r="BC24" s="3"/>
      <c r="BD24" s="3"/>
      <c r="BE24" s="3"/>
      <c r="BF24" s="3"/>
      <c r="BG24" s="3"/>
      <c r="BH24" s="3"/>
      <c r="BI24" s="21"/>
      <c r="BT24" s="202"/>
    </row>
    <row r="25" spans="1:81" ht="18" x14ac:dyDescent="0.35">
      <c r="A25" s="60" t="s">
        <v>472</v>
      </c>
      <c r="B25" s="202"/>
      <c r="C25" s="203"/>
      <c r="D25" s="202"/>
      <c r="F25" s="203"/>
      <c r="G25" s="78"/>
      <c r="H25" s="24"/>
      <c r="I25" s="205"/>
      <c r="J25" s="205"/>
      <c r="K25" s="205"/>
      <c r="L25" s="205"/>
      <c r="M25" s="269"/>
      <c r="N25" s="82"/>
      <c r="O25" s="205"/>
      <c r="P25" s="205"/>
      <c r="Q25" s="205"/>
      <c r="R25" s="82"/>
      <c r="S25" s="82"/>
      <c r="T25" s="82"/>
      <c r="U25" s="82"/>
      <c r="V25" s="54">
        <f>AVERAGE(V4:V23)</f>
        <v>1</v>
      </c>
      <c r="W25" s="118">
        <f t="shared" ref="W25:AE25" si="130">AVERAGE(W4:W23)</f>
        <v>0.8529411764705882</v>
      </c>
      <c r="X25" s="118">
        <f t="shared" si="130"/>
        <v>0.8571428571428571</v>
      </c>
      <c r="Y25" s="118">
        <f t="shared" si="130"/>
        <v>0.67500000000000004</v>
      </c>
      <c r="Z25" s="118">
        <f t="shared" si="130"/>
        <v>0.66000000000000014</v>
      </c>
      <c r="AA25" s="118">
        <f t="shared" si="130"/>
        <v>0.67500000000000004</v>
      </c>
      <c r="AB25" s="118">
        <f t="shared" si="130"/>
        <v>0.875</v>
      </c>
      <c r="AC25" s="118">
        <f t="shared" si="130"/>
        <v>1</v>
      </c>
      <c r="AD25" s="118">
        <f t="shared" si="130"/>
        <v>1</v>
      </c>
      <c r="AE25" s="144">
        <f t="shared" si="130"/>
        <v>1</v>
      </c>
      <c r="AF25" s="58">
        <f>SUM(AF4:AF23)-AF26</f>
        <v>274</v>
      </c>
      <c r="AG25" s="60">
        <f t="shared" ref="AG25:AO25" si="131">SUM(AG4:AG23)-AG26</f>
        <v>235</v>
      </c>
      <c r="AH25" s="60">
        <f t="shared" si="131"/>
        <v>101</v>
      </c>
      <c r="AI25" s="60">
        <f t="shared" si="131"/>
        <v>274</v>
      </c>
      <c r="AJ25" s="60">
        <f t="shared" si="131"/>
        <v>274</v>
      </c>
      <c r="AK25" s="60">
        <f t="shared" si="131"/>
        <v>274</v>
      </c>
      <c r="AL25" s="60">
        <f t="shared" si="131"/>
        <v>224</v>
      </c>
      <c r="AM25" s="60">
        <f t="shared" si="131"/>
        <v>84</v>
      </c>
      <c r="AN25" s="60">
        <f t="shared" si="131"/>
        <v>90</v>
      </c>
      <c r="AO25" s="60">
        <f t="shared" si="131"/>
        <v>89</v>
      </c>
      <c r="AP25" s="56">
        <f>(1/V26)*SUM(AP4:AP23)</f>
        <v>0.17861884370163783</v>
      </c>
      <c r="AQ25" s="74">
        <f t="shared" ref="AQ25:AY25" si="132">(1/W26)*SUM(AQ4:AQ23)</f>
        <v>0.15454701898328937</v>
      </c>
      <c r="AR25" s="74">
        <f t="shared" si="132"/>
        <v>0.11523553799625191</v>
      </c>
      <c r="AS25" s="74">
        <f t="shared" si="132"/>
        <v>0.17912991790814387</v>
      </c>
      <c r="AT25" s="74">
        <f t="shared" si="132"/>
        <v>0.14813883105339437</v>
      </c>
      <c r="AU25" s="74">
        <f t="shared" si="132"/>
        <v>0.15415460696460959</v>
      </c>
      <c r="AV25" s="74">
        <f t="shared" si="132"/>
        <v>0.19571956708609856</v>
      </c>
      <c r="AW25" s="74">
        <f t="shared" si="132"/>
        <v>0.22232794150685634</v>
      </c>
      <c r="AX25" s="74">
        <f t="shared" si="132"/>
        <v>0.24870089309229942</v>
      </c>
      <c r="AY25" s="385">
        <f t="shared" si="132"/>
        <v>0.20878919603550619</v>
      </c>
      <c r="AZ25" s="74"/>
      <c r="BA25" s="198"/>
      <c r="BB25" s="3"/>
      <c r="BC25" s="3"/>
      <c r="BD25" s="3"/>
      <c r="BE25" s="3"/>
      <c r="BF25" s="3"/>
      <c r="BG25" s="3"/>
      <c r="BH25" s="3"/>
      <c r="BI25" s="199"/>
      <c r="BJ25" s="78">
        <f>SQRT((SUM(BJ4:BJ23)+SUM(BT4:BT23))/AF25)</f>
        <v>0.69633648783269642</v>
      </c>
      <c r="BK25" s="205">
        <f t="shared" ref="BK25:BS25" si="133">SQRT((SUM(BK4:BK23)+SUM(BU4:BU23))/AG25)</f>
        <v>0.6583640354947049</v>
      </c>
      <c r="BL25" s="205">
        <f t="shared" si="133"/>
        <v>0.53232494578660372</v>
      </c>
      <c r="BM25" s="205">
        <f t="shared" si="133"/>
        <v>0.70394833362506726</v>
      </c>
      <c r="BN25" s="205">
        <f t="shared" si="133"/>
        <v>0.66643161601980383</v>
      </c>
      <c r="BO25" s="205">
        <f t="shared" si="133"/>
        <v>0.74338765060310852</v>
      </c>
      <c r="BP25" s="205">
        <f t="shared" si="133"/>
        <v>0.75960995867752967</v>
      </c>
      <c r="BQ25" s="205">
        <f t="shared" si="133"/>
        <v>0.76792397047663752</v>
      </c>
      <c r="BR25" s="205">
        <f t="shared" si="133"/>
        <v>0.79318762832784451</v>
      </c>
      <c r="BS25" s="371">
        <f t="shared" si="133"/>
        <v>0.72440776339107527</v>
      </c>
      <c r="BT25" s="198"/>
    </row>
    <row r="26" spans="1:81" x14ac:dyDescent="0.25">
      <c r="A26" s="17" t="s">
        <v>60</v>
      </c>
      <c r="B26" s="202">
        <f>COUNTIF(B4:B23,"&gt;0")</f>
        <v>9</v>
      </c>
      <c r="C26" s="203">
        <f>COUNTIF(C4:C23,"&gt;0")</f>
        <v>11</v>
      </c>
      <c r="D26" s="202"/>
      <c r="F26" s="203"/>
      <c r="G26" s="78"/>
      <c r="H26" s="205"/>
      <c r="I26" s="205"/>
      <c r="J26" s="205"/>
      <c r="K26" s="205"/>
      <c r="L26" s="205"/>
      <c r="M26" s="269"/>
      <c r="N26" s="82"/>
      <c r="O26" s="205"/>
      <c r="P26" s="82"/>
      <c r="Q26" s="82"/>
      <c r="R26" s="82"/>
      <c r="S26" s="82"/>
      <c r="T26" s="82"/>
      <c r="U26" s="82"/>
      <c r="V26" s="1">
        <f>COUNTIF(V4:V23,"&gt;0")</f>
        <v>20</v>
      </c>
      <c r="W26" s="3">
        <f t="shared" ref="W26:AE26" si="134">COUNTIF(W4:W23,"&gt;0")</f>
        <v>17</v>
      </c>
      <c r="X26" s="3">
        <f t="shared" si="134"/>
        <v>7</v>
      </c>
      <c r="Y26" s="3">
        <f t="shared" si="134"/>
        <v>20</v>
      </c>
      <c r="Z26" s="3">
        <f t="shared" si="134"/>
        <v>20</v>
      </c>
      <c r="AA26" s="3">
        <f t="shared" si="134"/>
        <v>20</v>
      </c>
      <c r="AB26" s="3">
        <f t="shared" si="134"/>
        <v>16</v>
      </c>
      <c r="AC26" s="3">
        <f t="shared" si="134"/>
        <v>6</v>
      </c>
      <c r="AD26" s="3">
        <f t="shared" si="134"/>
        <v>6</v>
      </c>
      <c r="AE26" s="198">
        <f t="shared" si="134"/>
        <v>7</v>
      </c>
      <c r="AF26" s="202">
        <f>COUNTIF(AF4:AF23,"&gt;0")</f>
        <v>20</v>
      </c>
      <c r="AG26" s="198">
        <f t="shared" ref="AG26:AO26" si="135">COUNTIF(AG4:AG23,"&gt;0")</f>
        <v>17</v>
      </c>
      <c r="AH26" s="198">
        <f t="shared" si="135"/>
        <v>7</v>
      </c>
      <c r="AI26" s="198">
        <f t="shared" si="135"/>
        <v>20</v>
      </c>
      <c r="AJ26" s="198">
        <f t="shared" si="135"/>
        <v>20</v>
      </c>
      <c r="AK26" s="198">
        <f t="shared" si="135"/>
        <v>20</v>
      </c>
      <c r="AL26" s="198">
        <f t="shared" si="135"/>
        <v>16</v>
      </c>
      <c r="AM26" s="198">
        <f t="shared" si="135"/>
        <v>6</v>
      </c>
      <c r="AN26" s="198">
        <f t="shared" si="135"/>
        <v>6</v>
      </c>
      <c r="AO26" s="198">
        <f t="shared" si="135"/>
        <v>7</v>
      </c>
      <c r="AP26" s="81"/>
      <c r="AQ26" s="82"/>
      <c r="AR26" s="82"/>
      <c r="AS26" s="82"/>
      <c r="AT26" s="82"/>
      <c r="AU26" s="82"/>
      <c r="AV26" s="82"/>
      <c r="AW26" s="82"/>
      <c r="AX26" s="82"/>
      <c r="AY26" s="82"/>
      <c r="AZ26" s="25"/>
      <c r="BA26" s="3"/>
      <c r="BB26" s="3"/>
      <c r="BC26" s="3"/>
      <c r="BD26" s="3"/>
      <c r="BE26" s="3"/>
      <c r="BF26" s="3"/>
      <c r="BG26" s="3"/>
      <c r="BH26" s="3"/>
      <c r="BI26" s="199"/>
      <c r="BJ26" s="204"/>
      <c r="BK26" s="199"/>
      <c r="BL26" s="199"/>
      <c r="BM26" s="199"/>
      <c r="BN26" s="199"/>
      <c r="BO26" s="199"/>
      <c r="BP26" s="199"/>
      <c r="BQ26" s="199"/>
      <c r="BR26" s="199"/>
      <c r="BS26" s="21"/>
      <c r="BT26" s="198"/>
    </row>
    <row r="27" spans="1:81" ht="24" x14ac:dyDescent="0.45">
      <c r="A27" s="27" t="s">
        <v>483</v>
      </c>
      <c r="G27" s="205"/>
      <c r="H27" s="26"/>
      <c r="I27" s="205"/>
      <c r="J27" s="205"/>
      <c r="K27" s="205"/>
      <c r="L27" s="205"/>
      <c r="M27" s="269"/>
      <c r="N27" s="82"/>
      <c r="O27" s="205"/>
      <c r="P27" s="205"/>
      <c r="Q27" s="205"/>
      <c r="R27" s="82"/>
      <c r="S27" s="82"/>
      <c r="T27" s="82"/>
      <c r="U27" s="82"/>
      <c r="V27" s="82"/>
      <c r="AA27" s="116"/>
      <c r="AB27" s="116"/>
      <c r="AC27" s="116"/>
      <c r="AD27" s="116"/>
      <c r="AE27" s="116"/>
      <c r="AF27" s="207"/>
      <c r="AG27" s="207"/>
      <c r="AH27" s="207"/>
      <c r="AI27" s="207"/>
      <c r="AJ27" s="207"/>
      <c r="AK27" s="207"/>
      <c r="AL27" s="207"/>
      <c r="AM27" s="207"/>
      <c r="AN27" s="207"/>
      <c r="AO27" s="207"/>
      <c r="AP27" s="87">
        <f>EXP((1/V26)*(SUM(AP4:AP23)-V26))</f>
        <v>0.43982376944115625</v>
      </c>
      <c r="AQ27" s="88">
        <f t="shared" ref="AQ27:AY27" si="136">EXP((1/W26)*(SUM(AQ4:AQ23)-W26))</f>
        <v>0.42936282094605177</v>
      </c>
      <c r="AR27" s="88">
        <f t="shared" si="136"/>
        <v>0.41281139459765642</v>
      </c>
      <c r="AS27" s="88">
        <f t="shared" si="136"/>
        <v>0.44004860947520297</v>
      </c>
      <c r="AT27" s="88">
        <f t="shared" si="136"/>
        <v>0.42662018036296895</v>
      </c>
      <c r="AU27" s="88">
        <f t="shared" si="136"/>
        <v>0.42919436686860213</v>
      </c>
      <c r="AV27" s="88">
        <f t="shared" si="136"/>
        <v>0.44740975208954392</v>
      </c>
      <c r="AW27" s="88">
        <f t="shared" si="136"/>
        <v>0.45947439677287844</v>
      </c>
      <c r="AX27" s="88">
        <f t="shared" si="136"/>
        <v>0.47175329651832798</v>
      </c>
      <c r="AY27" s="106">
        <f t="shared" si="136"/>
        <v>0.45329561074946212</v>
      </c>
      <c r="AZ27" s="103"/>
      <c r="BA27" s="103"/>
      <c r="BB27" s="103"/>
      <c r="BC27" s="103"/>
      <c r="BD27" s="103"/>
      <c r="BE27" s="103"/>
      <c r="BF27" s="103"/>
      <c r="BG27" s="103"/>
      <c r="BH27" s="103"/>
      <c r="BI27" s="82"/>
      <c r="BJ27" s="81">
        <f>EXP((1/V26)*(BJ25-V26))</f>
        <v>0.38091341930118022</v>
      </c>
      <c r="BK27" s="82">
        <f t="shared" ref="BK27:BS27" si="137">EXP((1/W26)*(BK25-W26))</f>
        <v>0.38240588671491055</v>
      </c>
      <c r="BL27" s="82">
        <f t="shared" si="137"/>
        <v>0.39694657498635016</v>
      </c>
      <c r="BM27" s="82">
        <f t="shared" si="137"/>
        <v>0.38105841960282666</v>
      </c>
      <c r="BN27" s="82">
        <f t="shared" si="137"/>
        <v>0.38034428655446223</v>
      </c>
      <c r="BO27" s="82">
        <f t="shared" si="137"/>
        <v>0.38181059518125093</v>
      </c>
      <c r="BP27" s="82">
        <f t="shared" si="137"/>
        <v>0.38576597429850579</v>
      </c>
      <c r="BQ27" s="82">
        <f t="shared" si="137"/>
        <v>0.41810918535333885</v>
      </c>
      <c r="BR27" s="82">
        <f t="shared" si="137"/>
        <v>0.41987339150575775</v>
      </c>
      <c r="BS27" s="114">
        <f t="shared" si="137"/>
        <v>0.40798977071941467</v>
      </c>
      <c r="BT27" s="198"/>
    </row>
    <row r="28" spans="1:81" s="116" customFormat="1" ht="15" customHeight="1" x14ac:dyDescent="0.35">
      <c r="A28" s="30" t="s">
        <v>473</v>
      </c>
      <c r="B28" s="198"/>
      <c r="C28" s="198"/>
      <c r="D28" s="198"/>
      <c r="E28" s="198"/>
      <c r="F28" s="198"/>
      <c r="G28" s="205"/>
      <c r="H28" s="26"/>
      <c r="I28" s="205"/>
      <c r="J28" s="205"/>
      <c r="K28" s="205"/>
      <c r="L28" s="205"/>
      <c r="M28" s="269"/>
      <c r="N28" s="82"/>
      <c r="O28" s="205"/>
      <c r="P28" s="205"/>
      <c r="Q28" s="205"/>
      <c r="R28" s="82"/>
      <c r="S28" s="82"/>
      <c r="T28" s="82"/>
      <c r="U28" s="82"/>
      <c r="V28" s="82"/>
      <c r="W28" s="8"/>
      <c r="X28" s="7"/>
      <c r="Y28" s="7"/>
      <c r="Z28" s="7"/>
      <c r="AF28" s="207"/>
      <c r="AG28" s="207"/>
      <c r="AH28" s="207"/>
      <c r="AI28" s="207"/>
      <c r="AJ28" s="207"/>
      <c r="AK28" s="207"/>
      <c r="AL28" s="207"/>
      <c r="AM28" s="207"/>
      <c r="AN28" s="207"/>
      <c r="AO28" s="207"/>
      <c r="AP28" s="1"/>
      <c r="AY28" s="21"/>
      <c r="AZ28" s="41"/>
      <c r="BA28" s="41"/>
      <c r="BB28" s="41"/>
      <c r="BC28" s="41"/>
      <c r="BD28" s="41"/>
      <c r="BE28" s="41"/>
      <c r="BF28" s="41"/>
      <c r="BG28" s="41"/>
      <c r="BH28" s="41"/>
      <c r="BI28" s="41"/>
      <c r="BJ28" s="146"/>
      <c r="BK28" s="146"/>
      <c r="BL28" s="146"/>
      <c r="BM28" s="146"/>
      <c r="BN28" s="146"/>
      <c r="BO28" s="146"/>
      <c r="BP28" s="146"/>
      <c r="BQ28" s="146"/>
      <c r="BR28" s="146"/>
      <c r="BS28" s="146"/>
    </row>
    <row r="29" spans="1:81" s="116" customFormat="1" ht="15" customHeight="1" x14ac:dyDescent="0.25">
      <c r="A29" s="30" t="s">
        <v>198</v>
      </c>
      <c r="B29" s="198"/>
      <c r="C29" s="198"/>
      <c r="D29" s="198"/>
      <c r="E29" s="198"/>
      <c r="F29" s="198"/>
      <c r="G29" s="205"/>
      <c r="H29" s="26"/>
      <c r="I29" s="205"/>
      <c r="J29" s="205"/>
      <c r="K29" s="205"/>
      <c r="L29" s="205"/>
      <c r="M29" s="269"/>
      <c r="N29" s="82"/>
      <c r="O29" s="205"/>
      <c r="P29" s="205"/>
      <c r="Q29" s="205"/>
      <c r="R29" s="82"/>
      <c r="S29" s="82"/>
      <c r="T29" s="82"/>
      <c r="U29" s="82"/>
      <c r="V29" s="82"/>
      <c r="W29" s="8"/>
      <c r="X29" s="7"/>
      <c r="Y29" s="7"/>
      <c r="Z29" s="7"/>
      <c r="AA29" s="116" t="s">
        <v>73</v>
      </c>
      <c r="AB29" s="3"/>
      <c r="AC29" s="3"/>
      <c r="AD29" s="3"/>
      <c r="AE29" s="3"/>
      <c r="AF29" s="198"/>
      <c r="AG29" s="198"/>
      <c r="AH29" s="198"/>
      <c r="AI29" s="198"/>
      <c r="AJ29" s="198"/>
      <c r="AK29" s="198"/>
      <c r="AL29" s="198"/>
      <c r="AM29" s="198"/>
      <c r="AN29" s="198"/>
      <c r="AO29" s="198"/>
      <c r="AP29" s="1">
        <f>SQRT(2*(((BJ27)^2)/V26))</f>
        <v>0.1204553996314473</v>
      </c>
      <c r="AQ29" s="198">
        <f t="shared" ref="AQ29:AY29" si="138">SQRT(2*(((BK27)^2)/W26))</f>
        <v>0.13116413704354737</v>
      </c>
      <c r="AR29" s="198">
        <f t="shared" si="138"/>
        <v>0.21217686920747048</v>
      </c>
      <c r="AS29" s="198">
        <f t="shared" si="138"/>
        <v>0.12050125275290871</v>
      </c>
      <c r="AT29" s="198">
        <f t="shared" si="138"/>
        <v>0.12027542405438564</v>
      </c>
      <c r="AU29" s="198">
        <f t="shared" si="138"/>
        <v>0.12073911155572625</v>
      </c>
      <c r="AV29" s="198">
        <f t="shared" si="138"/>
        <v>0.13638886818875443</v>
      </c>
      <c r="AW29" s="198">
        <f t="shared" si="138"/>
        <v>0.24139545071440532</v>
      </c>
      <c r="AX29" s="198">
        <f t="shared" si="138"/>
        <v>0.24241401561141035</v>
      </c>
      <c r="AY29" s="198">
        <f t="shared" si="138"/>
        <v>0.21807970562007209</v>
      </c>
      <c r="AZ29" s="202"/>
      <c r="BA29" s="41"/>
      <c r="BB29" s="41"/>
      <c r="BC29" s="41"/>
      <c r="BD29" s="41"/>
      <c r="BE29" s="41"/>
      <c r="BF29" s="41"/>
      <c r="BG29" s="41"/>
      <c r="BH29" s="41"/>
      <c r="BI29" s="41"/>
      <c r="BJ29" s="146"/>
      <c r="BK29" s="146"/>
      <c r="BL29" s="146"/>
      <c r="BM29" s="146"/>
      <c r="BN29" s="146"/>
      <c r="BO29" s="146"/>
      <c r="BP29" s="146"/>
      <c r="BQ29" s="146"/>
      <c r="BR29" s="146"/>
      <c r="BS29" s="146"/>
    </row>
    <row r="30" spans="1:81" s="116" customFormat="1" ht="15" customHeight="1" x14ac:dyDescent="0.35">
      <c r="A30" s="27"/>
      <c r="B30" s="198"/>
      <c r="C30" s="198"/>
      <c r="D30" s="198"/>
      <c r="E30" s="198"/>
      <c r="F30" s="198"/>
      <c r="G30" s="205"/>
      <c r="H30" s="26"/>
      <c r="I30" s="205"/>
      <c r="J30" s="205"/>
      <c r="K30" s="205"/>
      <c r="L30" s="205"/>
      <c r="M30" s="269"/>
      <c r="N30" s="82"/>
      <c r="O30" s="205"/>
      <c r="P30" s="82"/>
      <c r="Q30" s="82"/>
      <c r="R30" s="82"/>
      <c r="S30" s="82"/>
      <c r="T30" s="82"/>
      <c r="U30" s="82"/>
      <c r="V30" s="82"/>
      <c r="W30" s="8"/>
      <c r="X30" s="7"/>
      <c r="Y30" s="7"/>
      <c r="Z30" s="7"/>
      <c r="AA30" s="116" t="s">
        <v>74</v>
      </c>
      <c r="AB30" s="3"/>
      <c r="AC30" s="3"/>
      <c r="AD30" s="3"/>
      <c r="AE30" s="3"/>
      <c r="AF30" s="198"/>
      <c r="AG30" s="198"/>
      <c r="AH30" s="198"/>
      <c r="AI30" s="198"/>
      <c r="AJ30" s="198"/>
      <c r="AK30" s="198"/>
      <c r="AL30" s="198"/>
      <c r="AM30" s="198"/>
      <c r="AN30" s="198"/>
      <c r="AO30" s="198"/>
      <c r="AP30" s="202">
        <f>(0.736-AP27)/AP29</f>
        <v>2.4588041006467343</v>
      </c>
      <c r="AQ30" s="198">
        <f t="shared" ref="AQ30:AY30" si="139">(0.736-AQ27)/AQ29</f>
        <v>2.3378126518847346</v>
      </c>
      <c r="AR30" s="198">
        <f t="shared" si="139"/>
        <v>1.5232037620760808</v>
      </c>
      <c r="AS30" s="198">
        <f t="shared" si="139"/>
        <v>2.4560026038206746</v>
      </c>
      <c r="AT30" s="198">
        <f t="shared" si="139"/>
        <v>2.5722613083212824</v>
      </c>
      <c r="AU30" s="198">
        <f t="shared" si="139"/>
        <v>2.5410625370536537</v>
      </c>
      <c r="AV30" s="198">
        <f t="shared" si="139"/>
        <v>2.1159369656991625</v>
      </c>
      <c r="AW30" s="198">
        <f t="shared" si="139"/>
        <v>1.1455294721120435</v>
      </c>
      <c r="AX30" s="198">
        <f t="shared" si="139"/>
        <v>1.0900636368536523</v>
      </c>
      <c r="AY30" s="203">
        <f t="shared" si="139"/>
        <v>1.2963351562068401</v>
      </c>
      <c r="AZ30" s="198"/>
      <c r="BA30" s="41"/>
      <c r="BB30" s="41"/>
      <c r="BC30" s="41"/>
      <c r="BD30" s="41"/>
      <c r="BE30" s="41"/>
      <c r="BF30" s="41"/>
      <c r="BG30" s="41"/>
      <c r="BH30" s="41"/>
      <c r="BI30" s="41"/>
      <c r="BJ30" s="146"/>
      <c r="BK30" s="146"/>
      <c r="BL30" s="146"/>
      <c r="BM30" s="146"/>
      <c r="BN30" s="146"/>
      <c r="BO30" s="146"/>
      <c r="BP30" s="146"/>
      <c r="BQ30" s="146"/>
      <c r="BR30" s="146"/>
      <c r="BS30" s="146"/>
    </row>
    <row r="31" spans="1:81" s="116" customFormat="1" ht="15" customHeight="1" x14ac:dyDescent="0.35">
      <c r="A31" s="27"/>
      <c r="B31" s="198"/>
      <c r="C31" s="198"/>
      <c r="D31" s="198"/>
      <c r="E31" s="198"/>
      <c r="F31" s="198"/>
      <c r="G31" s="205"/>
      <c r="H31" s="26"/>
      <c r="I31" s="205"/>
      <c r="J31" s="205"/>
      <c r="K31" s="205"/>
      <c r="L31" s="205"/>
      <c r="M31" s="269"/>
      <c r="N31" s="82"/>
      <c r="O31" s="205"/>
      <c r="P31" s="82"/>
      <c r="Q31" s="82"/>
      <c r="R31" s="82"/>
      <c r="S31" s="82"/>
      <c r="T31" s="82"/>
      <c r="U31" s="82"/>
      <c r="V31" s="82"/>
      <c r="W31" s="8"/>
      <c r="X31" s="7"/>
      <c r="Y31" s="7"/>
      <c r="Z31" s="7"/>
      <c r="AA31" s="198" t="s">
        <v>265</v>
      </c>
      <c r="AB31" s="3"/>
      <c r="AC31" s="3"/>
      <c r="AD31" s="3"/>
      <c r="AE31" s="3"/>
      <c r="AF31" s="198"/>
      <c r="AG31" s="198"/>
      <c r="AH31" s="198"/>
      <c r="AI31" s="198"/>
      <c r="AJ31" s="198"/>
      <c r="AK31" s="198"/>
      <c r="AL31" s="198"/>
      <c r="AM31" s="198"/>
      <c r="AN31" s="198"/>
      <c r="AO31" s="198"/>
      <c r="AP31" s="1">
        <f>TINV(0.05,V26+V26-2)</f>
        <v>2.0243941639119702</v>
      </c>
      <c r="AQ31" s="198">
        <f t="shared" ref="AQ31:AY31" si="140">TINV(0.05,W26+W26-2)</f>
        <v>2.0369333434601011</v>
      </c>
      <c r="AR31" s="198">
        <f t="shared" si="140"/>
        <v>2.1788128296672284</v>
      </c>
      <c r="AS31" s="198">
        <f t="shared" si="140"/>
        <v>2.0243941639119702</v>
      </c>
      <c r="AT31" s="198">
        <f t="shared" si="140"/>
        <v>2.0243941639119702</v>
      </c>
      <c r="AU31" s="198">
        <f t="shared" si="140"/>
        <v>2.0243941639119702</v>
      </c>
      <c r="AV31" s="198">
        <f t="shared" si="140"/>
        <v>2.0422724563012378</v>
      </c>
      <c r="AW31" s="198">
        <f t="shared" si="140"/>
        <v>2.2281388519862744</v>
      </c>
      <c r="AX31" s="198">
        <f t="shared" si="140"/>
        <v>2.2281388519862744</v>
      </c>
      <c r="AY31" s="198">
        <f t="shared" si="140"/>
        <v>2.1788128296672284</v>
      </c>
      <c r="AZ31" s="202"/>
      <c r="BA31" s="41"/>
      <c r="BB31" s="41"/>
      <c r="BC31" s="41"/>
      <c r="BD31" s="41"/>
      <c r="BE31" s="41"/>
      <c r="BF31" s="41"/>
      <c r="BG31" s="41"/>
      <c r="BH31" s="41"/>
      <c r="BI31" s="41"/>
      <c r="BJ31" s="146"/>
      <c r="BK31" s="146"/>
      <c r="BL31" s="146"/>
      <c r="BM31" s="146"/>
      <c r="BN31" s="146"/>
      <c r="BO31" s="146"/>
      <c r="BP31" s="146"/>
      <c r="BQ31" s="146"/>
      <c r="BR31" s="146"/>
      <c r="BS31" s="146"/>
    </row>
    <row r="32" spans="1:81" s="116" customFormat="1" ht="15" customHeight="1" x14ac:dyDescent="0.35">
      <c r="A32" s="27"/>
      <c r="B32" s="198"/>
      <c r="C32" s="198"/>
      <c r="D32" s="198"/>
      <c r="E32" s="198"/>
      <c r="F32" s="198"/>
      <c r="G32" s="205"/>
      <c r="H32" s="26"/>
      <c r="I32" s="205"/>
      <c r="J32" s="205"/>
      <c r="K32" s="205"/>
      <c r="L32" s="205"/>
      <c r="M32" s="269"/>
      <c r="N32" s="82"/>
      <c r="O32" s="205"/>
      <c r="P32" s="205"/>
      <c r="Q32" s="205"/>
      <c r="R32" s="82"/>
      <c r="S32" s="82"/>
      <c r="T32" s="82"/>
      <c r="U32" s="82"/>
      <c r="V32" s="82"/>
      <c r="W32" s="8"/>
      <c r="X32" s="7"/>
      <c r="Y32" s="7"/>
      <c r="Z32" s="7"/>
      <c r="AA32" s="116" t="s">
        <v>76</v>
      </c>
      <c r="AB32" s="3"/>
      <c r="AC32" s="3"/>
      <c r="AD32" s="3"/>
      <c r="AE32" s="3"/>
      <c r="AF32" s="198"/>
      <c r="AG32" s="198"/>
      <c r="AH32" s="198"/>
      <c r="AI32" s="198"/>
      <c r="AJ32" s="198"/>
      <c r="AK32" s="198"/>
      <c r="AL32" s="198"/>
      <c r="AM32" s="198"/>
      <c r="AN32" s="198"/>
      <c r="AO32" s="198"/>
      <c r="AP32" s="202">
        <f>TDIST(ABS(AP30),V26+V26-2,2)</f>
        <v>1.8608119096041341E-2</v>
      </c>
      <c r="AQ32" s="198">
        <f t="shared" ref="AQ32:AY32" si="141">TDIST(ABS(AQ30),W26+W26-2,2)</f>
        <v>2.5811315558160818E-2</v>
      </c>
      <c r="AR32" s="198">
        <f t="shared" si="141"/>
        <v>0.15361711452650909</v>
      </c>
      <c r="AS32" s="198">
        <f t="shared" si="141"/>
        <v>1.8733276412337244E-2</v>
      </c>
      <c r="AT32" s="198">
        <f t="shared" si="141"/>
        <v>1.4136307473575374E-2</v>
      </c>
      <c r="AU32" s="198">
        <f t="shared" si="141"/>
        <v>1.5256030787657707E-2</v>
      </c>
      <c r="AV32" s="198">
        <f t="shared" si="141"/>
        <v>4.2760119388922227E-2</v>
      </c>
      <c r="AW32" s="198">
        <f t="shared" si="141"/>
        <v>0.27866425735310141</v>
      </c>
      <c r="AX32" s="198">
        <f t="shared" si="141"/>
        <v>0.30125466867217171</v>
      </c>
      <c r="AY32" s="203">
        <f t="shared" si="141"/>
        <v>0.21923614913429859</v>
      </c>
      <c r="AZ32" s="198"/>
      <c r="BA32" s="41"/>
      <c r="BB32" s="41"/>
      <c r="BC32" s="41"/>
      <c r="BD32" s="41"/>
      <c r="BE32" s="41"/>
      <c r="BF32" s="41"/>
      <c r="BG32" s="41"/>
      <c r="BH32" s="41"/>
      <c r="BI32" s="41"/>
      <c r="BJ32" s="146"/>
      <c r="BK32" s="146"/>
      <c r="BL32" s="146"/>
      <c r="BM32" s="146"/>
      <c r="BN32" s="146"/>
      <c r="BO32" s="146"/>
      <c r="BP32" s="146"/>
      <c r="BQ32" s="146"/>
      <c r="BR32" s="146"/>
      <c r="BS32" s="146"/>
    </row>
    <row r="33" spans="1:71" s="116" customFormat="1" ht="15" customHeight="1" x14ac:dyDescent="0.35">
      <c r="A33" s="27"/>
      <c r="B33" s="198"/>
      <c r="C33" s="198"/>
      <c r="D33" s="198"/>
      <c r="E33" s="198"/>
      <c r="F33" s="198"/>
      <c r="G33" s="205"/>
      <c r="H33" s="26"/>
      <c r="I33" s="205"/>
      <c r="J33" s="205"/>
      <c r="K33" s="205"/>
      <c r="L33" s="205"/>
      <c r="M33" s="269"/>
      <c r="N33" s="82"/>
      <c r="O33" s="205"/>
      <c r="P33" s="82"/>
      <c r="Q33" s="82"/>
      <c r="R33" s="82"/>
      <c r="S33" s="82"/>
      <c r="T33" s="82"/>
      <c r="U33" s="82"/>
      <c r="V33" s="82"/>
      <c r="W33" s="8"/>
      <c r="X33" s="7"/>
      <c r="Y33" s="7"/>
      <c r="Z33" s="7"/>
      <c r="AA33" s="116" t="s">
        <v>77</v>
      </c>
      <c r="AB33" s="3"/>
      <c r="AC33" s="3"/>
      <c r="AD33" s="3"/>
      <c r="AE33" s="3"/>
      <c r="AF33" s="198"/>
      <c r="AG33" s="198"/>
      <c r="AH33" s="198"/>
      <c r="AI33" s="198"/>
      <c r="AJ33" s="198"/>
      <c r="AK33" s="198"/>
      <c r="AL33" s="198"/>
      <c r="AM33" s="198"/>
      <c r="AN33" s="198"/>
      <c r="AO33" s="198"/>
      <c r="AP33" s="242" t="str">
        <f t="shared" ref="AP33:AY33" si="142">IF(V26&gt;4,IF(AP32&lt;0.001,"***",IF(AP32&lt;0.01,"**",IF(AP32&lt;0.05,"*","ns"))),"na")</f>
        <v>*</v>
      </c>
      <c r="AQ33" s="243" t="str">
        <f t="shared" si="142"/>
        <v>*</v>
      </c>
      <c r="AR33" s="243" t="str">
        <f t="shared" si="142"/>
        <v>ns</v>
      </c>
      <c r="AS33" s="243" t="str">
        <f t="shared" si="142"/>
        <v>*</v>
      </c>
      <c r="AT33" s="243" t="str">
        <f t="shared" si="142"/>
        <v>*</v>
      </c>
      <c r="AU33" s="243" t="str">
        <f t="shared" si="142"/>
        <v>*</v>
      </c>
      <c r="AV33" s="243" t="str">
        <f t="shared" si="142"/>
        <v>*</v>
      </c>
      <c r="AW33" s="243" t="str">
        <f t="shared" si="142"/>
        <v>ns</v>
      </c>
      <c r="AX33" s="243" t="str">
        <f t="shared" si="142"/>
        <v>ns</v>
      </c>
      <c r="AY33" s="244" t="str">
        <f t="shared" si="142"/>
        <v>ns</v>
      </c>
      <c r="AZ33" s="41"/>
      <c r="BA33" s="41"/>
      <c r="BB33" s="41"/>
      <c r="BC33" s="41"/>
      <c r="BD33" s="41"/>
      <c r="BE33" s="41"/>
      <c r="BF33" s="41"/>
      <c r="BG33" s="41"/>
      <c r="BH33" s="41"/>
      <c r="BI33" s="41"/>
      <c r="BJ33" s="146"/>
      <c r="BK33" s="146"/>
      <c r="BL33" s="146"/>
      <c r="BM33" s="146"/>
      <c r="BN33" s="146"/>
      <c r="BO33" s="146"/>
      <c r="BP33" s="146"/>
      <c r="BQ33" s="146"/>
      <c r="BR33" s="146"/>
      <c r="BS33" s="146"/>
    </row>
    <row r="34" spans="1:71" s="116" customFormat="1" ht="15" customHeight="1" x14ac:dyDescent="0.35">
      <c r="A34" s="27"/>
      <c r="B34" s="198"/>
      <c r="C34" s="198"/>
      <c r="D34" s="198"/>
      <c r="E34" s="198"/>
      <c r="F34" s="198"/>
      <c r="G34" s="205"/>
      <c r="H34" s="26"/>
      <c r="I34" s="205"/>
      <c r="J34" s="205"/>
      <c r="K34" s="205"/>
      <c r="L34" s="205"/>
      <c r="M34" s="269"/>
      <c r="N34" s="82"/>
      <c r="O34" s="205"/>
      <c r="P34" s="82"/>
      <c r="Q34" s="82"/>
      <c r="R34" s="82"/>
      <c r="S34" s="82"/>
      <c r="T34" s="82"/>
      <c r="U34" s="82"/>
      <c r="V34" s="82"/>
      <c r="W34" s="8"/>
      <c r="X34" s="7"/>
      <c r="Y34" s="7"/>
      <c r="Z34" s="7"/>
      <c r="AA34" s="7"/>
      <c r="AB34" s="7"/>
      <c r="AC34" s="7"/>
      <c r="AD34" s="7"/>
      <c r="AE34" s="7"/>
      <c r="AF34" s="200"/>
      <c r="AG34" s="200"/>
      <c r="AH34" s="200"/>
      <c r="AI34" s="200"/>
      <c r="AJ34" s="200"/>
      <c r="AK34" s="200"/>
      <c r="AL34" s="200"/>
      <c r="AM34" s="200"/>
      <c r="AN34" s="200"/>
      <c r="AO34" s="200"/>
      <c r="AP34" s="41"/>
      <c r="AQ34" s="41"/>
      <c r="AR34" s="41"/>
      <c r="AS34" s="41"/>
      <c r="AT34" s="41"/>
      <c r="AU34" s="41"/>
      <c r="AV34" s="41"/>
      <c r="AW34" s="41"/>
      <c r="AX34" s="41"/>
      <c r="AY34" s="41"/>
      <c r="AZ34" s="41"/>
      <c r="BA34" s="41"/>
      <c r="BB34" s="41"/>
      <c r="BC34" s="41"/>
      <c r="BD34" s="41"/>
      <c r="BE34" s="41"/>
      <c r="BF34" s="41"/>
      <c r="BG34" s="41"/>
      <c r="BH34" s="41"/>
      <c r="BI34" s="41"/>
      <c r="BJ34" s="146"/>
      <c r="BK34" s="146"/>
      <c r="BL34" s="146"/>
      <c r="BM34" s="146"/>
      <c r="BN34" s="146"/>
      <c r="BO34" s="146"/>
      <c r="BP34" s="146"/>
      <c r="BQ34" s="146"/>
      <c r="BR34" s="146"/>
      <c r="BS34" s="146"/>
    </row>
    <row r="35" spans="1:71" x14ac:dyDescent="0.25">
      <c r="A35" s="259" t="s">
        <v>305</v>
      </c>
      <c r="G35" s="205"/>
      <c r="H35" s="26"/>
      <c r="I35" s="205"/>
      <c r="J35" s="205"/>
      <c r="K35" s="205"/>
      <c r="L35" s="205"/>
      <c r="M35" s="269"/>
      <c r="N35" s="82"/>
      <c r="O35" s="205"/>
      <c r="P35" s="205"/>
      <c r="Q35" s="205"/>
      <c r="R35" s="82"/>
      <c r="S35" s="82"/>
      <c r="T35" s="82"/>
      <c r="U35" s="82"/>
      <c r="V35" s="82"/>
      <c r="W35" s="3" t="s">
        <v>9</v>
      </c>
      <c r="X35" s="199" t="s">
        <v>220</v>
      </c>
      <c r="Y35" s="116"/>
    </row>
    <row r="36" spans="1:71" x14ac:dyDescent="0.25">
      <c r="A36" s="217" t="s">
        <v>306</v>
      </c>
      <c r="G36" s="205"/>
      <c r="H36" s="26"/>
      <c r="I36" s="205"/>
      <c r="J36" s="205"/>
      <c r="K36" s="205"/>
      <c r="L36" s="205"/>
      <c r="M36" s="269"/>
      <c r="N36" s="82"/>
      <c r="O36" s="205"/>
      <c r="P36" s="205"/>
      <c r="Q36" s="205"/>
      <c r="R36" s="82"/>
      <c r="S36" s="82"/>
      <c r="T36" s="82"/>
      <c r="U36" s="82"/>
      <c r="V36" s="82"/>
      <c r="W36" s="3" t="s">
        <v>62</v>
      </c>
      <c r="X36" s="199" t="s">
        <v>221</v>
      </c>
      <c r="Y36" s="116"/>
    </row>
    <row r="37" spans="1:71" x14ac:dyDescent="0.25">
      <c r="G37" s="205"/>
      <c r="H37" s="26"/>
      <c r="I37" s="205"/>
      <c r="J37" s="205"/>
      <c r="K37" s="205"/>
      <c r="L37" s="205"/>
      <c r="M37" s="269"/>
      <c r="N37" s="82"/>
      <c r="O37" s="205"/>
      <c r="P37" s="205"/>
      <c r="Q37" s="205"/>
      <c r="R37" s="82"/>
      <c r="S37" s="82"/>
      <c r="T37" s="82"/>
      <c r="U37" s="82"/>
      <c r="V37" s="82"/>
      <c r="W37" s="3" t="s">
        <v>63</v>
      </c>
      <c r="X37" s="199" t="s">
        <v>222</v>
      </c>
      <c r="Y37" s="116"/>
    </row>
    <row r="38" spans="1:71" ht="15.75" x14ac:dyDescent="0.25">
      <c r="G38" s="24"/>
      <c r="H38" s="24"/>
      <c r="I38" s="205"/>
      <c r="J38" s="205"/>
      <c r="K38" s="205"/>
      <c r="L38" s="205"/>
      <c r="M38" s="269"/>
      <c r="N38" s="82"/>
      <c r="O38" s="205"/>
      <c r="P38" s="82"/>
      <c r="Q38" s="82"/>
      <c r="R38" s="82"/>
      <c r="S38" s="82"/>
      <c r="T38" s="82"/>
      <c r="U38" s="82"/>
      <c r="V38" s="82"/>
      <c r="W38" s="17" t="s">
        <v>64</v>
      </c>
      <c r="X38" s="199" t="s">
        <v>223</v>
      </c>
      <c r="Y38" s="116"/>
    </row>
    <row r="39" spans="1:71" ht="15.75" x14ac:dyDescent="0.25">
      <c r="G39" s="24"/>
      <c r="H39" s="24"/>
      <c r="I39" s="205"/>
      <c r="J39" s="205"/>
      <c r="K39" s="205"/>
      <c r="L39" s="205"/>
      <c r="M39" s="269"/>
      <c r="N39" s="82"/>
      <c r="O39" s="205"/>
      <c r="P39" s="82"/>
      <c r="Q39" s="82"/>
      <c r="R39" s="82"/>
      <c r="S39" s="82"/>
      <c r="T39" s="82"/>
      <c r="U39" s="82"/>
      <c r="V39" s="82"/>
      <c r="W39" s="17" t="s">
        <v>65</v>
      </c>
      <c r="X39" s="199" t="s">
        <v>224</v>
      </c>
      <c r="Y39" s="116"/>
    </row>
    <row r="40" spans="1:71" x14ac:dyDescent="0.25">
      <c r="G40" s="205"/>
      <c r="H40" s="26"/>
      <c r="I40" s="205"/>
      <c r="J40" s="205"/>
      <c r="K40" s="205"/>
      <c r="L40" s="205"/>
      <c r="M40" s="269"/>
      <c r="N40" s="82"/>
      <c r="O40" s="205"/>
      <c r="P40" s="82"/>
      <c r="Q40" s="82"/>
      <c r="R40" s="82"/>
      <c r="S40" s="82"/>
      <c r="T40" s="82"/>
      <c r="U40" s="82"/>
      <c r="V40" s="82"/>
      <c r="W40" s="17" t="s">
        <v>66</v>
      </c>
      <c r="X40" s="199" t="s">
        <v>225</v>
      </c>
      <c r="Y40" s="116"/>
    </row>
    <row r="41" spans="1:71" x14ac:dyDescent="0.25">
      <c r="G41" s="205"/>
      <c r="H41" s="26"/>
      <c r="I41" s="205"/>
      <c r="J41" s="205"/>
      <c r="K41" s="205"/>
      <c r="L41" s="205"/>
      <c r="M41" s="269"/>
      <c r="N41" s="82"/>
      <c r="O41" s="205"/>
      <c r="P41" s="82"/>
      <c r="Q41" s="82"/>
      <c r="R41" s="82"/>
      <c r="S41" s="82"/>
      <c r="T41" s="82"/>
      <c r="U41" s="82"/>
      <c r="V41" s="82"/>
      <c r="W41" s="17" t="s">
        <v>67</v>
      </c>
      <c r="X41" s="199" t="s">
        <v>250</v>
      </c>
      <c r="Y41" s="116"/>
    </row>
    <row r="42" spans="1:71" ht="15.75" x14ac:dyDescent="0.25">
      <c r="G42" s="205"/>
      <c r="H42" s="24"/>
      <c r="I42" s="205"/>
      <c r="J42" s="205"/>
      <c r="K42" s="205"/>
      <c r="L42" s="205"/>
      <c r="M42" s="269"/>
      <c r="N42" s="82"/>
      <c r="O42" s="205"/>
      <c r="P42" s="205"/>
      <c r="Q42" s="205"/>
      <c r="R42" s="82"/>
      <c r="S42" s="82"/>
      <c r="T42" s="82"/>
      <c r="U42" s="82"/>
      <c r="V42" s="82"/>
      <c r="W42" s="17" t="s">
        <v>68</v>
      </c>
      <c r="X42" s="199" t="s">
        <v>226</v>
      </c>
      <c r="Y42" s="116"/>
    </row>
    <row r="43" spans="1:71" x14ac:dyDescent="0.25">
      <c r="G43" s="205"/>
      <c r="H43" s="26"/>
      <c r="I43" s="205"/>
      <c r="J43" s="205"/>
      <c r="K43" s="205"/>
      <c r="L43" s="205"/>
      <c r="M43" s="269"/>
      <c r="N43" s="82"/>
      <c r="O43" s="205"/>
      <c r="P43" s="205"/>
      <c r="Q43" s="205"/>
      <c r="R43" s="82"/>
      <c r="S43" s="82"/>
      <c r="T43" s="82"/>
      <c r="U43" s="82"/>
      <c r="V43" s="82"/>
      <c r="W43" s="17" t="s">
        <v>69</v>
      </c>
      <c r="X43" s="199" t="s">
        <v>227</v>
      </c>
      <c r="Y43" s="116"/>
    </row>
    <row r="44" spans="1:71" x14ac:dyDescent="0.25">
      <c r="G44" s="205"/>
      <c r="H44" s="26"/>
      <c r="I44" s="205"/>
      <c r="J44" s="205"/>
      <c r="K44" s="205"/>
      <c r="L44" s="205"/>
      <c r="M44" s="269"/>
      <c r="N44" s="82"/>
      <c r="O44" s="205"/>
      <c r="P44" s="205"/>
      <c r="Q44" s="205"/>
      <c r="R44" s="82"/>
      <c r="S44" s="82"/>
      <c r="T44" s="82"/>
      <c r="U44" s="82"/>
      <c r="V44" s="82"/>
      <c r="W44" s="17"/>
      <c r="X44" s="17"/>
      <c r="Y44" s="116"/>
    </row>
    <row r="45" spans="1:71" ht="15.75" x14ac:dyDescent="0.25">
      <c r="I45" s="24"/>
      <c r="J45" s="24"/>
      <c r="K45" s="24"/>
      <c r="L45" s="24"/>
      <c r="M45" s="270"/>
    </row>
    <row r="46" spans="1:71" ht="15.75" x14ac:dyDescent="0.25">
      <c r="I46" s="24"/>
      <c r="J46" s="24"/>
      <c r="K46" s="24"/>
      <c r="L46" s="24"/>
      <c r="M46" s="270"/>
    </row>
    <row r="47" spans="1:71" ht="15.75" x14ac:dyDescent="0.25">
      <c r="I47" s="24"/>
      <c r="J47" s="24"/>
      <c r="K47" s="24"/>
      <c r="L47" s="24"/>
      <c r="M47" s="270"/>
    </row>
    <row r="48" spans="1:71" ht="15.75" x14ac:dyDescent="0.25">
      <c r="I48" s="24"/>
      <c r="J48" s="24"/>
      <c r="K48" s="24"/>
      <c r="L48" s="24"/>
      <c r="M48" s="270"/>
    </row>
  </sheetData>
  <mergeCells count="25">
    <mergeCell ref="BJ1:BS1"/>
    <mergeCell ref="BK2:BN2"/>
    <mergeCell ref="BQ2:BS2"/>
    <mergeCell ref="BT1:CC1"/>
    <mergeCell ref="BU2:BX2"/>
    <mergeCell ref="CA2:CC2"/>
    <mergeCell ref="AZ1:BI1"/>
    <mergeCell ref="BA2:BD2"/>
    <mergeCell ref="BG2:BI2"/>
    <mergeCell ref="D2:F2"/>
    <mergeCell ref="B2:C2"/>
    <mergeCell ref="W2:Z2"/>
    <mergeCell ref="AC2:AE2"/>
    <mergeCell ref="I2:J2"/>
    <mergeCell ref="K2:L2"/>
    <mergeCell ref="N2:O2"/>
    <mergeCell ref="G1:M1"/>
    <mergeCell ref="AF1:AO1"/>
    <mergeCell ref="AG2:AJ2"/>
    <mergeCell ref="AM2:AO2"/>
    <mergeCell ref="P3:U3"/>
    <mergeCell ref="V1:AE1"/>
    <mergeCell ref="AQ2:AT2"/>
    <mergeCell ref="AW2:AY2"/>
    <mergeCell ref="AP1:AY1"/>
  </mergeCells>
  <pageMargins left="0.7" right="0.7" top="0.75" bottom="0.75" header="0.3" footer="0.3"/>
  <pageSetup paperSize="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0"/>
  <sheetViews>
    <sheetView workbookViewId="0">
      <pane xSplit="6" ySplit="3" topLeftCell="AL4" activePane="bottomRight" state="frozen"/>
      <selection pane="topRight" activeCell="G1" sqref="G1"/>
      <selection pane="bottomLeft" activeCell="A4" sqref="A4"/>
      <selection pane="bottomRight" activeCell="AP21" sqref="AP21"/>
    </sheetView>
  </sheetViews>
  <sheetFormatPr defaultRowHeight="15" x14ac:dyDescent="0.25"/>
  <cols>
    <col min="1" max="1" width="30.85546875" style="116" customWidth="1"/>
    <col min="2" max="3" width="6.140625" style="198" customWidth="1"/>
    <col min="4" max="4" width="4.140625" style="116" hidden="1" customWidth="1"/>
    <col min="5" max="5" width="5.7109375" style="116" customWidth="1"/>
    <col min="6" max="6" width="6" style="116" customWidth="1"/>
    <col min="7" max="7" width="9.140625" style="22" customWidth="1"/>
    <col min="8" max="10" width="9.140625" style="17" customWidth="1"/>
    <col min="11" max="12" width="9.140625" style="15" customWidth="1"/>
    <col min="13" max="13" width="14.5703125" style="15" customWidth="1"/>
    <col min="14" max="16" width="9.140625" style="15"/>
    <col min="17" max="17" width="10.5703125" style="15" bestFit="1" customWidth="1"/>
    <col min="18" max="21" width="9.140625" style="15"/>
    <col min="22" max="22" width="7.5703125" style="15" customWidth="1"/>
    <col min="23" max="23" width="7.5703125" style="8" customWidth="1"/>
    <col min="24" max="31" width="7.5703125" style="7" customWidth="1"/>
    <col min="32" max="41" width="7.5703125" style="200" customWidth="1"/>
    <col min="42" max="16384" width="9.140625" style="116"/>
  </cols>
  <sheetData>
    <row r="1" spans="1:81" ht="15" customHeight="1" x14ac:dyDescent="0.35">
      <c r="A1" s="355"/>
      <c r="B1" s="202"/>
      <c r="C1" s="203"/>
      <c r="G1" s="390" t="s">
        <v>206</v>
      </c>
      <c r="H1" s="391"/>
      <c r="I1" s="391"/>
      <c r="J1" s="391"/>
      <c r="K1" s="391"/>
      <c r="L1" s="391"/>
      <c r="M1" s="391"/>
      <c r="N1" s="227"/>
      <c r="O1" s="228"/>
      <c r="P1" s="107"/>
      <c r="Q1" s="121"/>
      <c r="R1" s="121"/>
      <c r="S1" s="121"/>
      <c r="T1" s="121"/>
      <c r="U1" s="121"/>
      <c r="V1" s="393" t="s">
        <v>471</v>
      </c>
      <c r="W1" s="389"/>
      <c r="X1" s="389"/>
      <c r="Y1" s="389"/>
      <c r="Z1" s="389"/>
      <c r="AA1" s="389"/>
      <c r="AB1" s="389"/>
      <c r="AC1" s="389"/>
      <c r="AD1" s="389"/>
      <c r="AE1" s="389"/>
      <c r="AF1" s="393" t="s">
        <v>465</v>
      </c>
      <c r="AG1" s="389"/>
      <c r="AH1" s="389"/>
      <c r="AI1" s="389"/>
      <c r="AJ1" s="389"/>
      <c r="AK1" s="389"/>
      <c r="AL1" s="389"/>
      <c r="AM1" s="389"/>
      <c r="AN1" s="389"/>
      <c r="AO1" s="389"/>
      <c r="AP1" s="394" t="s">
        <v>481</v>
      </c>
      <c r="AQ1" s="395"/>
      <c r="AR1" s="395"/>
      <c r="AS1" s="395"/>
      <c r="AT1" s="395"/>
      <c r="AU1" s="395"/>
      <c r="AV1" s="395"/>
      <c r="AW1" s="395"/>
      <c r="AX1" s="395"/>
      <c r="AY1" s="395"/>
      <c r="AZ1" s="387" t="s">
        <v>474</v>
      </c>
      <c r="BA1" s="388"/>
      <c r="BB1" s="388"/>
      <c r="BC1" s="388"/>
      <c r="BD1" s="388"/>
      <c r="BE1" s="388"/>
      <c r="BF1" s="388"/>
      <c r="BG1" s="388"/>
      <c r="BH1" s="388"/>
      <c r="BI1" s="388"/>
      <c r="BJ1" s="387" t="s">
        <v>478</v>
      </c>
      <c r="BK1" s="388"/>
      <c r="BL1" s="388"/>
      <c r="BM1" s="388"/>
      <c r="BN1" s="388"/>
      <c r="BO1" s="388"/>
      <c r="BP1" s="388"/>
      <c r="BQ1" s="388"/>
      <c r="BR1" s="388"/>
      <c r="BS1" s="388"/>
      <c r="BT1" s="387" t="s">
        <v>466</v>
      </c>
      <c r="BU1" s="388"/>
      <c r="BV1" s="388"/>
      <c r="BW1" s="388"/>
      <c r="BX1" s="388"/>
      <c r="BY1" s="388"/>
      <c r="BZ1" s="388"/>
      <c r="CA1" s="388"/>
      <c r="CB1" s="388"/>
      <c r="CC1" s="403"/>
    </row>
    <row r="2" spans="1:81" ht="76.5" customHeight="1" x14ac:dyDescent="0.35">
      <c r="A2" s="109" t="s">
        <v>327</v>
      </c>
      <c r="B2" s="393" t="s">
        <v>182</v>
      </c>
      <c r="C2" s="396"/>
      <c r="D2" s="389" t="s">
        <v>183</v>
      </c>
      <c r="E2" s="389"/>
      <c r="F2" s="396"/>
      <c r="G2" s="111" t="s">
        <v>313</v>
      </c>
      <c r="H2" s="112" t="s">
        <v>312</v>
      </c>
      <c r="I2" s="407" t="s">
        <v>314</v>
      </c>
      <c r="J2" s="407"/>
      <c r="K2" s="407" t="s">
        <v>329</v>
      </c>
      <c r="L2" s="408"/>
      <c r="M2" s="229"/>
      <c r="N2" s="401" t="s">
        <v>208</v>
      </c>
      <c r="O2" s="402"/>
      <c r="P2" s="50" t="s">
        <v>258</v>
      </c>
      <c r="Q2" s="71" t="s">
        <v>0</v>
      </c>
      <c r="R2" s="72" t="s">
        <v>259</v>
      </c>
      <c r="S2" s="72" t="s">
        <v>72</v>
      </c>
      <c r="T2" s="71" t="s">
        <v>0</v>
      </c>
      <c r="U2" s="96" t="s">
        <v>78</v>
      </c>
      <c r="V2" s="49"/>
      <c r="W2" s="389" t="s">
        <v>216</v>
      </c>
      <c r="X2" s="389"/>
      <c r="Y2" s="389"/>
      <c r="Z2" s="389"/>
      <c r="AA2" s="5" t="s">
        <v>217</v>
      </c>
      <c r="AB2" s="5" t="s">
        <v>218</v>
      </c>
      <c r="AC2" s="389" t="s">
        <v>219</v>
      </c>
      <c r="AD2" s="389"/>
      <c r="AE2" s="389"/>
      <c r="AF2" s="49"/>
      <c r="AG2" s="389" t="s">
        <v>216</v>
      </c>
      <c r="AH2" s="389"/>
      <c r="AI2" s="389"/>
      <c r="AJ2" s="389"/>
      <c r="AK2" s="5" t="s">
        <v>217</v>
      </c>
      <c r="AL2" s="5" t="s">
        <v>218</v>
      </c>
      <c r="AM2" s="389" t="s">
        <v>219</v>
      </c>
      <c r="AN2" s="389"/>
      <c r="AO2" s="389"/>
      <c r="AP2" s="49"/>
      <c r="AQ2" s="389" t="s">
        <v>216</v>
      </c>
      <c r="AR2" s="389"/>
      <c r="AS2" s="389"/>
      <c r="AT2" s="389"/>
      <c r="AU2" s="5" t="s">
        <v>217</v>
      </c>
      <c r="AV2" s="5" t="s">
        <v>218</v>
      </c>
      <c r="AW2" s="389" t="s">
        <v>219</v>
      </c>
      <c r="AX2" s="389"/>
      <c r="AY2" s="389"/>
      <c r="AZ2" s="49"/>
      <c r="BA2" s="389" t="s">
        <v>216</v>
      </c>
      <c r="BB2" s="389"/>
      <c r="BC2" s="389"/>
      <c r="BD2" s="389"/>
      <c r="BE2" s="5" t="s">
        <v>217</v>
      </c>
      <c r="BF2" s="5" t="s">
        <v>218</v>
      </c>
      <c r="BG2" s="389" t="s">
        <v>219</v>
      </c>
      <c r="BH2" s="389"/>
      <c r="BI2" s="389"/>
      <c r="BJ2" s="49"/>
      <c r="BK2" s="389" t="s">
        <v>216</v>
      </c>
      <c r="BL2" s="389"/>
      <c r="BM2" s="389"/>
      <c r="BN2" s="389"/>
      <c r="BO2" s="5" t="s">
        <v>217</v>
      </c>
      <c r="BP2" s="5" t="s">
        <v>218</v>
      </c>
      <c r="BQ2" s="389" t="s">
        <v>219</v>
      </c>
      <c r="BR2" s="389"/>
      <c r="BS2" s="389"/>
      <c r="BT2" s="49"/>
      <c r="BU2" s="389" t="s">
        <v>216</v>
      </c>
      <c r="BV2" s="389"/>
      <c r="BW2" s="389"/>
      <c r="BX2" s="389"/>
      <c r="BY2" s="5" t="s">
        <v>217</v>
      </c>
      <c r="BZ2" s="5" t="s">
        <v>218</v>
      </c>
      <c r="CA2" s="389" t="s">
        <v>219</v>
      </c>
      <c r="CB2" s="389"/>
      <c r="CC2" s="396"/>
    </row>
    <row r="3" spans="1:81" ht="106.5" customHeight="1" x14ac:dyDescent="0.3">
      <c r="A3" s="110" t="s">
        <v>125</v>
      </c>
      <c r="B3" s="9" t="s">
        <v>1</v>
      </c>
      <c r="C3" s="10" t="s">
        <v>307</v>
      </c>
      <c r="D3" s="12" t="s">
        <v>36</v>
      </c>
      <c r="E3" s="12" t="s">
        <v>184</v>
      </c>
      <c r="F3" s="51" t="s">
        <v>185</v>
      </c>
      <c r="G3" s="123" t="s">
        <v>308</v>
      </c>
      <c r="H3" s="260" t="s">
        <v>308</v>
      </c>
      <c r="I3" s="260" t="s">
        <v>308</v>
      </c>
      <c r="J3" s="261" t="s">
        <v>56</v>
      </c>
      <c r="K3" s="125" t="s">
        <v>308</v>
      </c>
      <c r="L3" s="15" t="s">
        <v>56</v>
      </c>
      <c r="M3" s="283" t="s">
        <v>479</v>
      </c>
      <c r="N3" s="53" t="s">
        <v>324</v>
      </c>
      <c r="O3" s="284" t="s">
        <v>325</v>
      </c>
      <c r="P3" s="398" t="s">
        <v>326</v>
      </c>
      <c r="Q3" s="399"/>
      <c r="R3" s="399"/>
      <c r="S3" s="399"/>
      <c r="T3" s="399"/>
      <c r="U3" s="399"/>
      <c r="V3" s="108" t="s">
        <v>61</v>
      </c>
      <c r="W3" s="120" t="s">
        <v>71</v>
      </c>
      <c r="X3" s="120" t="s">
        <v>62</v>
      </c>
      <c r="Y3" s="120" t="s">
        <v>63</v>
      </c>
      <c r="Z3" s="120" t="s">
        <v>64</v>
      </c>
      <c r="AA3" s="120" t="s">
        <v>65</v>
      </c>
      <c r="AB3" s="120" t="s">
        <v>66</v>
      </c>
      <c r="AC3" s="120" t="s">
        <v>67</v>
      </c>
      <c r="AD3" s="120" t="s">
        <v>68</v>
      </c>
      <c r="AE3" s="36" t="s">
        <v>69</v>
      </c>
      <c r="AF3" s="212" t="s">
        <v>61</v>
      </c>
      <c r="AG3" s="120" t="s">
        <v>71</v>
      </c>
      <c r="AH3" s="120" t="s">
        <v>62</v>
      </c>
      <c r="AI3" s="120" t="s">
        <v>63</v>
      </c>
      <c r="AJ3" s="120" t="s">
        <v>64</v>
      </c>
      <c r="AK3" s="120" t="s">
        <v>65</v>
      </c>
      <c r="AL3" s="120" t="s">
        <v>66</v>
      </c>
      <c r="AM3" s="120" t="s">
        <v>67</v>
      </c>
      <c r="AN3" s="120" t="s">
        <v>68</v>
      </c>
      <c r="AO3" s="36" t="s">
        <v>69</v>
      </c>
      <c r="AP3" s="108" t="s">
        <v>61</v>
      </c>
      <c r="AQ3" s="36" t="s">
        <v>71</v>
      </c>
      <c r="AR3" s="36" t="s">
        <v>62</v>
      </c>
      <c r="AS3" s="36" t="s">
        <v>63</v>
      </c>
      <c r="AT3" s="36" t="s">
        <v>64</v>
      </c>
      <c r="AU3" s="36" t="s">
        <v>65</v>
      </c>
      <c r="AV3" s="36" t="s">
        <v>66</v>
      </c>
      <c r="AW3" s="36" t="s">
        <v>67</v>
      </c>
      <c r="AX3" s="36" t="s">
        <v>68</v>
      </c>
      <c r="AY3" s="36" t="s">
        <v>69</v>
      </c>
      <c r="AZ3" s="98" t="s">
        <v>61</v>
      </c>
      <c r="BA3" s="99" t="s">
        <v>71</v>
      </c>
      <c r="BB3" s="99" t="s">
        <v>62</v>
      </c>
      <c r="BC3" s="99" t="s">
        <v>63</v>
      </c>
      <c r="BD3" s="99" t="s">
        <v>64</v>
      </c>
      <c r="BE3" s="99" t="s">
        <v>65</v>
      </c>
      <c r="BF3" s="99" t="s">
        <v>66</v>
      </c>
      <c r="BG3" s="99" t="s">
        <v>67</v>
      </c>
      <c r="BH3" s="99" t="s">
        <v>68</v>
      </c>
      <c r="BI3" s="101" t="s">
        <v>69</v>
      </c>
      <c r="BJ3" s="98" t="s">
        <v>61</v>
      </c>
      <c r="BK3" s="99" t="s">
        <v>71</v>
      </c>
      <c r="BL3" s="99" t="s">
        <v>62</v>
      </c>
      <c r="BM3" s="99" t="s">
        <v>63</v>
      </c>
      <c r="BN3" s="99" t="s">
        <v>64</v>
      </c>
      <c r="BO3" s="99" t="s">
        <v>65</v>
      </c>
      <c r="BP3" s="99" t="s">
        <v>66</v>
      </c>
      <c r="BQ3" s="99" t="s">
        <v>67</v>
      </c>
      <c r="BR3" s="99" t="s">
        <v>68</v>
      </c>
      <c r="BS3" s="101" t="s">
        <v>69</v>
      </c>
      <c r="BT3" s="98" t="s">
        <v>61</v>
      </c>
      <c r="BU3" s="99" t="s">
        <v>71</v>
      </c>
      <c r="BV3" s="99" t="s">
        <v>62</v>
      </c>
      <c r="BW3" s="99" t="s">
        <v>63</v>
      </c>
      <c r="BX3" s="99" t="s">
        <v>64</v>
      </c>
      <c r="BY3" s="99" t="s">
        <v>65</v>
      </c>
      <c r="BZ3" s="99" t="s">
        <v>66</v>
      </c>
      <c r="CA3" s="99" t="s">
        <v>67</v>
      </c>
      <c r="CB3" s="99" t="s">
        <v>68</v>
      </c>
      <c r="CC3" s="101" t="s">
        <v>69</v>
      </c>
    </row>
    <row r="4" spans="1:81" x14ac:dyDescent="0.25">
      <c r="A4" s="217" t="s">
        <v>94</v>
      </c>
      <c r="B4" s="202">
        <v>9</v>
      </c>
      <c r="C4" s="203"/>
      <c r="D4" s="144"/>
      <c r="E4" s="54"/>
      <c r="F4" s="117">
        <v>1</v>
      </c>
      <c r="G4" s="78">
        <v>440.5</v>
      </c>
      <c r="H4" s="26">
        <v>1749.82</v>
      </c>
      <c r="I4" s="26">
        <v>6.3200000000000006E-2</v>
      </c>
      <c r="J4" s="26">
        <v>9.5799999999999996E-2</v>
      </c>
      <c r="K4" s="82">
        <v>2.2395</v>
      </c>
      <c r="L4" s="82">
        <v>7.013795</v>
      </c>
      <c r="M4" s="285" t="s">
        <v>271</v>
      </c>
      <c r="N4" s="81">
        <v>1749.82</v>
      </c>
      <c r="O4" s="114"/>
      <c r="P4" s="277">
        <v>218</v>
      </c>
      <c r="Q4" s="278">
        <v>269.27499999999998</v>
      </c>
      <c r="R4" s="32">
        <f>P4/N4</f>
        <v>0.1245842429507035</v>
      </c>
      <c r="S4" s="32">
        <f>IF(P4&lt;0.01*N4,0.01,IF(P4&gt;100*N4,100,R4))</f>
        <v>0.1245842429507035</v>
      </c>
      <c r="T4" s="205">
        <f t="shared" ref="T4:T6" si="0">IF(Q4&gt;0,((((1/N4)^2)*((Q4^2)+(P4^2))-((1/N4)^2)*(P4^2))^0.5),0)</f>
        <v>0.15388725697500313</v>
      </c>
      <c r="U4" s="26">
        <f>IF(T4=0,S4,T4)</f>
        <v>0.15388725697500313</v>
      </c>
      <c r="V4" s="78">
        <v>1</v>
      </c>
      <c r="W4" s="127">
        <v>0.5</v>
      </c>
      <c r="X4" s="129">
        <v>1</v>
      </c>
      <c r="Y4" s="129">
        <v>0.5</v>
      </c>
      <c r="Z4" s="129">
        <v>1</v>
      </c>
      <c r="AA4" s="129">
        <v>1</v>
      </c>
      <c r="AB4" s="129">
        <v>0.5</v>
      </c>
      <c r="AC4" s="129">
        <v>1</v>
      </c>
      <c r="AD4" s="129">
        <v>1</v>
      </c>
      <c r="AE4" s="129">
        <v>1</v>
      </c>
      <c r="AF4" s="54">
        <f t="shared" ref="AF4:AF5" si="1">IF(V4&gt;0,$B4,"na")</f>
        <v>9</v>
      </c>
      <c r="AG4" s="144">
        <f t="shared" ref="AG4:AG5" si="2">IF(W4&gt;0,$B4,"na")</f>
        <v>9</v>
      </c>
      <c r="AH4" s="144">
        <f t="shared" ref="AH4:AH5" si="3">IF(X4&gt;0,$B4,"na")</f>
        <v>9</v>
      </c>
      <c r="AI4" s="144">
        <f t="shared" ref="AI4:AI5" si="4">IF(Y4&gt;0,$B4,"na")</f>
        <v>9</v>
      </c>
      <c r="AJ4" s="144">
        <f t="shared" ref="AJ4:AJ5" si="5">IF(Z4&gt;0,$B4,"na")</f>
        <v>9</v>
      </c>
      <c r="AK4" s="144">
        <f t="shared" ref="AK4:AK5" si="6">IF(AA4&gt;0,$B4,"na")</f>
        <v>9</v>
      </c>
      <c r="AL4" s="144">
        <f t="shared" ref="AL4:AL5" si="7">IF(AB4&gt;0,$B4,"na")</f>
        <v>9</v>
      </c>
      <c r="AM4" s="144">
        <f t="shared" ref="AM4:AM5" si="8">IF(AC4&gt;0,$B4,"na")</f>
        <v>9</v>
      </c>
      <c r="AN4" s="144">
        <f t="shared" ref="AN4:AN5" si="9">IF(AD4&gt;0,$B4,"na")</f>
        <v>9</v>
      </c>
      <c r="AO4" s="144">
        <f t="shared" ref="AO4:AO5" si="10">IF(AE4&gt;0,$B4,"na")</f>
        <v>9</v>
      </c>
      <c r="AP4" s="356">
        <f>IF(V4&gt;0,(V4/V$21)*LN($S4+1),"na")</f>
        <v>0.11741340552998757</v>
      </c>
      <c r="AQ4" s="332">
        <f t="shared" ref="AQ4:AY4" si="11">IF(W4&gt;0,(W4/W$21)*LN($S4+1),"na")</f>
        <v>7.0448043317992537E-2</v>
      </c>
      <c r="AR4" s="332">
        <f t="shared" si="11"/>
        <v>0.12644520595537123</v>
      </c>
      <c r="AS4" s="332">
        <f t="shared" si="11"/>
        <v>9.8874446762094781E-2</v>
      </c>
      <c r="AT4" s="332">
        <f t="shared" si="11"/>
        <v>0.22633909499756641</v>
      </c>
      <c r="AU4" s="332">
        <f t="shared" si="11"/>
        <v>0.14124920966013543</v>
      </c>
      <c r="AV4" s="332">
        <f t="shared" si="11"/>
        <v>8.2189383870991298E-2</v>
      </c>
      <c r="AW4" s="332">
        <f t="shared" si="11"/>
        <v>0.12524096589865341</v>
      </c>
      <c r="AX4" s="332">
        <f t="shared" si="11"/>
        <v>0.11741340552998757</v>
      </c>
      <c r="AY4" s="332">
        <f t="shared" si="11"/>
        <v>0.12432007644351625</v>
      </c>
      <c r="AZ4" s="358">
        <f>IF(V4&gt;0,((V4/V$21)^2)*LN((($U4+1)^2)),"na")</f>
        <v>0.28627293143573806</v>
      </c>
      <c r="BA4" s="344">
        <f t="shared" ref="BA4:BI4" si="12">IF(W4&gt;0,((W4/W$21)^2)*LN((($U4+1)^2)),"na")</f>
        <v>0.1030582553168657</v>
      </c>
      <c r="BB4" s="344">
        <f t="shared" si="12"/>
        <v>0.33200884355860744</v>
      </c>
      <c r="BC4" s="344">
        <f t="shared" si="12"/>
        <v>0.20300795137825189</v>
      </c>
      <c r="BD4" s="344">
        <f t="shared" si="12"/>
        <v>1.0638099934322682</v>
      </c>
      <c r="BE4" s="344">
        <f t="shared" si="12"/>
        <v>0.41430194158826933</v>
      </c>
      <c r="BF4" s="344">
        <f t="shared" si="12"/>
        <v>0.14027373640351162</v>
      </c>
      <c r="BG4" s="344">
        <f t="shared" si="12"/>
        <v>0.32571497976688418</v>
      </c>
      <c r="BH4" s="344">
        <f t="shared" si="12"/>
        <v>0.28627293143573806</v>
      </c>
      <c r="BI4" s="359">
        <f t="shared" si="12"/>
        <v>0.32094266361653684</v>
      </c>
      <c r="BJ4" s="85">
        <f>IF(V4&gt;0,(AF4-1)*AZ4,"na")</f>
        <v>2.2901834514859045</v>
      </c>
      <c r="BK4" s="85">
        <f t="shared" ref="BK4:BS4" si="13">IF(W4&gt;0,(AG4-1)*BA4,"na")</f>
        <v>0.82446604253492561</v>
      </c>
      <c r="BL4" s="85">
        <f t="shared" si="13"/>
        <v>2.6560707484688595</v>
      </c>
      <c r="BM4" s="85">
        <f t="shared" si="13"/>
        <v>1.6240636110260152</v>
      </c>
      <c r="BN4" s="85">
        <f t="shared" si="13"/>
        <v>8.5104799474581458</v>
      </c>
      <c r="BO4" s="85">
        <f t="shared" si="13"/>
        <v>3.3144155327061546</v>
      </c>
      <c r="BP4" s="85">
        <f t="shared" si="13"/>
        <v>1.122189891228093</v>
      </c>
      <c r="BQ4" s="85">
        <f t="shared" si="13"/>
        <v>2.6057198381350735</v>
      </c>
      <c r="BR4" s="85">
        <f t="shared" si="13"/>
        <v>2.2901834514859045</v>
      </c>
      <c r="BS4" s="85">
        <f t="shared" si="13"/>
        <v>2.5675413089322947</v>
      </c>
      <c r="BT4" s="93">
        <f>IF(V4&gt;0,AF4*(AP4-AP$21)^2,"na")</f>
        <v>3.4720631794967247E-2</v>
      </c>
      <c r="BU4" s="344">
        <f t="shared" ref="BU4:CC19" si="14">IF(W4&gt;0,AG4*(AQ4-AQ$21)^2,"na")</f>
        <v>4.0275210632951829E-2</v>
      </c>
      <c r="BV4" s="344">
        <f t="shared" si="14"/>
        <v>1.809285684787574E-3</v>
      </c>
      <c r="BW4" s="344">
        <f t="shared" si="14"/>
        <v>3.0557595083611895E-2</v>
      </c>
      <c r="BX4" s="344">
        <f t="shared" si="14"/>
        <v>8.2542905197721755E-2</v>
      </c>
      <c r="BY4" s="344">
        <f t="shared" si="14"/>
        <v>2.6599499814351685E-2</v>
      </c>
      <c r="BZ4" s="344">
        <f t="shared" si="14"/>
        <v>0.13188935862840498</v>
      </c>
      <c r="CA4" s="344">
        <f t="shared" si="14"/>
        <v>2.7948008055499261E-2</v>
      </c>
      <c r="CB4" s="344">
        <f t="shared" si="14"/>
        <v>1.2294123890377408E-2</v>
      </c>
      <c r="CC4" s="102">
        <f t="shared" si="14"/>
        <v>8.2437795723146086E-3</v>
      </c>
    </row>
    <row r="5" spans="1:81" s="20" customFormat="1" x14ac:dyDescent="0.25">
      <c r="A5" s="222" t="s">
        <v>96</v>
      </c>
      <c r="B5" s="204">
        <v>9</v>
      </c>
      <c r="C5" s="21"/>
      <c r="D5" s="60"/>
      <c r="E5" s="58"/>
      <c r="F5" s="67">
        <v>1</v>
      </c>
      <c r="G5" s="78">
        <v>4.5</v>
      </c>
      <c r="H5" s="26">
        <v>75.313000000000002</v>
      </c>
      <c r="I5" s="26"/>
      <c r="J5" s="26"/>
      <c r="K5" s="82"/>
      <c r="L5" s="82"/>
      <c r="M5" s="285" t="s">
        <v>271</v>
      </c>
      <c r="N5" s="81">
        <v>75.313000000000002</v>
      </c>
      <c r="O5" s="114"/>
      <c r="P5" s="277">
        <v>24.222000000000001</v>
      </c>
      <c r="Q5" s="278">
        <v>35.988999999999997</v>
      </c>
      <c r="R5" s="32">
        <f t="shared" ref="R5:R6" si="15">P5/N5</f>
        <v>0.32161778179066031</v>
      </c>
      <c r="S5" s="32">
        <f t="shared" ref="S5:S6" si="16">IF(P5&lt;0.01*N5,0.01,IF(P5&gt;100*N5,100,R5))</f>
        <v>0.32161778179066031</v>
      </c>
      <c r="T5" s="205">
        <f t="shared" si="0"/>
        <v>0.47785906815556412</v>
      </c>
      <c r="U5" s="26">
        <f t="shared" ref="U5:U7" si="17">IF(T5=0,S5,T5)</f>
        <v>0.47785906815556412</v>
      </c>
      <c r="V5" s="78">
        <v>1</v>
      </c>
      <c r="W5" s="125"/>
      <c r="X5" s="133"/>
      <c r="Y5" s="133">
        <v>0.25</v>
      </c>
      <c r="Z5" s="133">
        <v>0.2</v>
      </c>
      <c r="AA5" s="133">
        <v>1</v>
      </c>
      <c r="AB5" s="133">
        <v>1</v>
      </c>
      <c r="AC5" s="133"/>
      <c r="AD5" s="133"/>
      <c r="AE5" s="133"/>
      <c r="AF5" s="54">
        <f t="shared" si="1"/>
        <v>9</v>
      </c>
      <c r="AG5" s="144" t="str">
        <f t="shared" si="2"/>
        <v>na</v>
      </c>
      <c r="AH5" s="144" t="str">
        <f t="shared" si="3"/>
        <v>na</v>
      </c>
      <c r="AI5" s="144">
        <f t="shared" si="4"/>
        <v>9</v>
      </c>
      <c r="AJ5" s="144">
        <f t="shared" si="5"/>
        <v>9</v>
      </c>
      <c r="AK5" s="144">
        <f t="shared" si="6"/>
        <v>9</v>
      </c>
      <c r="AL5" s="144">
        <f t="shared" si="7"/>
        <v>9</v>
      </c>
      <c r="AM5" s="144" t="str">
        <f t="shared" si="8"/>
        <v>na</v>
      </c>
      <c r="AN5" s="144" t="str">
        <f t="shared" si="9"/>
        <v>na</v>
      </c>
      <c r="AO5" s="144" t="str">
        <f t="shared" si="10"/>
        <v>na</v>
      </c>
      <c r="AP5" s="81">
        <f t="shared" ref="AP5:AP19" si="18">IF(V5&gt;0,(V5/V$21)*LN($S5+1),"na")</f>
        <v>0.27885657843881129</v>
      </c>
      <c r="AQ5" s="82" t="str">
        <f t="shared" ref="AQ5:AQ19" si="19">IF(W5&gt;0,(W5/W$21)*LN($S5+1),"na")</f>
        <v>na</v>
      </c>
      <c r="AR5" s="82" t="str">
        <f t="shared" ref="AR5:AR19" si="20">IF(X5&gt;0,(X5/X$21)*LN($S5+1),"na")</f>
        <v>na</v>
      </c>
      <c r="AS5" s="82">
        <f t="shared" ref="AS5:AS19" si="21">IF(Y5&gt;0,(Y5/Y$21)*LN($S5+1),"na")</f>
        <v>0.11741329618476264</v>
      </c>
      <c r="AT5" s="82">
        <f t="shared" ref="AT5:AT19" si="22">IF(Z5&gt;0,(Z5/Z$21)*LN($S5+1),"na")</f>
        <v>0.10751097000050558</v>
      </c>
      <c r="AU5" s="82">
        <f t="shared" ref="AU5:AU19" si="23">IF(AA5&gt;0,(AA5/AA$21)*LN($S5+1),"na")</f>
        <v>0.33546656052789331</v>
      </c>
      <c r="AV5" s="82">
        <f t="shared" ref="AV5:AV19" si="24">IF(AB5&gt;0,(AB5/AB$21)*LN($S5+1),"na")</f>
        <v>0.39039920981433579</v>
      </c>
      <c r="AW5" s="82" t="str">
        <f t="shared" ref="AW5:AW19" si="25">IF(AC5&gt;0,(AC5/AC$21)*LN($S5+1),"na")</f>
        <v>na</v>
      </c>
      <c r="AX5" s="82" t="str">
        <f t="shared" ref="AX5:AX19" si="26">IF(AD5&gt;0,(AD5/AD$21)*LN($S5+1),"na")</f>
        <v>na</v>
      </c>
      <c r="AY5" s="82" t="str">
        <f t="shared" ref="AY5:AY19" si="27">IF(AE5&gt;0,(AE5/AE$21)*LN($S5+1),"na")</f>
        <v>na</v>
      </c>
      <c r="AZ5" s="93">
        <f t="shared" ref="AZ5:AZ19" si="28">IF(V5&gt;0,((V5/V$21)^2)*LN((($U5+1)^2)),"na")</f>
        <v>0.78118892980979349</v>
      </c>
      <c r="BA5" s="85" t="str">
        <f t="shared" ref="BA5:BA19" si="29">IF(W5&gt;0,((W5/W$21)^2)*LN((($U5+1)^2)),"na")</f>
        <v>na</v>
      </c>
      <c r="BB5" s="85" t="str">
        <f t="shared" ref="BB5:BB19" si="30">IF(X5&gt;0,((X5/X$21)^2)*LN((($U5+1)^2)),"na")</f>
        <v>na</v>
      </c>
      <c r="BC5" s="85">
        <f t="shared" ref="BC5:BC19" si="31">IF(Y5&gt;0,((Y5/Y$21)^2)*LN((($U5+1)^2)),"na")</f>
        <v>0.13849332827652847</v>
      </c>
      <c r="BD5" s="85">
        <f t="shared" ref="BD5:BD19" si="32">IF(Z5&gt;0,((Z5/Z$21)^2)*LN((($U5+1)^2)),"na")</f>
        <v>0.11611808159750746</v>
      </c>
      <c r="BE5" s="85">
        <f t="shared" ref="BE5:BE19" si="33">IF(AA5&gt;0,((AA5/AA$21)^2)*LN((($U5+1)^2)),"na")</f>
        <v>1.1305577818492123</v>
      </c>
      <c r="BF5" s="85">
        <f t="shared" ref="BF5:BF19" si="34">IF(AB5&gt;0,((AB5/AB$21)^2)*LN((($U5+1)^2)),"na")</f>
        <v>1.5311303024271949</v>
      </c>
      <c r="BG5" s="85" t="str">
        <f t="shared" ref="BG5:BG19" si="35">IF(AC5&gt;0,((AC5/AC$21)^2)*LN((($U5+1)^2)),"na")</f>
        <v>na</v>
      </c>
      <c r="BH5" s="85" t="str">
        <f t="shared" ref="BH5:BH19" si="36">IF(AD5&gt;0,((AD5/AD$21)^2)*LN((($U5+1)^2)),"na")</f>
        <v>na</v>
      </c>
      <c r="BI5" s="102" t="str">
        <f t="shared" ref="BI5:BI19" si="37">IF(AE5&gt;0,((AE5/AE$21)^2)*LN((($U5+1)^2)),"na")</f>
        <v>na</v>
      </c>
      <c r="BJ5" s="85">
        <f t="shared" ref="BJ5:BJ19" si="38">IF(V5&gt;0,(AF5-1)*AZ5,"na")</f>
        <v>6.2495114384783479</v>
      </c>
      <c r="BK5" s="85" t="str">
        <f t="shared" ref="BK5:BK19" si="39">IF(W5&gt;0,(AG5-1)*BA5,"na")</f>
        <v>na</v>
      </c>
      <c r="BL5" s="85" t="str">
        <f t="shared" ref="BL5:BL19" si="40">IF(X5&gt;0,(AH5-1)*BB5,"na")</f>
        <v>na</v>
      </c>
      <c r="BM5" s="85">
        <f t="shared" ref="BM5:BM19" si="41">IF(Y5&gt;0,(AI5-1)*BC5,"na")</f>
        <v>1.1079466262122277</v>
      </c>
      <c r="BN5" s="85">
        <f t="shared" ref="BN5:BN19" si="42">IF(Z5&gt;0,(AJ5-1)*BD5,"na")</f>
        <v>0.92894465278005967</v>
      </c>
      <c r="BO5" s="85">
        <f t="shared" ref="BO5:BO19" si="43">IF(AA5&gt;0,(AK5-1)*BE5,"na")</f>
        <v>9.0444622547936984</v>
      </c>
      <c r="BP5" s="85">
        <f t="shared" ref="BP5:BP19" si="44">IF(AB5&gt;0,(AL5-1)*BF5,"na")</f>
        <v>12.24904241941756</v>
      </c>
      <c r="BQ5" s="85" t="str">
        <f t="shared" ref="BQ5:BQ19" si="45">IF(AC5&gt;0,(AM5-1)*BG5,"na")</f>
        <v>na</v>
      </c>
      <c r="BR5" s="85" t="str">
        <f t="shared" ref="BR5:BR19" si="46">IF(AD5&gt;0,(AN5-1)*BH5,"na")</f>
        <v>na</v>
      </c>
      <c r="BS5" s="85" t="str">
        <f t="shared" ref="BS5:BS19" si="47">IF(AE5&gt;0,(AO5-1)*BI5,"na")</f>
        <v>na</v>
      </c>
      <c r="BT5" s="93">
        <f t="shared" ref="BT5:BT19" si="48">IF(V5&gt;0,AF5*(AP5-AP$21)^2,"na")</f>
        <v>8.8800893803007375E-2</v>
      </c>
      <c r="BU5" s="85" t="str">
        <f t="shared" si="14"/>
        <v>na</v>
      </c>
      <c r="BV5" s="85" t="str">
        <f t="shared" si="14"/>
        <v>na</v>
      </c>
      <c r="BW5" s="85">
        <f t="shared" si="14"/>
        <v>1.4206437310088315E-2</v>
      </c>
      <c r="BX5" s="85">
        <f t="shared" si="14"/>
        <v>4.7860887988618586E-3</v>
      </c>
      <c r="BY5" s="85">
        <f t="shared" si="14"/>
        <v>0.17602935315204341</v>
      </c>
      <c r="BZ5" s="85">
        <f t="shared" si="14"/>
        <v>0.31524152283972579</v>
      </c>
      <c r="CA5" s="85" t="str">
        <f t="shared" si="14"/>
        <v>na</v>
      </c>
      <c r="CB5" s="85" t="str">
        <f t="shared" si="14"/>
        <v>na</v>
      </c>
      <c r="CC5" s="102" t="str">
        <f t="shared" si="14"/>
        <v>na</v>
      </c>
    </row>
    <row r="6" spans="1:81" s="20" customFormat="1" ht="15.75" x14ac:dyDescent="0.25">
      <c r="A6" s="282" t="s">
        <v>91</v>
      </c>
      <c r="B6" s="19">
        <v>9</v>
      </c>
      <c r="C6" s="289"/>
      <c r="D6" s="60"/>
      <c r="E6" s="58"/>
      <c r="F6" s="67">
        <v>1</v>
      </c>
      <c r="G6" s="78">
        <v>48</v>
      </c>
      <c r="H6" s="26">
        <v>293.25</v>
      </c>
      <c r="I6" s="26">
        <v>0.28050000000000003</v>
      </c>
      <c r="J6" s="26">
        <v>0.43499999999999994</v>
      </c>
      <c r="K6" s="82">
        <v>2.3765000000000001</v>
      </c>
      <c r="L6" s="82">
        <v>2.1175000000000002</v>
      </c>
      <c r="M6" s="285" t="s">
        <v>271</v>
      </c>
      <c r="N6" s="81">
        <v>293.25</v>
      </c>
      <c r="O6" s="114"/>
      <c r="P6" s="279">
        <v>135.333</v>
      </c>
      <c r="Q6" s="278">
        <v>72.855999999999995</v>
      </c>
      <c r="R6" s="32">
        <f t="shared" si="15"/>
        <v>0.46149360613810742</v>
      </c>
      <c r="S6" s="32">
        <f t="shared" si="16"/>
        <v>0.46149360613810742</v>
      </c>
      <c r="T6" s="205">
        <f t="shared" si="0"/>
        <v>0.24844330775788587</v>
      </c>
      <c r="U6" s="26">
        <f t="shared" si="17"/>
        <v>0.24844330775788587</v>
      </c>
      <c r="V6" s="78">
        <v>1</v>
      </c>
      <c r="W6" s="125">
        <v>0.5</v>
      </c>
      <c r="X6" s="133">
        <v>0.5</v>
      </c>
      <c r="Y6" s="133">
        <v>0.75</v>
      </c>
      <c r="Z6" s="133">
        <v>0.2</v>
      </c>
      <c r="AA6" s="133">
        <v>1</v>
      </c>
      <c r="AB6" s="133">
        <v>0.5</v>
      </c>
      <c r="AC6" s="133">
        <v>1</v>
      </c>
      <c r="AD6" s="133">
        <v>1</v>
      </c>
      <c r="AE6" s="133">
        <v>1</v>
      </c>
      <c r="AF6" s="54">
        <f>IF(V6&gt;0,$B6,"na")</f>
        <v>9</v>
      </c>
      <c r="AG6" s="144">
        <f t="shared" ref="AG6:AO6" si="49">IF(W6&gt;0,$B6,"na")</f>
        <v>9</v>
      </c>
      <c r="AH6" s="144">
        <f t="shared" si="49"/>
        <v>9</v>
      </c>
      <c r="AI6" s="144">
        <f t="shared" si="49"/>
        <v>9</v>
      </c>
      <c r="AJ6" s="144">
        <f t="shared" si="49"/>
        <v>9</v>
      </c>
      <c r="AK6" s="144">
        <f t="shared" si="49"/>
        <v>9</v>
      </c>
      <c r="AL6" s="144">
        <f t="shared" si="49"/>
        <v>9</v>
      </c>
      <c r="AM6" s="144">
        <f t="shared" si="49"/>
        <v>9</v>
      </c>
      <c r="AN6" s="144">
        <f t="shared" si="49"/>
        <v>9</v>
      </c>
      <c r="AO6" s="144">
        <f t="shared" si="49"/>
        <v>9</v>
      </c>
      <c r="AP6" s="81">
        <f t="shared" si="18"/>
        <v>0.37945893069685516</v>
      </c>
      <c r="AQ6" s="82">
        <f t="shared" si="19"/>
        <v>0.22767535841811309</v>
      </c>
      <c r="AR6" s="82">
        <f t="shared" si="20"/>
        <v>0.20432403960599893</v>
      </c>
      <c r="AS6" s="82">
        <f t="shared" si="21"/>
        <v>0.47931654403813279</v>
      </c>
      <c r="AT6" s="82">
        <f t="shared" si="22"/>
        <v>0.1462974190638478</v>
      </c>
      <c r="AU6" s="82">
        <f t="shared" si="23"/>
        <v>0.45649194670298371</v>
      </c>
      <c r="AV6" s="82">
        <f t="shared" si="24"/>
        <v>0.26562125148779858</v>
      </c>
      <c r="AW6" s="82">
        <f t="shared" si="25"/>
        <v>0.40475619274331215</v>
      </c>
      <c r="AX6" s="82">
        <f t="shared" si="26"/>
        <v>0.37945893069685516</v>
      </c>
      <c r="AY6" s="82">
        <f t="shared" si="27"/>
        <v>0.40178004426725838</v>
      </c>
      <c r="AZ6" s="93">
        <f t="shared" si="28"/>
        <v>0.44379484284614373</v>
      </c>
      <c r="BA6" s="85">
        <f t="shared" si="29"/>
        <v>0.15976614342461173</v>
      </c>
      <c r="BB6" s="85">
        <f t="shared" si="30"/>
        <v>0.12867424437550912</v>
      </c>
      <c r="BC6" s="85">
        <f t="shared" si="31"/>
        <v>0.70810479080160327</v>
      </c>
      <c r="BD6" s="85">
        <f t="shared" si="32"/>
        <v>6.5966892012549197E-2</v>
      </c>
      <c r="BE6" s="85">
        <f t="shared" si="33"/>
        <v>0.64227191909442494</v>
      </c>
      <c r="BF6" s="85">
        <f t="shared" si="34"/>
        <v>0.21745947299461041</v>
      </c>
      <c r="BG6" s="85">
        <f t="shared" si="35"/>
        <v>0.50493991008272354</v>
      </c>
      <c r="BH6" s="85">
        <f t="shared" si="36"/>
        <v>0.44379484284614373</v>
      </c>
      <c r="BI6" s="102">
        <f t="shared" si="37"/>
        <v>0.49754162312162831</v>
      </c>
      <c r="BJ6" s="85">
        <f t="shared" si="38"/>
        <v>3.5503587427691499</v>
      </c>
      <c r="BK6" s="85">
        <f t="shared" si="39"/>
        <v>1.2781291473968939</v>
      </c>
      <c r="BL6" s="85">
        <f t="shared" si="40"/>
        <v>1.0293939550040729</v>
      </c>
      <c r="BM6" s="85">
        <f t="shared" si="41"/>
        <v>5.6648383264128261</v>
      </c>
      <c r="BN6" s="85">
        <f t="shared" si="42"/>
        <v>0.52773513610039358</v>
      </c>
      <c r="BO6" s="85">
        <f t="shared" si="43"/>
        <v>5.1381753527553995</v>
      </c>
      <c r="BP6" s="85">
        <f t="shared" si="44"/>
        <v>1.7396757839568833</v>
      </c>
      <c r="BQ6" s="85">
        <f t="shared" si="45"/>
        <v>4.0395192806617883</v>
      </c>
      <c r="BR6" s="85">
        <f t="shared" si="46"/>
        <v>3.5503587427691499</v>
      </c>
      <c r="BS6" s="85">
        <f t="shared" si="47"/>
        <v>3.9803329849730265</v>
      </c>
      <c r="BT6" s="93">
        <f t="shared" si="48"/>
        <v>0.35976225325177186</v>
      </c>
      <c r="BU6" s="85">
        <f t="shared" si="14"/>
        <v>7.3438343202694545E-2</v>
      </c>
      <c r="BV6" s="85">
        <f t="shared" si="14"/>
        <v>3.6519516527458738E-2</v>
      </c>
      <c r="BW6" s="85">
        <f t="shared" si="14"/>
        <v>0.93415894525194554</v>
      </c>
      <c r="BX6" s="85">
        <f t="shared" si="14"/>
        <v>2.2257432257869725E-3</v>
      </c>
      <c r="BY6" s="85">
        <f t="shared" si="14"/>
        <v>0.61251704273039953</v>
      </c>
      <c r="BZ6" s="85">
        <f t="shared" si="14"/>
        <v>3.5017583551235486E-2</v>
      </c>
      <c r="CA6" s="85">
        <f t="shared" si="14"/>
        <v>0.4507364725452479</v>
      </c>
      <c r="CB6" s="85">
        <f t="shared" si="14"/>
        <v>0.45597296836352091</v>
      </c>
      <c r="CC6" s="102">
        <f t="shared" si="14"/>
        <v>0.5499477807055978</v>
      </c>
    </row>
    <row r="7" spans="1:81" s="20" customFormat="1" x14ac:dyDescent="0.25">
      <c r="A7" s="222" t="s">
        <v>97</v>
      </c>
      <c r="B7" s="204"/>
      <c r="C7" s="21">
        <v>15</v>
      </c>
      <c r="D7" s="60"/>
      <c r="E7" s="58"/>
      <c r="F7" s="67">
        <v>1</v>
      </c>
      <c r="G7" s="78">
        <v>0</v>
      </c>
      <c r="H7" s="26">
        <v>42.063000000000002</v>
      </c>
      <c r="I7" s="26">
        <v>0.12769999999999998</v>
      </c>
      <c r="J7" s="26">
        <v>0.17330000000000001</v>
      </c>
      <c r="K7" s="82">
        <v>0.34399999999999997</v>
      </c>
      <c r="L7" s="82">
        <v>0.30195</v>
      </c>
      <c r="M7" s="285" t="s">
        <v>279</v>
      </c>
      <c r="N7" s="81"/>
      <c r="O7" s="114">
        <v>0.64595000000000002</v>
      </c>
      <c r="P7" s="277">
        <v>0.18865000000000001</v>
      </c>
      <c r="Q7" s="278">
        <v>0.21974999999999997</v>
      </c>
      <c r="R7" s="73">
        <f>P7/O7</f>
        <v>0.2920504683025002</v>
      </c>
      <c r="S7" s="73">
        <f>IF(P7&lt;0.01*O7,0.01,IF(P7&gt;100*O7,100,R7))</f>
        <v>0.2920504683025002</v>
      </c>
      <c r="T7" s="205">
        <f>IF(Q7&gt;0,((((1/O7)^2)*((Q7^2)+(P7^2))-((1/O7)^2)*(P7^2))^0.5),0)</f>
        <v>0.34019660964470927</v>
      </c>
      <c r="U7" s="26">
        <f t="shared" si="17"/>
        <v>0.34019660964470927</v>
      </c>
      <c r="V7" s="78">
        <v>1</v>
      </c>
      <c r="W7" s="17">
        <v>1</v>
      </c>
      <c r="X7" s="20">
        <v>1</v>
      </c>
      <c r="Y7" s="20">
        <v>1</v>
      </c>
      <c r="Z7" s="20">
        <v>1</v>
      </c>
      <c r="AA7" s="20">
        <v>1</v>
      </c>
      <c r="AB7" s="20">
        <v>0.5</v>
      </c>
      <c r="AC7" s="20">
        <v>1</v>
      </c>
      <c r="AE7" s="20">
        <v>1</v>
      </c>
      <c r="AF7" s="54">
        <f t="shared" ref="AF7:AO7" si="50">IF(V7&gt;0,$C7,"na")</f>
        <v>15</v>
      </c>
      <c r="AG7" s="144">
        <f t="shared" si="50"/>
        <v>15</v>
      </c>
      <c r="AH7" s="144">
        <f t="shared" si="50"/>
        <v>15</v>
      </c>
      <c r="AI7" s="144">
        <f t="shared" si="50"/>
        <v>15</v>
      </c>
      <c r="AJ7" s="144">
        <f t="shared" si="50"/>
        <v>15</v>
      </c>
      <c r="AK7" s="144">
        <f t="shared" si="50"/>
        <v>15</v>
      </c>
      <c r="AL7" s="144">
        <f t="shared" si="50"/>
        <v>15</v>
      </c>
      <c r="AM7" s="144">
        <f t="shared" si="50"/>
        <v>15</v>
      </c>
      <c r="AN7" s="144" t="str">
        <f t="shared" si="50"/>
        <v>na</v>
      </c>
      <c r="AO7" s="144">
        <f t="shared" si="50"/>
        <v>15</v>
      </c>
      <c r="AP7" s="81">
        <f t="shared" si="18"/>
        <v>0.25623046675114203</v>
      </c>
      <c r="AQ7" s="82">
        <f t="shared" si="19"/>
        <v>0.30747656010137042</v>
      </c>
      <c r="AR7" s="82">
        <f t="shared" si="20"/>
        <v>0.27594050265507603</v>
      </c>
      <c r="AS7" s="82">
        <f t="shared" si="21"/>
        <v>0.43154604926508128</v>
      </c>
      <c r="AT7" s="82">
        <f t="shared" si="22"/>
        <v>0.49393824915882806</v>
      </c>
      <c r="AU7" s="82">
        <f t="shared" si="23"/>
        <v>0.30824717804648671</v>
      </c>
      <c r="AV7" s="82">
        <f t="shared" si="24"/>
        <v>0.17936132672579941</v>
      </c>
      <c r="AW7" s="82">
        <f t="shared" si="25"/>
        <v>0.27331249786788481</v>
      </c>
      <c r="AX7" s="82" t="str">
        <f t="shared" si="26"/>
        <v>na</v>
      </c>
      <c r="AY7" s="82">
        <f t="shared" si="27"/>
        <v>0.27130284714826802</v>
      </c>
      <c r="AZ7" s="93">
        <f t="shared" si="28"/>
        <v>0.58563265363083561</v>
      </c>
      <c r="BA7" s="85">
        <f t="shared" si="29"/>
        <v>0.84331102122840329</v>
      </c>
      <c r="BB7" s="85">
        <f t="shared" si="30"/>
        <v>0.67919526693280341</v>
      </c>
      <c r="BC7" s="85">
        <f t="shared" si="31"/>
        <v>1.66118514492514</v>
      </c>
      <c r="BD7" s="85">
        <f t="shared" si="32"/>
        <v>2.1762514055667577</v>
      </c>
      <c r="BE7" s="85">
        <f t="shared" si="33"/>
        <v>0.84754344128833703</v>
      </c>
      <c r="BF7" s="85">
        <f t="shared" si="34"/>
        <v>0.2869600002791094</v>
      </c>
      <c r="BG7" s="85">
        <f t="shared" si="35"/>
        <v>0.66631981924219519</v>
      </c>
      <c r="BH7" s="85" t="str">
        <f t="shared" si="36"/>
        <v>na</v>
      </c>
      <c r="BI7" s="102">
        <f t="shared" si="37"/>
        <v>0.65655702344771882</v>
      </c>
      <c r="BJ7" s="85">
        <f t="shared" si="38"/>
        <v>8.1988571508316994</v>
      </c>
      <c r="BK7" s="85">
        <f t="shared" si="39"/>
        <v>11.806354297197647</v>
      </c>
      <c r="BL7" s="85">
        <f t="shared" si="40"/>
        <v>9.5087337370592486</v>
      </c>
      <c r="BM7" s="85">
        <f t="shared" si="41"/>
        <v>23.25659202895196</v>
      </c>
      <c r="BN7" s="85">
        <f t="shared" si="42"/>
        <v>30.467519677934607</v>
      </c>
      <c r="BO7" s="85">
        <f t="shared" si="43"/>
        <v>11.865608178036718</v>
      </c>
      <c r="BP7" s="85">
        <f t="shared" si="44"/>
        <v>4.0174400039075318</v>
      </c>
      <c r="BQ7" s="85">
        <f t="shared" si="45"/>
        <v>9.328477469390732</v>
      </c>
      <c r="BR7" s="85" t="str">
        <f t="shared" si="46"/>
        <v>na</v>
      </c>
      <c r="BS7" s="85">
        <f t="shared" si="47"/>
        <v>9.1917983282680638</v>
      </c>
      <c r="BT7" s="93">
        <f t="shared" si="48"/>
        <v>8.8255970018374957E-2</v>
      </c>
      <c r="BU7" s="85">
        <f t="shared" si="14"/>
        <v>0.43417806032152328</v>
      </c>
      <c r="BV7" s="85">
        <f t="shared" si="14"/>
        <v>0.27465926282934139</v>
      </c>
      <c r="BW7" s="85">
        <f t="shared" si="14"/>
        <v>1.1294509775422905</v>
      </c>
      <c r="BX7" s="85">
        <f t="shared" si="14"/>
        <v>1.9805310103475344</v>
      </c>
      <c r="BY7" s="85">
        <f t="shared" si="14"/>
        <v>0.19029443823178685</v>
      </c>
      <c r="BZ7" s="85">
        <f t="shared" si="14"/>
        <v>8.5561843030799063E-3</v>
      </c>
      <c r="CA7" s="85">
        <f t="shared" si="14"/>
        <v>0.12791677276394275</v>
      </c>
      <c r="CB7" s="85" t="str">
        <f t="shared" si="14"/>
        <v>na</v>
      </c>
      <c r="CC7" s="102">
        <f t="shared" si="14"/>
        <v>0.20434526436240544</v>
      </c>
    </row>
    <row r="8" spans="1:81" s="20" customFormat="1" x14ac:dyDescent="0.25">
      <c r="A8" s="222" t="s">
        <v>86</v>
      </c>
      <c r="B8" s="204"/>
      <c r="C8" s="21">
        <v>15</v>
      </c>
      <c r="D8" s="60"/>
      <c r="E8" s="58"/>
      <c r="F8" s="67">
        <v>1</v>
      </c>
      <c r="G8" s="78">
        <v>0</v>
      </c>
      <c r="H8" s="26">
        <v>1.6</v>
      </c>
      <c r="I8" s="26">
        <v>0.4415</v>
      </c>
      <c r="J8" s="26">
        <v>0.97989999999999999</v>
      </c>
      <c r="K8" s="82">
        <v>0.23100000000000001</v>
      </c>
      <c r="L8" s="82">
        <v>0.48369999999999996</v>
      </c>
      <c r="M8" s="285" t="s">
        <v>321</v>
      </c>
      <c r="N8" s="81"/>
      <c r="O8" s="114">
        <v>1.4214</v>
      </c>
      <c r="P8" s="277">
        <v>1.915E-2</v>
      </c>
      <c r="Q8" s="278">
        <v>5.3600000000000002E-2</v>
      </c>
      <c r="R8" s="73">
        <f>P8/O8</f>
        <v>1.347263261573097E-2</v>
      </c>
      <c r="S8" s="73">
        <f>IF(P8&lt;0.01*O8,0.01,IF(P8&gt;100*O8,100,R8))</f>
        <v>1.347263261573097E-2</v>
      </c>
      <c r="T8" s="205">
        <f>IF(Q8&gt;0,((((1/O8)^2)*((Q8^2)+(P8^2))-((1/O8)^2)*(P8^2))^0.5),0)</f>
        <v>3.77093006894611E-2</v>
      </c>
      <c r="U8" s="26">
        <f t="shared" ref="U8" si="51">IF(T8=0,S8,T8)</f>
        <v>3.77093006894611E-2</v>
      </c>
      <c r="V8" s="78">
        <v>1</v>
      </c>
      <c r="W8" s="17">
        <v>1</v>
      </c>
      <c r="Y8" s="20">
        <v>0.75</v>
      </c>
      <c r="Z8" s="20">
        <v>1</v>
      </c>
      <c r="AA8" s="20">
        <v>0.1</v>
      </c>
      <c r="AB8" s="20">
        <v>0.5</v>
      </c>
      <c r="AF8" s="54">
        <f t="shared" ref="AF8" si="52">IF(V8&gt;0,$C8,"na")</f>
        <v>15</v>
      </c>
      <c r="AG8" s="144">
        <f t="shared" ref="AG8" si="53">IF(W8&gt;0,$C8,"na")</f>
        <v>15</v>
      </c>
      <c r="AH8" s="144" t="str">
        <f t="shared" ref="AH8" si="54">IF(X8&gt;0,$C8,"na")</f>
        <v>na</v>
      </c>
      <c r="AI8" s="144">
        <f t="shared" ref="AI8" si="55">IF(Y8&gt;0,$C8,"na")</f>
        <v>15</v>
      </c>
      <c r="AJ8" s="144">
        <f t="shared" ref="AJ8" si="56">IF(Z8&gt;0,$C8,"na")</f>
        <v>15</v>
      </c>
      <c r="AK8" s="144">
        <f t="shared" ref="AK8" si="57">IF(AA8&gt;0,$C8,"na")</f>
        <v>15</v>
      </c>
      <c r="AL8" s="144">
        <f t="shared" ref="AL8" si="58">IF(AB8&gt;0,$C8,"na")</f>
        <v>15</v>
      </c>
      <c r="AM8" s="144" t="str">
        <f t="shared" ref="AM8" si="59">IF(AC8&gt;0,$C8,"na")</f>
        <v>na</v>
      </c>
      <c r="AN8" s="144" t="str">
        <f t="shared" ref="AN8" si="60">IF(AD8&gt;0,$C8,"na")</f>
        <v>na</v>
      </c>
      <c r="AO8" s="144" t="str">
        <f t="shared" ref="AO8" si="61">IF(AE8&gt;0,$C8,"na")</f>
        <v>na</v>
      </c>
      <c r="AP8" s="81">
        <f t="shared" si="18"/>
        <v>1.3382683699484305E-2</v>
      </c>
      <c r="AQ8" s="82">
        <f t="shared" si="19"/>
        <v>1.6059220439381166E-2</v>
      </c>
      <c r="AR8" s="82" t="str">
        <f t="shared" si="20"/>
        <v>na</v>
      </c>
      <c r="AS8" s="82">
        <f t="shared" si="21"/>
        <v>1.6904442567769646E-2</v>
      </c>
      <c r="AT8" s="82">
        <f t="shared" si="22"/>
        <v>2.5797944480933602E-2</v>
      </c>
      <c r="AU8" s="82">
        <f t="shared" si="23"/>
        <v>1.6099469112161573E-3</v>
      </c>
      <c r="AV8" s="82">
        <f t="shared" si="24"/>
        <v>9.3678785896390126E-3</v>
      </c>
      <c r="AW8" s="82" t="str">
        <f t="shared" si="25"/>
        <v>na</v>
      </c>
      <c r="AX8" s="82" t="str">
        <f t="shared" si="26"/>
        <v>na</v>
      </c>
      <c r="AY8" s="82" t="str">
        <f t="shared" si="27"/>
        <v>na</v>
      </c>
      <c r="AZ8" s="93">
        <f t="shared" si="28"/>
        <v>7.4031376762250758E-2</v>
      </c>
      <c r="BA8" s="85">
        <f t="shared" si="29"/>
        <v>0.10660518253764109</v>
      </c>
      <c r="BB8" s="85" t="str">
        <f t="shared" si="30"/>
        <v>na</v>
      </c>
      <c r="BC8" s="85">
        <f t="shared" si="31"/>
        <v>0.11812208591428375</v>
      </c>
      <c r="BD8" s="85">
        <f t="shared" si="32"/>
        <v>0.27510571129534328</v>
      </c>
      <c r="BE8" s="85">
        <f t="shared" si="33"/>
        <v>1.071402139812098E-3</v>
      </c>
      <c r="BF8" s="85">
        <f t="shared" si="34"/>
        <v>3.6275374613502866E-2</v>
      </c>
      <c r="BG8" s="85" t="str">
        <f t="shared" si="35"/>
        <v>na</v>
      </c>
      <c r="BH8" s="85" t="str">
        <f t="shared" si="36"/>
        <v>na</v>
      </c>
      <c r="BI8" s="102" t="str">
        <f t="shared" si="37"/>
        <v>na</v>
      </c>
      <c r="BJ8" s="85">
        <f t="shared" si="38"/>
        <v>1.0364392746715105</v>
      </c>
      <c r="BK8" s="85">
        <f t="shared" si="39"/>
        <v>1.4924725555269753</v>
      </c>
      <c r="BL8" s="85" t="str">
        <f t="shared" si="40"/>
        <v>na</v>
      </c>
      <c r="BM8" s="85">
        <f t="shared" si="41"/>
        <v>1.6537092027999725</v>
      </c>
      <c r="BN8" s="85">
        <f t="shared" si="42"/>
        <v>3.851479958134806</v>
      </c>
      <c r="BO8" s="85">
        <f t="shared" si="43"/>
        <v>1.4999629957369372E-2</v>
      </c>
      <c r="BP8" s="85">
        <f t="shared" si="44"/>
        <v>0.50785524458904008</v>
      </c>
      <c r="BQ8" s="85" t="str">
        <f t="shared" si="45"/>
        <v>na</v>
      </c>
      <c r="BR8" s="85" t="str">
        <f t="shared" si="46"/>
        <v>na</v>
      </c>
      <c r="BS8" s="85" t="str">
        <f t="shared" si="47"/>
        <v>na</v>
      </c>
      <c r="BT8" s="93">
        <f t="shared" si="48"/>
        <v>0.41404895109943385</v>
      </c>
      <c r="BU8" s="85">
        <f t="shared" si="14"/>
        <v>0.22064872572271269</v>
      </c>
      <c r="BV8" s="85" t="str">
        <f t="shared" si="14"/>
        <v>na</v>
      </c>
      <c r="BW8" s="85">
        <f t="shared" si="14"/>
        <v>0.2950051070128758</v>
      </c>
      <c r="BX8" s="85">
        <f t="shared" si="14"/>
        <v>0.16466244181248693</v>
      </c>
      <c r="BY8" s="85">
        <f t="shared" si="14"/>
        <v>0.56456195931615394</v>
      </c>
      <c r="BZ8" s="85">
        <f t="shared" si="14"/>
        <v>0.56382293464862021</v>
      </c>
      <c r="CA8" s="85" t="str">
        <f t="shared" si="14"/>
        <v>na</v>
      </c>
      <c r="CB8" s="85" t="str">
        <f t="shared" si="14"/>
        <v>na</v>
      </c>
      <c r="CC8" s="102" t="str">
        <f t="shared" si="14"/>
        <v>na</v>
      </c>
    </row>
    <row r="9" spans="1:81" s="20" customFormat="1" x14ac:dyDescent="0.25">
      <c r="A9" s="222" t="s">
        <v>16</v>
      </c>
      <c r="B9" s="204">
        <v>9</v>
      </c>
      <c r="C9" s="21"/>
      <c r="D9" s="60"/>
      <c r="E9" s="58"/>
      <c r="F9" s="67">
        <v>1</v>
      </c>
      <c r="G9" s="78">
        <v>3</v>
      </c>
      <c r="H9" s="26">
        <v>38.450000000000003</v>
      </c>
      <c r="I9" s="17"/>
      <c r="J9" s="26"/>
      <c r="K9" s="82">
        <v>0.53550000000000009</v>
      </c>
      <c r="L9" s="82">
        <v>1.5150999999999999</v>
      </c>
      <c r="M9" s="285" t="s">
        <v>271</v>
      </c>
      <c r="N9" s="81">
        <v>38.450000000000003</v>
      </c>
      <c r="O9" s="114"/>
      <c r="P9" s="277">
        <v>7.1109999999999998</v>
      </c>
      <c r="Q9" s="278">
        <v>12.879</v>
      </c>
      <c r="R9" s="32">
        <f>P9/N9</f>
        <v>0.18494148244473341</v>
      </c>
      <c r="S9" s="32">
        <f>IF(P9&lt;0.01*N9,0.01,IF(P9&gt;100*N9,100,R9))</f>
        <v>0.18494148244473341</v>
      </c>
      <c r="T9" s="205">
        <f>IF(Q9&gt;0,((((1/N9)^2)*((Q9^2)+(P9^2))-((1/N9)^2)*(P9^2))^0.5),0)</f>
        <v>0.33495448634590375</v>
      </c>
      <c r="U9" s="26">
        <f>IF(T9=0,S9,T9)</f>
        <v>0.33495448634590375</v>
      </c>
      <c r="V9" s="78">
        <v>1</v>
      </c>
      <c r="W9" s="17">
        <v>1</v>
      </c>
      <c r="Y9" s="20">
        <v>0.5</v>
      </c>
      <c r="Z9" s="20">
        <v>0.3</v>
      </c>
      <c r="AA9" s="20">
        <v>1</v>
      </c>
      <c r="AF9" s="54">
        <f>IF(V9&gt;0,$B9,"na")</f>
        <v>9</v>
      </c>
      <c r="AG9" s="144">
        <f t="shared" ref="AG9" si="62">IF(W9&gt;0,$B9,"na")</f>
        <v>9</v>
      </c>
      <c r="AH9" s="144" t="str">
        <f t="shared" ref="AH9" si="63">IF(X9&gt;0,$B9,"na")</f>
        <v>na</v>
      </c>
      <c r="AI9" s="144">
        <f t="shared" ref="AI9" si="64">IF(Y9&gt;0,$B9,"na")</f>
        <v>9</v>
      </c>
      <c r="AJ9" s="144">
        <f t="shared" ref="AJ9" si="65">IF(Z9&gt;0,$B9,"na")</f>
        <v>9</v>
      </c>
      <c r="AK9" s="144">
        <f t="shared" ref="AK9" si="66">IF(AA9&gt;0,$B9,"na")</f>
        <v>9</v>
      </c>
      <c r="AL9" s="144" t="str">
        <f t="shared" ref="AL9" si="67">IF(AB9&gt;0,$B9,"na")</f>
        <v>na</v>
      </c>
      <c r="AM9" s="144" t="str">
        <f t="shared" ref="AM9" si="68">IF(AC9&gt;0,$B9,"na")</f>
        <v>na</v>
      </c>
      <c r="AN9" s="144" t="str">
        <f t="shared" ref="AN9" si="69">IF(AD9&gt;0,$B9,"na")</f>
        <v>na</v>
      </c>
      <c r="AO9" s="144" t="str">
        <f t="shared" ref="AO9" si="70">IF(AE9&gt;0,$B9,"na")</f>
        <v>na</v>
      </c>
      <c r="AP9" s="81">
        <f t="shared" si="18"/>
        <v>0.16969339146458953</v>
      </c>
      <c r="AQ9" s="82">
        <f t="shared" si="19"/>
        <v>0.20363206975750744</v>
      </c>
      <c r="AR9" s="82" t="str">
        <f t="shared" si="20"/>
        <v>na</v>
      </c>
      <c r="AS9" s="82">
        <f t="shared" si="21"/>
        <v>0.14289969807544381</v>
      </c>
      <c r="AT9" s="82">
        <f t="shared" si="22"/>
        <v>9.8135937232533721E-2</v>
      </c>
      <c r="AU9" s="82">
        <f t="shared" si="23"/>
        <v>0.20414242582206263</v>
      </c>
      <c r="AV9" s="82" t="str">
        <f t="shared" si="24"/>
        <v>na</v>
      </c>
      <c r="AW9" s="82" t="str">
        <f t="shared" si="25"/>
        <v>na</v>
      </c>
      <c r="AX9" s="82" t="str">
        <f t="shared" si="26"/>
        <v>na</v>
      </c>
      <c r="AY9" s="82" t="str">
        <f t="shared" si="27"/>
        <v>na</v>
      </c>
      <c r="AZ9" s="93">
        <f t="shared" si="28"/>
        <v>0.57779439729250981</v>
      </c>
      <c r="BA9" s="85">
        <f t="shared" si="29"/>
        <v>0.83202393210121406</v>
      </c>
      <c r="BB9" s="85" t="str">
        <f t="shared" si="30"/>
        <v>na</v>
      </c>
      <c r="BC9" s="85">
        <f t="shared" si="31"/>
        <v>0.4097378551437188</v>
      </c>
      <c r="BD9" s="85">
        <f t="shared" si="32"/>
        <v>0.19324115130816416</v>
      </c>
      <c r="BE9" s="85">
        <f t="shared" si="33"/>
        <v>0.83619970437493663</v>
      </c>
      <c r="BF9" s="85" t="str">
        <f t="shared" si="34"/>
        <v>na</v>
      </c>
      <c r="BG9" s="85" t="str">
        <f t="shared" si="35"/>
        <v>na</v>
      </c>
      <c r="BH9" s="85" t="str">
        <f t="shared" si="36"/>
        <v>na</v>
      </c>
      <c r="BI9" s="102" t="str">
        <f t="shared" si="37"/>
        <v>na</v>
      </c>
      <c r="BJ9" s="85">
        <f t="shared" si="38"/>
        <v>4.6223551783400785</v>
      </c>
      <c r="BK9" s="85">
        <f t="shared" si="39"/>
        <v>6.6561914568097125</v>
      </c>
      <c r="BL9" s="85" t="str">
        <f t="shared" si="40"/>
        <v>na</v>
      </c>
      <c r="BM9" s="85">
        <f t="shared" si="41"/>
        <v>3.2779028411497504</v>
      </c>
      <c r="BN9" s="85">
        <f t="shared" si="42"/>
        <v>1.5459292104653133</v>
      </c>
      <c r="BO9" s="85">
        <f t="shared" si="43"/>
        <v>6.689597634999493</v>
      </c>
      <c r="BP9" s="85" t="str">
        <f t="shared" si="44"/>
        <v>na</v>
      </c>
      <c r="BQ9" s="85" t="str">
        <f t="shared" si="45"/>
        <v>na</v>
      </c>
      <c r="BR9" s="85" t="str">
        <f t="shared" si="46"/>
        <v>na</v>
      </c>
      <c r="BS9" s="85" t="str">
        <f t="shared" si="47"/>
        <v>na</v>
      </c>
      <c r="BT9" s="93">
        <f t="shared" si="48"/>
        <v>8.6994161710606606E-4</v>
      </c>
      <c r="BU9" s="85">
        <f t="shared" si="14"/>
        <v>3.95473805516314E-2</v>
      </c>
      <c r="BV9" s="85" t="str">
        <f t="shared" si="14"/>
        <v>na</v>
      </c>
      <c r="BW9" s="85">
        <f t="shared" si="14"/>
        <v>1.8259857498784569E-3</v>
      </c>
      <c r="BX9" s="85">
        <f t="shared" si="14"/>
        <v>9.4685865306633303E-3</v>
      </c>
      <c r="BY9" s="85">
        <f t="shared" si="14"/>
        <v>6.5464941422377126E-4</v>
      </c>
      <c r="BZ9" s="85" t="str">
        <f t="shared" si="14"/>
        <v>na</v>
      </c>
      <c r="CA9" s="85" t="str">
        <f t="shared" si="14"/>
        <v>na</v>
      </c>
      <c r="CB9" s="85" t="str">
        <f t="shared" si="14"/>
        <v>na</v>
      </c>
      <c r="CC9" s="102" t="str">
        <f t="shared" si="14"/>
        <v>na</v>
      </c>
    </row>
    <row r="10" spans="1:81" s="20" customFormat="1" x14ac:dyDescent="0.25">
      <c r="A10" s="222" t="s">
        <v>85</v>
      </c>
      <c r="B10" s="204"/>
      <c r="C10" s="21">
        <v>15</v>
      </c>
      <c r="D10" s="60"/>
      <c r="E10" s="58"/>
      <c r="F10" s="67">
        <v>1</v>
      </c>
      <c r="G10" s="78">
        <v>16</v>
      </c>
      <c r="H10" s="26">
        <v>36.588000000000001</v>
      </c>
      <c r="I10" s="26"/>
      <c r="J10" s="26"/>
      <c r="K10" s="82">
        <v>8.807500000000001</v>
      </c>
      <c r="L10" s="82">
        <v>28.106400000000001</v>
      </c>
      <c r="M10" s="285" t="s">
        <v>279</v>
      </c>
      <c r="N10" s="81"/>
      <c r="O10" s="114">
        <v>36.913899999999998</v>
      </c>
      <c r="P10" s="277">
        <v>0.74419999999999997</v>
      </c>
      <c r="Q10" s="278">
        <v>1.2696999999999998</v>
      </c>
      <c r="R10" s="73">
        <f t="shared" ref="R10:R11" si="71">P10/O10</f>
        <v>2.0160427372886636E-2</v>
      </c>
      <c r="S10" s="73">
        <f t="shared" ref="S10:S11" si="72">IF(P10&lt;0.01*O10,0.01,IF(P10&gt;100*O10,100,R10))</f>
        <v>2.0160427372886636E-2</v>
      </c>
      <c r="T10" s="205">
        <f t="shared" ref="T10:T11" si="73">IF(Q10&gt;0,((((1/O10)^2)*((Q10^2)+(P10^2))-((1/O10)^2)*(P10^2))^0.5),0)</f>
        <v>3.4396257236433969E-2</v>
      </c>
      <c r="U10" s="26">
        <f t="shared" ref="U10:U14" si="74">IF(T10=0,S10,T10)</f>
        <v>3.4396257236433969E-2</v>
      </c>
      <c r="V10" s="78">
        <v>1</v>
      </c>
      <c r="W10" s="17"/>
      <c r="X10" s="20">
        <v>1</v>
      </c>
      <c r="Y10" s="20">
        <v>0.5</v>
      </c>
      <c r="Z10" s="20">
        <v>1</v>
      </c>
      <c r="AA10" s="20">
        <v>1</v>
      </c>
      <c r="AE10" s="20">
        <v>1</v>
      </c>
      <c r="AF10" s="54">
        <f t="shared" ref="AF10:AF11" si="75">IF(V10&gt;0,$C10,"na")</f>
        <v>15</v>
      </c>
      <c r="AG10" s="144" t="str">
        <f t="shared" ref="AG10:AG11" si="76">IF(W10&gt;0,$C10,"na")</f>
        <v>na</v>
      </c>
      <c r="AH10" s="144">
        <f t="shared" ref="AH10:AH11" si="77">IF(X10&gt;0,$C10,"na")</f>
        <v>15</v>
      </c>
      <c r="AI10" s="144">
        <f t="shared" ref="AI10:AI11" si="78">IF(Y10&gt;0,$C10,"na")</f>
        <v>15</v>
      </c>
      <c r="AJ10" s="144">
        <f t="shared" ref="AJ10:AJ11" si="79">IF(Z10&gt;0,$C10,"na")</f>
        <v>15</v>
      </c>
      <c r="AK10" s="144">
        <f t="shared" ref="AK10:AK11" si="80">IF(AA10&gt;0,$C10,"na")</f>
        <v>15</v>
      </c>
      <c r="AL10" s="144" t="str">
        <f t="shared" ref="AL10:AL11" si="81">IF(AB10&gt;0,$C10,"na")</f>
        <v>na</v>
      </c>
      <c r="AM10" s="144" t="str">
        <f t="shared" ref="AM10:AM11" si="82">IF(AC10&gt;0,$C10,"na")</f>
        <v>na</v>
      </c>
      <c r="AN10" s="144" t="str">
        <f t="shared" ref="AN10:AN11" si="83">IF(AD10&gt;0,$C10,"na")</f>
        <v>na</v>
      </c>
      <c r="AO10" s="144">
        <f t="shared" ref="AO10:AO11" si="84">IF(AE10&gt;0,$C10,"na")</f>
        <v>15</v>
      </c>
      <c r="AP10" s="81">
        <f t="shared" si="18"/>
        <v>1.9959896666828018E-2</v>
      </c>
      <c r="AQ10" s="82" t="str">
        <f t="shared" si="19"/>
        <v>na</v>
      </c>
      <c r="AR10" s="82">
        <f t="shared" si="20"/>
        <v>2.1495273333507096E-2</v>
      </c>
      <c r="AS10" s="82">
        <f t="shared" si="21"/>
        <v>1.6808334035223593E-2</v>
      </c>
      <c r="AT10" s="82">
        <f t="shared" si="22"/>
        <v>3.8476909237258834E-2</v>
      </c>
      <c r="AU10" s="82">
        <f t="shared" si="23"/>
        <v>2.4011905764605136E-2</v>
      </c>
      <c r="AV10" s="82" t="str">
        <f t="shared" si="24"/>
        <v>na</v>
      </c>
      <c r="AW10" s="82" t="str">
        <f t="shared" si="25"/>
        <v>na</v>
      </c>
      <c r="AX10" s="82" t="str">
        <f t="shared" si="26"/>
        <v>na</v>
      </c>
      <c r="AY10" s="82">
        <f t="shared" si="27"/>
        <v>2.1134008235464959E-2</v>
      </c>
      <c r="AZ10" s="93">
        <f t="shared" si="28"/>
        <v>6.7635860349441274E-2</v>
      </c>
      <c r="BA10" s="85" t="str">
        <f t="shared" si="29"/>
        <v>na</v>
      </c>
      <c r="BB10" s="85">
        <f t="shared" si="30"/>
        <v>7.8441589517695198E-2</v>
      </c>
      <c r="BC10" s="85">
        <f t="shared" si="31"/>
        <v>4.796338019240156E-2</v>
      </c>
      <c r="BD10" s="85">
        <f t="shared" si="32"/>
        <v>0.25133953040291723</v>
      </c>
      <c r="BE10" s="85">
        <f t="shared" si="33"/>
        <v>9.788444937224812E-2</v>
      </c>
      <c r="BF10" s="85" t="str">
        <f t="shared" si="34"/>
        <v>na</v>
      </c>
      <c r="BG10" s="85" t="str">
        <f t="shared" si="35"/>
        <v>na</v>
      </c>
      <c r="BH10" s="85" t="str">
        <f t="shared" si="36"/>
        <v>na</v>
      </c>
      <c r="BI10" s="102">
        <f t="shared" si="37"/>
        <v>7.5827054509408215E-2</v>
      </c>
      <c r="BJ10" s="85">
        <f t="shared" si="38"/>
        <v>0.94690204489217789</v>
      </c>
      <c r="BK10" s="85" t="str">
        <f t="shared" si="39"/>
        <v>na</v>
      </c>
      <c r="BL10" s="85">
        <f t="shared" si="40"/>
        <v>1.0981822532477328</v>
      </c>
      <c r="BM10" s="85">
        <f t="shared" si="41"/>
        <v>0.67148732269362188</v>
      </c>
      <c r="BN10" s="85">
        <f t="shared" si="42"/>
        <v>3.518753425640841</v>
      </c>
      <c r="BO10" s="85">
        <f t="shared" si="43"/>
        <v>1.3703822912114736</v>
      </c>
      <c r="BP10" s="85" t="str">
        <f t="shared" si="44"/>
        <v>na</v>
      </c>
      <c r="BQ10" s="85" t="str">
        <f t="shared" si="45"/>
        <v>na</v>
      </c>
      <c r="BR10" s="85" t="str">
        <f t="shared" si="46"/>
        <v>na</v>
      </c>
      <c r="BS10" s="85">
        <f t="shared" si="47"/>
        <v>1.0615787631317151</v>
      </c>
      <c r="BT10" s="93">
        <f t="shared" si="48"/>
        <v>0.38191524861903142</v>
      </c>
      <c r="BU10" s="85" t="str">
        <f t="shared" si="14"/>
        <v>na</v>
      </c>
      <c r="BV10" s="85">
        <f t="shared" si="14"/>
        <v>0.21287398888492737</v>
      </c>
      <c r="BW10" s="85">
        <f t="shared" si="14"/>
        <v>0.2954095908090274</v>
      </c>
      <c r="BX10" s="85">
        <f t="shared" si="14"/>
        <v>0.12722118078231304</v>
      </c>
      <c r="BY10" s="85">
        <f t="shared" si="14"/>
        <v>0.44170773949072561</v>
      </c>
      <c r="BZ10" s="85" t="str">
        <f t="shared" si="14"/>
        <v>na</v>
      </c>
      <c r="CA10" s="85" t="str">
        <f t="shared" si="14"/>
        <v>na</v>
      </c>
      <c r="CB10" s="85" t="str">
        <f t="shared" si="14"/>
        <v>na</v>
      </c>
      <c r="CC10" s="102">
        <f t="shared" si="14"/>
        <v>0.26713816351438618</v>
      </c>
    </row>
    <row r="11" spans="1:81" s="20" customFormat="1" x14ac:dyDescent="0.25">
      <c r="A11" s="222" t="s">
        <v>98</v>
      </c>
      <c r="B11" s="204"/>
      <c r="C11" s="21">
        <v>15</v>
      </c>
      <c r="D11" s="60"/>
      <c r="E11" s="58"/>
      <c r="F11" s="60">
        <v>1</v>
      </c>
      <c r="G11" s="78">
        <v>0</v>
      </c>
      <c r="H11" s="26">
        <v>0</v>
      </c>
      <c r="I11" s="26">
        <v>1.9011</v>
      </c>
      <c r="J11" s="26">
        <v>2.8129999999999997</v>
      </c>
      <c r="K11" s="82">
        <v>0.11200000000000002</v>
      </c>
      <c r="L11" s="82">
        <v>0.11485000000000001</v>
      </c>
      <c r="M11" s="285" t="s">
        <v>279</v>
      </c>
      <c r="N11" s="81"/>
      <c r="O11" s="114">
        <v>4.7141000000000002</v>
      </c>
      <c r="P11" s="277">
        <v>6.2600000000000003E-2</v>
      </c>
      <c r="Q11" s="278">
        <v>0.12645000000000001</v>
      </c>
      <c r="R11" s="73">
        <f t="shared" si="71"/>
        <v>1.3279311003160731E-2</v>
      </c>
      <c r="S11" s="73">
        <f t="shared" si="72"/>
        <v>1.3279311003160731E-2</v>
      </c>
      <c r="T11" s="205">
        <f t="shared" si="73"/>
        <v>2.6823783967247196E-2</v>
      </c>
      <c r="U11" s="26">
        <f t="shared" si="74"/>
        <v>2.6823783967247196E-2</v>
      </c>
      <c r="V11" s="78">
        <v>1</v>
      </c>
      <c r="W11" s="125">
        <v>1</v>
      </c>
      <c r="X11" s="133"/>
      <c r="Y11" s="133">
        <v>1</v>
      </c>
      <c r="Z11" s="133">
        <v>0.5</v>
      </c>
      <c r="AA11" s="133">
        <v>1</v>
      </c>
      <c r="AB11" s="133">
        <v>1</v>
      </c>
      <c r="AC11" s="133">
        <v>1</v>
      </c>
      <c r="AD11" s="133">
        <v>1</v>
      </c>
      <c r="AE11" s="133">
        <v>1</v>
      </c>
      <c r="AF11" s="54">
        <f t="shared" si="75"/>
        <v>15</v>
      </c>
      <c r="AG11" s="144">
        <f t="shared" si="76"/>
        <v>15</v>
      </c>
      <c r="AH11" s="144" t="str">
        <f t="shared" si="77"/>
        <v>na</v>
      </c>
      <c r="AI11" s="144">
        <f t="shared" si="78"/>
        <v>15</v>
      </c>
      <c r="AJ11" s="144">
        <f t="shared" si="79"/>
        <v>15</v>
      </c>
      <c r="AK11" s="144">
        <f t="shared" si="80"/>
        <v>15</v>
      </c>
      <c r="AL11" s="144">
        <f t="shared" si="81"/>
        <v>15</v>
      </c>
      <c r="AM11" s="144">
        <f t="shared" si="82"/>
        <v>15</v>
      </c>
      <c r="AN11" s="144">
        <f t="shared" si="83"/>
        <v>15</v>
      </c>
      <c r="AO11" s="144">
        <f t="shared" si="84"/>
        <v>15</v>
      </c>
      <c r="AP11" s="81">
        <f t="shared" si="18"/>
        <v>1.3191913818872915E-2</v>
      </c>
      <c r="AQ11" s="82">
        <f t="shared" si="19"/>
        <v>1.5830296582647497E-2</v>
      </c>
      <c r="AR11" s="82" t="str">
        <f t="shared" si="20"/>
        <v>na</v>
      </c>
      <c r="AS11" s="82">
        <f t="shared" si="21"/>
        <v>2.2217960115996489E-2</v>
      </c>
      <c r="AT11" s="82">
        <f t="shared" si="22"/>
        <v>1.2715097656744979E-2</v>
      </c>
      <c r="AU11" s="82">
        <f t="shared" si="23"/>
        <v>1.5869971511426065E-2</v>
      </c>
      <c r="AV11" s="82">
        <f t="shared" si="24"/>
        <v>1.846867934642208E-2</v>
      </c>
      <c r="AW11" s="82">
        <f t="shared" si="25"/>
        <v>1.4071374740131109E-2</v>
      </c>
      <c r="AX11" s="82">
        <f t="shared" si="26"/>
        <v>1.3191913818872915E-2</v>
      </c>
      <c r="AY11" s="82">
        <f t="shared" si="27"/>
        <v>1.3967908749394851E-2</v>
      </c>
      <c r="AZ11" s="93">
        <f t="shared" si="28"/>
        <v>5.294066588048562E-2</v>
      </c>
      <c r="BA11" s="85">
        <f t="shared" si="29"/>
        <v>7.6234558867899288E-2</v>
      </c>
      <c r="BB11" s="85" t="str">
        <f t="shared" si="30"/>
        <v>na</v>
      </c>
      <c r="BC11" s="85">
        <f t="shared" si="31"/>
        <v>0.1501696450460312</v>
      </c>
      <c r="BD11" s="85">
        <f t="shared" si="32"/>
        <v>4.9182793095530274E-2</v>
      </c>
      <c r="BE11" s="85">
        <f t="shared" si="33"/>
        <v>7.6617165839811874E-2</v>
      </c>
      <c r="BF11" s="85">
        <f t="shared" si="34"/>
        <v>0.1037637051257518</v>
      </c>
      <c r="BG11" s="85">
        <f t="shared" si="35"/>
        <v>6.0234713179574746E-2</v>
      </c>
      <c r="BH11" s="85">
        <f t="shared" si="36"/>
        <v>5.294066588048562E-2</v>
      </c>
      <c r="BI11" s="102">
        <f t="shared" si="37"/>
        <v>5.9352165208572116E-2</v>
      </c>
      <c r="BJ11" s="85">
        <f t="shared" si="38"/>
        <v>0.74116932232679866</v>
      </c>
      <c r="BK11" s="85">
        <f t="shared" si="39"/>
        <v>1.06728382415059</v>
      </c>
      <c r="BL11" s="85" t="str">
        <f t="shared" si="40"/>
        <v>na</v>
      </c>
      <c r="BM11" s="85">
        <f t="shared" si="41"/>
        <v>2.1023750306444366</v>
      </c>
      <c r="BN11" s="85">
        <f t="shared" si="42"/>
        <v>0.68855910333742387</v>
      </c>
      <c r="BO11" s="85">
        <f t="shared" si="43"/>
        <v>1.0726403217573663</v>
      </c>
      <c r="BP11" s="85">
        <f t="shared" si="44"/>
        <v>1.4526918717605251</v>
      </c>
      <c r="BQ11" s="85">
        <f t="shared" si="45"/>
        <v>0.84328598451404646</v>
      </c>
      <c r="BR11" s="85">
        <f t="shared" si="46"/>
        <v>0.74116932232679866</v>
      </c>
      <c r="BS11" s="85">
        <f t="shared" si="47"/>
        <v>0.83093031292000963</v>
      </c>
      <c r="BT11" s="93">
        <f t="shared" si="48"/>
        <v>0.41500034539108505</v>
      </c>
      <c r="BU11" s="85">
        <f t="shared" si="14"/>
        <v>0.22148245885812523</v>
      </c>
      <c r="BV11" s="85" t="str">
        <f t="shared" si="14"/>
        <v>na</v>
      </c>
      <c r="BW11" s="85">
        <f t="shared" si="14"/>
        <v>0.2730737203629845</v>
      </c>
      <c r="BX11" s="85">
        <f t="shared" si="14"/>
        <v>0.20835194297027085</v>
      </c>
      <c r="BY11" s="85">
        <f t="shared" si="14"/>
        <v>0.48461722655689299</v>
      </c>
      <c r="BZ11" s="85">
        <f t="shared" si="14"/>
        <v>0.51213229204830424</v>
      </c>
      <c r="CA11" s="85">
        <f t="shared" si="14"/>
        <v>0.41780970109038318</v>
      </c>
      <c r="CB11" s="85">
        <f t="shared" si="14"/>
        <v>0.29898160917385513</v>
      </c>
      <c r="CC11" s="102">
        <f t="shared" si="14"/>
        <v>0.29659818594469128</v>
      </c>
    </row>
    <row r="12" spans="1:81" s="20" customFormat="1" x14ac:dyDescent="0.25">
      <c r="A12" s="222" t="s">
        <v>99</v>
      </c>
      <c r="B12" s="204">
        <v>9</v>
      </c>
      <c r="C12" s="21"/>
      <c r="D12" s="60"/>
      <c r="E12" s="58"/>
      <c r="F12" s="60">
        <v>1</v>
      </c>
      <c r="G12" s="78">
        <v>0</v>
      </c>
      <c r="H12" s="26">
        <v>9.6129999999999995</v>
      </c>
      <c r="I12" s="26">
        <v>1.0007999999999999</v>
      </c>
      <c r="J12" s="26">
        <v>2.8660000000000001</v>
      </c>
      <c r="K12" s="82">
        <v>0.28100000000000003</v>
      </c>
      <c r="L12" s="82">
        <v>0.33845000000000003</v>
      </c>
      <c r="M12" s="285" t="s">
        <v>270</v>
      </c>
      <c r="N12" s="81">
        <v>19.225999999999999</v>
      </c>
      <c r="O12" s="114"/>
      <c r="P12" s="277">
        <v>4.3330000000000002</v>
      </c>
      <c r="Q12" s="278">
        <v>9.1920000000000002</v>
      </c>
      <c r="R12" s="32">
        <f t="shared" ref="R12" si="85">P12/N12</f>
        <v>0.22537189222927287</v>
      </c>
      <c r="S12" s="32">
        <f t="shared" ref="S12" si="86">IF(P12&lt;0.01*N12,0.01,IF(P12&gt;100*N12,100,R12))</f>
        <v>0.22537189222927287</v>
      </c>
      <c r="T12" s="205">
        <f t="shared" ref="T12:T14" si="87">IF(Q12&gt;0,((((1/N12)^2)*((Q12^2)+(P12^2))-((1/N12)^2)*(P12^2))^0.5),0)</f>
        <v>0.4781025694372204</v>
      </c>
      <c r="U12" s="26">
        <f t="shared" si="74"/>
        <v>0.4781025694372204</v>
      </c>
      <c r="V12" s="78">
        <v>1</v>
      </c>
      <c r="W12" s="125">
        <v>1</v>
      </c>
      <c r="X12" s="133"/>
      <c r="Y12" s="133">
        <v>0.5</v>
      </c>
      <c r="Z12" s="133">
        <v>0.3</v>
      </c>
      <c r="AA12" s="133">
        <v>0.1</v>
      </c>
      <c r="AB12" s="133">
        <v>0.5</v>
      </c>
      <c r="AC12" s="133"/>
      <c r="AD12" s="133"/>
      <c r="AE12" s="133">
        <v>1</v>
      </c>
      <c r="AF12" s="54">
        <f t="shared" ref="AF12:AF14" si="88">IF(V12&gt;0,$B12,"na")</f>
        <v>9</v>
      </c>
      <c r="AG12" s="144">
        <f t="shared" ref="AG12:AG14" si="89">IF(W12&gt;0,$B12,"na")</f>
        <v>9</v>
      </c>
      <c r="AH12" s="144" t="str">
        <f t="shared" ref="AH12:AH14" si="90">IF(X12&gt;0,$B12,"na")</f>
        <v>na</v>
      </c>
      <c r="AI12" s="144">
        <f t="shared" ref="AI12:AI14" si="91">IF(Y12&gt;0,$B12,"na")</f>
        <v>9</v>
      </c>
      <c r="AJ12" s="144">
        <f t="shared" ref="AJ12:AJ14" si="92">IF(Z12&gt;0,$B12,"na")</f>
        <v>9</v>
      </c>
      <c r="AK12" s="144">
        <f t="shared" ref="AK12:AK14" si="93">IF(AA12&gt;0,$B12,"na")</f>
        <v>9</v>
      </c>
      <c r="AL12" s="144">
        <f t="shared" ref="AL12:AL14" si="94">IF(AB12&gt;0,$B12,"na")</f>
        <v>9</v>
      </c>
      <c r="AM12" s="144" t="str">
        <f t="shared" ref="AM12:AM14" si="95">IF(AC12&gt;0,$B12,"na")</f>
        <v>na</v>
      </c>
      <c r="AN12" s="144" t="str">
        <f t="shared" ref="AN12:AN14" si="96">IF(AD12&gt;0,$B12,"na")</f>
        <v>na</v>
      </c>
      <c r="AO12" s="144">
        <f t="shared" ref="AO12:AO14" si="97">IF(AE12&gt;0,$B12,"na")</f>
        <v>9</v>
      </c>
      <c r="AP12" s="81">
        <f t="shared" si="18"/>
        <v>0.20324438341722287</v>
      </c>
      <c r="AQ12" s="82">
        <f t="shared" si="19"/>
        <v>0.24389326010066742</v>
      </c>
      <c r="AR12" s="82" t="str">
        <f t="shared" si="20"/>
        <v>na</v>
      </c>
      <c r="AS12" s="82">
        <f t="shared" si="21"/>
        <v>0.17115316498292452</v>
      </c>
      <c r="AT12" s="82">
        <f t="shared" si="22"/>
        <v>0.11753892053044215</v>
      </c>
      <c r="AU12" s="82">
        <f t="shared" si="23"/>
        <v>2.4450452140417793E-2</v>
      </c>
      <c r="AV12" s="82">
        <f t="shared" si="24"/>
        <v>0.142271068392056</v>
      </c>
      <c r="AW12" s="82" t="str">
        <f t="shared" si="25"/>
        <v>na</v>
      </c>
      <c r="AX12" s="82" t="str">
        <f t="shared" si="26"/>
        <v>na</v>
      </c>
      <c r="AY12" s="82">
        <f t="shared" si="27"/>
        <v>0.21519993538294185</v>
      </c>
      <c r="AZ12" s="93">
        <f t="shared" si="28"/>
        <v>0.78151843514451802</v>
      </c>
      <c r="BA12" s="85">
        <f t="shared" si="29"/>
        <v>1.1253865466081059</v>
      </c>
      <c r="BB12" s="85" t="str">
        <f t="shared" si="30"/>
        <v>na</v>
      </c>
      <c r="BC12" s="85">
        <f t="shared" si="31"/>
        <v>0.55420697893904869</v>
      </c>
      <c r="BD12" s="85">
        <f t="shared" si="32"/>
        <v>0.26137588540760198</v>
      </c>
      <c r="BE12" s="85">
        <f t="shared" si="33"/>
        <v>1.1310346508960184E-2</v>
      </c>
      <c r="BF12" s="85">
        <f t="shared" si="34"/>
        <v>0.38294403322081377</v>
      </c>
      <c r="BG12" s="85" t="str">
        <f t="shared" si="35"/>
        <v>na</v>
      </c>
      <c r="BH12" s="85" t="str">
        <f t="shared" si="36"/>
        <v>na</v>
      </c>
      <c r="BI12" s="102">
        <f t="shared" si="37"/>
        <v>0.87616599649420024</v>
      </c>
      <c r="BJ12" s="85">
        <f t="shared" si="38"/>
        <v>6.2521474811561442</v>
      </c>
      <c r="BK12" s="85">
        <f t="shared" si="39"/>
        <v>9.0030923728648471</v>
      </c>
      <c r="BL12" s="85" t="str">
        <f t="shared" si="40"/>
        <v>na</v>
      </c>
      <c r="BM12" s="85">
        <f t="shared" si="41"/>
        <v>4.4336558315123895</v>
      </c>
      <c r="BN12" s="85">
        <f t="shared" si="42"/>
        <v>2.0910070832608159</v>
      </c>
      <c r="BO12" s="85">
        <f t="shared" si="43"/>
        <v>9.0482772071681469E-2</v>
      </c>
      <c r="BP12" s="85">
        <f t="shared" si="44"/>
        <v>3.0635522657665102</v>
      </c>
      <c r="BQ12" s="85" t="str">
        <f t="shared" si="45"/>
        <v>na</v>
      </c>
      <c r="BR12" s="85" t="str">
        <f t="shared" si="46"/>
        <v>na</v>
      </c>
      <c r="BS12" s="85">
        <f t="shared" si="47"/>
        <v>7.0093279719536019</v>
      </c>
      <c r="BT12" s="93">
        <f t="shared" si="48"/>
        <v>5.0634898754995574E-3</v>
      </c>
      <c r="BU12" s="85">
        <f t="shared" si="14"/>
        <v>0.10217535736371926</v>
      </c>
      <c r="BV12" s="85" t="str">
        <f t="shared" si="14"/>
        <v>na</v>
      </c>
      <c r="BW12" s="85">
        <f t="shared" si="14"/>
        <v>1.7664239148959242E-3</v>
      </c>
      <c r="BX12" s="85">
        <f t="shared" si="14"/>
        <v>1.5286311164874539E-3</v>
      </c>
      <c r="BY12" s="85">
        <f t="shared" si="14"/>
        <v>0.26367177823423621</v>
      </c>
      <c r="BZ12" s="85">
        <f t="shared" si="14"/>
        <v>3.3459979500276363E-2</v>
      </c>
      <c r="CA12" s="85" t="str">
        <f t="shared" si="14"/>
        <v>na</v>
      </c>
      <c r="CB12" s="85" t="str">
        <f t="shared" si="14"/>
        <v>na</v>
      </c>
      <c r="CC12" s="102">
        <f t="shared" si="14"/>
        <v>3.3067354890478629E-2</v>
      </c>
    </row>
    <row r="13" spans="1:81" s="20" customFormat="1" x14ac:dyDescent="0.25">
      <c r="A13" s="217" t="s">
        <v>83</v>
      </c>
      <c r="B13" s="202">
        <v>9</v>
      </c>
      <c r="C13" s="203"/>
      <c r="D13" s="60"/>
      <c r="E13" s="58"/>
      <c r="F13" s="60">
        <v>1</v>
      </c>
      <c r="G13" s="78">
        <v>6</v>
      </c>
      <c r="H13" s="26">
        <v>22.425000000000001</v>
      </c>
      <c r="I13" s="26"/>
      <c r="J13" s="26"/>
      <c r="K13" s="124"/>
      <c r="L13" s="124"/>
      <c r="M13" s="286" t="s">
        <v>271</v>
      </c>
      <c r="N13" s="28">
        <v>22.425000000000001</v>
      </c>
      <c r="O13" s="170"/>
      <c r="P13" s="287">
        <v>2.8889999999999998</v>
      </c>
      <c r="Q13" s="278">
        <v>5.7350000000000003</v>
      </c>
      <c r="R13" s="32">
        <f t="shared" ref="R13" si="98">P13/N13</f>
        <v>0.12882943143812708</v>
      </c>
      <c r="S13" s="32">
        <f t="shared" ref="S13" si="99">IF(P13&lt;0.01*N13,0.01,IF(P13&gt;100*N13,100,R13))</f>
        <v>0.12882943143812708</v>
      </c>
      <c r="T13" s="205">
        <f t="shared" si="87"/>
        <v>0.25574136008918619</v>
      </c>
      <c r="U13" s="26">
        <f t="shared" ref="U13" si="100">IF(T13=0,S13,T13)</f>
        <v>0.25574136008918619</v>
      </c>
      <c r="V13" s="78">
        <v>1</v>
      </c>
      <c r="W13" s="127">
        <v>0.5</v>
      </c>
      <c r="X13" s="129">
        <v>1</v>
      </c>
      <c r="Y13" s="129">
        <v>0.25</v>
      </c>
      <c r="Z13" s="129">
        <v>0.5</v>
      </c>
      <c r="AA13" s="129">
        <v>1</v>
      </c>
      <c r="AB13" s="129">
        <v>0.5</v>
      </c>
      <c r="AC13" s="129"/>
      <c r="AD13" s="129"/>
      <c r="AE13" s="129"/>
      <c r="AF13" s="54">
        <f t="shared" si="88"/>
        <v>9</v>
      </c>
      <c r="AG13" s="144">
        <f t="shared" si="89"/>
        <v>9</v>
      </c>
      <c r="AH13" s="144">
        <f t="shared" si="90"/>
        <v>9</v>
      </c>
      <c r="AI13" s="144">
        <f t="shared" si="91"/>
        <v>9</v>
      </c>
      <c r="AJ13" s="144">
        <f t="shared" si="92"/>
        <v>9</v>
      </c>
      <c r="AK13" s="144">
        <f t="shared" si="93"/>
        <v>9</v>
      </c>
      <c r="AL13" s="144">
        <f t="shared" si="94"/>
        <v>9</v>
      </c>
      <c r="AM13" s="144" t="str">
        <f t="shared" si="95"/>
        <v>na</v>
      </c>
      <c r="AN13" s="144" t="str">
        <f t="shared" si="96"/>
        <v>na</v>
      </c>
      <c r="AO13" s="144" t="str">
        <f t="shared" si="97"/>
        <v>na</v>
      </c>
      <c r="AP13" s="81">
        <f t="shared" si="18"/>
        <v>0.12118119442539681</v>
      </c>
      <c r="AQ13" s="82">
        <f t="shared" si="19"/>
        <v>7.2708716655238079E-2</v>
      </c>
      <c r="AR13" s="82">
        <f t="shared" si="20"/>
        <v>0.13050282476581193</v>
      </c>
      <c r="AS13" s="82">
        <f t="shared" si="21"/>
        <v>5.1023660810693393E-2</v>
      </c>
      <c r="AT13" s="82">
        <f t="shared" si="22"/>
        <v>0.11680115125339452</v>
      </c>
      <c r="AU13" s="82">
        <f t="shared" si="23"/>
        <v>0.14578188803055256</v>
      </c>
      <c r="AV13" s="82">
        <f t="shared" si="24"/>
        <v>8.4826836097777761E-2</v>
      </c>
      <c r="AW13" s="82" t="str">
        <f t="shared" si="25"/>
        <v>na</v>
      </c>
      <c r="AX13" s="82" t="str">
        <f t="shared" si="26"/>
        <v>na</v>
      </c>
      <c r="AY13" s="82" t="str">
        <f t="shared" si="27"/>
        <v>na</v>
      </c>
      <c r="AZ13" s="93">
        <f t="shared" si="28"/>
        <v>0.45545224668996387</v>
      </c>
      <c r="BA13" s="85">
        <f t="shared" si="29"/>
        <v>0.16396280880838698</v>
      </c>
      <c r="BB13" s="85">
        <f t="shared" si="30"/>
        <v>0.52821680681202909</v>
      </c>
      <c r="BC13" s="85">
        <f t="shared" si="31"/>
        <v>8.0744996643096076E-2</v>
      </c>
      <c r="BD13" s="85">
        <f t="shared" si="32"/>
        <v>0.42312300461834362</v>
      </c>
      <c r="BE13" s="85">
        <f t="shared" si="33"/>
        <v>0.65914282973956007</v>
      </c>
      <c r="BF13" s="85">
        <f t="shared" si="34"/>
        <v>0.22317160087808227</v>
      </c>
      <c r="BG13" s="85" t="str">
        <f t="shared" si="35"/>
        <v>na</v>
      </c>
      <c r="BH13" s="85" t="str">
        <f t="shared" si="36"/>
        <v>na</v>
      </c>
      <c r="BI13" s="102" t="str">
        <f t="shared" si="37"/>
        <v>na</v>
      </c>
      <c r="BJ13" s="85">
        <f t="shared" si="38"/>
        <v>3.643617973519711</v>
      </c>
      <c r="BK13" s="85">
        <f t="shared" si="39"/>
        <v>1.3117024704670959</v>
      </c>
      <c r="BL13" s="85">
        <f t="shared" si="40"/>
        <v>4.2257344544962328</v>
      </c>
      <c r="BM13" s="85">
        <f t="shared" si="41"/>
        <v>0.64595997314476861</v>
      </c>
      <c r="BN13" s="85">
        <f t="shared" si="42"/>
        <v>3.384984036946749</v>
      </c>
      <c r="BO13" s="85">
        <f t="shared" si="43"/>
        <v>5.2731426379164805</v>
      </c>
      <c r="BP13" s="85">
        <f t="shared" si="44"/>
        <v>1.7853728070246582</v>
      </c>
      <c r="BQ13" s="85" t="str">
        <f t="shared" si="45"/>
        <v>na</v>
      </c>
      <c r="BR13" s="85" t="str">
        <f t="shared" si="46"/>
        <v>na</v>
      </c>
      <c r="BS13" s="85" t="str">
        <f t="shared" si="47"/>
        <v>na</v>
      </c>
      <c r="BT13" s="93">
        <f t="shared" si="48"/>
        <v>3.0635978322698203E-2</v>
      </c>
      <c r="BU13" s="85">
        <f t="shared" si="14"/>
        <v>3.7599082000992934E-2</v>
      </c>
      <c r="BV13" s="85">
        <f t="shared" si="14"/>
        <v>9.2190220554459799E-4</v>
      </c>
      <c r="BW13" s="85">
        <f t="shared" si="14"/>
        <v>0.10135287712218227</v>
      </c>
      <c r="BX13" s="85">
        <f t="shared" si="14"/>
        <v>1.7066003942013612E-3</v>
      </c>
      <c r="BY13" s="85">
        <f t="shared" si="14"/>
        <v>2.2348903254636284E-2</v>
      </c>
      <c r="BZ13" s="85">
        <f t="shared" si="14"/>
        <v>0.12620497019333238</v>
      </c>
      <c r="CA13" s="85" t="str">
        <f t="shared" si="14"/>
        <v>na</v>
      </c>
      <c r="CB13" s="85" t="str">
        <f t="shared" si="14"/>
        <v>na</v>
      </c>
      <c r="CC13" s="102" t="str">
        <f t="shared" si="14"/>
        <v>na</v>
      </c>
    </row>
    <row r="14" spans="1:81" s="20" customFormat="1" x14ac:dyDescent="0.25">
      <c r="A14" s="217" t="s">
        <v>102</v>
      </c>
      <c r="B14" s="202">
        <v>9</v>
      </c>
      <c r="C14" s="203"/>
      <c r="D14" s="60"/>
      <c r="E14" s="58"/>
      <c r="F14" s="60">
        <v>1</v>
      </c>
      <c r="G14" s="78">
        <v>0</v>
      </c>
      <c r="H14" s="26">
        <v>25.613</v>
      </c>
      <c r="I14" s="26">
        <v>0.47119999999999995</v>
      </c>
      <c r="J14" s="26">
        <v>0.42869999999999997</v>
      </c>
      <c r="K14" s="82"/>
      <c r="L14" s="82"/>
      <c r="M14" s="285" t="s">
        <v>271</v>
      </c>
      <c r="N14" s="81">
        <v>25.613</v>
      </c>
      <c r="O14" s="114"/>
      <c r="P14" s="277">
        <v>12.888999999999999</v>
      </c>
      <c r="Q14" s="278">
        <v>15.72</v>
      </c>
      <c r="R14" s="32">
        <f t="shared" ref="R14" si="101">P14/N14</f>
        <v>0.50322102057548901</v>
      </c>
      <c r="S14" s="32">
        <f t="shared" ref="S14" si="102">IF(P14&lt;0.01*N14,0.01,IF(P14&gt;100*N14,100,R14))</f>
        <v>0.50322102057548901</v>
      </c>
      <c r="T14" s="205">
        <f t="shared" si="87"/>
        <v>0.61375082965681493</v>
      </c>
      <c r="U14" s="26">
        <f t="shared" si="74"/>
        <v>0.61375082965681493</v>
      </c>
      <c r="V14" s="78">
        <v>1</v>
      </c>
      <c r="W14" s="127"/>
      <c r="X14" s="129"/>
      <c r="Y14" s="129">
        <v>0.25</v>
      </c>
      <c r="Z14" s="129">
        <v>0.2</v>
      </c>
      <c r="AA14" s="129">
        <v>1</v>
      </c>
      <c r="AB14" s="129">
        <v>1</v>
      </c>
      <c r="AC14" s="129">
        <v>0.5</v>
      </c>
      <c r="AD14" s="129"/>
      <c r="AE14" s="129"/>
      <c r="AF14" s="54">
        <f t="shared" si="88"/>
        <v>9</v>
      </c>
      <c r="AG14" s="144" t="str">
        <f t="shared" si="89"/>
        <v>na</v>
      </c>
      <c r="AH14" s="144" t="str">
        <f t="shared" si="90"/>
        <v>na</v>
      </c>
      <c r="AI14" s="144">
        <f t="shared" si="91"/>
        <v>9</v>
      </c>
      <c r="AJ14" s="144">
        <f t="shared" si="92"/>
        <v>9</v>
      </c>
      <c r="AK14" s="144">
        <f t="shared" si="93"/>
        <v>9</v>
      </c>
      <c r="AL14" s="144">
        <f t="shared" si="94"/>
        <v>9</v>
      </c>
      <c r="AM14" s="144">
        <f t="shared" si="95"/>
        <v>9</v>
      </c>
      <c r="AN14" s="144" t="str">
        <f t="shared" si="96"/>
        <v>na</v>
      </c>
      <c r="AO14" s="144" t="str">
        <f t="shared" si="97"/>
        <v>na</v>
      </c>
      <c r="AP14" s="81">
        <f t="shared" si="18"/>
        <v>0.40761015290405023</v>
      </c>
      <c r="AQ14" s="82" t="str">
        <f t="shared" si="19"/>
        <v>na</v>
      </c>
      <c r="AR14" s="82" t="str">
        <f t="shared" si="20"/>
        <v>na</v>
      </c>
      <c r="AS14" s="82">
        <f t="shared" si="21"/>
        <v>0.17162532753854745</v>
      </c>
      <c r="AT14" s="82">
        <f t="shared" si="22"/>
        <v>0.15715090232445314</v>
      </c>
      <c r="AU14" s="82">
        <f t="shared" si="23"/>
        <v>0.49035807868156422</v>
      </c>
      <c r="AV14" s="82">
        <f t="shared" si="24"/>
        <v>0.5706542140656703</v>
      </c>
      <c r="AW14" s="82">
        <f t="shared" si="25"/>
        <v>0.21739208154882678</v>
      </c>
      <c r="AX14" s="82" t="str">
        <f t="shared" si="26"/>
        <v>na</v>
      </c>
      <c r="AY14" s="82" t="str">
        <f t="shared" si="27"/>
        <v>na</v>
      </c>
      <c r="AZ14" s="93">
        <f t="shared" si="28"/>
        <v>0.95712235459179329</v>
      </c>
      <c r="BA14" s="85" t="str">
        <f t="shared" si="29"/>
        <v>na</v>
      </c>
      <c r="BB14" s="85" t="str">
        <f t="shared" si="30"/>
        <v>na</v>
      </c>
      <c r="BC14" s="85">
        <f t="shared" si="31"/>
        <v>0.16968374153427912</v>
      </c>
      <c r="BD14" s="85">
        <f t="shared" si="32"/>
        <v>0.1422693121065462</v>
      </c>
      <c r="BE14" s="85">
        <f t="shared" si="33"/>
        <v>1.3851734002798299</v>
      </c>
      <c r="BF14" s="85">
        <f t="shared" si="34"/>
        <v>1.8759598149999146</v>
      </c>
      <c r="BG14" s="85">
        <f t="shared" si="35"/>
        <v>0.27224813641722118</v>
      </c>
      <c r="BH14" s="85" t="str">
        <f t="shared" si="36"/>
        <v>na</v>
      </c>
      <c r="BI14" s="102" t="str">
        <f t="shared" si="37"/>
        <v>na</v>
      </c>
      <c r="BJ14" s="85">
        <f t="shared" si="38"/>
        <v>7.6569788367343463</v>
      </c>
      <c r="BK14" s="85" t="str">
        <f t="shared" si="39"/>
        <v>na</v>
      </c>
      <c r="BL14" s="85" t="str">
        <f t="shared" si="40"/>
        <v>na</v>
      </c>
      <c r="BM14" s="85">
        <f t="shared" si="41"/>
        <v>1.357469932274233</v>
      </c>
      <c r="BN14" s="85">
        <f t="shared" si="42"/>
        <v>1.1381544968523696</v>
      </c>
      <c r="BO14" s="85">
        <f t="shared" si="43"/>
        <v>11.081387202238639</v>
      </c>
      <c r="BP14" s="85">
        <f t="shared" si="44"/>
        <v>15.007678519999317</v>
      </c>
      <c r="BQ14" s="85">
        <f t="shared" si="45"/>
        <v>2.1779850913377694</v>
      </c>
      <c r="BR14" s="85" t="str">
        <f t="shared" si="46"/>
        <v>na</v>
      </c>
      <c r="BS14" s="85" t="str">
        <f t="shared" si="47"/>
        <v>na</v>
      </c>
      <c r="BT14" s="93">
        <f t="shared" si="48"/>
        <v>0.4682056051689657</v>
      </c>
      <c r="BU14" s="85" t="str">
        <f t="shared" si="14"/>
        <v>na</v>
      </c>
      <c r="BV14" s="85" t="str">
        <f t="shared" si="14"/>
        <v>na</v>
      </c>
      <c r="BW14" s="85">
        <f t="shared" si="14"/>
        <v>1.8874970368635258E-3</v>
      </c>
      <c r="BX14" s="85">
        <f t="shared" si="14"/>
        <v>6.3581857958861648E-3</v>
      </c>
      <c r="BY14" s="85">
        <f t="shared" si="14"/>
        <v>0.78186813302132874</v>
      </c>
      <c r="BZ14" s="85">
        <f t="shared" si="14"/>
        <v>1.2149082067206984</v>
      </c>
      <c r="CA14" s="85">
        <f t="shared" si="14"/>
        <v>1.1941412347499743E-2</v>
      </c>
      <c r="CB14" s="85" t="str">
        <f t="shared" si="14"/>
        <v>na</v>
      </c>
      <c r="CC14" s="102" t="str">
        <f t="shared" si="14"/>
        <v>na</v>
      </c>
    </row>
    <row r="15" spans="1:81" s="20" customFormat="1" x14ac:dyDescent="0.25">
      <c r="A15" s="217" t="s">
        <v>100</v>
      </c>
      <c r="B15" s="202"/>
      <c r="C15" s="203">
        <v>15</v>
      </c>
      <c r="D15" s="60"/>
      <c r="E15" s="58"/>
      <c r="F15" s="60">
        <v>1</v>
      </c>
      <c r="G15" s="78">
        <v>8</v>
      </c>
      <c r="H15" s="26">
        <v>78.638000000000005</v>
      </c>
      <c r="I15" s="26">
        <v>13.237200000000001</v>
      </c>
      <c r="J15" s="26">
        <v>26.137799999999999</v>
      </c>
      <c r="K15" s="82">
        <v>36.104500000000002</v>
      </c>
      <c r="L15" s="82">
        <v>0.2631</v>
      </c>
      <c r="M15" s="285" t="s">
        <v>279</v>
      </c>
      <c r="N15" s="81"/>
      <c r="O15" s="114">
        <v>39.375</v>
      </c>
      <c r="P15" s="280">
        <v>5.2582500000000003</v>
      </c>
      <c r="Q15" s="281">
        <v>5.75725</v>
      </c>
      <c r="R15" s="73">
        <f t="shared" ref="R15" si="103">P15/O15</f>
        <v>0.13354285714285716</v>
      </c>
      <c r="S15" s="73">
        <f t="shared" ref="S15" si="104">IF(P15&lt;0.01*O15,0.01,IF(P15&gt;100*O15,100,R15))</f>
        <v>0.13354285714285716</v>
      </c>
      <c r="T15" s="205">
        <f>IF(Q15&gt;0,((((1/O15)^2)*((Q15^2)+(P15^2))-((1/O15)^2)*(P15^2))^0.5),0)</f>
        <v>0.14621587301587302</v>
      </c>
      <c r="U15" s="26">
        <f t="shared" ref="U15" si="105">IF(T15=0,S15,T15)</f>
        <v>0.14621587301587302</v>
      </c>
      <c r="V15" s="78">
        <v>1</v>
      </c>
      <c r="W15" s="127">
        <v>0.5</v>
      </c>
      <c r="X15" s="129">
        <v>1</v>
      </c>
      <c r="Y15" s="129">
        <v>0.5</v>
      </c>
      <c r="Z15" s="129">
        <v>0.3</v>
      </c>
      <c r="AA15" s="129">
        <v>1</v>
      </c>
      <c r="AB15" s="129">
        <v>0.5</v>
      </c>
      <c r="AC15" s="129">
        <v>1</v>
      </c>
      <c r="AD15" s="129"/>
      <c r="AE15" s="129">
        <v>0.5</v>
      </c>
      <c r="AF15" s="54">
        <f t="shared" ref="AF15" si="106">IF(V15&gt;0,$C15,"na")</f>
        <v>15</v>
      </c>
      <c r="AG15" s="144">
        <f t="shared" ref="AG15" si="107">IF(W15&gt;0,$C15,"na")</f>
        <v>15</v>
      </c>
      <c r="AH15" s="144">
        <f t="shared" ref="AH15" si="108">IF(X15&gt;0,$C15,"na")</f>
        <v>15</v>
      </c>
      <c r="AI15" s="144">
        <f t="shared" ref="AI15" si="109">IF(Y15&gt;0,$C15,"na")</f>
        <v>15</v>
      </c>
      <c r="AJ15" s="144">
        <f t="shared" ref="AJ15" si="110">IF(Z15&gt;0,$C15,"na")</f>
        <v>15</v>
      </c>
      <c r="AK15" s="144">
        <f t="shared" ref="AK15" si="111">IF(AA15&gt;0,$C15,"na")</f>
        <v>15</v>
      </c>
      <c r="AL15" s="144">
        <f t="shared" ref="AL15" si="112">IF(AB15&gt;0,$C15,"na")</f>
        <v>15</v>
      </c>
      <c r="AM15" s="144">
        <f t="shared" ref="AM15" si="113">IF(AC15&gt;0,$C15,"na")</f>
        <v>15</v>
      </c>
      <c r="AN15" s="144" t="str">
        <f t="shared" ref="AN15" si="114">IF(AD15&gt;0,$C15,"na")</f>
        <v>na</v>
      </c>
      <c r="AO15" s="144">
        <f t="shared" ref="AO15" si="115">IF(AE15&gt;0,$C15,"na")</f>
        <v>15</v>
      </c>
      <c r="AP15" s="81">
        <f t="shared" si="18"/>
        <v>0.12534799981650321</v>
      </c>
      <c r="AQ15" s="82">
        <f t="shared" si="19"/>
        <v>7.5208799889901923E-2</v>
      </c>
      <c r="AR15" s="82">
        <f t="shared" si="20"/>
        <v>0.13499015364854192</v>
      </c>
      <c r="AS15" s="82">
        <f t="shared" si="21"/>
        <v>0.10555621037179218</v>
      </c>
      <c r="AT15" s="82">
        <f t="shared" si="22"/>
        <v>7.2490409532435601E-2</v>
      </c>
      <c r="AU15" s="82">
        <f t="shared" si="23"/>
        <v>0.15079458624541742</v>
      </c>
      <c r="AV15" s="82">
        <f t="shared" si="24"/>
        <v>8.7743599871552239E-2</v>
      </c>
      <c r="AW15" s="82">
        <f t="shared" si="25"/>
        <v>0.13370453313760342</v>
      </c>
      <c r="AX15" s="82" t="str">
        <f t="shared" si="26"/>
        <v>na</v>
      </c>
      <c r="AY15" s="82">
        <f t="shared" si="27"/>
        <v>6.6360705785207585E-2</v>
      </c>
      <c r="AZ15" s="93">
        <f t="shared" si="28"/>
        <v>0.27293194284396533</v>
      </c>
      <c r="BA15" s="85">
        <f t="shared" si="29"/>
        <v>9.8255499423827511E-2</v>
      </c>
      <c r="BB15" s="85">
        <f t="shared" si="30"/>
        <v>0.31653645442258699</v>
      </c>
      <c r="BC15" s="85">
        <f t="shared" si="31"/>
        <v>0.19354730572868453</v>
      </c>
      <c r="BD15" s="85">
        <f t="shared" si="32"/>
        <v>9.1281056221874907E-2</v>
      </c>
      <c r="BE15" s="85">
        <f t="shared" si="33"/>
        <v>0.3949945014871114</v>
      </c>
      <c r="BF15" s="85">
        <f t="shared" si="34"/>
        <v>0.13373665199354298</v>
      </c>
      <c r="BG15" s="85">
        <f t="shared" si="35"/>
        <v>0.31053589941357834</v>
      </c>
      <c r="BH15" s="85" t="str">
        <f t="shared" si="36"/>
        <v>na</v>
      </c>
      <c r="BI15" s="102">
        <f t="shared" si="37"/>
        <v>7.6496496091215199E-2</v>
      </c>
      <c r="BJ15" s="85">
        <f t="shared" si="38"/>
        <v>3.8210471998155144</v>
      </c>
      <c r="BK15" s="85">
        <f t="shared" si="39"/>
        <v>1.3755769919335852</v>
      </c>
      <c r="BL15" s="85">
        <f t="shared" si="40"/>
        <v>4.4315103619162182</v>
      </c>
      <c r="BM15" s="85">
        <f t="shared" si="41"/>
        <v>2.7096622802015835</v>
      </c>
      <c r="BN15" s="85">
        <f t="shared" si="42"/>
        <v>1.2779347871062487</v>
      </c>
      <c r="BO15" s="85">
        <f t="shared" si="43"/>
        <v>5.5299230208195596</v>
      </c>
      <c r="BP15" s="85">
        <f t="shared" si="44"/>
        <v>1.8723131279096017</v>
      </c>
      <c r="BQ15" s="85">
        <f t="shared" si="45"/>
        <v>4.3475025917900965</v>
      </c>
      <c r="BR15" s="85" t="str">
        <f t="shared" si="46"/>
        <v>na</v>
      </c>
      <c r="BS15" s="85">
        <f t="shared" si="47"/>
        <v>1.0709509452770127</v>
      </c>
      <c r="BT15" s="93">
        <f t="shared" si="48"/>
        <v>4.4027181574656009E-2</v>
      </c>
      <c r="BU15" s="85">
        <f t="shared" si="14"/>
        <v>5.7911110835669063E-2</v>
      </c>
      <c r="BV15" s="85">
        <f t="shared" si="14"/>
        <v>4.7606488167505084E-4</v>
      </c>
      <c r="BW15" s="85">
        <f t="shared" si="14"/>
        <v>3.99188034910372E-2</v>
      </c>
      <c r="BX15" s="85">
        <f t="shared" si="14"/>
        <v>5.0601180954094625E-2</v>
      </c>
      <c r="BY15" s="85">
        <f t="shared" si="14"/>
        <v>3.0131321194341792E-2</v>
      </c>
      <c r="BZ15" s="85">
        <f t="shared" si="14"/>
        <v>0.20010732750542853</v>
      </c>
      <c r="CA15" s="85">
        <f t="shared" si="14"/>
        <v>3.3505390939774775E-2</v>
      </c>
      <c r="CB15" s="85" t="str">
        <f t="shared" si="14"/>
        <v>na</v>
      </c>
      <c r="CC15" s="102">
        <f t="shared" si="14"/>
        <v>0.11675332467626776</v>
      </c>
    </row>
    <row r="16" spans="1:81" s="20" customFormat="1" x14ac:dyDescent="0.25">
      <c r="A16" s="217" t="s">
        <v>328</v>
      </c>
      <c r="B16" s="202">
        <v>9</v>
      </c>
      <c r="C16" s="203"/>
      <c r="D16" s="60"/>
      <c r="E16" s="58"/>
      <c r="F16" s="60">
        <v>1</v>
      </c>
      <c r="G16" s="78">
        <v>0</v>
      </c>
      <c r="H16" s="26">
        <v>35.25</v>
      </c>
      <c r="I16" s="26"/>
      <c r="J16" s="26"/>
      <c r="K16" s="82"/>
      <c r="L16" s="82"/>
      <c r="M16" s="285" t="s">
        <v>271</v>
      </c>
      <c r="N16" s="81">
        <v>35.25</v>
      </c>
      <c r="O16" s="114"/>
      <c r="P16" s="277">
        <v>18.443999999999999</v>
      </c>
      <c r="Q16" s="278">
        <v>18.105</v>
      </c>
      <c r="R16" s="32">
        <f>P16/N16</f>
        <v>0.5232340425531915</v>
      </c>
      <c r="S16" s="32">
        <f>IF(P16&lt;0.01*N16,0.01,IF(P16&gt;100*N16,100,R16))</f>
        <v>0.5232340425531915</v>
      </c>
      <c r="T16" s="205">
        <f>IF(Q16&gt;0,((((1/N16)^2)*((Q16^2)+(P16^2))-((1/N16)^2)*(P16^2))^0.5),0)</f>
        <v>0.5136170212765957</v>
      </c>
      <c r="U16" s="26">
        <f>IF(T16=0,S16,T16)</f>
        <v>0.5136170212765957</v>
      </c>
      <c r="V16" s="78">
        <v>1</v>
      </c>
      <c r="W16" s="127"/>
      <c r="X16" s="129"/>
      <c r="Y16" s="129">
        <v>0.25</v>
      </c>
      <c r="Z16" s="129">
        <v>0.2</v>
      </c>
      <c r="AA16" s="129">
        <v>1</v>
      </c>
      <c r="AB16" s="129">
        <v>1</v>
      </c>
      <c r="AC16" s="129"/>
      <c r="AD16" s="129"/>
      <c r="AE16" s="129"/>
      <c r="AF16" s="54">
        <f>IF(V16&gt;0,$B16,"na")</f>
        <v>9</v>
      </c>
      <c r="AG16" s="144" t="str">
        <f t="shared" ref="AG16" si="116">IF(W16&gt;0,$B16,"na")</f>
        <v>na</v>
      </c>
      <c r="AH16" s="144" t="str">
        <f t="shared" ref="AH16" si="117">IF(X16&gt;0,$B16,"na")</f>
        <v>na</v>
      </c>
      <c r="AI16" s="144">
        <f t="shared" ref="AI16" si="118">IF(Y16&gt;0,$B16,"na")</f>
        <v>9</v>
      </c>
      <c r="AJ16" s="144">
        <f t="shared" ref="AJ16" si="119">IF(Z16&gt;0,$B16,"na")</f>
        <v>9</v>
      </c>
      <c r="AK16" s="144">
        <f t="shared" ref="AK16" si="120">IF(AA16&gt;0,$B16,"na")</f>
        <v>9</v>
      </c>
      <c r="AL16" s="144">
        <f t="shared" ref="AL16" si="121">IF(AB16&gt;0,$B16,"na")</f>
        <v>9</v>
      </c>
      <c r="AM16" s="144" t="str">
        <f t="shared" ref="AM16" si="122">IF(AC16&gt;0,$B16,"na")</f>
        <v>na</v>
      </c>
      <c r="AN16" s="144" t="str">
        <f t="shared" ref="AN16" si="123">IF(AD16&gt;0,$B16,"na")</f>
        <v>na</v>
      </c>
      <c r="AO16" s="144" t="str">
        <f t="shared" ref="AO16" si="124">IF(AE16&gt;0,$B16,"na")</f>
        <v>na</v>
      </c>
      <c r="AP16" s="81">
        <f t="shared" si="18"/>
        <v>0.42083573417049858</v>
      </c>
      <c r="AQ16" s="82" t="str">
        <f t="shared" si="19"/>
        <v>na</v>
      </c>
      <c r="AR16" s="82" t="str">
        <f t="shared" si="20"/>
        <v>na</v>
      </c>
      <c r="AS16" s="82">
        <f t="shared" si="21"/>
        <v>0.17719399333494676</v>
      </c>
      <c r="AT16" s="82">
        <f t="shared" si="22"/>
        <v>0.16224992160790311</v>
      </c>
      <c r="AU16" s="82">
        <f t="shared" si="23"/>
        <v>0.50626855238556223</v>
      </c>
      <c r="AV16" s="82">
        <f t="shared" si="24"/>
        <v>0.58917002783869798</v>
      </c>
      <c r="AW16" s="82" t="str">
        <f t="shared" si="25"/>
        <v>na</v>
      </c>
      <c r="AX16" s="82" t="str">
        <f t="shared" si="26"/>
        <v>na</v>
      </c>
      <c r="AY16" s="82" t="str">
        <f t="shared" si="27"/>
        <v>na</v>
      </c>
      <c r="AZ16" s="93">
        <f t="shared" si="28"/>
        <v>0.82900432962050086</v>
      </c>
      <c r="BA16" s="85" t="str">
        <f t="shared" si="29"/>
        <v>na</v>
      </c>
      <c r="BB16" s="85" t="str">
        <f t="shared" si="30"/>
        <v>na</v>
      </c>
      <c r="BC16" s="85">
        <f t="shared" si="31"/>
        <v>0.14697029666402228</v>
      </c>
      <c r="BD16" s="85">
        <f t="shared" si="32"/>
        <v>0.12322549477883485</v>
      </c>
      <c r="BE16" s="85">
        <f t="shared" si="33"/>
        <v>1.1997575237879374</v>
      </c>
      <c r="BF16" s="85">
        <f t="shared" si="34"/>
        <v>1.6248484860561814</v>
      </c>
      <c r="BG16" s="85" t="str">
        <f t="shared" si="35"/>
        <v>na</v>
      </c>
      <c r="BH16" s="85" t="str">
        <f t="shared" si="36"/>
        <v>na</v>
      </c>
      <c r="BI16" s="102" t="str">
        <f t="shared" si="37"/>
        <v>na</v>
      </c>
      <c r="BJ16" s="85">
        <f t="shared" si="38"/>
        <v>6.6320346369640069</v>
      </c>
      <c r="BK16" s="85" t="str">
        <f t="shared" si="39"/>
        <v>na</v>
      </c>
      <c r="BL16" s="85" t="str">
        <f t="shared" si="40"/>
        <v>na</v>
      </c>
      <c r="BM16" s="85">
        <f t="shared" si="41"/>
        <v>1.1757623733121783</v>
      </c>
      <c r="BN16" s="85">
        <f t="shared" si="42"/>
        <v>0.98580395823067879</v>
      </c>
      <c r="BO16" s="85">
        <f t="shared" si="43"/>
        <v>9.5980601903034994</v>
      </c>
      <c r="BP16" s="85">
        <f t="shared" si="44"/>
        <v>12.998787888449451</v>
      </c>
      <c r="BQ16" s="85" t="str">
        <f t="shared" si="45"/>
        <v>na</v>
      </c>
      <c r="BR16" s="85" t="str">
        <f t="shared" si="46"/>
        <v>na</v>
      </c>
      <c r="BS16" s="85" t="str">
        <f t="shared" si="47"/>
        <v>na</v>
      </c>
      <c r="BT16" s="93">
        <f t="shared" si="48"/>
        <v>0.52407791042238161</v>
      </c>
      <c r="BU16" s="85" t="str">
        <f t="shared" si="14"/>
        <v>na</v>
      </c>
      <c r="BV16" s="85" t="str">
        <f t="shared" si="14"/>
        <v>na</v>
      </c>
      <c r="BW16" s="85">
        <f t="shared" si="14"/>
        <v>3.6181826547289626E-3</v>
      </c>
      <c r="BX16" s="85">
        <f t="shared" si="14"/>
        <v>9.0317064997688257E-3</v>
      </c>
      <c r="BY16" s="85">
        <f t="shared" si="14"/>
        <v>0.86855782422387351</v>
      </c>
      <c r="BZ16" s="85">
        <f t="shared" si="14"/>
        <v>1.3404456980449697</v>
      </c>
      <c r="CA16" s="85" t="str">
        <f t="shared" si="14"/>
        <v>na</v>
      </c>
      <c r="CB16" s="85" t="str">
        <f t="shared" si="14"/>
        <v>na</v>
      </c>
      <c r="CC16" s="102" t="str">
        <f t="shared" si="14"/>
        <v>na</v>
      </c>
    </row>
    <row r="17" spans="1:81" s="20" customFormat="1" x14ac:dyDescent="0.25">
      <c r="A17" s="217" t="s">
        <v>101</v>
      </c>
      <c r="B17" s="202"/>
      <c r="C17" s="203">
        <v>15</v>
      </c>
      <c r="D17" s="60"/>
      <c r="E17" s="58"/>
      <c r="F17" s="67">
        <v>1</v>
      </c>
      <c r="G17" s="78">
        <v>1.5</v>
      </c>
      <c r="H17" s="26">
        <v>8.76</v>
      </c>
      <c r="I17" s="26"/>
      <c r="J17" s="26"/>
      <c r="K17" s="82">
        <v>9.0999999999999998E-2</v>
      </c>
      <c r="L17" s="82">
        <v>0.20129999999999998</v>
      </c>
      <c r="M17" s="285" t="s">
        <v>321</v>
      </c>
      <c r="N17" s="81"/>
      <c r="O17" s="114">
        <v>0.58460000000000001</v>
      </c>
      <c r="P17" s="277">
        <v>5.1349999999999993E-2</v>
      </c>
      <c r="Q17" s="278">
        <v>7.5800000000000006E-2</v>
      </c>
      <c r="R17" s="73">
        <f t="shared" ref="R17:R19" si="125">P17/O17</f>
        <v>8.7837837837837829E-2</v>
      </c>
      <c r="S17" s="73">
        <f t="shared" ref="S17:S19" si="126">IF(P17&lt;0.01*O17,0.01,IF(P17&gt;100*O17,100,R17))</f>
        <v>8.7837837837837829E-2</v>
      </c>
      <c r="T17" s="205">
        <f t="shared" ref="T17:T19" si="127">IF(Q17&gt;0,((((1/O17)^2)*((Q17^2)+(P17^2))-((1/O17)^2)*(P17^2))^0.5),0)</f>
        <v>0.12966130687649677</v>
      </c>
      <c r="U17" s="26">
        <f t="shared" ref="U17:U19" si="128">IF(T17=0,S17,T17)</f>
        <v>0.12966130687649677</v>
      </c>
      <c r="V17" s="78">
        <v>1</v>
      </c>
      <c r="W17" s="128">
        <v>1</v>
      </c>
      <c r="X17" s="129">
        <v>1</v>
      </c>
      <c r="Y17" s="129">
        <v>0.75</v>
      </c>
      <c r="Z17" s="129">
        <v>1</v>
      </c>
      <c r="AA17" s="129">
        <v>0.1</v>
      </c>
      <c r="AB17" s="129">
        <v>1</v>
      </c>
      <c r="AC17" s="129"/>
      <c r="AD17" s="129"/>
      <c r="AE17" s="129"/>
      <c r="AF17" s="54">
        <f t="shared" ref="AF17:AF19" si="129">IF(V17&gt;0,$C17,"na")</f>
        <v>15</v>
      </c>
      <c r="AG17" s="144">
        <f t="shared" ref="AG17:AG19" si="130">IF(W17&gt;0,$C17,"na")</f>
        <v>15</v>
      </c>
      <c r="AH17" s="144">
        <f t="shared" ref="AH17:AH19" si="131">IF(X17&gt;0,$C17,"na")</f>
        <v>15</v>
      </c>
      <c r="AI17" s="144">
        <f t="shared" ref="AI17:AI19" si="132">IF(Y17&gt;0,$C17,"na")</f>
        <v>15</v>
      </c>
      <c r="AJ17" s="144">
        <f t="shared" ref="AJ17:AJ19" si="133">IF(Z17&gt;0,$C17,"na")</f>
        <v>15</v>
      </c>
      <c r="AK17" s="144">
        <f t="shared" ref="AK17:AK19" si="134">IF(AA17&gt;0,$C17,"na")</f>
        <v>15</v>
      </c>
      <c r="AL17" s="144">
        <f t="shared" ref="AL17:AL19" si="135">IF(AB17&gt;0,$C17,"na")</f>
        <v>15</v>
      </c>
      <c r="AM17" s="144" t="str">
        <f t="shared" ref="AM17:AM19" si="136">IF(AC17&gt;0,$C17,"na")</f>
        <v>na</v>
      </c>
      <c r="AN17" s="144" t="str">
        <f t="shared" ref="AN17:AN19" si="137">IF(AD17&gt;0,$C17,"na")</f>
        <v>na</v>
      </c>
      <c r="AO17" s="144" t="str">
        <f t="shared" ref="AO17:AO19" si="138">IF(AE17&gt;0,$C17,"na")</f>
        <v>na</v>
      </c>
      <c r="AP17" s="81">
        <f t="shared" si="18"/>
        <v>8.419209122034782E-2</v>
      </c>
      <c r="AQ17" s="82">
        <f t="shared" si="19"/>
        <v>0.10103050946441738</v>
      </c>
      <c r="AR17" s="82">
        <f t="shared" si="20"/>
        <v>9.0668405929605345E-2</v>
      </c>
      <c r="AS17" s="82">
        <f t="shared" si="21"/>
        <v>0.10634790469938671</v>
      </c>
      <c r="AT17" s="82">
        <f t="shared" si="22"/>
        <v>0.16229800717175485</v>
      </c>
      <c r="AU17" s="82">
        <f t="shared" si="23"/>
        <v>1.012837187613207E-2</v>
      </c>
      <c r="AV17" s="82">
        <f t="shared" si="24"/>
        <v>0.11786892770848693</v>
      </c>
      <c r="AW17" s="82" t="str">
        <f t="shared" si="25"/>
        <v>na</v>
      </c>
      <c r="AX17" s="82" t="str">
        <f t="shared" si="26"/>
        <v>na</v>
      </c>
      <c r="AY17" s="82" t="str">
        <f t="shared" si="27"/>
        <v>na</v>
      </c>
      <c r="AZ17" s="93">
        <f t="shared" si="28"/>
        <v>0.24383571873765456</v>
      </c>
      <c r="BA17" s="85">
        <f t="shared" si="29"/>
        <v>0.35112343498222254</v>
      </c>
      <c r="BB17" s="85">
        <f t="shared" si="30"/>
        <v>0.28279172113952833</v>
      </c>
      <c r="BC17" s="85">
        <f t="shared" si="31"/>
        <v>0.38905643765343217</v>
      </c>
      <c r="BD17" s="85">
        <f t="shared" si="32"/>
        <v>0.90611037881898071</v>
      </c>
      <c r="BE17" s="85">
        <f t="shared" si="33"/>
        <v>3.5288565773553956E-3</v>
      </c>
      <c r="BF17" s="85">
        <f t="shared" si="34"/>
        <v>0.47791800872580287</v>
      </c>
      <c r="BG17" s="85" t="str">
        <f t="shared" si="35"/>
        <v>na</v>
      </c>
      <c r="BH17" s="85" t="str">
        <f t="shared" si="36"/>
        <v>na</v>
      </c>
      <c r="BI17" s="102" t="str">
        <f t="shared" si="37"/>
        <v>na</v>
      </c>
      <c r="BJ17" s="85">
        <f t="shared" si="38"/>
        <v>3.4137000623271638</v>
      </c>
      <c r="BK17" s="85">
        <f t="shared" si="39"/>
        <v>4.9157280897511155</v>
      </c>
      <c r="BL17" s="85">
        <f t="shared" si="40"/>
        <v>3.9590840959533966</v>
      </c>
      <c r="BM17" s="85">
        <f t="shared" si="41"/>
        <v>5.4467901271480503</v>
      </c>
      <c r="BN17" s="85">
        <f t="shared" si="42"/>
        <v>12.68554530346573</v>
      </c>
      <c r="BO17" s="85">
        <f t="shared" si="43"/>
        <v>4.9403992082975537E-2</v>
      </c>
      <c r="BP17" s="85">
        <f t="shared" si="44"/>
        <v>6.6908521221612398</v>
      </c>
      <c r="BQ17" s="85" t="str">
        <f t="shared" si="45"/>
        <v>na</v>
      </c>
      <c r="BR17" s="85" t="str">
        <f t="shared" si="46"/>
        <v>na</v>
      </c>
      <c r="BS17" s="85" t="str">
        <f t="shared" si="47"/>
        <v>na</v>
      </c>
      <c r="BT17" s="93">
        <f t="shared" si="48"/>
        <v>0.1363254020165775</v>
      </c>
      <c r="BU17" s="85">
        <f t="shared" si="14"/>
        <v>1.9779672488277077E-2</v>
      </c>
      <c r="BV17" s="85">
        <f t="shared" si="14"/>
        <v>3.7433079393883156E-2</v>
      </c>
      <c r="BW17" s="85">
        <f t="shared" si="14"/>
        <v>3.8702963074975609E-2</v>
      </c>
      <c r="BX17" s="85">
        <f t="shared" si="14"/>
        <v>1.5098577105048359E-2</v>
      </c>
      <c r="BY17" s="85">
        <f t="shared" si="14"/>
        <v>0.51607221526741187</v>
      </c>
      <c r="BZ17" s="85">
        <f t="shared" si="14"/>
        <v>0.10933516410975944</v>
      </c>
      <c r="CA17" s="85" t="str">
        <f t="shared" si="14"/>
        <v>na</v>
      </c>
      <c r="CB17" s="85" t="str">
        <f t="shared" si="14"/>
        <v>na</v>
      </c>
      <c r="CC17" s="102" t="str">
        <f t="shared" si="14"/>
        <v>na</v>
      </c>
    </row>
    <row r="18" spans="1:81" s="20" customFormat="1" x14ac:dyDescent="0.25">
      <c r="A18" s="217" t="s">
        <v>39</v>
      </c>
      <c r="B18" s="202"/>
      <c r="C18" s="203">
        <v>15</v>
      </c>
      <c r="D18" s="60"/>
      <c r="E18" s="58"/>
      <c r="F18" s="60">
        <v>1</v>
      </c>
      <c r="G18" s="78">
        <v>3</v>
      </c>
      <c r="H18" s="26">
        <v>38.06</v>
      </c>
      <c r="I18" s="26">
        <v>7.1471999999999998</v>
      </c>
      <c r="J18" s="26">
        <v>16.244499999999999</v>
      </c>
      <c r="K18" s="82">
        <v>3.1484999999999999</v>
      </c>
      <c r="L18" s="82">
        <v>3.1654499999999999</v>
      </c>
      <c r="M18" s="285" t="s">
        <v>279</v>
      </c>
      <c r="N18" s="81"/>
      <c r="O18" s="114">
        <v>23.3917</v>
      </c>
      <c r="P18" s="277">
        <v>4.5421999999999993</v>
      </c>
      <c r="Q18" s="278">
        <v>3.6426000000000003</v>
      </c>
      <c r="R18" s="73">
        <f t="shared" si="125"/>
        <v>0.19417998691843685</v>
      </c>
      <c r="S18" s="73">
        <f t="shared" si="126"/>
        <v>0.19417998691843685</v>
      </c>
      <c r="T18" s="205">
        <f t="shared" si="127"/>
        <v>0.15572190135817404</v>
      </c>
      <c r="U18" s="26">
        <f t="shared" si="128"/>
        <v>0.15572190135817404</v>
      </c>
      <c r="V18" s="78">
        <v>1</v>
      </c>
      <c r="W18" s="127">
        <v>1</v>
      </c>
      <c r="X18" s="129"/>
      <c r="Y18" s="129">
        <v>1</v>
      </c>
      <c r="Z18" s="129">
        <v>0.3</v>
      </c>
      <c r="AA18" s="129">
        <v>1</v>
      </c>
      <c r="AB18" s="129">
        <v>1</v>
      </c>
      <c r="AC18" s="129">
        <v>1</v>
      </c>
      <c r="AD18" s="129">
        <v>1</v>
      </c>
      <c r="AE18" s="129">
        <v>1</v>
      </c>
      <c r="AF18" s="54">
        <f t="shared" si="129"/>
        <v>15</v>
      </c>
      <c r="AG18" s="144">
        <f t="shared" si="130"/>
        <v>15</v>
      </c>
      <c r="AH18" s="144" t="str">
        <f t="shared" si="131"/>
        <v>na</v>
      </c>
      <c r="AI18" s="144">
        <f t="shared" si="132"/>
        <v>15</v>
      </c>
      <c r="AJ18" s="144">
        <f t="shared" si="133"/>
        <v>15</v>
      </c>
      <c r="AK18" s="144">
        <f t="shared" si="134"/>
        <v>15</v>
      </c>
      <c r="AL18" s="144">
        <f t="shared" si="135"/>
        <v>15</v>
      </c>
      <c r="AM18" s="144">
        <f t="shared" si="136"/>
        <v>15</v>
      </c>
      <c r="AN18" s="144">
        <f t="shared" si="137"/>
        <v>15</v>
      </c>
      <c r="AO18" s="144">
        <f t="shared" si="138"/>
        <v>15</v>
      </c>
      <c r="AP18" s="81">
        <f t="shared" si="18"/>
        <v>0.17745974642261539</v>
      </c>
      <c r="AQ18" s="82">
        <f t="shared" si="19"/>
        <v>0.21295169570713846</v>
      </c>
      <c r="AR18" s="82" t="str">
        <f t="shared" si="20"/>
        <v>na</v>
      </c>
      <c r="AS18" s="82">
        <f t="shared" si="21"/>
        <v>0.29887957292229961</v>
      </c>
      <c r="AT18" s="82">
        <f t="shared" si="22"/>
        <v>0.1026273232323559</v>
      </c>
      <c r="AU18" s="82">
        <f t="shared" si="23"/>
        <v>0.21348540923021403</v>
      </c>
      <c r="AV18" s="82">
        <f t="shared" si="24"/>
        <v>0.24844364499166152</v>
      </c>
      <c r="AW18" s="82">
        <f t="shared" si="25"/>
        <v>0.18929039618412308</v>
      </c>
      <c r="AX18" s="82">
        <f t="shared" si="26"/>
        <v>0.17745974642261539</v>
      </c>
      <c r="AY18" s="82">
        <f t="shared" si="27"/>
        <v>0.1878985550357104</v>
      </c>
      <c r="AZ18" s="93">
        <f t="shared" si="28"/>
        <v>0.28945034309854895</v>
      </c>
      <c r="BA18" s="85">
        <f t="shared" si="29"/>
        <v>0.41680849406191045</v>
      </c>
      <c r="BB18" s="85" t="str">
        <f t="shared" si="30"/>
        <v>na</v>
      </c>
      <c r="BC18" s="85">
        <f t="shared" si="31"/>
        <v>0.82104474053438803</v>
      </c>
      <c r="BD18" s="85">
        <f t="shared" si="32"/>
        <v>9.680557272449658E-2</v>
      </c>
      <c r="BE18" s="85">
        <f t="shared" si="33"/>
        <v>0.41890037782366751</v>
      </c>
      <c r="BF18" s="85">
        <f t="shared" si="34"/>
        <v>0.56732267247315582</v>
      </c>
      <c r="BG18" s="85">
        <f t="shared" si="35"/>
        <v>0.32933016814768235</v>
      </c>
      <c r="BH18" s="85">
        <f t="shared" si="36"/>
        <v>0.28945034309854895</v>
      </c>
      <c r="BI18" s="102">
        <f t="shared" si="37"/>
        <v>0.32450488292017254</v>
      </c>
      <c r="BJ18" s="85">
        <f t="shared" si="38"/>
        <v>4.0523048033796849</v>
      </c>
      <c r="BK18" s="85">
        <f t="shared" si="39"/>
        <v>5.8353189168667461</v>
      </c>
      <c r="BL18" s="85" t="str">
        <f t="shared" si="40"/>
        <v>na</v>
      </c>
      <c r="BM18" s="85">
        <f t="shared" si="41"/>
        <v>11.494626367481432</v>
      </c>
      <c r="BN18" s="85">
        <f t="shared" si="42"/>
        <v>1.3552780181429522</v>
      </c>
      <c r="BO18" s="85">
        <f t="shared" si="43"/>
        <v>5.8646052895313456</v>
      </c>
      <c r="BP18" s="85">
        <f t="shared" si="44"/>
        <v>7.9425174146241817</v>
      </c>
      <c r="BQ18" s="85">
        <f t="shared" si="45"/>
        <v>4.6106223540675533</v>
      </c>
      <c r="BR18" s="85">
        <f t="shared" si="46"/>
        <v>4.0523048033796849</v>
      </c>
      <c r="BS18" s="85">
        <f t="shared" si="47"/>
        <v>4.5430683608824154</v>
      </c>
      <c r="BT18" s="93">
        <f t="shared" si="48"/>
        <v>6.3977992608866847E-5</v>
      </c>
      <c r="BU18" s="85">
        <f t="shared" si="14"/>
        <v>8.5748628115737066E-2</v>
      </c>
      <c r="BV18" s="85" t="str">
        <f t="shared" si="14"/>
        <v>na</v>
      </c>
      <c r="BW18" s="85">
        <f t="shared" si="14"/>
        <v>0.30133650471449813</v>
      </c>
      <c r="BX18" s="85">
        <f t="shared" si="14"/>
        <v>1.1713147966037632E-2</v>
      </c>
      <c r="BY18" s="85">
        <f t="shared" si="14"/>
        <v>4.7909591643714158E-3</v>
      </c>
      <c r="BZ18" s="85">
        <f t="shared" si="14"/>
        <v>3.0644261175649942E-2</v>
      </c>
      <c r="CA18" s="85">
        <f t="shared" si="14"/>
        <v>1.0393107821934664E-3</v>
      </c>
      <c r="CB18" s="85">
        <f t="shared" si="14"/>
        <v>7.9949478338390192E-3</v>
      </c>
      <c r="CC18" s="102">
        <f t="shared" si="14"/>
        <v>1.6646730611303433E-2</v>
      </c>
    </row>
    <row r="19" spans="1:81" s="20" customFormat="1" x14ac:dyDescent="0.25">
      <c r="A19" s="217" t="s">
        <v>79</v>
      </c>
      <c r="B19" s="202"/>
      <c r="C19" s="203">
        <v>15</v>
      </c>
      <c r="D19" s="60"/>
      <c r="E19" s="58"/>
      <c r="F19" s="67">
        <v>1</v>
      </c>
      <c r="G19" s="78">
        <v>0</v>
      </c>
      <c r="H19" s="26">
        <v>4.8</v>
      </c>
      <c r="I19" s="26"/>
      <c r="J19" s="26"/>
      <c r="K19" s="82">
        <v>0.2</v>
      </c>
      <c r="L19" s="82">
        <v>0.28749999999999998</v>
      </c>
      <c r="M19" s="285" t="s">
        <v>279</v>
      </c>
      <c r="N19" s="81"/>
      <c r="O19" s="114">
        <v>0.48749999999999999</v>
      </c>
      <c r="P19" s="277">
        <v>4.2900000000000001E-2</v>
      </c>
      <c r="Q19" s="278">
        <v>0.10115</v>
      </c>
      <c r="R19" s="73">
        <f t="shared" si="125"/>
        <v>8.8000000000000009E-2</v>
      </c>
      <c r="S19" s="73">
        <f t="shared" si="126"/>
        <v>8.8000000000000009E-2</v>
      </c>
      <c r="T19" s="205">
        <f t="shared" si="127"/>
        <v>0.20748717948717951</v>
      </c>
      <c r="U19" s="26">
        <f t="shared" si="128"/>
        <v>0.20748717948717951</v>
      </c>
      <c r="V19" s="78">
        <v>1</v>
      </c>
      <c r="W19" s="127">
        <v>1</v>
      </c>
      <c r="X19" s="129"/>
      <c r="Y19" s="129">
        <v>0.75</v>
      </c>
      <c r="Z19" s="129">
        <v>0.3</v>
      </c>
      <c r="AA19" s="129">
        <v>1</v>
      </c>
      <c r="AB19" s="129">
        <v>0.5</v>
      </c>
      <c r="AC19" s="129">
        <v>1</v>
      </c>
      <c r="AD19" s="129">
        <v>1</v>
      </c>
      <c r="AE19" s="129">
        <v>1</v>
      </c>
      <c r="AF19" s="54">
        <f t="shared" si="129"/>
        <v>15</v>
      </c>
      <c r="AG19" s="144">
        <f t="shared" si="130"/>
        <v>15</v>
      </c>
      <c r="AH19" s="144" t="str">
        <f t="shared" si="131"/>
        <v>na</v>
      </c>
      <c r="AI19" s="144">
        <f t="shared" si="132"/>
        <v>15</v>
      </c>
      <c r="AJ19" s="144">
        <f t="shared" si="133"/>
        <v>15</v>
      </c>
      <c r="AK19" s="144">
        <f t="shared" si="134"/>
        <v>15</v>
      </c>
      <c r="AL19" s="144">
        <f t="shared" si="135"/>
        <v>15</v>
      </c>
      <c r="AM19" s="144">
        <f t="shared" si="136"/>
        <v>15</v>
      </c>
      <c r="AN19" s="144">
        <f t="shared" si="137"/>
        <v>15</v>
      </c>
      <c r="AO19" s="144">
        <f t="shared" si="138"/>
        <v>15</v>
      </c>
      <c r="AP19" s="81">
        <f t="shared" si="18"/>
        <v>8.4341148433750956E-2</v>
      </c>
      <c r="AQ19" s="82">
        <f t="shared" si="19"/>
        <v>0.10120937812050114</v>
      </c>
      <c r="AR19" s="82" t="str">
        <f t="shared" si="20"/>
        <v>na</v>
      </c>
      <c r="AS19" s="82">
        <f t="shared" si="21"/>
        <v>0.10653618749526436</v>
      </c>
      <c r="AT19" s="82">
        <f t="shared" si="22"/>
        <v>4.8775603913494538E-2</v>
      </c>
      <c r="AU19" s="82">
        <f t="shared" si="23"/>
        <v>0.10146303570977561</v>
      </c>
      <c r="AV19" s="82">
        <f t="shared" si="24"/>
        <v>5.9038803903625668E-2</v>
      </c>
      <c r="AW19" s="82">
        <f t="shared" si="25"/>
        <v>8.9963891662667689E-2</v>
      </c>
      <c r="AX19" s="82">
        <f t="shared" si="26"/>
        <v>8.4341148433750956E-2</v>
      </c>
      <c r="AY19" s="82">
        <f t="shared" si="27"/>
        <v>8.9302392459265717E-2</v>
      </c>
      <c r="AZ19" s="93">
        <f t="shared" si="28"/>
        <v>0.377082978172608</v>
      </c>
      <c r="BA19" s="85">
        <f t="shared" si="29"/>
        <v>0.54299948856855551</v>
      </c>
      <c r="BB19" s="85" t="str">
        <f t="shared" si="30"/>
        <v>na</v>
      </c>
      <c r="BC19" s="85">
        <f t="shared" si="31"/>
        <v>0.6016614831784548</v>
      </c>
      <c r="BD19" s="85">
        <f t="shared" si="32"/>
        <v>0.12611397615179112</v>
      </c>
      <c r="BE19" s="85">
        <f t="shared" si="33"/>
        <v>0.54572470129565076</v>
      </c>
      <c r="BF19" s="85">
        <f t="shared" si="34"/>
        <v>0.18477065930457789</v>
      </c>
      <c r="BG19" s="85">
        <f t="shared" si="35"/>
        <v>0.42903663294305622</v>
      </c>
      <c r="BH19" s="85">
        <f t="shared" si="36"/>
        <v>0.377082978172608</v>
      </c>
      <c r="BI19" s="102">
        <f t="shared" si="37"/>
        <v>0.42275046687863321</v>
      </c>
      <c r="BJ19" s="85">
        <f t="shared" si="38"/>
        <v>5.2791616944165121</v>
      </c>
      <c r="BK19" s="85">
        <f t="shared" si="39"/>
        <v>7.6019928399597774</v>
      </c>
      <c r="BL19" s="85" t="str">
        <f t="shared" si="40"/>
        <v>na</v>
      </c>
      <c r="BM19" s="85">
        <f t="shared" si="41"/>
        <v>8.4232607644983677</v>
      </c>
      <c r="BN19" s="85">
        <f t="shared" si="42"/>
        <v>1.7655956661250758</v>
      </c>
      <c r="BO19" s="85">
        <f t="shared" si="43"/>
        <v>7.6401458181391106</v>
      </c>
      <c r="BP19" s="85">
        <f t="shared" si="44"/>
        <v>2.5867892302640905</v>
      </c>
      <c r="BQ19" s="85">
        <f t="shared" si="45"/>
        <v>6.0065128612027872</v>
      </c>
      <c r="BR19" s="85">
        <f t="shared" si="46"/>
        <v>5.2791616944165121</v>
      </c>
      <c r="BS19" s="85">
        <f t="shared" si="47"/>
        <v>5.9185065363008649</v>
      </c>
      <c r="BT19" s="93">
        <f t="shared" si="48"/>
        <v>0.1358994336343696</v>
      </c>
      <c r="BU19" s="85">
        <f t="shared" si="14"/>
        <v>1.9585293870302948E-2</v>
      </c>
      <c r="BV19" s="85" t="str">
        <f t="shared" si="14"/>
        <v>na</v>
      </c>
      <c r="BW19" s="85">
        <f t="shared" si="14"/>
        <v>3.8416576450076165E-2</v>
      </c>
      <c r="BX19" s="85">
        <f t="shared" si="14"/>
        <v>0.10035850799135786</v>
      </c>
      <c r="BY19" s="85">
        <f t="shared" si="14"/>
        <v>0.13296527015173559</v>
      </c>
      <c r="BZ19" s="85">
        <f t="shared" si="14"/>
        <v>0.31192981430816957</v>
      </c>
      <c r="CA19" s="85">
        <f t="shared" si="14"/>
        <v>0.12422209826583973</v>
      </c>
      <c r="CB19" s="85">
        <f t="shared" si="14"/>
        <v>7.3566964393536285E-2</v>
      </c>
      <c r="CC19" s="102">
        <f t="shared" si="14"/>
        <v>6.3927603358101839E-2</v>
      </c>
    </row>
    <row r="20" spans="1:81" x14ac:dyDescent="0.25">
      <c r="B20" s="202"/>
      <c r="C20" s="203"/>
      <c r="D20" s="198"/>
      <c r="E20" s="202"/>
      <c r="G20" s="78"/>
      <c r="H20" s="26"/>
      <c r="I20" s="26"/>
      <c r="J20" s="26"/>
      <c r="V20" s="14"/>
      <c r="AE20" s="45"/>
      <c r="AF20" s="196"/>
      <c r="AG20" s="196"/>
      <c r="AH20" s="196"/>
      <c r="AI20" s="196"/>
      <c r="AJ20" s="196"/>
      <c r="AK20" s="196"/>
      <c r="AL20" s="196"/>
      <c r="AM20" s="196"/>
      <c r="AN20" s="196"/>
      <c r="AO20" s="196"/>
      <c r="AP20" s="81"/>
      <c r="AQ20" s="82"/>
      <c r="AR20" s="82"/>
      <c r="AS20" s="82"/>
      <c r="AT20" s="82"/>
      <c r="AU20" s="82"/>
      <c r="AV20" s="82"/>
      <c r="AW20" s="82"/>
      <c r="AX20" s="82"/>
      <c r="AY20" s="82"/>
      <c r="AZ20" s="25"/>
      <c r="BA20" s="3"/>
      <c r="BB20" s="3"/>
      <c r="BC20" s="3"/>
      <c r="BD20" s="3"/>
      <c r="BE20" s="3"/>
      <c r="BF20" s="3"/>
      <c r="BG20" s="3"/>
      <c r="BH20" s="3"/>
      <c r="BI20" s="21"/>
      <c r="BJ20" s="146"/>
      <c r="BK20" s="146"/>
      <c r="BL20" s="146"/>
      <c r="BM20" s="146"/>
      <c r="BN20" s="146"/>
      <c r="BO20" s="146"/>
      <c r="BP20" s="146"/>
      <c r="BQ20" s="146"/>
      <c r="BR20" s="146"/>
      <c r="BS20" s="146"/>
      <c r="BT20" s="202"/>
    </row>
    <row r="21" spans="1:81" ht="18" x14ac:dyDescent="0.35">
      <c r="A21" s="60" t="s">
        <v>472</v>
      </c>
      <c r="B21" s="202"/>
      <c r="C21" s="203"/>
      <c r="D21" s="198"/>
      <c r="E21" s="202"/>
      <c r="G21" s="78"/>
      <c r="H21" s="24"/>
      <c r="I21" s="205"/>
      <c r="J21" s="205"/>
      <c r="K21" s="205"/>
      <c r="L21" s="205"/>
      <c r="M21" s="205"/>
      <c r="N21" s="82"/>
      <c r="O21" s="205"/>
      <c r="P21" s="82"/>
      <c r="Q21" s="82"/>
      <c r="R21" s="82"/>
      <c r="S21" s="82"/>
      <c r="T21" s="82"/>
      <c r="U21" s="82"/>
      <c r="V21" s="54">
        <f t="shared" ref="V21:AE21" si="139">AVERAGE(V4:V19)</f>
        <v>1</v>
      </c>
      <c r="W21" s="118">
        <f t="shared" si="139"/>
        <v>0.83333333333333337</v>
      </c>
      <c r="X21" s="118">
        <f t="shared" si="139"/>
        <v>0.9285714285714286</v>
      </c>
      <c r="Y21" s="118">
        <f t="shared" si="139"/>
        <v>0.59375</v>
      </c>
      <c r="Z21" s="118">
        <f t="shared" si="139"/>
        <v>0.51874999999999993</v>
      </c>
      <c r="AA21" s="118">
        <f t="shared" si="139"/>
        <v>0.83124999999999993</v>
      </c>
      <c r="AB21" s="118">
        <f t="shared" si="139"/>
        <v>0.7142857142857143</v>
      </c>
      <c r="AC21" s="118">
        <f t="shared" si="139"/>
        <v>0.9375</v>
      </c>
      <c r="AD21" s="118">
        <f t="shared" si="139"/>
        <v>1</v>
      </c>
      <c r="AE21" s="69">
        <f t="shared" si="139"/>
        <v>0.94444444444444442</v>
      </c>
      <c r="AF21" s="58">
        <f>SUM(AF4:AF19)-AF22</f>
        <v>176</v>
      </c>
      <c r="AG21" s="60">
        <f t="shared" ref="AG21:AO21" si="140">SUM(AG4:AG19)-AG22</f>
        <v>138</v>
      </c>
      <c r="AH21" s="60">
        <f t="shared" si="140"/>
        <v>80</v>
      </c>
      <c r="AI21" s="60">
        <f t="shared" si="140"/>
        <v>176</v>
      </c>
      <c r="AJ21" s="60">
        <f t="shared" si="140"/>
        <v>176</v>
      </c>
      <c r="AK21" s="60">
        <f t="shared" si="140"/>
        <v>176</v>
      </c>
      <c r="AL21" s="60">
        <f t="shared" si="140"/>
        <v>154</v>
      </c>
      <c r="AM21" s="60">
        <f t="shared" si="140"/>
        <v>94</v>
      </c>
      <c r="AN21" s="60">
        <f t="shared" si="140"/>
        <v>58</v>
      </c>
      <c r="AO21" s="60">
        <f t="shared" si="140"/>
        <v>108</v>
      </c>
      <c r="AP21" s="56">
        <f>(1/V22)*SUM(AP4:AP19)</f>
        <v>0.17952498236730979</v>
      </c>
      <c r="AQ21" s="74">
        <f t="shared" ref="AQ21:AY21" si="141">(1/W22)*SUM(AQ4:AQ19)</f>
        <v>0.13734365904623974</v>
      </c>
      <c r="AR21" s="74">
        <f t="shared" si="141"/>
        <v>0.14062377227055892</v>
      </c>
      <c r="AS21" s="74">
        <f t="shared" si="141"/>
        <v>0.15714354957502252</v>
      </c>
      <c r="AT21" s="74">
        <f t="shared" si="141"/>
        <v>0.13057149133715329</v>
      </c>
      <c r="AU21" s="74">
        <f t="shared" si="141"/>
        <v>0.1956137199529028</v>
      </c>
      <c r="AV21" s="74">
        <f t="shared" si="141"/>
        <v>0.20324463233603673</v>
      </c>
      <c r="AW21" s="74">
        <f t="shared" si="141"/>
        <v>0.1809664917229003</v>
      </c>
      <c r="AX21" s="74">
        <f t="shared" si="141"/>
        <v>0.15437302898041641</v>
      </c>
      <c r="AY21" s="385">
        <f t="shared" si="141"/>
        <v>0.1545851637230031</v>
      </c>
      <c r="AZ21" s="105"/>
      <c r="BA21" s="3"/>
      <c r="BB21" s="3"/>
      <c r="BC21" s="3"/>
      <c r="BD21" s="3"/>
      <c r="BE21" s="3"/>
      <c r="BF21" s="3"/>
      <c r="BG21" s="3"/>
      <c r="BH21" s="3"/>
      <c r="BI21" s="199"/>
      <c r="BJ21" s="78">
        <f>SQRT((SUM(BJ4:BJ19)+SUM(BT4:BT19))/AF21)</f>
        <v>0.63744180887138491</v>
      </c>
      <c r="BK21" s="205">
        <f t="shared" ref="BK21:BS21" si="142">SQRT((SUM(BK4:BK19)+SUM(BU4:BU19))/AG21)</f>
        <v>0.62855181106948255</v>
      </c>
      <c r="BL21" s="205">
        <f t="shared" si="142"/>
        <v>0.58601837328868556</v>
      </c>
      <c r="BM21" s="205">
        <f t="shared" si="142"/>
        <v>0.66804833975138223</v>
      </c>
      <c r="BN21" s="205">
        <f t="shared" si="142"/>
        <v>0.6635814111332069</v>
      </c>
      <c r="BO21" s="205">
        <f t="shared" si="142"/>
        <v>0.71013291182539251</v>
      </c>
      <c r="BP21" s="205">
        <f t="shared" si="142"/>
        <v>0.71154876756797814</v>
      </c>
      <c r="BQ21" s="205">
        <f t="shared" si="142"/>
        <v>0.61154447514791488</v>
      </c>
      <c r="BR21" s="205">
        <f t="shared" si="142"/>
        <v>0.53758701986897584</v>
      </c>
      <c r="BS21" s="371">
        <f t="shared" si="142"/>
        <v>0.59106545119397291</v>
      </c>
      <c r="BT21" s="198"/>
    </row>
    <row r="22" spans="1:81" x14ac:dyDescent="0.25">
      <c r="A22" s="17" t="s">
        <v>60</v>
      </c>
      <c r="B22" s="202">
        <f>COUNTIF(B4:B19,"&gt;0")</f>
        <v>8</v>
      </c>
      <c r="C22" s="203">
        <f>COUNTIF(C4:C19,"&gt;0")</f>
        <v>8</v>
      </c>
      <c r="D22" s="198"/>
      <c r="E22" s="202"/>
      <c r="G22" s="78"/>
      <c r="H22" s="26"/>
      <c r="I22" s="205"/>
      <c r="J22" s="205"/>
      <c r="K22" s="205"/>
      <c r="L22" s="205"/>
      <c r="M22" s="205"/>
      <c r="N22" s="82"/>
      <c r="O22" s="205"/>
      <c r="P22" s="82"/>
      <c r="Q22" s="82"/>
      <c r="R22" s="82"/>
      <c r="S22" s="82"/>
      <c r="T22" s="82"/>
      <c r="U22" s="82"/>
      <c r="V22" s="1">
        <f t="shared" ref="V22:AE22" si="143">COUNTIF(V4:V19,"&gt;0")</f>
        <v>16</v>
      </c>
      <c r="W22" s="3">
        <f t="shared" si="143"/>
        <v>12</v>
      </c>
      <c r="X22" s="3">
        <f t="shared" si="143"/>
        <v>7</v>
      </c>
      <c r="Y22" s="3">
        <f t="shared" si="143"/>
        <v>16</v>
      </c>
      <c r="Z22" s="3">
        <f t="shared" si="143"/>
        <v>16</v>
      </c>
      <c r="AA22" s="3">
        <f t="shared" si="143"/>
        <v>16</v>
      </c>
      <c r="AB22" s="3">
        <f t="shared" si="143"/>
        <v>14</v>
      </c>
      <c r="AC22" s="3">
        <f t="shared" si="143"/>
        <v>8</v>
      </c>
      <c r="AD22" s="3">
        <f t="shared" si="143"/>
        <v>5</v>
      </c>
      <c r="AE22" s="2">
        <f t="shared" si="143"/>
        <v>9</v>
      </c>
      <c r="AF22" s="202">
        <f>COUNTIF(AF4:AF19,"&gt;0")</f>
        <v>16</v>
      </c>
      <c r="AG22" s="198">
        <f t="shared" ref="AG22:AO22" si="144">COUNTIF(AG4:AG19,"&gt;0")</f>
        <v>12</v>
      </c>
      <c r="AH22" s="198">
        <f t="shared" si="144"/>
        <v>7</v>
      </c>
      <c r="AI22" s="198">
        <f t="shared" si="144"/>
        <v>16</v>
      </c>
      <c r="AJ22" s="198">
        <f t="shared" si="144"/>
        <v>16</v>
      </c>
      <c r="AK22" s="198">
        <f t="shared" si="144"/>
        <v>16</v>
      </c>
      <c r="AL22" s="198">
        <f t="shared" si="144"/>
        <v>14</v>
      </c>
      <c r="AM22" s="198">
        <f t="shared" si="144"/>
        <v>8</v>
      </c>
      <c r="AN22" s="198">
        <f t="shared" si="144"/>
        <v>5</v>
      </c>
      <c r="AO22" s="198">
        <f t="shared" si="144"/>
        <v>9</v>
      </c>
      <c r="AP22" s="81"/>
      <c r="AQ22" s="82"/>
      <c r="AR22" s="82"/>
      <c r="AS22" s="82"/>
      <c r="AT22" s="82"/>
      <c r="AU22" s="82"/>
      <c r="AV22" s="82"/>
      <c r="AW22" s="82"/>
      <c r="AX22" s="82"/>
      <c r="AY22" s="82"/>
      <c r="AZ22" s="25"/>
      <c r="BA22" s="3"/>
      <c r="BB22" s="3"/>
      <c r="BC22" s="3"/>
      <c r="BD22" s="3"/>
      <c r="BE22" s="3"/>
      <c r="BF22" s="3"/>
      <c r="BG22" s="3"/>
      <c r="BH22" s="3"/>
      <c r="BI22" s="199"/>
      <c r="BJ22" s="202"/>
      <c r="BK22" s="198"/>
      <c r="BL22" s="198"/>
      <c r="BM22" s="198"/>
      <c r="BN22" s="198"/>
      <c r="BO22" s="198"/>
      <c r="BP22" s="198"/>
      <c r="BQ22" s="198"/>
      <c r="BR22" s="198"/>
      <c r="BS22" s="203"/>
      <c r="BT22" s="198"/>
    </row>
    <row r="23" spans="1:81" ht="24" x14ac:dyDescent="0.45">
      <c r="A23" s="27" t="s">
        <v>483</v>
      </c>
      <c r="G23" s="78"/>
      <c r="H23" s="26"/>
      <c r="I23" s="205"/>
      <c r="J23" s="205"/>
      <c r="K23" s="205"/>
      <c r="L23" s="205"/>
      <c r="M23" s="205"/>
      <c r="N23" s="82"/>
      <c r="O23" s="205"/>
      <c r="P23" s="82"/>
      <c r="Q23" s="82"/>
      <c r="R23" s="82"/>
      <c r="S23" s="82"/>
      <c r="T23" s="82"/>
      <c r="U23" s="82"/>
      <c r="V23" s="82"/>
      <c r="AA23" s="116"/>
      <c r="AB23" s="116"/>
      <c r="AC23" s="116"/>
      <c r="AD23" s="116"/>
      <c r="AE23" s="116"/>
      <c r="AF23" s="207"/>
      <c r="AG23" s="207"/>
      <c r="AH23" s="207"/>
      <c r="AI23" s="207"/>
      <c r="AJ23" s="207"/>
      <c r="AK23" s="207"/>
      <c r="AL23" s="207"/>
      <c r="AM23" s="207"/>
      <c r="AN23" s="207"/>
      <c r="AO23" s="207"/>
      <c r="AP23" s="87">
        <f>EXP((1/V22)*(SUM(AP4:AP19)-V22))</f>
        <v>0.44022249138613201</v>
      </c>
      <c r="AQ23" s="88">
        <f t="shared" ref="AQ23:AY23" si="145">EXP((1/W22)*(SUM(AQ4:AQ19)-W22))</f>
        <v>0.42203951117434613</v>
      </c>
      <c r="AR23" s="88">
        <f t="shared" si="145"/>
        <v>0.4234261214322283</v>
      </c>
      <c r="AS23" s="88">
        <f t="shared" si="145"/>
        <v>0.43047912327499127</v>
      </c>
      <c r="AT23" s="88">
        <f t="shared" si="145"/>
        <v>0.41919104485703568</v>
      </c>
      <c r="AU23" s="88">
        <f t="shared" si="145"/>
        <v>0.44736239755613644</v>
      </c>
      <c r="AV23" s="88">
        <f t="shared" si="145"/>
        <v>0.45078923915040653</v>
      </c>
      <c r="AW23" s="88">
        <f t="shared" si="145"/>
        <v>0.44085753382585002</v>
      </c>
      <c r="AX23" s="88">
        <f t="shared" si="145"/>
        <v>0.42928812260617244</v>
      </c>
      <c r="AY23" s="106">
        <f t="shared" si="145"/>
        <v>0.42937919919146944</v>
      </c>
      <c r="AZ23" s="103"/>
      <c r="BA23" s="103"/>
      <c r="BB23" s="103"/>
      <c r="BC23" s="103"/>
      <c r="BD23" s="103"/>
      <c r="BE23" s="103"/>
      <c r="BF23" s="103"/>
      <c r="BG23" s="103"/>
      <c r="BH23" s="103"/>
      <c r="BI23" s="82"/>
      <c r="BJ23" s="81">
        <f>EXP((1/V22)*(BJ21-V22))</f>
        <v>0.3828316712949496</v>
      </c>
      <c r="BK23" s="82">
        <f t="shared" ref="BK23:BS23" si="146">EXP((1/W22)*(BK21-W22))</f>
        <v>0.38766229874266767</v>
      </c>
      <c r="BL23" s="82">
        <f t="shared" si="146"/>
        <v>0.40000305694926802</v>
      </c>
      <c r="BM23" s="82">
        <f t="shared" si="146"/>
        <v>0.38356469400958204</v>
      </c>
      <c r="BN23" s="82">
        <f t="shared" si="146"/>
        <v>0.38345762419952789</v>
      </c>
      <c r="BO23" s="82">
        <f t="shared" si="146"/>
        <v>0.38457490675188388</v>
      </c>
      <c r="BP23" s="82">
        <f t="shared" si="146"/>
        <v>0.38706018237461498</v>
      </c>
      <c r="BQ23" s="82">
        <f t="shared" si="146"/>
        <v>0.39710405053533504</v>
      </c>
      <c r="BR23" s="82">
        <f t="shared" si="146"/>
        <v>0.40963752485965327</v>
      </c>
      <c r="BS23" s="114">
        <f t="shared" si="146"/>
        <v>0.39285053364067579</v>
      </c>
      <c r="BT23" s="198"/>
    </row>
    <row r="24" spans="1:81" ht="15" customHeight="1" x14ac:dyDescent="0.35">
      <c r="A24" s="30" t="s">
        <v>473</v>
      </c>
      <c r="G24" s="78"/>
      <c r="H24" s="26"/>
      <c r="I24" s="205"/>
      <c r="J24" s="205"/>
      <c r="K24" s="205"/>
      <c r="L24" s="205"/>
      <c r="M24" s="205"/>
      <c r="N24" s="82"/>
      <c r="O24" s="205"/>
      <c r="P24" s="205"/>
      <c r="Q24" s="205"/>
      <c r="R24" s="82"/>
      <c r="S24" s="82"/>
      <c r="T24" s="82"/>
      <c r="U24" s="82"/>
      <c r="V24" s="82"/>
      <c r="AA24" s="116"/>
      <c r="AB24" s="116"/>
      <c r="AC24" s="116"/>
      <c r="AD24" s="116"/>
      <c r="AE24" s="116"/>
      <c r="AF24" s="207"/>
      <c r="AG24" s="207"/>
      <c r="AH24" s="207"/>
      <c r="AI24" s="207"/>
      <c r="AJ24" s="207"/>
      <c r="AK24" s="207"/>
      <c r="AL24" s="207"/>
      <c r="AM24" s="207"/>
      <c r="AN24" s="207"/>
      <c r="AO24" s="207"/>
      <c r="AP24" s="1"/>
      <c r="AY24" s="21"/>
    </row>
    <row r="25" spans="1:81" ht="15" customHeight="1" x14ac:dyDescent="0.25">
      <c r="A25" s="30" t="s">
        <v>198</v>
      </c>
      <c r="G25" s="78"/>
      <c r="H25" s="26"/>
      <c r="I25" s="205"/>
      <c r="J25" s="205"/>
      <c r="K25" s="205"/>
      <c r="L25" s="205"/>
      <c r="M25" s="205"/>
      <c r="N25" s="82"/>
      <c r="O25" s="205"/>
      <c r="P25" s="205"/>
      <c r="Q25" s="205"/>
      <c r="R25" s="82"/>
      <c r="S25" s="82"/>
      <c r="T25" s="82"/>
      <c r="U25" s="82"/>
      <c r="V25" s="82"/>
      <c r="AA25" s="116" t="s">
        <v>73</v>
      </c>
      <c r="AB25" s="3"/>
      <c r="AC25" s="3"/>
      <c r="AD25" s="3"/>
      <c r="AE25" s="3"/>
      <c r="AF25" s="198"/>
      <c r="AG25" s="198"/>
      <c r="AH25" s="198"/>
      <c r="AI25" s="198"/>
      <c r="AJ25" s="198"/>
      <c r="AK25" s="198"/>
      <c r="AL25" s="198"/>
      <c r="AM25" s="198"/>
      <c r="AN25" s="198"/>
      <c r="AO25" s="198"/>
      <c r="AP25" s="1">
        <f>SQRT(2*(((BJ23)^2)/V22))</f>
        <v>0.1353514354128191</v>
      </c>
      <c r="AQ25" s="198">
        <f t="shared" ref="AQ25:AY25" si="147">SQRT(2*(((BK23)^2)/W22))</f>
        <v>0.15826247073898544</v>
      </c>
      <c r="AR25" s="198">
        <f t="shared" si="147"/>
        <v>0.21381062753805519</v>
      </c>
      <c r="AS25" s="198">
        <f t="shared" si="147"/>
        <v>0.13561059807895928</v>
      </c>
      <c r="AT25" s="198">
        <f t="shared" si="147"/>
        <v>0.13557274318458448</v>
      </c>
      <c r="AU25" s="198">
        <f t="shared" si="147"/>
        <v>0.13596776221922063</v>
      </c>
      <c r="AV25" s="198">
        <f t="shared" si="147"/>
        <v>0.14629499785407671</v>
      </c>
      <c r="AW25" s="198">
        <f t="shared" si="147"/>
        <v>0.19855202526766752</v>
      </c>
      <c r="AX25" s="198">
        <f t="shared" si="147"/>
        <v>0.25907751872607016</v>
      </c>
      <c r="AY25" s="203">
        <f t="shared" si="147"/>
        <v>0.18519151755338384</v>
      </c>
    </row>
    <row r="26" spans="1:81" ht="15" customHeight="1" x14ac:dyDescent="0.35">
      <c r="A26" s="27"/>
      <c r="G26" s="78"/>
      <c r="H26" s="26"/>
      <c r="I26" s="205"/>
      <c r="J26" s="205"/>
      <c r="K26" s="205"/>
      <c r="L26" s="205"/>
      <c r="M26" s="205"/>
      <c r="N26" s="82"/>
      <c r="O26" s="205"/>
      <c r="P26" s="205"/>
      <c r="Q26" s="205"/>
      <c r="R26" s="82"/>
      <c r="S26" s="82"/>
      <c r="T26" s="82"/>
      <c r="U26" s="82"/>
      <c r="V26" s="82"/>
      <c r="AA26" s="116" t="s">
        <v>74</v>
      </c>
      <c r="AB26" s="3"/>
      <c r="AC26" s="3"/>
      <c r="AD26" s="3"/>
      <c r="AE26" s="3"/>
      <c r="AF26" s="198"/>
      <c r="AG26" s="198"/>
      <c r="AH26" s="198"/>
      <c r="AI26" s="198"/>
      <c r="AJ26" s="198"/>
      <c r="AK26" s="198"/>
      <c r="AL26" s="198"/>
      <c r="AM26" s="198"/>
      <c r="AN26" s="198"/>
      <c r="AO26" s="198"/>
      <c r="AP26" s="202">
        <f>(0.736-AP23)/AP25</f>
        <v>2.1852557951214382</v>
      </c>
      <c r="AQ26" s="198">
        <f t="shared" ref="AQ26:AY26" si="148">(0.736-AQ23)/AQ25</f>
        <v>1.983796204871928</v>
      </c>
      <c r="AR26" s="198">
        <f t="shared" si="148"/>
        <v>1.461919279536926</v>
      </c>
      <c r="AS26" s="198">
        <f t="shared" si="148"/>
        <v>2.2529277287540546</v>
      </c>
      <c r="AT26" s="198">
        <f t="shared" si="148"/>
        <v>2.3368189482721005</v>
      </c>
      <c r="AU26" s="198">
        <f t="shared" si="148"/>
        <v>2.1228385150481004</v>
      </c>
      <c r="AV26" s="198">
        <f t="shared" si="148"/>
        <v>1.9495592127769095</v>
      </c>
      <c r="AW26" s="198">
        <f t="shared" si="148"/>
        <v>1.4864742163987956</v>
      </c>
      <c r="AX26" s="198">
        <f t="shared" si="148"/>
        <v>1.1838614129932383</v>
      </c>
      <c r="AY26" s="203">
        <f t="shared" si="148"/>
        <v>1.6556957082018788</v>
      </c>
    </row>
    <row r="27" spans="1:81" ht="15" customHeight="1" x14ac:dyDescent="0.35">
      <c r="A27" s="27"/>
      <c r="G27" s="78"/>
      <c r="H27" s="26"/>
      <c r="I27" s="205"/>
      <c r="J27" s="205"/>
      <c r="K27" s="205"/>
      <c r="L27" s="205"/>
      <c r="M27" s="205"/>
      <c r="N27" s="82"/>
      <c r="O27" s="205"/>
      <c r="P27" s="205"/>
      <c r="Q27" s="205"/>
      <c r="R27" s="82"/>
      <c r="S27" s="82"/>
      <c r="T27" s="82"/>
      <c r="U27" s="82"/>
      <c r="V27" s="82"/>
      <c r="AA27" s="198" t="s">
        <v>265</v>
      </c>
      <c r="AB27" s="3"/>
      <c r="AC27" s="3"/>
      <c r="AD27" s="3"/>
      <c r="AE27" s="3"/>
      <c r="AF27" s="198"/>
      <c r="AG27" s="198"/>
      <c r="AH27" s="198"/>
      <c r="AI27" s="198"/>
      <c r="AJ27" s="198"/>
      <c r="AK27" s="198"/>
      <c r="AL27" s="198"/>
      <c r="AM27" s="198"/>
      <c r="AN27" s="198"/>
      <c r="AO27" s="198"/>
      <c r="AP27" s="1">
        <f>TINV(0.05,V22+V22-2)</f>
        <v>2.0422724563012378</v>
      </c>
      <c r="AQ27" s="198">
        <f t="shared" ref="AQ27:AY27" si="149">TINV(0.05,W22+W22-2)</f>
        <v>2.0738730679040258</v>
      </c>
      <c r="AR27" s="198">
        <f t="shared" si="149"/>
        <v>2.1788128296672284</v>
      </c>
      <c r="AS27" s="198">
        <f t="shared" si="149"/>
        <v>2.0422724563012378</v>
      </c>
      <c r="AT27" s="198">
        <f t="shared" si="149"/>
        <v>2.0422724563012378</v>
      </c>
      <c r="AU27" s="198">
        <f t="shared" si="149"/>
        <v>2.0422724563012378</v>
      </c>
      <c r="AV27" s="198">
        <f t="shared" si="149"/>
        <v>2.0555294386428731</v>
      </c>
      <c r="AW27" s="198">
        <f t="shared" si="149"/>
        <v>2.1447866879178044</v>
      </c>
      <c r="AX27" s="198">
        <f t="shared" si="149"/>
        <v>2.3060041352041671</v>
      </c>
      <c r="AY27" s="203">
        <f t="shared" si="149"/>
        <v>2.119905299221255</v>
      </c>
    </row>
    <row r="28" spans="1:81" ht="15" customHeight="1" x14ac:dyDescent="0.35">
      <c r="A28" s="27"/>
      <c r="G28" s="78"/>
      <c r="H28" s="26"/>
      <c r="I28" s="205"/>
      <c r="J28" s="205"/>
      <c r="K28" s="205"/>
      <c r="L28" s="205"/>
      <c r="M28" s="205"/>
      <c r="N28" s="82"/>
      <c r="O28" s="205"/>
      <c r="P28" s="205"/>
      <c r="Q28" s="205"/>
      <c r="R28" s="82"/>
      <c r="S28" s="82"/>
      <c r="T28" s="82"/>
      <c r="U28" s="82"/>
      <c r="V28" s="82"/>
      <c r="AA28" s="116" t="s">
        <v>76</v>
      </c>
      <c r="AB28" s="3"/>
      <c r="AC28" s="3"/>
      <c r="AD28" s="3"/>
      <c r="AE28" s="3"/>
      <c r="AF28" s="198"/>
      <c r="AG28" s="198"/>
      <c r="AH28" s="198"/>
      <c r="AI28" s="198"/>
      <c r="AJ28" s="198"/>
      <c r="AK28" s="198"/>
      <c r="AL28" s="198"/>
      <c r="AM28" s="198"/>
      <c r="AN28" s="198"/>
      <c r="AO28" s="198"/>
      <c r="AP28" s="202">
        <f>TDIST(ABS(AP26),V22+V22-2,2)</f>
        <v>3.681359402639419E-2</v>
      </c>
      <c r="AQ28" s="198">
        <f t="shared" ref="AQ28:AY28" si="150">TDIST(ABS(AQ26),W22+W22-2,2)</f>
        <v>5.9894675708490913E-2</v>
      </c>
      <c r="AR28" s="198">
        <f t="shared" si="150"/>
        <v>0.16945260556719285</v>
      </c>
      <c r="AS28" s="198">
        <f t="shared" si="150"/>
        <v>3.1733337980840444E-2</v>
      </c>
      <c r="AT28" s="198">
        <f t="shared" si="150"/>
        <v>2.6316432746723781E-2</v>
      </c>
      <c r="AU28" s="198">
        <f t="shared" si="150"/>
        <v>4.2131983604591632E-2</v>
      </c>
      <c r="AV28" s="198">
        <f t="shared" si="150"/>
        <v>6.2091707904876399E-2</v>
      </c>
      <c r="AW28" s="198">
        <f t="shared" si="150"/>
        <v>0.15932459253098272</v>
      </c>
      <c r="AX28" s="198">
        <f t="shared" si="150"/>
        <v>0.27044849971736185</v>
      </c>
      <c r="AY28" s="203">
        <f t="shared" si="150"/>
        <v>0.11726169129876121</v>
      </c>
    </row>
    <row r="29" spans="1:81" ht="15" customHeight="1" x14ac:dyDescent="0.35">
      <c r="A29" s="27"/>
      <c r="G29" s="78"/>
      <c r="H29" s="26"/>
      <c r="I29" s="205"/>
      <c r="J29" s="205"/>
      <c r="K29" s="205"/>
      <c r="L29" s="205"/>
      <c r="M29" s="205"/>
      <c r="N29" s="82"/>
      <c r="O29" s="205"/>
      <c r="P29" s="205"/>
      <c r="Q29" s="205"/>
      <c r="R29" s="82"/>
      <c r="S29" s="82"/>
      <c r="T29" s="82"/>
      <c r="U29" s="82"/>
      <c r="V29" s="82"/>
      <c r="AA29" s="116" t="s">
        <v>77</v>
      </c>
      <c r="AB29" s="3"/>
      <c r="AC29" s="3"/>
      <c r="AD29" s="3"/>
      <c r="AE29" s="3"/>
      <c r="AF29" s="198"/>
      <c r="AG29" s="198"/>
      <c r="AH29" s="198"/>
      <c r="AI29" s="198"/>
      <c r="AJ29" s="198"/>
      <c r="AK29" s="198"/>
      <c r="AL29" s="198"/>
      <c r="AM29" s="198"/>
      <c r="AN29" s="198"/>
      <c r="AO29" s="198"/>
      <c r="AP29" s="242" t="str">
        <f>IF(V22&gt;4,IF(AP28&lt;0.001,"***",IF(AP28&lt;0.01,"**",IF(AP28&lt;0.05,"*","ns"))),"na")</f>
        <v>*</v>
      </c>
      <c r="AQ29" s="243" t="str">
        <f t="shared" ref="AQ29:AY29" si="151">IF(W22&gt;4,IF(AQ28&lt;0.001,"***",IF(AQ28&lt;0.01,"**",IF(AQ28&lt;0.05,"*","ns"))),"na")</f>
        <v>ns</v>
      </c>
      <c r="AR29" s="243" t="str">
        <f t="shared" si="151"/>
        <v>ns</v>
      </c>
      <c r="AS29" s="243" t="str">
        <f t="shared" si="151"/>
        <v>*</v>
      </c>
      <c r="AT29" s="243" t="str">
        <f t="shared" si="151"/>
        <v>*</v>
      </c>
      <c r="AU29" s="243" t="str">
        <f t="shared" si="151"/>
        <v>*</v>
      </c>
      <c r="AV29" s="243" t="str">
        <f t="shared" si="151"/>
        <v>ns</v>
      </c>
      <c r="AW29" s="243" t="str">
        <f t="shared" si="151"/>
        <v>ns</v>
      </c>
      <c r="AX29" s="243" t="str">
        <f t="shared" si="151"/>
        <v>ns</v>
      </c>
      <c r="AY29" s="244" t="str">
        <f t="shared" si="151"/>
        <v>ns</v>
      </c>
    </row>
    <row r="30" spans="1:81" ht="15" customHeight="1" x14ac:dyDescent="0.35">
      <c r="A30" s="27"/>
      <c r="G30" s="78"/>
      <c r="H30" s="26"/>
      <c r="I30" s="205"/>
      <c r="J30" s="205"/>
      <c r="K30" s="205"/>
      <c r="L30" s="205"/>
      <c r="M30" s="205"/>
      <c r="N30" s="82"/>
      <c r="O30" s="205"/>
      <c r="P30" s="205"/>
      <c r="Q30" s="205"/>
      <c r="R30" s="82"/>
      <c r="S30" s="82"/>
      <c r="T30" s="82"/>
      <c r="U30" s="82"/>
      <c r="V30" s="82"/>
    </row>
    <row r="31" spans="1:81" x14ac:dyDescent="0.25">
      <c r="A31" s="217" t="s">
        <v>330</v>
      </c>
      <c r="G31" s="78"/>
      <c r="H31" s="26"/>
      <c r="I31" s="205"/>
      <c r="J31" s="205"/>
      <c r="K31" s="205"/>
      <c r="L31" s="205"/>
      <c r="M31" s="205"/>
      <c r="N31" s="82"/>
      <c r="O31" s="205"/>
      <c r="P31" s="205"/>
      <c r="Q31" s="205"/>
      <c r="R31" s="82"/>
      <c r="S31" s="82"/>
      <c r="T31" s="82"/>
      <c r="U31" s="82"/>
      <c r="V31" s="82"/>
      <c r="W31" s="3" t="s">
        <v>9</v>
      </c>
      <c r="X31" s="199" t="s">
        <v>220</v>
      </c>
      <c r="Y31" s="116"/>
      <c r="AP31" s="207"/>
      <c r="AQ31" s="207"/>
      <c r="AR31" s="207"/>
      <c r="AS31" s="207"/>
      <c r="AT31" s="207"/>
      <c r="AU31" s="207"/>
      <c r="AV31" s="207"/>
      <c r="AW31" s="207"/>
      <c r="AX31" s="207"/>
      <c r="AY31" s="207"/>
    </row>
    <row r="32" spans="1:81" x14ac:dyDescent="0.25">
      <c r="A32" s="217" t="s">
        <v>331</v>
      </c>
      <c r="G32" s="78"/>
      <c r="H32" s="26"/>
      <c r="I32" s="205"/>
      <c r="J32" s="205"/>
      <c r="K32" s="205"/>
      <c r="L32" s="205"/>
      <c r="M32" s="205"/>
      <c r="N32" s="82"/>
      <c r="O32" s="205"/>
      <c r="P32" s="205"/>
      <c r="Q32" s="205"/>
      <c r="R32" s="82"/>
      <c r="S32" s="82"/>
      <c r="T32" s="82"/>
      <c r="U32" s="82"/>
      <c r="V32" s="82"/>
      <c r="W32" s="3" t="s">
        <v>62</v>
      </c>
      <c r="X32" s="199" t="s">
        <v>221</v>
      </c>
      <c r="Y32" s="116"/>
    </row>
    <row r="33" spans="1:25" x14ac:dyDescent="0.25">
      <c r="A33" s="217" t="s">
        <v>332</v>
      </c>
      <c r="G33" s="78"/>
      <c r="H33" s="26"/>
      <c r="I33" s="205"/>
      <c r="J33" s="205"/>
      <c r="K33" s="205"/>
      <c r="L33" s="205"/>
      <c r="M33" s="205"/>
      <c r="N33" s="82"/>
      <c r="O33" s="205"/>
      <c r="P33" s="205"/>
      <c r="Q33" s="205"/>
      <c r="R33" s="82"/>
      <c r="S33" s="82"/>
      <c r="T33" s="82"/>
      <c r="U33" s="82"/>
      <c r="V33" s="82"/>
      <c r="W33" s="3" t="s">
        <v>63</v>
      </c>
      <c r="X33" s="199" t="s">
        <v>222</v>
      </c>
      <c r="Y33" s="116"/>
    </row>
    <row r="34" spans="1:25" ht="15.75" x14ac:dyDescent="0.25">
      <c r="A34" s="217" t="s">
        <v>333</v>
      </c>
      <c r="G34" s="113"/>
      <c r="H34" s="24"/>
      <c r="I34" s="205"/>
      <c r="J34" s="205"/>
      <c r="K34" s="205"/>
      <c r="L34" s="205"/>
      <c r="M34" s="205"/>
      <c r="N34" s="82"/>
      <c r="O34" s="205"/>
      <c r="P34" s="205"/>
      <c r="Q34" s="205"/>
      <c r="R34" s="82"/>
      <c r="S34" s="82"/>
      <c r="T34" s="82"/>
      <c r="U34" s="82"/>
      <c r="V34" s="82"/>
      <c r="W34" s="17" t="s">
        <v>64</v>
      </c>
      <c r="X34" s="199" t="s">
        <v>223</v>
      </c>
      <c r="Y34" s="116"/>
    </row>
    <row r="35" spans="1:25" ht="15.75" x14ac:dyDescent="0.25">
      <c r="A35" s="288" t="s">
        <v>334</v>
      </c>
      <c r="G35" s="113"/>
      <c r="H35" s="24"/>
      <c r="I35" s="205"/>
      <c r="J35" s="205"/>
      <c r="K35" s="205"/>
      <c r="L35" s="205"/>
      <c r="M35" s="205"/>
      <c r="N35" s="82"/>
      <c r="O35" s="205"/>
      <c r="P35" s="205"/>
      <c r="Q35" s="205"/>
      <c r="R35" s="82"/>
      <c r="S35" s="82"/>
      <c r="T35" s="82"/>
      <c r="U35" s="82"/>
      <c r="V35" s="82"/>
      <c r="W35" s="17" t="s">
        <v>65</v>
      </c>
      <c r="X35" s="199" t="s">
        <v>224</v>
      </c>
      <c r="Y35" s="116"/>
    </row>
    <row r="36" spans="1:25" x14ac:dyDescent="0.25">
      <c r="G36" s="78"/>
      <c r="H36" s="26"/>
      <c r="I36" s="205"/>
      <c r="J36" s="205"/>
      <c r="K36" s="205"/>
      <c r="L36" s="205"/>
      <c r="M36" s="205"/>
      <c r="N36" s="82"/>
      <c r="O36" s="205"/>
      <c r="P36" s="205"/>
      <c r="Q36" s="205"/>
      <c r="R36" s="82"/>
      <c r="S36" s="82"/>
      <c r="T36" s="82"/>
      <c r="U36" s="82"/>
      <c r="V36" s="82"/>
      <c r="W36" s="17" t="s">
        <v>66</v>
      </c>
      <c r="X36" s="199" t="s">
        <v>225</v>
      </c>
      <c r="Y36" s="116"/>
    </row>
    <row r="37" spans="1:25" x14ac:dyDescent="0.25">
      <c r="G37" s="78"/>
      <c r="H37" s="26"/>
      <c r="I37" s="205"/>
      <c r="J37" s="205"/>
      <c r="K37" s="205"/>
      <c r="L37" s="205"/>
      <c r="M37" s="205"/>
      <c r="N37" s="82"/>
      <c r="O37" s="82"/>
      <c r="P37" s="82"/>
      <c r="Q37" s="82"/>
      <c r="R37" s="82"/>
      <c r="S37" s="82"/>
      <c r="T37" s="82"/>
      <c r="U37" s="82"/>
      <c r="V37" s="82"/>
      <c r="W37" s="17" t="s">
        <v>67</v>
      </c>
      <c r="X37" s="199" t="s">
        <v>250</v>
      </c>
      <c r="Y37" s="116"/>
    </row>
    <row r="38" spans="1:25" ht="15.75" x14ac:dyDescent="0.25">
      <c r="G38" s="78"/>
      <c r="H38" s="24"/>
      <c r="I38" s="24"/>
      <c r="J38" s="24"/>
      <c r="K38" s="82"/>
      <c r="L38" s="82"/>
      <c r="M38" s="82"/>
      <c r="N38" s="82"/>
      <c r="O38" s="82"/>
      <c r="P38" s="82"/>
      <c r="Q38" s="82"/>
      <c r="R38" s="82"/>
      <c r="S38" s="82"/>
      <c r="T38" s="82"/>
      <c r="U38" s="82"/>
      <c r="V38" s="82"/>
      <c r="W38" s="17" t="s">
        <v>68</v>
      </c>
      <c r="X38" s="199" t="s">
        <v>226</v>
      </c>
      <c r="Y38" s="116"/>
    </row>
    <row r="39" spans="1:25" x14ac:dyDescent="0.25">
      <c r="G39" s="78"/>
      <c r="H39" s="26"/>
      <c r="I39" s="26"/>
      <c r="J39" s="26"/>
      <c r="K39" s="82"/>
      <c r="L39" s="82"/>
      <c r="M39" s="82"/>
      <c r="N39" s="82"/>
      <c r="O39" s="82"/>
      <c r="P39" s="82"/>
      <c r="Q39" s="82"/>
      <c r="R39" s="82"/>
      <c r="S39" s="82"/>
      <c r="T39" s="82"/>
      <c r="U39" s="82"/>
      <c r="V39" s="82"/>
      <c r="W39" s="17" t="s">
        <v>69</v>
      </c>
      <c r="X39" s="199" t="s">
        <v>227</v>
      </c>
      <c r="Y39" s="116"/>
    </row>
    <row r="40" spans="1:25" x14ac:dyDescent="0.25">
      <c r="G40" s="78"/>
      <c r="H40" s="26"/>
      <c r="I40" s="26"/>
      <c r="J40" s="26"/>
      <c r="K40" s="82"/>
      <c r="L40" s="82"/>
      <c r="M40" s="82"/>
      <c r="N40" s="82"/>
      <c r="O40" s="82"/>
      <c r="P40" s="82"/>
      <c r="Q40" s="82"/>
      <c r="R40" s="82"/>
      <c r="S40" s="82"/>
      <c r="T40" s="82"/>
      <c r="U40" s="82"/>
      <c r="V40" s="82"/>
      <c r="W40" s="17"/>
      <c r="X40" s="17"/>
      <c r="Y40" s="116"/>
    </row>
  </sheetData>
  <mergeCells count="25">
    <mergeCell ref="BJ1:BS1"/>
    <mergeCell ref="BT1:CC1"/>
    <mergeCell ref="BK2:BN2"/>
    <mergeCell ref="BQ2:BS2"/>
    <mergeCell ref="BU2:BX2"/>
    <mergeCell ref="CA2:CC2"/>
    <mergeCell ref="B2:C2"/>
    <mergeCell ref="D2:F2"/>
    <mergeCell ref="I2:J2"/>
    <mergeCell ref="K2:L2"/>
    <mergeCell ref="N2:O2"/>
    <mergeCell ref="G1:M1"/>
    <mergeCell ref="P3:U3"/>
    <mergeCell ref="V1:AE1"/>
    <mergeCell ref="AP1:AY1"/>
    <mergeCell ref="AZ1:BI1"/>
    <mergeCell ref="W2:Z2"/>
    <mergeCell ref="AC2:AE2"/>
    <mergeCell ref="AQ2:AT2"/>
    <mergeCell ref="AW2:AY2"/>
    <mergeCell ref="BA2:BD2"/>
    <mergeCell ref="BG2:BI2"/>
    <mergeCell ref="AF1:AO1"/>
    <mergeCell ref="AG2:AJ2"/>
    <mergeCell ref="AM2:AO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24</vt:i4>
      </vt:variant>
    </vt:vector>
  </HeadingPairs>
  <TitlesOfParts>
    <vt:vector size="24" baseType="lpstr">
      <vt:lpstr>Colophon</vt:lpstr>
      <vt:lpstr>Index</vt:lpstr>
      <vt:lpstr>Glossary + Refs</vt:lpstr>
      <vt:lpstr>Manual</vt:lpstr>
      <vt:lpstr>DCS (EUNIS)</vt:lpstr>
      <vt:lpstr>Klaverbank</vt:lpstr>
      <vt:lpstr>KB-managem.</vt:lpstr>
      <vt:lpstr>Centrale Oestergronden</vt:lpstr>
      <vt:lpstr>Friese Front</vt:lpstr>
      <vt:lpstr>DMU (EUNIS)</vt:lpstr>
      <vt:lpstr>Doggersbank</vt:lpstr>
      <vt:lpstr>H1110c</vt:lpstr>
      <vt:lpstr>DB-managem.</vt:lpstr>
      <vt:lpstr>Bruine Bank</vt:lpstr>
      <vt:lpstr>DSA (EUNIS)</vt:lpstr>
      <vt:lpstr>SMU (EUNIS)</vt:lpstr>
      <vt:lpstr>Vlakte vd Raan</vt:lpstr>
      <vt:lpstr>VvdR-managem.</vt:lpstr>
      <vt:lpstr>Voordelta</vt:lpstr>
      <vt:lpstr>Noordzeekustzone</vt:lpstr>
      <vt:lpstr>NZKZ-managem.</vt:lpstr>
      <vt:lpstr>SCS (EUNIS)</vt:lpstr>
      <vt:lpstr>SSA (EUNIS)</vt:lpstr>
      <vt:lpstr>H1110b</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Ecoauthor</dc:creator>
  <cp:lastModifiedBy>Ecoauthor</cp:lastModifiedBy>
  <dcterms:created xsi:type="dcterms:W3CDTF">2017-02-27T10:20:24Z</dcterms:created>
  <dcterms:modified xsi:type="dcterms:W3CDTF">2019-02-01T16:41:29Z</dcterms:modified>
</cp:coreProperties>
</file>